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namedSheetViews/namedSheetView1.xml" ContentType="application/vnd.ms-excel.namedsheetview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omments2.xml" ContentType="application/vnd.openxmlformats-officedocument.spreadsheetml.comment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omments3.xml" ContentType="application/vnd.openxmlformats-officedocument.spreadsheetml.comments+xml"/>
  <Override PartName="/xl/threadedComments/threadedComment1.xml" ContentType="application/vnd.ms-excel.threadedcomments+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showInkAnnotation="0" updateLinks="always" codeName="ThisWorkbook" defaultThemeVersion="124226"/>
  <mc:AlternateContent xmlns:mc="http://schemas.openxmlformats.org/markup-compatibility/2006">
    <mc:Choice Requires="x15">
      <x15ac:absPath xmlns:x15ac="http://schemas.microsoft.com/office/spreadsheetml/2010/11/ac" url="https://teamsite.msc.com/sites/SG094-CustomerServiceDept/Shared Documents/General/SAILING SCHEDULE/"/>
    </mc:Choice>
  </mc:AlternateContent>
  <xr:revisionPtr revIDLastSave="0" documentId="8_{028D247E-F7A7-47C0-AAC8-CFBD55C1AE9A}" xr6:coauthVersionLast="47" xr6:coauthVersionMax="47" xr10:uidLastSave="{00000000-0000-0000-0000-000000000000}"/>
  <bookViews>
    <workbookView xWindow="9795" yWindow="705" windowWidth="18210" windowHeight="13710" tabRatio="853" firstSheet="1" activeTab="2" xr2:uid="{00000000-000D-0000-FFFF-FFFF00000000}"/>
  </bookViews>
  <sheets>
    <sheet name="POD CODE" sheetId="61" state="hidden" r:id="rId1"/>
    <sheet name="HOW TO-&gt;" sheetId="63" r:id="rId2"/>
    <sheet name="HOME" sheetId="3" r:id="rId3"/>
    <sheet name="ALBATROSS" sheetId="4" r:id="rId4"/>
    <sheet name="SILK" sheetId="5" r:id="rId5"/>
    <sheet name="SHOGUN" sheetId="8" state="hidden" r:id="rId6"/>
    <sheet name="LION" sheetId="6" r:id="rId7"/>
    <sheet name="SWAN" sheetId="7" r:id="rId8"/>
    <sheet name="Sheet1" sheetId="62" state="hidden" r:id="rId9"/>
    <sheet name="CONDOR" sheetId="9" r:id="rId10"/>
    <sheet name="GRIFFIN" sheetId="10" r:id="rId11"/>
    <sheet name="BRITANNIA " sheetId="67" r:id="rId12"/>
    <sheet name="DRAGON" sheetId="13" r:id="rId13"/>
    <sheet name="JADE" sheetId="11" r:id="rId14"/>
    <sheet name="Sheet3" sheetId="15" state="hidden" r:id="rId15"/>
    <sheet name="Sheet5" sheetId="16" state="hidden" r:id="rId16"/>
    <sheet name="JAGUAR" sheetId="14" state="hidden" r:id="rId17"/>
    <sheet name="ORIENT" sheetId="59" state="hidden" r:id="rId18"/>
    <sheet name="PHOENIX" sheetId="12" r:id="rId19"/>
    <sheet name="SENTOSA USWC" sheetId="43" r:id="rId20"/>
    <sheet name="CHINOOK" sheetId="49" r:id="rId21"/>
    <sheet name="MAPLE" sheetId="18" r:id="rId22"/>
    <sheet name="LONE STAR" sheetId="37" r:id="rId23"/>
    <sheet name="PELICAN" sheetId="38" r:id="rId24"/>
    <sheet name="SANTANA" sheetId="42" r:id="rId25"/>
    <sheet name="AMBERJACK" sheetId="36" r:id="rId26"/>
    <sheet name="PETRA" sheetId="32" r:id="rId27"/>
    <sheet name="AMERICA" sheetId="21" r:id="rId28"/>
    <sheet name="EMPIRE" sheetId="22" r:id="rId29"/>
    <sheet name="EMERALD " sheetId="23" r:id="rId30"/>
    <sheet name="LIBERTY" sheetId="48" state="hidden" r:id="rId31"/>
    <sheet name="ELEPHANT" sheetId="25" r:id="rId32"/>
    <sheet name="NEW FALCON" sheetId="52" r:id="rId33"/>
    <sheet name="SHIKRA" sheetId="24" r:id="rId34"/>
    <sheet name="AUSTRALIA" sheetId="30" r:id="rId35"/>
    <sheet name="DAR FEEDER" sheetId="64" r:id="rId36"/>
    <sheet name="AFRICA EXPRESS" sheetId="27" r:id="rId37"/>
    <sheet name="INGWE" sheetId="20" r:id="rId38"/>
    <sheet name="IPANEMA" sheetId="31" r:id="rId39"/>
    <sheet name="CARIOCA" sheetId="66" r:id="rId40"/>
    <sheet name="CAPRICORN" sheetId="28" r:id="rId41"/>
    <sheet name="KIWI" sheetId="29" r:id="rId42"/>
    <sheet name="TIGER" sheetId="26" r:id="rId43"/>
    <sheet name="ANDES" sheetId="33" r:id="rId44"/>
    <sheet name="AZTEC" sheetId="34" r:id="rId45"/>
    <sheet name="INCA" sheetId="35" r:id="rId46"/>
    <sheet name="MEXICAS" sheetId="65" r:id="rId47"/>
    <sheet name="DAHLIA" sheetId="68" r:id="rId48"/>
    <sheet name="NO FRT CLT AT POD" sheetId="1" r:id="rId49"/>
    <sheet name="MUSTANG" sheetId="50" state="hidden" r:id="rId50"/>
    <sheet name="ROSE" sheetId="19" state="hidden" r:id="rId51"/>
    <sheet name="PEARL RIVER" sheetId="40" state="hidden" r:id="rId52"/>
    <sheet name="EAGLE" sheetId="39" state="hidden" r:id="rId53"/>
    <sheet name="SEQUOIA" sheetId="41" state="hidden" r:id="rId54"/>
    <sheet name="ALPACA" sheetId="44" state="hidden" r:id="rId55"/>
    <sheet name="ZEPHYR" sheetId="51" state="hidden" r:id="rId56"/>
  </sheets>
  <definedNames>
    <definedName name="_xlnm._FilterDatabase" localSheetId="3" hidden="1">ALBATROSS!$A$7:$HY$7</definedName>
    <definedName name="_xlnm._FilterDatabase" localSheetId="34" hidden="1">AUSTRALIA!$A$18:$J$19</definedName>
    <definedName name="_xlnm._FilterDatabase" localSheetId="29" hidden="1">'EMERALD '!$B$6:$M$16</definedName>
    <definedName name="_xlnm._FilterDatabase" localSheetId="2" hidden="1">HOME!$A$17:$M$514</definedName>
    <definedName name="_xlnm._FilterDatabase" localSheetId="16" hidden="1">JAGUAR!$B$13:$F$16</definedName>
    <definedName name="_xlnm._FilterDatabase" localSheetId="48" hidden="1">'NO FRT CLT AT POD'!$A$5:$D$35</definedName>
    <definedName name="_xlnm._FilterDatabase" localSheetId="17" hidden="1">ORIENT!#REF!</definedName>
    <definedName name="_xlnm._FilterDatabase" localSheetId="19" hidden="1">'SENTOSA USWC'!$A$57:$L$164</definedName>
    <definedName name="_xlnm._FilterDatabase" localSheetId="33" hidden="1">SHIKRA!$A$63:$K$102</definedName>
    <definedName name="abc" localSheetId="20">CHINOOK!#REF!</definedName>
    <definedName name="abc" localSheetId="47">DAHLIA!#REF!</definedName>
    <definedName name="abc" localSheetId="29">'EMERALD '!#REF!</definedName>
    <definedName name="abc" localSheetId="21">MAPLE!#REF!</definedName>
    <definedName name="abc" localSheetId="49">MUSTANG!#REF!</definedName>
    <definedName name="abc" localSheetId="24">SANTANA!#REF!</definedName>
    <definedName name="abc" localSheetId="53">SEQUOIA!#REF!</definedName>
    <definedName name="abc">#REF!</definedName>
    <definedName name="chiwan20" localSheetId="20">CHINOOK!#REF!</definedName>
    <definedName name="chiwan20" localSheetId="47">DAHLIA!#REF!</definedName>
    <definedName name="chiwan20" localSheetId="29">'EMERALD '!#REF!</definedName>
    <definedName name="chiwan20" localSheetId="21">MAPLE!#REF!</definedName>
    <definedName name="chiwan20" localSheetId="49">MUSTANG!#REF!</definedName>
    <definedName name="chiwan20" localSheetId="24">SANTANA!#REF!</definedName>
    <definedName name="chiwan20" localSheetId="53">SEQUOIA!#REF!</definedName>
    <definedName name="chiwan20">#REF!</definedName>
    <definedName name="chiwan40" localSheetId="20">CHINOOK!#REF!</definedName>
    <definedName name="chiwan40" localSheetId="47">DAHLIA!#REF!</definedName>
    <definedName name="chiwan40" localSheetId="29">'EMERALD '!#REF!</definedName>
    <definedName name="chiwan40" localSheetId="21">MAPLE!#REF!</definedName>
    <definedName name="chiwan40" localSheetId="49">MUSTANG!#REF!</definedName>
    <definedName name="chiwan40" localSheetId="24">SANTANA!#REF!</definedName>
    <definedName name="chiwan40" localSheetId="53">SEQUOIA!#REF!</definedName>
    <definedName name="chiwan40">#REF!</definedName>
    <definedName name="def" localSheetId="20">CHINOOK!#REF!</definedName>
    <definedName name="def" localSheetId="47">DAHLIA!#REF!</definedName>
    <definedName name="def" localSheetId="29">'EMERALD '!#REF!</definedName>
    <definedName name="def" localSheetId="21">MAPLE!#REF!</definedName>
    <definedName name="def" localSheetId="49">MUSTANG!#REF!</definedName>
    <definedName name="def" localSheetId="24">SANTANA!#REF!</definedName>
    <definedName name="def" localSheetId="53">SEQUOIA!#REF!</definedName>
    <definedName name="def">#REF!</definedName>
    <definedName name="EMER">#REF!</definedName>
    <definedName name="LOTUS" localSheetId="29">'EMERALD '!#REF!</definedName>
    <definedName name="LOTUS">#REF!</definedName>
    <definedName name="_xlnm.Print_Area" localSheetId="36">'AFRICA EXPRESS'!$A$1:$M$129</definedName>
    <definedName name="_xlnm.Print_Area" localSheetId="27">AMERICA!$A$1:$M$193</definedName>
    <definedName name="_xlnm.Print_Area" localSheetId="34">AUSTRALIA!$A$1:$H$135</definedName>
    <definedName name="_xlnm.Print_Area" localSheetId="29">'EMERALD '!$B$1:$P$146</definedName>
    <definedName name="_xlnm.Print_Area" localSheetId="28">EMPIRE!$B$1:$M$109</definedName>
    <definedName name="_xlnm.Print_Area" localSheetId="2">HOME!$A$17:$K$353</definedName>
    <definedName name="_xlnm.Print_Area" localSheetId="51">'PEARL RIVER'!$A$1:$M$42</definedName>
    <definedName name="_xlnm.Print_Area" localSheetId="18">PHOENIX!$A$1:$M$253</definedName>
    <definedName name="_xlnm.Print_Area" localSheetId="7">SWAN!$A$1:$M$101</definedName>
    <definedName name="_xlnm.Print_Area" localSheetId="42">TIGER!$A$1:$M$50</definedName>
    <definedName name="_xlnm.Print_Titles" localSheetId="2">HOME!$17:$17</definedName>
    <definedName name="_xlnm.Print_Titles" localSheetId="17">#REF!</definedName>
    <definedName name="_xlnm.Print_Titles">#REF!</definedName>
    <definedName name="seafrica" localSheetId="20">CHINOOK!#REF!</definedName>
    <definedName name="seafrica" localSheetId="47">DAHLIA!#REF!</definedName>
    <definedName name="seafrica" localSheetId="29">'EMERALD '!#REF!</definedName>
    <definedName name="seafrica" localSheetId="21">MAPLE!#REF!</definedName>
    <definedName name="seafrica" localSheetId="49">MUSTANG!#REF!</definedName>
    <definedName name="seafrica" localSheetId="24">SANTANA!#REF!</definedName>
    <definedName name="seafrica" localSheetId="53">SEQUOIA!#REF!</definedName>
    <definedName name="seafrica">#REF!</definedName>
    <definedName name="Z_00336A11_4442_4F4D_8373_1E5492A34EA6_.wvu.FilterData" localSheetId="2" hidden="1">HOME!$A$17:$K$353</definedName>
    <definedName name="Z_0052EA1C_2186_4319_94A0_5546AD45E177_.wvu.FilterData" localSheetId="2" hidden="1">HOME!$A$17:$K$179</definedName>
    <definedName name="Z_00813BD0_A110_4948_A36A_B2C11058D11E_.wvu.FilterData" localSheetId="2" hidden="1">HOME!$A$17:$K$353</definedName>
    <definedName name="Z_009623B3_E430_475C_B362_F7013DB855BE_.wvu.FilterData" localSheetId="2" hidden="1">HOME!$A$17:$K$285</definedName>
    <definedName name="Z_00F645A3_7D80_4579_A1DC_53FC87C22AB9_.wvu.FilterData" localSheetId="2" hidden="1">HOME!$A$17:$K$286</definedName>
    <definedName name="Z_01A30FEE_05EF_443E_B800_CD958FC30EBC_.wvu.FilterData" localSheetId="2" hidden="1">HOME!$A$17:$K$286</definedName>
    <definedName name="Z_0208AB74_52DB_44AC_A455_B389106325DB_.wvu.FilterData" localSheetId="2" hidden="1">HOME!$A$17:$K$286</definedName>
    <definedName name="Z_023F5806_72EA_4EE8_AFD2_76710EF972FB_.wvu.FilterData" localSheetId="2" hidden="1">HOME!$A$17:$K$285</definedName>
    <definedName name="Z_0246F39F_6F66_4D59_BF75_B5584DB0B5D6_.wvu.FilterData" localSheetId="2" hidden="1">HOME!$A$17:$K$179</definedName>
    <definedName name="Z_028ADD4A_2C25_4997_A789_A45D85A4BE79_.wvu.FilterData" localSheetId="2" hidden="1">HOME!$A$17:$K$286</definedName>
    <definedName name="Z_03127DA8_E32C_48F3_98DE_F74DC9BFE372_.wvu.FilterData" localSheetId="2" hidden="1">HOME!$A$17:$K$406</definedName>
    <definedName name="Z_0367091A_77BA_4ACA_80A0_72CC83125506_.wvu.FilterData" localSheetId="16" hidden="1">JAGUAR!$B$13:$F$16</definedName>
    <definedName name="Z_03674205_2BF0_451F_960D_B59271ECD65B_.wvu.FilterData" localSheetId="2" hidden="1">HOME!$A$17:$K$286</definedName>
    <definedName name="Z_03674205_2BF0_451F_960D_B59271ECD65B_.wvu.PrintArea" localSheetId="36" hidden="1">'AFRICA EXPRESS'!$A$1:$M$129</definedName>
    <definedName name="Z_03674205_2BF0_451F_960D_B59271ECD65B_.wvu.PrintArea" localSheetId="27" hidden="1">AMERICA!$A$1:$M$193</definedName>
    <definedName name="Z_03674205_2BF0_451F_960D_B59271ECD65B_.wvu.PrintArea" localSheetId="34" hidden="1">AUSTRALIA!$A$1:$H$135</definedName>
    <definedName name="Z_03674205_2BF0_451F_960D_B59271ECD65B_.wvu.PrintArea" localSheetId="28" hidden="1">EMPIRE!$B$1:$M$109</definedName>
    <definedName name="Z_03674205_2BF0_451F_960D_B59271ECD65B_.wvu.PrintArea" localSheetId="2" hidden="1">HOME!$A$17:$K$237</definedName>
    <definedName name="Z_03674205_2BF0_451F_960D_B59271ECD65B_.wvu.PrintArea" localSheetId="51" hidden="1">'PEARL RIVER'!$A$1:$M$42</definedName>
    <definedName name="Z_03674205_2BF0_451F_960D_B59271ECD65B_.wvu.PrintArea" localSheetId="18" hidden="1">PHOENIX!$A$1:$M$253</definedName>
    <definedName name="Z_03674205_2BF0_451F_960D_B59271ECD65B_.wvu.PrintArea" localSheetId="7" hidden="1">SWAN!$A$1:$M$101</definedName>
    <definedName name="Z_03674205_2BF0_451F_960D_B59271ECD65B_.wvu.Rows" localSheetId="3" hidden="1">ALBATROSS!$184:$184</definedName>
    <definedName name="Z_03674205_2BF0_451F_960D_B59271ECD65B_.wvu.Rows" localSheetId="27" hidden="1">AMERICA!#REF!</definedName>
    <definedName name="Z_03674205_2BF0_451F_960D_B59271ECD65B_.wvu.Rows" localSheetId="34" hidden="1">AUSTRALIA!#REF!</definedName>
    <definedName name="Z_03674205_2BF0_451F_960D_B59271ECD65B_.wvu.Rows" localSheetId="11" hidden="1">'BRITANNIA '!$69:$69</definedName>
    <definedName name="Z_03674205_2BF0_451F_960D_B59271ECD65B_.wvu.Rows" localSheetId="40" hidden="1">CAPRICORN!#REF!</definedName>
    <definedName name="Z_03674205_2BF0_451F_960D_B59271ECD65B_.wvu.Rows" localSheetId="39" hidden="1">CARIOCA!#REF!</definedName>
    <definedName name="Z_03674205_2BF0_451F_960D_B59271ECD65B_.wvu.Rows" localSheetId="20" hidden="1">CHINOOK!#REF!</definedName>
    <definedName name="Z_03674205_2BF0_451F_960D_B59271ECD65B_.wvu.Rows" localSheetId="9" hidden="1">CONDOR!$180:$180</definedName>
    <definedName name="Z_03674205_2BF0_451F_960D_B59271ECD65B_.wvu.Rows" localSheetId="47" hidden="1">DAHLIA!#REF!</definedName>
    <definedName name="Z_03674205_2BF0_451F_960D_B59271ECD65B_.wvu.Rows" localSheetId="52" hidden="1">EAGLE!$53:$53</definedName>
    <definedName name="Z_03674205_2BF0_451F_960D_B59271ECD65B_.wvu.Rows" localSheetId="29" hidden="1">'EMERALD '!#REF!,'EMERALD '!#REF!,'EMERALD '!$155:$155</definedName>
    <definedName name="Z_03674205_2BF0_451F_960D_B59271ECD65B_.wvu.Rows" localSheetId="28" hidden="1">EMPIRE!#REF!,EMPIRE!#REF!</definedName>
    <definedName name="Z_03674205_2BF0_451F_960D_B59271ECD65B_.wvu.Rows" localSheetId="38" hidden="1">IPANEMA!$7:$9</definedName>
    <definedName name="Z_03674205_2BF0_451F_960D_B59271ECD65B_.wvu.Rows" localSheetId="16" hidden="1">JAGUAR!$159:$159</definedName>
    <definedName name="Z_03674205_2BF0_451F_960D_B59271ECD65B_.wvu.Rows" localSheetId="6" hidden="1">LION!$181:$181</definedName>
    <definedName name="Z_03674205_2BF0_451F_960D_B59271ECD65B_.wvu.Rows" localSheetId="21" hidden="1">MAPLE!#REF!</definedName>
    <definedName name="Z_03674205_2BF0_451F_960D_B59271ECD65B_.wvu.Rows" localSheetId="49" hidden="1">MUSTANG!#REF!</definedName>
    <definedName name="Z_03674205_2BF0_451F_960D_B59271ECD65B_.wvu.Rows" localSheetId="32" hidden="1">'NEW FALCON'!#REF!,'NEW FALCON'!#REF!</definedName>
    <definedName name="Z_03674205_2BF0_451F_960D_B59271ECD65B_.wvu.Rows" localSheetId="24" hidden="1">SANTANA!$64:$64</definedName>
    <definedName name="Z_03674205_2BF0_451F_960D_B59271ECD65B_.wvu.Rows" localSheetId="19" hidden="1">'SENTOSA USWC'!#REF!</definedName>
    <definedName name="Z_03674205_2BF0_451F_960D_B59271ECD65B_.wvu.Rows" localSheetId="53" hidden="1">SEQUOIA!$35:$35</definedName>
    <definedName name="Z_03674205_2BF0_451F_960D_B59271ECD65B_.wvu.Rows" localSheetId="33" hidden="1">SHIKRA!#REF!,SHIKRA!#REF!</definedName>
    <definedName name="Z_03674205_2BF0_451F_960D_B59271ECD65B_.wvu.Rows" localSheetId="5" hidden="1">SHOGUN!$375:$375</definedName>
    <definedName name="Z_03674205_2BF0_451F_960D_B59271ECD65B_.wvu.Rows" localSheetId="4" hidden="1">SILK!$289:$289</definedName>
    <definedName name="Z_03674205_2BF0_451F_960D_B59271ECD65B_.wvu.Rows" localSheetId="7" hidden="1">SWAN!$122:$122</definedName>
    <definedName name="Z_03674205_2BF0_451F_960D_B59271ECD65B_.wvu.Rows" localSheetId="42" hidden="1">TIGER!#REF!</definedName>
    <definedName name="Z_04058BD2_8BAF_4643_80FE_08D18B4AB75C_.wvu.FilterData" localSheetId="2" hidden="1">HOME!$A$17:$K$384</definedName>
    <definedName name="Z_042C492F_FDF4_4568_BE0E_4024C6DF1BD0_.wvu.FilterData" localSheetId="2" hidden="1">HOME!$A$17:$K$353</definedName>
    <definedName name="Z_04348F9E_B64B_48E1_A5F9_11412056B900_.wvu.FilterData" localSheetId="17" hidden="1">ORIENT!#REF!</definedName>
    <definedName name="Z_04E294AA_0B73_4625_AEDA_344238277353_.wvu.FilterData" localSheetId="2" hidden="1">HOME!$A$17:$K$179</definedName>
    <definedName name="Z_04E294AA_0B73_4625_AEDA_344238277353_.wvu.PrintArea" localSheetId="36" hidden="1">'AFRICA EXPRESS'!$A$1:$M$129</definedName>
    <definedName name="Z_04E294AA_0B73_4625_AEDA_344238277353_.wvu.PrintArea" localSheetId="27" hidden="1">AMERICA!$A$1:$M$193</definedName>
    <definedName name="Z_04E294AA_0B73_4625_AEDA_344238277353_.wvu.PrintArea" localSheetId="34" hidden="1">AUSTRALIA!$A$1:$H$135</definedName>
    <definedName name="Z_04E294AA_0B73_4625_AEDA_344238277353_.wvu.PrintArea" localSheetId="28" hidden="1">EMPIRE!$B$1:$M$109</definedName>
    <definedName name="Z_04E294AA_0B73_4625_AEDA_344238277353_.wvu.PrintArea" localSheetId="2" hidden="1">HOME!$A$1:$K$560</definedName>
    <definedName name="Z_04E294AA_0B73_4625_AEDA_344238277353_.wvu.PrintArea" localSheetId="51" hidden="1">'PEARL RIVER'!$A$1:$M$42</definedName>
    <definedName name="Z_04E294AA_0B73_4625_AEDA_344238277353_.wvu.PrintArea" localSheetId="18" hidden="1">PHOENIX!$A$1:$M$253</definedName>
    <definedName name="Z_04E294AA_0B73_4625_AEDA_344238277353_.wvu.PrintArea" localSheetId="7" hidden="1">SWAN!$A$1:$M$101</definedName>
    <definedName name="Z_04E294AA_0B73_4625_AEDA_344238277353_.wvu.Rows" localSheetId="3" hidden="1">ALBATROSS!$184:$184</definedName>
    <definedName name="Z_04E294AA_0B73_4625_AEDA_344238277353_.wvu.Rows" localSheetId="20" hidden="1">CHINOOK!#REF!</definedName>
    <definedName name="Z_04E294AA_0B73_4625_AEDA_344238277353_.wvu.Rows" localSheetId="47" hidden="1">DAHLIA!#REF!</definedName>
    <definedName name="Z_04E294AA_0B73_4625_AEDA_344238277353_.wvu.Rows" localSheetId="52" hidden="1">EAGLE!$53:$53</definedName>
    <definedName name="Z_04E294AA_0B73_4625_AEDA_344238277353_.wvu.Rows" localSheetId="29" hidden="1">'EMERALD '!$155:$155</definedName>
    <definedName name="Z_04E294AA_0B73_4625_AEDA_344238277353_.wvu.Rows" localSheetId="16" hidden="1">JAGUAR!$159:$159</definedName>
    <definedName name="Z_04E294AA_0B73_4625_AEDA_344238277353_.wvu.Rows" localSheetId="6" hidden="1">LION!$181:$181</definedName>
    <definedName name="Z_04E294AA_0B73_4625_AEDA_344238277353_.wvu.Rows" localSheetId="21" hidden="1">MAPLE!#REF!</definedName>
    <definedName name="Z_04E294AA_0B73_4625_AEDA_344238277353_.wvu.Rows" localSheetId="49" hidden="1">MUSTANG!#REF!</definedName>
    <definedName name="Z_04E294AA_0B73_4625_AEDA_344238277353_.wvu.Rows" localSheetId="32" hidden="1">'NEW FALCON'!#REF!</definedName>
    <definedName name="Z_04E294AA_0B73_4625_AEDA_344238277353_.wvu.Rows" localSheetId="17" hidden="1">ORIENT!$134:$134</definedName>
    <definedName name="Z_04E294AA_0B73_4625_AEDA_344238277353_.wvu.Rows" localSheetId="24" hidden="1">SANTANA!$64:$64</definedName>
    <definedName name="Z_04E294AA_0B73_4625_AEDA_344238277353_.wvu.Rows" localSheetId="19" hidden="1">'SENTOSA USWC'!#REF!</definedName>
    <definedName name="Z_04E294AA_0B73_4625_AEDA_344238277353_.wvu.Rows" localSheetId="53" hidden="1">SEQUOIA!$35:$35</definedName>
    <definedName name="Z_04E294AA_0B73_4625_AEDA_344238277353_.wvu.Rows" localSheetId="33" hidden="1">SHIKRA!#REF!</definedName>
    <definedName name="Z_04E294AA_0B73_4625_AEDA_344238277353_.wvu.Rows" localSheetId="5" hidden="1">SHOGUN!$375:$375</definedName>
    <definedName name="Z_04E294AA_0B73_4625_AEDA_344238277353_.wvu.Rows" localSheetId="4" hidden="1">SILK!$289:$289</definedName>
    <definedName name="Z_04E294AA_0B73_4625_AEDA_344238277353_.wvu.Rows" localSheetId="7" hidden="1">SWAN!$122:$122</definedName>
    <definedName name="Z_0685BEAB_A450_4658_8200_465CEA27D249_.wvu.FilterData" localSheetId="2" hidden="1">HOME!$A$17:$K$286</definedName>
    <definedName name="Z_068D243E_332E_46B2_A92D_4FAF12CFB692_.wvu.FilterData" localSheetId="2" hidden="1">HOME!$A$17:$K$384</definedName>
    <definedName name="Z_06A9D93D_EAF3_4A05_A27C_14B8F1484F77_.wvu.FilterData" localSheetId="2" hidden="1">HOME!$A$17:$K$406</definedName>
    <definedName name="Z_07A46516_E832_4E1D_8168_F0944CD7F54B_.wvu.FilterData" localSheetId="2" hidden="1">HOME!$A$17:$K$288</definedName>
    <definedName name="Z_07DB6B59_802E_49E4_9FD7_FBA9CCC88A5D_.wvu.FilterData" localSheetId="2" hidden="1">HOME!$A$17:$K$374</definedName>
    <definedName name="Z_07E964A0_A258_4A59_913D_F9AE5CC28ED8_.wvu.FilterData" localSheetId="2" hidden="1">HOME!$A$17:$K$285</definedName>
    <definedName name="Z_081D8BD7_5B06_4671_9B74_6CCD4F12859A_.wvu.FilterData" localSheetId="2" hidden="1">HOME!$A$17:$K$353</definedName>
    <definedName name="Z_08547BFE_5A6F_4613_B933_0088F32A5D0C_.wvu.FilterData" localSheetId="2" hidden="1">HOME!$A$17:$K$353</definedName>
    <definedName name="Z_09C84736_C4F8_4DA0_BACC_0E11445170B9_.wvu.FilterData" localSheetId="2" hidden="1">HOME!$A$17:$K$286</definedName>
    <definedName name="Z_09D419D4_C89B_430F_BE4B_732692B689FD_.wvu.FilterData" localSheetId="2" hidden="1">HOME!$A$17:$K$286</definedName>
    <definedName name="Z_0A9F54AB_8653_4053_BE21_0ABC3710033A_.wvu.FilterData" localSheetId="2" hidden="1">HOME!$A$17:$K$384</definedName>
    <definedName name="Z_0B89BFB8_48FA_4DE7_94D0_BCCB069E8015_.wvu.FilterData" localSheetId="2" hidden="1">HOME!$A$17:$K$286</definedName>
    <definedName name="Z_0BB66446_2537_4E5B_A3B2_10DC6FF91892_.wvu.FilterData" localSheetId="2" hidden="1">HOME!$A$17:$K$178</definedName>
    <definedName name="Z_0C7D2E35_DC14_421D_A2D6_82122028516F_.wvu.FilterData" localSheetId="16" hidden="1">JAGUAR!$B$13:$F$16</definedName>
    <definedName name="Z_0C902AA9_1E21_4338_A074_6F370C2CD400_.wvu.FilterData" localSheetId="2" hidden="1">HOME!$A$17:$K$384</definedName>
    <definedName name="Z_0C902AA9_1E21_4338_A074_6F370C2CD400_.wvu.FilterData" localSheetId="16" hidden="1">JAGUAR!$B$13:$F$16</definedName>
    <definedName name="Z_0D3E6CE0_BE16_41C1_8B94_C33C0FD15283_.wvu.FilterData" localSheetId="2" hidden="1">HOME!$A$17:$K$406</definedName>
    <definedName name="Z_0D8D6AEE_70FD_4177_8715_62DBABACB268_.wvu.FilterData" localSheetId="2" hidden="1">HOME!$A$17:$K$439</definedName>
    <definedName name="Z_0E2C082C_5E8E_4931_A437_B2D41F6D4510_.wvu.FilterData" localSheetId="2" hidden="1">HOME!$A$17:$K$406</definedName>
    <definedName name="Z_0E3F01AD_7694_471D_A543_E6EB35D99AE4_.wvu.FilterData" localSheetId="2" hidden="1">HOME!$A$17:$K$370</definedName>
    <definedName name="Z_0ED35D19_64CB_475C_A34D_9246AD0336B9_.wvu.FilterData" localSheetId="16" hidden="1">JAGUAR!$B$13:$F$16</definedName>
    <definedName name="Z_10130CC0_9F83_4FE2_9FE3_5C8FFB3D6D01_.wvu.FilterData" localSheetId="16" hidden="1">JAGUAR!$B$13:$F$16</definedName>
    <definedName name="Z_10529F1C_0D4C_449C_B98B_5F5DD2AF65B3_.wvu.FilterData" localSheetId="2" hidden="1">HOME!$A$17:$K$406</definedName>
    <definedName name="Z_10616EBF_79C8_4DEE_9AEE_152CF1B3D6FF_.wvu.FilterData" localSheetId="2" hidden="1">HOME!$A$17:$K$353</definedName>
    <definedName name="Z_1083167A_451D_4489_931E_903D2E12554F_.wvu.FilterData" localSheetId="2" hidden="1">HOME!$A$17:$K$406</definedName>
    <definedName name="Z_10899CCE_0DBF_4B07_9381_E3E4F5BACD57_.wvu.FilterData" localSheetId="2" hidden="1">HOME!$A$17:$K$286</definedName>
    <definedName name="Z_110D9D22_4C85_400E_8D77_C9EE30940C38_.wvu.FilterData" localSheetId="2" hidden="1">HOME!$A$17:$K$353</definedName>
    <definedName name="Z_115C7477_65C9_481B_AA90_26C770B726D0_.wvu.FilterData" localSheetId="2" hidden="1">HOME!$A$17:$K$288</definedName>
    <definedName name="Z_11B3D280_F08D_4DB2_AE39_58F2468FD2B0_.wvu.FilterData" localSheetId="2" hidden="1">HOME!$A$17:$K$179</definedName>
    <definedName name="Z_11D0B3EC_5E51_4DA8_B20F_762910953AA5_.wvu.FilterData" localSheetId="2" hidden="1">HOME!$A$17:$K$259</definedName>
    <definedName name="Z_12686F52_7A42_4B16_9AD5_0674905BFEA3_.wvu.FilterData" localSheetId="2" hidden="1">HOME!$A$17:$K$285</definedName>
    <definedName name="Z_12686F52_7A42_4B16_9AD5_0674905BFEA3_.wvu.FilterData" localSheetId="17" hidden="1">ORIENT!#REF!</definedName>
    <definedName name="Z_12C6E242_2774_4B8E_B989_F62B45C78D97_.wvu.FilterData" localSheetId="16" hidden="1">JAGUAR!$B$13:$F$16</definedName>
    <definedName name="Z_12D1A126_D993_481A_B03F_E8FD9733B5A7_.wvu.FilterData" localSheetId="2" hidden="1">HOME!$A$17:$K$370</definedName>
    <definedName name="Z_14D65944_B32C_4B17_8C06_C178AB366F80_.wvu.FilterData" localSheetId="2" hidden="1">HOME!$A$17:$K$288</definedName>
    <definedName name="Z_160FD25C_1E8A_49AB_8AA3_887F1FFDB82C_.wvu.Cols" localSheetId="35" hidden="1">'DAR FEEDER'!$F:$F</definedName>
    <definedName name="Z_160FD25C_1E8A_49AB_8AA3_887F1FFDB82C_.wvu.Cols" localSheetId="26" hidden="1">PETRA!$E:$E</definedName>
    <definedName name="Z_160FD25C_1E8A_49AB_8AA3_887F1FFDB82C_.wvu.FilterData" localSheetId="2" hidden="1">HOME!$A$17:$K$286</definedName>
    <definedName name="Z_160FD25C_1E8A_49AB_8AA3_887F1FFDB82C_.wvu.PrintArea" localSheetId="36" hidden="1">'AFRICA EXPRESS'!$A$1:$M$129</definedName>
    <definedName name="Z_160FD25C_1E8A_49AB_8AA3_887F1FFDB82C_.wvu.PrintArea" localSheetId="27" hidden="1">AMERICA!$A$1:$M$193</definedName>
    <definedName name="Z_160FD25C_1E8A_49AB_8AA3_887F1FFDB82C_.wvu.PrintArea" localSheetId="34" hidden="1">AUSTRALIA!$A$1:$H$135</definedName>
    <definedName name="Z_160FD25C_1E8A_49AB_8AA3_887F1FFDB82C_.wvu.PrintArea" localSheetId="28" hidden="1">EMPIRE!$B$1:$M$109</definedName>
    <definedName name="Z_160FD25C_1E8A_49AB_8AA3_887F1FFDB82C_.wvu.PrintArea" localSheetId="2" hidden="1">HOME!$A$17:$K$237</definedName>
    <definedName name="Z_160FD25C_1E8A_49AB_8AA3_887F1FFDB82C_.wvu.PrintArea" localSheetId="51" hidden="1">'PEARL RIVER'!$A$1:$M$42</definedName>
    <definedName name="Z_160FD25C_1E8A_49AB_8AA3_887F1FFDB82C_.wvu.PrintArea" localSheetId="18" hidden="1">PHOENIX!$A$1:$M$253</definedName>
    <definedName name="Z_160FD25C_1E8A_49AB_8AA3_887F1FFDB82C_.wvu.PrintArea" localSheetId="7" hidden="1">SWAN!$A$1:$M$101</definedName>
    <definedName name="Z_160FD25C_1E8A_49AB_8AA3_887F1FFDB82C_.wvu.Rows" localSheetId="36" hidden="1">'AFRICA EXPRESS'!#REF!</definedName>
    <definedName name="Z_160FD25C_1E8A_49AB_8AA3_887F1FFDB82C_.wvu.Rows" localSheetId="3" hidden="1">ALBATROSS!$184:$184</definedName>
    <definedName name="Z_160FD25C_1E8A_49AB_8AA3_887F1FFDB82C_.wvu.Rows" localSheetId="27" hidden="1">AMERICA!#REF!</definedName>
    <definedName name="Z_160FD25C_1E8A_49AB_8AA3_887F1FFDB82C_.wvu.Rows" localSheetId="34" hidden="1">AUSTRALIA!$6:$16,AUSTRALIA!#REF!</definedName>
    <definedName name="Z_160FD25C_1E8A_49AB_8AA3_887F1FFDB82C_.wvu.Rows" localSheetId="11" hidden="1">'BRITANNIA '!$69:$69</definedName>
    <definedName name="Z_160FD25C_1E8A_49AB_8AA3_887F1FFDB82C_.wvu.Rows" localSheetId="40" hidden="1">CAPRICORN!#REF!</definedName>
    <definedName name="Z_160FD25C_1E8A_49AB_8AA3_887F1FFDB82C_.wvu.Rows" localSheetId="39" hidden="1">CARIOCA!#REF!,CARIOCA!#REF!</definedName>
    <definedName name="Z_160FD25C_1E8A_49AB_8AA3_887F1FFDB82C_.wvu.Rows" localSheetId="20" hidden="1">CHINOOK!#REF!</definedName>
    <definedName name="Z_160FD25C_1E8A_49AB_8AA3_887F1FFDB82C_.wvu.Rows" localSheetId="9" hidden="1">CONDOR!$180:$180</definedName>
    <definedName name="Z_160FD25C_1E8A_49AB_8AA3_887F1FFDB82C_.wvu.Rows" localSheetId="47" hidden="1">DAHLIA!#REF!</definedName>
    <definedName name="Z_160FD25C_1E8A_49AB_8AA3_887F1FFDB82C_.wvu.Rows" localSheetId="35" hidden="1">'DAR FEEDER'!#REF!</definedName>
    <definedName name="Z_160FD25C_1E8A_49AB_8AA3_887F1FFDB82C_.wvu.Rows" localSheetId="12" hidden="1">DRAGON!#REF!</definedName>
    <definedName name="Z_160FD25C_1E8A_49AB_8AA3_887F1FFDB82C_.wvu.Rows" localSheetId="52" hidden="1">EAGLE!$53:$53</definedName>
    <definedName name="Z_160FD25C_1E8A_49AB_8AA3_887F1FFDB82C_.wvu.Rows" localSheetId="29" hidden="1">'EMERALD '!#REF!,'EMERALD '!$155:$155</definedName>
    <definedName name="Z_160FD25C_1E8A_49AB_8AA3_887F1FFDB82C_.wvu.Rows" localSheetId="28" hidden="1">EMPIRE!#REF!</definedName>
    <definedName name="Z_160FD25C_1E8A_49AB_8AA3_887F1FFDB82C_.wvu.Rows" localSheetId="38" hidden="1">IPANEMA!$5:$16,IPANEMA!#REF!</definedName>
    <definedName name="Z_160FD25C_1E8A_49AB_8AA3_887F1FFDB82C_.wvu.Rows" localSheetId="16" hidden="1">JAGUAR!$159:$159</definedName>
    <definedName name="Z_160FD25C_1E8A_49AB_8AA3_887F1FFDB82C_.wvu.Rows" localSheetId="6" hidden="1">LION!$181:$181</definedName>
    <definedName name="Z_160FD25C_1E8A_49AB_8AA3_887F1FFDB82C_.wvu.Rows" localSheetId="21" hidden="1">MAPLE!#REF!</definedName>
    <definedName name="Z_160FD25C_1E8A_49AB_8AA3_887F1FFDB82C_.wvu.Rows" localSheetId="49" hidden="1">MUSTANG!#REF!</definedName>
    <definedName name="Z_160FD25C_1E8A_49AB_8AA3_887F1FFDB82C_.wvu.Rows" localSheetId="32" hidden="1">'NEW FALCON'!#REF!</definedName>
    <definedName name="Z_160FD25C_1E8A_49AB_8AA3_887F1FFDB82C_.wvu.Rows" localSheetId="26" hidden="1">PETRA!#REF!</definedName>
    <definedName name="Z_160FD25C_1E8A_49AB_8AA3_887F1FFDB82C_.wvu.Rows" localSheetId="24" hidden="1">SANTANA!$64:$64</definedName>
    <definedName name="Z_160FD25C_1E8A_49AB_8AA3_887F1FFDB82C_.wvu.Rows" localSheetId="19" hidden="1">'SENTOSA USWC'!#REF!</definedName>
    <definedName name="Z_160FD25C_1E8A_49AB_8AA3_887F1FFDB82C_.wvu.Rows" localSheetId="53" hidden="1">SEQUOIA!$35:$35</definedName>
    <definedName name="Z_160FD25C_1E8A_49AB_8AA3_887F1FFDB82C_.wvu.Rows" localSheetId="33" hidden="1">SHIKRA!#REF!</definedName>
    <definedName name="Z_160FD25C_1E8A_49AB_8AA3_887F1FFDB82C_.wvu.Rows" localSheetId="5" hidden="1">SHOGUN!$375:$375</definedName>
    <definedName name="Z_160FD25C_1E8A_49AB_8AA3_887F1FFDB82C_.wvu.Rows" localSheetId="4" hidden="1">SILK!$289:$289</definedName>
    <definedName name="Z_160FD25C_1E8A_49AB_8AA3_887F1FFDB82C_.wvu.Rows" localSheetId="7" hidden="1">SWAN!$122:$122</definedName>
    <definedName name="Z_160FD25C_1E8A_49AB_8AA3_887F1FFDB82C_.wvu.Rows" localSheetId="42" hidden="1">TIGER!#REF!,TIGER!#REF!</definedName>
    <definedName name="Z_167ECE8B_9025_45A8_BD74_8AADC95E1D94_.wvu.FilterData" localSheetId="2" hidden="1">HOME!$A$17:$K$374</definedName>
    <definedName name="Z_167ECE8B_9025_45A8_BD74_8AADC95E1D94_.wvu.FilterData" localSheetId="16" hidden="1">JAGUAR!$B$13:$F$16</definedName>
    <definedName name="Z_169FE6FD_8481_45B2_BD50_0F98F5E71263_.wvu.FilterData" localSheetId="2" hidden="1">HOME!$A$17:$K$259</definedName>
    <definedName name="Z_16EA4947_C328_4911_A966_8572790A84A9_.wvu.Cols" localSheetId="35" hidden="1">'DAR FEEDER'!$F:$F</definedName>
    <definedName name="Z_16EA4947_C328_4911_A966_8572790A84A9_.wvu.Cols" localSheetId="26" hidden="1">PETRA!$E:$E</definedName>
    <definedName name="Z_16EA4947_C328_4911_A966_8572790A84A9_.wvu.FilterData" localSheetId="2" hidden="1">HOME!$A$17:$K$353</definedName>
    <definedName name="Z_16EA4947_C328_4911_A966_8572790A84A9_.wvu.FilterData" localSheetId="16" hidden="1">JAGUAR!$B$13:$F$16</definedName>
    <definedName name="Z_16EA4947_C328_4911_A966_8572790A84A9_.wvu.PrintArea" localSheetId="36" hidden="1">'AFRICA EXPRESS'!$A$1:$M$129</definedName>
    <definedName name="Z_16EA4947_C328_4911_A966_8572790A84A9_.wvu.PrintArea" localSheetId="27" hidden="1">AMERICA!$A$1:$M$193</definedName>
    <definedName name="Z_16EA4947_C328_4911_A966_8572790A84A9_.wvu.PrintArea" localSheetId="34" hidden="1">AUSTRALIA!$A$1:$H$135</definedName>
    <definedName name="Z_16EA4947_C328_4911_A966_8572790A84A9_.wvu.PrintArea" localSheetId="29" hidden="1">'EMERALD '!$B$1:$P$146</definedName>
    <definedName name="Z_16EA4947_C328_4911_A966_8572790A84A9_.wvu.PrintArea" localSheetId="28" hidden="1">EMPIRE!$B$1:$M$109</definedName>
    <definedName name="Z_16EA4947_C328_4911_A966_8572790A84A9_.wvu.PrintArea" localSheetId="2" hidden="1">HOME!$A$17:$K$353</definedName>
    <definedName name="Z_16EA4947_C328_4911_A966_8572790A84A9_.wvu.PrintArea" localSheetId="51" hidden="1">'PEARL RIVER'!$A$1:$M$42</definedName>
    <definedName name="Z_16EA4947_C328_4911_A966_8572790A84A9_.wvu.PrintArea" localSheetId="18" hidden="1">PHOENIX!$A$1:$M$253</definedName>
    <definedName name="Z_16EA4947_C328_4911_A966_8572790A84A9_.wvu.PrintArea" localSheetId="7" hidden="1">SWAN!$A$1:$M$101</definedName>
    <definedName name="Z_16EA4947_C328_4911_A966_8572790A84A9_.wvu.PrintArea" localSheetId="42" hidden="1">TIGER!$A$1:$M$50</definedName>
    <definedName name="Z_16EA4947_C328_4911_A966_8572790A84A9_.wvu.PrintTitles" localSheetId="2" hidden="1">HOME!$17:$17</definedName>
    <definedName name="Z_16EA4947_C328_4911_A966_8572790A84A9_.wvu.Rows" localSheetId="3" hidden="1">ALBATROSS!$184:$184</definedName>
    <definedName name="Z_16EA4947_C328_4911_A966_8572790A84A9_.wvu.Rows" localSheetId="27" hidden="1">AMERICA!#REF!,AMERICA!#REF!</definedName>
    <definedName name="Z_16EA4947_C328_4911_A966_8572790A84A9_.wvu.Rows" localSheetId="34" hidden="1">AUSTRALIA!$6:$16</definedName>
    <definedName name="Z_16EA4947_C328_4911_A966_8572790A84A9_.wvu.Rows" localSheetId="11" hidden="1">'BRITANNIA '!$69:$69</definedName>
    <definedName name="Z_16EA4947_C328_4911_A966_8572790A84A9_.wvu.Rows" localSheetId="39" hidden="1">CARIOCA!#REF!</definedName>
    <definedName name="Z_16EA4947_C328_4911_A966_8572790A84A9_.wvu.Rows" localSheetId="20" hidden="1">CHINOOK!#REF!,CHINOOK!#REF!</definedName>
    <definedName name="Z_16EA4947_C328_4911_A966_8572790A84A9_.wvu.Rows" localSheetId="9" hidden="1">CONDOR!$180:$180</definedName>
    <definedName name="Z_16EA4947_C328_4911_A966_8572790A84A9_.wvu.Rows" localSheetId="47" hidden="1">DAHLIA!#REF!,DAHLIA!#REF!</definedName>
    <definedName name="Z_16EA4947_C328_4911_A966_8572790A84A9_.wvu.Rows" localSheetId="35" hidden="1">'DAR FEEDER'!$12:$18</definedName>
    <definedName name="Z_16EA4947_C328_4911_A966_8572790A84A9_.wvu.Rows" localSheetId="52" hidden="1">EAGLE!$53:$53</definedName>
    <definedName name="Z_16EA4947_C328_4911_A966_8572790A84A9_.wvu.Rows" localSheetId="29" hidden="1">'EMERALD '!#REF!,'EMERALD '!#REF!,'EMERALD '!$155:$155</definedName>
    <definedName name="Z_16EA4947_C328_4911_A966_8572790A84A9_.wvu.Rows" localSheetId="28" hidden="1">EMPIRE!#REF!,EMPIRE!#REF!</definedName>
    <definedName name="Z_16EA4947_C328_4911_A966_8572790A84A9_.wvu.Rows" localSheetId="37" hidden="1">INGWE!#REF!</definedName>
    <definedName name="Z_16EA4947_C328_4911_A966_8572790A84A9_.wvu.Rows" localSheetId="38" hidden="1">IPANEMA!$5:$16</definedName>
    <definedName name="Z_16EA4947_C328_4911_A966_8572790A84A9_.wvu.Rows" localSheetId="16" hidden="1">JAGUAR!$6:$11,JAGUAR!$159:$159</definedName>
    <definedName name="Z_16EA4947_C328_4911_A966_8572790A84A9_.wvu.Rows" localSheetId="6" hidden="1">LION!$181:$181</definedName>
    <definedName name="Z_16EA4947_C328_4911_A966_8572790A84A9_.wvu.Rows" localSheetId="21" hidden="1">MAPLE!$6:$27,MAPLE!#REF!</definedName>
    <definedName name="Z_16EA4947_C328_4911_A966_8572790A84A9_.wvu.Rows" localSheetId="49" hidden="1">MUSTANG!#REF!,MUSTANG!#REF!</definedName>
    <definedName name="Z_16EA4947_C328_4911_A966_8572790A84A9_.wvu.Rows" localSheetId="32" hidden="1">'NEW FALCON'!#REF!,'NEW FALCON'!#REF!</definedName>
    <definedName name="Z_16EA4947_C328_4911_A966_8572790A84A9_.wvu.Rows" localSheetId="17" hidden="1">ORIENT!$6:$17</definedName>
    <definedName name="Z_16EA4947_C328_4911_A966_8572790A84A9_.wvu.Rows" localSheetId="26" hidden="1">PETRA!$12:$18</definedName>
    <definedName name="Z_16EA4947_C328_4911_A966_8572790A84A9_.wvu.Rows" localSheetId="24" hidden="1">SANTANA!$64:$64</definedName>
    <definedName name="Z_16EA4947_C328_4911_A966_8572790A84A9_.wvu.Rows" localSheetId="19" hidden="1">'SENTOSA USWC'!#REF!</definedName>
    <definedName name="Z_16EA4947_C328_4911_A966_8572790A84A9_.wvu.Rows" localSheetId="53" hidden="1">SEQUOIA!$35:$35</definedName>
    <definedName name="Z_16EA4947_C328_4911_A966_8572790A84A9_.wvu.Rows" localSheetId="33" hidden="1">SHIKRA!#REF!,SHIKRA!#REF!</definedName>
    <definedName name="Z_16EA4947_C328_4911_A966_8572790A84A9_.wvu.Rows" localSheetId="5" hidden="1">SHOGUN!$375:$375</definedName>
    <definedName name="Z_16EA4947_C328_4911_A966_8572790A84A9_.wvu.Rows" localSheetId="4" hidden="1">SILK!$289:$289</definedName>
    <definedName name="Z_16EA4947_C328_4911_A966_8572790A84A9_.wvu.Rows" localSheetId="7" hidden="1">SWAN!$122:$122</definedName>
    <definedName name="Z_16EA4947_C328_4911_A966_8572790A84A9_.wvu.Rows" localSheetId="42" hidden="1">TIGER!#REF!,TIGER!#REF!</definedName>
    <definedName name="Z_17842096_8637_4720_8109_C22693C70E57_.wvu.FilterData" localSheetId="2" hidden="1">HOME!$A$17:$K$286</definedName>
    <definedName name="Z_184427BE_5410_47CD_BE9F_E64651D372B1_.wvu.FilterData" localSheetId="2" hidden="1">HOME!$A$17:$K$286</definedName>
    <definedName name="Z_18CB3114_D84D_45E1_ADC2_3DF101D96CB7_.wvu.FilterData" localSheetId="16" hidden="1">JAGUAR!$B$13:$F$16</definedName>
    <definedName name="Z_18EB81F8_A5EE_4972_ACA7_1186F620901A_.wvu.FilterData" localSheetId="2" hidden="1">HOME!$A$17:$K$258</definedName>
    <definedName name="Z_19100482_16F0_400D_81EA_246C273B1D5D_.wvu.FilterData" localSheetId="2" hidden="1">HOME!$A$17:$K$384</definedName>
    <definedName name="Z_191E7B0F_FBB6_4E72_923C_28E4AA187CB7_.wvu.FilterData" localSheetId="2" hidden="1">HOME!$A$17:$K$283</definedName>
    <definedName name="Z_192D55DF_B738_442A_814D_5881CC75DDE7_.wvu.FilterData" localSheetId="2" hidden="1">HOME!$A$17:$K$384</definedName>
    <definedName name="Z_1A143647_02D6_47C3_BFBC_DACB79CDE91F_.wvu.FilterData" localSheetId="2" hidden="1">HOME!$A$17:$K$384</definedName>
    <definedName name="Z_1A47073E_33AF_4FFD_B95F_ED07980D6BEA_.wvu.FilterData" localSheetId="2" hidden="1">HOME!$A$17:$K$171</definedName>
    <definedName name="Z_1A9C4D40_FD7F_415B_AEEF_6F3B6F11E2D9_.wvu.Cols" localSheetId="35" hidden="1">'DAR FEEDER'!$F:$F</definedName>
    <definedName name="Z_1A9C4D40_FD7F_415B_AEEF_6F3B6F11E2D9_.wvu.Cols" localSheetId="26" hidden="1">PETRA!$E:$E</definedName>
    <definedName name="Z_1A9C4D40_FD7F_415B_AEEF_6F3B6F11E2D9_.wvu.FilterData" localSheetId="2" hidden="1">HOME!$A$17:$K$286</definedName>
    <definedName name="Z_1A9C4D40_FD7F_415B_AEEF_6F3B6F11E2D9_.wvu.PrintArea" localSheetId="36" hidden="1">'AFRICA EXPRESS'!$A$1:$M$129</definedName>
    <definedName name="Z_1A9C4D40_FD7F_415B_AEEF_6F3B6F11E2D9_.wvu.PrintArea" localSheetId="27" hidden="1">AMERICA!$A$1:$M$193</definedName>
    <definedName name="Z_1A9C4D40_FD7F_415B_AEEF_6F3B6F11E2D9_.wvu.PrintArea" localSheetId="34" hidden="1">AUSTRALIA!$A$1:$H$135</definedName>
    <definedName name="Z_1A9C4D40_FD7F_415B_AEEF_6F3B6F11E2D9_.wvu.PrintArea" localSheetId="28" hidden="1">EMPIRE!$B$1:$M$109</definedName>
    <definedName name="Z_1A9C4D40_FD7F_415B_AEEF_6F3B6F11E2D9_.wvu.PrintArea" localSheetId="2" hidden="1">HOME!$A$17:$K$237</definedName>
    <definedName name="Z_1A9C4D40_FD7F_415B_AEEF_6F3B6F11E2D9_.wvu.PrintArea" localSheetId="51" hidden="1">'PEARL RIVER'!$A$1:$M$42</definedName>
    <definedName name="Z_1A9C4D40_FD7F_415B_AEEF_6F3B6F11E2D9_.wvu.PrintArea" localSheetId="18" hidden="1">PHOENIX!$A$1:$M$253</definedName>
    <definedName name="Z_1A9C4D40_FD7F_415B_AEEF_6F3B6F11E2D9_.wvu.PrintArea" localSheetId="7" hidden="1">SWAN!$A$1:$M$101</definedName>
    <definedName name="Z_1A9C4D40_FD7F_415B_AEEF_6F3B6F11E2D9_.wvu.Rows" localSheetId="36" hidden="1">'AFRICA EXPRESS'!#REF!</definedName>
    <definedName name="Z_1A9C4D40_FD7F_415B_AEEF_6F3B6F11E2D9_.wvu.Rows" localSheetId="3" hidden="1">ALBATROSS!$184:$184</definedName>
    <definedName name="Z_1A9C4D40_FD7F_415B_AEEF_6F3B6F11E2D9_.wvu.Rows" localSheetId="27" hidden="1">AMERICA!#REF!</definedName>
    <definedName name="Z_1A9C4D40_FD7F_415B_AEEF_6F3B6F11E2D9_.wvu.Rows" localSheetId="34" hidden="1">AUSTRALIA!$6:$16</definedName>
    <definedName name="Z_1A9C4D40_FD7F_415B_AEEF_6F3B6F11E2D9_.wvu.Rows" localSheetId="11" hidden="1">'BRITANNIA '!$69:$69</definedName>
    <definedName name="Z_1A9C4D40_FD7F_415B_AEEF_6F3B6F11E2D9_.wvu.Rows" localSheetId="39" hidden="1">CARIOCA!#REF!</definedName>
    <definedName name="Z_1A9C4D40_FD7F_415B_AEEF_6F3B6F11E2D9_.wvu.Rows" localSheetId="20" hidden="1">CHINOOK!#REF!</definedName>
    <definedName name="Z_1A9C4D40_FD7F_415B_AEEF_6F3B6F11E2D9_.wvu.Rows" localSheetId="9" hidden="1">CONDOR!$180:$180</definedName>
    <definedName name="Z_1A9C4D40_FD7F_415B_AEEF_6F3B6F11E2D9_.wvu.Rows" localSheetId="47" hidden="1">DAHLIA!#REF!</definedName>
    <definedName name="Z_1A9C4D40_FD7F_415B_AEEF_6F3B6F11E2D9_.wvu.Rows" localSheetId="52" hidden="1">EAGLE!$53:$53</definedName>
    <definedName name="Z_1A9C4D40_FD7F_415B_AEEF_6F3B6F11E2D9_.wvu.Rows" localSheetId="29" hidden="1">'EMERALD '!#REF!,'EMERALD '!$155:$155</definedName>
    <definedName name="Z_1A9C4D40_FD7F_415B_AEEF_6F3B6F11E2D9_.wvu.Rows" localSheetId="38" hidden="1">IPANEMA!$5:$16</definedName>
    <definedName name="Z_1A9C4D40_FD7F_415B_AEEF_6F3B6F11E2D9_.wvu.Rows" localSheetId="16" hidden="1">JAGUAR!$159:$159</definedName>
    <definedName name="Z_1A9C4D40_FD7F_415B_AEEF_6F3B6F11E2D9_.wvu.Rows" localSheetId="6" hidden="1">LION!$181:$181</definedName>
    <definedName name="Z_1A9C4D40_FD7F_415B_AEEF_6F3B6F11E2D9_.wvu.Rows" localSheetId="21" hidden="1">MAPLE!#REF!</definedName>
    <definedName name="Z_1A9C4D40_FD7F_415B_AEEF_6F3B6F11E2D9_.wvu.Rows" localSheetId="49" hidden="1">MUSTANG!#REF!</definedName>
    <definedName name="Z_1A9C4D40_FD7F_415B_AEEF_6F3B6F11E2D9_.wvu.Rows" localSheetId="32" hidden="1">'NEW FALCON'!#REF!</definedName>
    <definedName name="Z_1A9C4D40_FD7F_415B_AEEF_6F3B6F11E2D9_.wvu.Rows" localSheetId="24" hidden="1">SANTANA!$64:$64</definedName>
    <definedName name="Z_1A9C4D40_FD7F_415B_AEEF_6F3B6F11E2D9_.wvu.Rows" localSheetId="19" hidden="1">'SENTOSA USWC'!#REF!</definedName>
    <definedName name="Z_1A9C4D40_FD7F_415B_AEEF_6F3B6F11E2D9_.wvu.Rows" localSheetId="53" hidden="1">SEQUOIA!$35:$35</definedName>
    <definedName name="Z_1A9C4D40_FD7F_415B_AEEF_6F3B6F11E2D9_.wvu.Rows" localSheetId="33" hidden="1">SHIKRA!#REF!</definedName>
    <definedName name="Z_1A9C4D40_FD7F_415B_AEEF_6F3B6F11E2D9_.wvu.Rows" localSheetId="5" hidden="1">SHOGUN!$375:$375</definedName>
    <definedName name="Z_1A9C4D40_FD7F_415B_AEEF_6F3B6F11E2D9_.wvu.Rows" localSheetId="4" hidden="1">SILK!$289:$289</definedName>
    <definedName name="Z_1A9C4D40_FD7F_415B_AEEF_6F3B6F11E2D9_.wvu.Rows" localSheetId="7" hidden="1">SWAN!$122:$122</definedName>
    <definedName name="Z_1A9C4D40_FD7F_415B_AEEF_6F3B6F11E2D9_.wvu.Rows" localSheetId="42" hidden="1">TIGER!#REF!,TIGER!#REF!</definedName>
    <definedName name="Z_1ABFC6A0_9B05_46C9_B03C_1A789EEEA801_.wvu.FilterData" localSheetId="2" hidden="1">HOME!$A$17:$K$259</definedName>
    <definedName name="Z_1AE06F03_EAB6_4A8C_BFA4_389D5C5F8CFF_.wvu.FilterData" localSheetId="2" hidden="1">HOME!$A$17:$K$286</definedName>
    <definedName name="Z_1B83227B_1556_48F4_BB97_89B1204DF009_.wvu.FilterData" localSheetId="2" hidden="1">HOME!$A$17:$K$370</definedName>
    <definedName name="Z_1BB35E2E_67E5_4F18_8019_F4A885B3D3F2_.wvu.FilterData" localSheetId="2" hidden="1">HOME!$A$17:$K$285</definedName>
    <definedName name="Z_1BF77B5E_3A13_4B5C_AFAD_AEAFFECB1D8F_.wvu.FilterData" localSheetId="2" hidden="1">HOME!$A$17:$K$285</definedName>
    <definedName name="Z_1D5F46B7_1CDF_4975_ADAA_022DB890F650_.wvu.FilterData" localSheetId="16" hidden="1">JAGUAR!$B$13:$F$16</definedName>
    <definedName name="Z_1D7B3644_2D03_4FB2_94EC_6A132C25425B_.wvu.FilterData" localSheetId="2" hidden="1">HOME!$A$17:$K$370</definedName>
    <definedName name="Z_1E34E362_D0C7_4D0E_B907_2C5443D28BA1_.wvu.FilterData" localSheetId="16" hidden="1">JAGUAR!$B$13:$F$16</definedName>
    <definedName name="Z_1E6DD8F8_8B08_477E_99AA_9EFC32D56426_.wvu.FilterData" localSheetId="16" hidden="1">JAGUAR!$B$13:$F$16</definedName>
    <definedName name="Z_1EC41802_C555_45B6_A741_D2DCDC587D47_.wvu.FilterData" localSheetId="2" hidden="1">HOME!$A$17:$K$283</definedName>
    <definedName name="Z_1F0D30D4_9184_4A5E_8E40_D929D5592DC1_.wvu.FilterData" localSheetId="2" hidden="1">HOME!$A$17:$K$353</definedName>
    <definedName name="Z_1F456367_E979_44DB_8CFB_A57A3C8D0FA9_.wvu.FilterData" localSheetId="2" hidden="1">HOME!$A$17:$K$370</definedName>
    <definedName name="Z_1F660365_69AB_4A7B_97D0_C3997AE5D2A8_.wvu.FilterData" localSheetId="16" hidden="1">JAGUAR!$B$13:$F$16</definedName>
    <definedName name="Z_200B3FB9_1F4D_4EFA_A7D6_605B61B1591D_.wvu.FilterData" localSheetId="2" hidden="1">HOME!$A$17:$K$439</definedName>
    <definedName name="Z_200B3FB9_1F4D_4EFA_A7D6_605B61B1591D_.wvu.FilterData" localSheetId="16" hidden="1">JAGUAR!$B$13:$F$16</definedName>
    <definedName name="Z_20EB2738_A440_4E2D_8867_DF444380D1C6_.wvu.FilterData" localSheetId="2" hidden="1">HOME!$A$17:$K$353</definedName>
    <definedName name="Z_20EB2738_A440_4E2D_8867_DF444380D1C6_.wvu.FilterData" localSheetId="16" hidden="1">JAGUAR!$B$13:$F$16</definedName>
    <definedName name="Z_2184D499_3210_4F3E_95B4_E787E5508612_.wvu.FilterData" localSheetId="2" hidden="1">HOME!$A$17:$K$259</definedName>
    <definedName name="Z_21F918D8_2F36_4092_911F_3D39D2C92538_.wvu.FilterData" localSheetId="16" hidden="1">JAGUAR!$B$13:$F$16</definedName>
    <definedName name="Z_22E64362_93F5_4F5C_8F55_61D0A4C4A789_.wvu.FilterData" localSheetId="2" hidden="1">HOME!$A$17:$K$259</definedName>
    <definedName name="Z_233BBA89_1C1C_4F71_A85E_840D0CA52A5E_.wvu.FilterData" localSheetId="16" hidden="1">JAGUAR!$B$13:$F$16</definedName>
    <definedName name="Z_2473740A_DF20_4CEF_AA4D_5D2BE6103135_.wvu.FilterData" localSheetId="2" hidden="1">HOME!$A$17:$K$285</definedName>
    <definedName name="Z_2499F1CB_23F6_4C1C_9837_DA230DF64026_.wvu.FilterData" localSheetId="2" hidden="1">HOME!$A$17:$K$384</definedName>
    <definedName name="Z_24AE8586_3880_4174_8CCA_0E6103F2C7D3_.wvu.FilterData" localSheetId="2" hidden="1">HOME!$A$17:$K$286</definedName>
    <definedName name="Z_24DD248F_724A_47AE_87A3_D539A2C8B65D_.wvu.FilterData" localSheetId="2" hidden="1">HOME!$A$17:$K$286</definedName>
    <definedName name="Z_25211047_2AA7_431D_8637_AA6183637E8E_.wvu.Cols" localSheetId="35" hidden="1">'DAR FEEDER'!$F:$F</definedName>
    <definedName name="Z_25211047_2AA7_431D_8637_AA6183637E8E_.wvu.Cols" localSheetId="26" hidden="1">PETRA!$E:$E</definedName>
    <definedName name="Z_25211047_2AA7_431D_8637_AA6183637E8E_.wvu.FilterData" localSheetId="34" hidden="1">AUSTRALIA!$A$18:$J$19</definedName>
    <definedName name="Z_25211047_2AA7_431D_8637_AA6183637E8E_.wvu.FilterData" localSheetId="2" hidden="1">HOME!$A$17:$K$439</definedName>
    <definedName name="Z_25211047_2AA7_431D_8637_AA6183637E8E_.wvu.FilterData" localSheetId="16" hidden="1">JAGUAR!$B$13:$F$16</definedName>
    <definedName name="Z_25211047_2AA7_431D_8637_AA6183637E8E_.wvu.PrintArea" localSheetId="36" hidden="1">'AFRICA EXPRESS'!$A$1:$M$129</definedName>
    <definedName name="Z_25211047_2AA7_431D_8637_AA6183637E8E_.wvu.PrintArea" localSheetId="27" hidden="1">AMERICA!$A$1:$M$193</definedName>
    <definedName name="Z_25211047_2AA7_431D_8637_AA6183637E8E_.wvu.PrintArea" localSheetId="34" hidden="1">AUSTRALIA!$A$1:$H$135</definedName>
    <definedName name="Z_25211047_2AA7_431D_8637_AA6183637E8E_.wvu.PrintArea" localSheetId="29" hidden="1">'EMERALD '!$B$1:$P$146</definedName>
    <definedName name="Z_25211047_2AA7_431D_8637_AA6183637E8E_.wvu.PrintArea" localSheetId="28" hidden="1">EMPIRE!$B$1:$M$109</definedName>
    <definedName name="Z_25211047_2AA7_431D_8637_AA6183637E8E_.wvu.PrintArea" localSheetId="2" hidden="1">HOME!$A$17:$K$353</definedName>
    <definedName name="Z_25211047_2AA7_431D_8637_AA6183637E8E_.wvu.PrintArea" localSheetId="51" hidden="1">'PEARL RIVER'!$A$1:$M$42</definedName>
    <definedName name="Z_25211047_2AA7_431D_8637_AA6183637E8E_.wvu.PrintArea" localSheetId="18" hidden="1">PHOENIX!$A$1:$M$253</definedName>
    <definedName name="Z_25211047_2AA7_431D_8637_AA6183637E8E_.wvu.PrintArea" localSheetId="7" hidden="1">SWAN!$A$1:$M$101</definedName>
    <definedName name="Z_25211047_2AA7_431D_8637_AA6183637E8E_.wvu.PrintArea" localSheetId="42" hidden="1">TIGER!$A$1:$M$50</definedName>
    <definedName name="Z_25211047_2AA7_431D_8637_AA6183637E8E_.wvu.PrintTitles" localSheetId="2" hidden="1">HOME!$17:$17</definedName>
    <definedName name="Z_25211047_2AA7_431D_8637_AA6183637E8E_.wvu.Rows" localSheetId="36" hidden="1">'AFRICA EXPRESS'!#REF!</definedName>
    <definedName name="Z_25211047_2AA7_431D_8637_AA6183637E8E_.wvu.Rows" localSheetId="3" hidden="1">ALBATROSS!#REF!,ALBATROSS!$184:$184</definedName>
    <definedName name="Z_25211047_2AA7_431D_8637_AA6183637E8E_.wvu.Rows" localSheetId="25" hidden="1">AMBERJACK!$9:$24</definedName>
    <definedName name="Z_25211047_2AA7_431D_8637_AA6183637E8E_.wvu.Rows" localSheetId="27" hidden="1">AMERICA!#REF!</definedName>
    <definedName name="Z_25211047_2AA7_431D_8637_AA6183637E8E_.wvu.Rows" localSheetId="43" hidden="1">ANDES!#REF!</definedName>
    <definedName name="Z_25211047_2AA7_431D_8637_AA6183637E8E_.wvu.Rows" localSheetId="34" hidden="1">AUSTRALIA!$6:$16</definedName>
    <definedName name="Z_25211047_2AA7_431D_8637_AA6183637E8E_.wvu.Rows" localSheetId="44" hidden="1">AZTEC!#REF!</definedName>
    <definedName name="Z_25211047_2AA7_431D_8637_AA6183637E8E_.wvu.Rows" localSheetId="11" hidden="1">'BRITANNIA '!#REF!,'BRITANNIA '!$69:$69</definedName>
    <definedName name="Z_25211047_2AA7_431D_8637_AA6183637E8E_.wvu.Rows" localSheetId="40" hidden="1">CAPRICORN!#REF!</definedName>
    <definedName name="Z_25211047_2AA7_431D_8637_AA6183637E8E_.wvu.Rows" localSheetId="39" hidden="1">CARIOCA!#REF!,CARIOCA!#REF!</definedName>
    <definedName name="Z_25211047_2AA7_431D_8637_AA6183637E8E_.wvu.Rows" localSheetId="20" hidden="1">CHINOOK!#REF!,CHINOOK!#REF!</definedName>
    <definedName name="Z_25211047_2AA7_431D_8637_AA6183637E8E_.wvu.Rows" localSheetId="9" hidden="1">CONDOR!#REF!,CONDOR!$180:$180</definedName>
    <definedName name="Z_25211047_2AA7_431D_8637_AA6183637E8E_.wvu.Rows" localSheetId="47" hidden="1">DAHLIA!#REF!,DAHLIA!#REF!</definedName>
    <definedName name="Z_25211047_2AA7_431D_8637_AA6183637E8E_.wvu.Rows" localSheetId="35" hidden="1">'DAR FEEDER'!$6:$42</definedName>
    <definedName name="Z_25211047_2AA7_431D_8637_AA6183637E8E_.wvu.Rows" localSheetId="12" hidden="1">DRAGON!$6:$11,DRAGON!$14:$39</definedName>
    <definedName name="Z_25211047_2AA7_431D_8637_AA6183637E8E_.wvu.Rows" localSheetId="52" hidden="1">EAGLE!$53:$53</definedName>
    <definedName name="Z_25211047_2AA7_431D_8637_AA6183637E8E_.wvu.Rows" localSheetId="31" hidden="1">ELEPHANT!#REF!</definedName>
    <definedName name="Z_25211047_2AA7_431D_8637_AA6183637E8E_.wvu.Rows" localSheetId="29" hidden="1">'EMERALD '!#REF!,'EMERALD '!$158:$158</definedName>
    <definedName name="Z_25211047_2AA7_431D_8637_AA6183637E8E_.wvu.Rows" localSheetId="28" hidden="1">EMPIRE!#REF!,EMPIRE!#REF!</definedName>
    <definedName name="Z_25211047_2AA7_431D_8637_AA6183637E8E_.wvu.Rows" localSheetId="45" hidden="1">INCA!#REF!</definedName>
    <definedName name="Z_25211047_2AA7_431D_8637_AA6183637E8E_.wvu.Rows" localSheetId="37" hidden="1">INGWE!#REF!</definedName>
    <definedName name="Z_25211047_2AA7_431D_8637_AA6183637E8E_.wvu.Rows" localSheetId="38" hidden="1">IPANEMA!$5:$16,IPANEMA!#REF!</definedName>
    <definedName name="Z_25211047_2AA7_431D_8637_AA6183637E8E_.wvu.Rows" localSheetId="13" hidden="1">JADE!$7:$9</definedName>
    <definedName name="Z_25211047_2AA7_431D_8637_AA6183637E8E_.wvu.Rows" localSheetId="16" hidden="1">JAGUAR!$6:$43,JAGUAR!$46:$61,JAGUAR!$159:$159</definedName>
    <definedName name="Z_25211047_2AA7_431D_8637_AA6183637E8E_.wvu.Rows" localSheetId="41" hidden="1">KIWI!#REF!</definedName>
    <definedName name="Z_25211047_2AA7_431D_8637_AA6183637E8E_.wvu.Rows" localSheetId="30" hidden="1">LIBERTY!#REF!</definedName>
    <definedName name="Z_25211047_2AA7_431D_8637_AA6183637E8E_.wvu.Rows" localSheetId="6" hidden="1">LION!#REF!,LION!$181:$181</definedName>
    <definedName name="Z_25211047_2AA7_431D_8637_AA6183637E8E_.wvu.Rows" localSheetId="22" hidden="1">'LONE STAR'!$8:$28</definedName>
    <definedName name="Z_25211047_2AA7_431D_8637_AA6183637E8E_.wvu.Rows" localSheetId="21" hidden="1">MAPLE!$6:$36,MAPLE!#REF!</definedName>
    <definedName name="Z_25211047_2AA7_431D_8637_AA6183637E8E_.wvu.Rows" localSheetId="49" hidden="1">MUSTANG!#REF!,MUSTANG!#REF!</definedName>
    <definedName name="Z_25211047_2AA7_431D_8637_AA6183637E8E_.wvu.Rows" localSheetId="32" hidden="1">'NEW FALCON'!#REF!,'NEW FALCON'!#REF!</definedName>
    <definedName name="Z_25211047_2AA7_431D_8637_AA6183637E8E_.wvu.Rows" localSheetId="17" hidden="1">ORIENT!$6:$51,ORIENT!$54:$69</definedName>
    <definedName name="Z_25211047_2AA7_431D_8637_AA6183637E8E_.wvu.Rows" localSheetId="23" hidden="1">PELICAN!$8:$25</definedName>
    <definedName name="Z_25211047_2AA7_431D_8637_AA6183637E8E_.wvu.Rows" localSheetId="26" hidden="1">PETRA!$6:$42</definedName>
    <definedName name="Z_25211047_2AA7_431D_8637_AA6183637E8E_.wvu.Rows" localSheetId="18" hidden="1">PHOENIX!$8:$11</definedName>
    <definedName name="Z_25211047_2AA7_431D_8637_AA6183637E8E_.wvu.Rows" localSheetId="50" hidden="1">ROSE!$6:$9</definedName>
    <definedName name="Z_25211047_2AA7_431D_8637_AA6183637E8E_.wvu.Rows" localSheetId="24" hidden="1">SANTANA!$64:$64</definedName>
    <definedName name="Z_25211047_2AA7_431D_8637_AA6183637E8E_.wvu.Rows" localSheetId="19" hidden="1">'SENTOSA USWC'!#REF!</definedName>
    <definedName name="Z_25211047_2AA7_431D_8637_AA6183637E8E_.wvu.Rows" localSheetId="53" hidden="1">SEQUOIA!$35:$35</definedName>
    <definedName name="Z_25211047_2AA7_431D_8637_AA6183637E8E_.wvu.Rows" localSheetId="33" hidden="1">SHIKRA!#REF!,SHIKRA!#REF!</definedName>
    <definedName name="Z_25211047_2AA7_431D_8637_AA6183637E8E_.wvu.Rows" localSheetId="5" hidden="1">SHOGUN!$7:$28,SHOGUN!$375:$375</definedName>
    <definedName name="Z_25211047_2AA7_431D_8637_AA6183637E8E_.wvu.Rows" localSheetId="4" hidden="1">SILK!#REF!,SILK!$289:$289</definedName>
    <definedName name="Z_25211047_2AA7_431D_8637_AA6183637E8E_.wvu.Rows" localSheetId="7" hidden="1">SWAN!#REF!,SWAN!$122:$122</definedName>
    <definedName name="Z_2531C66C_4FC3_4A6C_A98E_031572D0DE94_.wvu.FilterData" localSheetId="2" hidden="1">HOME!$A$17:$K$384</definedName>
    <definedName name="Z_25722643_F22C_43F1_9C46_82CB6B7D94A4_.wvu.FilterData" localSheetId="2" hidden="1">HOME!$A$17:$K$288</definedName>
    <definedName name="Z_25CD08F6_CBDA_401F_AD1D_2C026399E8E0_.wvu.FilterData" localSheetId="2" hidden="1">HOME!$A$17:$K$258</definedName>
    <definedName name="Z_2677DC38_4A59_419B_8A07_B1D638353814_.wvu.FilterData" localSheetId="2" hidden="1">HOME!$A$17:$K$286</definedName>
    <definedName name="Z_26F9F34B_C51A_4E6F_BA1D_C6CD9EC0AE09_.wvu.FilterData" localSheetId="2" hidden="1">HOME!$A$17:$K$406</definedName>
    <definedName name="Z_2723CC58_1F6A_4F28_ACA9_6AEC1084C8A6_.wvu.FilterData" localSheetId="2" hidden="1">HOME!$A$17:$K$286</definedName>
    <definedName name="Z_27FB384B_6220_444B_8EF8_D2158ACF5D8B_.wvu.FilterData" localSheetId="2" hidden="1">HOME!$A$17:$K$288</definedName>
    <definedName name="Z_286AB24E_6DD8_4A1A_B427_7607C4C76646_.wvu.FilterData" localSheetId="2" hidden="1">HOME!$A$17:$K$179</definedName>
    <definedName name="Z_286AB24E_6DD8_4A1A_B427_7607C4C76646_.wvu.PrintArea" localSheetId="36" hidden="1">'AFRICA EXPRESS'!$A$1:$M$129</definedName>
    <definedName name="Z_286AB24E_6DD8_4A1A_B427_7607C4C76646_.wvu.PrintArea" localSheetId="27" hidden="1">AMERICA!$A$1:$M$193</definedName>
    <definedName name="Z_286AB24E_6DD8_4A1A_B427_7607C4C76646_.wvu.PrintArea" localSheetId="34" hidden="1">AUSTRALIA!$A$1:$H$135</definedName>
    <definedName name="Z_286AB24E_6DD8_4A1A_B427_7607C4C76646_.wvu.PrintArea" localSheetId="28" hidden="1">EMPIRE!$B$1:$M$109</definedName>
    <definedName name="Z_286AB24E_6DD8_4A1A_B427_7607C4C76646_.wvu.PrintArea" localSheetId="2" hidden="1">HOME!$A$1:$K$560</definedName>
    <definedName name="Z_286AB24E_6DD8_4A1A_B427_7607C4C76646_.wvu.PrintArea" localSheetId="51" hidden="1">'PEARL RIVER'!$A$1:$M$42</definedName>
    <definedName name="Z_286AB24E_6DD8_4A1A_B427_7607C4C76646_.wvu.PrintArea" localSheetId="18" hidden="1">PHOENIX!$A$1:$M$253</definedName>
    <definedName name="Z_286AB24E_6DD8_4A1A_B427_7607C4C76646_.wvu.PrintArea" localSheetId="7" hidden="1">SWAN!$A$1:$M$101</definedName>
    <definedName name="Z_286AB24E_6DD8_4A1A_B427_7607C4C76646_.wvu.Rows" localSheetId="3" hidden="1">ALBATROSS!$184:$184</definedName>
    <definedName name="Z_286AB24E_6DD8_4A1A_B427_7607C4C76646_.wvu.Rows" localSheetId="20" hidden="1">CHINOOK!#REF!</definedName>
    <definedName name="Z_286AB24E_6DD8_4A1A_B427_7607C4C76646_.wvu.Rows" localSheetId="47" hidden="1">DAHLIA!#REF!</definedName>
    <definedName name="Z_286AB24E_6DD8_4A1A_B427_7607C4C76646_.wvu.Rows" localSheetId="52" hidden="1">EAGLE!$53:$53</definedName>
    <definedName name="Z_286AB24E_6DD8_4A1A_B427_7607C4C76646_.wvu.Rows" localSheetId="29" hidden="1">'EMERALD '!$155:$155</definedName>
    <definedName name="Z_286AB24E_6DD8_4A1A_B427_7607C4C76646_.wvu.Rows" localSheetId="16" hidden="1">JAGUAR!$159:$159</definedName>
    <definedName name="Z_286AB24E_6DD8_4A1A_B427_7607C4C76646_.wvu.Rows" localSheetId="6" hidden="1">LION!$181:$181</definedName>
    <definedName name="Z_286AB24E_6DD8_4A1A_B427_7607C4C76646_.wvu.Rows" localSheetId="21" hidden="1">MAPLE!#REF!</definedName>
    <definedName name="Z_286AB24E_6DD8_4A1A_B427_7607C4C76646_.wvu.Rows" localSheetId="49" hidden="1">MUSTANG!#REF!</definedName>
    <definedName name="Z_286AB24E_6DD8_4A1A_B427_7607C4C76646_.wvu.Rows" localSheetId="32" hidden="1">'NEW FALCON'!#REF!</definedName>
    <definedName name="Z_286AB24E_6DD8_4A1A_B427_7607C4C76646_.wvu.Rows" localSheetId="17" hidden="1">ORIENT!$134:$134</definedName>
    <definedName name="Z_286AB24E_6DD8_4A1A_B427_7607C4C76646_.wvu.Rows" localSheetId="24" hidden="1">SANTANA!$64:$64</definedName>
    <definedName name="Z_286AB24E_6DD8_4A1A_B427_7607C4C76646_.wvu.Rows" localSheetId="19" hidden="1">'SENTOSA USWC'!#REF!</definedName>
    <definedName name="Z_286AB24E_6DD8_4A1A_B427_7607C4C76646_.wvu.Rows" localSheetId="53" hidden="1">SEQUOIA!$35:$35</definedName>
    <definedName name="Z_286AB24E_6DD8_4A1A_B427_7607C4C76646_.wvu.Rows" localSheetId="33" hidden="1">SHIKRA!#REF!</definedName>
    <definedName name="Z_286AB24E_6DD8_4A1A_B427_7607C4C76646_.wvu.Rows" localSheetId="5" hidden="1">SHOGUN!$375:$375</definedName>
    <definedName name="Z_286AB24E_6DD8_4A1A_B427_7607C4C76646_.wvu.Rows" localSheetId="4" hidden="1">SILK!$289:$289</definedName>
    <definedName name="Z_286AB24E_6DD8_4A1A_B427_7607C4C76646_.wvu.Rows" localSheetId="7" hidden="1">SWAN!$122:$122</definedName>
    <definedName name="Z_2880886F_5B0B_4E18_B620_28A401552C4C_.wvu.FilterData" localSheetId="2" hidden="1">HOME!$A$17:$K$374</definedName>
    <definedName name="Z_29F62DA4_E7F9_45D2_B5D5_7F6A65BDFB1E_.wvu.FilterData" localSheetId="2" hidden="1">HOME!$A$17:$K$384</definedName>
    <definedName name="Z_2AFECA38_039A_416D_A3A6_952C7D02D6F5_.wvu.FilterData" localSheetId="2" hidden="1">HOME!$A$17:$K$179</definedName>
    <definedName name="Z_2B2FEF58_8F99_4448_AF64_85C8FA5880E8_.wvu.FilterData" localSheetId="2" hidden="1">HOME!$A$17:$K$286</definedName>
    <definedName name="Z_2B31349E_283A_44BC_82B1_BB1100C974E7_.wvu.FilterData" localSheetId="2" hidden="1">HOME!$A$17:$K$406</definedName>
    <definedName name="Z_2B3E1980_DB13_447B_B392_DFC8229C33B8_.wvu.FilterData" localSheetId="2" hidden="1">HOME!$A$17:$K$353</definedName>
    <definedName name="Z_2B3E1980_DB13_447B_B392_DFC8229C33B8_.wvu.FilterData" localSheetId="16" hidden="1">JAGUAR!$B$13:$F$16</definedName>
    <definedName name="Z_2C6A3322_A0AA_4410_B8AD_68D8053CDFF3_.wvu.FilterData" localSheetId="2" hidden="1">HOME!$A$17:$K$374</definedName>
    <definedName name="Z_2CBEF159_280D_46C4_8DA0_C0962A2EE4B3_.wvu.FilterData" localSheetId="2" hidden="1">HOME!$A$17:$K$259</definedName>
    <definedName name="Z_2DAB395C_F016_424C_B2A6_0F5CBC285A10_.wvu.FilterData" localSheetId="2" hidden="1">HOME!$A$17:$K$286</definedName>
    <definedName name="Z_2E3374ED_2310_43D4_AA78_1AEC2431C248_.wvu.FilterData" localSheetId="2" hidden="1">HOME!$A$17:$K$374</definedName>
    <definedName name="Z_2EF8E88E_F3AB_4A2C_B6B8_16996C029DDF_.wvu.FilterData" localSheetId="2" hidden="1">HOME!$A$17:$K$384</definedName>
    <definedName name="Z_2F69FEA3_A978_4E37_A998_63ABAB656AAC_.wvu.FilterData" localSheetId="2" hidden="1">HOME!$A$17:$K$353</definedName>
    <definedName name="Z_2F8BCC69_4615_4C6A_A7C4_D12BC1B2A508_.wvu.FilterData" localSheetId="2" hidden="1">HOME!$A$17:$K$172</definedName>
    <definedName name="Z_30744DB3_96E1_4E1A_9146_773ED69CE0DC_.wvu.FilterData" localSheetId="2" hidden="1">HOME!$A$17:$K$384</definedName>
    <definedName name="Z_308E5B78_E6F0_49C6_9594_6728E95657CC_.wvu.FilterData" localSheetId="2" hidden="1">HOME!$A$17:$K$384</definedName>
    <definedName name="Z_308E822D_89E1_45E1_B53B_93E4EFF36E9E_.wvu.FilterData" localSheetId="2" hidden="1">HOME!$A$17:$K$286</definedName>
    <definedName name="Z_3092D467_7AEE_4727_891B_F79204F667FC_.wvu.FilterData" localSheetId="2" hidden="1">HOME!$A$17:$K$384</definedName>
    <definedName name="Z_30E2F1FC_2DBB_4F7E_A812_10FB4E803E99_.wvu.FilterData" localSheetId="2" hidden="1">HOME!$A$17:$K$179</definedName>
    <definedName name="Z_315B291F_78D9_48D9_BDD1_D48FAAC04C85_.wvu.FilterData" localSheetId="2" hidden="1">HOME!$A$17:$K$285</definedName>
    <definedName name="Z_319C807A_2B34_4E4C_8AAD_0EE9E787385F_.wvu.FilterData" localSheetId="2" hidden="1">HOME!$A$17:$K$353</definedName>
    <definedName name="Z_321C1806_8181_4242_8AF3_88C833652A5B_.wvu.FilterData" localSheetId="2" hidden="1">HOME!$A$17:$K$179</definedName>
    <definedName name="Z_3220C80E_E7C3_4CEC_BA64_BFAA8AE41CA8_.wvu.FilterData" localSheetId="2" hidden="1">HOME!$A$17:$K$384</definedName>
    <definedName name="Z_329DFB5B_28AC_4BA9_A1C8_1707893E2B8F_.wvu.FilterData" localSheetId="2" hidden="1">HOME!$A$17:$K$353</definedName>
    <definedName name="Z_329DFB5B_28AC_4BA9_A1C8_1707893E2B8F_.wvu.FilterData" localSheetId="16" hidden="1">JAGUAR!$B$13:$F$16</definedName>
    <definedName name="Z_330CBA0D_D219_4CC3_98F6_99633A216C7C_.wvu.FilterData" localSheetId="16" hidden="1">JAGUAR!$B$13:$F$16</definedName>
    <definedName name="Z_337D7F4A_937E_42A0_A941_5FCC07653309_.wvu.FilterData" localSheetId="2" hidden="1">HOME!$A$17:$K$286</definedName>
    <definedName name="Z_33DD33D8_6FE9_4EE7_9C05_4AC6CDAFCD92_.wvu.FilterData" localSheetId="2" hidden="1">HOME!$A$17:$K$353</definedName>
    <definedName name="Z_346807D4_AA51_4328_A9EE_AF5E0D915CD9_.wvu.FilterData" localSheetId="2" hidden="1">HOME!$A$17:$K$286</definedName>
    <definedName name="Z_3486A54D_A264_4DD3_8D1F_7D94A0665579_.wvu.FilterData" localSheetId="2" hidden="1">HOME!$A$17:$K$286</definedName>
    <definedName name="Z_34DDDCD1_59CB_4042_A100_F4E53496BE00_.wvu.PrintArea" localSheetId="36" hidden="1">'AFRICA EXPRESS'!$A$1:$M$129</definedName>
    <definedName name="Z_34DDDCD1_59CB_4042_A100_F4E53496BE00_.wvu.PrintArea" localSheetId="27" hidden="1">AMERICA!$A$1:$M$193</definedName>
    <definedName name="Z_34DDDCD1_59CB_4042_A100_F4E53496BE00_.wvu.PrintArea" localSheetId="34" hidden="1">AUSTRALIA!$A$1:$H$135</definedName>
    <definedName name="Z_34DDDCD1_59CB_4042_A100_F4E53496BE00_.wvu.PrintArea" localSheetId="28" hidden="1">EMPIRE!$B$1:$M$109</definedName>
    <definedName name="Z_34DDDCD1_59CB_4042_A100_F4E53496BE00_.wvu.PrintArea" localSheetId="51" hidden="1">'PEARL RIVER'!$A$1:$M$42</definedName>
    <definedName name="Z_34DDDCD1_59CB_4042_A100_F4E53496BE00_.wvu.PrintArea" localSheetId="18" hidden="1">PHOENIX!$A$1:$M$253</definedName>
    <definedName name="Z_34DDDCD1_59CB_4042_A100_F4E53496BE00_.wvu.PrintArea" localSheetId="7" hidden="1">SWAN!$A$1:$M$101</definedName>
    <definedName name="Z_34DDDCD1_59CB_4042_A100_F4E53496BE00_.wvu.Rows" localSheetId="3" hidden="1">ALBATROSS!$184:$184</definedName>
    <definedName name="Z_34DDDCD1_59CB_4042_A100_F4E53496BE00_.wvu.Rows" localSheetId="20" hidden="1">CHINOOK!#REF!</definedName>
    <definedName name="Z_34DDDCD1_59CB_4042_A100_F4E53496BE00_.wvu.Rows" localSheetId="47" hidden="1">DAHLIA!#REF!</definedName>
    <definedName name="Z_34DDDCD1_59CB_4042_A100_F4E53496BE00_.wvu.Rows" localSheetId="52" hidden="1">EAGLE!$53:$53</definedName>
    <definedName name="Z_34DDDCD1_59CB_4042_A100_F4E53496BE00_.wvu.Rows" localSheetId="29" hidden="1">'EMERALD '!$155:$155</definedName>
    <definedName name="Z_34DDDCD1_59CB_4042_A100_F4E53496BE00_.wvu.Rows" localSheetId="16" hidden="1">JAGUAR!$159:$159</definedName>
    <definedName name="Z_34DDDCD1_59CB_4042_A100_F4E53496BE00_.wvu.Rows" localSheetId="6" hidden="1">LION!$181:$181</definedName>
    <definedName name="Z_34DDDCD1_59CB_4042_A100_F4E53496BE00_.wvu.Rows" localSheetId="21" hidden="1">MAPLE!#REF!</definedName>
    <definedName name="Z_34DDDCD1_59CB_4042_A100_F4E53496BE00_.wvu.Rows" localSheetId="49" hidden="1">MUSTANG!#REF!</definedName>
    <definedName name="Z_34DDDCD1_59CB_4042_A100_F4E53496BE00_.wvu.Rows" localSheetId="17" hidden="1">ORIENT!$134:$134</definedName>
    <definedName name="Z_34DDDCD1_59CB_4042_A100_F4E53496BE00_.wvu.Rows" localSheetId="24" hidden="1">SANTANA!$64:$64</definedName>
    <definedName name="Z_34DDDCD1_59CB_4042_A100_F4E53496BE00_.wvu.Rows" localSheetId="53" hidden="1">SEQUOIA!$35:$35</definedName>
    <definedName name="Z_34DDDCD1_59CB_4042_A100_F4E53496BE00_.wvu.Rows" localSheetId="5" hidden="1">SHOGUN!$375:$375</definedName>
    <definedName name="Z_34DDDCD1_59CB_4042_A100_F4E53496BE00_.wvu.Rows" localSheetId="4" hidden="1">SILK!$289:$289</definedName>
    <definedName name="Z_34DDDCD1_59CB_4042_A100_F4E53496BE00_.wvu.Rows" localSheetId="7" hidden="1">SWAN!$122:$122</definedName>
    <definedName name="Z_35346601_E1DC_4E03_908D_B5CB7EC66548_.wvu.FilterData" localSheetId="2" hidden="1">HOME!$A$17:$K$353</definedName>
    <definedName name="Z_353C0BB2_AA15_4B1F_BFF3_82650C829716_.wvu.PrintArea" localSheetId="36" hidden="1">'AFRICA EXPRESS'!$A$1:$M$129</definedName>
    <definedName name="Z_353C0BB2_AA15_4B1F_BFF3_82650C829716_.wvu.PrintArea" localSheetId="27" hidden="1">AMERICA!$A$1:$M$193</definedName>
    <definedName name="Z_353C0BB2_AA15_4B1F_BFF3_82650C829716_.wvu.PrintArea" localSheetId="34" hidden="1">AUSTRALIA!$A$1:$H$135</definedName>
    <definedName name="Z_353C0BB2_AA15_4B1F_BFF3_82650C829716_.wvu.PrintArea" localSheetId="28" hidden="1">EMPIRE!$B$1:$M$109</definedName>
    <definedName name="Z_353C0BB2_AA15_4B1F_BFF3_82650C829716_.wvu.PrintArea" localSheetId="51" hidden="1">'PEARL RIVER'!$A$1:$M$42</definedName>
    <definedName name="Z_353C0BB2_AA15_4B1F_BFF3_82650C829716_.wvu.PrintArea" localSheetId="18" hidden="1">PHOENIX!$A$1:$M$253</definedName>
    <definedName name="Z_353C0BB2_AA15_4B1F_BFF3_82650C829716_.wvu.PrintArea" localSheetId="7" hidden="1">SWAN!$A$1:$M$101</definedName>
    <definedName name="Z_353C0BB2_AA15_4B1F_BFF3_82650C829716_.wvu.Rows" localSheetId="3" hidden="1">ALBATROSS!$184:$184</definedName>
    <definedName name="Z_353C0BB2_AA15_4B1F_BFF3_82650C829716_.wvu.Rows" localSheetId="20" hidden="1">CHINOOK!#REF!</definedName>
    <definedName name="Z_353C0BB2_AA15_4B1F_BFF3_82650C829716_.wvu.Rows" localSheetId="47" hidden="1">DAHLIA!#REF!</definedName>
    <definedName name="Z_353C0BB2_AA15_4B1F_BFF3_82650C829716_.wvu.Rows" localSheetId="52" hidden="1">EAGLE!$53:$53</definedName>
    <definedName name="Z_353C0BB2_AA15_4B1F_BFF3_82650C829716_.wvu.Rows" localSheetId="29" hidden="1">'EMERALD '!$155:$155</definedName>
    <definedName name="Z_353C0BB2_AA15_4B1F_BFF3_82650C829716_.wvu.Rows" localSheetId="16" hidden="1">JAGUAR!$159:$159</definedName>
    <definedName name="Z_353C0BB2_AA15_4B1F_BFF3_82650C829716_.wvu.Rows" localSheetId="6" hidden="1">LION!$181:$181</definedName>
    <definedName name="Z_353C0BB2_AA15_4B1F_BFF3_82650C829716_.wvu.Rows" localSheetId="21" hidden="1">MAPLE!#REF!</definedName>
    <definedName name="Z_353C0BB2_AA15_4B1F_BFF3_82650C829716_.wvu.Rows" localSheetId="49" hidden="1">MUSTANG!#REF!</definedName>
    <definedName name="Z_353C0BB2_AA15_4B1F_BFF3_82650C829716_.wvu.Rows" localSheetId="17" hidden="1">ORIENT!$134:$134</definedName>
    <definedName name="Z_353C0BB2_AA15_4B1F_BFF3_82650C829716_.wvu.Rows" localSheetId="24" hidden="1">SANTANA!$64:$64</definedName>
    <definedName name="Z_353C0BB2_AA15_4B1F_BFF3_82650C829716_.wvu.Rows" localSheetId="53" hidden="1">SEQUOIA!$35:$35</definedName>
    <definedName name="Z_353C0BB2_AA15_4B1F_BFF3_82650C829716_.wvu.Rows" localSheetId="5" hidden="1">SHOGUN!$375:$375</definedName>
    <definedName name="Z_353C0BB2_AA15_4B1F_BFF3_82650C829716_.wvu.Rows" localSheetId="4" hidden="1">SILK!$289:$289</definedName>
    <definedName name="Z_353C0BB2_AA15_4B1F_BFF3_82650C829716_.wvu.Rows" localSheetId="7" hidden="1">SWAN!$122:$122</definedName>
    <definedName name="Z_3574928E_A674_4E11_BB33_55553198EED5_.wvu.FilterData" localSheetId="2" hidden="1">HOME!$A$17:$K$384</definedName>
    <definedName name="Z_35EB529B_EE4C_4B66_A891_DC6658CEF51C_.wvu.FilterData" localSheetId="2" hidden="1">HOME!$A$17:$K$258</definedName>
    <definedName name="Z_3611E5CD_956E_4A89_9277_FF1C2A041680_.wvu.FilterData" localSheetId="2" hidden="1">HOME!$A$17:$K$178</definedName>
    <definedName name="Z_369FA1D2_6D5B_4D0C_9098_1C5BF941279E_.wvu.FilterData" localSheetId="2" hidden="1">HOME!$A$17:$K$285</definedName>
    <definedName name="Z_36CD35D2_1170_4269_B521_D19BCB5A7E2A_.wvu.FilterData" localSheetId="2" hidden="1">HOME!$A$17:$K$370</definedName>
    <definedName name="Z_36CD35D2_1170_4269_B521_D19BCB5A7E2A_.wvu.FilterData" localSheetId="16" hidden="1">JAGUAR!$B$13:$F$16</definedName>
    <definedName name="Z_36E302CC_131B_437E_8A83_456002C2DE70_.wvu.FilterData" localSheetId="2" hidden="1">HOME!$A$17:$K$258</definedName>
    <definedName name="Z_371FE7AA_75E0_4E95_84AC_90527869EFE8_.wvu.FilterData" localSheetId="2" hidden="1">HOME!$A$17:$K$374</definedName>
    <definedName name="Z_374256C8_9E9E_4197_95DB_BF3AECDFD679_.wvu.FilterData" localSheetId="2" hidden="1">HOME!$A$17:$K$353</definedName>
    <definedName name="Z_37D0E419_4F7A_4E0C_BD4D_F466D7EF41E8_.wvu.FilterData" localSheetId="2" hidden="1">HOME!$A$17:$K$285</definedName>
    <definedName name="Z_37E46029_DCCC_4702_A868_982700060069_.wvu.FilterData" localSheetId="2" hidden="1">HOME!$A$17:$K$370</definedName>
    <definedName name="Z_383522D8_B9E3_4DA1_8C4C_9166D9D858B9_.wvu.FilterData" localSheetId="2" hidden="1">HOME!$A$17:$K$384</definedName>
    <definedName name="Z_38CAA705_62B5_4601_BBD5_7B5CFF3768F0_.wvu.FilterData" localSheetId="2" hidden="1">HOME!$A$17:$K$286</definedName>
    <definedName name="Z_3911FCA3_DB9E_455D_A5C5_776F164143EF_.wvu.FilterData" localSheetId="2" hidden="1">HOME!$A$17:$K$286</definedName>
    <definedName name="Z_39CD2D4C_4376_4802_A408_9940EE7B7659_.wvu.FilterData" localSheetId="2" hidden="1">HOME!$A$17:$K$406</definedName>
    <definedName name="Z_3A2C79F4_C7B2_4F5E_A28D_D39C31D22D37_.wvu.FilterData" localSheetId="2" hidden="1">HOME!$A$17:$K$406</definedName>
    <definedName name="Z_3AB063AB_28E0_4D7B_86ED_12D02047AD82_.wvu.FilterData" localSheetId="2" hidden="1">HOME!$A$17:$K$374</definedName>
    <definedName name="Z_3AE54455_186B_43F4_8784_E89B0CA9C775_.wvu.FilterData" localSheetId="2" hidden="1">HOME!$A$17:$K$178</definedName>
    <definedName name="Z_3B24700C_067F_41C9_975E_945248864FB9_.wvu.FilterData" localSheetId="2" hidden="1">HOME!$A$17:$K$374</definedName>
    <definedName name="Z_3B402BC6_A155_4FF4_90E5_C8830AE6DC10_.wvu.FilterData" localSheetId="16" hidden="1">JAGUAR!$B$13:$F$16</definedName>
    <definedName name="Z_3BB25879_D9A3_4A84_A81D_A89FB7C0C183_.wvu.FilterData" localSheetId="2" hidden="1">HOME!$A$17:$K$285</definedName>
    <definedName name="Z_3BDF6A72_FF5D_4070_B982_596EFDE561D5_.wvu.FilterData" localSheetId="2" hidden="1">HOME!$A$17:$K$384</definedName>
    <definedName name="Z_3C7B0E18_C477_400B_872F_CA3293E1A1DF_.wvu.FilterData" localSheetId="2" hidden="1">HOME!$A$17:$K$179</definedName>
    <definedName name="Z_3CCB0E37_E810_4B15_BD1B_19B75604D8BE_.wvu.FilterData" localSheetId="2" hidden="1">HOME!$A$17:$K$406</definedName>
    <definedName name="Z_3CCB0E37_E810_4B15_BD1B_19B75604D8BE_.wvu.FilterData" localSheetId="16" hidden="1">JAGUAR!$B$13:$F$16</definedName>
    <definedName name="Z_3DC4863A_6B17_4A30_B70B_98E626378090_.wvu.FilterData" localSheetId="2" hidden="1">HOME!$A$17:$K$353</definedName>
    <definedName name="Z_3E239F19_8CE0_478F_B33B_E26E369DEF95_.wvu.FilterData" localSheetId="2" hidden="1">HOME!$A$17:$K$353</definedName>
    <definedName name="Z_3EAFFA52_9172_4367_BD8B_807FD7C2425E_.wvu.FilterData" localSheetId="34" hidden="1">AUSTRALIA!$C$2</definedName>
    <definedName name="Z_3FE47AA1_5F58_4855_A659_E3D9956B9AA1_.wvu.FilterData" localSheetId="2" hidden="1">HOME!$A$17:$K$286</definedName>
    <definedName name="Z_406EBF3C_134D_4EC3_9BB4_2B4CD75D525D_.wvu.FilterData" localSheetId="16" hidden="1">JAGUAR!$B$13:$F$15</definedName>
    <definedName name="Z_407EF083_D45C_4D6D_ACB2_606D66EB0BC3_.wvu.FilterData" localSheetId="2" hidden="1">HOME!$A$17:$K$179</definedName>
    <definedName name="Z_40B16C62_2CB5_4216_AC02_507E0D90E8CD_.wvu.FilterData" localSheetId="2" hidden="1">HOME!$A$17:$K$374</definedName>
    <definedName name="Z_40BE172A_1E88_4F86_954D_D0D9025C03C2_.wvu.FilterData" localSheetId="2" hidden="1">HOME!$A$17:$K$353</definedName>
    <definedName name="Z_41C85A0A_22EB_4D15_9E5B_C43C3F028C1D_.wvu.FilterData" localSheetId="2" hidden="1">HOME!$A$17:$K$384</definedName>
    <definedName name="Z_41F53BB1_B94F_4AD0_A4F0_9FF7CCF3C720_.wvu.FilterData" localSheetId="2" hidden="1">HOME!$A$17:$K$406</definedName>
    <definedName name="Z_4206F1DB_505E_4BA6_92B5_EC37E68618CF_.wvu.FilterData" localSheetId="2" hidden="1">HOME!$A$17:$K$285</definedName>
    <definedName name="Z_4207851A_A9C4_4C7F_A983_5888F88768C0_.wvu.Cols" localSheetId="35" hidden="1">'DAR FEEDER'!$F:$F</definedName>
    <definedName name="Z_4207851A_A9C4_4C7F_A983_5888F88768C0_.wvu.Cols" localSheetId="26" hidden="1">PETRA!$E:$E</definedName>
    <definedName name="Z_4207851A_A9C4_4C7F_A983_5888F88768C0_.wvu.FilterData" localSheetId="2" hidden="1">HOME!$A$17:$K$286</definedName>
    <definedName name="Z_4207851A_A9C4_4C7F_A983_5888F88768C0_.wvu.PrintArea" localSheetId="36" hidden="1">'AFRICA EXPRESS'!$A$1:$M$129</definedName>
    <definedName name="Z_4207851A_A9C4_4C7F_A983_5888F88768C0_.wvu.PrintArea" localSheetId="27" hidden="1">AMERICA!$A$1:$M$193</definedName>
    <definedName name="Z_4207851A_A9C4_4C7F_A983_5888F88768C0_.wvu.PrintArea" localSheetId="34" hidden="1">AUSTRALIA!$A$1:$H$135</definedName>
    <definedName name="Z_4207851A_A9C4_4C7F_A983_5888F88768C0_.wvu.PrintArea" localSheetId="28" hidden="1">EMPIRE!$B$1:$M$109</definedName>
    <definedName name="Z_4207851A_A9C4_4C7F_A983_5888F88768C0_.wvu.PrintArea" localSheetId="2" hidden="1">HOME!$A$17:$K$237</definedName>
    <definedName name="Z_4207851A_A9C4_4C7F_A983_5888F88768C0_.wvu.PrintArea" localSheetId="51" hidden="1">'PEARL RIVER'!$A$1:$M$42</definedName>
    <definedName name="Z_4207851A_A9C4_4C7F_A983_5888F88768C0_.wvu.PrintArea" localSheetId="18" hidden="1">PHOENIX!$A$1:$M$253</definedName>
    <definedName name="Z_4207851A_A9C4_4C7F_A983_5888F88768C0_.wvu.PrintArea" localSheetId="7" hidden="1">SWAN!$A$1:$M$101</definedName>
    <definedName name="Z_4207851A_A9C4_4C7F_A983_5888F88768C0_.wvu.Rows" localSheetId="36" hidden="1">'AFRICA EXPRESS'!#REF!</definedName>
    <definedName name="Z_4207851A_A9C4_4C7F_A983_5888F88768C0_.wvu.Rows" localSheetId="3" hidden="1">ALBATROSS!$184:$184</definedName>
    <definedName name="Z_4207851A_A9C4_4C7F_A983_5888F88768C0_.wvu.Rows" localSheetId="27" hidden="1">AMERICA!#REF!</definedName>
    <definedName name="Z_4207851A_A9C4_4C7F_A983_5888F88768C0_.wvu.Rows" localSheetId="34" hidden="1">AUSTRALIA!$6:$16</definedName>
    <definedName name="Z_4207851A_A9C4_4C7F_A983_5888F88768C0_.wvu.Rows" localSheetId="11" hidden="1">'BRITANNIA '!$69:$69</definedName>
    <definedName name="Z_4207851A_A9C4_4C7F_A983_5888F88768C0_.wvu.Rows" localSheetId="39" hidden="1">CARIOCA!#REF!</definedName>
    <definedName name="Z_4207851A_A9C4_4C7F_A983_5888F88768C0_.wvu.Rows" localSheetId="20" hidden="1">CHINOOK!#REF!</definedName>
    <definedName name="Z_4207851A_A9C4_4C7F_A983_5888F88768C0_.wvu.Rows" localSheetId="9" hidden="1">CONDOR!$180:$180</definedName>
    <definedName name="Z_4207851A_A9C4_4C7F_A983_5888F88768C0_.wvu.Rows" localSheetId="47" hidden="1">DAHLIA!#REF!</definedName>
    <definedName name="Z_4207851A_A9C4_4C7F_A983_5888F88768C0_.wvu.Rows" localSheetId="52" hidden="1">EAGLE!$53:$53</definedName>
    <definedName name="Z_4207851A_A9C4_4C7F_A983_5888F88768C0_.wvu.Rows" localSheetId="29" hidden="1">'EMERALD '!#REF!,'EMERALD '!$155:$155</definedName>
    <definedName name="Z_4207851A_A9C4_4C7F_A983_5888F88768C0_.wvu.Rows" localSheetId="38" hidden="1">IPANEMA!$5:$16</definedName>
    <definedName name="Z_4207851A_A9C4_4C7F_A983_5888F88768C0_.wvu.Rows" localSheetId="16" hidden="1">JAGUAR!$159:$159</definedName>
    <definedName name="Z_4207851A_A9C4_4C7F_A983_5888F88768C0_.wvu.Rows" localSheetId="6" hidden="1">LION!$181:$181</definedName>
    <definedName name="Z_4207851A_A9C4_4C7F_A983_5888F88768C0_.wvu.Rows" localSheetId="21" hidden="1">MAPLE!#REF!</definedName>
    <definedName name="Z_4207851A_A9C4_4C7F_A983_5888F88768C0_.wvu.Rows" localSheetId="49" hidden="1">MUSTANG!#REF!</definedName>
    <definedName name="Z_4207851A_A9C4_4C7F_A983_5888F88768C0_.wvu.Rows" localSheetId="32" hidden="1">'NEW FALCON'!#REF!</definedName>
    <definedName name="Z_4207851A_A9C4_4C7F_A983_5888F88768C0_.wvu.Rows" localSheetId="24" hidden="1">SANTANA!$64:$64</definedName>
    <definedName name="Z_4207851A_A9C4_4C7F_A983_5888F88768C0_.wvu.Rows" localSheetId="19" hidden="1">'SENTOSA USWC'!#REF!</definedName>
    <definedName name="Z_4207851A_A9C4_4C7F_A983_5888F88768C0_.wvu.Rows" localSheetId="53" hidden="1">SEQUOIA!$35:$35</definedName>
    <definedName name="Z_4207851A_A9C4_4C7F_A983_5888F88768C0_.wvu.Rows" localSheetId="33" hidden="1">SHIKRA!#REF!</definedName>
    <definedName name="Z_4207851A_A9C4_4C7F_A983_5888F88768C0_.wvu.Rows" localSheetId="5" hidden="1">SHOGUN!$375:$375</definedName>
    <definedName name="Z_4207851A_A9C4_4C7F_A983_5888F88768C0_.wvu.Rows" localSheetId="4" hidden="1">SILK!$289:$289</definedName>
    <definedName name="Z_4207851A_A9C4_4C7F_A983_5888F88768C0_.wvu.Rows" localSheetId="7" hidden="1">SWAN!$122:$122</definedName>
    <definedName name="Z_4207851A_A9C4_4C7F_A983_5888F88768C0_.wvu.Rows" localSheetId="42" hidden="1">TIGER!#REF!,TIGER!#REF!</definedName>
    <definedName name="Z_425B92D6_7FE4_4E87_AC6F_9E27D775B9D8_.wvu.FilterData" localSheetId="2" hidden="1">HOME!$A$17:$K$374</definedName>
    <definedName name="Z_42C5EC27_ECA1_4FCB_8D1E_C89FEB37C7DB_.wvu.FilterData" localSheetId="2" hidden="1">HOME!$A$17:$K$353</definedName>
    <definedName name="Z_43135813_5616_4B2B_819D_47879DF0A84B_.wvu.FilterData" localSheetId="2" hidden="1">HOME!$A$17:$K$374</definedName>
    <definedName name="Z_433E584D_F363_4F1B_A122_8EA5981DB0B3_.wvu.FilterData" localSheetId="2" hidden="1">HOME!$A$17:$K$353</definedName>
    <definedName name="Z_4380BFD8_78DD_4B6C_AC6C_CA631201633E_.wvu.FilterData" localSheetId="2" hidden="1">HOME!$A$17:$K$370</definedName>
    <definedName name="Z_4380BFD8_78DD_4B6C_AC6C_CA631201633E_.wvu.FilterData" localSheetId="16" hidden="1">JAGUAR!$B$13:$F$16</definedName>
    <definedName name="Z_43F02709_ED6B_4B81_A745_231D313A861E_.wvu.FilterData" localSheetId="2" hidden="1">HOME!$A$17:$K$171</definedName>
    <definedName name="Z_43FD60DF_215A_45A1_98B5_18396636766D_.wvu.FilterData" localSheetId="2" hidden="1">HOME!$A$17:$K$384</definedName>
    <definedName name="Z_44B113B8_9CEA_46B5_BCF6_01F0A771DA49_.wvu.FilterData" localSheetId="2" hidden="1">HOME!$A$17:$K$179</definedName>
    <definedName name="Z_44B113B8_9CEA_46B5_BCF6_01F0A771DA49_.wvu.PrintArea" localSheetId="36" hidden="1">'AFRICA EXPRESS'!$A$1:$M$129</definedName>
    <definedName name="Z_44B113B8_9CEA_46B5_BCF6_01F0A771DA49_.wvu.PrintArea" localSheetId="27" hidden="1">AMERICA!$A$1:$M$193</definedName>
    <definedName name="Z_44B113B8_9CEA_46B5_BCF6_01F0A771DA49_.wvu.PrintArea" localSheetId="34" hidden="1">AUSTRALIA!$A$1:$H$135</definedName>
    <definedName name="Z_44B113B8_9CEA_46B5_BCF6_01F0A771DA49_.wvu.PrintArea" localSheetId="28" hidden="1">EMPIRE!$B$1:$M$109</definedName>
    <definedName name="Z_44B113B8_9CEA_46B5_BCF6_01F0A771DA49_.wvu.PrintArea" localSheetId="2" hidden="1">HOME!$A$1:$K$560</definedName>
    <definedName name="Z_44B113B8_9CEA_46B5_BCF6_01F0A771DA49_.wvu.PrintArea" localSheetId="51" hidden="1">'PEARL RIVER'!$A$1:$M$42</definedName>
    <definedName name="Z_44B113B8_9CEA_46B5_BCF6_01F0A771DA49_.wvu.PrintArea" localSheetId="18" hidden="1">PHOENIX!$A$1:$M$253</definedName>
    <definedName name="Z_44B113B8_9CEA_46B5_BCF6_01F0A771DA49_.wvu.PrintArea" localSheetId="7" hidden="1">SWAN!$A$1:$M$101</definedName>
    <definedName name="Z_44B113B8_9CEA_46B5_BCF6_01F0A771DA49_.wvu.Rows" localSheetId="3" hidden="1">ALBATROSS!$184:$184</definedName>
    <definedName name="Z_44B113B8_9CEA_46B5_BCF6_01F0A771DA49_.wvu.Rows" localSheetId="20" hidden="1">CHINOOK!#REF!</definedName>
    <definedName name="Z_44B113B8_9CEA_46B5_BCF6_01F0A771DA49_.wvu.Rows" localSheetId="47" hidden="1">DAHLIA!#REF!</definedName>
    <definedName name="Z_44B113B8_9CEA_46B5_BCF6_01F0A771DA49_.wvu.Rows" localSheetId="52" hidden="1">EAGLE!$53:$53</definedName>
    <definedName name="Z_44B113B8_9CEA_46B5_BCF6_01F0A771DA49_.wvu.Rows" localSheetId="29" hidden="1">'EMERALD '!$155:$155</definedName>
    <definedName name="Z_44B113B8_9CEA_46B5_BCF6_01F0A771DA49_.wvu.Rows" localSheetId="16" hidden="1">JAGUAR!$159:$159</definedName>
    <definedName name="Z_44B113B8_9CEA_46B5_BCF6_01F0A771DA49_.wvu.Rows" localSheetId="6" hidden="1">LION!$181:$181</definedName>
    <definedName name="Z_44B113B8_9CEA_46B5_BCF6_01F0A771DA49_.wvu.Rows" localSheetId="21" hidden="1">MAPLE!#REF!</definedName>
    <definedName name="Z_44B113B8_9CEA_46B5_BCF6_01F0A771DA49_.wvu.Rows" localSheetId="49" hidden="1">MUSTANG!#REF!</definedName>
    <definedName name="Z_44B113B8_9CEA_46B5_BCF6_01F0A771DA49_.wvu.Rows" localSheetId="32" hidden="1">'NEW FALCON'!#REF!</definedName>
    <definedName name="Z_44B113B8_9CEA_46B5_BCF6_01F0A771DA49_.wvu.Rows" localSheetId="17" hidden="1">ORIENT!$134:$134</definedName>
    <definedName name="Z_44B113B8_9CEA_46B5_BCF6_01F0A771DA49_.wvu.Rows" localSheetId="24" hidden="1">SANTANA!$64:$64</definedName>
    <definedName name="Z_44B113B8_9CEA_46B5_BCF6_01F0A771DA49_.wvu.Rows" localSheetId="19" hidden="1">'SENTOSA USWC'!#REF!</definedName>
    <definedName name="Z_44B113B8_9CEA_46B5_BCF6_01F0A771DA49_.wvu.Rows" localSheetId="53" hidden="1">SEQUOIA!$35:$35</definedName>
    <definedName name="Z_44B113B8_9CEA_46B5_BCF6_01F0A771DA49_.wvu.Rows" localSheetId="33" hidden="1">SHIKRA!#REF!</definedName>
    <definedName name="Z_44B113B8_9CEA_46B5_BCF6_01F0A771DA49_.wvu.Rows" localSheetId="5" hidden="1">SHOGUN!$375:$375</definedName>
    <definedName name="Z_44B113B8_9CEA_46B5_BCF6_01F0A771DA49_.wvu.Rows" localSheetId="4" hidden="1">SILK!$289:$289</definedName>
    <definedName name="Z_44B113B8_9CEA_46B5_BCF6_01F0A771DA49_.wvu.Rows" localSheetId="7" hidden="1">SWAN!$122:$122</definedName>
    <definedName name="Z_44D09169_3035_4109_ACFC_8C5DE7C1F4F6_.wvu.FilterData" localSheetId="2" hidden="1">HOME!$A$17:$K$179</definedName>
    <definedName name="Z_44E6E3DE_4F80_4B8E_BD26_2B70C58CD8FE_.wvu.FilterData" localSheetId="16" hidden="1">JAGUAR!$B$13:$F$16</definedName>
    <definedName name="Z_450F5839_DEB1_4664_9AD3_D68189C936DA_.wvu.FilterData" localSheetId="2" hidden="1">HOME!$A$17:$K$353</definedName>
    <definedName name="Z_451AC4AB_2DD6_45E7_829C_527251703C32_.wvu.FilterData" localSheetId="16" hidden="1">JAGUAR!$B$13:$F$16</definedName>
    <definedName name="Z_4545E617_9A6C_4691_9669_E5F676DD541B_.wvu.FilterData" localSheetId="2" hidden="1">HOME!$A$17:$K$179</definedName>
    <definedName name="Z_459B3394_13FF_425E_AD09_C9BBD0E0027E_.wvu.FilterData" localSheetId="2" hidden="1">HOME!$A$17:$K$406</definedName>
    <definedName name="Z_45D8A5EB_72E6_4476_9E45_17724A732E21_.wvu.FilterData" localSheetId="2" hidden="1">HOME!$A$17:$K$353</definedName>
    <definedName name="Z_46000F75_6E5D_4A12_904B_5CE98DBFB110_.wvu.FilterData" localSheetId="2" hidden="1">HOME!$A$17:$K$259</definedName>
    <definedName name="Z_4675E661_AABE_4330_B96F_B2513D52A0A3_.wvu.FilterData" localSheetId="2" hidden="1">HOME!$A$17:$K$384</definedName>
    <definedName name="Z_4675E661_AABE_4330_B96F_B2513D52A0A3_.wvu.FilterData" localSheetId="16" hidden="1">JAGUAR!$B$13:$F$16</definedName>
    <definedName name="Z_471CB49A_5DC5_4021_BFBC_AE3A7E6A126E_.wvu.FilterData" localSheetId="2" hidden="1">HOME!$A$17:$K$353</definedName>
    <definedName name="Z_473E4DAE_8DAC_468C_BE98_7C6C77C27549_.wvu.FilterData" localSheetId="2" hidden="1">HOME!$A$17:$K$286</definedName>
    <definedName name="Z_47522789_2453_466C_B553_8278DFA1903B_.wvu.FilterData" localSheetId="2" hidden="1">HOME!$A$17:$K$370</definedName>
    <definedName name="Z_47884D78_4C8E_4301_AA37_CDDB247DC21E_.wvu.FilterData" localSheetId="2" hidden="1">HOME!$A$17:$K$258</definedName>
    <definedName name="Z_47A1854D_8C49_4FD2_ADB6_A293C7A574D5_.wvu.FilterData" localSheetId="2" hidden="1">HOME!$A$17:$K$286</definedName>
    <definedName name="Z_47AA9AAB_B789_4FB5_A94B_BD0D59E070A3_.wvu.FilterData" localSheetId="2" hidden="1">HOME!$A$17:$K$286</definedName>
    <definedName name="Z_47DF427F_49FC_4C13_B454_9B692956E24B_.wvu.FilterData" localSheetId="2" hidden="1">HOME!$A$17:$K$370</definedName>
    <definedName name="Z_48488447_E094_48C2_8275_4127DC3126ED_.wvu.FilterData" localSheetId="2" hidden="1">HOME!$A$17:$K$353</definedName>
    <definedName name="Z_4858FA16_8184_4E72_84C2_D2BF83CD98AA_.wvu.FilterData" localSheetId="16" hidden="1">JAGUAR!$B$13:$F$16</definedName>
    <definedName name="Z_4861CEBC_343C_4E7B_9554_DAE6CDC653C2_.wvu.FilterData" localSheetId="2" hidden="1">HOME!$A$17:$K$384</definedName>
    <definedName name="Z_48625B4D_E69B_4769_ABE9_75C09DAA3DBE_.wvu.FilterData" localSheetId="2" hidden="1">HOME!$A$17:$K$353</definedName>
    <definedName name="Z_488FEB68_7C73_4EEF_B3CB_E6249F83232C_.wvu.FilterData" localSheetId="2" hidden="1">HOME!$A$17:$K$353</definedName>
    <definedName name="Z_48EF21F6_41C7_42A9_9B6E_6DCD9D96D60D_.wvu.FilterData" localSheetId="2" hidden="1">HOME!$A$17:$K$406</definedName>
    <definedName name="Z_48F332D1_8DE9_45E3_BEA4_7DE82C019A4B_.wvu.FilterData" localSheetId="2" hidden="1">HOME!$A$17:$K$179</definedName>
    <definedName name="Z_49E909AA_9B1C_4EC1_80E3_F1D60749E404_.wvu.FilterData" localSheetId="2" hidden="1">HOME!$A$17:$K$179</definedName>
    <definedName name="Z_49F0735B_1048_4B98_9B13_C486909EB316_.wvu.FilterData" localSheetId="2" hidden="1">HOME!$A$17:$K$353</definedName>
    <definedName name="Z_4AC7B439_1EAD_411B_9D3C_1CF933B86DBD_.wvu.FilterData" localSheetId="2" hidden="1">HOME!$A$17:$K$286</definedName>
    <definedName name="Z_4B161ADC_02BD_44DA_95F2_D5E07F0997E5_.wvu.FilterData" localSheetId="2" hidden="1">HOME!$A$17:$K$179</definedName>
    <definedName name="Z_4B963413_6E63_4D9C_8488_D355B4FF33E3_.wvu.FilterData" localSheetId="16" hidden="1">JAGUAR!$B$13:$F$16</definedName>
    <definedName name="Z_4C24E935_C093_4669_8CDA_82CFB2CA4C25_.wvu.FilterData" localSheetId="2" hidden="1">HOME!$A$17:$K$384</definedName>
    <definedName name="Z_4C24E935_C093_4669_8CDA_82CFB2CA4C25_.wvu.FilterData" localSheetId="16" hidden="1">JAGUAR!$B$13:$F$16</definedName>
    <definedName name="Z_4C313065_C6CA_4938_A476_40D10BE7E24D_.wvu.FilterData" localSheetId="2" hidden="1">HOME!$A$17:$K$384</definedName>
    <definedName name="Z_4C8AED7F_9EAB_4E10_85BA_6D24F9B3DE46_.wvu.FilterData" localSheetId="2" hidden="1">HOME!$A$17:$K$353</definedName>
    <definedName name="Z_4C996F01_6BC8_4683_8B8B_E0925A8A7380_.wvu.FilterData" localSheetId="2" hidden="1">HOME!$A$17:$K$406</definedName>
    <definedName name="Z_4C9B6297_C659_4571_A022_696BDF03A3EC_.wvu.FilterData" localSheetId="2" hidden="1">HOME!$A$17:$K$374</definedName>
    <definedName name="Z_4CFE4751_DA6F_4D55_8D85_7AFB44F1ADEF_.wvu.FilterData" localSheetId="16" hidden="1">JAGUAR!$B$13:$F$16</definedName>
    <definedName name="Z_4E4F8502_59B0_4888_8394_2A5AF85A5275_.wvu.FilterData" localSheetId="2" hidden="1">HOME!$A$17:$K$286</definedName>
    <definedName name="Z_4E666960_F75E_4DEC_AA08_CB80C5246F2D_.wvu.FilterData" localSheetId="2" hidden="1">HOME!$A$17:$K$258</definedName>
    <definedName name="Z_4E666960_F75E_4DEC_AA08_CB80C5246F2D_.wvu.PrintArea" localSheetId="36" hidden="1">'AFRICA EXPRESS'!$A$1:$M$129</definedName>
    <definedName name="Z_4E666960_F75E_4DEC_AA08_CB80C5246F2D_.wvu.PrintArea" localSheetId="27" hidden="1">AMERICA!$A$1:$M$7</definedName>
    <definedName name="Z_4E666960_F75E_4DEC_AA08_CB80C5246F2D_.wvu.PrintArea" localSheetId="34" hidden="1">AUSTRALIA!$A$1:$H$135</definedName>
    <definedName name="Z_4E666960_F75E_4DEC_AA08_CB80C5246F2D_.wvu.PrintArea" localSheetId="20" hidden="1">CHINOOK!$B$1:$L$5</definedName>
    <definedName name="Z_4E666960_F75E_4DEC_AA08_CB80C5246F2D_.wvu.PrintArea" localSheetId="47" hidden="1">DAHLIA!$A$1:$K$5</definedName>
    <definedName name="Z_4E666960_F75E_4DEC_AA08_CB80C5246F2D_.wvu.PrintArea" localSheetId="52" hidden="1">EAGLE!$A$1:$L$29</definedName>
    <definedName name="Z_4E666960_F75E_4DEC_AA08_CB80C5246F2D_.wvu.PrintArea" localSheetId="29" hidden="1">'EMERALD '!$B$1:$N$5</definedName>
    <definedName name="Z_4E666960_F75E_4DEC_AA08_CB80C5246F2D_.wvu.PrintArea" localSheetId="28" hidden="1">EMPIRE!$B$1:$M$4</definedName>
    <definedName name="Z_4E666960_F75E_4DEC_AA08_CB80C5246F2D_.wvu.PrintArea" localSheetId="2" hidden="1">HOME!$A$1:$K$560</definedName>
    <definedName name="Z_4E666960_F75E_4DEC_AA08_CB80C5246F2D_.wvu.PrintArea" localSheetId="21" hidden="1">MAPLE!$B$1:$L$5</definedName>
    <definedName name="Z_4E666960_F75E_4DEC_AA08_CB80C5246F2D_.wvu.PrintArea" localSheetId="49" hidden="1">MUSTANG!$B$1:$L$5</definedName>
    <definedName name="Z_4E666960_F75E_4DEC_AA08_CB80C5246F2D_.wvu.PrintArea" localSheetId="17" hidden="1">ORIENT!$B$1:$N$109</definedName>
    <definedName name="Z_4E666960_F75E_4DEC_AA08_CB80C5246F2D_.wvu.PrintArea" localSheetId="51" hidden="1">'PEARL RIVER'!$A$1:$M$42</definedName>
    <definedName name="Z_4E666960_F75E_4DEC_AA08_CB80C5246F2D_.wvu.PrintArea" localSheetId="18" hidden="1">PHOENIX!$A$1:$M$253</definedName>
    <definedName name="Z_4E666960_F75E_4DEC_AA08_CB80C5246F2D_.wvu.PrintArea" localSheetId="24" hidden="1">SANTANA!$A$1:$M$40</definedName>
    <definedName name="Z_4E666960_F75E_4DEC_AA08_CB80C5246F2D_.wvu.PrintArea" localSheetId="53" hidden="1">SEQUOIA!$A$1:$L$11</definedName>
    <definedName name="Z_4E666960_F75E_4DEC_AA08_CB80C5246F2D_.wvu.PrintArea" localSheetId="7" hidden="1">SWAN!$A$1:$M$101</definedName>
    <definedName name="Z_4E666960_F75E_4DEC_AA08_CB80C5246F2D_.wvu.Rows" localSheetId="3" hidden="1">ALBATROSS!$184:$184</definedName>
    <definedName name="Z_4E666960_F75E_4DEC_AA08_CB80C5246F2D_.wvu.Rows" localSheetId="27" hidden="1">AMERICA!#REF!</definedName>
    <definedName name="Z_4E666960_F75E_4DEC_AA08_CB80C5246F2D_.wvu.Rows" localSheetId="20" hidden="1">CHINOOK!#REF!</definedName>
    <definedName name="Z_4E666960_F75E_4DEC_AA08_CB80C5246F2D_.wvu.Rows" localSheetId="47" hidden="1">DAHLIA!#REF!</definedName>
    <definedName name="Z_4E666960_F75E_4DEC_AA08_CB80C5246F2D_.wvu.Rows" localSheetId="52" hidden="1">EAGLE!$53:$53</definedName>
    <definedName name="Z_4E666960_F75E_4DEC_AA08_CB80C5246F2D_.wvu.Rows" localSheetId="29" hidden="1">'EMERALD '!$155:$155</definedName>
    <definedName name="Z_4E666960_F75E_4DEC_AA08_CB80C5246F2D_.wvu.Rows" localSheetId="16" hidden="1">JAGUAR!$159:$159</definedName>
    <definedName name="Z_4E666960_F75E_4DEC_AA08_CB80C5246F2D_.wvu.Rows" localSheetId="6" hidden="1">LION!$181:$181</definedName>
    <definedName name="Z_4E666960_F75E_4DEC_AA08_CB80C5246F2D_.wvu.Rows" localSheetId="21" hidden="1">MAPLE!#REF!</definedName>
    <definedName name="Z_4E666960_F75E_4DEC_AA08_CB80C5246F2D_.wvu.Rows" localSheetId="49" hidden="1">MUSTANG!#REF!</definedName>
    <definedName name="Z_4E666960_F75E_4DEC_AA08_CB80C5246F2D_.wvu.Rows" localSheetId="24" hidden="1">SANTANA!$64:$64</definedName>
    <definedName name="Z_4E666960_F75E_4DEC_AA08_CB80C5246F2D_.wvu.Rows" localSheetId="19" hidden="1">'SENTOSA USWC'!#REF!</definedName>
    <definedName name="Z_4E666960_F75E_4DEC_AA08_CB80C5246F2D_.wvu.Rows" localSheetId="53" hidden="1">SEQUOIA!$35:$35</definedName>
    <definedName name="Z_4E666960_F75E_4DEC_AA08_CB80C5246F2D_.wvu.Rows" localSheetId="5" hidden="1">SHOGUN!$375:$375</definedName>
    <definedName name="Z_4E666960_F75E_4DEC_AA08_CB80C5246F2D_.wvu.Rows" localSheetId="4" hidden="1">SILK!$289:$289</definedName>
    <definedName name="Z_4E666960_F75E_4DEC_AA08_CB80C5246F2D_.wvu.Rows" localSheetId="7" hidden="1">SWAN!$122:$122</definedName>
    <definedName name="Z_4EA6FCBA_D4B0_4837_BD81_FC58E847A822_.wvu.FilterData" localSheetId="2" hidden="1">HOME!$A$17:$K$353</definedName>
    <definedName name="Z_4ECCD75B_A06C_400B_8552_8C6600C3137E_.wvu.FilterData" localSheetId="2" hidden="1">HOME!$A$17:$K$286</definedName>
    <definedName name="Z_4F254C86_32BC_4EF4_87B2_110814DB5170_.wvu.FilterData" localSheetId="2" hidden="1">HOME!$A$17:$K$286</definedName>
    <definedName name="Z_4FAFBC8B_E3BA_454F_AD28_AAED49B2D899_.wvu.FilterData" localSheetId="16" hidden="1">JAGUAR!$B$13:$F$16</definedName>
    <definedName name="Z_4FE2A1D0_789D_4C67_9AC6_C6BBF90B2259_.wvu.FilterData" localSheetId="2" hidden="1">HOME!$A$17:$K$258</definedName>
    <definedName name="Z_5024D59A_F791_4B48_8A8A_90A9A8BA3CB8_.wvu.Cols" localSheetId="35" hidden="1">'DAR FEEDER'!$F:$F</definedName>
    <definedName name="Z_5024D59A_F791_4B48_8A8A_90A9A8BA3CB8_.wvu.Cols" localSheetId="26" hidden="1">PETRA!$E:$E</definedName>
    <definedName name="Z_5024D59A_F791_4B48_8A8A_90A9A8BA3CB8_.wvu.FilterData" localSheetId="2" hidden="1">HOME!$A$17:$K$370</definedName>
    <definedName name="Z_5024D59A_F791_4B48_8A8A_90A9A8BA3CB8_.wvu.FilterData" localSheetId="16" hidden="1">JAGUAR!$B$13:$F$16</definedName>
    <definedName name="Z_5024D59A_F791_4B48_8A8A_90A9A8BA3CB8_.wvu.PrintArea" localSheetId="36" hidden="1">'AFRICA EXPRESS'!$A$1:$M$129</definedName>
    <definedName name="Z_5024D59A_F791_4B48_8A8A_90A9A8BA3CB8_.wvu.PrintArea" localSheetId="27" hidden="1">AMERICA!$A$1:$M$193</definedName>
    <definedName name="Z_5024D59A_F791_4B48_8A8A_90A9A8BA3CB8_.wvu.PrintArea" localSheetId="34" hidden="1">AUSTRALIA!$A$1:$H$135</definedName>
    <definedName name="Z_5024D59A_F791_4B48_8A8A_90A9A8BA3CB8_.wvu.PrintArea" localSheetId="29" hidden="1">'EMERALD '!$B$1:$P$146</definedName>
    <definedName name="Z_5024D59A_F791_4B48_8A8A_90A9A8BA3CB8_.wvu.PrintArea" localSheetId="28" hidden="1">EMPIRE!$B$1:$M$109</definedName>
    <definedName name="Z_5024D59A_F791_4B48_8A8A_90A9A8BA3CB8_.wvu.PrintArea" localSheetId="2" hidden="1">HOME!$A$17:$K$353</definedName>
    <definedName name="Z_5024D59A_F791_4B48_8A8A_90A9A8BA3CB8_.wvu.PrintArea" localSheetId="51" hidden="1">'PEARL RIVER'!$A$1:$M$42</definedName>
    <definedName name="Z_5024D59A_F791_4B48_8A8A_90A9A8BA3CB8_.wvu.PrintArea" localSheetId="18" hidden="1">PHOENIX!$A$1:$M$253</definedName>
    <definedName name="Z_5024D59A_F791_4B48_8A8A_90A9A8BA3CB8_.wvu.PrintArea" localSheetId="7" hidden="1">SWAN!$A$1:$M$101</definedName>
    <definedName name="Z_5024D59A_F791_4B48_8A8A_90A9A8BA3CB8_.wvu.PrintArea" localSheetId="42" hidden="1">TIGER!$A$1:$M$50</definedName>
    <definedName name="Z_5024D59A_F791_4B48_8A8A_90A9A8BA3CB8_.wvu.PrintTitles" localSheetId="2" hidden="1">HOME!$17:$17</definedName>
    <definedName name="Z_5024D59A_F791_4B48_8A8A_90A9A8BA3CB8_.wvu.Rows" localSheetId="3" hidden="1">ALBATROSS!$184:$184</definedName>
    <definedName name="Z_5024D59A_F791_4B48_8A8A_90A9A8BA3CB8_.wvu.Rows" localSheetId="27" hidden="1">AMERICA!#REF!</definedName>
    <definedName name="Z_5024D59A_F791_4B48_8A8A_90A9A8BA3CB8_.wvu.Rows" localSheetId="34" hidden="1">AUSTRALIA!$6:$16</definedName>
    <definedName name="Z_5024D59A_F791_4B48_8A8A_90A9A8BA3CB8_.wvu.Rows" localSheetId="11" hidden="1">'BRITANNIA '!$69:$69</definedName>
    <definedName name="Z_5024D59A_F791_4B48_8A8A_90A9A8BA3CB8_.wvu.Rows" localSheetId="39" hidden="1">CARIOCA!#REF!</definedName>
    <definedName name="Z_5024D59A_F791_4B48_8A8A_90A9A8BA3CB8_.wvu.Rows" localSheetId="20" hidden="1">CHINOOK!#REF!,CHINOOK!#REF!</definedName>
    <definedName name="Z_5024D59A_F791_4B48_8A8A_90A9A8BA3CB8_.wvu.Rows" localSheetId="9" hidden="1">CONDOR!$180:$180</definedName>
    <definedName name="Z_5024D59A_F791_4B48_8A8A_90A9A8BA3CB8_.wvu.Rows" localSheetId="47" hidden="1">DAHLIA!#REF!,DAHLIA!#REF!</definedName>
    <definedName name="Z_5024D59A_F791_4B48_8A8A_90A9A8BA3CB8_.wvu.Rows" localSheetId="35" hidden="1">'DAR FEEDER'!$12:$18</definedName>
    <definedName name="Z_5024D59A_F791_4B48_8A8A_90A9A8BA3CB8_.wvu.Rows" localSheetId="12" hidden="1">DRAGON!$8:$11</definedName>
    <definedName name="Z_5024D59A_F791_4B48_8A8A_90A9A8BA3CB8_.wvu.Rows" localSheetId="52" hidden="1">EAGLE!$53:$53</definedName>
    <definedName name="Z_5024D59A_F791_4B48_8A8A_90A9A8BA3CB8_.wvu.Rows" localSheetId="31" hidden="1">ELEPHANT!#REF!</definedName>
    <definedName name="Z_5024D59A_F791_4B48_8A8A_90A9A8BA3CB8_.wvu.Rows" localSheetId="29" hidden="1">'EMERALD '!#REF!,'EMERALD '!$155:$155</definedName>
    <definedName name="Z_5024D59A_F791_4B48_8A8A_90A9A8BA3CB8_.wvu.Rows" localSheetId="28" hidden="1">EMPIRE!#REF!</definedName>
    <definedName name="Z_5024D59A_F791_4B48_8A8A_90A9A8BA3CB8_.wvu.Rows" localSheetId="37" hidden="1">INGWE!#REF!</definedName>
    <definedName name="Z_5024D59A_F791_4B48_8A8A_90A9A8BA3CB8_.wvu.Rows" localSheetId="38" hidden="1">IPANEMA!$5:$16</definedName>
    <definedName name="Z_5024D59A_F791_4B48_8A8A_90A9A8BA3CB8_.wvu.Rows" localSheetId="16" hidden="1">JAGUAR!$6:$11,JAGUAR!$14:$16,JAGUAR!$159:$159</definedName>
    <definedName name="Z_5024D59A_F791_4B48_8A8A_90A9A8BA3CB8_.wvu.Rows" localSheetId="30" hidden="1">LIBERTY!#REF!</definedName>
    <definedName name="Z_5024D59A_F791_4B48_8A8A_90A9A8BA3CB8_.wvu.Rows" localSheetId="6" hidden="1">LION!$181:$181</definedName>
    <definedName name="Z_5024D59A_F791_4B48_8A8A_90A9A8BA3CB8_.wvu.Rows" localSheetId="21" hidden="1">MAPLE!$6:$27,MAPLE!#REF!</definedName>
    <definedName name="Z_5024D59A_F791_4B48_8A8A_90A9A8BA3CB8_.wvu.Rows" localSheetId="49" hidden="1">MUSTANG!#REF!,MUSTANG!#REF!</definedName>
    <definedName name="Z_5024D59A_F791_4B48_8A8A_90A9A8BA3CB8_.wvu.Rows" localSheetId="32" hidden="1">'NEW FALCON'!#REF!,'NEW FALCON'!#REF!</definedName>
    <definedName name="Z_5024D59A_F791_4B48_8A8A_90A9A8BA3CB8_.wvu.Rows" localSheetId="17" hidden="1">ORIENT!$6:$25,ORIENT!$28:$37</definedName>
    <definedName name="Z_5024D59A_F791_4B48_8A8A_90A9A8BA3CB8_.wvu.Rows" localSheetId="26" hidden="1">PETRA!$12:$18</definedName>
    <definedName name="Z_5024D59A_F791_4B48_8A8A_90A9A8BA3CB8_.wvu.Rows" localSheetId="24" hidden="1">SANTANA!$64:$64</definedName>
    <definedName name="Z_5024D59A_F791_4B48_8A8A_90A9A8BA3CB8_.wvu.Rows" localSheetId="19" hidden="1">'SENTOSA USWC'!#REF!</definedName>
    <definedName name="Z_5024D59A_F791_4B48_8A8A_90A9A8BA3CB8_.wvu.Rows" localSheetId="53" hidden="1">SEQUOIA!$35:$35</definedName>
    <definedName name="Z_5024D59A_F791_4B48_8A8A_90A9A8BA3CB8_.wvu.Rows" localSheetId="33" hidden="1">SHIKRA!#REF!,SHIKRA!#REF!</definedName>
    <definedName name="Z_5024D59A_F791_4B48_8A8A_90A9A8BA3CB8_.wvu.Rows" localSheetId="5" hidden="1">SHOGUN!$375:$375</definedName>
    <definedName name="Z_5024D59A_F791_4B48_8A8A_90A9A8BA3CB8_.wvu.Rows" localSheetId="4" hidden="1">SILK!$289:$289</definedName>
    <definedName name="Z_5024D59A_F791_4B48_8A8A_90A9A8BA3CB8_.wvu.Rows" localSheetId="7" hidden="1">SWAN!$122:$122</definedName>
    <definedName name="Z_5024D59A_F791_4B48_8A8A_90A9A8BA3CB8_.wvu.Rows" localSheetId="42" hidden="1">TIGER!#REF!</definedName>
    <definedName name="Z_504C3D14_6151_4DF1_B639_43B79371AD76_.wvu.FilterData" localSheetId="2" hidden="1">HOME!$A$17:$K$259</definedName>
    <definedName name="Z_5086B3A7_CC6D_47E0_B947_5123DEEC1DB9_.wvu.FilterData" localSheetId="2" hidden="1">HOME!$A$17:$K$353</definedName>
    <definedName name="Z_5087433B_5F98_4D0B_9A47_6B55443BE7A7_.wvu.FilterData" localSheetId="2" hidden="1">HOME!$A$17:$K$353</definedName>
    <definedName name="Z_50CDA8CB_3985_4A00_91BE_49D11801A193_.wvu.FilterData" localSheetId="2" hidden="1">HOME!$A$17:$K$178</definedName>
    <definedName name="Z_50F2D2C4_FE7B_46F9_A453_0AAE36939B88_.wvu.FilterData" localSheetId="2" hidden="1">HOME!$A$17:$K$406</definedName>
    <definedName name="Z_51077EBD_D239_4D04_A4E2_74B1FF163118_.wvu.FilterData" localSheetId="2" hidden="1">HOME!$A$17:$K$384</definedName>
    <definedName name="Z_51077EBD_D239_4D04_A4E2_74B1FF163118_.wvu.FilterData" localSheetId="16" hidden="1">JAGUAR!$B$13:$F$16</definedName>
    <definedName name="Z_51235FBA_294F_4F2C_9175_FBFE4711A5A5_.wvu.FilterData" localSheetId="16" hidden="1">JAGUAR!$B$13:$F$16</definedName>
    <definedName name="Z_5144144A_D730_42FF_858E_7E5D1CF4A826_.wvu.FilterData" localSheetId="2" hidden="1">HOME!$A$17:$K$286</definedName>
    <definedName name="Z_5296C7B2_2878_45D3_937C_F4DE653D868C_.wvu.FilterData" localSheetId="2" hidden="1">HOME!$A$17:$K$179</definedName>
    <definedName name="Z_52D45548_F893_43B9_A2B8_7A9AA899578B_.wvu.FilterData" localSheetId="2" hidden="1">HOME!$A$17:$K$374</definedName>
    <definedName name="Z_53B0660F_08DC_4F80_88C6_B665695D4907_.wvu.FilterData" localSheetId="2" hidden="1">HOME!$A$17:$K$353</definedName>
    <definedName name="Z_543795BF_A074_424B_A1F5_8848296B6808_.wvu.FilterData" localSheetId="2" hidden="1">HOME!$A$17:$K$285</definedName>
    <definedName name="Z_54AA71D2_8298_4F9E_A8F6_C28793570F91_.wvu.FilterData" localSheetId="2" hidden="1">HOME!$A$17:$K$353</definedName>
    <definedName name="Z_54AEDFA0_5187_4AD9_B2B4_4DC02491822B_.wvu.FilterData" localSheetId="2" hidden="1">HOME!$A$17:$K$370</definedName>
    <definedName name="Z_54B720EF_4108_4AC5_8E46_61AC5A226F6F_.wvu.FilterData" localSheetId="2" hidden="1">HOME!$A$17:$K$353</definedName>
    <definedName name="Z_550A20D9_9B3A_4668_9962_91EB85B56BFE_.wvu.FilterData" localSheetId="2" hidden="1">HOME!$A$17:$K$178</definedName>
    <definedName name="Z_550E78CC_9190_4654_95F1_613C174397F7_.wvu.FilterData" localSheetId="2" hidden="1">HOME!$A$17:$K$286</definedName>
    <definedName name="Z_55198DD3_B504_4DE0_B750_A63082433930_.wvu.FilterData" localSheetId="34" hidden="1">AUSTRALIA!$C$2</definedName>
    <definedName name="Z_55198DD3_B504_4DE0_B750_A63082433930_.wvu.FilterData" localSheetId="2" hidden="1">HOME!$A$17:$K$439</definedName>
    <definedName name="Z_55198DD3_B504_4DE0_B750_A63082433930_.wvu.FilterData" localSheetId="16" hidden="1">JAGUAR!$B$13:$F$16</definedName>
    <definedName name="Z_5541044F_CABD_4313_856A_4B9FEEF59BF4_.wvu.FilterData" localSheetId="2" hidden="1">HOME!$A$17:$J$167</definedName>
    <definedName name="Z_555E5059_243C_401D_AB28_EC24529BDD53_.wvu.FilterData" localSheetId="2" hidden="1">HOME!$A$17:$K$259</definedName>
    <definedName name="Z_55F99D52_321B_43AB_870D_701D22BE74E4_.wvu.FilterData" localSheetId="2" hidden="1">HOME!$A$17:$K$286</definedName>
    <definedName name="Z_569FA7E5_AE4E_4EAE_BE91_5B249A679D6C_.wvu.FilterData" localSheetId="2" hidden="1">HOME!$A$17:$K$353</definedName>
    <definedName name="Z_575DBE0B_C520_4427_B0BC_0CEAEBADAEFD_.wvu.FilterData" localSheetId="2" hidden="1">HOME!$A$17:$K$353</definedName>
    <definedName name="Z_57A39A23_67A2_401C_BDC8_C850232B4E31_.wvu.FilterData" localSheetId="2" hidden="1">HOME!$A$17:$K$353</definedName>
    <definedName name="Z_58027D85_134F_43B5_9A49_0C20537F5C27_.wvu.PrintArea" localSheetId="36" hidden="1">'AFRICA EXPRESS'!$A$1:$M$129</definedName>
    <definedName name="Z_58027D85_134F_43B5_9A49_0C20537F5C27_.wvu.PrintArea" localSheetId="27" hidden="1">AMERICA!$A$1:$M$193</definedName>
    <definedName name="Z_58027D85_134F_43B5_9A49_0C20537F5C27_.wvu.PrintArea" localSheetId="34" hidden="1">AUSTRALIA!$A$1:$H$135</definedName>
    <definedName name="Z_58027D85_134F_43B5_9A49_0C20537F5C27_.wvu.PrintArea" localSheetId="28" hidden="1">EMPIRE!$B$1:$M$109</definedName>
    <definedName name="Z_58027D85_134F_43B5_9A49_0C20537F5C27_.wvu.PrintArea" localSheetId="51" hidden="1">'PEARL RIVER'!$A$1:$M$42</definedName>
    <definedName name="Z_58027D85_134F_43B5_9A49_0C20537F5C27_.wvu.PrintArea" localSheetId="18" hidden="1">PHOENIX!$A$1:$M$253</definedName>
    <definedName name="Z_58027D85_134F_43B5_9A49_0C20537F5C27_.wvu.PrintArea" localSheetId="7" hidden="1">SWAN!$A$1:$M$101</definedName>
    <definedName name="Z_58027D85_134F_43B5_9A49_0C20537F5C27_.wvu.Rows" localSheetId="3" hidden="1">ALBATROSS!$184:$184</definedName>
    <definedName name="Z_58027D85_134F_43B5_9A49_0C20537F5C27_.wvu.Rows" localSheetId="20" hidden="1">CHINOOK!#REF!</definedName>
    <definedName name="Z_58027D85_134F_43B5_9A49_0C20537F5C27_.wvu.Rows" localSheetId="47" hidden="1">DAHLIA!#REF!</definedName>
    <definedName name="Z_58027D85_134F_43B5_9A49_0C20537F5C27_.wvu.Rows" localSheetId="52" hidden="1">EAGLE!$53:$53</definedName>
    <definedName name="Z_58027D85_134F_43B5_9A49_0C20537F5C27_.wvu.Rows" localSheetId="29" hidden="1">'EMERALD '!$155:$155</definedName>
    <definedName name="Z_58027D85_134F_43B5_9A49_0C20537F5C27_.wvu.Rows" localSheetId="16" hidden="1">JAGUAR!$159:$159</definedName>
    <definedName name="Z_58027D85_134F_43B5_9A49_0C20537F5C27_.wvu.Rows" localSheetId="6" hidden="1">LION!$181:$181</definedName>
    <definedName name="Z_58027D85_134F_43B5_9A49_0C20537F5C27_.wvu.Rows" localSheetId="21" hidden="1">MAPLE!#REF!</definedName>
    <definedName name="Z_58027D85_134F_43B5_9A49_0C20537F5C27_.wvu.Rows" localSheetId="49" hidden="1">MUSTANG!#REF!</definedName>
    <definedName name="Z_58027D85_134F_43B5_9A49_0C20537F5C27_.wvu.Rows" localSheetId="17" hidden="1">ORIENT!$134:$134</definedName>
    <definedName name="Z_58027D85_134F_43B5_9A49_0C20537F5C27_.wvu.Rows" localSheetId="24" hidden="1">SANTANA!$64:$64</definedName>
    <definedName name="Z_58027D85_134F_43B5_9A49_0C20537F5C27_.wvu.Rows" localSheetId="53" hidden="1">SEQUOIA!$35:$35</definedName>
    <definedName name="Z_58027D85_134F_43B5_9A49_0C20537F5C27_.wvu.Rows" localSheetId="5" hidden="1">SHOGUN!$375:$375</definedName>
    <definedName name="Z_58027D85_134F_43B5_9A49_0C20537F5C27_.wvu.Rows" localSheetId="4" hidden="1">SILK!$289:$289</definedName>
    <definedName name="Z_58027D85_134F_43B5_9A49_0C20537F5C27_.wvu.Rows" localSheetId="7" hidden="1">SWAN!$122:$122</definedName>
    <definedName name="Z_58AA830E_CBF5_47CE_A337_09F5D4A2FCA0_.wvu.FilterData" localSheetId="2" hidden="1">HOME!$A$17:$K$374</definedName>
    <definedName name="Z_5915F4F5_7351_455F_A830_50519677405E_.wvu.FilterData" localSheetId="2" hidden="1">HOME!$A$17:$K$353</definedName>
    <definedName name="Z_5919804F_1233_4A45_A7E8_987902A61A67_.wvu.FilterData" localSheetId="2" hidden="1">HOME!$A$17:$K$286</definedName>
    <definedName name="Z_5A0376F1_2A1A_4351_80DF_02567A29DC25_.wvu.FilterData" localSheetId="2" hidden="1">HOME!$A$17:$K$259</definedName>
    <definedName name="Z_5A25D12E_DDB4_4005_8F24_CC455B776801_.wvu.FilterData" localSheetId="2" hidden="1">HOME!$A$17:$K$179</definedName>
    <definedName name="Z_5BC523E4_87C9_4AE3_9596_5CBAB11D0435_.wvu.FilterData" localSheetId="2" hidden="1">HOME!$A$17:$K$384</definedName>
    <definedName name="Z_5BD46FE8_0759_479B_A54C_8C832B5F0ED4_.wvu.FilterData" localSheetId="16" hidden="1">JAGUAR!$B$13:$F$16</definedName>
    <definedName name="Z_5C0068E7_289F_4C2F_973F_CFA0C2F36B12_.wvu.FilterData" localSheetId="2" hidden="1">HOME!$A$17:$K$370</definedName>
    <definedName name="Z_5C5AAFB9_A525_4590_B5EB_4214E586A801_.wvu.FilterData" localSheetId="2" hidden="1">HOME!$A$17:$K$286</definedName>
    <definedName name="Z_5C73D835_0BB1_4DC5_8FDB_BAAFB712A31E_.wvu.FilterData" localSheetId="2" hidden="1">HOME!$A$17:$K$259</definedName>
    <definedName name="Z_5CAA0B1D_539C_44AF_96BE_F0E76A0FC000_.wvu.FilterData" localSheetId="2" hidden="1">HOME!$A$17:$K$353</definedName>
    <definedName name="Z_5CBB5330_569E_4340_9CE3_033014C8497C_.wvu.FilterData" localSheetId="2" hidden="1">HOME!$A$17:$K$353</definedName>
    <definedName name="Z_5CD48025_0DEC_437F_BE90_B7205BC51BF0_.wvu.FilterData" localSheetId="2" hidden="1">HOME!$A$17:$K$353</definedName>
    <definedName name="Z_5D888896_2F95_421B_B224_A9AC655A972E_.wvu.FilterData" localSheetId="2" hidden="1">HOME!$A$17:$K$353</definedName>
    <definedName name="Z_5DC7F0D8_B1E5_4790_A8F7_72F1A01F7CB2_.wvu.FilterData" localSheetId="2" hidden="1">HOME!$A$17:$K$179</definedName>
    <definedName name="Z_5DCC056F_95EF_4B48_9226_989BA633639D_.wvu.FilterData" localSheetId="2" hidden="1">HOME!$A$17:$K$384</definedName>
    <definedName name="Z_5E682521_B6BD_4F37_A8B8_97D25FC9B952_.wvu.FilterData" localSheetId="2" hidden="1">HOME!$A$17:$K$285</definedName>
    <definedName name="Z_5EBCDAA0_5448_4EC9_AAC8_2143DB6AAB9B_.wvu.FilterData" localSheetId="2" hidden="1">HOME!$A$17:$K$286</definedName>
    <definedName name="Z_5EBF4C3F_F787_47D2_8DF3_C5481F9AF8F8_.wvu.FilterData" localSheetId="2" hidden="1">HOME!$A$17:$K$286</definedName>
    <definedName name="Z_5F0B64FD_685C_4C0C_BC4E_C20CD6182331_.wvu.FilterData" localSheetId="2" hidden="1">HOME!$A$17:$K$353</definedName>
    <definedName name="Z_6030BEAE_9911_4766_B807_B5BB98C1617D_.wvu.FilterData" localSheetId="2" hidden="1">HOME!$A$17:$K$353</definedName>
    <definedName name="Z_6039AB9E_8D4A_4AD0_A94D_7C1CC912E410_.wvu.FilterData" localSheetId="2" hidden="1">HOME!$A$17:$K$285</definedName>
    <definedName name="Z_604F0E5C_E765_4456_8E61_FC66FE97949C_.wvu.FilterData" localSheetId="2" hidden="1">HOME!$A$17:$K$285</definedName>
    <definedName name="Z_6148C67F_18EF_4771_8810_1DFCBCF06C71_.wvu.FilterData" localSheetId="2" hidden="1">HOME!$A$17:$K$286</definedName>
    <definedName name="Z_62CC2042_035F_4CBF_87F1_8C39A8758FB2_.wvu.FilterData" localSheetId="2" hidden="1">HOME!$A$17:$K$286</definedName>
    <definedName name="Z_62D50DF6_CF2F_4306_8D20_716E853615D9_.wvu.FilterData" localSheetId="2" hidden="1">HOME!$A$17:$K$439</definedName>
    <definedName name="Z_635E55BA_47EE_4D8C_999F_690A6401302E_.wvu.FilterData" localSheetId="2" hidden="1">HOME!$A$17:$K$353</definedName>
    <definedName name="Z_6498EF57_D528_4E88_B75E_E36A80E6041F_.wvu.FilterData" localSheetId="2" hidden="1">HOME!$A$17:$K$179</definedName>
    <definedName name="Z_6498EF57_D528_4E88_B75E_E36A80E6041F_.wvu.PrintArea" localSheetId="36" hidden="1">'AFRICA EXPRESS'!$A$1:$M$129</definedName>
    <definedName name="Z_6498EF57_D528_4E88_B75E_E36A80E6041F_.wvu.PrintArea" localSheetId="27" hidden="1">AMERICA!$A$1:$M$193</definedName>
    <definedName name="Z_6498EF57_D528_4E88_B75E_E36A80E6041F_.wvu.PrintArea" localSheetId="34" hidden="1">AUSTRALIA!$A$1:$H$135</definedName>
    <definedName name="Z_6498EF57_D528_4E88_B75E_E36A80E6041F_.wvu.PrintArea" localSheetId="28" hidden="1">EMPIRE!$B$1:$M$109</definedName>
    <definedName name="Z_6498EF57_D528_4E88_B75E_E36A80E6041F_.wvu.PrintArea" localSheetId="2" hidden="1">HOME!$A$1:$K$560</definedName>
    <definedName name="Z_6498EF57_D528_4E88_B75E_E36A80E6041F_.wvu.PrintArea" localSheetId="51" hidden="1">'PEARL RIVER'!$A$1:$M$42</definedName>
    <definedName name="Z_6498EF57_D528_4E88_B75E_E36A80E6041F_.wvu.PrintArea" localSheetId="18" hidden="1">PHOENIX!$A$1:$M$253</definedName>
    <definedName name="Z_6498EF57_D528_4E88_B75E_E36A80E6041F_.wvu.PrintArea" localSheetId="7" hidden="1">SWAN!$A$1:$M$101</definedName>
    <definedName name="Z_6498EF57_D528_4E88_B75E_E36A80E6041F_.wvu.Rows" localSheetId="3" hidden="1">ALBATROSS!$184:$184</definedName>
    <definedName name="Z_6498EF57_D528_4E88_B75E_E36A80E6041F_.wvu.Rows" localSheetId="20" hidden="1">CHINOOK!#REF!</definedName>
    <definedName name="Z_6498EF57_D528_4E88_B75E_E36A80E6041F_.wvu.Rows" localSheetId="47" hidden="1">DAHLIA!#REF!</definedName>
    <definedName name="Z_6498EF57_D528_4E88_B75E_E36A80E6041F_.wvu.Rows" localSheetId="52" hidden="1">EAGLE!$53:$53</definedName>
    <definedName name="Z_6498EF57_D528_4E88_B75E_E36A80E6041F_.wvu.Rows" localSheetId="29" hidden="1">'EMERALD '!$155:$155</definedName>
    <definedName name="Z_6498EF57_D528_4E88_B75E_E36A80E6041F_.wvu.Rows" localSheetId="16" hidden="1">JAGUAR!$159:$159</definedName>
    <definedName name="Z_6498EF57_D528_4E88_B75E_E36A80E6041F_.wvu.Rows" localSheetId="6" hidden="1">LION!$181:$181</definedName>
    <definedName name="Z_6498EF57_D528_4E88_B75E_E36A80E6041F_.wvu.Rows" localSheetId="21" hidden="1">MAPLE!#REF!</definedName>
    <definedName name="Z_6498EF57_D528_4E88_B75E_E36A80E6041F_.wvu.Rows" localSheetId="49" hidden="1">MUSTANG!#REF!</definedName>
    <definedName name="Z_6498EF57_D528_4E88_B75E_E36A80E6041F_.wvu.Rows" localSheetId="32" hidden="1">'NEW FALCON'!#REF!</definedName>
    <definedName name="Z_6498EF57_D528_4E88_B75E_E36A80E6041F_.wvu.Rows" localSheetId="17" hidden="1">ORIENT!$134:$134</definedName>
    <definedName name="Z_6498EF57_D528_4E88_B75E_E36A80E6041F_.wvu.Rows" localSheetId="24" hidden="1">SANTANA!$64:$64</definedName>
    <definedName name="Z_6498EF57_D528_4E88_B75E_E36A80E6041F_.wvu.Rows" localSheetId="19" hidden="1">'SENTOSA USWC'!#REF!</definedName>
    <definedName name="Z_6498EF57_D528_4E88_B75E_E36A80E6041F_.wvu.Rows" localSheetId="53" hidden="1">SEQUOIA!$35:$35</definedName>
    <definedName name="Z_6498EF57_D528_4E88_B75E_E36A80E6041F_.wvu.Rows" localSheetId="33" hidden="1">SHIKRA!#REF!</definedName>
    <definedName name="Z_6498EF57_D528_4E88_B75E_E36A80E6041F_.wvu.Rows" localSheetId="5" hidden="1">SHOGUN!$375:$375</definedName>
    <definedName name="Z_6498EF57_D528_4E88_B75E_E36A80E6041F_.wvu.Rows" localSheetId="4" hidden="1">SILK!$289:$289</definedName>
    <definedName name="Z_6498EF57_D528_4E88_B75E_E36A80E6041F_.wvu.Rows" localSheetId="7" hidden="1">SWAN!$122:$122</definedName>
    <definedName name="Z_649F73BE_1224_4628_AD22_350254143830_.wvu.FilterData" localSheetId="16" hidden="1">JAGUAR!$B$13:$F$16</definedName>
    <definedName name="Z_64A74284_BE31_4109_BBA0_97691B6FE29D_.wvu.FilterData" localSheetId="2" hidden="1">HOME!$A$17:$K$258</definedName>
    <definedName name="Z_65233934_1C78_47C7_811B_B8D80E6DDC26_.wvu.FilterData" localSheetId="2" hidden="1">HOME!$A$17:$K$258</definedName>
    <definedName name="Z_66023839_ED93_4640_AFCC_90550387C61F_.wvu.FilterData" localSheetId="2" hidden="1">HOME!$A$17:$K$178</definedName>
    <definedName name="Z_6621FB12_11D4_4B86_9D18_F7D4574A3126_.wvu.FilterData" localSheetId="2" hidden="1">HOME!$A$17:$K$370</definedName>
    <definedName name="Z_6621FB12_11D4_4B86_9D18_F7D4574A3126_.wvu.FilterData" localSheetId="16" hidden="1">JAGUAR!$B$13:$F$16</definedName>
    <definedName name="Z_67068B00_FC35_41E8_A960_C901F514BE95_.wvu.FilterData" localSheetId="2" hidden="1">HOME!$A$17:$K$285</definedName>
    <definedName name="Z_673032C2_CD89_457A_A856_716AC880EC10_.wvu.FilterData" localSheetId="2" hidden="1">HOME!$A$17:$K$353</definedName>
    <definedName name="Z_6771ABF8_59E7_4E17_B910_9B0EF5F20B37_.wvu.FilterData" localSheetId="2" hidden="1">HOME!$A$17:$K$259</definedName>
    <definedName name="Z_6799485E_B237_4AB8_91FF_FF09380529A6_.wvu.FilterData" localSheetId="2" hidden="1">HOME!$A$17:$K$179</definedName>
    <definedName name="Z_67C54663_F602_4115_9928_307B26BA6B41_.wvu.FilterData" localSheetId="2" hidden="1">HOME!$A$17:$K$370</definedName>
    <definedName name="Z_6820053D_54E8_459B_A69A_BC72BDA4EF40_.wvu.FilterData" localSheetId="2" hidden="1">HOME!$A$17:$K$285</definedName>
    <definedName name="Z_68850C4A_98EC_46D9_9DDD_1E363D6382ED_.wvu.FilterData" localSheetId="2" hidden="1">HOME!$A$17:$K$370</definedName>
    <definedName name="Z_69076AB6_2982_4713_9B58_343EF7CDD203_.wvu.FilterData" localSheetId="2" hidden="1">HOME!$A$17:$K$374</definedName>
    <definedName name="Z_690AAC28_4568_4C20_A4BC_A7C4AA5099D1_.wvu.FilterData" localSheetId="2" hidden="1">HOME!$A$17:$K$286</definedName>
    <definedName name="Z_6936FB81_5A47_4CBD_8478_7F0491C14313_.wvu.FilterData" localSheetId="16" hidden="1">JAGUAR!$B$13:$F$16</definedName>
    <definedName name="Z_696AA035_D75B_40EA_B23D_E712DFC0BB75_.wvu.FilterData" localSheetId="17" hidden="1">ORIENT!#REF!</definedName>
    <definedName name="Z_69BE2C8F_8115_45C0_9886_A935E9AA105C_.wvu.FilterData" localSheetId="2" hidden="1">HOME!$A$17:$K$353</definedName>
    <definedName name="Z_69EC150C_DD83_4C68_B054_9ECCA8BAEF1D_.wvu.FilterData" localSheetId="2" hidden="1">HOME!$A$17:$K$370</definedName>
    <definedName name="Z_6A2F471B_8B91_482D_A653_F9840E4D912F_.wvu.FilterData" localSheetId="2" hidden="1">HOME!$A$17:$K$384</definedName>
    <definedName name="Z_6AE1206E_D17C_44E9_97B1_9219AA248A68_.wvu.FilterData" localSheetId="2" hidden="1">HOME!$A$17:$K$353</definedName>
    <definedName name="Z_6B2417C3_058B_4357_8B71_A7F4BB4A670F_.wvu.FilterData" localSheetId="2" hidden="1">HOME!$A$17:$K$179</definedName>
    <definedName name="Z_6BCE2B73_09EF_43E3_AEDE_0C9B55E6EABF_.wvu.FilterData" localSheetId="2" hidden="1">HOME!$A$17:$K$439</definedName>
    <definedName name="Z_6BF03CF9_13E8_42FA_8561_6896C2F5B85D_.wvu.FilterData" localSheetId="2" hidden="1">HOME!$A$17:$K$171</definedName>
    <definedName name="Z_6C0834BF_904C_4663_B1CF_25D24B8219BD_.wvu.FilterData" localSheetId="2" hidden="1">HOME!$A$17:$K$178</definedName>
    <definedName name="Z_6C1AFB93_A67F_4DD0_97DE_D949AB877AE7_.wvu.FilterData" localSheetId="2" hidden="1">HOME!$A$17:$K$286</definedName>
    <definedName name="Z_6C3C10FF_E4F3_4F6E_AFBC_E92503ED8217_.wvu.FilterData" localSheetId="2" hidden="1">HOME!$A$17:$K$353</definedName>
    <definedName name="Z_6C56EF41_B9C3_4C4D_A953_EA54F3BB5DA6_.wvu.FilterData" localSheetId="2" hidden="1">HOME!$A$17:$K$439</definedName>
    <definedName name="Z_6C942B30_5AC0_4929_B757_73091CDC36D5_.wvu.FilterData" localSheetId="2" hidden="1">HOME!$A$17:$K$406</definedName>
    <definedName name="Z_6C975C9F_82FB_4400_BB3C_3088474B1448_.wvu.FilterData" localSheetId="2" hidden="1">HOME!$A$17:$K$286</definedName>
    <definedName name="Z_6CD82998_9B8C_401E_BAC8_6CF6B7EDD399_.wvu.FilterData" localSheetId="2" hidden="1">HOME!$A$17:$K$353</definedName>
    <definedName name="Z_6CE4CD8B_D594_4672_8B40_CA1B9428ADF4_.wvu.FilterData" localSheetId="2" hidden="1">HOME!$A$17:$K$286</definedName>
    <definedName name="Z_6CFBF697_0437_4FD6_B316_F0AC6336B98E_.wvu.FilterData" localSheetId="2" hidden="1">HOME!$A$17:$K$179</definedName>
    <definedName name="Z_6D5C14FA_34B8_4BE0_9049_162EE0E7CAB4_.wvu.FilterData" localSheetId="2" hidden="1">HOME!$A$17:$K$17</definedName>
    <definedName name="Z_6D941CA9_4C79_44E9_BF2E_015613CDB9A6_.wvu.FilterData" localSheetId="2" hidden="1">HOME!$A$17:$K$179</definedName>
    <definedName name="Z_6D9F3BF4_FCA3_4D24_8CDC_172AB8140EEB_.wvu.FilterData" localSheetId="2" hidden="1">HOME!$A$17:$K$353</definedName>
    <definedName name="Z_6DAF0739_8A07_46D2_8D25_4136247A5B2F_.wvu.FilterData" localSheetId="2" hidden="1">HOME!$A$17:$K$353</definedName>
    <definedName name="Z_6DCADBA4_8731_4A91_B3A6_150B3FBC7E4F_.wvu.FilterData" localSheetId="2" hidden="1">HOME!$A$17:$K$353</definedName>
    <definedName name="Z_6FE15A5F_BF84_463E_9812_FB19E93F650C_.wvu.FilterData" localSheetId="2" hidden="1">HOME!$A$17:$K$353</definedName>
    <definedName name="Z_700E3392_62BA_47A8_8ADE_FA1DDC58F612_.wvu.FilterData" localSheetId="2" hidden="1">HOME!$A$17:$K$384</definedName>
    <definedName name="Z_7151040B_4669_4DC9_AD23_A61E7EB155D4_.wvu.FilterData" localSheetId="2" hidden="1">HOME!$A$17:$K$179</definedName>
    <definedName name="Z_71CBD495_BB15_4FBC_8FE1_A418A24209FE_.wvu.FilterData" localSheetId="2" hidden="1">HOME!$A$17:$K$353</definedName>
    <definedName name="Z_71E3518B_2C0A_4FF5_AD8E_5BFE8F435F55_.wvu.FilterData" localSheetId="2" hidden="1">HOME!$A$17:$K$353</definedName>
    <definedName name="Z_720DBE35_2DE4_482E_ADC5_14806933F069_.wvu.FilterData" localSheetId="16" hidden="1">JAGUAR!$B$13:$F$16</definedName>
    <definedName name="Z_7215C8AE_B9E2_4F58_95D4_ED7DB9DD5A8C_.wvu.FilterData" localSheetId="16" hidden="1">JAGUAR!$B$13:$F$16</definedName>
    <definedName name="Z_722924E4_516D_4BBA_AC69_2D7C8F01DDD5_.wvu.FilterData" localSheetId="2" hidden="1">HOME!$A$17:$K$384</definedName>
    <definedName name="Z_72EF5D6A_1BC5_4801_A315_D8A74DD988A1_.wvu.FilterData" localSheetId="2" hidden="1">HOME!$A$17:$K$353</definedName>
    <definedName name="Z_7306B786_C256_450B_8D48_76AE8407AC09_.wvu.FilterData" localSheetId="16" hidden="1">JAGUAR!$B$13:$F$16</definedName>
    <definedName name="Z_739F9C7E_FB6B_406A_8674_27C633BE0FBD_.wvu.FilterData" localSheetId="2" hidden="1">HOME!$A$17:$K$374</definedName>
    <definedName name="Z_73A4287E_B8E9_4CBF_9078_FF5A51CBBCB5_.wvu.FilterData" localSheetId="16" hidden="1">JAGUAR!$B$13:$F$16</definedName>
    <definedName name="Z_73AB0E95_78FB_45DF_ABF9_BE879A318CA5_.wvu.FilterData" localSheetId="2" hidden="1">HOME!$A$17:$K$286</definedName>
    <definedName name="Z_744C738F_C278_494D_8057_B3BD80385BB0_.wvu.FilterData" localSheetId="2" hidden="1">HOME!$A$17:$K$384</definedName>
    <definedName name="Z_744C738F_C278_494D_8057_B3BD80385BB0_.wvu.FilterData" localSheetId="16" hidden="1">JAGUAR!$B$13:$F$16</definedName>
    <definedName name="Z_747CDF22_2961_48B5_8A93_8319637BE6F9_.wvu.FilterData" localSheetId="2" hidden="1">HOME!$A$17:$K$406</definedName>
    <definedName name="Z_755A8122_95CC_4C9E_B35F_DC0B89640C3B_.wvu.FilterData" localSheetId="16" hidden="1">JAGUAR!$B$13:$F$16</definedName>
    <definedName name="Z_75DE34DD_AFD9_42B7_893C_C55CBCD9A20E_.wvu.FilterData" localSheetId="2" hidden="1">HOME!$A$17:$K$353</definedName>
    <definedName name="Z_75DEDCC7_DBBB_4708_AC30_46DBF2C358A0_.wvu.FilterData" localSheetId="2" hidden="1">HOME!$A$17:$K$286</definedName>
    <definedName name="Z_769DB8F7_73F9_452C_B937_63F1EE312BBE_.wvu.FilterData" localSheetId="2" hidden="1">HOME!$A$17:$K$286</definedName>
    <definedName name="Z_770E0F57_3699_4109_9DA9_EA151A406EC9_.wvu.FilterData" localSheetId="16" hidden="1">JAGUAR!$B$13:$F$16</definedName>
    <definedName name="Z_77C8BA4F_5E18_41FE_A044_B9B8DED5B4BC_.wvu.FilterData" localSheetId="2" hidden="1">HOME!$A$17:$K$179</definedName>
    <definedName name="Z_7825F08A_CEE0_423A_85C6_779F4CAF2C26_.wvu.FilterData" localSheetId="16" hidden="1">JAGUAR!$B$13:$F$16</definedName>
    <definedName name="Z_795F639C_9143_4B05_8F8A_B97C1D00DFA7_.wvu.FilterData" localSheetId="2" hidden="1">HOME!$A$17:$K$258</definedName>
    <definedName name="Z_79E2F21D_785C_4B59_9A9F_F29D3DBB0832_.wvu.FilterData" localSheetId="2" hidden="1">HOME!$A$17:$K$370</definedName>
    <definedName name="Z_7A237E24_EB5C_4A33_B5C8_70AA671FA1E6_.wvu.FilterData" localSheetId="2" hidden="1">HOME!$A$17:$K$353</definedName>
    <definedName name="Z_7A486916_F951_4B28_AB44_422C6850492D_.wvu.FilterData" localSheetId="2" hidden="1">HOME!$A$17:$K$288</definedName>
    <definedName name="Z_7A6E32F5_FF9F_4AB4_8DAC_B32A3F0EEC67_.wvu.FilterData" localSheetId="2" hidden="1">HOME!$A$17:$K$439</definedName>
    <definedName name="Z_7AB32D03_DF21_4BB9_B2B8_9F8548D1FDF0_.wvu.FilterData" localSheetId="2" hidden="1">HOME!$A$17:$K$384</definedName>
    <definedName name="Z_7ACEF1EF_9383_4044_A31E_A5EA10320D28_.wvu.FilterData" localSheetId="2" hidden="1">HOME!$A$17:$K$258</definedName>
    <definedName name="Z_7BACCBA3_912F_4580_8D81_288A3A7812CD_.wvu.FilterData" localSheetId="34" hidden="1">AUSTRALIA!$A$18:$J$19</definedName>
    <definedName name="Z_7BB3C54B_75C1_4A64_8820_A28F28DB8FF5_.wvu.FilterData" localSheetId="2" hidden="1">HOME!$A$17:$K$353</definedName>
    <definedName name="Z_7BB6E246_4E44_4C1B_A7FB_EE15C0867519_.wvu.PrintArea" localSheetId="36" hidden="1">'AFRICA EXPRESS'!$A$1:$M$129</definedName>
    <definedName name="Z_7BB6E246_4E44_4C1B_A7FB_EE15C0867519_.wvu.PrintArea" localSheetId="27" hidden="1">AMERICA!$A$1:$M$193</definedName>
    <definedName name="Z_7BB6E246_4E44_4C1B_A7FB_EE15C0867519_.wvu.PrintArea" localSheetId="34" hidden="1">AUSTRALIA!$A$1:$H$135</definedName>
    <definedName name="Z_7BB6E246_4E44_4C1B_A7FB_EE15C0867519_.wvu.PrintArea" localSheetId="28" hidden="1">EMPIRE!$B$1:$M$109</definedName>
    <definedName name="Z_7BB6E246_4E44_4C1B_A7FB_EE15C0867519_.wvu.PrintArea" localSheetId="51" hidden="1">'PEARL RIVER'!$A$1:$M$42</definedName>
    <definedName name="Z_7BB6E246_4E44_4C1B_A7FB_EE15C0867519_.wvu.PrintArea" localSheetId="18" hidden="1">PHOENIX!$A$1:$M$253</definedName>
    <definedName name="Z_7BB6E246_4E44_4C1B_A7FB_EE15C0867519_.wvu.PrintArea" localSheetId="7" hidden="1">SWAN!$A$1:$M$101</definedName>
    <definedName name="Z_7BB6E246_4E44_4C1B_A7FB_EE15C0867519_.wvu.Rows" localSheetId="3" hidden="1">ALBATROSS!$184:$184</definedName>
    <definedName name="Z_7BB6E246_4E44_4C1B_A7FB_EE15C0867519_.wvu.Rows" localSheetId="20" hidden="1">CHINOOK!#REF!</definedName>
    <definedName name="Z_7BB6E246_4E44_4C1B_A7FB_EE15C0867519_.wvu.Rows" localSheetId="47" hidden="1">DAHLIA!#REF!</definedName>
    <definedName name="Z_7BB6E246_4E44_4C1B_A7FB_EE15C0867519_.wvu.Rows" localSheetId="52" hidden="1">EAGLE!$53:$53</definedName>
    <definedName name="Z_7BB6E246_4E44_4C1B_A7FB_EE15C0867519_.wvu.Rows" localSheetId="29" hidden="1">'EMERALD '!$155:$155</definedName>
    <definedName name="Z_7BB6E246_4E44_4C1B_A7FB_EE15C0867519_.wvu.Rows" localSheetId="16" hidden="1">JAGUAR!$159:$159</definedName>
    <definedName name="Z_7BB6E246_4E44_4C1B_A7FB_EE15C0867519_.wvu.Rows" localSheetId="6" hidden="1">LION!$181:$181</definedName>
    <definedName name="Z_7BB6E246_4E44_4C1B_A7FB_EE15C0867519_.wvu.Rows" localSheetId="21" hidden="1">MAPLE!#REF!</definedName>
    <definedName name="Z_7BB6E246_4E44_4C1B_A7FB_EE15C0867519_.wvu.Rows" localSheetId="49" hidden="1">MUSTANG!#REF!</definedName>
    <definedName name="Z_7BB6E246_4E44_4C1B_A7FB_EE15C0867519_.wvu.Rows" localSheetId="17" hidden="1">ORIENT!$134:$134</definedName>
    <definedName name="Z_7BB6E246_4E44_4C1B_A7FB_EE15C0867519_.wvu.Rows" localSheetId="24" hidden="1">SANTANA!$64:$64</definedName>
    <definedName name="Z_7BB6E246_4E44_4C1B_A7FB_EE15C0867519_.wvu.Rows" localSheetId="53" hidden="1">SEQUOIA!$35:$35</definedName>
    <definedName name="Z_7BB6E246_4E44_4C1B_A7FB_EE15C0867519_.wvu.Rows" localSheetId="5" hidden="1">SHOGUN!$375:$375</definedName>
    <definedName name="Z_7BB6E246_4E44_4C1B_A7FB_EE15C0867519_.wvu.Rows" localSheetId="4" hidden="1">SILK!$289:$289</definedName>
    <definedName name="Z_7BB6E246_4E44_4C1B_A7FB_EE15C0867519_.wvu.Rows" localSheetId="7" hidden="1">SWAN!$122:$122</definedName>
    <definedName name="Z_7BEE7B8D_5741_4333_9D10_02E5639E5FBD_.wvu.FilterData" localSheetId="2" hidden="1">HOME!$A$17:$K$286</definedName>
    <definedName name="Z_7C40A2BF_4AB5_41E2_AD0F_B23F26F11396_.wvu.FilterData" localSheetId="2" hidden="1">HOME!$A$17:$K$370</definedName>
    <definedName name="Z_7CC26BF7_CBB2_441C_9A7F_D51FDA8EA091_.wvu.FilterData" localSheetId="2" hidden="1">HOME!$A$17:$K$353</definedName>
    <definedName name="Z_7CD8AA5C_E0AA_4C61_90FE_879BEFFE578E_.wvu.FilterData" localSheetId="16" hidden="1">JAGUAR!$B$13:$F$16</definedName>
    <definedName name="Z_7D310958_7069_42D3_941E_1675B29A52C1_.wvu.FilterData" localSheetId="2" hidden="1">HOME!$A$17:$K$285</definedName>
    <definedName name="Z_7D6D5E1C_A9FA_49E5_A91D_397AF6273341_.wvu.FilterData" localSheetId="2" hidden="1">HOME!$A$17:$K$179</definedName>
    <definedName name="Z_7EBCBC16_781A_408F_A2AE_E9B67D323260_.wvu.FilterData" localSheetId="2" hidden="1">HOME!$A$17:$K$286</definedName>
    <definedName name="Z_7EECF158_8DD6_4381_B6F2_58ACA3447F7B_.wvu.FilterData" localSheetId="2" hidden="1">HOME!$A$17:$K$288</definedName>
    <definedName name="Z_7F19E505_F3E0_47A6_BA57_43A97BB6FF85_.wvu.FilterData" localSheetId="2" hidden="1">HOME!$A$17:$K$286</definedName>
    <definedName name="Z_7FDC5AB0_C786_4DF1_AFA1_120A01C64E63_.wvu.FilterData" localSheetId="2" hidden="1">HOME!$A$17:$K$286</definedName>
    <definedName name="Z_808AC9F5_BDC7_499A_A648_8F956B20493C_.wvu.FilterData" localSheetId="2" hidden="1">HOME!$A$17:$K$286</definedName>
    <definedName name="Z_81323B76_11F0_4562_AF5C_9C6F97D37645_.wvu.FilterData" localSheetId="2" hidden="1">HOME!$A$17:$K$384</definedName>
    <definedName name="Z_81541F86_3608_4C6D_B212_6BC60E281038_.wvu.FilterData" localSheetId="2" hidden="1">HOME!$A$17:$K$353</definedName>
    <definedName name="Z_81B2C49D_E043_401D_B23D_537FC02E9B40_.wvu.FilterData" localSheetId="2" hidden="1">HOME!$A$17:$K$374</definedName>
    <definedName name="Z_81BEAE39_5C7B_4038_B148_1B686B14CDCC_.wvu.FilterData" localSheetId="2" hidden="1">HOME!$A$17:$K$384</definedName>
    <definedName name="Z_81C9073B_0476_4174_B8A6_8FFA132C5146_.wvu.FilterData" localSheetId="16" hidden="1">JAGUAR!$B$13:$F$16</definedName>
    <definedName name="Z_82022070_1D88_4725_A079_8FD257A00BA9_.wvu.FilterData" localSheetId="2" hidden="1">HOME!$A$17:$K$258</definedName>
    <definedName name="Z_82116073_A853_4D5A_861D_D3A5E3005A7C_.wvu.FilterData" localSheetId="2" hidden="1">HOME!$A$17:$K$384</definedName>
    <definedName name="Z_8260F4F3_720A_4FAD_949B_1050CF59D26A_.wvu.FilterData" localSheetId="2" hidden="1">HOME!$A$17:$K$353</definedName>
    <definedName name="Z_82697296_54A4_4543_94A9_926BD4239C13_.wvu.FilterData" localSheetId="2" hidden="1">HOME!$A$17:$K$258</definedName>
    <definedName name="Z_82B3F26C_5DEE_4D2D_975F_8469EE39C7D3_.wvu.FilterData" localSheetId="2" hidden="1">HOME!$A$17:$K$288</definedName>
    <definedName name="Z_82DC5303_0BF5_4E90_853A_0B099CC936C4_.wvu.FilterData" localSheetId="2" hidden="1">HOME!$A$17:$K$259</definedName>
    <definedName name="Z_82E65AA3_5988_4ED4_A56D_19D1BA591355_.wvu.Cols" localSheetId="35" hidden="1">'DAR FEEDER'!$F:$F</definedName>
    <definedName name="Z_82E65AA3_5988_4ED4_A56D_19D1BA591355_.wvu.Cols" localSheetId="26" hidden="1">PETRA!$E:$E</definedName>
    <definedName name="Z_82E65AA3_5988_4ED4_A56D_19D1BA591355_.wvu.FilterData" localSheetId="2" hidden="1">HOME!$A$17:$K$384</definedName>
    <definedName name="Z_82E65AA3_5988_4ED4_A56D_19D1BA591355_.wvu.FilterData" localSheetId="16" hidden="1">JAGUAR!$B$13:$F$16</definedName>
    <definedName name="Z_82E65AA3_5988_4ED4_A56D_19D1BA591355_.wvu.PrintArea" localSheetId="36" hidden="1">'AFRICA EXPRESS'!$A$1:$M$129</definedName>
    <definedName name="Z_82E65AA3_5988_4ED4_A56D_19D1BA591355_.wvu.PrintArea" localSheetId="27" hidden="1">AMERICA!$A$1:$M$193</definedName>
    <definedName name="Z_82E65AA3_5988_4ED4_A56D_19D1BA591355_.wvu.PrintArea" localSheetId="34" hidden="1">AUSTRALIA!$A$1:$H$135</definedName>
    <definedName name="Z_82E65AA3_5988_4ED4_A56D_19D1BA591355_.wvu.PrintArea" localSheetId="29" hidden="1">'EMERALD '!$B$1:$P$146</definedName>
    <definedName name="Z_82E65AA3_5988_4ED4_A56D_19D1BA591355_.wvu.PrintArea" localSheetId="28" hidden="1">EMPIRE!$B$1:$M$109</definedName>
    <definedName name="Z_82E65AA3_5988_4ED4_A56D_19D1BA591355_.wvu.PrintArea" localSheetId="2" hidden="1">HOME!$A$17:$K$353</definedName>
    <definedName name="Z_82E65AA3_5988_4ED4_A56D_19D1BA591355_.wvu.PrintArea" localSheetId="51" hidden="1">'PEARL RIVER'!$A$1:$M$42</definedName>
    <definedName name="Z_82E65AA3_5988_4ED4_A56D_19D1BA591355_.wvu.PrintArea" localSheetId="18" hidden="1">PHOENIX!$A$1:$M$253</definedName>
    <definedName name="Z_82E65AA3_5988_4ED4_A56D_19D1BA591355_.wvu.PrintArea" localSheetId="7" hidden="1">SWAN!$A$1:$M$101</definedName>
    <definedName name="Z_82E65AA3_5988_4ED4_A56D_19D1BA591355_.wvu.PrintArea" localSheetId="42" hidden="1">TIGER!$A$1:$M$50</definedName>
    <definedName name="Z_82E65AA3_5988_4ED4_A56D_19D1BA591355_.wvu.PrintTitles" localSheetId="2" hidden="1">HOME!$17:$17</definedName>
    <definedName name="Z_82E65AA3_5988_4ED4_A56D_19D1BA591355_.wvu.Rows" localSheetId="36" hidden="1">'AFRICA EXPRESS'!#REF!</definedName>
    <definedName name="Z_82E65AA3_5988_4ED4_A56D_19D1BA591355_.wvu.Rows" localSheetId="3" hidden="1">ALBATROSS!$184:$184</definedName>
    <definedName name="Z_82E65AA3_5988_4ED4_A56D_19D1BA591355_.wvu.Rows" localSheetId="27" hidden="1">AMERICA!#REF!</definedName>
    <definedName name="Z_82E65AA3_5988_4ED4_A56D_19D1BA591355_.wvu.Rows" localSheetId="34" hidden="1">AUSTRALIA!$6:$16</definedName>
    <definedName name="Z_82E65AA3_5988_4ED4_A56D_19D1BA591355_.wvu.Rows" localSheetId="11" hidden="1">'BRITANNIA '!$69:$69</definedName>
    <definedName name="Z_82E65AA3_5988_4ED4_A56D_19D1BA591355_.wvu.Rows" localSheetId="40" hidden="1">CAPRICORN!#REF!</definedName>
    <definedName name="Z_82E65AA3_5988_4ED4_A56D_19D1BA591355_.wvu.Rows" localSheetId="39" hidden="1">CARIOCA!#REF!,CARIOCA!#REF!</definedName>
    <definedName name="Z_82E65AA3_5988_4ED4_A56D_19D1BA591355_.wvu.Rows" localSheetId="20" hidden="1">CHINOOK!#REF!,CHINOOK!#REF!</definedName>
    <definedName name="Z_82E65AA3_5988_4ED4_A56D_19D1BA591355_.wvu.Rows" localSheetId="9" hidden="1">CONDOR!$180:$180</definedName>
    <definedName name="Z_82E65AA3_5988_4ED4_A56D_19D1BA591355_.wvu.Rows" localSheetId="47" hidden="1">DAHLIA!#REF!,DAHLIA!#REF!</definedName>
    <definedName name="Z_82E65AA3_5988_4ED4_A56D_19D1BA591355_.wvu.Rows" localSheetId="35" hidden="1">'DAR FEEDER'!$8:$18</definedName>
    <definedName name="Z_82E65AA3_5988_4ED4_A56D_19D1BA591355_.wvu.Rows" localSheetId="12" hidden="1">DRAGON!$6:$11,DRAGON!$14:$16</definedName>
    <definedName name="Z_82E65AA3_5988_4ED4_A56D_19D1BA591355_.wvu.Rows" localSheetId="52" hidden="1">EAGLE!$53:$53</definedName>
    <definedName name="Z_82E65AA3_5988_4ED4_A56D_19D1BA591355_.wvu.Rows" localSheetId="31" hidden="1">ELEPHANT!#REF!</definedName>
    <definedName name="Z_82E65AA3_5988_4ED4_A56D_19D1BA591355_.wvu.Rows" localSheetId="29" hidden="1">'EMERALD '!#REF!,'EMERALD '!$158:$158</definedName>
    <definedName name="Z_82E65AA3_5988_4ED4_A56D_19D1BA591355_.wvu.Rows" localSheetId="28" hidden="1">EMPIRE!#REF!</definedName>
    <definedName name="Z_82E65AA3_5988_4ED4_A56D_19D1BA591355_.wvu.Rows" localSheetId="37" hidden="1">INGWE!#REF!</definedName>
    <definedName name="Z_82E65AA3_5988_4ED4_A56D_19D1BA591355_.wvu.Rows" localSheetId="38" hidden="1">IPANEMA!$5:$16,IPANEMA!#REF!</definedName>
    <definedName name="Z_82E65AA3_5988_4ED4_A56D_19D1BA591355_.wvu.Rows" localSheetId="16" hidden="1">JAGUAR!$6:$11,JAGUAR!$14:$33,JAGUAR!$159:$159</definedName>
    <definedName name="Z_82E65AA3_5988_4ED4_A56D_19D1BA591355_.wvu.Rows" localSheetId="41" hidden="1">KIWI!#REF!</definedName>
    <definedName name="Z_82E65AA3_5988_4ED4_A56D_19D1BA591355_.wvu.Rows" localSheetId="30" hidden="1">LIBERTY!#REF!</definedName>
    <definedName name="Z_82E65AA3_5988_4ED4_A56D_19D1BA591355_.wvu.Rows" localSheetId="6" hidden="1">LION!$181:$181</definedName>
    <definedName name="Z_82E65AA3_5988_4ED4_A56D_19D1BA591355_.wvu.Rows" localSheetId="21" hidden="1">MAPLE!$6:$27,MAPLE!$30:$33</definedName>
    <definedName name="Z_82E65AA3_5988_4ED4_A56D_19D1BA591355_.wvu.Rows" localSheetId="49" hidden="1">MUSTANG!#REF!,MUSTANG!#REF!</definedName>
    <definedName name="Z_82E65AA3_5988_4ED4_A56D_19D1BA591355_.wvu.Rows" localSheetId="32" hidden="1">'NEW FALCON'!#REF!,'NEW FALCON'!#REF!</definedName>
    <definedName name="Z_82E65AA3_5988_4ED4_A56D_19D1BA591355_.wvu.Rows" localSheetId="17" hidden="1">ORIENT!$6:$25,ORIENT!$28:$47</definedName>
    <definedName name="Z_82E65AA3_5988_4ED4_A56D_19D1BA591355_.wvu.Rows" localSheetId="26" hidden="1">PETRA!$8:$18</definedName>
    <definedName name="Z_82E65AA3_5988_4ED4_A56D_19D1BA591355_.wvu.Rows" localSheetId="24" hidden="1">SANTANA!$64:$64</definedName>
    <definedName name="Z_82E65AA3_5988_4ED4_A56D_19D1BA591355_.wvu.Rows" localSheetId="19" hidden="1">'SENTOSA USWC'!#REF!</definedName>
    <definedName name="Z_82E65AA3_5988_4ED4_A56D_19D1BA591355_.wvu.Rows" localSheetId="53" hidden="1">SEQUOIA!$35:$35</definedName>
    <definedName name="Z_82E65AA3_5988_4ED4_A56D_19D1BA591355_.wvu.Rows" localSheetId="33" hidden="1">SHIKRA!#REF!,SHIKRA!#REF!</definedName>
    <definedName name="Z_82E65AA3_5988_4ED4_A56D_19D1BA591355_.wvu.Rows" localSheetId="5" hidden="1">SHOGUN!$375:$375</definedName>
    <definedName name="Z_82E65AA3_5988_4ED4_A56D_19D1BA591355_.wvu.Rows" localSheetId="4" hidden="1">SILK!$289:$289</definedName>
    <definedName name="Z_82E65AA3_5988_4ED4_A56D_19D1BA591355_.wvu.Rows" localSheetId="7" hidden="1">SWAN!$122:$122</definedName>
    <definedName name="Z_82E65AA3_5988_4ED4_A56D_19D1BA591355_.wvu.Rows" localSheetId="42" hidden="1">TIGER!#REF!</definedName>
    <definedName name="Z_83410BEA_BF44_43DB_8151_7DF1605DFB24_.wvu.FilterData" localSheetId="2" hidden="1">HOME!$A$17:$K$384</definedName>
    <definedName name="Z_834388B3_D1C0_4496_81CB_D8907F6C94B1_.wvu.Cols" localSheetId="35" hidden="1">'DAR FEEDER'!$F:$F</definedName>
    <definedName name="Z_834388B3_D1C0_4496_81CB_D8907F6C94B1_.wvu.Cols" localSheetId="26" hidden="1">PETRA!$E:$E</definedName>
    <definedName name="Z_834388B3_D1C0_4496_81CB_D8907F6C94B1_.wvu.FilterData" localSheetId="2" hidden="1">HOME!$A$17:$K$374</definedName>
    <definedName name="Z_834388B3_D1C0_4496_81CB_D8907F6C94B1_.wvu.FilterData" localSheetId="16" hidden="1">JAGUAR!$B$13:$F$16</definedName>
    <definedName name="Z_834388B3_D1C0_4496_81CB_D8907F6C94B1_.wvu.PrintArea" localSheetId="36" hidden="1">'AFRICA EXPRESS'!$A$1:$M$129</definedName>
    <definedName name="Z_834388B3_D1C0_4496_81CB_D8907F6C94B1_.wvu.PrintArea" localSheetId="27" hidden="1">AMERICA!$A$1:$M$193</definedName>
    <definedName name="Z_834388B3_D1C0_4496_81CB_D8907F6C94B1_.wvu.PrintArea" localSheetId="34" hidden="1">AUSTRALIA!$A$1:$H$135</definedName>
    <definedName name="Z_834388B3_D1C0_4496_81CB_D8907F6C94B1_.wvu.PrintArea" localSheetId="29" hidden="1">'EMERALD '!$B$1:$P$146</definedName>
    <definedName name="Z_834388B3_D1C0_4496_81CB_D8907F6C94B1_.wvu.PrintArea" localSheetId="28" hidden="1">EMPIRE!$B$1:$M$109</definedName>
    <definedName name="Z_834388B3_D1C0_4496_81CB_D8907F6C94B1_.wvu.PrintArea" localSheetId="2" hidden="1">HOME!$A$17:$K$353</definedName>
    <definedName name="Z_834388B3_D1C0_4496_81CB_D8907F6C94B1_.wvu.PrintArea" localSheetId="51" hidden="1">'PEARL RIVER'!$A$1:$M$42</definedName>
    <definedName name="Z_834388B3_D1C0_4496_81CB_D8907F6C94B1_.wvu.PrintArea" localSheetId="18" hidden="1">PHOENIX!$A$1:$M$253</definedName>
    <definedName name="Z_834388B3_D1C0_4496_81CB_D8907F6C94B1_.wvu.PrintArea" localSheetId="7" hidden="1">SWAN!$A$1:$M$101</definedName>
    <definedName name="Z_834388B3_D1C0_4496_81CB_D8907F6C94B1_.wvu.PrintArea" localSheetId="42" hidden="1">TIGER!$A$1:$M$50</definedName>
    <definedName name="Z_834388B3_D1C0_4496_81CB_D8907F6C94B1_.wvu.PrintTitles" localSheetId="2" hidden="1">HOME!$17:$17</definedName>
    <definedName name="Z_834388B3_D1C0_4496_81CB_D8907F6C94B1_.wvu.Rows" localSheetId="36" hidden="1">'AFRICA EXPRESS'!#REF!</definedName>
    <definedName name="Z_834388B3_D1C0_4496_81CB_D8907F6C94B1_.wvu.Rows" localSheetId="3" hidden="1">ALBATROSS!$184:$184</definedName>
    <definedName name="Z_834388B3_D1C0_4496_81CB_D8907F6C94B1_.wvu.Rows" localSheetId="27" hidden="1">AMERICA!#REF!</definedName>
    <definedName name="Z_834388B3_D1C0_4496_81CB_D8907F6C94B1_.wvu.Rows" localSheetId="34" hidden="1">AUSTRALIA!$6:$16,AUSTRALIA!#REF!</definedName>
    <definedName name="Z_834388B3_D1C0_4496_81CB_D8907F6C94B1_.wvu.Rows" localSheetId="11" hidden="1">'BRITANNIA '!$69:$69</definedName>
    <definedName name="Z_834388B3_D1C0_4496_81CB_D8907F6C94B1_.wvu.Rows" localSheetId="40" hidden="1">CAPRICORN!#REF!</definedName>
    <definedName name="Z_834388B3_D1C0_4496_81CB_D8907F6C94B1_.wvu.Rows" localSheetId="39" hidden="1">CARIOCA!#REF!,CARIOCA!#REF!</definedName>
    <definedName name="Z_834388B3_D1C0_4496_81CB_D8907F6C94B1_.wvu.Rows" localSheetId="20" hidden="1">CHINOOK!#REF!,CHINOOK!#REF!,CHINOOK!#REF!</definedName>
    <definedName name="Z_834388B3_D1C0_4496_81CB_D8907F6C94B1_.wvu.Rows" localSheetId="9" hidden="1">CONDOR!$180:$180</definedName>
    <definedName name="Z_834388B3_D1C0_4496_81CB_D8907F6C94B1_.wvu.Rows" localSheetId="47" hidden="1">DAHLIA!#REF!,DAHLIA!#REF!,DAHLIA!#REF!</definedName>
    <definedName name="Z_834388B3_D1C0_4496_81CB_D8907F6C94B1_.wvu.Rows" localSheetId="35" hidden="1">'DAR FEEDER'!$8:$13</definedName>
    <definedName name="Z_834388B3_D1C0_4496_81CB_D8907F6C94B1_.wvu.Rows" localSheetId="12" hidden="1">DRAGON!$6:$11</definedName>
    <definedName name="Z_834388B3_D1C0_4496_81CB_D8907F6C94B1_.wvu.Rows" localSheetId="52" hidden="1">EAGLE!$53:$53</definedName>
    <definedName name="Z_834388B3_D1C0_4496_81CB_D8907F6C94B1_.wvu.Rows" localSheetId="31" hidden="1">ELEPHANT!#REF!</definedName>
    <definedName name="Z_834388B3_D1C0_4496_81CB_D8907F6C94B1_.wvu.Rows" localSheetId="29" hidden="1">'EMERALD '!#REF!,'EMERALD '!$155:$155</definedName>
    <definedName name="Z_834388B3_D1C0_4496_81CB_D8907F6C94B1_.wvu.Rows" localSheetId="28" hidden="1">EMPIRE!#REF!,EMPIRE!#REF!</definedName>
    <definedName name="Z_834388B3_D1C0_4496_81CB_D8907F6C94B1_.wvu.Rows" localSheetId="37" hidden="1">INGWE!#REF!</definedName>
    <definedName name="Z_834388B3_D1C0_4496_81CB_D8907F6C94B1_.wvu.Rows" localSheetId="38" hidden="1">IPANEMA!$5:$16,IPANEMA!#REF!</definedName>
    <definedName name="Z_834388B3_D1C0_4496_81CB_D8907F6C94B1_.wvu.Rows" localSheetId="16" hidden="1">JAGUAR!$6:$11,JAGUAR!$14:$18,JAGUAR!$159:$159</definedName>
    <definedName name="Z_834388B3_D1C0_4496_81CB_D8907F6C94B1_.wvu.Rows" localSheetId="41" hidden="1">KIWI!#REF!</definedName>
    <definedName name="Z_834388B3_D1C0_4496_81CB_D8907F6C94B1_.wvu.Rows" localSheetId="30" hidden="1">LIBERTY!#REF!</definedName>
    <definedName name="Z_834388B3_D1C0_4496_81CB_D8907F6C94B1_.wvu.Rows" localSheetId="6" hidden="1">LION!$181:$181</definedName>
    <definedName name="Z_834388B3_D1C0_4496_81CB_D8907F6C94B1_.wvu.Rows" localSheetId="21" hidden="1">MAPLE!$6:$27,MAPLE!#REF!,MAPLE!#REF!</definedName>
    <definedName name="Z_834388B3_D1C0_4496_81CB_D8907F6C94B1_.wvu.Rows" localSheetId="49" hidden="1">MUSTANG!#REF!,MUSTANG!#REF!,MUSTANG!#REF!</definedName>
    <definedName name="Z_834388B3_D1C0_4496_81CB_D8907F6C94B1_.wvu.Rows" localSheetId="32" hidden="1">'NEW FALCON'!#REF!,'NEW FALCON'!#REF!</definedName>
    <definedName name="Z_834388B3_D1C0_4496_81CB_D8907F6C94B1_.wvu.Rows" localSheetId="17" hidden="1">ORIENT!$6:$25,ORIENT!$28:$39</definedName>
    <definedName name="Z_834388B3_D1C0_4496_81CB_D8907F6C94B1_.wvu.Rows" localSheetId="26" hidden="1">PETRA!$8:$13</definedName>
    <definedName name="Z_834388B3_D1C0_4496_81CB_D8907F6C94B1_.wvu.Rows" localSheetId="24" hidden="1">SANTANA!$64:$64</definedName>
    <definedName name="Z_834388B3_D1C0_4496_81CB_D8907F6C94B1_.wvu.Rows" localSheetId="19" hidden="1">'SENTOSA USWC'!#REF!</definedName>
    <definedName name="Z_834388B3_D1C0_4496_81CB_D8907F6C94B1_.wvu.Rows" localSheetId="53" hidden="1">SEQUOIA!$35:$35</definedName>
    <definedName name="Z_834388B3_D1C0_4496_81CB_D8907F6C94B1_.wvu.Rows" localSheetId="33" hidden="1">SHIKRA!#REF!,SHIKRA!#REF!</definedName>
    <definedName name="Z_834388B3_D1C0_4496_81CB_D8907F6C94B1_.wvu.Rows" localSheetId="5" hidden="1">SHOGUN!$375:$375</definedName>
    <definedName name="Z_834388B3_D1C0_4496_81CB_D8907F6C94B1_.wvu.Rows" localSheetId="4" hidden="1">SILK!$289:$289</definedName>
    <definedName name="Z_834388B3_D1C0_4496_81CB_D8907F6C94B1_.wvu.Rows" localSheetId="7" hidden="1">SWAN!$122:$122</definedName>
    <definedName name="Z_834388B3_D1C0_4496_81CB_D8907F6C94B1_.wvu.Rows" localSheetId="42" hidden="1">TIGER!#REF!</definedName>
    <definedName name="Z_841C0CFB_4992_4E99_969D_B770EC456761_.wvu.FilterData" localSheetId="2" hidden="1">HOME!$A$17:$K$353</definedName>
    <definedName name="Z_841D97E9_2168_4B7B_89BA_39A3B5A8B0A4_.wvu.FilterData" localSheetId="2" hidden="1">HOME!$A$17:$K$285</definedName>
    <definedName name="Z_8493A58D_F071_4036_B138_AA80EC7B639F_.wvu.FilterData" localSheetId="2" hidden="1">HOME!$A$17:$K$384</definedName>
    <definedName name="Z_854F1D64_5342_4002_A5B5_DD777839D272_.wvu.FilterData" localSheetId="2" hidden="1">HOME!$A$17:$K$353</definedName>
    <definedName name="Z_86230F6E_F7AA_4434_8AC6_D187407B34D3_.wvu.FilterData" localSheetId="16" hidden="1">JAGUAR!$B$13:$F$16</definedName>
    <definedName name="Z_8667FF68_6392_4408_8DEC_C3EF60B05168_.wvu.FilterData" localSheetId="2" hidden="1">HOME!$A$17:$K$178</definedName>
    <definedName name="Z_86D7EFDE_0EF8_4A6F_B8F1_1F540549EDED_.wvu.FilterData" localSheetId="2" hidden="1">HOME!$A$17:$K$259</definedName>
    <definedName name="Z_875D4788_757F_4A57_8C15_F450CB756874_.wvu.FilterData" localSheetId="2" hidden="1">HOME!$A$17:$K$384</definedName>
    <definedName name="Z_875D4788_757F_4A57_8C15_F450CB756874_.wvu.FilterData" localSheetId="16" hidden="1">JAGUAR!$B$13:$F$16</definedName>
    <definedName name="Z_8761DB7B_5373_4D79_9856_9B577542BA45_.wvu.FilterData" localSheetId="2" hidden="1">HOME!$A$17:$K$384</definedName>
    <definedName name="Z_886545AC_463B_40CE_A121_EECD2C8A2904_.wvu.FilterData" localSheetId="2" hidden="1">HOME!$A$17:$K$258</definedName>
    <definedName name="Z_88D43C16_D038_4297_8796_7B66C5D0FF6C_.wvu.FilterData" localSheetId="2" hidden="1">HOME!$A$17:$K$285</definedName>
    <definedName name="Z_88D43C16_D038_4297_8796_7B66C5D0FF6C_.wvu.FilterData" localSheetId="17" hidden="1">ORIENT!#REF!</definedName>
    <definedName name="Z_89183CEE_A9FC_46F4_9388_8D489A270CDB_.wvu.FilterData" localSheetId="2" hidden="1">HOME!$A$17:$K$288</definedName>
    <definedName name="Z_8988341B_AE18_4B7C_A888_78DF0BA1E1CD_.wvu.FilterData" localSheetId="2" hidden="1">HOME!$A$17:$K$374</definedName>
    <definedName name="Z_89A0623C_7D47_499F_BD24_C33888DB5D17_.wvu.FilterData" localSheetId="2" hidden="1">HOME!$A$17:$K$179</definedName>
    <definedName name="Z_89B76D7A_EA7D_4783_8E44_3AEBB1C83F0B_.wvu.FilterData" localSheetId="2" hidden="1">HOME!$A$17:$K$259</definedName>
    <definedName name="Z_8A00896F_09C3_4341_98E0_091E8A76AF84_.wvu.FilterData" localSheetId="2" hidden="1">HOME!$A$17:$K$353</definedName>
    <definedName name="Z_8A00896F_09C3_4341_98E0_091E8A76AF84_.wvu.FilterData" localSheetId="16" hidden="1">JAGUAR!$B$13:$F$16</definedName>
    <definedName name="Z_8A40E0AB_10E3_4BD5_9201_B1C3F172ECE9_.wvu.FilterData" localSheetId="16" hidden="1">JAGUAR!$B$13:$F$16</definedName>
    <definedName name="Z_8A47AE8D_C909_4FD3_BF8C_DF990157B6FE_.wvu.FilterData" localSheetId="2" hidden="1">HOME!$A$17:$K$353</definedName>
    <definedName name="Z_8AA00BB1_234C_4CD7_A767_571AA419FCDC_.wvu.FilterData" localSheetId="2" hidden="1">HOME!$A$17:$K$353</definedName>
    <definedName name="Z_8AADF778_68CE_4999_8677_765129688C55_.wvu.FilterData" localSheetId="2" hidden="1">HOME!$A$17:$K$353</definedName>
    <definedName name="Z_8AFAE451_1461_47F7_A597_3C0F36EE134A_.wvu.FilterData" localSheetId="2" hidden="1">HOME!$A$17:$K$384</definedName>
    <definedName name="Z_8AFAE451_1461_47F7_A597_3C0F36EE134A_.wvu.FilterData" localSheetId="16" hidden="1">JAGUAR!$B$13:$F$16</definedName>
    <definedName name="Z_8B2B2B90_1E38_40EE_A5C9_37574C90A3D0_.wvu.FilterData" localSheetId="2" hidden="1">HOME!$A$17:$K$374</definedName>
    <definedName name="Z_8B3B2403_83C6_44F5_BC3D_5828C33AAF6A_.wvu.FilterData" localSheetId="16" hidden="1">JAGUAR!$B$13:$F$16</definedName>
    <definedName name="Z_8B74D118_5FAF_476A_B7D6_7192D74B7F60_.wvu.FilterData" localSheetId="2" hidden="1">HOME!$A$17:$K$258</definedName>
    <definedName name="Z_8B8FF56C_4E63_4BB0_9C72_30B135BA1724_.wvu.FilterData" localSheetId="2" hidden="1">HOME!$A$17:$K$286</definedName>
    <definedName name="Z_8C9265E5_4BF7_4267_A762_B822FB4802F7_.wvu.FilterData" localSheetId="2" hidden="1">HOME!$A$17:$K$285</definedName>
    <definedName name="Z_8DF70FCD_38B2_4914_ACDF_ACA648068613_.wvu.FilterData" localSheetId="16" hidden="1">JAGUAR!$B$13:$F$16</definedName>
    <definedName name="Z_8E3F7F0D_D186_41B0_B645_E6E91B665F22_.wvu.FilterData" localSheetId="16" hidden="1">JAGUAR!$B$13:$F$16</definedName>
    <definedName name="Z_8E7AF9D0_540D_4470_A8CD_E79DDA5F7733_.wvu.FilterData" localSheetId="2" hidden="1">HOME!$A$17:$K$286</definedName>
    <definedName name="Z_8E7F287F_ED94_43A1_9278_AAF6FCE5FD7D_.wvu.FilterData" localSheetId="16" hidden="1">JAGUAR!$B$13:$F$16</definedName>
    <definedName name="Z_8E94690D_E271_4AEA_8BD6_8E3C4A1B2FE1_.wvu.FilterData" localSheetId="2" hidden="1">HOME!$A$17:$K$258</definedName>
    <definedName name="Z_8E9C6EB7_BB06_495F_8B26_78B3BA79E2B3_.wvu.FilterData" localSheetId="2" hidden="1">HOME!$A$17:$K$286</definedName>
    <definedName name="Z_8F08E37F_C5DF_46ED_90E7_97D80E78AB00_.wvu.FilterData" localSheetId="2" hidden="1">HOME!$A$17:$K$353</definedName>
    <definedName name="Z_8F6257B3_44F8_495E_975F_715EC7CBE577_.wvu.FilterData" localSheetId="2" hidden="1">HOME!$A$17:$K$179</definedName>
    <definedName name="Z_8F6257B3_44F8_495E_975F_715EC7CBE577_.wvu.PrintArea" localSheetId="36" hidden="1">'AFRICA EXPRESS'!$A$1:$M$129</definedName>
    <definedName name="Z_8F6257B3_44F8_495E_975F_715EC7CBE577_.wvu.PrintArea" localSheetId="27" hidden="1">AMERICA!$A$1:$M$193</definedName>
    <definedName name="Z_8F6257B3_44F8_495E_975F_715EC7CBE577_.wvu.PrintArea" localSheetId="34" hidden="1">AUSTRALIA!$A$1:$H$135</definedName>
    <definedName name="Z_8F6257B3_44F8_495E_975F_715EC7CBE577_.wvu.PrintArea" localSheetId="28" hidden="1">EMPIRE!$B$1:$M$109</definedName>
    <definedName name="Z_8F6257B3_44F8_495E_975F_715EC7CBE577_.wvu.PrintArea" localSheetId="2" hidden="1">HOME!$A$1:$K$560</definedName>
    <definedName name="Z_8F6257B3_44F8_495E_975F_715EC7CBE577_.wvu.PrintArea" localSheetId="51" hidden="1">'PEARL RIVER'!$A$1:$M$42</definedName>
    <definedName name="Z_8F6257B3_44F8_495E_975F_715EC7CBE577_.wvu.PrintArea" localSheetId="18" hidden="1">PHOENIX!$A$1:$M$253</definedName>
    <definedName name="Z_8F6257B3_44F8_495E_975F_715EC7CBE577_.wvu.PrintArea" localSheetId="7" hidden="1">SWAN!$A$1:$M$101</definedName>
    <definedName name="Z_8F6257B3_44F8_495E_975F_715EC7CBE577_.wvu.Rows" localSheetId="3" hidden="1">ALBATROSS!$184:$184</definedName>
    <definedName name="Z_8F6257B3_44F8_495E_975F_715EC7CBE577_.wvu.Rows" localSheetId="20" hidden="1">CHINOOK!#REF!</definedName>
    <definedName name="Z_8F6257B3_44F8_495E_975F_715EC7CBE577_.wvu.Rows" localSheetId="47" hidden="1">DAHLIA!#REF!</definedName>
    <definedName name="Z_8F6257B3_44F8_495E_975F_715EC7CBE577_.wvu.Rows" localSheetId="52" hidden="1">EAGLE!$53:$53</definedName>
    <definedName name="Z_8F6257B3_44F8_495E_975F_715EC7CBE577_.wvu.Rows" localSheetId="29" hidden="1">'EMERALD '!$155:$155</definedName>
    <definedName name="Z_8F6257B3_44F8_495E_975F_715EC7CBE577_.wvu.Rows" localSheetId="16" hidden="1">JAGUAR!$159:$159</definedName>
    <definedName name="Z_8F6257B3_44F8_495E_975F_715EC7CBE577_.wvu.Rows" localSheetId="6" hidden="1">LION!$181:$181</definedName>
    <definedName name="Z_8F6257B3_44F8_495E_975F_715EC7CBE577_.wvu.Rows" localSheetId="21" hidden="1">MAPLE!#REF!</definedName>
    <definedName name="Z_8F6257B3_44F8_495E_975F_715EC7CBE577_.wvu.Rows" localSheetId="49" hidden="1">MUSTANG!#REF!</definedName>
    <definedName name="Z_8F6257B3_44F8_495E_975F_715EC7CBE577_.wvu.Rows" localSheetId="17" hidden="1">ORIENT!$134:$134</definedName>
    <definedName name="Z_8F6257B3_44F8_495E_975F_715EC7CBE577_.wvu.Rows" localSheetId="24" hidden="1">SANTANA!$64:$64</definedName>
    <definedName name="Z_8F6257B3_44F8_495E_975F_715EC7CBE577_.wvu.Rows" localSheetId="19" hidden="1">'SENTOSA USWC'!#REF!</definedName>
    <definedName name="Z_8F6257B3_44F8_495E_975F_715EC7CBE577_.wvu.Rows" localSheetId="53" hidden="1">SEQUOIA!$35:$35</definedName>
    <definedName name="Z_8F6257B3_44F8_495E_975F_715EC7CBE577_.wvu.Rows" localSheetId="5" hidden="1">SHOGUN!$375:$375</definedName>
    <definedName name="Z_8F6257B3_44F8_495E_975F_715EC7CBE577_.wvu.Rows" localSheetId="4" hidden="1">SILK!$289:$289</definedName>
    <definedName name="Z_8F6257B3_44F8_495E_975F_715EC7CBE577_.wvu.Rows" localSheetId="7" hidden="1">SWAN!$122:$122</definedName>
    <definedName name="Z_8F9E6270_F553_454D_8DD3_2847A5FAE65B_.wvu.FilterData" localSheetId="2" hidden="1">HOME!$A$17:$K$285</definedName>
    <definedName name="Z_8FBB10F7_53EA_41D8_AF51_90193CCEB382_.wvu.FilterData" localSheetId="2" hidden="1">HOME!$A$17:$K$353</definedName>
    <definedName name="Z_9033DA7E_001B_440A_BA90_921E7AEE0E7A_.wvu.FilterData" localSheetId="2" hidden="1">HOME!$A$17:$K$406</definedName>
    <definedName name="Z_9033DA7E_001B_440A_BA90_921E7AEE0E7A_.wvu.FilterData" localSheetId="16" hidden="1">JAGUAR!$B$13:$F$16</definedName>
    <definedName name="Z_904FD74B_ED02_4CF0_BCAE_12365B420B14_.wvu.FilterData" localSheetId="2" hidden="1">HOME!$A$17:$K$384</definedName>
    <definedName name="Z_90A9BA73_6C62_450A_B608_F1B463AD8375_.wvu.FilterData" localSheetId="2" hidden="1">HOME!$A$17:$K$285</definedName>
    <definedName name="Z_90FD07C7_13F1_4C82_AE21_E434D730537D_.wvu.FilterData" localSheetId="2" hidden="1">HOME!$A$17:$K$286</definedName>
    <definedName name="Z_9141577A_EBE3_45C5_B06C_3216825075ED_.wvu.FilterData" localSheetId="2" hidden="1">HOME!$A$17:$K$353</definedName>
    <definedName name="Z_9156B649_F287_413E_8127_521A1511ED86_.wvu.FilterData" localSheetId="2" hidden="1">HOME!$A$17:$K$384</definedName>
    <definedName name="Z_917B5B24_B71E_4803_BEA6_0D226B11E74B_.wvu.FilterData" localSheetId="2" hidden="1">HOME!$A$17:$K$370</definedName>
    <definedName name="Z_923FEB36_44E7_4A39_A641_E6C435B8F9D0_.wvu.FilterData" localSheetId="2" hidden="1">HOME!$A$17:$K$285</definedName>
    <definedName name="Z_927FB58A_83C0_4299_B788_95EBBE8BC00D_.wvu.FilterData" localSheetId="2" hidden="1">HOME!$A$17:$K$439</definedName>
    <definedName name="Z_92838313_7E3E_4502_B4EF_AFC2080FBD84_.wvu.FilterData" localSheetId="16" hidden="1">JAGUAR!$B$13:$F$15</definedName>
    <definedName name="Z_92ADA8CC_9E26_4CC2_9754_30C28A644AB9_.wvu.FilterData" localSheetId="2" hidden="1">HOME!$A$17:$K$370</definedName>
    <definedName name="Z_9341BFF4_9F1C_455A_AE9D_8D37D2606577_.wvu.FilterData" localSheetId="2" hidden="1">HOME!$A$17:$K$370</definedName>
    <definedName name="Z_9341BFF4_9F1C_455A_AE9D_8D37D2606577_.wvu.FilterData" localSheetId="16" hidden="1">JAGUAR!$B$13:$F$16</definedName>
    <definedName name="Z_934C50AC_BB92_4C8A_ADA4_D8F3369A7CBC_.wvu.FilterData" localSheetId="16" hidden="1">JAGUAR!$B$13:$F$16</definedName>
    <definedName name="Z_9386B95A_9D00_4851_8E45_86826D7D3BDE_.wvu.FilterData" localSheetId="2" hidden="1">HOME!$A$17:$K$288</definedName>
    <definedName name="Z_938D2BB9_373C_4588_B42E_EA952ADB2AC7_.wvu.FilterData" localSheetId="2" hidden="1">HOME!$A$17:$K$286</definedName>
    <definedName name="Z_93C8DA9E_13D8_406B_B484_E5306E76A860_.wvu.FilterData" localSheetId="2" hidden="1">HOME!$A$17:$K$286</definedName>
    <definedName name="Z_93D40DCB_057A_48E2_9B4F_25A0BE4CE13E_.wvu.FilterData" localSheetId="2" hidden="1">HOME!$A$17:$K$353</definedName>
    <definedName name="Z_93D7C36B_A332_4A2A_B4C8_08A247E3983C_.wvu.FilterData" localSheetId="2" hidden="1">HOME!$A$17:$K$286</definedName>
    <definedName name="Z_941097E0_E23E_40BF_8F43_5987D268A253_.wvu.FilterData" localSheetId="2" hidden="1">HOME!$A$17:$K$353</definedName>
    <definedName name="Z_9418CB13_C42D_4B94_8EF3_6C1A3AB9E4E9_.wvu.FilterData" localSheetId="2" hidden="1">HOME!$A$17:$K$286</definedName>
    <definedName name="Z_941F8D82_5C68_4938_9BB5_9F76A6B8AD92_.wvu.FilterData" localSheetId="2" hidden="1">HOME!$A$17:$K$285</definedName>
    <definedName name="Z_946F1174_BFFD_4592_AC4D_7CE2E9A79AB1_.wvu.FilterData" localSheetId="2" hidden="1">HOME!$A$17:$K$353</definedName>
    <definedName name="Z_9490C355_60DD_47F1_9E0A_183DFD534913_.wvu.FilterData" localSheetId="2" hidden="1">HOME!$A$17:$K$259</definedName>
    <definedName name="Z_94F4FC1A_47D7_4C0E_AC90_4F505286EF57_.wvu.FilterData" localSheetId="16" hidden="1">JAGUAR!$B$13:$F$16</definedName>
    <definedName name="Z_95303C8D_793B_4DF1_9BDA_F1583FA98A34_.wvu.FilterData" localSheetId="2" hidden="1">HOME!$A$17:$K$286</definedName>
    <definedName name="Z_953AEE96_2274_4A65_9D5F_F1C29410EA88_.wvu.FilterData" localSheetId="2" hidden="1">HOME!$A$17:$K$406</definedName>
    <definedName name="Z_953AEE96_2274_4A65_9D5F_F1C29410EA88_.wvu.FilterData" localSheetId="16" hidden="1">JAGUAR!$B$13:$F$16</definedName>
    <definedName name="Z_953F4D11_EC9F_4962_AFD0_17257102EC36_.wvu.FilterData" localSheetId="2" hidden="1">HOME!$A$17:$K$286</definedName>
    <definedName name="Z_956DC491_6490_4ED5_9C24_159A4998CD37_.wvu.FilterData" localSheetId="16" hidden="1">JAGUAR!$B$13:$F$16</definedName>
    <definedName name="Z_9592E5C9_7E3D_4AF6_8B5A_69DF18AAF47E_.wvu.FilterData" localSheetId="2" hidden="1">HOME!$A$17:$K$179</definedName>
    <definedName name="Z_9594E730_ABAD_4E19_97B2_1372B06301D6_.wvu.FilterData" localSheetId="2" hidden="1">HOME!$A$17:$K$370</definedName>
    <definedName name="Z_95C7FBB9_7163_479D_86D3_E5B0B36940F9_.wvu.FilterData" localSheetId="2" hidden="1">HOME!$A$17:$K$288</definedName>
    <definedName name="Z_9663ACA6_0AA7_419C_9ADA_33CF1FB99625_.wvu.FilterData" localSheetId="2" hidden="1">HOME!$A$17:$K$353</definedName>
    <definedName name="Z_9765EA4D_DE7B_4A9B_8FF5_B1208F7596CF_.wvu.FilterData" localSheetId="2" hidden="1">HOME!$A$17:$K$258</definedName>
    <definedName name="Z_979A806C_EDD0_4658_890D_A346EE71EB52_.wvu.FilterData" localSheetId="16" hidden="1">JAGUAR!$B$13:$F$16</definedName>
    <definedName name="Z_985298CE_4193_45BC_9DBA_FCACBFD0962D_.wvu.FilterData" localSheetId="2" hidden="1">HOME!$A$17:$K$286</definedName>
    <definedName name="Z_98CBBD3D_4D98_43F1_9B34_A58D4091A6CB_.wvu.FilterData" localSheetId="16" hidden="1">JAGUAR!$B$13:$F$16</definedName>
    <definedName name="Z_992BCA0C_8321_41E0_B94B_C326CED20C9C_.wvu.FilterData" localSheetId="2" hidden="1">HOME!$A$17:$K$258</definedName>
    <definedName name="Z_9960CFC3_CAC9_40BD_AD33_811F3938230F_.wvu.FilterData" localSheetId="2" hidden="1">HOME!$A$17:$K$179</definedName>
    <definedName name="Z_996BB03B_CAE1_4786_841B_E77520E740A3_.wvu.FilterData" localSheetId="2" hidden="1">HOME!$A$17:$K$384</definedName>
    <definedName name="Z_999D0099_E3FC_46FC_839A_D58F693EE82E_.wvu.Cols" localSheetId="35" hidden="1">'DAR FEEDER'!$F:$F</definedName>
    <definedName name="Z_999D0099_E3FC_46FC_839A_D58F693EE82E_.wvu.Cols" localSheetId="26" hidden="1">PETRA!$E:$E</definedName>
    <definedName name="Z_999D0099_E3FC_46FC_839A_D58F693EE82E_.wvu.FilterData" localSheetId="2" hidden="1">HOME!$A$17:$K$384</definedName>
    <definedName name="Z_999D0099_E3FC_46FC_839A_D58F693EE82E_.wvu.FilterData" localSheetId="16" hidden="1">JAGUAR!$B$13:$F$16</definedName>
    <definedName name="Z_999D0099_E3FC_46FC_839A_D58F693EE82E_.wvu.PrintArea" localSheetId="36" hidden="1">'AFRICA EXPRESS'!$A$1:$M$129</definedName>
    <definedName name="Z_999D0099_E3FC_46FC_839A_D58F693EE82E_.wvu.PrintArea" localSheetId="27" hidden="1">AMERICA!$A$1:$M$193</definedName>
    <definedName name="Z_999D0099_E3FC_46FC_839A_D58F693EE82E_.wvu.PrintArea" localSheetId="34" hidden="1">AUSTRALIA!$A$1:$H$135</definedName>
    <definedName name="Z_999D0099_E3FC_46FC_839A_D58F693EE82E_.wvu.PrintArea" localSheetId="29" hidden="1">'EMERALD '!$B$1:$P$146</definedName>
    <definedName name="Z_999D0099_E3FC_46FC_839A_D58F693EE82E_.wvu.PrintArea" localSheetId="28" hidden="1">EMPIRE!$B$1:$M$109</definedName>
    <definedName name="Z_999D0099_E3FC_46FC_839A_D58F693EE82E_.wvu.PrintArea" localSheetId="2" hidden="1">HOME!$A$17:$K$353</definedName>
    <definedName name="Z_999D0099_E3FC_46FC_839A_D58F693EE82E_.wvu.PrintArea" localSheetId="51" hidden="1">'PEARL RIVER'!$A$1:$M$42</definedName>
    <definedName name="Z_999D0099_E3FC_46FC_839A_D58F693EE82E_.wvu.PrintArea" localSheetId="18" hidden="1">PHOENIX!$A$1:$M$253</definedName>
    <definedName name="Z_999D0099_E3FC_46FC_839A_D58F693EE82E_.wvu.PrintArea" localSheetId="7" hidden="1">SWAN!$A$1:$M$101</definedName>
    <definedName name="Z_999D0099_E3FC_46FC_839A_D58F693EE82E_.wvu.PrintArea" localSheetId="42" hidden="1">TIGER!$A$1:$M$50</definedName>
    <definedName name="Z_999D0099_E3FC_46FC_839A_D58F693EE82E_.wvu.PrintTitles" localSheetId="2" hidden="1">HOME!$17:$17</definedName>
    <definedName name="Z_999D0099_E3FC_46FC_839A_D58F693EE82E_.wvu.Rows" localSheetId="36" hidden="1">'AFRICA EXPRESS'!#REF!</definedName>
    <definedName name="Z_999D0099_E3FC_46FC_839A_D58F693EE82E_.wvu.Rows" localSheetId="3" hidden="1">ALBATROSS!$184:$184</definedName>
    <definedName name="Z_999D0099_E3FC_46FC_839A_D58F693EE82E_.wvu.Rows" localSheetId="27" hidden="1">AMERICA!#REF!</definedName>
    <definedName name="Z_999D0099_E3FC_46FC_839A_D58F693EE82E_.wvu.Rows" localSheetId="34" hidden="1">AUSTRALIA!$6:$16</definedName>
    <definedName name="Z_999D0099_E3FC_46FC_839A_D58F693EE82E_.wvu.Rows" localSheetId="11" hidden="1">'BRITANNIA '!$69:$69</definedName>
    <definedName name="Z_999D0099_E3FC_46FC_839A_D58F693EE82E_.wvu.Rows" localSheetId="40" hidden="1">CAPRICORN!#REF!</definedName>
    <definedName name="Z_999D0099_E3FC_46FC_839A_D58F693EE82E_.wvu.Rows" localSheetId="39" hidden="1">CARIOCA!#REF!,CARIOCA!#REF!</definedName>
    <definedName name="Z_999D0099_E3FC_46FC_839A_D58F693EE82E_.wvu.Rows" localSheetId="20" hidden="1">CHINOOK!#REF!</definedName>
    <definedName name="Z_999D0099_E3FC_46FC_839A_D58F693EE82E_.wvu.Rows" localSheetId="9" hidden="1">CONDOR!$180:$180</definedName>
    <definedName name="Z_999D0099_E3FC_46FC_839A_D58F693EE82E_.wvu.Rows" localSheetId="47" hidden="1">DAHLIA!#REF!</definedName>
    <definedName name="Z_999D0099_E3FC_46FC_839A_D58F693EE82E_.wvu.Rows" localSheetId="35" hidden="1">'DAR FEEDER'!$8:$18</definedName>
    <definedName name="Z_999D0099_E3FC_46FC_839A_D58F693EE82E_.wvu.Rows" localSheetId="12" hidden="1">DRAGON!$6:$11,DRAGON!$14:$16</definedName>
    <definedName name="Z_999D0099_E3FC_46FC_839A_D58F693EE82E_.wvu.Rows" localSheetId="52" hidden="1">EAGLE!$53:$53</definedName>
    <definedName name="Z_999D0099_E3FC_46FC_839A_D58F693EE82E_.wvu.Rows" localSheetId="31" hidden="1">ELEPHANT!#REF!,ELEPHANT!#REF!</definedName>
    <definedName name="Z_999D0099_E3FC_46FC_839A_D58F693EE82E_.wvu.Rows" localSheetId="29" hidden="1">'EMERALD '!#REF!,'EMERALD '!$158:$158</definedName>
    <definedName name="Z_999D0099_E3FC_46FC_839A_D58F693EE82E_.wvu.Rows" localSheetId="28" hidden="1">EMPIRE!#REF!</definedName>
    <definedName name="Z_999D0099_E3FC_46FC_839A_D58F693EE82E_.wvu.Rows" localSheetId="37" hidden="1">INGWE!#REF!</definedName>
    <definedName name="Z_999D0099_E3FC_46FC_839A_D58F693EE82E_.wvu.Rows" localSheetId="38" hidden="1">IPANEMA!$5:$16,IPANEMA!#REF!</definedName>
    <definedName name="Z_999D0099_E3FC_46FC_839A_D58F693EE82E_.wvu.Rows" localSheetId="16" hidden="1">JAGUAR!$6:$11,JAGUAR!$14:$24,JAGUAR!$159:$159</definedName>
    <definedName name="Z_999D0099_E3FC_46FC_839A_D58F693EE82E_.wvu.Rows" localSheetId="41" hidden="1">KIWI!#REF!</definedName>
    <definedName name="Z_999D0099_E3FC_46FC_839A_D58F693EE82E_.wvu.Rows" localSheetId="30" hidden="1">LIBERTY!#REF!,LIBERTY!#REF!</definedName>
    <definedName name="Z_999D0099_E3FC_46FC_839A_D58F693EE82E_.wvu.Rows" localSheetId="6" hidden="1">LION!$181:$181</definedName>
    <definedName name="Z_999D0099_E3FC_46FC_839A_D58F693EE82E_.wvu.Rows" localSheetId="21" hidden="1">MAPLE!$6:$27</definedName>
    <definedName name="Z_999D0099_E3FC_46FC_839A_D58F693EE82E_.wvu.Rows" localSheetId="49" hidden="1">MUSTANG!#REF!</definedName>
    <definedName name="Z_999D0099_E3FC_46FC_839A_D58F693EE82E_.wvu.Rows" localSheetId="32" hidden="1">'NEW FALCON'!#REF!</definedName>
    <definedName name="Z_999D0099_E3FC_46FC_839A_D58F693EE82E_.wvu.Rows" localSheetId="17" hidden="1">ORIENT!$6:$25,ORIENT!$28:$41</definedName>
    <definedName name="Z_999D0099_E3FC_46FC_839A_D58F693EE82E_.wvu.Rows" localSheetId="26" hidden="1">PETRA!$8:$18</definedName>
    <definedName name="Z_999D0099_E3FC_46FC_839A_D58F693EE82E_.wvu.Rows" localSheetId="24" hidden="1">SANTANA!$64:$64</definedName>
    <definedName name="Z_999D0099_E3FC_46FC_839A_D58F693EE82E_.wvu.Rows" localSheetId="19" hidden="1">'SENTOSA USWC'!#REF!</definedName>
    <definedName name="Z_999D0099_E3FC_46FC_839A_D58F693EE82E_.wvu.Rows" localSheetId="53" hidden="1">SEQUOIA!$35:$35</definedName>
    <definedName name="Z_999D0099_E3FC_46FC_839A_D58F693EE82E_.wvu.Rows" localSheetId="33" hidden="1">SHIKRA!#REF!</definedName>
    <definedName name="Z_999D0099_E3FC_46FC_839A_D58F693EE82E_.wvu.Rows" localSheetId="5" hidden="1">SHOGUN!$375:$375</definedName>
    <definedName name="Z_999D0099_E3FC_46FC_839A_D58F693EE82E_.wvu.Rows" localSheetId="4" hidden="1">SILK!$289:$289</definedName>
    <definedName name="Z_999D0099_E3FC_46FC_839A_D58F693EE82E_.wvu.Rows" localSheetId="7" hidden="1">SWAN!$122:$122</definedName>
    <definedName name="Z_999D0099_E3FC_46FC_839A_D58F693EE82E_.wvu.Rows" localSheetId="42" hidden="1">TIGER!#REF!</definedName>
    <definedName name="Z_9AEFEA73_9FD9_4B7D_9DC4_60E7F55E45AD_.wvu.FilterData" localSheetId="2" hidden="1">HOME!$A$17:$K$353</definedName>
    <definedName name="Z_9B8A6DF5_1DA4_4F60_8621_029C80E98394_.wvu.FilterData" localSheetId="2" hidden="1">HOME!$A$17:$K$353</definedName>
    <definedName name="Z_9B950C30_1BC3_4CC2_BEA8_95110C5AC2E5_.wvu.FilterData" localSheetId="2" hidden="1">HOME!$A$17:$K$258</definedName>
    <definedName name="Z_9C23484B_5D0D_4AC6_A7FE_BC2D5386B258_.wvu.FilterData" localSheetId="2" hidden="1">HOME!$A$17:$K$171</definedName>
    <definedName name="Z_9C701732_F58F_4708_A15C_976D1C40D46C_.wvu.Cols" localSheetId="35" hidden="1">'DAR FEEDER'!$F:$F</definedName>
    <definedName name="Z_9C701732_F58F_4708_A15C_976D1C40D46C_.wvu.Cols" localSheetId="26" hidden="1">PETRA!$E:$E</definedName>
    <definedName name="Z_9C701732_F58F_4708_A15C_976D1C40D46C_.wvu.FilterData" localSheetId="2" hidden="1">HOME!$A$17:$K$288</definedName>
    <definedName name="Z_9C701732_F58F_4708_A15C_976D1C40D46C_.wvu.PrintArea" localSheetId="36" hidden="1">'AFRICA EXPRESS'!$A$1:$M$129</definedName>
    <definedName name="Z_9C701732_F58F_4708_A15C_976D1C40D46C_.wvu.PrintArea" localSheetId="27" hidden="1">AMERICA!$A$1:$M$193</definedName>
    <definedName name="Z_9C701732_F58F_4708_A15C_976D1C40D46C_.wvu.PrintArea" localSheetId="34" hidden="1">AUSTRALIA!$A$1:$H$135</definedName>
    <definedName name="Z_9C701732_F58F_4708_A15C_976D1C40D46C_.wvu.PrintArea" localSheetId="28" hidden="1">EMPIRE!$B$1:$M$109</definedName>
    <definedName name="Z_9C701732_F58F_4708_A15C_976D1C40D46C_.wvu.PrintArea" localSheetId="2" hidden="1">HOME!$A$17:$K$237</definedName>
    <definedName name="Z_9C701732_F58F_4708_A15C_976D1C40D46C_.wvu.PrintArea" localSheetId="51" hidden="1">'PEARL RIVER'!$A$1:$M$42</definedName>
    <definedName name="Z_9C701732_F58F_4708_A15C_976D1C40D46C_.wvu.PrintArea" localSheetId="18" hidden="1">PHOENIX!$A$1:$M$253</definedName>
    <definedName name="Z_9C701732_F58F_4708_A15C_976D1C40D46C_.wvu.PrintArea" localSheetId="7" hidden="1">SWAN!$A$1:$M$101</definedName>
    <definedName name="Z_9C701732_F58F_4708_A15C_976D1C40D46C_.wvu.Rows" localSheetId="36" hidden="1">'AFRICA EXPRESS'!#REF!</definedName>
    <definedName name="Z_9C701732_F58F_4708_A15C_976D1C40D46C_.wvu.Rows" localSheetId="3" hidden="1">ALBATROSS!$184:$184</definedName>
    <definedName name="Z_9C701732_F58F_4708_A15C_976D1C40D46C_.wvu.Rows" localSheetId="27" hidden="1">AMERICA!#REF!</definedName>
    <definedName name="Z_9C701732_F58F_4708_A15C_976D1C40D46C_.wvu.Rows" localSheetId="34" hidden="1">AUSTRALIA!$6:$16</definedName>
    <definedName name="Z_9C701732_F58F_4708_A15C_976D1C40D46C_.wvu.Rows" localSheetId="11" hidden="1">'BRITANNIA '!$69:$69</definedName>
    <definedName name="Z_9C701732_F58F_4708_A15C_976D1C40D46C_.wvu.Rows" localSheetId="39" hidden="1">CARIOCA!#REF!</definedName>
    <definedName name="Z_9C701732_F58F_4708_A15C_976D1C40D46C_.wvu.Rows" localSheetId="20" hidden="1">CHINOOK!#REF!</definedName>
    <definedName name="Z_9C701732_F58F_4708_A15C_976D1C40D46C_.wvu.Rows" localSheetId="9" hidden="1">CONDOR!$180:$180</definedName>
    <definedName name="Z_9C701732_F58F_4708_A15C_976D1C40D46C_.wvu.Rows" localSheetId="47" hidden="1">DAHLIA!#REF!</definedName>
    <definedName name="Z_9C701732_F58F_4708_A15C_976D1C40D46C_.wvu.Rows" localSheetId="52" hidden="1">EAGLE!$53:$53</definedName>
    <definedName name="Z_9C701732_F58F_4708_A15C_976D1C40D46C_.wvu.Rows" localSheetId="29" hidden="1">'EMERALD '!#REF!,'EMERALD '!$155:$155</definedName>
    <definedName name="Z_9C701732_F58F_4708_A15C_976D1C40D46C_.wvu.Rows" localSheetId="28" hidden="1">EMPIRE!#REF!</definedName>
    <definedName name="Z_9C701732_F58F_4708_A15C_976D1C40D46C_.wvu.Rows" localSheetId="38" hidden="1">IPANEMA!$5:$16</definedName>
    <definedName name="Z_9C701732_F58F_4708_A15C_976D1C40D46C_.wvu.Rows" localSheetId="16" hidden="1">JAGUAR!$159:$159</definedName>
    <definedName name="Z_9C701732_F58F_4708_A15C_976D1C40D46C_.wvu.Rows" localSheetId="6" hidden="1">LION!$181:$181</definedName>
    <definedName name="Z_9C701732_F58F_4708_A15C_976D1C40D46C_.wvu.Rows" localSheetId="21" hidden="1">MAPLE!#REF!</definedName>
    <definedName name="Z_9C701732_F58F_4708_A15C_976D1C40D46C_.wvu.Rows" localSheetId="49" hidden="1">MUSTANG!#REF!</definedName>
    <definedName name="Z_9C701732_F58F_4708_A15C_976D1C40D46C_.wvu.Rows" localSheetId="32" hidden="1">'NEW FALCON'!#REF!</definedName>
    <definedName name="Z_9C701732_F58F_4708_A15C_976D1C40D46C_.wvu.Rows" localSheetId="24" hidden="1">SANTANA!$64:$64</definedName>
    <definedName name="Z_9C701732_F58F_4708_A15C_976D1C40D46C_.wvu.Rows" localSheetId="19" hidden="1">'SENTOSA USWC'!#REF!</definedName>
    <definedName name="Z_9C701732_F58F_4708_A15C_976D1C40D46C_.wvu.Rows" localSheetId="53" hidden="1">SEQUOIA!$35:$35</definedName>
    <definedName name="Z_9C701732_F58F_4708_A15C_976D1C40D46C_.wvu.Rows" localSheetId="33" hidden="1">SHIKRA!#REF!</definedName>
    <definedName name="Z_9C701732_F58F_4708_A15C_976D1C40D46C_.wvu.Rows" localSheetId="5" hidden="1">SHOGUN!$375:$375</definedName>
    <definedName name="Z_9C701732_F58F_4708_A15C_976D1C40D46C_.wvu.Rows" localSheetId="4" hidden="1">SILK!$289:$289</definedName>
    <definedName name="Z_9C701732_F58F_4708_A15C_976D1C40D46C_.wvu.Rows" localSheetId="7" hidden="1">SWAN!$122:$122</definedName>
    <definedName name="Z_9C701732_F58F_4708_A15C_976D1C40D46C_.wvu.Rows" localSheetId="42" hidden="1">TIGER!#REF!</definedName>
    <definedName name="Z_9CF5DB0A_87AB_4F62_AA6E_85E6B3F98825_.wvu.FilterData" localSheetId="2" hidden="1">HOME!$A$17:$K$374</definedName>
    <definedName name="Z_9D17DBDF_C3C1_44B6_8A3A_078F0F82A203_.wvu.FilterData" localSheetId="2" hidden="1">HOME!$A$17:$K$384</definedName>
    <definedName name="Z_9D243716_359B_42E0_ABFD_EFA0F9BFD6E5_.wvu.FilterData" localSheetId="2" hidden="1">HOME!$A$17:$K$286</definedName>
    <definedName name="Z_9D776918_105A_4A96_89DD_75BCF0AEB174_.wvu.PrintArea" localSheetId="36" hidden="1">'AFRICA EXPRESS'!$A$1:$M$129</definedName>
    <definedName name="Z_9D776918_105A_4A96_89DD_75BCF0AEB174_.wvu.PrintArea" localSheetId="27" hidden="1">AMERICA!$A$1:$M$193</definedName>
    <definedName name="Z_9D776918_105A_4A96_89DD_75BCF0AEB174_.wvu.PrintArea" localSheetId="34" hidden="1">AUSTRALIA!$A$1:$H$135</definedName>
    <definedName name="Z_9D776918_105A_4A96_89DD_75BCF0AEB174_.wvu.PrintArea" localSheetId="28" hidden="1">EMPIRE!$B$1:$M$109</definedName>
    <definedName name="Z_9D776918_105A_4A96_89DD_75BCF0AEB174_.wvu.PrintArea" localSheetId="51" hidden="1">'PEARL RIVER'!$A$1:$M$42</definedName>
    <definedName name="Z_9D776918_105A_4A96_89DD_75BCF0AEB174_.wvu.PrintArea" localSheetId="18" hidden="1">PHOENIX!$A$1:$M$253</definedName>
    <definedName name="Z_9D776918_105A_4A96_89DD_75BCF0AEB174_.wvu.PrintArea" localSheetId="7" hidden="1">SWAN!$A$1:$M$101</definedName>
    <definedName name="Z_9D776918_105A_4A96_89DD_75BCF0AEB174_.wvu.Rows" localSheetId="3" hidden="1">ALBATROSS!$184:$184</definedName>
    <definedName name="Z_9D776918_105A_4A96_89DD_75BCF0AEB174_.wvu.Rows" localSheetId="20" hidden="1">CHINOOK!#REF!</definedName>
    <definedName name="Z_9D776918_105A_4A96_89DD_75BCF0AEB174_.wvu.Rows" localSheetId="47" hidden="1">DAHLIA!#REF!</definedName>
    <definedName name="Z_9D776918_105A_4A96_89DD_75BCF0AEB174_.wvu.Rows" localSheetId="52" hidden="1">EAGLE!$53:$53</definedName>
    <definedName name="Z_9D776918_105A_4A96_89DD_75BCF0AEB174_.wvu.Rows" localSheetId="29" hidden="1">'EMERALD '!$155:$155</definedName>
    <definedName name="Z_9D776918_105A_4A96_89DD_75BCF0AEB174_.wvu.Rows" localSheetId="16" hidden="1">JAGUAR!$159:$159</definedName>
    <definedName name="Z_9D776918_105A_4A96_89DD_75BCF0AEB174_.wvu.Rows" localSheetId="6" hidden="1">LION!$181:$181</definedName>
    <definedName name="Z_9D776918_105A_4A96_89DD_75BCF0AEB174_.wvu.Rows" localSheetId="21" hidden="1">MAPLE!#REF!</definedName>
    <definedName name="Z_9D776918_105A_4A96_89DD_75BCF0AEB174_.wvu.Rows" localSheetId="49" hidden="1">MUSTANG!#REF!</definedName>
    <definedName name="Z_9D776918_105A_4A96_89DD_75BCF0AEB174_.wvu.Rows" localSheetId="17" hidden="1">ORIENT!$134:$134</definedName>
    <definedName name="Z_9D776918_105A_4A96_89DD_75BCF0AEB174_.wvu.Rows" localSheetId="24" hidden="1">SANTANA!$64:$64</definedName>
    <definedName name="Z_9D776918_105A_4A96_89DD_75BCF0AEB174_.wvu.Rows" localSheetId="53" hidden="1">SEQUOIA!$35:$35</definedName>
    <definedName name="Z_9D776918_105A_4A96_89DD_75BCF0AEB174_.wvu.Rows" localSheetId="5" hidden="1">SHOGUN!$375:$375</definedName>
    <definedName name="Z_9D776918_105A_4A96_89DD_75BCF0AEB174_.wvu.Rows" localSheetId="4" hidden="1">SILK!$289:$289</definedName>
    <definedName name="Z_9D776918_105A_4A96_89DD_75BCF0AEB174_.wvu.Rows" localSheetId="7" hidden="1">SWAN!$122:$122</definedName>
    <definedName name="Z_9DAEABAE_959B_4A63_8FEF_7D1514E51F98_.wvu.FilterData" localSheetId="2" hidden="1">HOME!$A$17:$K$258</definedName>
    <definedName name="Z_9E976585_4D13_4997_851A_205F0275DF9E_.wvu.FilterData" localSheetId="16" hidden="1">JAGUAR!$B$13:$F$16</definedName>
    <definedName name="Z_9E9AFA0E_2E5B_4C0B_BA54_1434E2301D66_.wvu.FilterData" localSheetId="2" hidden="1">HOME!$A$17:$K$179</definedName>
    <definedName name="Z_9EF2E67C_11B5_4F44_83E1_67587235E5D7_.wvu.FilterData" localSheetId="2" hidden="1">HOME!$A$17:$K$285</definedName>
    <definedName name="Z_9F850167_BDEE_4C70_89A4_020E80090502_.wvu.FilterData" localSheetId="2" hidden="1">HOME!$A$17:$K$286</definedName>
    <definedName name="Z_9F962FDA_F8F5_4213_A6F2_77D4A9A1D638_.wvu.FilterData" localSheetId="2" hidden="1">HOME!$A$17:$K$286</definedName>
    <definedName name="Z_9FE04E92_7165_413C_9605_E5B3B42845F2_.wvu.FilterData" localSheetId="2" hidden="1">HOME!$A$17:$K$384</definedName>
    <definedName name="Z_9FE04E92_7165_413C_9605_E5B3B42845F2_.wvu.FilterData" localSheetId="16" hidden="1">JAGUAR!$B$13:$F$16</definedName>
    <definedName name="Z_A060B7E6_D98B_401B_8E23_AB2241505D95_.wvu.FilterData" localSheetId="2" hidden="1">HOME!$A$17:$K$288</definedName>
    <definedName name="Z_A08F2788_37B1_461F_9D9C_94DE7E0C103C_.wvu.FilterData" localSheetId="2" hidden="1">HOME!$A$17:$K$286</definedName>
    <definedName name="Z_A0EB3DA0_D63A_49A5_A491_7CF42B7DD2D9_.wvu.FilterData" localSheetId="2" hidden="1">HOME!$A$17:$K$406</definedName>
    <definedName name="Z_A1DFBD3A_7D67_4D0B_A768_38A02D65809C_.wvu.FilterData" localSheetId="2" hidden="1">HOME!$A$17:$K$259</definedName>
    <definedName name="Z_A1DFBD3A_7D67_4D0B_A768_38A02D65809C_.wvu.PrintArea" localSheetId="36" hidden="1">'AFRICA EXPRESS'!$A$1:$M$129</definedName>
    <definedName name="Z_A1DFBD3A_7D67_4D0B_A768_38A02D65809C_.wvu.PrintArea" localSheetId="27" hidden="1">AMERICA!$A$1:$M$193</definedName>
    <definedName name="Z_A1DFBD3A_7D67_4D0B_A768_38A02D65809C_.wvu.PrintArea" localSheetId="34" hidden="1">AUSTRALIA!$A$1:$H$135</definedName>
    <definedName name="Z_A1DFBD3A_7D67_4D0B_A768_38A02D65809C_.wvu.PrintArea" localSheetId="28" hidden="1">EMPIRE!$B$1:$M$109</definedName>
    <definedName name="Z_A1DFBD3A_7D67_4D0B_A768_38A02D65809C_.wvu.PrintArea" localSheetId="2" hidden="1">HOME!$A$1:$K$560</definedName>
    <definedName name="Z_A1DFBD3A_7D67_4D0B_A768_38A02D65809C_.wvu.PrintArea" localSheetId="51" hidden="1">'PEARL RIVER'!$A$1:$M$42</definedName>
    <definedName name="Z_A1DFBD3A_7D67_4D0B_A768_38A02D65809C_.wvu.PrintArea" localSheetId="18" hidden="1">PHOENIX!$A$1:$M$253</definedName>
    <definedName name="Z_A1DFBD3A_7D67_4D0B_A768_38A02D65809C_.wvu.PrintArea" localSheetId="7" hidden="1">SWAN!$A$1:$M$101</definedName>
    <definedName name="Z_A1DFBD3A_7D67_4D0B_A768_38A02D65809C_.wvu.Rows" localSheetId="3" hidden="1">ALBATROSS!$184:$184</definedName>
    <definedName name="Z_A1DFBD3A_7D67_4D0B_A768_38A02D65809C_.wvu.Rows" localSheetId="20" hidden="1">CHINOOK!#REF!</definedName>
    <definedName name="Z_A1DFBD3A_7D67_4D0B_A768_38A02D65809C_.wvu.Rows" localSheetId="47" hidden="1">DAHLIA!#REF!</definedName>
    <definedName name="Z_A1DFBD3A_7D67_4D0B_A768_38A02D65809C_.wvu.Rows" localSheetId="52" hidden="1">EAGLE!$53:$53</definedName>
    <definedName name="Z_A1DFBD3A_7D67_4D0B_A768_38A02D65809C_.wvu.Rows" localSheetId="29" hidden="1">'EMERALD '!$155:$155</definedName>
    <definedName name="Z_A1DFBD3A_7D67_4D0B_A768_38A02D65809C_.wvu.Rows" localSheetId="16" hidden="1">JAGUAR!$159:$159</definedName>
    <definedName name="Z_A1DFBD3A_7D67_4D0B_A768_38A02D65809C_.wvu.Rows" localSheetId="6" hidden="1">LION!$181:$181</definedName>
    <definedName name="Z_A1DFBD3A_7D67_4D0B_A768_38A02D65809C_.wvu.Rows" localSheetId="21" hidden="1">MAPLE!#REF!</definedName>
    <definedName name="Z_A1DFBD3A_7D67_4D0B_A768_38A02D65809C_.wvu.Rows" localSheetId="49" hidden="1">MUSTANG!#REF!</definedName>
    <definedName name="Z_A1DFBD3A_7D67_4D0B_A768_38A02D65809C_.wvu.Rows" localSheetId="24" hidden="1">SANTANA!$64:$64</definedName>
    <definedName name="Z_A1DFBD3A_7D67_4D0B_A768_38A02D65809C_.wvu.Rows" localSheetId="19" hidden="1">'SENTOSA USWC'!#REF!</definedName>
    <definedName name="Z_A1DFBD3A_7D67_4D0B_A768_38A02D65809C_.wvu.Rows" localSheetId="53" hidden="1">SEQUOIA!$35:$35</definedName>
    <definedName name="Z_A1DFBD3A_7D67_4D0B_A768_38A02D65809C_.wvu.Rows" localSheetId="5" hidden="1">SHOGUN!$375:$375</definedName>
    <definedName name="Z_A1DFBD3A_7D67_4D0B_A768_38A02D65809C_.wvu.Rows" localSheetId="4" hidden="1">SILK!$289:$289</definedName>
    <definedName name="Z_A1DFBD3A_7D67_4D0B_A768_38A02D65809C_.wvu.Rows" localSheetId="7" hidden="1">SWAN!$122:$122</definedName>
    <definedName name="Z_A21496F7_5A74_490C_B65E_B7A8ECE4F7B8_.wvu.FilterData" localSheetId="2" hidden="1">HOME!$A$17:$K$286</definedName>
    <definedName name="Z_A2235B4F_006D_4258_A8A1_AFEC63F6BC44_.wvu.FilterData" localSheetId="2" hidden="1">HOME!$A$17:$K$285</definedName>
    <definedName name="Z_A27B7A8F_AC2A_4749_B36C_BC002537D5AF_.wvu.FilterData" localSheetId="2" hidden="1">HOME!$A$17:$K$285</definedName>
    <definedName name="Z_A28088F1_EADC_4215_BDCD_BDA056E02AD6_.wvu.FilterData" localSheetId="2" hidden="1">HOME!$A$17:$K$286</definedName>
    <definedName name="Z_A2E37108_C2B4_4C72_AF7C_5A936D1ABE58_.wvu.FilterData" localSheetId="2" hidden="1">HOME!$A$17:$K$286</definedName>
    <definedName name="Z_A3588082_6693_4106_BAD3_485FEEBBA2BC_.wvu.FilterData" localSheetId="2" hidden="1">HOME!$A$17:$K$285</definedName>
    <definedName name="Z_A3FF7CC4_E34C_4785_92F4_8E0600F5F1F6_.wvu.FilterData" localSheetId="2" hidden="1">HOME!$A$17:$K$374</definedName>
    <definedName name="Z_A450D184_F0A9_4265_92CD_5415E8EF9806_.wvu.FilterData" localSheetId="2" hidden="1">HOME!$A$17:$K$179</definedName>
    <definedName name="Z_A4803C04_BB1F_4953_8B63_B5604BD18C84_.wvu.FilterData" localSheetId="2" hidden="1">HOME!$A$17:$K$370</definedName>
    <definedName name="Z_A535EB6B_2751_439A_A6EA_8F6B1013DAD8_.wvu.FilterData" localSheetId="2" hidden="1">HOME!$A$17:$K$286</definedName>
    <definedName name="Z_A5D3E839_8424_4C9D_89FD_D4C915BC3F12_.wvu.FilterData" localSheetId="2" hidden="1">HOME!$A$17:$K$288</definedName>
    <definedName name="Z_A643D396_3327_44CE_8347_30C60E943511_.wvu.FilterData" localSheetId="2" hidden="1">HOME!$A$17:$K$406</definedName>
    <definedName name="Z_A643D396_3327_44CE_8347_30C60E943511_.wvu.FilterData" localSheetId="16" hidden="1">JAGUAR!$B$13:$F$16</definedName>
    <definedName name="Z_A6B2CCD0_68AE_4297_8CA0_B8F25A31E26A_.wvu.FilterData" localSheetId="2" hidden="1">HOME!$A$17:$K$288</definedName>
    <definedName name="Z_A713D9C3_7B25_44A5_9ADB_BA1EB164C582_.wvu.FilterData" localSheetId="2" hidden="1">HOME!$A$17:$K$288</definedName>
    <definedName name="Z_A81706EA_0E50_497D_8714_07AA5DDDC381_.wvu.FilterData" localSheetId="2" hidden="1">HOME!$A$17:$K$353</definedName>
    <definedName name="Z_A8290D97_2923_43DD_A549_1D04FDE2F49C_.wvu.FilterData" localSheetId="2" hidden="1">HOME!$A$17:$K$406</definedName>
    <definedName name="Z_A8290D97_2923_43DD_A549_1D04FDE2F49C_.wvu.FilterData" localSheetId="16" hidden="1">JAGUAR!$B$13:$F$16</definedName>
    <definedName name="Z_A8422DDB_9F2F_4011_BD32_632B1BFE2F51_.wvu.FilterData" localSheetId="2" hidden="1">HOME!$A$17:$K$374</definedName>
    <definedName name="Z_A87A3AA3_07F4_45B3_AEE7_EB73815B967A_.wvu.FilterData" localSheetId="2" hidden="1">HOME!$A$17:$K$259</definedName>
    <definedName name="Z_A8BAE8BB_8EB3_44A6_A1BE_58612ED8E8A4_.wvu.FilterData" localSheetId="16" hidden="1">JAGUAR!$B$13:$F$16</definedName>
    <definedName name="Z_A8F44DE0_2238_4B88_BFEC_B1AC3E4D6C02_.wvu.FilterData" localSheetId="2" hidden="1">HOME!$A$17:$K$259</definedName>
    <definedName name="Z_A90F7CE0_F269_43E5_9991_ED91CAF53534_.wvu.FilterData" localSheetId="16" hidden="1">JAGUAR!$B$13:$F$16</definedName>
    <definedName name="Z_A9A88318_53EC_4175_9470_365787995EBF_.wvu.FilterData" localSheetId="2" hidden="1">HOME!$A$17:$K$370</definedName>
    <definedName name="Z_A9FF07B0_9DE5_41D9_B65B_A250E41964F1_.wvu.FilterData" localSheetId="16" hidden="1">JAGUAR!$B$13:$F$16</definedName>
    <definedName name="Z_AABAC097_2276_4000_A334_9176ED029FE2_.wvu.FilterData" localSheetId="2" hidden="1">HOME!$A$17:$K$286</definedName>
    <definedName name="Z_AAE70822_62DA_4854_BDD9_9E9670AEAED3_.wvu.FilterData" localSheetId="2" hidden="1">HOME!$A$17:$K$286</definedName>
    <definedName name="Z_AB0D7C70_AF89_4608_A2A1_5AB2AC3A98B9_.wvu.FilterData" localSheetId="2" hidden="1">HOME!$A$17:$K$179</definedName>
    <definedName name="Z_AB0D7C70_AF89_4608_A2A1_5AB2AC3A98B9_.wvu.PrintArea" localSheetId="36" hidden="1">'AFRICA EXPRESS'!$A$1:$M$129</definedName>
    <definedName name="Z_AB0D7C70_AF89_4608_A2A1_5AB2AC3A98B9_.wvu.PrintArea" localSheetId="27" hidden="1">AMERICA!$A$1:$M$193</definedName>
    <definedName name="Z_AB0D7C70_AF89_4608_A2A1_5AB2AC3A98B9_.wvu.PrintArea" localSheetId="34" hidden="1">AUSTRALIA!$A$1:$H$135</definedName>
    <definedName name="Z_AB0D7C70_AF89_4608_A2A1_5AB2AC3A98B9_.wvu.PrintArea" localSheetId="28" hidden="1">EMPIRE!$B$1:$M$109</definedName>
    <definedName name="Z_AB0D7C70_AF89_4608_A2A1_5AB2AC3A98B9_.wvu.PrintArea" localSheetId="2" hidden="1">HOME!$A$1:$K$560</definedName>
    <definedName name="Z_AB0D7C70_AF89_4608_A2A1_5AB2AC3A98B9_.wvu.PrintArea" localSheetId="51" hidden="1">'PEARL RIVER'!$A$1:$M$42</definedName>
    <definedName name="Z_AB0D7C70_AF89_4608_A2A1_5AB2AC3A98B9_.wvu.PrintArea" localSheetId="18" hidden="1">PHOENIX!$A$1:$M$253</definedName>
    <definedName name="Z_AB0D7C70_AF89_4608_A2A1_5AB2AC3A98B9_.wvu.PrintArea" localSheetId="7" hidden="1">SWAN!$A$1:$M$101</definedName>
    <definedName name="Z_AB0D7C70_AF89_4608_A2A1_5AB2AC3A98B9_.wvu.Rows" localSheetId="3" hidden="1">ALBATROSS!$184:$184</definedName>
    <definedName name="Z_AB0D7C70_AF89_4608_A2A1_5AB2AC3A98B9_.wvu.Rows" localSheetId="20" hidden="1">CHINOOK!#REF!</definedName>
    <definedName name="Z_AB0D7C70_AF89_4608_A2A1_5AB2AC3A98B9_.wvu.Rows" localSheetId="47" hidden="1">DAHLIA!#REF!</definedName>
    <definedName name="Z_AB0D7C70_AF89_4608_A2A1_5AB2AC3A98B9_.wvu.Rows" localSheetId="52" hidden="1">EAGLE!$53:$53</definedName>
    <definedName name="Z_AB0D7C70_AF89_4608_A2A1_5AB2AC3A98B9_.wvu.Rows" localSheetId="29" hidden="1">'EMERALD '!$155:$155</definedName>
    <definedName name="Z_AB0D7C70_AF89_4608_A2A1_5AB2AC3A98B9_.wvu.Rows" localSheetId="16" hidden="1">JAGUAR!$159:$159</definedName>
    <definedName name="Z_AB0D7C70_AF89_4608_A2A1_5AB2AC3A98B9_.wvu.Rows" localSheetId="6" hidden="1">LION!$181:$181</definedName>
    <definedName name="Z_AB0D7C70_AF89_4608_A2A1_5AB2AC3A98B9_.wvu.Rows" localSheetId="21" hidden="1">MAPLE!#REF!</definedName>
    <definedName name="Z_AB0D7C70_AF89_4608_A2A1_5AB2AC3A98B9_.wvu.Rows" localSheetId="49" hidden="1">MUSTANG!#REF!</definedName>
    <definedName name="Z_AB0D7C70_AF89_4608_A2A1_5AB2AC3A98B9_.wvu.Rows" localSheetId="32" hidden="1">'NEW FALCON'!#REF!</definedName>
    <definedName name="Z_AB0D7C70_AF89_4608_A2A1_5AB2AC3A98B9_.wvu.Rows" localSheetId="17" hidden="1">ORIENT!$134:$134</definedName>
    <definedName name="Z_AB0D7C70_AF89_4608_A2A1_5AB2AC3A98B9_.wvu.Rows" localSheetId="24" hidden="1">SANTANA!$64:$64</definedName>
    <definedName name="Z_AB0D7C70_AF89_4608_A2A1_5AB2AC3A98B9_.wvu.Rows" localSheetId="19" hidden="1">'SENTOSA USWC'!#REF!</definedName>
    <definedName name="Z_AB0D7C70_AF89_4608_A2A1_5AB2AC3A98B9_.wvu.Rows" localSheetId="53" hidden="1">SEQUOIA!$35:$35</definedName>
    <definedName name="Z_AB0D7C70_AF89_4608_A2A1_5AB2AC3A98B9_.wvu.Rows" localSheetId="33" hidden="1">SHIKRA!#REF!</definedName>
    <definedName name="Z_AB0D7C70_AF89_4608_A2A1_5AB2AC3A98B9_.wvu.Rows" localSheetId="5" hidden="1">SHOGUN!$375:$375</definedName>
    <definedName name="Z_AB0D7C70_AF89_4608_A2A1_5AB2AC3A98B9_.wvu.Rows" localSheetId="4" hidden="1">SILK!$289:$289</definedName>
    <definedName name="Z_AB0D7C70_AF89_4608_A2A1_5AB2AC3A98B9_.wvu.Rows" localSheetId="7" hidden="1">SWAN!$122:$122</definedName>
    <definedName name="Z_AB75A026_7BD6_4935_A929_1C1EB9A3DEAE_.wvu.FilterData" localSheetId="16" hidden="1">JAGUAR!$B$13:$F$16</definedName>
    <definedName name="Z_ABC3438B_CAEF_4F95_965E_025AEBBA2D69_.wvu.FilterData" localSheetId="2" hidden="1">HOME!$A$17:$K$286</definedName>
    <definedName name="Z_AC63CCDA_B8AE_4109_9FAB_247E9F15D4E8_.wvu.FilterData" localSheetId="16" hidden="1">JAGUAR!$B$13:$F$16</definedName>
    <definedName name="Z_AC9B3CC8_A690_4317_8ACF_A2BAC925771C_.wvu.FilterData" localSheetId="2" hidden="1">HOME!$A$17:$K$353</definedName>
    <definedName name="Z_ACD3CA64_39F0_4709_84EC_26CA27BD9C15_.wvu.FilterData" localSheetId="2" hidden="1">HOME!$A$17:$K$288</definedName>
    <definedName name="Z_AD00E6D1_3A23_4CA4_B181_456A1229CCE2_.wvu.FilterData" localSheetId="16" hidden="1">JAGUAR!$B$13:$F$16</definedName>
    <definedName name="Z_AD2B2164_FBDD_4ABE_BDA8_764FB610BDC1_.wvu.FilterData" localSheetId="16" hidden="1">JAGUAR!$B$13:$F$16</definedName>
    <definedName name="Z_AD5DF75F_738E_46F9_9D95_3581D273DD37_.wvu.FilterData" localSheetId="2" hidden="1">HOME!$A$17:$K$259</definedName>
    <definedName name="Z_AD5E8C21_8E00_4D81_88AD_093543DD32BE_.wvu.FilterData" localSheetId="2" hidden="1">HOME!$A$17:$K$353</definedName>
    <definedName name="Z_AD688F1A_751A_4A80_A1A8_ABBEAFEA4E3A_.wvu.FilterData" localSheetId="2" hidden="1">HOME!$A$17:$K$178</definedName>
    <definedName name="Z_AD7BA579_AB91_46BD_928C_D66CAE67CD86_.wvu.FilterData" localSheetId="16" hidden="1">JAGUAR!$B$13:$F$16</definedName>
    <definedName name="Z_AE2FA10A_24F8_4324_B214_E20B939E4B96_.wvu.FilterData" localSheetId="2" hidden="1">HOME!$A$17:$K$258</definedName>
    <definedName name="Z_AE636E40_B976_4A8E_8B69_375A94D675C7_.wvu.FilterData" localSheetId="2" hidden="1">HOME!$A$17:$K$286</definedName>
    <definedName name="Z_AEB68A3A_8916_4120_B6F7_556A0FCDD1CD_.wvu.FilterData" localSheetId="2" hidden="1">HOME!$A$17:$K$288</definedName>
    <definedName name="Z_AED53832_985B_4060_A067_8AFA923189E1_.wvu.FilterData" localSheetId="2" hidden="1">HOME!$A$17:$K$286</definedName>
    <definedName name="Z_AEF8F7FF_3864_4034_8FDF_DE8A78FEEC5B_.wvu.FilterData" localSheetId="2" hidden="1">HOME!$A$17:$K$179</definedName>
    <definedName name="Z_AF609403_9BE8_41B1_AE4A_0C7583B56BF9_.wvu.FilterData" localSheetId="16" hidden="1">JAGUAR!$B$13:$F$16</definedName>
    <definedName name="Z_AF64D6D0_3D8D_4DB9_91DD_4CDC78033F0F_.wvu.FilterData" localSheetId="2" hidden="1">HOME!$A$17:$K$406</definedName>
    <definedName name="Z_AF7B5680_0B01_4C6F_A1D9_4AF72E2D67DE_.wvu.FilterData" localSheetId="2" hidden="1">HOME!$A$17:$K$286</definedName>
    <definedName name="Z_B06D688B_A7BD_4764_93FC_14A991FDA639_.wvu.FilterData" localSheetId="2" hidden="1">HOME!$A$17:$K$406</definedName>
    <definedName name="Z_B06D688B_A7BD_4764_93FC_14A991FDA639_.wvu.FilterData" localSheetId="16" hidden="1">JAGUAR!$B$13:$F$16</definedName>
    <definedName name="Z_B07592B3_DC79_45DC_9576_421DCAC6B4F2_.wvu.PrintArea" localSheetId="36" hidden="1">'AFRICA EXPRESS'!$A$1:$M$129</definedName>
    <definedName name="Z_B07592B3_DC79_45DC_9576_421DCAC6B4F2_.wvu.PrintArea" localSheetId="27" hidden="1">AMERICA!$A$1:$M$193</definedName>
    <definedName name="Z_B07592B3_DC79_45DC_9576_421DCAC6B4F2_.wvu.PrintArea" localSheetId="34" hidden="1">AUSTRALIA!$A$1:$H$135</definedName>
    <definedName name="Z_B07592B3_DC79_45DC_9576_421DCAC6B4F2_.wvu.PrintArea" localSheetId="28" hidden="1">EMPIRE!$B$1:$M$109</definedName>
    <definedName name="Z_B07592B3_DC79_45DC_9576_421DCAC6B4F2_.wvu.PrintArea" localSheetId="51" hidden="1">'PEARL RIVER'!$A$1:$M$42</definedName>
    <definedName name="Z_B07592B3_DC79_45DC_9576_421DCAC6B4F2_.wvu.PrintArea" localSheetId="18" hidden="1">PHOENIX!$A$1:$M$253</definedName>
    <definedName name="Z_B07592B3_DC79_45DC_9576_421DCAC6B4F2_.wvu.PrintArea" localSheetId="7" hidden="1">SWAN!$A$1:$M$101</definedName>
    <definedName name="Z_B07592B3_DC79_45DC_9576_421DCAC6B4F2_.wvu.Rows" localSheetId="3" hidden="1">ALBATROSS!$184:$184</definedName>
    <definedName name="Z_B07592B3_DC79_45DC_9576_421DCAC6B4F2_.wvu.Rows" localSheetId="20" hidden="1">CHINOOK!#REF!</definedName>
    <definedName name="Z_B07592B3_DC79_45DC_9576_421DCAC6B4F2_.wvu.Rows" localSheetId="47" hidden="1">DAHLIA!#REF!</definedName>
    <definedName name="Z_B07592B3_DC79_45DC_9576_421DCAC6B4F2_.wvu.Rows" localSheetId="52" hidden="1">EAGLE!$53:$53</definedName>
    <definedName name="Z_B07592B3_DC79_45DC_9576_421DCAC6B4F2_.wvu.Rows" localSheetId="29" hidden="1">'EMERALD '!$155:$155</definedName>
    <definedName name="Z_B07592B3_DC79_45DC_9576_421DCAC6B4F2_.wvu.Rows" localSheetId="16" hidden="1">JAGUAR!$159:$159</definedName>
    <definedName name="Z_B07592B3_DC79_45DC_9576_421DCAC6B4F2_.wvu.Rows" localSheetId="6" hidden="1">LION!$181:$181</definedName>
    <definedName name="Z_B07592B3_DC79_45DC_9576_421DCAC6B4F2_.wvu.Rows" localSheetId="21" hidden="1">MAPLE!#REF!</definedName>
    <definedName name="Z_B07592B3_DC79_45DC_9576_421DCAC6B4F2_.wvu.Rows" localSheetId="49" hidden="1">MUSTANG!#REF!</definedName>
    <definedName name="Z_B07592B3_DC79_45DC_9576_421DCAC6B4F2_.wvu.Rows" localSheetId="17" hidden="1">ORIENT!$134:$134</definedName>
    <definedName name="Z_B07592B3_DC79_45DC_9576_421DCAC6B4F2_.wvu.Rows" localSheetId="24" hidden="1">SANTANA!$64:$64</definedName>
    <definedName name="Z_B07592B3_DC79_45DC_9576_421DCAC6B4F2_.wvu.Rows" localSheetId="53" hidden="1">SEQUOIA!$35:$35</definedName>
    <definedName name="Z_B07592B3_DC79_45DC_9576_421DCAC6B4F2_.wvu.Rows" localSheetId="5" hidden="1">SHOGUN!$375:$375</definedName>
    <definedName name="Z_B07592B3_DC79_45DC_9576_421DCAC6B4F2_.wvu.Rows" localSheetId="4" hidden="1">SILK!$289:$289</definedName>
    <definedName name="Z_B07592B3_DC79_45DC_9576_421DCAC6B4F2_.wvu.Rows" localSheetId="7" hidden="1">SWAN!$122:$122</definedName>
    <definedName name="Z_B07C0B19_7B8B_4259_88AE_73949644EDC6_.wvu.FilterData" localSheetId="2" hidden="1">HOME!$A$17:$K$384</definedName>
    <definedName name="Z_B0B43395_6E32_4DB3_A2D8_DD2362C77F4F_.wvu.Cols" localSheetId="35" hidden="1">'DAR FEEDER'!$F:$F</definedName>
    <definedName name="Z_B0B43395_6E32_4DB3_A2D8_DD2362C77F4F_.wvu.Cols" localSheetId="26" hidden="1">PETRA!$E:$E</definedName>
    <definedName name="Z_B0B43395_6E32_4DB3_A2D8_DD2362C77F4F_.wvu.FilterData" localSheetId="34" hidden="1">AUSTRALIA!$A$18:$J$19</definedName>
    <definedName name="Z_B0B43395_6E32_4DB3_A2D8_DD2362C77F4F_.wvu.FilterData" localSheetId="2" hidden="1">HOME!$A$17:$K$439</definedName>
    <definedName name="Z_B0B43395_6E32_4DB3_A2D8_DD2362C77F4F_.wvu.FilterData" localSheetId="16" hidden="1">JAGUAR!$B$13:$F$16</definedName>
    <definedName name="Z_B0B43395_6E32_4DB3_A2D8_DD2362C77F4F_.wvu.PrintArea" localSheetId="36" hidden="1">'AFRICA EXPRESS'!$A$1:$M$129</definedName>
    <definedName name="Z_B0B43395_6E32_4DB3_A2D8_DD2362C77F4F_.wvu.PrintArea" localSheetId="27" hidden="1">AMERICA!$A$1:$M$193</definedName>
    <definedName name="Z_B0B43395_6E32_4DB3_A2D8_DD2362C77F4F_.wvu.PrintArea" localSheetId="34" hidden="1">AUSTRALIA!$A$1:$H$135</definedName>
    <definedName name="Z_B0B43395_6E32_4DB3_A2D8_DD2362C77F4F_.wvu.PrintArea" localSheetId="29" hidden="1">'EMERALD '!$B$1:$P$146</definedName>
    <definedName name="Z_B0B43395_6E32_4DB3_A2D8_DD2362C77F4F_.wvu.PrintArea" localSheetId="28" hidden="1">EMPIRE!$B$1:$M$109</definedName>
    <definedName name="Z_B0B43395_6E32_4DB3_A2D8_DD2362C77F4F_.wvu.PrintArea" localSheetId="2" hidden="1">HOME!$A$17:$K$353</definedName>
    <definedName name="Z_B0B43395_6E32_4DB3_A2D8_DD2362C77F4F_.wvu.PrintArea" localSheetId="51" hidden="1">'PEARL RIVER'!$A$1:$M$42</definedName>
    <definedName name="Z_B0B43395_6E32_4DB3_A2D8_DD2362C77F4F_.wvu.PrintArea" localSheetId="18" hidden="1">PHOENIX!$A$1:$M$253</definedName>
    <definedName name="Z_B0B43395_6E32_4DB3_A2D8_DD2362C77F4F_.wvu.PrintArea" localSheetId="7" hidden="1">SWAN!$A$1:$M$101</definedName>
    <definedName name="Z_B0B43395_6E32_4DB3_A2D8_DD2362C77F4F_.wvu.PrintArea" localSheetId="42" hidden="1">TIGER!$A$1:$M$50</definedName>
    <definedName name="Z_B0B43395_6E32_4DB3_A2D8_DD2362C77F4F_.wvu.PrintTitles" localSheetId="2" hidden="1">HOME!$17:$17</definedName>
    <definedName name="Z_B0B43395_6E32_4DB3_A2D8_DD2362C77F4F_.wvu.Rows" localSheetId="36" hidden="1">'AFRICA EXPRESS'!#REF!</definedName>
    <definedName name="Z_B0B43395_6E32_4DB3_A2D8_DD2362C77F4F_.wvu.Rows" localSheetId="3" hidden="1">ALBATROSS!#REF!,ALBATROSS!$184:$184</definedName>
    <definedName name="Z_B0B43395_6E32_4DB3_A2D8_DD2362C77F4F_.wvu.Rows" localSheetId="25" hidden="1">AMBERJACK!$9:$24</definedName>
    <definedName name="Z_B0B43395_6E32_4DB3_A2D8_DD2362C77F4F_.wvu.Rows" localSheetId="27" hidden="1">AMERICA!#REF!</definedName>
    <definedName name="Z_B0B43395_6E32_4DB3_A2D8_DD2362C77F4F_.wvu.Rows" localSheetId="43" hidden="1">ANDES!#REF!</definedName>
    <definedName name="Z_B0B43395_6E32_4DB3_A2D8_DD2362C77F4F_.wvu.Rows" localSheetId="34" hidden="1">AUSTRALIA!$6:$16</definedName>
    <definedName name="Z_B0B43395_6E32_4DB3_A2D8_DD2362C77F4F_.wvu.Rows" localSheetId="44" hidden="1">AZTEC!#REF!</definedName>
    <definedName name="Z_B0B43395_6E32_4DB3_A2D8_DD2362C77F4F_.wvu.Rows" localSheetId="11" hidden="1">'BRITANNIA '!#REF!,'BRITANNIA '!$69:$69</definedName>
    <definedName name="Z_B0B43395_6E32_4DB3_A2D8_DD2362C77F4F_.wvu.Rows" localSheetId="40" hidden="1">CAPRICORN!#REF!</definedName>
    <definedName name="Z_B0B43395_6E32_4DB3_A2D8_DD2362C77F4F_.wvu.Rows" localSheetId="39" hidden="1">CARIOCA!#REF!,CARIOCA!#REF!</definedName>
    <definedName name="Z_B0B43395_6E32_4DB3_A2D8_DD2362C77F4F_.wvu.Rows" localSheetId="20" hidden="1">CHINOOK!#REF!,CHINOOK!#REF!</definedName>
    <definedName name="Z_B0B43395_6E32_4DB3_A2D8_DD2362C77F4F_.wvu.Rows" localSheetId="9" hidden="1">CONDOR!#REF!,CONDOR!$180:$180</definedName>
    <definedName name="Z_B0B43395_6E32_4DB3_A2D8_DD2362C77F4F_.wvu.Rows" localSheetId="47" hidden="1">DAHLIA!#REF!,DAHLIA!#REF!</definedName>
    <definedName name="Z_B0B43395_6E32_4DB3_A2D8_DD2362C77F4F_.wvu.Rows" localSheetId="35" hidden="1">'DAR FEEDER'!$6:$42</definedName>
    <definedName name="Z_B0B43395_6E32_4DB3_A2D8_DD2362C77F4F_.wvu.Rows" localSheetId="12" hidden="1">DRAGON!$6:$11,DRAGON!$14:$39</definedName>
    <definedName name="Z_B0B43395_6E32_4DB3_A2D8_DD2362C77F4F_.wvu.Rows" localSheetId="52" hidden="1">EAGLE!$53:$53</definedName>
    <definedName name="Z_B0B43395_6E32_4DB3_A2D8_DD2362C77F4F_.wvu.Rows" localSheetId="31" hidden="1">ELEPHANT!#REF!</definedName>
    <definedName name="Z_B0B43395_6E32_4DB3_A2D8_DD2362C77F4F_.wvu.Rows" localSheetId="29" hidden="1">'EMERALD '!#REF!,'EMERALD '!$158:$158</definedName>
    <definedName name="Z_B0B43395_6E32_4DB3_A2D8_DD2362C77F4F_.wvu.Rows" localSheetId="28" hidden="1">EMPIRE!#REF!,EMPIRE!#REF!</definedName>
    <definedName name="Z_B0B43395_6E32_4DB3_A2D8_DD2362C77F4F_.wvu.Rows" localSheetId="45" hidden="1">INCA!#REF!</definedName>
    <definedName name="Z_B0B43395_6E32_4DB3_A2D8_DD2362C77F4F_.wvu.Rows" localSheetId="37" hidden="1">INGWE!#REF!</definedName>
    <definedName name="Z_B0B43395_6E32_4DB3_A2D8_DD2362C77F4F_.wvu.Rows" localSheetId="38" hidden="1">IPANEMA!$5:$16,IPANEMA!#REF!</definedName>
    <definedName name="Z_B0B43395_6E32_4DB3_A2D8_DD2362C77F4F_.wvu.Rows" localSheetId="13" hidden="1">JADE!$7:$9</definedName>
    <definedName name="Z_B0B43395_6E32_4DB3_A2D8_DD2362C77F4F_.wvu.Rows" localSheetId="16" hidden="1">JAGUAR!$6:$43,JAGUAR!$46:$61,JAGUAR!$159:$159</definedName>
    <definedName name="Z_B0B43395_6E32_4DB3_A2D8_DD2362C77F4F_.wvu.Rows" localSheetId="41" hidden="1">KIWI!#REF!</definedName>
    <definedName name="Z_B0B43395_6E32_4DB3_A2D8_DD2362C77F4F_.wvu.Rows" localSheetId="30" hidden="1">LIBERTY!#REF!</definedName>
    <definedName name="Z_B0B43395_6E32_4DB3_A2D8_DD2362C77F4F_.wvu.Rows" localSheetId="6" hidden="1">LION!#REF!,LION!$181:$181</definedName>
    <definedName name="Z_B0B43395_6E32_4DB3_A2D8_DD2362C77F4F_.wvu.Rows" localSheetId="22" hidden="1">'LONE STAR'!$8:$28</definedName>
    <definedName name="Z_B0B43395_6E32_4DB3_A2D8_DD2362C77F4F_.wvu.Rows" localSheetId="21" hidden="1">MAPLE!$6:$36,MAPLE!#REF!</definedName>
    <definedName name="Z_B0B43395_6E32_4DB3_A2D8_DD2362C77F4F_.wvu.Rows" localSheetId="49" hidden="1">MUSTANG!#REF!,MUSTANG!#REF!</definedName>
    <definedName name="Z_B0B43395_6E32_4DB3_A2D8_DD2362C77F4F_.wvu.Rows" localSheetId="32" hidden="1">'NEW FALCON'!#REF!,'NEW FALCON'!#REF!</definedName>
    <definedName name="Z_B0B43395_6E32_4DB3_A2D8_DD2362C77F4F_.wvu.Rows" localSheetId="17" hidden="1">ORIENT!$6:$51,ORIENT!$54:$69</definedName>
    <definedName name="Z_B0B43395_6E32_4DB3_A2D8_DD2362C77F4F_.wvu.Rows" localSheetId="23" hidden="1">PELICAN!$8:$25</definedName>
    <definedName name="Z_B0B43395_6E32_4DB3_A2D8_DD2362C77F4F_.wvu.Rows" localSheetId="26" hidden="1">PETRA!$6:$42</definedName>
    <definedName name="Z_B0B43395_6E32_4DB3_A2D8_DD2362C77F4F_.wvu.Rows" localSheetId="18" hidden="1">PHOENIX!$8:$11</definedName>
    <definedName name="Z_B0B43395_6E32_4DB3_A2D8_DD2362C77F4F_.wvu.Rows" localSheetId="50" hidden="1">ROSE!$6:$9</definedName>
    <definedName name="Z_B0B43395_6E32_4DB3_A2D8_DD2362C77F4F_.wvu.Rows" localSheetId="24" hidden="1">SANTANA!$64:$64</definedName>
    <definedName name="Z_B0B43395_6E32_4DB3_A2D8_DD2362C77F4F_.wvu.Rows" localSheetId="19" hidden="1">'SENTOSA USWC'!#REF!</definedName>
    <definedName name="Z_B0B43395_6E32_4DB3_A2D8_DD2362C77F4F_.wvu.Rows" localSheetId="53" hidden="1">SEQUOIA!$35:$35</definedName>
    <definedName name="Z_B0B43395_6E32_4DB3_A2D8_DD2362C77F4F_.wvu.Rows" localSheetId="33" hidden="1">SHIKRA!#REF!,SHIKRA!#REF!</definedName>
    <definedName name="Z_B0B43395_6E32_4DB3_A2D8_DD2362C77F4F_.wvu.Rows" localSheetId="5" hidden="1">SHOGUN!$7:$28,SHOGUN!$375:$375</definedName>
    <definedName name="Z_B0B43395_6E32_4DB3_A2D8_DD2362C77F4F_.wvu.Rows" localSheetId="4" hidden="1">SILK!#REF!,SILK!$289:$289</definedName>
    <definedName name="Z_B0B43395_6E32_4DB3_A2D8_DD2362C77F4F_.wvu.Rows" localSheetId="7" hidden="1">SWAN!#REF!,SWAN!$122:$122</definedName>
    <definedName name="Z_B11A1D85_2E4E_49DB_9E4E_61B9E8E52EF6_.wvu.FilterData" localSheetId="2" hidden="1">HOME!$A$17:$K$384</definedName>
    <definedName name="Z_B1425933_E88A_43EF_9650_B2B9D9D24E65_.wvu.FilterData" localSheetId="2" hidden="1">HOME!$A$17:$K$439</definedName>
    <definedName name="Z_B178D315_6B67_4D95_820F_66111917D107_.wvu.FilterData" localSheetId="2" hidden="1">HOME!$A$17:$K$258</definedName>
    <definedName name="Z_B19D1425_7C43_45BD_9114_4A5979D447E8_.wvu.FilterData" localSheetId="2" hidden="1">HOME!$A$17:$K$353</definedName>
    <definedName name="Z_B21FCA46_BBF8_4512_8D4F_9A8B4600A7CD_.wvu.FilterData" localSheetId="2" hidden="1">HOME!$A$17:$K$286</definedName>
    <definedName name="Z_B231283F_BE36_4F43_995A_1F3981D7AD9D_.wvu.FilterData" localSheetId="2" hidden="1">HOME!$A$17:$K$384</definedName>
    <definedName name="Z_B2E17C43_0F68_4A8C_8BD5_7193B752749E_.wvu.FilterData" localSheetId="2" hidden="1">HOME!$A$17:$K$285</definedName>
    <definedName name="Z_B2E18DAA_73C1_4C4B_9245_02E6AFD4E586_.wvu.FilterData" localSheetId="2" hidden="1">HOME!$A$17:$K$384</definedName>
    <definedName name="Z_B2E4B296_2123_4115_BCF2_C62F89D64D6C_.wvu.FilterData" localSheetId="2" hidden="1">HOME!$A$17:$K$353</definedName>
    <definedName name="Z_B2EF5A4E_1270_4769_8B1D_61C4D5FEEBB8_.wvu.FilterData" localSheetId="2" hidden="1">HOME!$A$17:$K$258</definedName>
    <definedName name="Z_B385DC9F_567B_4DFD_BA28_6ED4CB7B26E6_.wvu.FilterData" localSheetId="2" hidden="1">HOME!$A$17:$K$374</definedName>
    <definedName name="Z_B385DC9F_567B_4DFD_BA28_6ED4CB7B26E6_.wvu.FilterData" localSheetId="16" hidden="1">JAGUAR!$B$13:$F$16</definedName>
    <definedName name="Z_B39C9C48_947B_48BF_951D_A54D659EE3B9_.wvu.FilterData" localSheetId="2" hidden="1">HOME!$A$17:$K$353</definedName>
    <definedName name="Z_B41863EB_627B_4C53_A195_705C60CE400E_.wvu.FilterData" localSheetId="2" hidden="1">HOME!$A$17:$K$288</definedName>
    <definedName name="Z_B46356AA_611E_468B_A812_D8ECD6BD4284_.wvu.FilterData" localSheetId="2" hidden="1">HOME!$A$17:$K$353</definedName>
    <definedName name="Z_B477F2C6_8D02_453B_B0AF_B774653472CC_.wvu.FilterData" localSheetId="2" hidden="1">HOME!$A$17:$K$286</definedName>
    <definedName name="Z_B4CB5E55_774A_46D7_A5E0_E859C34F1F52_.wvu.FilterData" localSheetId="2" hidden="1">HOME!$A$17:$K$384</definedName>
    <definedName name="Z_B5871EA4_9B1F_4312_8EA5_26998504A673_.wvu.FilterData" localSheetId="2" hidden="1">HOME!$A$17:$K$258</definedName>
    <definedName name="Z_B5B3C387_703F_4B99_9CC4_E06B436EAC66_.wvu.FilterData" localSheetId="2" hidden="1">HOME!$A$17:$K$406</definedName>
    <definedName name="Z_B5BFA053_05F0_4940_8783_5F2F56D90F58_.wvu.FilterData" localSheetId="2" hidden="1">HOME!$A$17:$K$286</definedName>
    <definedName name="Z_B614A498_E2D0_47EC_8ED4_E3A750831E76_.wvu.FilterData" localSheetId="2" hidden="1">HOME!$A$17:$K$286</definedName>
    <definedName name="Z_B6257232_8619_4650_85AC_C42D551A5D68_.wvu.FilterData" localSheetId="2" hidden="1">HOME!$A$17:$K$353</definedName>
    <definedName name="Z_B661C2AC_3176_4D2B_A963_AA44B025B55C_.wvu.FilterData" localSheetId="2" hidden="1">HOME!$A$17:$K$353</definedName>
    <definedName name="Z_B6C63AE0_3DFA_4A7E_B65E_7B1852AF85DF_.wvu.FilterData" localSheetId="2" hidden="1">HOME!$A$17:$K$286</definedName>
    <definedName name="Z_B6CF4D5C_8D88_4B6B_8FFD_ECF249C13066_.wvu.FilterData" localSheetId="2" hidden="1">HOME!$A$17:$K$288</definedName>
    <definedName name="Z_B6D7A77C_529F_4BE7_A184_47F2D1175CCC_.wvu.FilterData" localSheetId="2" hidden="1">HOME!$A$17:$K$374</definedName>
    <definedName name="Z_B6D7A77C_529F_4BE7_A184_47F2D1175CCC_.wvu.FilterData" localSheetId="16" hidden="1">JAGUAR!$B$13:$F$16</definedName>
    <definedName name="Z_B7395C11_8A10_4F38_AE85_82982C2AACE5_.wvu.FilterData" localSheetId="2" hidden="1">HOME!$A$17:$K$283</definedName>
    <definedName name="Z_B808C839_8113_4C39_B413_018EBC467EDF_.wvu.FilterData" localSheetId="2" hidden="1">HOME!$A$17:$K$353</definedName>
    <definedName name="Z_B80CFEAF_10B3_4689_AD44_699CCDA575B5_.wvu.FilterData" localSheetId="2" hidden="1">HOME!$A$17:$K$258</definedName>
    <definedName name="Z_B8104237_A5E1_4DC7_8C70_799FE74E237B_.wvu.PrintArea" localSheetId="36" hidden="1">'AFRICA EXPRESS'!$A$1:$M$129</definedName>
    <definedName name="Z_B8104237_A5E1_4DC7_8C70_799FE74E237B_.wvu.PrintArea" localSheetId="27" hidden="1">AMERICA!$A$1:$M$193</definedName>
    <definedName name="Z_B8104237_A5E1_4DC7_8C70_799FE74E237B_.wvu.PrintArea" localSheetId="34" hidden="1">AUSTRALIA!$A$1:$H$135</definedName>
    <definedName name="Z_B8104237_A5E1_4DC7_8C70_799FE74E237B_.wvu.PrintArea" localSheetId="28" hidden="1">EMPIRE!$B$1:$M$109</definedName>
    <definedName name="Z_B8104237_A5E1_4DC7_8C70_799FE74E237B_.wvu.PrintArea" localSheetId="51" hidden="1">'PEARL RIVER'!$A$1:$M$42</definedName>
    <definedName name="Z_B8104237_A5E1_4DC7_8C70_799FE74E237B_.wvu.PrintArea" localSheetId="18" hidden="1">PHOENIX!$A$1:$M$253</definedName>
    <definedName name="Z_B8104237_A5E1_4DC7_8C70_799FE74E237B_.wvu.PrintArea" localSheetId="7" hidden="1">SWAN!$A$1:$M$101</definedName>
    <definedName name="Z_B8104237_A5E1_4DC7_8C70_799FE74E237B_.wvu.Rows" localSheetId="3" hidden="1">ALBATROSS!$184:$184</definedName>
    <definedName name="Z_B8104237_A5E1_4DC7_8C70_799FE74E237B_.wvu.Rows" localSheetId="20" hidden="1">CHINOOK!#REF!</definedName>
    <definedName name="Z_B8104237_A5E1_4DC7_8C70_799FE74E237B_.wvu.Rows" localSheetId="47" hidden="1">DAHLIA!#REF!</definedName>
    <definedName name="Z_B8104237_A5E1_4DC7_8C70_799FE74E237B_.wvu.Rows" localSheetId="52" hidden="1">EAGLE!$53:$53</definedName>
    <definedName name="Z_B8104237_A5E1_4DC7_8C70_799FE74E237B_.wvu.Rows" localSheetId="29" hidden="1">'EMERALD '!$155:$155</definedName>
    <definedName name="Z_B8104237_A5E1_4DC7_8C70_799FE74E237B_.wvu.Rows" localSheetId="16" hidden="1">JAGUAR!$159:$159</definedName>
    <definedName name="Z_B8104237_A5E1_4DC7_8C70_799FE74E237B_.wvu.Rows" localSheetId="6" hidden="1">LION!$181:$181</definedName>
    <definedName name="Z_B8104237_A5E1_4DC7_8C70_799FE74E237B_.wvu.Rows" localSheetId="21" hidden="1">MAPLE!#REF!</definedName>
    <definedName name="Z_B8104237_A5E1_4DC7_8C70_799FE74E237B_.wvu.Rows" localSheetId="49" hidden="1">MUSTANG!#REF!</definedName>
    <definedName name="Z_B8104237_A5E1_4DC7_8C70_799FE74E237B_.wvu.Rows" localSheetId="17" hidden="1">ORIENT!$134:$134</definedName>
    <definedName name="Z_B8104237_A5E1_4DC7_8C70_799FE74E237B_.wvu.Rows" localSheetId="24" hidden="1">SANTANA!$64:$64</definedName>
    <definedName name="Z_B8104237_A5E1_4DC7_8C70_799FE74E237B_.wvu.Rows" localSheetId="53" hidden="1">SEQUOIA!$35:$35</definedName>
    <definedName name="Z_B8104237_A5E1_4DC7_8C70_799FE74E237B_.wvu.Rows" localSheetId="5" hidden="1">SHOGUN!$375:$375</definedName>
    <definedName name="Z_B8104237_A5E1_4DC7_8C70_799FE74E237B_.wvu.Rows" localSheetId="4" hidden="1">SILK!$289:$289</definedName>
    <definedName name="Z_B8104237_A5E1_4DC7_8C70_799FE74E237B_.wvu.Rows" localSheetId="7" hidden="1">SWAN!$122:$122</definedName>
    <definedName name="Z_B8B31A5D_2F26_49A9_9814_FED5DB2685CF_.wvu.FilterData" localSheetId="2" hidden="1">HOME!$A$17:$K$374</definedName>
    <definedName name="Z_B8BDAE9F_7454_428A_834A_05214EF71860_.wvu.FilterData" localSheetId="2" hidden="1">HOME!$A$17:$K$286</definedName>
    <definedName name="Z_B9D4EC83_F7D1_4740_8BCC_4DE9C4B18C9B_.wvu.FilterData" localSheetId="2" hidden="1">HOME!$A$17:$K$286</definedName>
    <definedName name="Z_BA5C1986_D127_4D65_9962_9DA7CAB5DEB0_.wvu.FilterData" localSheetId="2" hidden="1">HOME!$A$17:$K$286</definedName>
    <definedName name="Z_BA5E091E_4894_4202_99B1_1B71AF403848_.wvu.FilterData" localSheetId="2" hidden="1">HOME!$A$17:$K$259</definedName>
    <definedName name="Z_BB146F44_97F1_4E1E_94B7_D09C75A230CF_.wvu.FilterData" localSheetId="2" hidden="1">HOME!$A$17:$K$439</definedName>
    <definedName name="Z_BB95AFBC_B2EA_44A5_9F5B_1B56F940C716_.wvu.FilterData" localSheetId="2" hidden="1">HOME!$A$17:$K$353</definedName>
    <definedName name="Z_BC516C2F_6511_4DD3_B49F_6B1005B79BC4_.wvu.FilterData" localSheetId="2" hidden="1">HOME!$A$17:$K$178</definedName>
    <definedName name="Z_BCB1E250_D541_430B_B54A_7A5393AF7348_.wvu.FilterData" localSheetId="2" hidden="1">HOME!$A$17:$K$179</definedName>
    <definedName name="Z_BCBDE701_7CBF_413B_A8EB_5E14A0CEBC2C_.wvu.FilterData" localSheetId="2" hidden="1">HOME!$A$17:$K$353</definedName>
    <definedName name="Z_BD1E0C91_D2EB_47C6_BAAC_FCCA5E7913E5_.wvu.FilterData" localSheetId="2" hidden="1">HOME!$A$17:$K$286</definedName>
    <definedName name="Z_BD45E11A_0809_4E34_A538_04846CD01F25_.wvu.FilterData" localSheetId="2" hidden="1">HOME!$A$17:$K$288</definedName>
    <definedName name="Z_BE332F7C_3695_411B_8B9A_EA733C9B78C9_.wvu.FilterData" localSheetId="2" hidden="1">HOME!$A$17:$K$259</definedName>
    <definedName name="Z_BE4CF362_034E_46DB_873F_948C5BFA5B08_.wvu.FilterData" localSheetId="16" hidden="1">JAGUAR!$B$13:$F$16</definedName>
    <definedName name="Z_BE588DAB_08CF_4E9B_8932_6FAFEE3B3EFA_.wvu.FilterData" localSheetId="2" hidden="1">HOME!$A$17:$K$286</definedName>
    <definedName name="Z_BE9FA408_4D66_4A06_AB7D_56C07106EBE5_.wvu.FilterData" localSheetId="2" hidden="1">HOME!$A$17:$K$285</definedName>
    <definedName name="Z_BF958BF4_7E60_436B_B7A1_42FF82ACEF95_.wvu.FilterData" localSheetId="2" hidden="1">HOME!$A$17:$K$288</definedName>
    <definedName name="Z_C020AAE1_A7D8_4C49_BB1C_BB1CCA3213C2_.wvu.FilterData" localSheetId="2" hidden="1">HOME!$A$17:$K$374</definedName>
    <definedName name="Z_C03AE469_298F_4EA2_8C8B_F77BDEDCDF03_.wvu.FilterData" localSheetId="2" hidden="1">HOME!$A$17:$K$374</definedName>
    <definedName name="Z_C0868108_1E49_47C2_B8DF_19120DBAA90E_.wvu.FilterData" localSheetId="2" hidden="1">HOME!$A$17:$K$179</definedName>
    <definedName name="Z_C0EE3AA7_9951_49BE_B952_813BC8C2BC50_.wvu.FilterData" localSheetId="16" hidden="1">JAGUAR!$B$13:$F$16</definedName>
    <definedName name="Z_C10B2BC7_B8F0_43D9_B21B_2555EE240B92_.wvu.FilterData" localSheetId="2" hidden="1">HOME!$A$17:$K$286</definedName>
    <definedName name="Z_C12169D3_967B_44C9_904F_11BE6987FFB2_.wvu.FilterData" localSheetId="2" hidden="1">HOME!$A$17:$K$439</definedName>
    <definedName name="Z_C1ABE0BA_3EDA_4426_9DB0_F5B2AA0DD6CF_.wvu.FilterData" localSheetId="2" hidden="1">HOME!$A$17:$K$406</definedName>
    <definedName name="Z_C1C695A4_296C_4322_A0CA_12A746E1758E_.wvu.FilterData" localSheetId="16" hidden="1">JAGUAR!$B$13:$F$16</definedName>
    <definedName name="Z_C1E20125_63DA_4BC1_BD08_5C65EB6F724A_.wvu.FilterData" localSheetId="2" hidden="1">HOME!$A$17:$K$374</definedName>
    <definedName name="Z_C1E20125_63DA_4BC1_BD08_5C65EB6F724A_.wvu.FilterData" localSheetId="16" hidden="1">JAGUAR!$B$13:$F$16</definedName>
    <definedName name="Z_C2954CE9_192F_46B9_83F3_95BB5A961DE2_.wvu.FilterData" localSheetId="2" hidden="1">HOME!$A$17:$K$286</definedName>
    <definedName name="Z_C3271CFD_0A24_44B7_B859_344D876849CF_.wvu.FilterData" localSheetId="16" hidden="1">JAGUAR!$B$13:$F$16</definedName>
    <definedName name="Z_C3A15ABF_DE7F_4F9C_AFBA_CBA902FF1C90_.wvu.FilterData" localSheetId="2" hidden="1">HOME!$A$17:$K$370</definedName>
    <definedName name="Z_C3AEF3DF_CA2B_4608_B4B8_8BA1B006BDE6_.wvu.FilterData" localSheetId="2" hidden="1">HOME!$A$17:$K$286</definedName>
    <definedName name="Z_C3E74470_6A24_4DCD_9492_2052AE679E14_.wvu.FilterData" localSheetId="2" hidden="1">HOME!$A$17:$K$179</definedName>
    <definedName name="Z_C405BBAA_6CB3_45D5_9D2C_2B0CB8AD3051_.wvu.FilterData" localSheetId="2" hidden="1">HOME!$A$17:$K$288</definedName>
    <definedName name="Z_C59FBC74_0866_449C_B83E_91A2F20144AC_.wvu.FilterData" localSheetId="2" hidden="1">HOME!$A$17:$K$286</definedName>
    <definedName name="Z_C5BB39FE_807B_451C_A0A9_E9AD1F823A7D_.wvu.FilterData" localSheetId="2" hidden="1">HOME!$A$17:$K$179</definedName>
    <definedName name="Z_C5E30BF8_4DB1_408B_8CBD_A0B3DA452CB3_.wvu.FilterData" localSheetId="16" hidden="1">JAGUAR!$B$13:$F$16</definedName>
    <definedName name="Z_C628EE33_9A1A_441F_80D6_ECAB5CC15D68_.wvu.FilterData" localSheetId="2" hidden="1">HOME!$A$17:$K$286</definedName>
    <definedName name="Z_C637C5C9_B846_4AFF_9E48_6BA38EB1710E_.wvu.FilterData" localSheetId="2" hidden="1">HOME!$A$17:$K$178</definedName>
    <definedName name="Z_C656F8DC_5AF5_4FAC_AB29_FADA441E3B66_.wvu.FilterData" localSheetId="2" hidden="1">HOME!$A$17:$K$370</definedName>
    <definedName name="Z_C6981605_B912_4A9B_A96A_86153C12E1AA_.wvu.FilterData" localSheetId="2" hidden="1">HOME!$A$17:$K$353</definedName>
    <definedName name="Z_C6AD9F16_B267_43AE_B295_D1F322809838_.wvu.FilterData" localSheetId="16" hidden="1">JAGUAR!$B$13:$F$16</definedName>
    <definedName name="Z_C6BE2E0D_DFAE_4834_B272_EE7728C65398_.wvu.FilterData" localSheetId="2" hidden="1">HOME!$A$17:$J$167</definedName>
    <definedName name="Z_C6D047CE_F1F8_4C17_B012_EFA8E7743851_.wvu.FilterData" localSheetId="16" hidden="1">JAGUAR!$B$13:$F$16</definedName>
    <definedName name="Z_C72178E1_A36C_409B_9327_211D5121B2A4_.wvu.FilterData" localSheetId="16" hidden="1">JAGUAR!$B$13:$F$16</definedName>
    <definedName name="Z_C76788E3_AFA0_4F41_AB8F_F3FD61634376_.wvu.FilterData" localSheetId="2" hidden="1">HOME!$A$17:$K$370</definedName>
    <definedName name="Z_C7F58AA2_219E_4D31_8B00_8026965CB690_.wvu.FilterData" localSheetId="2" hidden="1">HOME!$A$17:$K$179</definedName>
    <definedName name="Z_C8243CD8_E81B_4F73_9F45_9E0D497A5EB6_.wvu.FilterData" localSheetId="2" hidden="1">HOME!$A$17:$K$286</definedName>
    <definedName name="Z_C86ED923_6C54_4B44_8031_9132BC2F5ADD_.wvu.FilterData" localSheetId="2" hidden="1">HOME!$A$17:$K$353</definedName>
    <definedName name="Z_C87B38E9_95BB_4885_8D1C_A8E4A6AC9E4E_.wvu.FilterData" localSheetId="2" hidden="1">HOME!$A$17:$K$286</definedName>
    <definedName name="Z_C9193F06_0DEB_4E1A_8B86_7EE0DC528E78_.wvu.FilterData" localSheetId="2" hidden="1">HOME!$A$17:$K$286</definedName>
    <definedName name="Z_C98F28D9_605D_4ED3_B148_FDDBDA3CA017_.wvu.FilterData" localSheetId="2" hidden="1">HOME!$A$17:$K$406</definedName>
    <definedName name="Z_C98F28D9_605D_4ED3_B148_FDDBDA3CA017_.wvu.FilterData" localSheetId="16" hidden="1">JAGUAR!$B$13:$F$16</definedName>
    <definedName name="Z_C9B667F6_80E0_402E_8E37_77C446D41929_.wvu.Cols" localSheetId="35" hidden="1">'DAR FEEDER'!$F:$F</definedName>
    <definedName name="Z_C9B667F6_80E0_402E_8E37_77C446D41929_.wvu.Cols" localSheetId="26" hidden="1">PETRA!$E:$E</definedName>
    <definedName name="Z_C9B667F6_80E0_402E_8E37_77C446D41929_.wvu.FilterData" localSheetId="2" hidden="1">HOME!$A$17:$K$406</definedName>
    <definedName name="Z_C9B667F6_80E0_402E_8E37_77C446D41929_.wvu.FilterData" localSheetId="16" hidden="1">JAGUAR!$B$13:$F$16</definedName>
    <definedName name="Z_C9B667F6_80E0_402E_8E37_77C446D41929_.wvu.PrintArea" localSheetId="36" hidden="1">'AFRICA EXPRESS'!$A$1:$M$129</definedName>
    <definedName name="Z_C9B667F6_80E0_402E_8E37_77C446D41929_.wvu.PrintArea" localSheetId="27" hidden="1">AMERICA!$A$1:$M$193</definedName>
    <definedName name="Z_C9B667F6_80E0_402E_8E37_77C446D41929_.wvu.PrintArea" localSheetId="34" hidden="1">AUSTRALIA!$A$1:$H$135</definedName>
    <definedName name="Z_C9B667F6_80E0_402E_8E37_77C446D41929_.wvu.PrintArea" localSheetId="29" hidden="1">'EMERALD '!$B$1:$P$146</definedName>
    <definedName name="Z_C9B667F6_80E0_402E_8E37_77C446D41929_.wvu.PrintArea" localSheetId="28" hidden="1">EMPIRE!$B$1:$M$109</definedName>
    <definedName name="Z_C9B667F6_80E0_402E_8E37_77C446D41929_.wvu.PrintArea" localSheetId="2" hidden="1">HOME!$A$17:$K$353</definedName>
    <definedName name="Z_C9B667F6_80E0_402E_8E37_77C446D41929_.wvu.PrintArea" localSheetId="51" hidden="1">'PEARL RIVER'!$A$1:$M$42</definedName>
    <definedName name="Z_C9B667F6_80E0_402E_8E37_77C446D41929_.wvu.PrintArea" localSheetId="18" hidden="1">PHOENIX!$A$1:$M$253</definedName>
    <definedName name="Z_C9B667F6_80E0_402E_8E37_77C446D41929_.wvu.PrintArea" localSheetId="7" hidden="1">SWAN!$A$1:$M$101</definedName>
    <definedName name="Z_C9B667F6_80E0_402E_8E37_77C446D41929_.wvu.PrintArea" localSheetId="42" hidden="1">TIGER!$A$1:$M$50</definedName>
    <definedName name="Z_C9B667F6_80E0_402E_8E37_77C446D41929_.wvu.PrintTitles" localSheetId="2" hidden="1">HOME!$17:$17</definedName>
    <definedName name="Z_C9B667F6_80E0_402E_8E37_77C446D41929_.wvu.Rows" localSheetId="36" hidden="1">'AFRICA EXPRESS'!#REF!</definedName>
    <definedName name="Z_C9B667F6_80E0_402E_8E37_77C446D41929_.wvu.Rows" localSheetId="3" hidden="1">ALBATROSS!#REF!,ALBATROSS!$184:$184</definedName>
    <definedName name="Z_C9B667F6_80E0_402E_8E37_77C446D41929_.wvu.Rows" localSheetId="27" hidden="1">AMERICA!#REF!</definedName>
    <definedName name="Z_C9B667F6_80E0_402E_8E37_77C446D41929_.wvu.Rows" localSheetId="34" hidden="1">AUSTRALIA!$6:$16,AUSTRALIA!#REF!</definedName>
    <definedName name="Z_C9B667F6_80E0_402E_8E37_77C446D41929_.wvu.Rows" localSheetId="11" hidden="1">'BRITANNIA '!$69:$69</definedName>
    <definedName name="Z_C9B667F6_80E0_402E_8E37_77C446D41929_.wvu.Rows" localSheetId="40" hidden="1">CAPRICORN!#REF!</definedName>
    <definedName name="Z_C9B667F6_80E0_402E_8E37_77C446D41929_.wvu.Rows" localSheetId="39" hidden="1">CARIOCA!#REF!,CARIOCA!#REF!</definedName>
    <definedName name="Z_C9B667F6_80E0_402E_8E37_77C446D41929_.wvu.Rows" localSheetId="20" hidden="1">CHINOOK!#REF!,CHINOOK!#REF!</definedName>
    <definedName name="Z_C9B667F6_80E0_402E_8E37_77C446D41929_.wvu.Rows" localSheetId="9" hidden="1">CONDOR!$180:$180</definedName>
    <definedName name="Z_C9B667F6_80E0_402E_8E37_77C446D41929_.wvu.Rows" localSheetId="47" hidden="1">DAHLIA!#REF!,DAHLIA!#REF!</definedName>
    <definedName name="Z_C9B667F6_80E0_402E_8E37_77C446D41929_.wvu.Rows" localSheetId="35" hidden="1">'DAR FEEDER'!$8:$22</definedName>
    <definedName name="Z_C9B667F6_80E0_402E_8E37_77C446D41929_.wvu.Rows" localSheetId="12" hidden="1">DRAGON!$6:$11,DRAGON!$14:$22</definedName>
    <definedName name="Z_C9B667F6_80E0_402E_8E37_77C446D41929_.wvu.Rows" localSheetId="52" hidden="1">EAGLE!$53:$53</definedName>
    <definedName name="Z_C9B667F6_80E0_402E_8E37_77C446D41929_.wvu.Rows" localSheetId="31" hidden="1">ELEPHANT!#REF!</definedName>
    <definedName name="Z_C9B667F6_80E0_402E_8E37_77C446D41929_.wvu.Rows" localSheetId="29" hidden="1">'EMERALD '!#REF!,'EMERALD '!$158:$158</definedName>
    <definedName name="Z_C9B667F6_80E0_402E_8E37_77C446D41929_.wvu.Rows" localSheetId="28" hidden="1">EMPIRE!#REF!</definedName>
    <definedName name="Z_C9B667F6_80E0_402E_8E37_77C446D41929_.wvu.Rows" localSheetId="37" hidden="1">INGWE!#REF!</definedName>
    <definedName name="Z_C9B667F6_80E0_402E_8E37_77C446D41929_.wvu.Rows" localSheetId="38" hidden="1">IPANEMA!$5:$16,IPANEMA!#REF!</definedName>
    <definedName name="Z_C9B667F6_80E0_402E_8E37_77C446D41929_.wvu.Rows" localSheetId="16" hidden="1">JAGUAR!$6:$43,JAGUAR!$46:$55,JAGUAR!$159:$159</definedName>
    <definedName name="Z_C9B667F6_80E0_402E_8E37_77C446D41929_.wvu.Rows" localSheetId="41" hidden="1">KIWI!#REF!</definedName>
    <definedName name="Z_C9B667F6_80E0_402E_8E37_77C446D41929_.wvu.Rows" localSheetId="30" hidden="1">LIBERTY!#REF!</definedName>
    <definedName name="Z_C9B667F6_80E0_402E_8E37_77C446D41929_.wvu.Rows" localSheetId="6" hidden="1">LION!$181:$181</definedName>
    <definedName name="Z_C9B667F6_80E0_402E_8E37_77C446D41929_.wvu.Rows" localSheetId="21" hidden="1">MAPLE!$6:$36,MAPLE!#REF!</definedName>
    <definedName name="Z_C9B667F6_80E0_402E_8E37_77C446D41929_.wvu.Rows" localSheetId="49" hidden="1">MUSTANG!#REF!,MUSTANG!#REF!</definedName>
    <definedName name="Z_C9B667F6_80E0_402E_8E37_77C446D41929_.wvu.Rows" localSheetId="32" hidden="1">'NEW FALCON'!#REF!,'NEW FALCON'!#REF!</definedName>
    <definedName name="Z_C9B667F6_80E0_402E_8E37_77C446D41929_.wvu.Rows" localSheetId="17" hidden="1">ORIENT!$6:$51</definedName>
    <definedName name="Z_C9B667F6_80E0_402E_8E37_77C446D41929_.wvu.Rows" localSheetId="26" hidden="1">PETRA!$8:$22</definedName>
    <definedName name="Z_C9B667F6_80E0_402E_8E37_77C446D41929_.wvu.Rows" localSheetId="24" hidden="1">SANTANA!$64:$64</definedName>
    <definedName name="Z_C9B667F6_80E0_402E_8E37_77C446D41929_.wvu.Rows" localSheetId="19" hidden="1">'SENTOSA USWC'!#REF!</definedName>
    <definedName name="Z_C9B667F6_80E0_402E_8E37_77C446D41929_.wvu.Rows" localSheetId="53" hidden="1">SEQUOIA!$35:$35</definedName>
    <definedName name="Z_C9B667F6_80E0_402E_8E37_77C446D41929_.wvu.Rows" localSheetId="33" hidden="1">SHIKRA!#REF!,SHIKRA!#REF!</definedName>
    <definedName name="Z_C9B667F6_80E0_402E_8E37_77C446D41929_.wvu.Rows" localSheetId="5" hidden="1">SHOGUN!$375:$375</definedName>
    <definedName name="Z_C9B667F6_80E0_402E_8E37_77C446D41929_.wvu.Rows" localSheetId="4" hidden="1">SILK!$289:$289</definedName>
    <definedName name="Z_C9B667F6_80E0_402E_8E37_77C446D41929_.wvu.Rows" localSheetId="7" hidden="1">SWAN!$122:$122</definedName>
    <definedName name="Z_C9D85A72_E455_4EAE_A5F6_248FD5C8AE5D_.wvu.FilterData" localSheetId="2" hidden="1">HOME!$A$17:$K$258</definedName>
    <definedName name="Z_CAE3AF63_9BC4_4E68_9A55_8CBFE2713C22_.wvu.FilterData" localSheetId="2" hidden="1">HOME!$A$17:$K$353</definedName>
    <definedName name="Z_CB28F148_B2E8_482D_B4E6_F8C9169ADC58_.wvu.FilterData" localSheetId="2" hidden="1">HOME!$A$17:$K$384</definedName>
    <definedName name="Z_CB66BD9E_B873_40A9_BADF_C4F6F901D7BC_.wvu.FilterData" localSheetId="2" hidden="1">HOME!$A$17:$K$179</definedName>
    <definedName name="Z_CB80A7B1_835A_44C2_A499_0FDD13E2A911_.wvu.FilterData" localSheetId="2" hidden="1">HOME!$A$17:$K$259</definedName>
    <definedName name="Z_CBA9EB54_896A_4C90_AB65_954ADF46ACE0_.wvu.FilterData" localSheetId="2" hidden="1">HOME!$A$17:$K$370</definedName>
    <definedName name="Z_CBC8C3B5_EA5E_4A03_8C06_AE6AD1DA142A_.wvu.FilterData" localSheetId="2" hidden="1">HOME!$A$17:$K$370</definedName>
    <definedName name="Z_CC5C255B_F893_4FFA_8D46_44705A279B1F_.wvu.FilterData" localSheetId="2" hidden="1">HOME!$A$17:$K$285</definedName>
    <definedName name="Z_CC8F41EE_7217_4E60_903D_EBCBE37B607C_.wvu.FilterData" localSheetId="16" hidden="1">JAGUAR!$B$13:$F$16</definedName>
    <definedName name="Z_CCFABCD5_BD1C_4D97_8578_EA8D4A8FEE24_.wvu.FilterData" localSheetId="16" hidden="1">JAGUAR!$B$13:$F$16</definedName>
    <definedName name="Z_CD3A179E_79D3_4525_BE87_736639420412_.wvu.FilterData" localSheetId="2" hidden="1">HOME!$A$17:$K$353</definedName>
    <definedName name="Z_CD4931E2_754A_4E66_81DC_747C7B291EAB_.wvu.FilterData" localSheetId="2" hidden="1">HOME!$A$17:$K$370</definedName>
    <definedName name="Z_CE26BBAD_9C2F_484E_A0AB_5CAD02E5FFDF_.wvu.FilterData" localSheetId="2" hidden="1">HOME!$A$17:$K$286</definedName>
    <definedName name="Z_CE58C911_CA8C_4F31_BDB9_7D3F4EC3FBAC_.wvu.FilterData" localSheetId="2" hidden="1">HOME!$A$17:$K$374</definedName>
    <definedName name="Z_CF248181_40DC_41B5_AB1D_946DD130079A_.wvu.FilterData" localSheetId="2" hidden="1">HOME!$A$17:$K$179</definedName>
    <definedName name="Z_CF248181_40DC_41B5_AB1D_946DD130079A_.wvu.PrintArea" localSheetId="36" hidden="1">'AFRICA EXPRESS'!$A$1:$M$129</definedName>
    <definedName name="Z_CF248181_40DC_41B5_AB1D_946DD130079A_.wvu.PrintArea" localSheetId="27" hidden="1">AMERICA!$A$1:$M$193</definedName>
    <definedName name="Z_CF248181_40DC_41B5_AB1D_946DD130079A_.wvu.PrintArea" localSheetId="34" hidden="1">AUSTRALIA!$A$1:$H$135</definedName>
    <definedName name="Z_CF248181_40DC_41B5_AB1D_946DD130079A_.wvu.PrintArea" localSheetId="28" hidden="1">EMPIRE!$B$1:$M$109</definedName>
    <definedName name="Z_CF248181_40DC_41B5_AB1D_946DD130079A_.wvu.PrintArea" localSheetId="2" hidden="1">HOME!$A$1:$K$560</definedName>
    <definedName name="Z_CF248181_40DC_41B5_AB1D_946DD130079A_.wvu.PrintArea" localSheetId="51" hidden="1">'PEARL RIVER'!$A$1:$M$42</definedName>
    <definedName name="Z_CF248181_40DC_41B5_AB1D_946DD130079A_.wvu.PrintArea" localSheetId="18" hidden="1">PHOENIX!$A$1:$M$253</definedName>
    <definedName name="Z_CF248181_40DC_41B5_AB1D_946DD130079A_.wvu.PrintArea" localSheetId="7" hidden="1">SWAN!$A$1:$M$101</definedName>
    <definedName name="Z_CF248181_40DC_41B5_AB1D_946DD130079A_.wvu.Rows" localSheetId="3" hidden="1">ALBATROSS!$184:$184</definedName>
    <definedName name="Z_CF248181_40DC_41B5_AB1D_946DD130079A_.wvu.Rows" localSheetId="20" hidden="1">CHINOOK!#REF!</definedName>
    <definedName name="Z_CF248181_40DC_41B5_AB1D_946DD130079A_.wvu.Rows" localSheetId="47" hidden="1">DAHLIA!#REF!</definedName>
    <definedName name="Z_CF248181_40DC_41B5_AB1D_946DD130079A_.wvu.Rows" localSheetId="52" hidden="1">EAGLE!$53:$53</definedName>
    <definedName name="Z_CF248181_40DC_41B5_AB1D_946DD130079A_.wvu.Rows" localSheetId="29" hidden="1">'EMERALD '!$155:$155</definedName>
    <definedName name="Z_CF248181_40DC_41B5_AB1D_946DD130079A_.wvu.Rows" localSheetId="16" hidden="1">JAGUAR!$159:$159</definedName>
    <definedName name="Z_CF248181_40DC_41B5_AB1D_946DD130079A_.wvu.Rows" localSheetId="6" hidden="1">LION!$181:$181</definedName>
    <definedName name="Z_CF248181_40DC_41B5_AB1D_946DD130079A_.wvu.Rows" localSheetId="21" hidden="1">MAPLE!#REF!</definedName>
    <definedName name="Z_CF248181_40DC_41B5_AB1D_946DD130079A_.wvu.Rows" localSheetId="49" hidden="1">MUSTANG!#REF!</definedName>
    <definedName name="Z_CF248181_40DC_41B5_AB1D_946DD130079A_.wvu.Rows" localSheetId="32" hidden="1">'NEW FALCON'!#REF!</definedName>
    <definedName name="Z_CF248181_40DC_41B5_AB1D_946DD130079A_.wvu.Rows" localSheetId="17" hidden="1">ORIENT!$134:$134</definedName>
    <definedName name="Z_CF248181_40DC_41B5_AB1D_946DD130079A_.wvu.Rows" localSheetId="24" hidden="1">SANTANA!$64:$64</definedName>
    <definedName name="Z_CF248181_40DC_41B5_AB1D_946DD130079A_.wvu.Rows" localSheetId="19" hidden="1">'SENTOSA USWC'!#REF!</definedName>
    <definedName name="Z_CF248181_40DC_41B5_AB1D_946DD130079A_.wvu.Rows" localSheetId="53" hidden="1">SEQUOIA!$35:$35</definedName>
    <definedName name="Z_CF248181_40DC_41B5_AB1D_946DD130079A_.wvu.Rows" localSheetId="33" hidden="1">SHIKRA!#REF!</definedName>
    <definedName name="Z_CF248181_40DC_41B5_AB1D_946DD130079A_.wvu.Rows" localSheetId="5" hidden="1">SHOGUN!$375:$375</definedName>
    <definedName name="Z_CF248181_40DC_41B5_AB1D_946DD130079A_.wvu.Rows" localSheetId="4" hidden="1">SILK!$289:$289</definedName>
    <definedName name="Z_CF248181_40DC_41B5_AB1D_946DD130079A_.wvu.Rows" localSheetId="7" hidden="1">SWAN!$122:$122</definedName>
    <definedName name="Z_CF8970B3_C4CB_4A73_BFB6_D691BE0DE080_.wvu.FilterData" localSheetId="16" hidden="1">JAGUAR!$B$13:$F$16</definedName>
    <definedName name="Z_D033EF15_4C41_4683_BC36_541EBDFA84CF_.wvu.FilterData" localSheetId="2" hidden="1">HOME!$A$17:$K$370</definedName>
    <definedName name="Z_D0B1385B_AB21_4F46_AB48_DC94EC27F5A6_.wvu.FilterData" localSheetId="2" hidden="1">HOME!$A$17:$K$179</definedName>
    <definedName name="Z_D1196DAE_E3D4_4FDE_9533_8504A3C72F1B_.wvu.FilterData" localSheetId="2" hidden="1">HOME!$A$17:$K$286</definedName>
    <definedName name="Z_D11B1FF2_D1FD_47F4_AD82_90CAD81F6B32_.wvu.FilterData" localSheetId="2" hidden="1">HOME!$A$17:$K$286</definedName>
    <definedName name="Z_D14F94FC_AB95_4B01_98D6_F5B190B5E18C_.wvu.FilterData" localSheetId="2" hidden="1">HOME!$A$17:$K$286</definedName>
    <definedName name="Z_D1CF8BB3_3F48_4AB3_A9CB_074A18D90DFE_.wvu.FilterData" localSheetId="16" hidden="1">JAGUAR!$B$13:$F$16</definedName>
    <definedName name="Z_D1F5F60E_2916_4C8F_A63B_AB8783D5449E_.wvu.FilterData" localSheetId="2" hidden="1">HOME!$A$17:$K$374</definedName>
    <definedName name="Z_D2BCCEAD_BE24_4A6B_9272_0E3E5E41E9B1_.wvu.FilterData" localSheetId="2" hidden="1">HOME!$A$17:$K$258</definedName>
    <definedName name="Z_D2C53EBB_06E9_4BF9_A0C1_4CB4F92DC103_.wvu.FilterData" localSheetId="2" hidden="1">HOME!$A$17:$K$384</definedName>
    <definedName name="Z_D2C53EBB_06E9_4BF9_A0C1_4CB4F92DC103_.wvu.FilterData" localSheetId="16" hidden="1">JAGUAR!$B$13:$F$16</definedName>
    <definedName name="Z_D30E9BAF_DF4E_4206_8536_8D9F33C2E555_.wvu.FilterData" localSheetId="2" hidden="1">HOME!$A$17:$K$353</definedName>
    <definedName name="Z_D36430BB_1304_416E_AC9B_64341E38D53B_.wvu.FilterData" localSheetId="2" hidden="1">HOME!$A$17:$K$286</definedName>
    <definedName name="Z_D36430BB_1304_416E_AC9B_64341E38D53B_.wvu.PrintArea" localSheetId="36" hidden="1">'AFRICA EXPRESS'!$A$1:$M$129</definedName>
    <definedName name="Z_D36430BB_1304_416E_AC9B_64341E38D53B_.wvu.PrintArea" localSheetId="27" hidden="1">AMERICA!$A$1:$M$193</definedName>
    <definedName name="Z_D36430BB_1304_416E_AC9B_64341E38D53B_.wvu.PrintArea" localSheetId="34" hidden="1">AUSTRALIA!$A$1:$H$135</definedName>
    <definedName name="Z_D36430BB_1304_416E_AC9B_64341E38D53B_.wvu.PrintArea" localSheetId="28" hidden="1">EMPIRE!$B$1:$M$109</definedName>
    <definedName name="Z_D36430BB_1304_416E_AC9B_64341E38D53B_.wvu.PrintArea" localSheetId="2" hidden="1">HOME!$A$17:$K$237</definedName>
    <definedName name="Z_D36430BB_1304_416E_AC9B_64341E38D53B_.wvu.PrintArea" localSheetId="51" hidden="1">'PEARL RIVER'!$A$1:$M$42</definedName>
    <definedName name="Z_D36430BB_1304_416E_AC9B_64341E38D53B_.wvu.PrintArea" localSheetId="18" hidden="1">PHOENIX!$A$1:$M$253</definedName>
    <definedName name="Z_D36430BB_1304_416E_AC9B_64341E38D53B_.wvu.PrintArea" localSheetId="7" hidden="1">SWAN!$A$1:$M$101</definedName>
    <definedName name="Z_D36430BB_1304_416E_AC9B_64341E38D53B_.wvu.Rows" localSheetId="3" hidden="1">ALBATROSS!$184:$184</definedName>
    <definedName name="Z_D36430BB_1304_416E_AC9B_64341E38D53B_.wvu.Rows" localSheetId="27" hidden="1">AMERICA!#REF!</definedName>
    <definedName name="Z_D36430BB_1304_416E_AC9B_64341E38D53B_.wvu.Rows" localSheetId="11" hidden="1">'BRITANNIA '!$69:$69</definedName>
    <definedName name="Z_D36430BB_1304_416E_AC9B_64341E38D53B_.wvu.Rows" localSheetId="20" hidden="1">CHINOOK!#REF!</definedName>
    <definedName name="Z_D36430BB_1304_416E_AC9B_64341E38D53B_.wvu.Rows" localSheetId="9" hidden="1">CONDOR!$180:$180</definedName>
    <definedName name="Z_D36430BB_1304_416E_AC9B_64341E38D53B_.wvu.Rows" localSheetId="47" hidden="1">DAHLIA!#REF!</definedName>
    <definedName name="Z_D36430BB_1304_416E_AC9B_64341E38D53B_.wvu.Rows" localSheetId="52" hidden="1">EAGLE!$53:$53</definedName>
    <definedName name="Z_D36430BB_1304_416E_AC9B_64341E38D53B_.wvu.Rows" localSheetId="29" hidden="1">'EMERALD '!#REF!,'EMERALD '!#REF!,'EMERALD '!$155:$155</definedName>
    <definedName name="Z_D36430BB_1304_416E_AC9B_64341E38D53B_.wvu.Rows" localSheetId="28" hidden="1">EMPIRE!#REF!,EMPIRE!#REF!</definedName>
    <definedName name="Z_D36430BB_1304_416E_AC9B_64341E38D53B_.wvu.Rows" localSheetId="16" hidden="1">JAGUAR!$159:$159</definedName>
    <definedName name="Z_D36430BB_1304_416E_AC9B_64341E38D53B_.wvu.Rows" localSheetId="6" hidden="1">LION!$181:$181</definedName>
    <definedName name="Z_D36430BB_1304_416E_AC9B_64341E38D53B_.wvu.Rows" localSheetId="21" hidden="1">MAPLE!#REF!</definedName>
    <definedName name="Z_D36430BB_1304_416E_AC9B_64341E38D53B_.wvu.Rows" localSheetId="49" hidden="1">MUSTANG!#REF!</definedName>
    <definedName name="Z_D36430BB_1304_416E_AC9B_64341E38D53B_.wvu.Rows" localSheetId="32" hidden="1">'NEW FALCON'!#REF!,'NEW FALCON'!#REF!</definedName>
    <definedName name="Z_D36430BB_1304_416E_AC9B_64341E38D53B_.wvu.Rows" localSheetId="24" hidden="1">SANTANA!$64:$64</definedName>
    <definedName name="Z_D36430BB_1304_416E_AC9B_64341E38D53B_.wvu.Rows" localSheetId="19" hidden="1">'SENTOSA USWC'!#REF!</definedName>
    <definedName name="Z_D36430BB_1304_416E_AC9B_64341E38D53B_.wvu.Rows" localSheetId="53" hidden="1">SEQUOIA!$35:$35</definedName>
    <definedName name="Z_D36430BB_1304_416E_AC9B_64341E38D53B_.wvu.Rows" localSheetId="33" hidden="1">SHIKRA!#REF!,SHIKRA!#REF!</definedName>
    <definedName name="Z_D36430BB_1304_416E_AC9B_64341E38D53B_.wvu.Rows" localSheetId="5" hidden="1">SHOGUN!$375:$375</definedName>
    <definedName name="Z_D36430BB_1304_416E_AC9B_64341E38D53B_.wvu.Rows" localSheetId="4" hidden="1">SILK!$289:$289</definedName>
    <definedName name="Z_D36430BB_1304_416E_AC9B_64341E38D53B_.wvu.Rows" localSheetId="7" hidden="1">SWAN!$122:$122</definedName>
    <definedName name="Z_D52A35AA_2D03_4D62_B437_EE79887650E9_.wvu.FilterData" localSheetId="2" hidden="1">HOME!$A$17:$K$353</definedName>
    <definedName name="Z_D52DB5C2_DD27_4ABA_B042_AE903341DC6A_.wvu.FilterData" localSheetId="2" hidden="1">HOME!$A$17:$K$178</definedName>
    <definedName name="Z_D58CBF86_00AC_4202_994F_F595A42E2477_.wvu.FilterData" localSheetId="2" hidden="1">HOME!$A$17:$K$286</definedName>
    <definedName name="Z_D612704F_7868_46FC_8122_2B45EC6460FB_.wvu.FilterData" localSheetId="2" hidden="1">HOME!$A$17:$K$258</definedName>
    <definedName name="Z_D645B9A4_8EA5_4E98_824B_7936B24BB68A_.wvu.FilterData" localSheetId="2" hidden="1">HOME!$A$17:$K$439</definedName>
    <definedName name="Z_D683E608_3551_4E81_9F6E_223A497C7A22_.wvu.FilterData" localSheetId="2" hidden="1">HOME!$A$17:$K$353</definedName>
    <definedName name="Z_D7190344_8AFC_4708_9217_2FFF451A2FAE_.wvu.FilterData" localSheetId="2" hidden="1">HOME!$A$17:$K$285</definedName>
    <definedName name="Z_D755CAA4_FA44_4466_BD22_8648386E66AA_.wvu.FilterData" localSheetId="2" hidden="1">HOME!$A$17:$K$259</definedName>
    <definedName name="Z_D7CEB2E3_9536_4135_9AFE_BA9F4F8238E3_.wvu.FilterData" localSheetId="2" hidden="1">HOME!$A$17:$K$178</definedName>
    <definedName name="Z_D85B7AA5_03C0_4D86_9C2A_EF803CEE9C21_.wvu.FilterData" localSheetId="2" hidden="1">HOME!$A$17:$K$179</definedName>
    <definedName name="Z_D877950F_6FEA_419C_81F0_30D42368B1FA_.wvu.FilterData" localSheetId="2" hidden="1">HOME!$A$17:$K$370</definedName>
    <definedName name="Z_D8A2793A_2A6E_4C98_8931_877BA608D279_.wvu.FilterData" localSheetId="2" hidden="1">HOME!$A$17:$K$286</definedName>
    <definedName name="Z_D8AE3607_C68D_4DD7_8BE1_F63EA4A613B4_.wvu.Cols" localSheetId="35" hidden="1">'DAR FEEDER'!$F:$F</definedName>
    <definedName name="Z_D8AE3607_C68D_4DD7_8BE1_F63EA4A613B4_.wvu.Cols" localSheetId="26" hidden="1">PETRA!$E:$E</definedName>
    <definedName name="Z_D8AE3607_C68D_4DD7_8BE1_F63EA4A613B4_.wvu.FilterData" localSheetId="34" hidden="1">AUSTRALIA!$A$18:$J$19</definedName>
    <definedName name="Z_D8AE3607_C68D_4DD7_8BE1_F63EA4A613B4_.wvu.FilterData" localSheetId="2" hidden="1">HOME!$A$17:$K$439</definedName>
    <definedName name="Z_D8AE3607_C68D_4DD7_8BE1_F63EA4A613B4_.wvu.FilterData" localSheetId="16" hidden="1">JAGUAR!$B$13:$F$16</definedName>
    <definedName name="Z_D8AE3607_C68D_4DD7_8BE1_F63EA4A613B4_.wvu.PrintArea" localSheetId="36" hidden="1">'AFRICA EXPRESS'!$A$1:$M$129</definedName>
    <definedName name="Z_D8AE3607_C68D_4DD7_8BE1_F63EA4A613B4_.wvu.PrintArea" localSheetId="27" hidden="1">AMERICA!$A$1:$M$193</definedName>
    <definedName name="Z_D8AE3607_C68D_4DD7_8BE1_F63EA4A613B4_.wvu.PrintArea" localSheetId="34" hidden="1">AUSTRALIA!$A$1:$H$135</definedName>
    <definedName name="Z_D8AE3607_C68D_4DD7_8BE1_F63EA4A613B4_.wvu.PrintArea" localSheetId="29" hidden="1">'EMERALD '!$B$1:$P$146</definedName>
    <definedName name="Z_D8AE3607_C68D_4DD7_8BE1_F63EA4A613B4_.wvu.PrintArea" localSheetId="28" hidden="1">EMPIRE!$B$1:$M$109</definedName>
    <definedName name="Z_D8AE3607_C68D_4DD7_8BE1_F63EA4A613B4_.wvu.PrintArea" localSheetId="2" hidden="1">HOME!$A$17:$K$353</definedName>
    <definedName name="Z_D8AE3607_C68D_4DD7_8BE1_F63EA4A613B4_.wvu.PrintArea" localSheetId="51" hidden="1">'PEARL RIVER'!$A$1:$M$42</definedName>
    <definedName name="Z_D8AE3607_C68D_4DD7_8BE1_F63EA4A613B4_.wvu.PrintArea" localSheetId="18" hidden="1">PHOENIX!$A$1:$M$253</definedName>
    <definedName name="Z_D8AE3607_C68D_4DD7_8BE1_F63EA4A613B4_.wvu.PrintArea" localSheetId="7" hidden="1">SWAN!$A$1:$M$101</definedName>
    <definedName name="Z_D8AE3607_C68D_4DD7_8BE1_F63EA4A613B4_.wvu.PrintArea" localSheetId="42" hidden="1">TIGER!$A$1:$M$50</definedName>
    <definedName name="Z_D8AE3607_C68D_4DD7_8BE1_F63EA4A613B4_.wvu.PrintTitles" localSheetId="2" hidden="1">HOME!$17:$17</definedName>
    <definedName name="Z_D8AE3607_C68D_4DD7_8BE1_F63EA4A613B4_.wvu.Rows" localSheetId="36" hidden="1">'AFRICA EXPRESS'!#REF!</definedName>
    <definedName name="Z_D8AE3607_C68D_4DD7_8BE1_F63EA4A613B4_.wvu.Rows" localSheetId="3" hidden="1">ALBATROSS!#REF!,ALBATROSS!$184:$184</definedName>
    <definedName name="Z_D8AE3607_C68D_4DD7_8BE1_F63EA4A613B4_.wvu.Rows" localSheetId="25" hidden="1">AMBERJACK!$9:$24</definedName>
    <definedName name="Z_D8AE3607_C68D_4DD7_8BE1_F63EA4A613B4_.wvu.Rows" localSheetId="27" hidden="1">AMERICA!#REF!</definedName>
    <definedName name="Z_D8AE3607_C68D_4DD7_8BE1_F63EA4A613B4_.wvu.Rows" localSheetId="43" hidden="1">ANDES!#REF!</definedName>
    <definedName name="Z_D8AE3607_C68D_4DD7_8BE1_F63EA4A613B4_.wvu.Rows" localSheetId="34" hidden="1">AUSTRALIA!$6:$16</definedName>
    <definedName name="Z_D8AE3607_C68D_4DD7_8BE1_F63EA4A613B4_.wvu.Rows" localSheetId="44" hidden="1">AZTEC!#REF!</definedName>
    <definedName name="Z_D8AE3607_C68D_4DD7_8BE1_F63EA4A613B4_.wvu.Rows" localSheetId="11" hidden="1">'BRITANNIA '!#REF!,'BRITANNIA '!$69:$69</definedName>
    <definedName name="Z_D8AE3607_C68D_4DD7_8BE1_F63EA4A613B4_.wvu.Rows" localSheetId="40" hidden="1">CAPRICORN!#REF!</definedName>
    <definedName name="Z_D8AE3607_C68D_4DD7_8BE1_F63EA4A613B4_.wvu.Rows" localSheetId="39" hidden="1">CARIOCA!#REF!,CARIOCA!#REF!</definedName>
    <definedName name="Z_D8AE3607_C68D_4DD7_8BE1_F63EA4A613B4_.wvu.Rows" localSheetId="20" hidden="1">CHINOOK!#REF!,CHINOOK!#REF!</definedName>
    <definedName name="Z_D8AE3607_C68D_4DD7_8BE1_F63EA4A613B4_.wvu.Rows" localSheetId="9" hidden="1">CONDOR!#REF!,CONDOR!$180:$180</definedName>
    <definedName name="Z_D8AE3607_C68D_4DD7_8BE1_F63EA4A613B4_.wvu.Rows" localSheetId="47" hidden="1">DAHLIA!#REF!,DAHLIA!#REF!</definedName>
    <definedName name="Z_D8AE3607_C68D_4DD7_8BE1_F63EA4A613B4_.wvu.Rows" localSheetId="35" hidden="1">'DAR FEEDER'!$6:$42</definedName>
    <definedName name="Z_D8AE3607_C68D_4DD7_8BE1_F63EA4A613B4_.wvu.Rows" localSheetId="12" hidden="1">DRAGON!$6:$11,DRAGON!$14:$39</definedName>
    <definedName name="Z_D8AE3607_C68D_4DD7_8BE1_F63EA4A613B4_.wvu.Rows" localSheetId="52" hidden="1">EAGLE!$53:$53</definedName>
    <definedName name="Z_D8AE3607_C68D_4DD7_8BE1_F63EA4A613B4_.wvu.Rows" localSheetId="31" hidden="1">ELEPHANT!#REF!</definedName>
    <definedName name="Z_D8AE3607_C68D_4DD7_8BE1_F63EA4A613B4_.wvu.Rows" localSheetId="29" hidden="1">'EMERALD '!#REF!,'EMERALD '!$158:$158</definedName>
    <definedName name="Z_D8AE3607_C68D_4DD7_8BE1_F63EA4A613B4_.wvu.Rows" localSheetId="28" hidden="1">EMPIRE!#REF!,EMPIRE!#REF!</definedName>
    <definedName name="Z_D8AE3607_C68D_4DD7_8BE1_F63EA4A613B4_.wvu.Rows" localSheetId="45" hidden="1">INCA!#REF!</definedName>
    <definedName name="Z_D8AE3607_C68D_4DD7_8BE1_F63EA4A613B4_.wvu.Rows" localSheetId="37" hidden="1">INGWE!#REF!</definedName>
    <definedName name="Z_D8AE3607_C68D_4DD7_8BE1_F63EA4A613B4_.wvu.Rows" localSheetId="38" hidden="1">IPANEMA!$5:$16,IPANEMA!#REF!</definedName>
    <definedName name="Z_D8AE3607_C68D_4DD7_8BE1_F63EA4A613B4_.wvu.Rows" localSheetId="13" hidden="1">JADE!$7:$9</definedName>
    <definedName name="Z_D8AE3607_C68D_4DD7_8BE1_F63EA4A613B4_.wvu.Rows" localSheetId="16" hidden="1">JAGUAR!$6:$43,JAGUAR!$46:$61,JAGUAR!$159:$159</definedName>
    <definedName name="Z_D8AE3607_C68D_4DD7_8BE1_F63EA4A613B4_.wvu.Rows" localSheetId="41" hidden="1">KIWI!#REF!</definedName>
    <definedName name="Z_D8AE3607_C68D_4DD7_8BE1_F63EA4A613B4_.wvu.Rows" localSheetId="30" hidden="1">LIBERTY!#REF!</definedName>
    <definedName name="Z_D8AE3607_C68D_4DD7_8BE1_F63EA4A613B4_.wvu.Rows" localSheetId="6" hidden="1">LION!#REF!,LION!$181:$181</definedName>
    <definedName name="Z_D8AE3607_C68D_4DD7_8BE1_F63EA4A613B4_.wvu.Rows" localSheetId="22" hidden="1">'LONE STAR'!$8:$28</definedName>
    <definedName name="Z_D8AE3607_C68D_4DD7_8BE1_F63EA4A613B4_.wvu.Rows" localSheetId="21" hidden="1">MAPLE!$6:$36,MAPLE!#REF!</definedName>
    <definedName name="Z_D8AE3607_C68D_4DD7_8BE1_F63EA4A613B4_.wvu.Rows" localSheetId="49" hidden="1">MUSTANG!#REF!,MUSTANG!#REF!</definedName>
    <definedName name="Z_D8AE3607_C68D_4DD7_8BE1_F63EA4A613B4_.wvu.Rows" localSheetId="32" hidden="1">'NEW FALCON'!#REF!,'NEW FALCON'!#REF!</definedName>
    <definedName name="Z_D8AE3607_C68D_4DD7_8BE1_F63EA4A613B4_.wvu.Rows" localSheetId="17" hidden="1">ORIENT!$6:$51,ORIENT!$54:$69</definedName>
    <definedName name="Z_D8AE3607_C68D_4DD7_8BE1_F63EA4A613B4_.wvu.Rows" localSheetId="23" hidden="1">PELICAN!$8:$25</definedName>
    <definedName name="Z_D8AE3607_C68D_4DD7_8BE1_F63EA4A613B4_.wvu.Rows" localSheetId="26" hidden="1">PETRA!$6:$42</definedName>
    <definedName name="Z_D8AE3607_C68D_4DD7_8BE1_F63EA4A613B4_.wvu.Rows" localSheetId="18" hidden="1">PHOENIX!$8:$11</definedName>
    <definedName name="Z_D8AE3607_C68D_4DD7_8BE1_F63EA4A613B4_.wvu.Rows" localSheetId="50" hidden="1">ROSE!$6:$9</definedName>
    <definedName name="Z_D8AE3607_C68D_4DD7_8BE1_F63EA4A613B4_.wvu.Rows" localSheetId="24" hidden="1">SANTANA!$64:$64</definedName>
    <definedName name="Z_D8AE3607_C68D_4DD7_8BE1_F63EA4A613B4_.wvu.Rows" localSheetId="19" hidden="1">'SENTOSA USWC'!#REF!</definedName>
    <definedName name="Z_D8AE3607_C68D_4DD7_8BE1_F63EA4A613B4_.wvu.Rows" localSheetId="53" hidden="1">SEQUOIA!$35:$35</definedName>
    <definedName name="Z_D8AE3607_C68D_4DD7_8BE1_F63EA4A613B4_.wvu.Rows" localSheetId="33" hidden="1">SHIKRA!#REF!,SHIKRA!#REF!</definedName>
    <definedName name="Z_D8AE3607_C68D_4DD7_8BE1_F63EA4A613B4_.wvu.Rows" localSheetId="5" hidden="1">SHOGUN!$7:$28,SHOGUN!$375:$375</definedName>
    <definedName name="Z_D8AE3607_C68D_4DD7_8BE1_F63EA4A613B4_.wvu.Rows" localSheetId="4" hidden="1">SILK!#REF!,SILK!$289:$289</definedName>
    <definedName name="Z_D8AE3607_C68D_4DD7_8BE1_F63EA4A613B4_.wvu.Rows" localSheetId="7" hidden="1">SWAN!#REF!,SWAN!$122:$122</definedName>
    <definedName name="Z_D9832A2A_90C4_463E_856C_6A66F5E21597_.wvu.FilterData" localSheetId="2" hidden="1">HOME!$A$17:$K$384</definedName>
    <definedName name="Z_D9DDC767_18FB_4519_9D9C_B212B6D7495D_.wvu.FilterData" localSheetId="2" hidden="1">HOME!$A$17:$K$178</definedName>
    <definedName name="Z_DA24ADB4_338E_4E9E_9692_38DD416BEE2F_.wvu.FilterData" localSheetId="2" hidden="1">HOME!$A$17:$K$286</definedName>
    <definedName name="Z_DA41AE97_CE68_46AB_B8AD_4E9F488C5ADE_.wvu.FilterData" localSheetId="2" hidden="1">HOME!$A$17:$K$384</definedName>
    <definedName name="Z_DB0C9D95_BFCD_4933_8BAE_C06CB6F51E93_.wvu.FilterData" localSheetId="2" hidden="1">HOME!$A$17:$K$258</definedName>
    <definedName name="Z_DB26BE8F_B2A8_48CC_A9FF_C80508E7BDE9_.wvu.FilterData" localSheetId="2" hidden="1">HOME!$A$17:$K$374</definedName>
    <definedName name="Z_DB26BE8F_B2A8_48CC_A9FF_C80508E7BDE9_.wvu.FilterData" localSheetId="16" hidden="1">JAGUAR!$B$13:$F$16</definedName>
    <definedName name="Z_DBC54AAD_9327_4BD5_8EDE_3FF4E2E407A8_.wvu.FilterData" localSheetId="2" hidden="1">HOME!$A$17:$K$286</definedName>
    <definedName name="Z_DBFDB0BC_B8BF_4B49_92B2_35E7E71B05FE_.wvu.FilterData" localSheetId="2" hidden="1">HOME!$A$17:$K$384</definedName>
    <definedName name="Z_DC0437CF_058F_409A_A75C_6B98416C87A5_.wvu.FilterData" localSheetId="2" hidden="1">HOME!$A$17:$K$259</definedName>
    <definedName name="Z_DC06F3A3_6926_4645_B5C4_E3467E609D97_.wvu.FilterData" localSheetId="2" hidden="1">HOME!$A$17:$K$374</definedName>
    <definedName name="Z_DC21C94C_A26C_4485_A68F_548459439841_.wvu.FilterData" localSheetId="2" hidden="1">HOME!$A$17:$K$288</definedName>
    <definedName name="Z_DC8D41F2_1E4C_4C27_92B7_A3BA74A15F0D_.wvu.FilterData" localSheetId="2" hidden="1">HOME!$A$17:$K$288</definedName>
    <definedName name="Z_DE22B9FD_257F_4478_AFF5_ECEC743BF9E1_.wvu.FilterData" localSheetId="2" hidden="1">HOME!$A$17:$K$353</definedName>
    <definedName name="Z_DE51C5EC_F423_4D77_AE4D_BF8343BAECAB_.wvu.FilterData" localSheetId="2" hidden="1">HOME!$A$17:$K$286</definedName>
    <definedName name="Z_DE57B6BF_6AE9_43AC_8202_05E7782798F3_.wvu.FilterData" localSheetId="2" hidden="1">HOME!$A$17:$K$370</definedName>
    <definedName name="Z_DE5B5BA9_DCED_4DF8_B789_1172BAA25CA8_.wvu.FilterData" localSheetId="16" hidden="1">JAGUAR!$B$13:$F$16</definedName>
    <definedName name="Z_DE721C90_760E_4486_87A7_E0A447AA68F6_.wvu.FilterData" localSheetId="2" hidden="1">HOME!$A$17:$K$285</definedName>
    <definedName name="Z_DE80C4E1_1DB6_42BD_BD17_24B79BAE5C2B_.wvu.FilterData" localSheetId="2" hidden="1">HOME!$A$17:$K$286</definedName>
    <definedName name="Z_DE8F7506_171E_47A2_8803_3BA85AE2F45F_.wvu.FilterData" localSheetId="16" hidden="1">JAGUAR!$B$13:$F$16</definedName>
    <definedName name="Z_DED2AEB9_EA53_4CDA_B86F_4E44BA5790E2_.wvu.FilterData" localSheetId="2" hidden="1">HOME!$A$17:$K$384</definedName>
    <definedName name="Z_DEF9D014_228A_4083_8975_92DB67F253C2_.wvu.FilterData" localSheetId="2" hidden="1">HOME!$A$17:$K$286</definedName>
    <definedName name="Z_DF4DBFC6_BAD6_4109_8A0D_0EE977784CC9_.wvu.FilterData" localSheetId="2" hidden="1">HOME!$A$17:$K$258</definedName>
    <definedName name="Z_DF664468_2591_4537_A401_E39E9401FA18_.wvu.FilterData" localSheetId="2" hidden="1">HOME!$A$17:$K$258</definedName>
    <definedName name="Z_DF664468_2591_4537_A401_E39E9401FA18_.wvu.PrintArea" localSheetId="36" hidden="1">'AFRICA EXPRESS'!$A$1:$M$129</definedName>
    <definedName name="Z_DF664468_2591_4537_A401_E39E9401FA18_.wvu.PrintArea" localSheetId="27" hidden="1">AMERICA!$A$1:$M$193</definedName>
    <definedName name="Z_DF664468_2591_4537_A401_E39E9401FA18_.wvu.PrintArea" localSheetId="34" hidden="1">AUSTRALIA!$A$1:$H$135</definedName>
    <definedName name="Z_DF664468_2591_4537_A401_E39E9401FA18_.wvu.PrintArea" localSheetId="28" hidden="1">EMPIRE!$B$1:$M$109</definedName>
    <definedName name="Z_DF664468_2591_4537_A401_E39E9401FA18_.wvu.PrintArea" localSheetId="2" hidden="1">HOME!$A$1:$K$560</definedName>
    <definedName name="Z_DF664468_2591_4537_A401_E39E9401FA18_.wvu.PrintArea" localSheetId="51" hidden="1">'PEARL RIVER'!$A$1:$M$42</definedName>
    <definedName name="Z_DF664468_2591_4537_A401_E39E9401FA18_.wvu.PrintArea" localSheetId="18" hidden="1">PHOENIX!$A$1:$M$253</definedName>
    <definedName name="Z_DF664468_2591_4537_A401_E39E9401FA18_.wvu.PrintArea" localSheetId="7" hidden="1">SWAN!$A$1:$M$101</definedName>
    <definedName name="Z_DF664468_2591_4537_A401_E39E9401FA18_.wvu.Rows" localSheetId="3" hidden="1">ALBATROSS!$184:$184</definedName>
    <definedName name="Z_DF664468_2591_4537_A401_E39E9401FA18_.wvu.Rows" localSheetId="27" hidden="1">AMERICA!#REF!</definedName>
    <definedName name="Z_DF664468_2591_4537_A401_E39E9401FA18_.wvu.Rows" localSheetId="20" hidden="1">CHINOOK!#REF!</definedName>
    <definedName name="Z_DF664468_2591_4537_A401_E39E9401FA18_.wvu.Rows" localSheetId="47" hidden="1">DAHLIA!#REF!</definedName>
    <definedName name="Z_DF664468_2591_4537_A401_E39E9401FA18_.wvu.Rows" localSheetId="52" hidden="1">EAGLE!$53:$53</definedName>
    <definedName name="Z_DF664468_2591_4537_A401_E39E9401FA18_.wvu.Rows" localSheetId="29" hidden="1">'EMERALD '!$155:$155</definedName>
    <definedName name="Z_DF664468_2591_4537_A401_E39E9401FA18_.wvu.Rows" localSheetId="16" hidden="1">JAGUAR!$159:$159</definedName>
    <definedName name="Z_DF664468_2591_4537_A401_E39E9401FA18_.wvu.Rows" localSheetId="6" hidden="1">LION!$181:$181</definedName>
    <definedName name="Z_DF664468_2591_4537_A401_E39E9401FA18_.wvu.Rows" localSheetId="21" hidden="1">MAPLE!#REF!</definedName>
    <definedName name="Z_DF664468_2591_4537_A401_E39E9401FA18_.wvu.Rows" localSheetId="49" hidden="1">MUSTANG!#REF!</definedName>
    <definedName name="Z_DF664468_2591_4537_A401_E39E9401FA18_.wvu.Rows" localSheetId="24" hidden="1">SANTANA!$64:$64</definedName>
    <definedName name="Z_DF664468_2591_4537_A401_E39E9401FA18_.wvu.Rows" localSheetId="19" hidden="1">'SENTOSA USWC'!#REF!</definedName>
    <definedName name="Z_DF664468_2591_4537_A401_E39E9401FA18_.wvu.Rows" localSheetId="53" hidden="1">SEQUOIA!$35:$35</definedName>
    <definedName name="Z_DF664468_2591_4537_A401_E39E9401FA18_.wvu.Rows" localSheetId="5" hidden="1">SHOGUN!$375:$375</definedName>
    <definedName name="Z_DF664468_2591_4537_A401_E39E9401FA18_.wvu.Rows" localSheetId="4" hidden="1">SILK!$289:$289</definedName>
    <definedName name="Z_DF664468_2591_4537_A401_E39E9401FA18_.wvu.Rows" localSheetId="7" hidden="1">SWAN!$122:$122</definedName>
    <definedName name="Z_E032CE9F_0109_4777_A482_46F0ED9A1664_.wvu.FilterData" localSheetId="2" hidden="1">HOME!$A$17:$K$286</definedName>
    <definedName name="Z_E036BC5F_FC7C_4B01_B754_27A143DDA305_.wvu.FilterData" localSheetId="2" hidden="1">HOME!$A$17:$K$285</definedName>
    <definedName name="Z_E04798F9_80C9_424F_AFF2_59FEB8DC934D_.wvu.FilterData" localSheetId="2" hidden="1">HOME!$A$17:$K$179</definedName>
    <definedName name="Z_E0D19631_C809_45F8_AFB1_3B16846F6716_.wvu.FilterData" localSheetId="2" hidden="1">HOME!$A$17:$K$288</definedName>
    <definedName name="Z_E11A257D_ACE4_4181_8614_73737086CC2A_.wvu.FilterData" localSheetId="16" hidden="1">JAGUAR!$B$13:$F$16</definedName>
    <definedName name="Z_E1445104_71BD_4FF3_8C90_E3C0941F50BC_.wvu.FilterData" localSheetId="2" hidden="1">HOME!$A$17:$K$406</definedName>
    <definedName name="Z_E17AD57C_AFE8_4EE3_B87C_128728FC783C_.wvu.FilterData" localSheetId="2" hidden="1">HOME!$A$17:$K$406</definedName>
    <definedName name="Z_E1D3C3CC_6484_42D2_B585_EC99E900772B_.wvu.FilterData" localSheetId="2" hidden="1">HOME!$A$17:$K$286</definedName>
    <definedName name="Z_E22542A7_0D3A_4411_8190_AFB2B79A4AA4_.wvu.FilterData" localSheetId="2" hidden="1">HOME!$A$17:$K$353</definedName>
    <definedName name="Z_E2E7120F_EE67_4634_BF30_B7B61B873285_.wvu.FilterData" localSheetId="2" hidden="1">HOME!$A$17:$K$288</definedName>
    <definedName name="Z_E300958D_44FC_4A32_A0D8_0197555984F0_.wvu.FilterData" localSheetId="16" hidden="1">JAGUAR!$B$13:$F$16</definedName>
    <definedName name="Z_E33D75F6_41AC_4384_B85E_17C9F4713532_.wvu.FilterData" localSheetId="2" hidden="1">HOME!$A$17:$K$406</definedName>
    <definedName name="Z_E33D75F6_41AC_4384_B85E_17C9F4713532_.wvu.FilterData" localSheetId="16" hidden="1">JAGUAR!$B$13:$F$16</definedName>
    <definedName name="Z_E34FA785_2996_479D_B37A_32B4002FAB27_.wvu.FilterData" localSheetId="2" hidden="1">HOME!$A$17:$K$179</definedName>
    <definedName name="Z_E36C8DF0_5D75_4098_BDA6_0A703B7783DB_.wvu.FilterData" localSheetId="2" hidden="1">HOME!$A$17:$K$179</definedName>
    <definedName name="Z_E3A795D2_16CF_4647_BF5F_F68444493D3B_.wvu.FilterData" localSheetId="2" hidden="1">HOME!$A$17:$K$179</definedName>
    <definedName name="Z_E43F86D8_5E60_49CB_9A24_0D57C9A800C8_.wvu.FilterData" localSheetId="2" hidden="1">HOME!$A$17:$K$353</definedName>
    <definedName name="Z_E43F86D8_5E60_49CB_9A24_0D57C9A800C8_.wvu.FilterData" localSheetId="16" hidden="1">JAGUAR!$B$13:$F$16</definedName>
    <definedName name="Z_E473C094_85A4_4671_8F06_A8EDB30BEE69_.wvu.FilterData" localSheetId="2" hidden="1">HOME!$A$17:$K$285</definedName>
    <definedName name="Z_E4839A1F_FED3_4437_B032_CCEE9FDF2CA2_.wvu.FilterData" localSheetId="2" hidden="1">HOME!$A$17:$K$370</definedName>
    <definedName name="Z_E5B594E5_93F1_4EE5_B50F_ECC250ED20EF_.wvu.FilterData" localSheetId="2" hidden="1">HOME!$A$17:$K$384</definedName>
    <definedName name="Z_E5F51007_B70D_478A_94E3_8F268B81466D_.wvu.FilterData" localSheetId="2" hidden="1">HOME!$A$17:$K$286</definedName>
    <definedName name="Z_E65A9F71_B251_4F08_A92A_53FEFEC154A3_.wvu.FilterData" localSheetId="2" hidden="1">HOME!$A$17:$K$370</definedName>
    <definedName name="Z_E6AF9B55_A9F1_485C_885A_688B52DB08BB_.wvu.FilterData" localSheetId="2" hidden="1">HOME!$A$17:$K$439</definedName>
    <definedName name="Z_E6E611BD_D5E5_44B5_8C9A_97FCDBB08478_.wvu.FilterData" localSheetId="2" hidden="1">HOME!$A$17:$K$285</definedName>
    <definedName name="Z_E70F727F_047C_423B_A102_BF2CAA8114A3_.wvu.FilterData" localSheetId="2" hidden="1">HOME!$A$17:$K$288</definedName>
    <definedName name="Z_E7309B86_A1C4_4184_9866_33A54AD4355B_.wvu.FilterData" localSheetId="16" hidden="1">JAGUAR!$B$13:$F$16</definedName>
    <definedName name="Z_E7666677_F8CC_4EB8_9561_1F3966316078_.wvu.FilterData" localSheetId="2" hidden="1">HOME!$A$17:$K$259</definedName>
    <definedName name="Z_E8642142_AF7E_4F0A_8D28_C12B8EE2B14D_.wvu.FilterData" localSheetId="2" hidden="1">HOME!$A$17:$K$384</definedName>
    <definedName name="Z_E89C95C3_FFF4_4575_9420_D70CD6DFA3D8_.wvu.FilterData" localSheetId="2" hidden="1">HOME!$A$17:$K$286</definedName>
    <definedName name="Z_E8EB8944_C5B0_4180_BCE6_99126EEEEA7D_.wvu.FilterData" localSheetId="2" hidden="1">HOME!$A$17:$K$353</definedName>
    <definedName name="Z_E965DB39_5CE0_4621_9CA2_59E22EAD8ADD_.wvu.FilterData" localSheetId="2" hidden="1">HOME!$A$17:$K$353</definedName>
    <definedName name="Z_EA85F498_34FE_4E52_BBA3_F1BB6114CA75_.wvu.FilterData" localSheetId="2" hidden="1">HOME!$A$17:$K$353</definedName>
    <definedName name="Z_EACC4AB5_2837_47A8_A3D2_17F745B2DCF1_.wvu.FilterData" localSheetId="2" hidden="1">HOME!$A$17:$K$353</definedName>
    <definedName name="Z_EB11D7C2_E670_41AA_9726_3EF61E41D5FC_.wvu.FilterData" localSheetId="2" hidden="1">HOME!$A$17:$K$353</definedName>
    <definedName name="Z_EBB45495_2332_4AC8_94A2_28900FA1B403_.wvu.FilterData" localSheetId="2" hidden="1">HOME!$A$17:$K$353</definedName>
    <definedName name="Z_EBCB16E3_2413_4FE7_A935_42E6929FEB84_.wvu.FilterData" localSheetId="2" hidden="1">HOME!$A$17:$K$353</definedName>
    <definedName name="Z_EBFE185F_6EFA_44B3_B76F_916580EAD521_.wvu.FilterData" localSheetId="2" hidden="1">HOME!$A$17:$K$179</definedName>
    <definedName name="Z_EC2533FC_56BF_40C9_AB88_7239CD8D9113_.wvu.FilterData" localSheetId="2" hidden="1">HOME!$A$17:$K$384</definedName>
    <definedName name="Z_ECD0D7E3_8016_4861_BC6E_F7419B2B716A_.wvu.FilterData" localSheetId="16" hidden="1">JAGUAR!$B$13:$F$16</definedName>
    <definedName name="Z_ECE62963_5506_4FA1_8A66_9811B61460D2_.wvu.FilterData" localSheetId="2" hidden="1">HOME!$A$17:$K$288</definedName>
    <definedName name="Z_ECF26C12_6B51_4A33_8016_E2AD1A2FAD48_.wvu.FilterData" localSheetId="16" hidden="1">JAGUAR!$B$13:$F$16</definedName>
    <definedName name="Z_ED3499EE_5EEF_46F9_A99D_86D8F9E30352_.wvu.FilterData" localSheetId="2" hidden="1">HOME!$A$17:$K$353</definedName>
    <definedName name="Z_ED5D6D99_4093_4762_81D4_E60443A01224_.wvu.FilterData" localSheetId="2" hidden="1">HOME!$A$17:$K$353</definedName>
    <definedName name="Z_ED5D6D99_4093_4762_81D4_E60443A01224_.wvu.FilterData" localSheetId="16" hidden="1">JAGUAR!$B$13:$F$16</definedName>
    <definedName name="Z_EE610708_5D9C_4429_800C_DAAF363E4856_.wvu.FilterData" localSheetId="2" hidden="1">HOME!$A$17:$K$384</definedName>
    <definedName name="Z_EED3C3DB_FE66_430A_B3E4_46053DB5C19F_.wvu.FilterData" localSheetId="2" hidden="1">HOME!$A$17:$K$353</definedName>
    <definedName name="Z_EED99136_3EC6_454B_8810_2C68800BE1BA_.wvu.FilterData" localSheetId="2" hidden="1">HOME!$A$17:$K$384</definedName>
    <definedName name="Z_EF083643_5DC2_499D_B76C_E5237BE3D179_.wvu.FilterData" localSheetId="2" hidden="1">HOME!$A$17:$K$178</definedName>
    <definedName name="Z_EF0C684C_7F97_40E9_8EC4_B4072B8075DC_.wvu.FilterData" localSheetId="2" hidden="1">HOME!$A$17:$K$384</definedName>
    <definedName name="Z_EF0C684C_7F97_40E9_8EC4_B4072B8075DC_.wvu.FilterData" localSheetId="16" hidden="1">JAGUAR!$B$13:$F$16</definedName>
    <definedName name="Z_EF131A03_8E2D_4151_B9FA_760B6A6E46FF_.wvu.FilterData" localSheetId="2" hidden="1">HOME!$A$17:$K$259</definedName>
    <definedName name="Z_EF2610F0_1AF5_4049_9CCB_DA0E784D548C_.wvu.FilterData" localSheetId="2" hidden="1">HOME!$A$17:$K$374</definedName>
    <definedName name="Z_EF3970C2_388B_4CC2_BF77_C490B915A908_.wvu.FilterData" localSheetId="2" hidden="1">HOME!$A$17:$K$439</definedName>
    <definedName name="Z_EF3970C2_388B_4CC2_BF77_C490B915A908_.wvu.FilterData" localSheetId="16" hidden="1">JAGUAR!$B$13:$F$16</definedName>
    <definedName name="Z_EF6117A4_F55D_480F_A139_9F7779E9B1B3_.wvu.FilterData" localSheetId="2" hidden="1">HOME!$A$17:$K$286</definedName>
    <definedName name="Z_EFE370A9_3F14_4BB6_B61D_BED60FF4D218_.wvu.FilterData" localSheetId="2" hidden="1">HOME!$A$17:$K$172</definedName>
    <definedName name="Z_EFFD6C57_9D55_44E1_B8BE_47002FF62FE9_.wvu.FilterData" localSheetId="2" hidden="1">HOME!$A$17:$K$353</definedName>
    <definedName name="Z_F0E1BDFA_A9E3_42C2_9138_B71C7F1F8216_.wvu.FilterData" localSheetId="2" hidden="1">HOME!$A$17:$K$288</definedName>
    <definedName name="Z_F176130F_AA98_4D14_846A_2BFEFA0D3510_.wvu.FilterData" localSheetId="2" hidden="1">HOME!$A$17:$K$286</definedName>
    <definedName name="Z_F1DDF5D9_3AB4_46AF_963E_5F618E021200_.wvu.FilterData" localSheetId="2" hidden="1">HOME!$A$17:$K$384</definedName>
    <definedName name="Z_F2477864_7A7A_4A38_A9C8_7A6B0683C144_.wvu.FilterData" localSheetId="2" hidden="1">HOME!$A$17:$K$286</definedName>
    <definedName name="Z_F26D8B8B_DDF7_41AC_AA3A_9AA826A60715_.wvu.FilterData" localSheetId="16" hidden="1">JAGUAR!$B$13:$F$16</definedName>
    <definedName name="Z_F3F59FDE_B278_40D6_80FE_8EB4E818BA6E_.wvu.FilterData" localSheetId="2" hidden="1">HOME!$A$17:$K$259</definedName>
    <definedName name="Z_F419A480_3730_4020_821C_777034F932A3_.wvu.FilterData" localSheetId="16" hidden="1">JAGUAR!$B$13:$F$16</definedName>
    <definedName name="Z_F42966E7_990C_4D4B_9CC0_D21D6A7A9CCD_.wvu.FilterData" localSheetId="2" hidden="1">HOME!$A$17:$K$286</definedName>
    <definedName name="Z_F4E7FBE2_C0ED_4977_A96B_16A7D84A0022_.wvu.FilterData" localSheetId="16" hidden="1">JAGUAR!$B$13:$F$16</definedName>
    <definedName name="Z_F4EE20CB_2C3D_4AED_A466_13E80CC41B6E_.wvu.FilterData" localSheetId="2" hidden="1">HOME!$A$17:$K$370</definedName>
    <definedName name="Z_F4EE20CB_2C3D_4AED_A466_13E80CC41B6E_.wvu.FilterData" localSheetId="16" hidden="1">JAGUAR!$B$13:$F$16</definedName>
    <definedName name="Z_F5146169_81AB_4FE5_8259_F2574500875F_.wvu.FilterData" localSheetId="2" hidden="1">HOME!$A$17:$K$353</definedName>
    <definedName name="Z_F584A31E_A7CC_4F98_83E1_F1C791022427_.wvu.FilterData" localSheetId="2" hidden="1">HOME!$A$17:$K$384</definedName>
    <definedName name="Z_F5A80049_8D25_4C90_9036_9D8F6FDB91C4_.wvu.FilterData" localSheetId="2" hidden="1">HOME!$A$17:$K$384</definedName>
    <definedName name="Z_F5C8B370_5857_4976_921B_862A0F6AC7E8_.wvu.FilterData" localSheetId="2" hidden="1">HOME!$A$17:$K$258</definedName>
    <definedName name="Z_F5E3CFC0_005D_41D6_AF36_C6E4368D53F4_.wvu.FilterData" localSheetId="2" hidden="1">HOME!$A$17:$K$286</definedName>
    <definedName name="Z_F64DF93A_0CD5_4665_A448_613906F88C7C_.wvu.Cols" localSheetId="35" hidden="1">'DAR FEEDER'!$F:$F</definedName>
    <definedName name="Z_F64DF93A_0CD5_4665_A448_613906F88C7C_.wvu.Cols" localSheetId="26" hidden="1">PETRA!$E:$E</definedName>
    <definedName name="Z_F64DF93A_0CD5_4665_A448_613906F88C7C_.wvu.FilterData" localSheetId="34" hidden="1">AUSTRALIA!$A$18:$J$19</definedName>
    <definedName name="Z_F64DF93A_0CD5_4665_A448_613906F88C7C_.wvu.FilterData" localSheetId="2" hidden="1">HOME!$A$17:$K$439</definedName>
    <definedName name="Z_F64DF93A_0CD5_4665_A448_613906F88C7C_.wvu.FilterData" localSheetId="16" hidden="1">JAGUAR!$B$13:$F$16</definedName>
    <definedName name="Z_F64DF93A_0CD5_4665_A448_613906F88C7C_.wvu.PrintArea" localSheetId="36" hidden="1">'AFRICA EXPRESS'!$A$1:$M$129</definedName>
    <definedName name="Z_F64DF93A_0CD5_4665_A448_613906F88C7C_.wvu.PrintArea" localSheetId="27" hidden="1">AMERICA!$A$1:$M$193</definedName>
    <definedName name="Z_F64DF93A_0CD5_4665_A448_613906F88C7C_.wvu.PrintArea" localSheetId="34" hidden="1">AUSTRALIA!$A$1:$H$135</definedName>
    <definedName name="Z_F64DF93A_0CD5_4665_A448_613906F88C7C_.wvu.PrintArea" localSheetId="29" hidden="1">'EMERALD '!$B$1:$P$146</definedName>
    <definedName name="Z_F64DF93A_0CD5_4665_A448_613906F88C7C_.wvu.PrintArea" localSheetId="28" hidden="1">EMPIRE!$B$1:$M$109</definedName>
    <definedName name="Z_F64DF93A_0CD5_4665_A448_613906F88C7C_.wvu.PrintArea" localSheetId="2" hidden="1">HOME!$A$17:$K$353</definedName>
    <definedName name="Z_F64DF93A_0CD5_4665_A448_613906F88C7C_.wvu.PrintArea" localSheetId="51" hidden="1">'PEARL RIVER'!$A$1:$M$42</definedName>
    <definedName name="Z_F64DF93A_0CD5_4665_A448_613906F88C7C_.wvu.PrintArea" localSheetId="18" hidden="1">PHOENIX!$A$1:$M$253</definedName>
    <definedName name="Z_F64DF93A_0CD5_4665_A448_613906F88C7C_.wvu.PrintArea" localSheetId="7" hidden="1">SWAN!$A$1:$M$101</definedName>
    <definedName name="Z_F64DF93A_0CD5_4665_A448_613906F88C7C_.wvu.PrintArea" localSheetId="42" hidden="1">TIGER!$A$1:$M$50</definedName>
    <definedName name="Z_F64DF93A_0CD5_4665_A448_613906F88C7C_.wvu.PrintTitles" localSheetId="2" hidden="1">HOME!$17:$17</definedName>
    <definedName name="Z_F64DF93A_0CD5_4665_A448_613906F88C7C_.wvu.Rows" localSheetId="36" hidden="1">'AFRICA EXPRESS'!#REF!</definedName>
    <definedName name="Z_F64DF93A_0CD5_4665_A448_613906F88C7C_.wvu.Rows" localSheetId="3" hidden="1">ALBATROSS!#REF!,ALBATROSS!$184:$184</definedName>
    <definedName name="Z_F64DF93A_0CD5_4665_A448_613906F88C7C_.wvu.Rows" localSheetId="25" hidden="1">AMBERJACK!$9:$24</definedName>
    <definedName name="Z_F64DF93A_0CD5_4665_A448_613906F88C7C_.wvu.Rows" localSheetId="27" hidden="1">AMERICA!#REF!</definedName>
    <definedName name="Z_F64DF93A_0CD5_4665_A448_613906F88C7C_.wvu.Rows" localSheetId="43" hidden="1">ANDES!#REF!</definedName>
    <definedName name="Z_F64DF93A_0CD5_4665_A448_613906F88C7C_.wvu.Rows" localSheetId="34" hidden="1">AUSTRALIA!$6:$16,AUSTRALIA!#REF!</definedName>
    <definedName name="Z_F64DF93A_0CD5_4665_A448_613906F88C7C_.wvu.Rows" localSheetId="44" hidden="1">AZTEC!#REF!</definedName>
    <definedName name="Z_F64DF93A_0CD5_4665_A448_613906F88C7C_.wvu.Rows" localSheetId="11" hidden="1">'BRITANNIA '!#REF!,'BRITANNIA '!$69:$69</definedName>
    <definedName name="Z_F64DF93A_0CD5_4665_A448_613906F88C7C_.wvu.Rows" localSheetId="40" hidden="1">CAPRICORN!#REF!</definedName>
    <definedName name="Z_F64DF93A_0CD5_4665_A448_613906F88C7C_.wvu.Rows" localSheetId="39" hidden="1">CARIOCA!#REF!,CARIOCA!#REF!</definedName>
    <definedName name="Z_F64DF93A_0CD5_4665_A448_613906F88C7C_.wvu.Rows" localSheetId="20" hidden="1">CHINOOK!#REF!,CHINOOK!#REF!</definedName>
    <definedName name="Z_F64DF93A_0CD5_4665_A448_613906F88C7C_.wvu.Rows" localSheetId="9" hidden="1">CONDOR!#REF!,CONDOR!$180:$180</definedName>
    <definedName name="Z_F64DF93A_0CD5_4665_A448_613906F88C7C_.wvu.Rows" localSheetId="47" hidden="1">DAHLIA!#REF!,DAHLIA!#REF!</definedName>
    <definedName name="Z_F64DF93A_0CD5_4665_A448_613906F88C7C_.wvu.Rows" localSheetId="35" hidden="1">'DAR FEEDER'!$8:$22</definedName>
    <definedName name="Z_F64DF93A_0CD5_4665_A448_613906F88C7C_.wvu.Rows" localSheetId="12" hidden="1">DRAGON!$6:$11,DRAGON!$14:$39</definedName>
    <definedName name="Z_F64DF93A_0CD5_4665_A448_613906F88C7C_.wvu.Rows" localSheetId="52" hidden="1">EAGLE!$53:$53</definedName>
    <definedName name="Z_F64DF93A_0CD5_4665_A448_613906F88C7C_.wvu.Rows" localSheetId="31" hidden="1">ELEPHANT!#REF!</definedName>
    <definedName name="Z_F64DF93A_0CD5_4665_A448_613906F88C7C_.wvu.Rows" localSheetId="29" hidden="1">'EMERALD '!#REF!,'EMERALD '!$158:$158</definedName>
    <definedName name="Z_F64DF93A_0CD5_4665_A448_613906F88C7C_.wvu.Rows" localSheetId="28" hidden="1">EMPIRE!#REF!</definedName>
    <definedName name="Z_F64DF93A_0CD5_4665_A448_613906F88C7C_.wvu.Rows" localSheetId="45" hidden="1">INCA!#REF!</definedName>
    <definedName name="Z_F64DF93A_0CD5_4665_A448_613906F88C7C_.wvu.Rows" localSheetId="37" hidden="1">INGWE!#REF!</definedName>
    <definedName name="Z_F64DF93A_0CD5_4665_A448_613906F88C7C_.wvu.Rows" localSheetId="38" hidden="1">IPANEMA!$5:$16,IPANEMA!#REF!</definedName>
    <definedName name="Z_F64DF93A_0CD5_4665_A448_613906F88C7C_.wvu.Rows" localSheetId="13" hidden="1">JADE!$7:$9</definedName>
    <definedName name="Z_F64DF93A_0CD5_4665_A448_613906F88C7C_.wvu.Rows" localSheetId="16" hidden="1">JAGUAR!$6:$43,JAGUAR!$46:$61,JAGUAR!$159:$159</definedName>
    <definedName name="Z_F64DF93A_0CD5_4665_A448_613906F88C7C_.wvu.Rows" localSheetId="41" hidden="1">KIWI!#REF!</definedName>
    <definedName name="Z_F64DF93A_0CD5_4665_A448_613906F88C7C_.wvu.Rows" localSheetId="30" hidden="1">LIBERTY!#REF!</definedName>
    <definedName name="Z_F64DF93A_0CD5_4665_A448_613906F88C7C_.wvu.Rows" localSheetId="6" hidden="1">LION!#REF!,LION!$181:$181</definedName>
    <definedName name="Z_F64DF93A_0CD5_4665_A448_613906F88C7C_.wvu.Rows" localSheetId="22" hidden="1">'LONE STAR'!$8:$28</definedName>
    <definedName name="Z_F64DF93A_0CD5_4665_A448_613906F88C7C_.wvu.Rows" localSheetId="21" hidden="1">MAPLE!$6:$36,MAPLE!#REF!</definedName>
    <definedName name="Z_F64DF93A_0CD5_4665_A448_613906F88C7C_.wvu.Rows" localSheetId="49" hidden="1">MUSTANG!#REF!,MUSTANG!#REF!</definedName>
    <definedName name="Z_F64DF93A_0CD5_4665_A448_613906F88C7C_.wvu.Rows" localSheetId="32" hidden="1">'NEW FALCON'!#REF!,'NEW FALCON'!#REF!</definedName>
    <definedName name="Z_F64DF93A_0CD5_4665_A448_613906F88C7C_.wvu.Rows" localSheetId="17" hidden="1">ORIENT!$6:$51,ORIENT!$54:$69</definedName>
    <definedName name="Z_F64DF93A_0CD5_4665_A448_613906F88C7C_.wvu.Rows" localSheetId="23" hidden="1">PELICAN!$8:$25</definedName>
    <definedName name="Z_F64DF93A_0CD5_4665_A448_613906F88C7C_.wvu.Rows" localSheetId="26" hidden="1">PETRA!$8:$22</definedName>
    <definedName name="Z_F64DF93A_0CD5_4665_A448_613906F88C7C_.wvu.Rows" localSheetId="18" hidden="1">PHOENIX!$8:$11</definedName>
    <definedName name="Z_F64DF93A_0CD5_4665_A448_613906F88C7C_.wvu.Rows" localSheetId="50" hidden="1">ROSE!$6:$9</definedName>
    <definedName name="Z_F64DF93A_0CD5_4665_A448_613906F88C7C_.wvu.Rows" localSheetId="24" hidden="1">SANTANA!$64:$64</definedName>
    <definedName name="Z_F64DF93A_0CD5_4665_A448_613906F88C7C_.wvu.Rows" localSheetId="19" hidden="1">'SENTOSA USWC'!#REF!</definedName>
    <definedName name="Z_F64DF93A_0CD5_4665_A448_613906F88C7C_.wvu.Rows" localSheetId="53" hidden="1">SEQUOIA!$35:$35</definedName>
    <definedName name="Z_F64DF93A_0CD5_4665_A448_613906F88C7C_.wvu.Rows" localSheetId="33" hidden="1">SHIKRA!#REF!,SHIKRA!#REF!</definedName>
    <definedName name="Z_F64DF93A_0CD5_4665_A448_613906F88C7C_.wvu.Rows" localSheetId="5" hidden="1">SHOGUN!$7:$28,SHOGUN!$375:$375</definedName>
    <definedName name="Z_F64DF93A_0CD5_4665_A448_613906F88C7C_.wvu.Rows" localSheetId="4" hidden="1">SILK!#REF!,SILK!$289:$289</definedName>
    <definedName name="Z_F64DF93A_0CD5_4665_A448_613906F88C7C_.wvu.Rows" localSheetId="7" hidden="1">SWAN!#REF!,SWAN!$122:$122</definedName>
    <definedName name="Z_F717B3D2_89EB_4B9A_B7A0_0435118251AD_.wvu.FilterData" localSheetId="16" hidden="1">JAGUAR!$B$13:$F$16</definedName>
    <definedName name="Z_F73EDFFD_0B5F_463D_8458_80608EE3D977_.wvu.FilterData" localSheetId="2" hidden="1">HOME!$A$17:$K$353</definedName>
    <definedName name="Z_F76B1638_3B3B_4D75_B6B6_90A6E93CE4D9_.wvu.FilterData" localSheetId="16" hidden="1">JAGUAR!$B$13:$F$16</definedName>
    <definedName name="Z_F76D4614_458D_4404_ACBC_F766BEB3B99B_.wvu.FilterData" localSheetId="2" hidden="1">HOME!$A$17:$K$439</definedName>
    <definedName name="Z_F76D4614_458D_4404_ACBC_F766BEB3B99B_.wvu.FilterData" localSheetId="16" hidden="1">JAGUAR!$B$13:$F$16</definedName>
    <definedName name="Z_F7BE1F74_852C_46C9_88B2_301792EF7416_.wvu.FilterData" localSheetId="2" hidden="1">HOME!$A$17:$K$374</definedName>
    <definedName name="Z_F81EC2D7_C369_4F7F_A1CF_9B3A505F383F_.wvu.FilterData" localSheetId="2" hidden="1">HOME!$A$17:$K$258</definedName>
    <definedName name="Z_F82D6A4C_850B_4081_85E9_F233CA176CCD_.wvu.FilterData" localSheetId="16" hidden="1">JAGUAR!$B$13:$F$16</definedName>
    <definedName name="Z_F8B6CFA3_977A_443B_8AB8_46D0A1A3F6D6_.wvu.FilterData" localSheetId="2" hidden="1">HOME!$A$17:$K$286</definedName>
    <definedName name="Z_F9C1ACDA_9514_4096_898E_39C40D910996_.wvu.FilterData" localSheetId="2" hidden="1">HOME!$A$17:$K$353</definedName>
    <definedName name="Z_F9C72AA1_4680_4967_ABDD_7AACA9813044_.wvu.FilterData" localSheetId="2" hidden="1">HOME!$A$17:$K$171</definedName>
    <definedName name="Z_FA687264_FA3F_49E4_988A_BFCF1FB4E36D_.wvu.FilterData" localSheetId="2" hidden="1">HOME!$A$17:$K$374</definedName>
    <definedName name="Z_FA95BB1A_FA19_4C89_A421_CC0C0A17177F_.wvu.FilterData" localSheetId="2" hidden="1">HOME!$A$17:$K$370</definedName>
    <definedName name="Z_FAF68691_D268_45B6_B929_E3C8D0D1D9F3_.wvu.FilterData" localSheetId="2" hidden="1">HOME!$A$17:$K$439</definedName>
    <definedName name="Z_FBE212EA_D973_4888_BFFB_7F839C10914C_.wvu.FilterData" localSheetId="2" hidden="1">HOME!$A$17:$K$285</definedName>
    <definedName name="Z_FBEBB021_2979_43FF_AAE1_D5562087251C_.wvu.FilterData" localSheetId="2" hidden="1">HOME!$A$17:$K$285</definedName>
    <definedName name="Z_FBFF8AF8_0903_445A_8AAC_DB5EE31FE216_.wvu.FilterData" localSheetId="2" hidden="1">HOME!$A$17:$K$384</definedName>
    <definedName name="Z_FC860928_33FA_483E_9ABA_CA2F8F5B288F_.wvu.FilterData" localSheetId="2" hidden="1">HOME!$A$17:$K$285</definedName>
    <definedName name="Z_FC9E5A0D_7F93_45FC_8C31_4C7BB9172B02_.wvu.FilterData" localSheetId="2" hidden="1">HOME!$A$17:$K$172</definedName>
    <definedName name="Z_FD931168_03E6_4DE6_BC5F_4E0D0770E55E_.wvu.FilterData" localSheetId="2" hidden="1">HOME!$A$17:$K$171</definedName>
    <definedName name="Z_FDDD3BBC_CF8C_4029_819D_D2B5FC11B0F9_.wvu.FilterData" localSheetId="2" hidden="1">HOME!$A$17:$K$286</definedName>
    <definedName name="Z_FE9331AA_9827_49D6_8976_3249EC39C6CC_.wvu.FilterData" localSheetId="2" hidden="1">HOME!$A$17:$K$370</definedName>
    <definedName name="Z_FEE32B24_4376_49E2_8C16_27BC083C9DEA_.wvu.FilterData" localSheetId="2" hidden="1">HOME!$A$17:$K$178</definedName>
    <definedName name="Z_FEF80CA4_B92A_47C0_B995_F81050A04FB3_.wvu.FilterData" localSheetId="2" hidden="1">HOME!$A$17:$K$285</definedName>
    <definedName name="Z_FF54EA89_EE74_4F56_B824_45F4193AD262_.wvu.FilterData" localSheetId="2" hidden="1">HOME!$A$17:$K$286</definedName>
  </definedNames>
  <calcPr calcId="191028"/>
  <customWorkbookViews>
    <customWorkbookView name="R CHIA SGSGP CS - Personal View" guid="{25211047-2AA7-431D-8637-AA6183637E8E}" mergeInterval="0" personalView="1" maximized="1" xWindow="-8" yWindow="-8" windowWidth="1936" windowHeight="1056" tabRatio="902" activeSheetId="33"/>
    <customWorkbookView name="SY LIEW SGSGP CS - Personal View" guid="{B0B43395-6E32-4DB3-A2D8-DD2362C77F4F}" mergeInterval="0" personalView="1" maximized="1" xWindow="-8" yWindow="-8" windowWidth="1936" windowHeight="1056" tabRatio="965" activeSheetId="20"/>
    <customWorkbookView name="CS LIM SGSGP CS - Personal View" guid="{82E65AA3-5988-4ED4-A56D-19D1BA591355}" mergeInterval="0" personalView="1" maximized="1" xWindow="-8" yWindow="-8" windowWidth="1936" windowHeight="1056" tabRatio="945" activeSheetId="24"/>
    <customWorkbookView name="S TAN SGSGP CS - Personal View" guid="{999D0099-E3FC-46FC-839A-D58F693EE82E}" mergeInterval="0" personalView="1" windowWidth="960" windowHeight="1040" tabRatio="945" activeSheetId="21"/>
    <customWorkbookView name="K LEE SGSGP SALES - Personal View" guid="{9C701732-F58F-4708-A15C-976D1C40D46C}" mergeInterval="0" personalView="1" maximized="1" xWindow="-11" yWindow="-11" windowWidth="1942" windowHeight="1042" tabRatio="945" activeSheetId="3"/>
    <customWorkbookView name="J FONG SGSGP SALES - Personal View" guid="{4207851A-A9C4-4C7F-A983-5888F88768C0}" mergeInterval="0" personalView="1" minimized="1" windowWidth="0" windowHeight="0" tabRatio="839" activeSheetId="3"/>
    <customWorkbookView name="J LIM SGSGP SALES - Personal View" guid="{1A9C4D40-FD7F-415B-AEEF-6F3B6F11E2D9}" mergeInterval="0" personalView="1" maximized="1" xWindow="-9" yWindow="-9" windowWidth="1938" windowHeight="1050" tabRatio="945" activeSheetId="3"/>
    <customWorkbookView name="L NGUYENHOANG SGSGP SALES - Personal View" guid="{160FD25C-1E8A-49AB-8AA3-887F1FFDB82C}" mergeInterval="0" personalView="1" maximized="1" xWindow="-8" yWindow="-8" windowWidth="1936" windowHeight="1056" tabRatio="945" activeSheetId="20"/>
    <customWorkbookView name="F NG SGSGP LOGS - Personal View" guid="{03674205-2BF0-451F-960D-B59271ECD65B}" mergeInterval="0" personalView="1" maximized="1" xWindow="-8" yWindow="-8" windowWidth="1936" windowHeight="1056" tabRatio="945" activeSheetId="30"/>
    <customWorkbookView name="ST NG SGSGP CS - Personal View" guid="{D36430BB-1304-416E-AC9B-64341E38D53B}" mergeInterval="0" personalView="1" maximized="1" xWindow="-8" yWindow="-8" windowWidth="1936" windowHeight="1056" activeSheetId="31"/>
    <customWorkbookView name="JH NG SGSGP MGT - Personal View" guid="{A1DFBD3A-7D67-4D0B-A768-38A02D65809C}" mergeInterval="0" personalView="1" maximized="1" xWindow="-9" yWindow="-9" windowWidth="1938" windowHeight="1050" tabRatio="796" activeSheetId="37"/>
    <customWorkbookView name="N LEE SGSGP SALES - Personal View" guid="{8F6257B3-44F8-495E-975F-715EC7CBE577}" mergeInterval="0" personalView="1" maximized="1" windowWidth="1362" windowHeight="543" tabRatio="945" activeSheetId="3"/>
    <customWorkbookView name="L NGUYENHOANG SGSGP CS - Personal View" guid="{4E666960-F75E-4DEC-AA08-CB80C5246F2D}" mergeInterval="0" personalView="1" maximized="1" windowWidth="1276" windowHeight="775" tabRatio="945" activeSheetId="22"/>
    <customWorkbookView name="Linh NG - Personal View" guid="{DF664468-2591-4537-A401-E39E9401FA18}" mergeInterval="0" personalView="1" maximized="1" xWindow="-8" yWindow="-8" windowWidth="1296" windowHeight="978" activeSheetId="21"/>
    <customWorkbookView name="N KAUR SGSGP CS - Personal View" guid="{16EA4947-C328-4911-A966-8572790A84A9}" mergeInterval="0" personalView="1" maximized="1" xWindow="-8" yWindow="-8" windowWidth="1936" windowHeight="1056" tabRatio="945" activeSheetId="30"/>
    <customWorkbookView name="S TIWARI SGSGP DOCS - Personal View" guid="{5024D59A-F791-4B48-8A8A-90A9A8BA3CB8}" mergeInterval="0" personalView="1" maximized="1" xWindow="-8" yWindow="-8" windowWidth="1382" windowHeight="784" tabRatio="945" activeSheetId="30"/>
    <customWorkbookView name="meich - Personal View" guid="{834388B3-D1C0-4496-81CB-D8907F6C94B1}" mergeInterval="0" personalView="1" maximized="1" xWindow="-8" yWindow="-8" windowWidth="1382" windowHeight="744" tabRatio="945" activeSheetId="32"/>
    <customWorkbookView name="N LEW SGSGP SALES - Personal View" guid="{C9B667F6-80E0-402E-8E37-77C446D41929}" mergeInterval="0" personalView="1" maximized="1" xWindow="-8" yWindow="-8" windowWidth="1552" windowHeight="840" tabRatio="796" activeSheetId="10"/>
    <customWorkbookView name="A LAU SGSGP CS - Personal View" guid="{F64DF93A-0CD5-4665-A448-613906F88C7C}" mergeInterval="0" personalView="1" maximized="1" xWindow="-8" yWindow="-8" windowWidth="1382" windowHeight="744" tabRatio="896" activeSheetId="30"/>
    <customWorkbookView name="S KOH SGSGP CS - Personal View" guid="{D8AE3607-C68D-4DD7-8BE1-F63EA4A613B4}" mergeInterval="0" personalView="1" maximized="1" xWindow="-8" yWindow="-8" windowWidth="1382" windowHeight="744" tabRatio="902" activeSheetId="21"/>
  </customWorkbookViews>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127" i="34" l="1"/>
  <c r="N127" i="34"/>
  <c r="O127" i="34"/>
  <c r="K127" i="34"/>
  <c r="I127" i="34"/>
  <c r="E50" i="65"/>
  <c r="I50" i="65"/>
  <c r="J50" i="65"/>
  <c r="E48" i="65"/>
  <c r="I48" i="65"/>
  <c r="J48" i="65"/>
  <c r="J8" i="68"/>
  <c r="E20" i="68"/>
  <c r="E18" i="68"/>
  <c r="E16" i="68"/>
  <c r="E14" i="68"/>
  <c r="E12" i="68"/>
  <c r="E10" i="68"/>
  <c r="E8" i="68"/>
  <c r="G155" i="43" l="1"/>
  <c r="F155" i="43"/>
  <c r="I8" i="68" l="1"/>
  <c r="D40" i="68"/>
  <c r="C40" i="68"/>
  <c r="B40" i="68"/>
  <c r="D39" i="68"/>
  <c r="C39" i="68"/>
  <c r="B39" i="68"/>
  <c r="D38" i="68"/>
  <c r="C38" i="68"/>
  <c r="B38" i="68"/>
  <c r="D37" i="68"/>
  <c r="C37" i="68"/>
  <c r="B37" i="68"/>
  <c r="D36" i="68"/>
  <c r="C36" i="68"/>
  <c r="B36" i="68"/>
  <c r="L35" i="68"/>
  <c r="K35" i="68"/>
  <c r="J35" i="68"/>
  <c r="H35" i="68"/>
  <c r="G35" i="68"/>
  <c r="F35" i="68"/>
  <c r="D35" i="68"/>
  <c r="C35" i="68"/>
  <c r="B35" i="68"/>
  <c r="L34" i="68"/>
  <c r="K34" i="68"/>
  <c r="J34" i="68"/>
  <c r="H34" i="68"/>
  <c r="G34" i="68"/>
  <c r="F34" i="68"/>
  <c r="D34" i="68"/>
  <c r="C34" i="68"/>
  <c r="B34" i="68"/>
  <c r="L33" i="68"/>
  <c r="K33" i="68"/>
  <c r="J33" i="68"/>
  <c r="H33" i="68"/>
  <c r="G33" i="68"/>
  <c r="F33" i="68"/>
  <c r="D33" i="68"/>
  <c r="C33" i="68"/>
  <c r="B33" i="68"/>
  <c r="L32" i="68"/>
  <c r="K32" i="68"/>
  <c r="J32" i="68"/>
  <c r="H32" i="68"/>
  <c r="G32" i="68"/>
  <c r="F32" i="68"/>
  <c r="D32" i="68"/>
  <c r="C32" i="68"/>
  <c r="B32" i="68"/>
  <c r="L31" i="68"/>
  <c r="K31" i="68"/>
  <c r="J31" i="68"/>
  <c r="H31" i="68"/>
  <c r="G31" i="68"/>
  <c r="F31" i="68"/>
  <c r="D31" i="68"/>
  <c r="C31" i="68"/>
  <c r="B31" i="68"/>
  <c r="L30" i="68"/>
  <c r="K30" i="68"/>
  <c r="J30" i="68"/>
  <c r="H30" i="68"/>
  <c r="G30" i="68"/>
  <c r="F30" i="68"/>
  <c r="D30" i="68"/>
  <c r="C30" i="68"/>
  <c r="B30" i="68"/>
  <c r="L29" i="68"/>
  <c r="K29" i="68"/>
  <c r="J29" i="68"/>
  <c r="H29" i="68"/>
  <c r="G29" i="68"/>
  <c r="F29" i="68"/>
  <c r="D29" i="68"/>
  <c r="C29" i="68"/>
  <c r="B29" i="68"/>
  <c r="L28" i="68"/>
  <c r="K28" i="68"/>
  <c r="J28" i="68"/>
  <c r="H28" i="68"/>
  <c r="G28" i="68"/>
  <c r="F28" i="68"/>
  <c r="D28" i="68"/>
  <c r="C28" i="68"/>
  <c r="B28" i="68"/>
  <c r="K9" i="68"/>
  <c r="K13" i="68" l="1"/>
  <c r="K11" i="68"/>
  <c r="K15" i="68" l="1"/>
  <c r="K17" i="68" l="1"/>
  <c r="K19" i="68" l="1"/>
  <c r="K21" i="68"/>
  <c r="F141" i="13" l="1"/>
  <c r="G141" i="13"/>
  <c r="H141" i="13"/>
  <c r="I141" i="13"/>
  <c r="L227" i="12" l="1"/>
  <c r="L228" i="12"/>
  <c r="L229" i="12"/>
  <c r="L230" i="12"/>
  <c r="L231" i="12"/>
  <c r="L232" i="12"/>
  <c r="L233" i="12"/>
  <c r="L226" i="12"/>
  <c r="E232" i="12"/>
  <c r="F232" i="12"/>
  <c r="G232" i="12"/>
  <c r="H232" i="12"/>
  <c r="E233" i="12"/>
  <c r="F233" i="12"/>
  <c r="G233" i="12"/>
  <c r="H233" i="12"/>
  <c r="E28" i="67" l="1"/>
  <c r="E26" i="67"/>
  <c r="E24" i="67"/>
  <c r="E22" i="67"/>
  <c r="E20" i="67"/>
  <c r="E18" i="67"/>
  <c r="E16" i="67"/>
  <c r="E14" i="67"/>
  <c r="E12" i="67"/>
  <c r="I10" i="67"/>
  <c r="J10" i="67"/>
  <c r="K10" i="67"/>
  <c r="L10" i="67"/>
  <c r="M10" i="67"/>
  <c r="I12" i="67"/>
  <c r="J12" i="67"/>
  <c r="K12" i="67"/>
  <c r="L12" i="67"/>
  <c r="M12" i="67"/>
  <c r="I14" i="67"/>
  <c r="J14" i="67"/>
  <c r="K14" i="67"/>
  <c r="L14" i="67"/>
  <c r="M14" i="67"/>
  <c r="I16" i="67"/>
  <c r="J16" i="67"/>
  <c r="K16" i="67"/>
  <c r="L16" i="67"/>
  <c r="M16" i="67"/>
  <c r="I18" i="67"/>
  <c r="J18" i="67"/>
  <c r="K18" i="67"/>
  <c r="L18" i="67"/>
  <c r="M18" i="67"/>
  <c r="I20" i="67"/>
  <c r="J20" i="67"/>
  <c r="K20" i="67"/>
  <c r="L20" i="67"/>
  <c r="M20" i="67"/>
  <c r="I22" i="67"/>
  <c r="J22" i="67"/>
  <c r="K22" i="67"/>
  <c r="L22" i="67"/>
  <c r="M22" i="67"/>
  <c r="I24" i="67"/>
  <c r="J24" i="67"/>
  <c r="K24" i="67"/>
  <c r="L24" i="67"/>
  <c r="M24" i="67"/>
  <c r="I26" i="67"/>
  <c r="J26" i="67"/>
  <c r="K26" i="67"/>
  <c r="L26" i="67"/>
  <c r="M26" i="67"/>
  <c r="I28" i="67"/>
  <c r="J28" i="67"/>
  <c r="K28" i="67"/>
  <c r="L28" i="67"/>
  <c r="M28" i="67"/>
  <c r="I30" i="67"/>
  <c r="J30" i="67"/>
  <c r="K30" i="67"/>
  <c r="L30" i="67"/>
  <c r="M30" i="67"/>
  <c r="I32" i="67"/>
  <c r="J32" i="67"/>
  <c r="K32" i="67"/>
  <c r="L32" i="67"/>
  <c r="M32" i="67"/>
  <c r="M8" i="67"/>
  <c r="L8" i="67"/>
  <c r="K8" i="67"/>
  <c r="J8" i="67"/>
  <c r="I8" i="67"/>
  <c r="K8" i="68" l="1"/>
  <c r="J46" i="65"/>
  <c r="I46" i="65"/>
  <c r="J44" i="65"/>
  <c r="I44" i="65"/>
  <c r="N182" i="35"/>
  <c r="O184" i="35"/>
  <c r="N184" i="35"/>
  <c r="M184" i="35"/>
  <c r="L184" i="35"/>
  <c r="K184" i="35"/>
  <c r="J184" i="35"/>
  <c r="O182" i="35"/>
  <c r="O180" i="35"/>
  <c r="N180" i="35"/>
  <c r="M180" i="35"/>
  <c r="L180" i="35"/>
  <c r="K180" i="35"/>
  <c r="J180" i="35"/>
  <c r="O178" i="35"/>
  <c r="N178" i="35"/>
  <c r="M178" i="35"/>
  <c r="L178" i="35"/>
  <c r="K178" i="35"/>
  <c r="J178" i="35"/>
  <c r="O176" i="35"/>
  <c r="N176" i="35"/>
  <c r="M176" i="35"/>
  <c r="L176" i="35"/>
  <c r="K176" i="35"/>
  <c r="J176" i="35"/>
  <c r="O174" i="35"/>
  <c r="N174" i="35"/>
  <c r="M174" i="35"/>
  <c r="L174" i="35"/>
  <c r="K174" i="35"/>
  <c r="J174" i="35"/>
  <c r="O172" i="35"/>
  <c r="N172" i="35"/>
  <c r="M172" i="35"/>
  <c r="L172" i="35"/>
  <c r="K172" i="35"/>
  <c r="J172" i="35"/>
  <c r="O170" i="35"/>
  <c r="N170" i="35"/>
  <c r="M170" i="35"/>
  <c r="L170" i="35"/>
  <c r="K170" i="35"/>
  <c r="J170" i="35"/>
  <c r="O168" i="35"/>
  <c r="N168" i="35"/>
  <c r="M168" i="35"/>
  <c r="L168" i="35"/>
  <c r="K168" i="35"/>
  <c r="J168" i="35"/>
  <c r="O166" i="35"/>
  <c r="N166" i="35"/>
  <c r="M166" i="35"/>
  <c r="L166" i="35"/>
  <c r="K166" i="35"/>
  <c r="J166" i="35"/>
  <c r="O164" i="35"/>
  <c r="N164" i="35"/>
  <c r="M164" i="35"/>
  <c r="L164" i="35"/>
  <c r="K164" i="35"/>
  <c r="J164" i="35"/>
  <c r="O162" i="35"/>
  <c r="N162" i="35"/>
  <c r="M162" i="35"/>
  <c r="L162" i="35"/>
  <c r="K162" i="35"/>
  <c r="J162" i="35"/>
  <c r="O159" i="35"/>
  <c r="N159" i="35"/>
  <c r="M159" i="35"/>
  <c r="L159" i="35"/>
  <c r="K159" i="35"/>
  <c r="J159" i="35"/>
  <c r="O157" i="35"/>
  <c r="N157" i="35"/>
  <c r="M157" i="35"/>
  <c r="L157" i="35"/>
  <c r="K157" i="35"/>
  <c r="J157" i="35"/>
  <c r="O155" i="35"/>
  <c r="N155" i="35"/>
  <c r="M155" i="35"/>
  <c r="L155" i="35"/>
  <c r="K155" i="35"/>
  <c r="J155" i="35"/>
  <c r="O153" i="35"/>
  <c r="N153" i="35"/>
  <c r="M153" i="35"/>
  <c r="L153" i="35"/>
  <c r="K153" i="35"/>
  <c r="J153" i="35"/>
  <c r="O145" i="34"/>
  <c r="M145" i="34"/>
  <c r="O143" i="34"/>
  <c r="N143" i="34"/>
  <c r="M143" i="34"/>
  <c r="K143" i="34"/>
  <c r="I143" i="34"/>
  <c r="O141" i="34"/>
  <c r="N141" i="34"/>
  <c r="M141" i="34"/>
  <c r="K141" i="34"/>
  <c r="I141" i="34"/>
  <c r="O139" i="34"/>
  <c r="N139" i="34"/>
  <c r="M139" i="34"/>
  <c r="K139" i="34"/>
  <c r="I139" i="34"/>
  <c r="O137" i="34"/>
  <c r="N137" i="34"/>
  <c r="M137" i="34"/>
  <c r="K137" i="34"/>
  <c r="I137" i="34"/>
  <c r="O135" i="34"/>
  <c r="N135" i="34"/>
  <c r="M135" i="34"/>
  <c r="K135" i="34"/>
  <c r="I135" i="34"/>
  <c r="O133" i="34"/>
  <c r="N133" i="34"/>
  <c r="M133" i="34"/>
  <c r="K133" i="34"/>
  <c r="I133" i="34"/>
  <c r="O131" i="34"/>
  <c r="N131" i="34"/>
  <c r="M131" i="34"/>
  <c r="K131" i="34"/>
  <c r="I131" i="34"/>
  <c r="O129" i="34"/>
  <c r="N129" i="34"/>
  <c r="M129" i="34"/>
  <c r="K129" i="34"/>
  <c r="I129" i="34"/>
  <c r="O117" i="34"/>
  <c r="N117" i="34"/>
  <c r="M117" i="34"/>
  <c r="K117" i="34"/>
  <c r="O119" i="34"/>
  <c r="N119" i="34"/>
  <c r="M119" i="34"/>
  <c r="K119" i="34"/>
  <c r="O123" i="34"/>
  <c r="N123" i="34"/>
  <c r="M123" i="34"/>
  <c r="K123" i="34"/>
  <c r="O125" i="34"/>
  <c r="N125" i="34"/>
  <c r="M125" i="34"/>
  <c r="K125" i="34"/>
  <c r="H10" i="68" l="1"/>
  <c r="K182" i="35"/>
  <c r="L182" i="35"/>
  <c r="M182" i="35"/>
  <c r="J182" i="35"/>
  <c r="I145" i="34"/>
  <c r="K145" i="34"/>
  <c r="N145" i="34"/>
  <c r="L151" i="33"/>
  <c r="E151" i="33"/>
  <c r="S151" i="33"/>
  <c r="O151" i="33"/>
  <c r="N151" i="33"/>
  <c r="M151" i="33"/>
  <c r="Q124" i="33"/>
  <c r="P124" i="33"/>
  <c r="O124" i="33"/>
  <c r="N124" i="33"/>
  <c r="M124" i="33"/>
  <c r="L124" i="33"/>
  <c r="K124" i="33"/>
  <c r="J124" i="33"/>
  <c r="Q149" i="33"/>
  <c r="P149" i="33"/>
  <c r="O149" i="33"/>
  <c r="N149" i="33"/>
  <c r="M149" i="33"/>
  <c r="L149" i="33"/>
  <c r="K149" i="33"/>
  <c r="J149" i="33"/>
  <c r="Q147" i="33"/>
  <c r="P147" i="33"/>
  <c r="O147" i="33"/>
  <c r="N147" i="33"/>
  <c r="M147" i="33"/>
  <c r="L147" i="33"/>
  <c r="K147" i="33"/>
  <c r="J147" i="33"/>
  <c r="Q145" i="33"/>
  <c r="P145" i="33"/>
  <c r="O145" i="33"/>
  <c r="N145" i="33"/>
  <c r="M145" i="33"/>
  <c r="L145" i="33"/>
  <c r="K145" i="33"/>
  <c r="J145" i="33"/>
  <c r="Q143" i="33"/>
  <c r="P143" i="33"/>
  <c r="O143" i="33"/>
  <c r="N143" i="33"/>
  <c r="M143" i="33"/>
  <c r="L143" i="33"/>
  <c r="K143" i="33"/>
  <c r="J143" i="33"/>
  <c r="Q141" i="33"/>
  <c r="P141" i="33"/>
  <c r="O141" i="33"/>
  <c r="N141" i="33"/>
  <c r="M141" i="33"/>
  <c r="L141" i="33"/>
  <c r="K141" i="33"/>
  <c r="J141" i="33"/>
  <c r="Q139" i="33"/>
  <c r="P139" i="33"/>
  <c r="O139" i="33"/>
  <c r="N139" i="33"/>
  <c r="M139" i="33"/>
  <c r="L139" i="33"/>
  <c r="K139" i="33"/>
  <c r="J139" i="33"/>
  <c r="Q137" i="33"/>
  <c r="P137" i="33"/>
  <c r="O137" i="33"/>
  <c r="N137" i="33"/>
  <c r="M137" i="33"/>
  <c r="L137" i="33"/>
  <c r="K137" i="33"/>
  <c r="J137" i="33"/>
  <c r="Q135" i="33"/>
  <c r="P135" i="33"/>
  <c r="O135" i="33"/>
  <c r="N135" i="33"/>
  <c r="M135" i="33"/>
  <c r="L135" i="33"/>
  <c r="K135" i="33"/>
  <c r="J135" i="33"/>
  <c r="Q133" i="33"/>
  <c r="P133" i="33"/>
  <c r="O133" i="33"/>
  <c r="N133" i="33"/>
  <c r="M133" i="33"/>
  <c r="L133" i="33"/>
  <c r="K133" i="33"/>
  <c r="J133" i="33"/>
  <c r="Q131" i="33"/>
  <c r="P131" i="33"/>
  <c r="O131" i="33"/>
  <c r="N131" i="33"/>
  <c r="M131" i="33"/>
  <c r="L131" i="33"/>
  <c r="K131" i="33"/>
  <c r="J131" i="33"/>
  <c r="Q129" i="33"/>
  <c r="P129" i="33"/>
  <c r="O129" i="33"/>
  <c r="N129" i="33"/>
  <c r="M129" i="33"/>
  <c r="L129" i="33"/>
  <c r="K129" i="33"/>
  <c r="J129" i="33"/>
  <c r="Q127" i="33"/>
  <c r="P127" i="33"/>
  <c r="N127" i="33"/>
  <c r="M127" i="33"/>
  <c r="L127" i="33"/>
  <c r="K127" i="33"/>
  <c r="J127" i="33"/>
  <c r="E167" i="35"/>
  <c r="E29" i="65"/>
  <c r="E27" i="65"/>
  <c r="E128" i="34"/>
  <c r="E126" i="34"/>
  <c r="E46" i="65"/>
  <c r="E44" i="65"/>
  <c r="E42" i="65"/>
  <c r="E40" i="65"/>
  <c r="E38" i="65"/>
  <c r="E36" i="65"/>
  <c r="E34" i="65"/>
  <c r="E32" i="65"/>
  <c r="E30" i="65"/>
  <c r="E184" i="35"/>
  <c r="E182" i="35"/>
  <c r="E180" i="35"/>
  <c r="E178" i="35"/>
  <c r="E176" i="35"/>
  <c r="E174" i="35"/>
  <c r="E172" i="35"/>
  <c r="E170" i="35"/>
  <c r="E168" i="35"/>
  <c r="E145" i="34"/>
  <c r="E143" i="34"/>
  <c r="E141" i="34"/>
  <c r="E139" i="34"/>
  <c r="E137" i="34"/>
  <c r="E135" i="34"/>
  <c r="E133" i="34"/>
  <c r="E131" i="34"/>
  <c r="E129" i="34"/>
  <c r="S125" i="33"/>
  <c r="S126" i="33"/>
  <c r="S130" i="33"/>
  <c r="S133" i="33"/>
  <c r="S135" i="33"/>
  <c r="S137" i="33"/>
  <c r="S139" i="33"/>
  <c r="S141" i="33"/>
  <c r="S143" i="33"/>
  <c r="S145" i="33"/>
  <c r="S147" i="33"/>
  <c r="S149" i="33"/>
  <c r="E149" i="33"/>
  <c r="E147" i="33"/>
  <c r="E145" i="33"/>
  <c r="E143" i="33"/>
  <c r="E141" i="33"/>
  <c r="E139" i="33"/>
  <c r="E137" i="33"/>
  <c r="E135" i="33"/>
  <c r="E133" i="33"/>
  <c r="E164" i="35"/>
  <c r="E130" i="33"/>
  <c r="F56" i="52"/>
  <c r="G56" i="52"/>
  <c r="H56" i="52"/>
  <c r="I56" i="52"/>
  <c r="J56" i="52"/>
  <c r="F57" i="52"/>
  <c r="G57" i="52"/>
  <c r="H57" i="52"/>
  <c r="I57" i="52"/>
  <c r="J57" i="52"/>
  <c r="F58" i="52"/>
  <c r="G58" i="52"/>
  <c r="H58" i="52"/>
  <c r="I58" i="52"/>
  <c r="J58" i="52"/>
  <c r="F59" i="52"/>
  <c r="G59" i="52"/>
  <c r="H59" i="52"/>
  <c r="I59" i="52"/>
  <c r="J59" i="52"/>
  <c r="F60" i="52"/>
  <c r="G60" i="52"/>
  <c r="H60" i="52"/>
  <c r="I60" i="52"/>
  <c r="J60" i="52"/>
  <c r="H91" i="24"/>
  <c r="I91" i="24"/>
  <c r="H90" i="24"/>
  <c r="I90" i="24"/>
  <c r="K92" i="24"/>
  <c r="J10" i="68" l="1"/>
  <c r="I10" i="68"/>
  <c r="H12" i="68"/>
  <c r="K10" i="68"/>
  <c r="K12" i="68"/>
  <c r="P151" i="33"/>
  <c r="J151" i="33"/>
  <c r="K151" i="33"/>
  <c r="Q151" i="33"/>
  <c r="L56" i="52"/>
  <c r="L57" i="52"/>
  <c r="F91" i="24"/>
  <c r="I12" i="68" l="1"/>
  <c r="J12" i="68"/>
  <c r="H14" i="68"/>
  <c r="K14" i="68"/>
  <c r="L58" i="52"/>
  <c r="I61" i="7"/>
  <c r="J61" i="7"/>
  <c r="K61" i="7"/>
  <c r="L61" i="7"/>
  <c r="M61" i="7"/>
  <c r="N61" i="7"/>
  <c r="I14" i="68" l="1"/>
  <c r="J14" i="68"/>
  <c r="H16" i="68"/>
  <c r="K16" i="68"/>
  <c r="K60" i="52"/>
  <c r="L60" i="52" s="1"/>
  <c r="L59" i="52"/>
  <c r="O24" i="29"/>
  <c r="O25" i="29"/>
  <c r="F24" i="29"/>
  <c r="G24" i="29"/>
  <c r="H24" i="29"/>
  <c r="I24" i="29"/>
  <c r="J24" i="29"/>
  <c r="K24" i="29"/>
  <c r="L24" i="29"/>
  <c r="F25" i="29"/>
  <c r="G25" i="29"/>
  <c r="H25" i="29"/>
  <c r="I25" i="29"/>
  <c r="J25" i="29"/>
  <c r="K25" i="29"/>
  <c r="L25" i="29"/>
  <c r="N31" i="28"/>
  <c r="N32" i="28"/>
  <c r="N33" i="28"/>
  <c r="N34" i="28"/>
  <c r="F31" i="28"/>
  <c r="G31" i="28"/>
  <c r="H31" i="28"/>
  <c r="I31" i="28"/>
  <c r="J31" i="28"/>
  <c r="K31" i="28"/>
  <c r="F32" i="28"/>
  <c r="G32" i="28"/>
  <c r="H32" i="28"/>
  <c r="I32" i="28"/>
  <c r="J32" i="28"/>
  <c r="K32" i="28"/>
  <c r="F33" i="28"/>
  <c r="G33" i="28"/>
  <c r="H33" i="28"/>
  <c r="I33" i="28"/>
  <c r="J33" i="28"/>
  <c r="K33" i="28"/>
  <c r="F34" i="28"/>
  <c r="G34" i="28"/>
  <c r="H34" i="28"/>
  <c r="I34" i="28"/>
  <c r="J34" i="28"/>
  <c r="K34" i="28"/>
  <c r="H18" i="68" l="1"/>
  <c r="I16" i="68"/>
  <c r="J16" i="68"/>
  <c r="K18" i="68"/>
  <c r="E141" i="32"/>
  <c r="H20" i="68" l="1"/>
  <c r="I18" i="68"/>
  <c r="J18" i="68"/>
  <c r="K20" i="68"/>
  <c r="J81" i="20"/>
  <c r="I20" i="68" l="1"/>
  <c r="J20" i="68"/>
  <c r="I40" i="65"/>
  <c r="J40" i="65"/>
  <c r="I42" i="65"/>
  <c r="J42" i="65"/>
  <c r="I134" i="10" l="1"/>
  <c r="J134" i="10"/>
  <c r="K134" i="10"/>
  <c r="I136" i="10"/>
  <c r="J136" i="10"/>
  <c r="K136" i="10"/>
  <c r="I138" i="10"/>
  <c r="J138" i="10"/>
  <c r="K138" i="10"/>
  <c r="I140" i="10"/>
  <c r="J140" i="10"/>
  <c r="K140" i="10"/>
  <c r="I142" i="10"/>
  <c r="J142" i="10"/>
  <c r="K142" i="10"/>
  <c r="I135" i="9"/>
  <c r="J135" i="9"/>
  <c r="K135" i="9"/>
  <c r="L135" i="9"/>
  <c r="M135" i="9"/>
  <c r="N135" i="9"/>
  <c r="I137" i="9"/>
  <c r="J137" i="9"/>
  <c r="K137" i="9"/>
  <c r="L137" i="9"/>
  <c r="M137" i="9"/>
  <c r="N137" i="9"/>
  <c r="I139" i="9"/>
  <c r="J139" i="9"/>
  <c r="K139" i="9"/>
  <c r="L139" i="9"/>
  <c r="M139" i="9"/>
  <c r="N139" i="9"/>
  <c r="I141" i="9"/>
  <c r="J141" i="9"/>
  <c r="K141" i="9"/>
  <c r="L141" i="9"/>
  <c r="M141" i="9"/>
  <c r="N141" i="9"/>
  <c r="I143" i="9"/>
  <c r="J143" i="9"/>
  <c r="K143" i="9"/>
  <c r="L143" i="9"/>
  <c r="M143" i="9"/>
  <c r="N143" i="9"/>
  <c r="I75" i="7"/>
  <c r="J75" i="7"/>
  <c r="K75" i="7"/>
  <c r="L75" i="7"/>
  <c r="M75" i="7"/>
  <c r="N75" i="7"/>
  <c r="I77" i="7"/>
  <c r="J77" i="7"/>
  <c r="K77" i="7"/>
  <c r="L77" i="7"/>
  <c r="M77" i="7"/>
  <c r="N77" i="7"/>
  <c r="I79" i="7"/>
  <c r="J79" i="7"/>
  <c r="K79" i="7"/>
  <c r="L79" i="7"/>
  <c r="M79" i="7"/>
  <c r="N79" i="7"/>
  <c r="I81" i="7"/>
  <c r="J81" i="7"/>
  <c r="K81" i="7"/>
  <c r="L81" i="7"/>
  <c r="M81" i="7"/>
  <c r="N81" i="7"/>
  <c r="I83" i="7"/>
  <c r="J83" i="7"/>
  <c r="K83" i="7"/>
  <c r="L83" i="7"/>
  <c r="M83" i="7"/>
  <c r="N83" i="7"/>
  <c r="I134" i="6"/>
  <c r="J134" i="6"/>
  <c r="K134" i="6"/>
  <c r="L134" i="6"/>
  <c r="I136" i="6"/>
  <c r="J136" i="6"/>
  <c r="K136" i="6"/>
  <c r="L136" i="6"/>
  <c r="I138" i="6"/>
  <c r="J138" i="6"/>
  <c r="K138" i="6"/>
  <c r="L138" i="6"/>
  <c r="I140" i="6"/>
  <c r="J140" i="6"/>
  <c r="K140" i="6"/>
  <c r="L140" i="6"/>
  <c r="I142" i="6"/>
  <c r="J142" i="6"/>
  <c r="K142" i="6"/>
  <c r="L142" i="6"/>
  <c r="I240" i="5"/>
  <c r="J240" i="5"/>
  <c r="K240" i="5"/>
  <c r="I242" i="5"/>
  <c r="J242" i="5"/>
  <c r="K242" i="5"/>
  <c r="I244" i="5"/>
  <c r="J244" i="5"/>
  <c r="K244" i="5"/>
  <c r="I246" i="5"/>
  <c r="J246" i="5"/>
  <c r="K246" i="5"/>
  <c r="I248" i="5"/>
  <c r="J248" i="5"/>
  <c r="K248" i="5"/>
  <c r="E229" i="11" l="1"/>
  <c r="F229" i="11"/>
  <c r="G229" i="11"/>
  <c r="E230" i="11"/>
  <c r="F230" i="11"/>
  <c r="G230" i="11"/>
  <c r="E231" i="11"/>
  <c r="F231" i="11"/>
  <c r="G231" i="11"/>
  <c r="E232" i="11"/>
  <c r="F232" i="11"/>
  <c r="G232" i="11"/>
  <c r="E233" i="11"/>
  <c r="F233" i="11"/>
  <c r="G233" i="11"/>
  <c r="E234" i="11"/>
  <c r="F234" i="11"/>
  <c r="G234" i="11"/>
  <c r="E235" i="11"/>
  <c r="F235" i="11"/>
  <c r="G235" i="11"/>
  <c r="E236" i="11"/>
  <c r="F236" i="11"/>
  <c r="G236" i="11"/>
  <c r="I140" i="13"/>
  <c r="H140" i="13"/>
  <c r="G140" i="13"/>
  <c r="F140" i="13"/>
  <c r="I139" i="13"/>
  <c r="H139" i="13"/>
  <c r="G139" i="13"/>
  <c r="F139" i="13"/>
  <c r="I138" i="13"/>
  <c r="H138" i="13"/>
  <c r="G138" i="13"/>
  <c r="F138" i="13"/>
  <c r="I137" i="13"/>
  <c r="H137" i="13"/>
  <c r="G137" i="13"/>
  <c r="F137" i="13"/>
  <c r="I136" i="13"/>
  <c r="H136" i="13"/>
  <c r="G136" i="13"/>
  <c r="F136" i="13"/>
  <c r="I135" i="13"/>
  <c r="H135" i="13"/>
  <c r="G135" i="13"/>
  <c r="F135" i="13"/>
  <c r="I134" i="13"/>
  <c r="H134" i="13"/>
  <c r="G134" i="13"/>
  <c r="F134" i="13"/>
  <c r="I133" i="13"/>
  <c r="H133" i="13"/>
  <c r="G133" i="13"/>
  <c r="F133" i="13"/>
  <c r="I132" i="13"/>
  <c r="H132" i="13"/>
  <c r="G132" i="13"/>
  <c r="F132" i="13"/>
  <c r="I131" i="13"/>
  <c r="H131" i="13"/>
  <c r="G131" i="13"/>
  <c r="F131" i="13"/>
  <c r="I130" i="13"/>
  <c r="H130" i="13"/>
  <c r="G130" i="13"/>
  <c r="F130" i="13"/>
  <c r="I129" i="13"/>
  <c r="H129" i="13"/>
  <c r="G129" i="13"/>
  <c r="F129" i="13"/>
  <c r="I127" i="13"/>
  <c r="H127" i="13"/>
  <c r="G127" i="13"/>
  <c r="F127" i="13"/>
  <c r="I126" i="13"/>
  <c r="H126" i="13"/>
  <c r="G126" i="13"/>
  <c r="F126" i="13"/>
  <c r="I125" i="13"/>
  <c r="H125" i="13"/>
  <c r="G125" i="13"/>
  <c r="F125" i="13"/>
  <c r="I124" i="13"/>
  <c r="H124" i="13"/>
  <c r="G124" i="13"/>
  <c r="F124" i="13"/>
  <c r="I123" i="13"/>
  <c r="H123" i="13"/>
  <c r="G123" i="13"/>
  <c r="F123" i="13"/>
  <c r="I122" i="13"/>
  <c r="H122" i="13"/>
  <c r="G122" i="13"/>
  <c r="F122" i="13"/>
  <c r="I128" i="13"/>
  <c r="H128" i="13"/>
  <c r="G128" i="13"/>
  <c r="F128" i="13"/>
  <c r="I121" i="13"/>
  <c r="H121" i="13"/>
  <c r="G121" i="13"/>
  <c r="F121" i="13"/>
  <c r="I120" i="13"/>
  <c r="H120" i="13"/>
  <c r="G120" i="13"/>
  <c r="F120" i="13"/>
  <c r="I119" i="13"/>
  <c r="H119" i="13"/>
  <c r="G119" i="13"/>
  <c r="F119" i="13"/>
  <c r="I118" i="13"/>
  <c r="H118" i="13"/>
  <c r="G118" i="13"/>
  <c r="F118" i="13"/>
  <c r="E118" i="13"/>
  <c r="I117" i="13"/>
  <c r="H117" i="13"/>
  <c r="G117" i="13"/>
  <c r="F117" i="13"/>
  <c r="E117" i="13"/>
  <c r="I116" i="13"/>
  <c r="H116" i="13"/>
  <c r="G116" i="13"/>
  <c r="F116" i="13"/>
  <c r="E116" i="13"/>
  <c r="I115" i="13"/>
  <c r="H115" i="13"/>
  <c r="G115" i="13"/>
  <c r="F115" i="13"/>
  <c r="E115" i="13"/>
  <c r="I114" i="13"/>
  <c r="H114" i="13"/>
  <c r="G114" i="13"/>
  <c r="F114" i="13"/>
  <c r="E114" i="13"/>
  <c r="I113" i="13"/>
  <c r="H113" i="13"/>
  <c r="G113" i="13"/>
  <c r="F113" i="13"/>
  <c r="E113" i="13"/>
  <c r="I112" i="13"/>
  <c r="H112" i="13"/>
  <c r="G112" i="13"/>
  <c r="F112" i="13"/>
  <c r="E112" i="13"/>
  <c r="I110" i="13"/>
  <c r="H110" i="13"/>
  <c r="G110" i="13"/>
  <c r="F110" i="13"/>
  <c r="E110" i="13"/>
  <c r="I109" i="13"/>
  <c r="H109" i="13"/>
  <c r="G109" i="13"/>
  <c r="F109" i="13"/>
  <c r="E109" i="13"/>
  <c r="I108" i="13"/>
  <c r="H108" i="13"/>
  <c r="G108" i="13"/>
  <c r="F108" i="13"/>
  <c r="E108" i="13"/>
  <c r="I107" i="13"/>
  <c r="H107" i="13"/>
  <c r="G107" i="13"/>
  <c r="F107" i="13"/>
  <c r="E107" i="13"/>
  <c r="I106" i="13"/>
  <c r="H106" i="13"/>
  <c r="G106" i="13"/>
  <c r="F106" i="13"/>
  <c r="E106" i="13"/>
  <c r="I105" i="13"/>
  <c r="H105" i="13"/>
  <c r="G105" i="13"/>
  <c r="F105" i="13"/>
  <c r="E105" i="13"/>
  <c r="I104" i="13"/>
  <c r="H104" i="13"/>
  <c r="G104" i="13"/>
  <c r="F104" i="13"/>
  <c r="E104" i="13"/>
  <c r="I103" i="13"/>
  <c r="H103" i="13"/>
  <c r="G103" i="13"/>
  <c r="F103" i="13"/>
  <c r="E103" i="13"/>
  <c r="I102" i="13"/>
  <c r="H102" i="13"/>
  <c r="G102" i="13"/>
  <c r="F102" i="13"/>
  <c r="E102" i="13"/>
  <c r="I101" i="13"/>
  <c r="H101" i="13"/>
  <c r="G101" i="13"/>
  <c r="F101" i="13"/>
  <c r="E101" i="13"/>
  <c r="I100" i="13"/>
  <c r="H100" i="13"/>
  <c r="G100" i="13"/>
  <c r="F100" i="13"/>
  <c r="E100" i="13"/>
  <c r="I99" i="13"/>
  <c r="H99" i="13"/>
  <c r="G99" i="13"/>
  <c r="F99" i="13"/>
  <c r="E99" i="13"/>
  <c r="I98" i="13"/>
  <c r="H98" i="13"/>
  <c r="G98" i="13"/>
  <c r="F98" i="13"/>
  <c r="E98" i="13"/>
  <c r="I97" i="13"/>
  <c r="H97" i="13"/>
  <c r="G97" i="13"/>
  <c r="F97" i="13"/>
  <c r="E97" i="13"/>
  <c r="I96" i="13"/>
  <c r="H96" i="13"/>
  <c r="G96" i="13"/>
  <c r="F96" i="13"/>
  <c r="E96" i="13"/>
  <c r="I95" i="13"/>
  <c r="H95" i="13"/>
  <c r="G95" i="13"/>
  <c r="F95" i="13"/>
  <c r="E95" i="13"/>
  <c r="I90" i="13"/>
  <c r="H90" i="13"/>
  <c r="G90" i="13"/>
  <c r="F90" i="13"/>
  <c r="E90" i="13"/>
  <c r="I89" i="13"/>
  <c r="H89" i="13"/>
  <c r="G89" i="13"/>
  <c r="F89" i="13"/>
  <c r="E89" i="13"/>
  <c r="I88" i="13"/>
  <c r="H88" i="13"/>
  <c r="G88" i="13"/>
  <c r="F88" i="13"/>
  <c r="E88" i="13"/>
  <c r="I87" i="13"/>
  <c r="H87" i="13"/>
  <c r="G87" i="13"/>
  <c r="F87" i="13"/>
  <c r="E87" i="13"/>
  <c r="I86" i="13"/>
  <c r="H86" i="13"/>
  <c r="G86" i="13"/>
  <c r="F86" i="13"/>
  <c r="E86" i="13"/>
  <c r="I84" i="13"/>
  <c r="H84" i="13"/>
  <c r="G84" i="13"/>
  <c r="F84" i="13"/>
  <c r="E84" i="13"/>
  <c r="I83" i="13"/>
  <c r="H83" i="13"/>
  <c r="G83" i="13"/>
  <c r="F83" i="13"/>
  <c r="E83" i="13"/>
  <c r="I82" i="13"/>
  <c r="H82" i="13"/>
  <c r="G82" i="13"/>
  <c r="F82" i="13"/>
  <c r="E82" i="13"/>
  <c r="I81" i="13"/>
  <c r="H81" i="13"/>
  <c r="G81" i="13"/>
  <c r="F81" i="13"/>
  <c r="E81" i="13"/>
  <c r="I80" i="13"/>
  <c r="H80" i="13"/>
  <c r="G80" i="13"/>
  <c r="F80" i="13"/>
  <c r="E80" i="13"/>
  <c r="I78" i="13"/>
  <c r="H78" i="13"/>
  <c r="G78" i="13"/>
  <c r="F78" i="13"/>
  <c r="E78" i="13"/>
  <c r="I77" i="13"/>
  <c r="H77" i="13"/>
  <c r="G77" i="13"/>
  <c r="F77" i="13"/>
  <c r="E77" i="13"/>
  <c r="I76" i="13"/>
  <c r="H76" i="13"/>
  <c r="G76" i="13"/>
  <c r="F76" i="13"/>
  <c r="E76" i="13"/>
  <c r="I75" i="13"/>
  <c r="H75" i="13"/>
  <c r="G75" i="13"/>
  <c r="F75" i="13"/>
  <c r="E75" i="13"/>
  <c r="I74" i="13"/>
  <c r="H74" i="13"/>
  <c r="G74" i="13"/>
  <c r="F74" i="13"/>
  <c r="E74" i="13"/>
  <c r="I73" i="13"/>
  <c r="H73" i="13"/>
  <c r="G73" i="13"/>
  <c r="F73" i="13"/>
  <c r="E73" i="13"/>
  <c r="I72" i="13"/>
  <c r="H72" i="13"/>
  <c r="G72" i="13"/>
  <c r="F72" i="13"/>
  <c r="E72" i="13"/>
  <c r="I71" i="13"/>
  <c r="H71" i="13"/>
  <c r="G71" i="13"/>
  <c r="F71" i="13"/>
  <c r="E71" i="13"/>
  <c r="I135" i="4"/>
  <c r="J135" i="4"/>
  <c r="L135" i="4"/>
  <c r="M135" i="4"/>
  <c r="N135" i="4"/>
  <c r="I137" i="4"/>
  <c r="J137" i="4"/>
  <c r="L137" i="4"/>
  <c r="M137" i="4"/>
  <c r="N137" i="4"/>
  <c r="I139" i="4"/>
  <c r="J139" i="4"/>
  <c r="L139" i="4"/>
  <c r="M139" i="4"/>
  <c r="N139" i="4"/>
  <c r="I141" i="4"/>
  <c r="J141" i="4"/>
  <c r="L141" i="4"/>
  <c r="M141" i="4"/>
  <c r="N141" i="4"/>
  <c r="I143" i="4"/>
  <c r="J143" i="4"/>
  <c r="L143" i="4"/>
  <c r="M143" i="4"/>
  <c r="N143" i="4"/>
  <c r="D53" i="67" l="1"/>
  <c r="C53" i="67"/>
  <c r="B53" i="67"/>
  <c r="D52" i="67"/>
  <c r="C52" i="67"/>
  <c r="B52" i="67"/>
  <c r="D51" i="67"/>
  <c r="C51" i="67"/>
  <c r="B51" i="67"/>
  <c r="D50" i="67"/>
  <c r="C50" i="67"/>
  <c r="B50" i="67"/>
  <c r="D49" i="67"/>
  <c r="C49" i="67"/>
  <c r="B49" i="67"/>
  <c r="D48" i="67"/>
  <c r="C48" i="67"/>
  <c r="B48" i="67"/>
  <c r="L47" i="67"/>
  <c r="K47" i="67"/>
  <c r="J47" i="67"/>
  <c r="H47" i="67"/>
  <c r="G47" i="67"/>
  <c r="F47" i="67"/>
  <c r="D47" i="67"/>
  <c r="C47" i="67"/>
  <c r="B47" i="67"/>
  <c r="L46" i="67"/>
  <c r="K46" i="67"/>
  <c r="J46" i="67"/>
  <c r="H46" i="67"/>
  <c r="G46" i="67"/>
  <c r="F46" i="67"/>
  <c r="D46" i="67"/>
  <c r="C46" i="67"/>
  <c r="B46" i="67"/>
  <c r="L45" i="67"/>
  <c r="K45" i="67"/>
  <c r="J45" i="67"/>
  <c r="H45" i="67"/>
  <c r="G45" i="67"/>
  <c r="F45" i="67"/>
  <c r="D45" i="67"/>
  <c r="C45" i="67"/>
  <c r="B45" i="67"/>
  <c r="L44" i="67"/>
  <c r="K44" i="67"/>
  <c r="J44" i="67"/>
  <c r="H44" i="67"/>
  <c r="G44" i="67"/>
  <c r="F44" i="67"/>
  <c r="D44" i="67"/>
  <c r="C44" i="67"/>
  <c r="B44" i="67"/>
  <c r="L43" i="67"/>
  <c r="K43" i="67"/>
  <c r="J43" i="67"/>
  <c r="H43" i="67"/>
  <c r="G43" i="67"/>
  <c r="F43" i="67"/>
  <c r="D43" i="67"/>
  <c r="C43" i="67"/>
  <c r="B43" i="67"/>
  <c r="L42" i="67"/>
  <c r="K42" i="67"/>
  <c r="J42" i="67"/>
  <c r="H42" i="67"/>
  <c r="G42" i="67"/>
  <c r="F42" i="67"/>
  <c r="D42" i="67"/>
  <c r="C42" i="67"/>
  <c r="B42" i="67"/>
  <c r="L41" i="67"/>
  <c r="K41" i="67"/>
  <c r="J41" i="67"/>
  <c r="H41" i="67"/>
  <c r="G41" i="67"/>
  <c r="F41" i="67"/>
  <c r="D41" i="67"/>
  <c r="C41" i="67"/>
  <c r="B41" i="67"/>
  <c r="L40" i="67"/>
  <c r="K40" i="67"/>
  <c r="J40" i="67"/>
  <c r="H40" i="67"/>
  <c r="G40" i="67"/>
  <c r="F40" i="67"/>
  <c r="D40" i="67"/>
  <c r="C40" i="67"/>
  <c r="B40" i="67"/>
  <c r="H340" i="36" l="1"/>
  <c r="L340" i="36" s="1"/>
  <c r="H338" i="36"/>
  <c r="L338" i="36" s="1"/>
  <c r="H336" i="36"/>
  <c r="L336" i="36" s="1"/>
  <c r="H334" i="36"/>
  <c r="L334" i="36" s="1"/>
  <c r="H332" i="36"/>
  <c r="L332" i="36" s="1"/>
  <c r="I312" i="37"/>
  <c r="N312" i="37" s="1"/>
  <c r="I310" i="37"/>
  <c r="N310" i="37" s="1"/>
  <c r="I308" i="37"/>
  <c r="N308" i="37" s="1"/>
  <c r="I306" i="37"/>
  <c r="N306" i="37" s="1"/>
  <c r="K304" i="37"/>
  <c r="I304" i="37"/>
  <c r="N304" i="37" s="1"/>
  <c r="L144" i="18"/>
  <c r="I143" i="18"/>
  <c r="L143" i="18" s="1"/>
  <c r="L142" i="18"/>
  <c r="I141" i="18"/>
  <c r="L141" i="18" s="1"/>
  <c r="L140" i="18"/>
  <c r="I139" i="18"/>
  <c r="L139" i="18" s="1"/>
  <c r="L138" i="18"/>
  <c r="J137" i="18"/>
  <c r="K137" i="18" s="1"/>
  <c r="I137" i="18"/>
  <c r="L137" i="18" s="1"/>
  <c r="L136" i="18"/>
  <c r="I135" i="18"/>
  <c r="L135" i="18" s="1"/>
  <c r="D330" i="36"/>
  <c r="D332" i="36" s="1"/>
  <c r="E328" i="36"/>
  <c r="E326" i="36"/>
  <c r="E324" i="36"/>
  <c r="D307" i="38"/>
  <c r="D309" i="38" s="1"/>
  <c r="E305" i="38"/>
  <c r="E303" i="38"/>
  <c r="E301" i="38"/>
  <c r="E302" i="37"/>
  <c r="E304" i="37" s="1"/>
  <c r="F300" i="37"/>
  <c r="F298" i="37"/>
  <c r="F296" i="37"/>
  <c r="E133" i="18"/>
  <c r="E135" i="18" s="1"/>
  <c r="F131" i="18"/>
  <c r="F129" i="18"/>
  <c r="F127" i="18"/>
  <c r="I340" i="36" l="1"/>
  <c r="J340" i="36"/>
  <c r="K340" i="36"/>
  <c r="I338" i="36"/>
  <c r="J338" i="36"/>
  <c r="K338" i="36"/>
  <c r="I336" i="36"/>
  <c r="J336" i="36"/>
  <c r="K336" i="36"/>
  <c r="I334" i="36"/>
  <c r="J334" i="36"/>
  <c r="K334" i="36"/>
  <c r="K332" i="36"/>
  <c r="I332" i="36"/>
  <c r="J332" i="36"/>
  <c r="L312" i="37"/>
  <c r="M312" i="37"/>
  <c r="J312" i="37"/>
  <c r="K312" i="37"/>
  <c r="J310" i="37"/>
  <c r="K310" i="37"/>
  <c r="L310" i="37"/>
  <c r="M310" i="37"/>
  <c r="J308" i="37"/>
  <c r="K308" i="37"/>
  <c r="L308" i="37"/>
  <c r="M308" i="37"/>
  <c r="J306" i="37"/>
  <c r="L306" i="37"/>
  <c r="M306" i="37"/>
  <c r="K306" i="37"/>
  <c r="J304" i="37"/>
  <c r="L304" i="37"/>
  <c r="M304" i="37"/>
  <c r="J143" i="18"/>
  <c r="K143" i="18" s="1"/>
  <c r="J141" i="18"/>
  <c r="K141" i="18" s="1"/>
  <c r="J139" i="18"/>
  <c r="K139" i="18" s="1"/>
  <c r="J135" i="18"/>
  <c r="K135" i="18" s="1"/>
  <c r="E332" i="36"/>
  <c r="D334" i="36"/>
  <c r="E330" i="36"/>
  <c r="E309" i="38"/>
  <c r="D311" i="38"/>
  <c r="E307" i="38"/>
  <c r="F304" i="37"/>
  <c r="E306" i="37"/>
  <c r="F302" i="37"/>
  <c r="E137" i="18"/>
  <c r="F135" i="18"/>
  <c r="F133" i="18"/>
  <c r="C26" i="66"/>
  <c r="E334" i="36" l="1"/>
  <c r="D336" i="36"/>
  <c r="D313" i="38"/>
  <c r="E311" i="38"/>
  <c r="E308" i="37"/>
  <c r="F306" i="37"/>
  <c r="E139" i="18"/>
  <c r="F137" i="18"/>
  <c r="D338" i="36" l="1"/>
  <c r="E336" i="36"/>
  <c r="D315" i="38"/>
  <c r="E313" i="38"/>
  <c r="E310" i="37"/>
  <c r="F308" i="37"/>
  <c r="E141" i="18"/>
  <c r="F139" i="18"/>
  <c r="E338" i="36" l="1"/>
  <c r="D340" i="36"/>
  <c r="E340" i="36" s="1"/>
  <c r="D317" i="38"/>
  <c r="E317" i="38" s="1"/>
  <c r="E315" i="38"/>
  <c r="E312" i="37"/>
  <c r="F312" i="37" s="1"/>
  <c r="F310" i="37"/>
  <c r="E143" i="18"/>
  <c r="F143" i="18" s="1"/>
  <c r="F141" i="18"/>
  <c r="L8" i="66"/>
  <c r="M7" i="66"/>
  <c r="E8" i="66"/>
  <c r="E9" i="66" s="1"/>
  <c r="H9" i="66" l="1"/>
  <c r="I9" i="66"/>
  <c r="J9" i="66"/>
  <c r="F9" i="66"/>
  <c r="E10" i="66"/>
  <c r="G9" i="66"/>
  <c r="M8" i="66"/>
  <c r="N8" i="66" s="1"/>
  <c r="O8" i="66" s="1"/>
  <c r="L9" i="66"/>
  <c r="E35" i="66"/>
  <c r="D35" i="66"/>
  <c r="C35" i="66"/>
  <c r="E34" i="66"/>
  <c r="D34" i="66"/>
  <c r="C34" i="66"/>
  <c r="E33" i="66"/>
  <c r="D33" i="66"/>
  <c r="C33" i="66"/>
  <c r="E32" i="66"/>
  <c r="D32" i="66"/>
  <c r="C32" i="66"/>
  <c r="E31" i="66"/>
  <c r="D31" i="66"/>
  <c r="C31" i="66"/>
  <c r="E30" i="66"/>
  <c r="D30" i="66"/>
  <c r="C30" i="66"/>
  <c r="M29" i="66"/>
  <c r="L29" i="66"/>
  <c r="K29" i="66"/>
  <c r="I29" i="66"/>
  <c r="H29" i="66"/>
  <c r="G29" i="66"/>
  <c r="E29" i="66"/>
  <c r="D29" i="66"/>
  <c r="C29" i="66"/>
  <c r="M28" i="66"/>
  <c r="L28" i="66"/>
  <c r="K28" i="66"/>
  <c r="I28" i="66"/>
  <c r="H28" i="66"/>
  <c r="G28" i="66"/>
  <c r="E28" i="66"/>
  <c r="D28" i="66"/>
  <c r="C28" i="66"/>
  <c r="M27" i="66"/>
  <c r="L27" i="66"/>
  <c r="K27" i="66"/>
  <c r="I27" i="66"/>
  <c r="H27" i="66"/>
  <c r="G27" i="66"/>
  <c r="E27" i="66"/>
  <c r="D27" i="66"/>
  <c r="C27" i="66"/>
  <c r="M26" i="66"/>
  <c r="L26" i="66"/>
  <c r="K26" i="66"/>
  <c r="I26" i="66"/>
  <c r="H26" i="66"/>
  <c r="G26" i="66"/>
  <c r="E26" i="66"/>
  <c r="D26" i="66"/>
  <c r="M25" i="66"/>
  <c r="L25" i="66"/>
  <c r="K25" i="66"/>
  <c r="I25" i="66"/>
  <c r="H25" i="66"/>
  <c r="G25" i="66"/>
  <c r="E25" i="66"/>
  <c r="D25" i="66"/>
  <c r="C25" i="66"/>
  <c r="M24" i="66"/>
  <c r="L24" i="66"/>
  <c r="K24" i="66"/>
  <c r="I24" i="66"/>
  <c r="H24" i="66"/>
  <c r="G24" i="66"/>
  <c r="E24" i="66"/>
  <c r="D24" i="66"/>
  <c r="C24" i="66"/>
  <c r="M23" i="66"/>
  <c r="L23" i="66"/>
  <c r="K23" i="66"/>
  <c r="I23" i="66"/>
  <c r="H23" i="66"/>
  <c r="G23" i="66"/>
  <c r="E23" i="66"/>
  <c r="D23" i="66"/>
  <c r="C23" i="66"/>
  <c r="M22" i="66"/>
  <c r="L22" i="66"/>
  <c r="K22" i="66"/>
  <c r="I22" i="66"/>
  <c r="H22" i="66"/>
  <c r="G22" i="66"/>
  <c r="E22" i="66"/>
  <c r="D22" i="66"/>
  <c r="C22" i="66"/>
  <c r="J8" i="66"/>
  <c r="I8" i="66"/>
  <c r="H8" i="66"/>
  <c r="G8" i="66"/>
  <c r="F8" i="66"/>
  <c r="N7" i="66"/>
  <c r="O7" i="66" s="1"/>
  <c r="J7" i="66"/>
  <c r="I7" i="66"/>
  <c r="H7" i="66"/>
  <c r="G7" i="66"/>
  <c r="F7" i="66"/>
  <c r="D28" i="42"/>
  <c r="D30" i="42" s="1"/>
  <c r="J10" i="66" l="1"/>
  <c r="I10" i="66"/>
  <c r="H10" i="66"/>
  <c r="G10" i="66"/>
  <c r="F10" i="66"/>
  <c r="E11" i="66"/>
  <c r="L10" i="66"/>
  <c r="M9" i="66"/>
  <c r="N9" i="66" s="1"/>
  <c r="O9" i="66" s="1"/>
  <c r="E30" i="42"/>
  <c r="D32" i="42"/>
  <c r="E28" i="42"/>
  <c r="E12" i="66" l="1"/>
  <c r="J11" i="66"/>
  <c r="H11" i="66"/>
  <c r="F11" i="66"/>
  <c r="I11" i="66"/>
  <c r="G11" i="66"/>
  <c r="M10" i="66"/>
  <c r="N10" i="66" s="1"/>
  <c r="O10" i="66" s="1"/>
  <c r="L11" i="66"/>
  <c r="D34" i="42"/>
  <c r="E32" i="42"/>
  <c r="E13" i="66" l="1"/>
  <c r="H12" i="66"/>
  <c r="J12" i="66"/>
  <c r="G12" i="66"/>
  <c r="I12" i="66"/>
  <c r="F12" i="66"/>
  <c r="L12" i="66"/>
  <c r="M11" i="66"/>
  <c r="N11" i="66" s="1"/>
  <c r="O11" i="66" s="1"/>
  <c r="D36" i="42"/>
  <c r="E34" i="42"/>
  <c r="F129" i="23"/>
  <c r="G129" i="23"/>
  <c r="H129" i="23"/>
  <c r="I129" i="23"/>
  <c r="J129" i="23"/>
  <c r="F130" i="23"/>
  <c r="G130" i="23"/>
  <c r="H130" i="23"/>
  <c r="I130" i="23"/>
  <c r="J130" i="23"/>
  <c r="F131" i="23"/>
  <c r="G131" i="23"/>
  <c r="H131" i="23"/>
  <c r="I131" i="23"/>
  <c r="J131" i="23"/>
  <c r="F104" i="22"/>
  <c r="F102" i="22"/>
  <c r="F100" i="22"/>
  <c r="F98" i="22"/>
  <c r="F96" i="22"/>
  <c r="F94" i="22"/>
  <c r="E104" i="22"/>
  <c r="E96" i="22"/>
  <c r="E98" i="22" s="1"/>
  <c r="E100" i="22" s="1"/>
  <c r="K102" i="22"/>
  <c r="K100" i="22"/>
  <c r="J102" i="22"/>
  <c r="J100" i="22"/>
  <c r="F128" i="25"/>
  <c r="G128" i="25"/>
  <c r="H128" i="25"/>
  <c r="F13" i="66" l="1"/>
  <c r="E14" i="66"/>
  <c r="J13" i="66"/>
  <c r="I13" i="66"/>
  <c r="H13" i="66"/>
  <c r="G13" i="66"/>
  <c r="M12" i="66"/>
  <c r="N12" i="66" s="1"/>
  <c r="O12" i="66" s="1"/>
  <c r="L13" i="66"/>
  <c r="D38" i="42"/>
  <c r="E38" i="42" s="1"/>
  <c r="E36" i="42"/>
  <c r="L130" i="23"/>
  <c r="L129" i="23"/>
  <c r="E102" i="22"/>
  <c r="L104" i="22"/>
  <c r="J104" i="22"/>
  <c r="L102" i="22"/>
  <c r="L100" i="22"/>
  <c r="F153" i="43"/>
  <c r="G152" i="43"/>
  <c r="F152" i="43"/>
  <c r="H14" i="66" l="1"/>
  <c r="G14" i="66"/>
  <c r="F14" i="66"/>
  <c r="J14" i="66"/>
  <c r="I14" i="66"/>
  <c r="L14" i="66"/>
  <c r="M14" i="66" s="1"/>
  <c r="N14" i="66" s="1"/>
  <c r="O14" i="66" s="1"/>
  <c r="M13" i="66"/>
  <c r="N13" i="66" s="1"/>
  <c r="O13" i="66" s="1"/>
  <c r="K132" i="23"/>
  <c r="L132" i="23" s="1"/>
  <c r="L131" i="23"/>
  <c r="K104" i="22"/>
  <c r="G153" i="43"/>
  <c r="F89" i="22" l="1"/>
  <c r="N110" i="31"/>
  <c r="O110" i="31" s="1"/>
  <c r="P110" i="31" s="1"/>
  <c r="F110" i="31"/>
  <c r="G110" i="31"/>
  <c r="H110" i="31"/>
  <c r="I110" i="31"/>
  <c r="J110" i="31"/>
  <c r="K110" i="31"/>
  <c r="F106" i="31"/>
  <c r="G106" i="31"/>
  <c r="H106" i="31"/>
  <c r="I106" i="31"/>
  <c r="J106" i="31"/>
  <c r="K106" i="31"/>
  <c r="N106" i="31"/>
  <c r="O106" i="31"/>
  <c r="P106" i="31"/>
  <c r="F107" i="31"/>
  <c r="G107" i="31"/>
  <c r="H107" i="31"/>
  <c r="I107" i="31"/>
  <c r="J107" i="31"/>
  <c r="K107" i="31"/>
  <c r="N107" i="31"/>
  <c r="O107" i="31" s="1"/>
  <c r="P107" i="31" s="1"/>
  <c r="F108" i="31"/>
  <c r="G108" i="31"/>
  <c r="H108" i="31"/>
  <c r="I108" i="31"/>
  <c r="J108" i="31"/>
  <c r="K108" i="31"/>
  <c r="N108" i="31"/>
  <c r="O108" i="31" s="1"/>
  <c r="P108" i="31" s="1"/>
  <c r="F109" i="31"/>
  <c r="G109" i="31"/>
  <c r="H109" i="31"/>
  <c r="I109" i="31"/>
  <c r="J109" i="31"/>
  <c r="K109" i="31"/>
  <c r="N109" i="31"/>
  <c r="O109" i="31" s="1"/>
  <c r="P109" i="31" s="1"/>
  <c r="H175" i="21" l="1"/>
  <c r="F175" i="21"/>
  <c r="G175" i="21"/>
  <c r="I175" i="21"/>
  <c r="J175" i="21"/>
  <c r="F177" i="21"/>
  <c r="G177" i="21"/>
  <c r="H177" i="21"/>
  <c r="I177" i="21"/>
  <c r="J177" i="21"/>
  <c r="F181" i="21"/>
  <c r="G181" i="21"/>
  <c r="H181" i="21"/>
  <c r="I181" i="21"/>
  <c r="J181" i="21"/>
  <c r="F180" i="21"/>
  <c r="G180" i="21"/>
  <c r="H180" i="21"/>
  <c r="I180" i="21"/>
  <c r="J180" i="21"/>
  <c r="F179" i="21"/>
  <c r="G179" i="21"/>
  <c r="H179" i="21"/>
  <c r="I179" i="21"/>
  <c r="J179" i="21"/>
  <c r="F184" i="21"/>
  <c r="G184" i="21"/>
  <c r="H184" i="21"/>
  <c r="I184" i="21"/>
  <c r="J184" i="21"/>
  <c r="F185" i="21"/>
  <c r="G185" i="21"/>
  <c r="H185" i="21"/>
  <c r="I185" i="21"/>
  <c r="J185" i="21"/>
  <c r="F183" i="21"/>
  <c r="G183" i="21"/>
  <c r="H183" i="21"/>
  <c r="I183" i="21"/>
  <c r="J183" i="21"/>
  <c r="J178" i="21"/>
  <c r="I178" i="21"/>
  <c r="H178" i="21"/>
  <c r="G178" i="21"/>
  <c r="F178" i="21"/>
  <c r="J9" i="29" l="1"/>
  <c r="I9" i="29"/>
  <c r="H9" i="29"/>
  <c r="G9" i="29"/>
  <c r="F9" i="29"/>
  <c r="K14" i="29"/>
  <c r="L14" i="29"/>
  <c r="K15" i="29"/>
  <c r="L15" i="29"/>
  <c r="K16" i="29"/>
  <c r="L16" i="29"/>
  <c r="K17" i="29"/>
  <c r="L17" i="29"/>
  <c r="K18" i="29"/>
  <c r="L18" i="29"/>
  <c r="K19" i="29"/>
  <c r="L19" i="29"/>
  <c r="K20" i="29"/>
  <c r="L20" i="29"/>
  <c r="K21" i="29"/>
  <c r="L21" i="29"/>
  <c r="K22" i="29"/>
  <c r="L22" i="29"/>
  <c r="K23" i="29"/>
  <c r="L23" i="29"/>
  <c r="K34" i="29"/>
  <c r="L34" i="29"/>
  <c r="K35" i="29"/>
  <c r="L35" i="29"/>
  <c r="K36" i="29"/>
  <c r="L36" i="29"/>
  <c r="K37" i="29"/>
  <c r="L37" i="29"/>
  <c r="K38" i="29"/>
  <c r="L38" i="29"/>
  <c r="K39" i="29"/>
  <c r="L39" i="29"/>
  <c r="K40" i="29"/>
  <c r="L40" i="29"/>
  <c r="K41" i="29"/>
  <c r="L41" i="29"/>
  <c r="J75" i="20"/>
  <c r="M27" i="26" l="1"/>
  <c r="N27" i="26"/>
  <c r="O27" i="26"/>
  <c r="M28" i="26"/>
  <c r="N28" i="26"/>
  <c r="O28" i="26"/>
  <c r="M29" i="26"/>
  <c r="N29" i="26"/>
  <c r="O29" i="26" s="1"/>
  <c r="M30" i="26"/>
  <c r="N30" i="26"/>
  <c r="O30" i="26"/>
  <c r="E30" i="26"/>
  <c r="F30" i="26"/>
  <c r="G30" i="26"/>
  <c r="H30" i="26"/>
  <c r="I30" i="26"/>
  <c r="E27" i="26"/>
  <c r="F27" i="26"/>
  <c r="G27" i="26"/>
  <c r="H27" i="26"/>
  <c r="I27" i="26"/>
  <c r="E28" i="26"/>
  <c r="F28" i="26"/>
  <c r="G28" i="26"/>
  <c r="H28" i="26"/>
  <c r="I28" i="26"/>
  <c r="E29" i="26"/>
  <c r="F29" i="26"/>
  <c r="G29" i="26"/>
  <c r="H29" i="26"/>
  <c r="I29" i="26"/>
  <c r="H75" i="20" l="1"/>
  <c r="O22" i="29" l="1"/>
  <c r="O23" i="29"/>
  <c r="F22" i="29"/>
  <c r="G22" i="29"/>
  <c r="H22" i="29"/>
  <c r="I22" i="29"/>
  <c r="J22" i="29"/>
  <c r="F23" i="29"/>
  <c r="G23" i="29"/>
  <c r="H23" i="29"/>
  <c r="I23" i="29"/>
  <c r="J23" i="29"/>
  <c r="J14" i="29"/>
  <c r="J15" i="29"/>
  <c r="J16" i="29"/>
  <c r="J17" i="29"/>
  <c r="J18" i="29"/>
  <c r="J19" i="29"/>
  <c r="J20" i="29"/>
  <c r="J21" i="29"/>
  <c r="I14" i="29"/>
  <c r="I15" i="29"/>
  <c r="I16" i="29"/>
  <c r="I17" i="29"/>
  <c r="I18" i="29"/>
  <c r="I19" i="29"/>
  <c r="I20" i="29"/>
  <c r="I21" i="29"/>
  <c r="F152" i="64"/>
  <c r="G152" i="64"/>
  <c r="H152" i="64"/>
  <c r="F153" i="64"/>
  <c r="G153" i="64"/>
  <c r="H153" i="64"/>
  <c r="F154" i="64"/>
  <c r="G154" i="64"/>
  <c r="H154" i="64"/>
  <c r="F155" i="64"/>
  <c r="G155" i="64"/>
  <c r="H155" i="64"/>
  <c r="H78" i="20"/>
  <c r="I78" i="20"/>
  <c r="J78" i="20"/>
  <c r="K78" i="20"/>
  <c r="H79" i="20"/>
  <c r="I79" i="20"/>
  <c r="J79" i="20"/>
  <c r="K79" i="20"/>
  <c r="H80" i="20"/>
  <c r="I80" i="20"/>
  <c r="J80" i="20"/>
  <c r="K80" i="20"/>
  <c r="H81" i="20"/>
  <c r="I81" i="20"/>
  <c r="K81" i="20"/>
  <c r="M114" i="27"/>
  <c r="N114" i="27" s="1"/>
  <c r="O114" i="27" s="1"/>
  <c r="G114" i="27"/>
  <c r="H114" i="27"/>
  <c r="I114" i="27"/>
  <c r="J114" i="27"/>
  <c r="M113" i="27"/>
  <c r="N113" i="27" s="1"/>
  <c r="O113" i="27" s="1"/>
  <c r="G113" i="27"/>
  <c r="H113" i="27"/>
  <c r="I113" i="27"/>
  <c r="J113" i="27"/>
  <c r="M112" i="27"/>
  <c r="N112" i="27"/>
  <c r="O112" i="27" s="1"/>
  <c r="G112" i="27"/>
  <c r="H112" i="27"/>
  <c r="I112" i="27"/>
  <c r="J112" i="27"/>
  <c r="M111" i="27"/>
  <c r="N111" i="27"/>
  <c r="O111" i="27" s="1"/>
  <c r="G111" i="27"/>
  <c r="H111" i="27"/>
  <c r="I111" i="27"/>
  <c r="J111" i="27"/>
  <c r="G122" i="30"/>
  <c r="H122" i="30"/>
  <c r="I122" i="30"/>
  <c r="M122" i="30"/>
  <c r="G123" i="30"/>
  <c r="H123" i="30"/>
  <c r="I123" i="30"/>
  <c r="M123" i="30"/>
  <c r="G124" i="30"/>
  <c r="H124" i="30"/>
  <c r="I124" i="30"/>
  <c r="M124" i="30"/>
  <c r="G125" i="30"/>
  <c r="H125" i="30"/>
  <c r="I125" i="30"/>
  <c r="M125" i="30"/>
  <c r="M121" i="30"/>
  <c r="G121" i="30"/>
  <c r="H121" i="30"/>
  <c r="I121" i="30"/>
  <c r="K100" i="24" l="1"/>
  <c r="K101" i="24"/>
  <c r="F98" i="24"/>
  <c r="G98" i="24"/>
  <c r="H98" i="24"/>
  <c r="I98" i="24"/>
  <c r="F86" i="22"/>
  <c r="F87" i="22"/>
  <c r="G108" i="27" l="1"/>
  <c r="H108" i="27"/>
  <c r="I108" i="27"/>
  <c r="J108" i="27"/>
  <c r="M108" i="27"/>
  <c r="N108" i="27" s="1"/>
  <c r="O108" i="27" s="1"/>
  <c r="G109" i="27"/>
  <c r="H109" i="27"/>
  <c r="I109" i="27"/>
  <c r="J109" i="27"/>
  <c r="M109" i="27"/>
  <c r="N109" i="27" s="1"/>
  <c r="O109" i="27" s="1"/>
  <c r="F130" i="25" l="1"/>
  <c r="G130" i="25"/>
  <c r="H130" i="25"/>
  <c r="J130" i="25"/>
  <c r="F131" i="25"/>
  <c r="G131" i="25"/>
  <c r="H131" i="25"/>
  <c r="J131" i="25"/>
  <c r="F144" i="64"/>
  <c r="F53" i="52" l="1"/>
  <c r="G53" i="52"/>
  <c r="H53" i="52"/>
  <c r="I53" i="52"/>
  <c r="J53" i="52"/>
  <c r="L53" i="52"/>
  <c r="F54" i="52"/>
  <c r="G54" i="52"/>
  <c r="H54" i="52"/>
  <c r="I54" i="52"/>
  <c r="J54" i="52"/>
  <c r="F55" i="52"/>
  <c r="G55" i="52"/>
  <c r="H55" i="52"/>
  <c r="I55" i="52"/>
  <c r="J55" i="52"/>
  <c r="N98" i="31"/>
  <c r="L54" i="52" l="1"/>
  <c r="L55" i="52"/>
  <c r="J17" i="65" l="1"/>
  <c r="I17" i="65"/>
  <c r="E132" i="33"/>
  <c r="N96" i="31" l="1"/>
  <c r="E222" i="12" l="1"/>
  <c r="F119" i="18" l="1"/>
  <c r="F288" i="37"/>
  <c r="E316" i="36"/>
  <c r="E12" i="42"/>
  <c r="E293" i="38"/>
  <c r="F285" i="37"/>
  <c r="E314" i="36"/>
  <c r="E10" i="42"/>
  <c r="E291" i="38"/>
  <c r="F286" i="37"/>
  <c r="F117" i="18"/>
  <c r="E99" i="24" l="1"/>
  <c r="K99" i="24"/>
  <c r="G97" i="24"/>
  <c r="H97" i="24"/>
  <c r="I97" i="24"/>
  <c r="K97" i="24"/>
  <c r="K98" i="24"/>
  <c r="H99" i="24" l="1"/>
  <c r="E100" i="24"/>
  <c r="F99" i="24"/>
  <c r="G99" i="24"/>
  <c r="I99" i="24"/>
  <c r="E320" i="36"/>
  <c r="E26" i="42"/>
  <c r="E24" i="42"/>
  <c r="E22" i="42"/>
  <c r="E318" i="36"/>
  <c r="E14" i="42"/>
  <c r="E295" i="38"/>
  <c r="F290" i="37"/>
  <c r="F121" i="18"/>
  <c r="E17" i="65"/>
  <c r="F100" i="24" l="1"/>
  <c r="I100" i="24"/>
  <c r="E101" i="24"/>
  <c r="H100" i="24"/>
  <c r="G100" i="24"/>
  <c r="L63" i="20"/>
  <c r="L64" i="20" s="1"/>
  <c r="L65" i="20" s="1"/>
  <c r="L67" i="20" s="1"/>
  <c r="L68" i="20" s="1"/>
  <c r="L69" i="20" s="1"/>
  <c r="L71" i="20" s="1"/>
  <c r="L72" i="20" s="1"/>
  <c r="E121" i="33"/>
  <c r="L73" i="20" l="1"/>
  <c r="L74" i="20" s="1"/>
  <c r="L75" i="20" s="1"/>
  <c r="L76" i="20" s="1"/>
  <c r="L77" i="20" s="1"/>
  <c r="L78" i="20" s="1"/>
  <c r="F101" i="24"/>
  <c r="H101" i="24"/>
  <c r="G101" i="24"/>
  <c r="I101" i="24"/>
  <c r="F125" i="23"/>
  <c r="G125" i="23"/>
  <c r="H125" i="23"/>
  <c r="I125" i="23"/>
  <c r="J125" i="23"/>
  <c r="L125" i="23"/>
  <c r="F127" i="23"/>
  <c r="G127" i="23"/>
  <c r="H127" i="23"/>
  <c r="I127" i="23"/>
  <c r="J127" i="23"/>
  <c r="F128" i="23"/>
  <c r="G128" i="23"/>
  <c r="H128" i="23"/>
  <c r="I128" i="23"/>
  <c r="J128" i="23"/>
  <c r="F129" i="25"/>
  <c r="G129" i="25"/>
  <c r="H129" i="25"/>
  <c r="J129" i="25"/>
  <c r="F120" i="23"/>
  <c r="G120" i="23"/>
  <c r="H120" i="23"/>
  <c r="I120" i="23"/>
  <c r="J120" i="23"/>
  <c r="F127" i="25"/>
  <c r="G127" i="25"/>
  <c r="H127" i="25"/>
  <c r="F125" i="25"/>
  <c r="G125" i="25"/>
  <c r="H125" i="25"/>
  <c r="F124" i="25"/>
  <c r="G124" i="25"/>
  <c r="H124" i="25"/>
  <c r="G119" i="25"/>
  <c r="H119" i="25"/>
  <c r="G120" i="25"/>
  <c r="H120" i="25"/>
  <c r="H121" i="25"/>
  <c r="G121" i="25"/>
  <c r="H122" i="25"/>
  <c r="G122" i="25"/>
  <c r="F120" i="25"/>
  <c r="F121" i="25"/>
  <c r="F122" i="25"/>
  <c r="M78" i="20" l="1"/>
  <c r="N78" i="20" s="1"/>
  <c r="O78" i="20" s="1"/>
  <c r="L79" i="20"/>
  <c r="L80" i="20" s="1"/>
  <c r="L126" i="23"/>
  <c r="F105" i="49"/>
  <c r="H77" i="20"/>
  <c r="I77" i="20"/>
  <c r="J77" i="20"/>
  <c r="K77" i="20"/>
  <c r="M77" i="20"/>
  <c r="N77" i="20" s="1"/>
  <c r="O77" i="20" s="1"/>
  <c r="H76" i="20"/>
  <c r="I76" i="20"/>
  <c r="J76" i="20"/>
  <c r="K76" i="20"/>
  <c r="M76" i="20"/>
  <c r="N76" i="20" s="1"/>
  <c r="O76" i="20" s="1"/>
  <c r="F106" i="49"/>
  <c r="F143" i="64"/>
  <c r="M79" i="20" l="1"/>
  <c r="N79" i="20" s="1"/>
  <c r="O79" i="20" s="1"/>
  <c r="M80" i="20"/>
  <c r="N80" i="20" s="1"/>
  <c r="O80" i="20" s="1"/>
  <c r="L81" i="20"/>
  <c r="L128" i="23"/>
  <c r="L127" i="23"/>
  <c r="I73" i="7"/>
  <c r="J73" i="7"/>
  <c r="K73" i="7"/>
  <c r="L73" i="7"/>
  <c r="M73" i="7"/>
  <c r="N73" i="7"/>
  <c r="I71" i="7"/>
  <c r="J71" i="7"/>
  <c r="K71" i="7"/>
  <c r="L71" i="7"/>
  <c r="M71" i="7"/>
  <c r="N71" i="7"/>
  <c r="I69" i="7"/>
  <c r="J69" i="7"/>
  <c r="K69" i="7"/>
  <c r="L69" i="7"/>
  <c r="M69" i="7"/>
  <c r="N69" i="7"/>
  <c r="I67" i="7"/>
  <c r="J67" i="7"/>
  <c r="K67" i="7"/>
  <c r="L67" i="7"/>
  <c r="M67" i="7"/>
  <c r="N67" i="7"/>
  <c r="I65" i="7"/>
  <c r="J65" i="7"/>
  <c r="K65" i="7"/>
  <c r="L65" i="7"/>
  <c r="M65" i="7"/>
  <c r="N65" i="7"/>
  <c r="I63" i="7"/>
  <c r="J63" i="7"/>
  <c r="K63" i="7"/>
  <c r="L63" i="7"/>
  <c r="M63" i="7"/>
  <c r="N63" i="7"/>
  <c r="I59" i="7"/>
  <c r="J59" i="7"/>
  <c r="K59" i="7"/>
  <c r="L59" i="7"/>
  <c r="M59" i="7"/>
  <c r="N59" i="7"/>
  <c r="I57" i="7"/>
  <c r="J57" i="7"/>
  <c r="K57" i="7"/>
  <c r="L57" i="7"/>
  <c r="M57" i="7"/>
  <c r="N57" i="7"/>
  <c r="N55" i="7"/>
  <c r="M55" i="7"/>
  <c r="L55" i="7"/>
  <c r="K55" i="7"/>
  <c r="F92" i="22"/>
  <c r="F90" i="22"/>
  <c r="F88" i="22"/>
  <c r="J84" i="22"/>
  <c r="K84" i="22"/>
  <c r="L84" i="22"/>
  <c r="J86" i="22"/>
  <c r="K86" i="22"/>
  <c r="L86" i="22"/>
  <c r="J88" i="22"/>
  <c r="K88" i="22"/>
  <c r="L88" i="22"/>
  <c r="J90" i="22"/>
  <c r="K90" i="22"/>
  <c r="L90" i="22"/>
  <c r="J92" i="22"/>
  <c r="K92" i="22"/>
  <c r="L92" i="22"/>
  <c r="J94" i="22"/>
  <c r="K94" i="22"/>
  <c r="L94" i="22"/>
  <c r="J96" i="22"/>
  <c r="K96" i="22"/>
  <c r="L96" i="22"/>
  <c r="J98" i="22"/>
  <c r="K98" i="22"/>
  <c r="L98" i="22"/>
  <c r="F151" i="64"/>
  <c r="G151" i="64"/>
  <c r="H151" i="64"/>
  <c r="E290" i="38"/>
  <c r="F110" i="49"/>
  <c r="L82" i="20" l="1"/>
  <c r="M81" i="20"/>
  <c r="N81" i="20" s="1"/>
  <c r="O81" i="20" s="1"/>
  <c r="F116" i="49"/>
  <c r="F118" i="49"/>
  <c r="O18" i="29"/>
  <c r="O19" i="29"/>
  <c r="O20" i="29"/>
  <c r="O21" i="29"/>
  <c r="F18" i="29"/>
  <c r="G18" i="29"/>
  <c r="H18" i="29"/>
  <c r="F19" i="29"/>
  <c r="G19" i="29"/>
  <c r="H19" i="29"/>
  <c r="F20" i="29"/>
  <c r="G20" i="29"/>
  <c r="H20" i="29"/>
  <c r="F21" i="29"/>
  <c r="G21" i="29"/>
  <c r="H21" i="29"/>
  <c r="E122" i="49" l="1"/>
  <c r="F120" i="49"/>
  <c r="N25" i="28"/>
  <c r="N26" i="28"/>
  <c r="N27" i="28"/>
  <c r="N28" i="28"/>
  <c r="N29" i="28"/>
  <c r="N30" i="28"/>
  <c r="F25" i="28"/>
  <c r="G25" i="28"/>
  <c r="H25" i="28"/>
  <c r="I25" i="28"/>
  <c r="J25" i="28"/>
  <c r="K25" i="28"/>
  <c r="F26" i="28"/>
  <c r="G26" i="28"/>
  <c r="H26" i="28"/>
  <c r="I26" i="28"/>
  <c r="J26" i="28"/>
  <c r="K26" i="28"/>
  <c r="F27" i="28"/>
  <c r="G27" i="28"/>
  <c r="H27" i="28"/>
  <c r="I27" i="28"/>
  <c r="J27" i="28"/>
  <c r="K27" i="28"/>
  <c r="F28" i="28"/>
  <c r="G28" i="28"/>
  <c r="H28" i="28"/>
  <c r="I28" i="28"/>
  <c r="J28" i="28"/>
  <c r="K28" i="28"/>
  <c r="F29" i="28"/>
  <c r="G29" i="28"/>
  <c r="H29" i="28"/>
  <c r="I29" i="28"/>
  <c r="J29" i="28"/>
  <c r="K29" i="28"/>
  <c r="F30" i="28"/>
  <c r="G30" i="28"/>
  <c r="H30" i="28"/>
  <c r="I30" i="28"/>
  <c r="J30" i="28"/>
  <c r="K30" i="28"/>
  <c r="F122" i="49" l="1"/>
  <c r="E124" i="49"/>
  <c r="M23" i="26"/>
  <c r="N23" i="26"/>
  <c r="O23" i="26" s="1"/>
  <c r="M24" i="26"/>
  <c r="N24" i="26"/>
  <c r="O24" i="26" s="1"/>
  <c r="M25" i="26"/>
  <c r="N25" i="26"/>
  <c r="O25" i="26" s="1"/>
  <c r="M26" i="26"/>
  <c r="N26" i="26"/>
  <c r="O26" i="26"/>
  <c r="E23" i="26"/>
  <c r="F23" i="26"/>
  <c r="G23" i="26"/>
  <c r="H23" i="26"/>
  <c r="I23" i="26"/>
  <c r="E24" i="26"/>
  <c r="F24" i="26"/>
  <c r="G24" i="26"/>
  <c r="H24" i="26"/>
  <c r="I24" i="26"/>
  <c r="E25" i="26"/>
  <c r="F25" i="26"/>
  <c r="G25" i="26"/>
  <c r="H25" i="26"/>
  <c r="I25" i="26"/>
  <c r="E26" i="26"/>
  <c r="F26" i="26"/>
  <c r="G26" i="26"/>
  <c r="H26" i="26"/>
  <c r="I26" i="26"/>
  <c r="E126" i="49" l="1"/>
  <c r="F124" i="49"/>
  <c r="N125" i="49" s="1"/>
  <c r="Q105" i="49"/>
  <c r="R105" i="49" s="1"/>
  <c r="P105" i="49"/>
  <c r="F116" i="18"/>
  <c r="E128" i="49" l="1"/>
  <c r="F126" i="49"/>
  <c r="N127" i="49" s="1"/>
  <c r="E130" i="49" l="1"/>
  <c r="F128" i="49"/>
  <c r="N129" i="49" s="1"/>
  <c r="K103" i="49"/>
  <c r="J103" i="49"/>
  <c r="K101" i="49"/>
  <c r="J101" i="49"/>
  <c r="E14" i="65"/>
  <c r="E151" i="35"/>
  <c r="E112" i="34"/>
  <c r="E116" i="33"/>
  <c r="F130" i="49" l="1"/>
  <c r="N131" i="49" s="1"/>
  <c r="E132" i="49"/>
  <c r="F132" i="49" s="1"/>
  <c r="N133" i="49" s="1"/>
  <c r="E288" i="38"/>
  <c r="J108" i="6"/>
  <c r="E287" i="38"/>
  <c r="F114" i="18"/>
  <c r="F97" i="31"/>
  <c r="M19" i="26"/>
  <c r="N19" i="26"/>
  <c r="O19" i="26" s="1"/>
  <c r="M20" i="26"/>
  <c r="N20" i="26"/>
  <c r="O20" i="26" s="1"/>
  <c r="M21" i="26"/>
  <c r="N21" i="26"/>
  <c r="O21" i="26" s="1"/>
  <c r="M22" i="26"/>
  <c r="N22" i="26"/>
  <c r="O22" i="26" s="1"/>
  <c r="E19" i="26"/>
  <c r="F19" i="26"/>
  <c r="G19" i="26"/>
  <c r="H19" i="26"/>
  <c r="I19" i="26"/>
  <c r="E20" i="26"/>
  <c r="F20" i="26"/>
  <c r="G20" i="26"/>
  <c r="H20" i="26"/>
  <c r="I20" i="26"/>
  <c r="E21" i="26"/>
  <c r="F21" i="26"/>
  <c r="G21" i="26"/>
  <c r="H21" i="26"/>
  <c r="I21" i="26"/>
  <c r="E22" i="26"/>
  <c r="F22" i="26"/>
  <c r="G22" i="26"/>
  <c r="H22" i="26"/>
  <c r="I22" i="26"/>
  <c r="F113" i="18"/>
  <c r="L114" i="18" s="1"/>
  <c r="L112" i="18"/>
  <c r="L51" i="52"/>
  <c r="F51" i="52"/>
  <c r="G51" i="52"/>
  <c r="H51" i="52"/>
  <c r="I51" i="52"/>
  <c r="J51" i="52"/>
  <c r="F52" i="52"/>
  <c r="G52" i="52"/>
  <c r="H52" i="52"/>
  <c r="I52" i="52"/>
  <c r="J52" i="52"/>
  <c r="L52" i="52" l="1"/>
  <c r="E146" i="35" l="1"/>
  <c r="E143" i="32"/>
  <c r="G143" i="32" l="1"/>
  <c r="F143" i="32"/>
  <c r="F150" i="64" l="1"/>
  <c r="G150" i="64"/>
  <c r="H150" i="64"/>
  <c r="E146" i="32" l="1"/>
  <c r="F146" i="32"/>
  <c r="G146" i="32"/>
  <c r="E145" i="32"/>
  <c r="F145" i="32"/>
  <c r="G145" i="32"/>
  <c r="E147" i="32" l="1"/>
  <c r="F147" i="32"/>
  <c r="G147" i="32"/>
  <c r="F95" i="31"/>
  <c r="F94" i="31"/>
  <c r="E148" i="32" l="1"/>
  <c r="F148" i="32"/>
  <c r="G148" i="32"/>
  <c r="F101" i="49"/>
  <c r="D150" i="32" l="1"/>
  <c r="E149" i="32"/>
  <c r="F149" i="32"/>
  <c r="G149" i="32"/>
  <c r="I67" i="20"/>
  <c r="H67" i="20"/>
  <c r="H69" i="20"/>
  <c r="J67" i="20"/>
  <c r="I65" i="20"/>
  <c r="O96" i="31"/>
  <c r="P96" i="31" s="1"/>
  <c r="O98" i="31"/>
  <c r="P98" i="31" s="1"/>
  <c r="D151" i="32" l="1"/>
  <c r="E150" i="32"/>
  <c r="F150" i="32"/>
  <c r="G150" i="32"/>
  <c r="N104" i="31"/>
  <c r="O104" i="31" s="1"/>
  <c r="P104" i="31" s="1"/>
  <c r="F104" i="31"/>
  <c r="G104" i="31"/>
  <c r="H104" i="31"/>
  <c r="I104" i="31"/>
  <c r="J104" i="31"/>
  <c r="K104" i="31"/>
  <c r="N105" i="31"/>
  <c r="O105" i="31" s="1"/>
  <c r="P105" i="31" s="1"/>
  <c r="F105" i="31"/>
  <c r="G105" i="31"/>
  <c r="H105" i="31"/>
  <c r="I105" i="31"/>
  <c r="J105" i="31"/>
  <c r="K105" i="31"/>
  <c r="I112" i="6"/>
  <c r="K91" i="24"/>
  <c r="K90" i="24"/>
  <c r="K89" i="24"/>
  <c r="G90" i="24"/>
  <c r="I36" i="65"/>
  <c r="J36" i="65"/>
  <c r="I38" i="65"/>
  <c r="J38" i="65"/>
  <c r="I34" i="65"/>
  <c r="J34" i="65"/>
  <c r="I32" i="65"/>
  <c r="J32" i="65"/>
  <c r="I30" i="65"/>
  <c r="J30" i="65"/>
  <c r="I28" i="65"/>
  <c r="J28" i="65"/>
  <c r="I26" i="65"/>
  <c r="J26" i="65"/>
  <c r="I24" i="65"/>
  <c r="J24" i="65"/>
  <c r="I22" i="65"/>
  <c r="J22" i="65"/>
  <c r="I20" i="65"/>
  <c r="J20" i="65"/>
  <c r="I15" i="65"/>
  <c r="J15" i="65"/>
  <c r="I13" i="65"/>
  <c r="J13" i="65"/>
  <c r="J8" i="65"/>
  <c r="I8" i="65"/>
  <c r="B58" i="65"/>
  <c r="C58" i="65"/>
  <c r="D58" i="65"/>
  <c r="F58" i="65"/>
  <c r="G58" i="65"/>
  <c r="H58" i="65"/>
  <c r="J58" i="65"/>
  <c r="K58" i="65"/>
  <c r="L58" i="65"/>
  <c r="B59" i="65"/>
  <c r="C59" i="65"/>
  <c r="D59" i="65"/>
  <c r="F59" i="65"/>
  <c r="G59" i="65"/>
  <c r="H59" i="65"/>
  <c r="J59" i="65"/>
  <c r="K59" i="65"/>
  <c r="L59" i="65"/>
  <c r="B60" i="65"/>
  <c r="C60" i="65"/>
  <c r="D60" i="65"/>
  <c r="F60" i="65"/>
  <c r="G60" i="65"/>
  <c r="H60" i="65"/>
  <c r="J60" i="65"/>
  <c r="K60" i="65"/>
  <c r="L60" i="65"/>
  <c r="B61" i="65"/>
  <c r="C61" i="65"/>
  <c r="D61" i="65"/>
  <c r="F61" i="65"/>
  <c r="G61" i="65"/>
  <c r="H61" i="65"/>
  <c r="J61" i="65"/>
  <c r="K61" i="65"/>
  <c r="L61" i="65"/>
  <c r="B62" i="65"/>
  <c r="C62" i="65"/>
  <c r="D62" i="65"/>
  <c r="F62" i="65"/>
  <c r="G62" i="65"/>
  <c r="H62" i="65"/>
  <c r="J62" i="65"/>
  <c r="K62" i="65"/>
  <c r="L62" i="65"/>
  <c r="B63" i="65"/>
  <c r="C63" i="65"/>
  <c r="D63" i="65"/>
  <c r="F63" i="65"/>
  <c r="G63" i="65"/>
  <c r="H63" i="65"/>
  <c r="J63" i="65"/>
  <c r="K63" i="65"/>
  <c r="L63" i="65"/>
  <c r="B64" i="65"/>
  <c r="C64" i="65"/>
  <c r="D64" i="65"/>
  <c r="F64" i="65"/>
  <c r="G64" i="65"/>
  <c r="H64" i="65"/>
  <c r="J64" i="65"/>
  <c r="K64" i="65"/>
  <c r="L64" i="65"/>
  <c r="B65" i="65"/>
  <c r="C65" i="65"/>
  <c r="D65" i="65"/>
  <c r="F65" i="65"/>
  <c r="G65" i="65"/>
  <c r="H65" i="65"/>
  <c r="J65" i="65"/>
  <c r="K65" i="65"/>
  <c r="L65" i="65"/>
  <c r="B66" i="65"/>
  <c r="C66" i="65"/>
  <c r="D66" i="65"/>
  <c r="B67" i="65"/>
  <c r="C67" i="65"/>
  <c r="D67" i="65"/>
  <c r="B68" i="65"/>
  <c r="C68" i="65"/>
  <c r="D68" i="65"/>
  <c r="B69" i="65"/>
  <c r="C69" i="65"/>
  <c r="D69" i="65"/>
  <c r="B70" i="65"/>
  <c r="C70" i="65"/>
  <c r="D70" i="65"/>
  <c r="B71" i="65"/>
  <c r="C71" i="65"/>
  <c r="D71" i="65"/>
  <c r="D152" i="32" l="1"/>
  <c r="E151" i="32"/>
  <c r="F151" i="32"/>
  <c r="G151" i="32"/>
  <c r="G91" i="24"/>
  <c r="L134" i="18"/>
  <c r="L128" i="18"/>
  <c r="L126" i="18"/>
  <c r="L132" i="18"/>
  <c r="L130" i="18"/>
  <c r="N121" i="49"/>
  <c r="N117" i="49"/>
  <c r="E152" i="32" l="1"/>
  <c r="F152" i="32"/>
  <c r="G152" i="32"/>
  <c r="N123" i="49"/>
  <c r="N119" i="49"/>
  <c r="F149" i="64" l="1"/>
  <c r="G149" i="64"/>
  <c r="H149" i="64"/>
  <c r="F148" i="64"/>
  <c r="G148" i="64"/>
  <c r="H148" i="64"/>
  <c r="E231" i="12"/>
  <c r="F231" i="12"/>
  <c r="G231" i="12"/>
  <c r="H231" i="12"/>
  <c r="E227" i="12"/>
  <c r="F227" i="12"/>
  <c r="G227" i="12"/>
  <c r="H227" i="12"/>
  <c r="E228" i="12"/>
  <c r="F228" i="12"/>
  <c r="G228" i="12"/>
  <c r="H228" i="12"/>
  <c r="E229" i="12"/>
  <c r="F229" i="12"/>
  <c r="G229" i="12"/>
  <c r="H229" i="12"/>
  <c r="E230" i="12"/>
  <c r="F230" i="12"/>
  <c r="G230" i="12"/>
  <c r="H230" i="12"/>
  <c r="E228" i="11"/>
  <c r="F228" i="11"/>
  <c r="G228" i="11"/>
  <c r="E226" i="11"/>
  <c r="F226" i="11"/>
  <c r="G226" i="11"/>
  <c r="E227" i="11"/>
  <c r="F227" i="11"/>
  <c r="G227" i="11"/>
  <c r="I128" i="10"/>
  <c r="J128" i="10"/>
  <c r="K128" i="10"/>
  <c r="I130" i="10"/>
  <c r="J130" i="10"/>
  <c r="K130" i="10"/>
  <c r="I132" i="10"/>
  <c r="J132" i="10"/>
  <c r="K132" i="10"/>
  <c r="I127" i="9"/>
  <c r="J127" i="9"/>
  <c r="K127" i="9"/>
  <c r="L127" i="9"/>
  <c r="M127" i="9"/>
  <c r="N127" i="9"/>
  <c r="I129" i="9"/>
  <c r="J129" i="9"/>
  <c r="K129" i="9"/>
  <c r="L129" i="9"/>
  <c r="M129" i="9"/>
  <c r="N129" i="9"/>
  <c r="I131" i="9"/>
  <c r="J131" i="9"/>
  <c r="K131" i="9"/>
  <c r="L131" i="9"/>
  <c r="M131" i="9"/>
  <c r="N131" i="9"/>
  <c r="I133" i="9"/>
  <c r="J133" i="9"/>
  <c r="K133" i="9"/>
  <c r="L133" i="9"/>
  <c r="M133" i="9"/>
  <c r="N133" i="9"/>
  <c r="I126" i="6"/>
  <c r="J126" i="6"/>
  <c r="K126" i="6"/>
  <c r="L126" i="6"/>
  <c r="I128" i="6"/>
  <c r="J128" i="6"/>
  <c r="K128" i="6"/>
  <c r="L128" i="6"/>
  <c r="I130" i="6"/>
  <c r="J130" i="6"/>
  <c r="K130" i="6"/>
  <c r="L130" i="6"/>
  <c r="I132" i="6"/>
  <c r="J132" i="6"/>
  <c r="K132" i="6"/>
  <c r="L132" i="6"/>
  <c r="I232" i="5"/>
  <c r="J232" i="5"/>
  <c r="K232" i="5"/>
  <c r="I234" i="5"/>
  <c r="J234" i="5"/>
  <c r="K234" i="5"/>
  <c r="I236" i="5"/>
  <c r="J236" i="5"/>
  <c r="K236" i="5"/>
  <c r="I238" i="5"/>
  <c r="J238" i="5"/>
  <c r="K238" i="5"/>
  <c r="I127" i="4"/>
  <c r="J127" i="4"/>
  <c r="L127" i="4"/>
  <c r="M127" i="4"/>
  <c r="N127" i="4"/>
  <c r="I129" i="4"/>
  <c r="J129" i="4"/>
  <c r="L129" i="4"/>
  <c r="M129" i="4"/>
  <c r="N129" i="4"/>
  <c r="I131" i="4"/>
  <c r="J131" i="4"/>
  <c r="L131" i="4"/>
  <c r="M131" i="4"/>
  <c r="N131" i="4"/>
  <c r="I133" i="4"/>
  <c r="J133" i="4"/>
  <c r="L133" i="4"/>
  <c r="M133" i="4"/>
  <c r="N133" i="4"/>
  <c r="L121" i="23"/>
  <c r="F123" i="23"/>
  <c r="G123" i="23"/>
  <c r="H123" i="23"/>
  <c r="I123" i="23"/>
  <c r="J123" i="23"/>
  <c r="F124" i="23"/>
  <c r="G124" i="23"/>
  <c r="H124" i="23"/>
  <c r="I124" i="23"/>
  <c r="J124" i="23"/>
  <c r="L122" i="23" l="1"/>
  <c r="F140" i="64"/>
  <c r="L124" i="23" l="1"/>
  <c r="L123" i="23"/>
  <c r="G110" i="30"/>
  <c r="M120" i="30" l="1"/>
  <c r="G120" i="30"/>
  <c r="H120" i="30"/>
  <c r="I120" i="30"/>
  <c r="J124" i="25" l="1"/>
  <c r="J125" i="25" s="1"/>
  <c r="J126" i="25" s="1"/>
  <c r="N93" i="31" l="1"/>
  <c r="K75" i="20"/>
  <c r="M75" i="20"/>
  <c r="N75" i="20" s="1"/>
  <c r="O75" i="20" s="1"/>
  <c r="M119" i="30"/>
  <c r="G119" i="30"/>
  <c r="H119" i="30"/>
  <c r="I119" i="30"/>
  <c r="M118" i="30"/>
  <c r="G118" i="30"/>
  <c r="H118" i="30"/>
  <c r="I118" i="30"/>
  <c r="M110" i="27" l="1"/>
  <c r="N110" i="27" s="1"/>
  <c r="O110" i="27" s="1"/>
  <c r="G110" i="27"/>
  <c r="H110" i="27"/>
  <c r="I110" i="27"/>
  <c r="J110" i="27"/>
  <c r="M107" i="27"/>
  <c r="N107" i="27" s="1"/>
  <c r="O107" i="27" s="1"/>
  <c r="G107" i="27"/>
  <c r="H107" i="27"/>
  <c r="I107" i="27"/>
  <c r="J107" i="27"/>
  <c r="N103" i="31"/>
  <c r="O103" i="31" s="1"/>
  <c r="P103" i="31" s="1"/>
  <c r="F103" i="31"/>
  <c r="G103" i="31"/>
  <c r="H103" i="31"/>
  <c r="I103" i="31"/>
  <c r="J103" i="31"/>
  <c r="K103" i="31"/>
  <c r="N102" i="31"/>
  <c r="O102" i="31" s="1"/>
  <c r="P102" i="31" s="1"/>
  <c r="F102" i="31"/>
  <c r="G102" i="31"/>
  <c r="H102" i="31"/>
  <c r="I102" i="31"/>
  <c r="J102" i="31"/>
  <c r="K102" i="31"/>
  <c r="I125" i="9" l="1"/>
  <c r="J125" i="9"/>
  <c r="K125" i="9"/>
  <c r="L125" i="9"/>
  <c r="M125" i="9"/>
  <c r="N125" i="9"/>
  <c r="O9" i="29"/>
  <c r="O14" i="29"/>
  <c r="O15" i="29"/>
  <c r="O16" i="29"/>
  <c r="O17" i="29"/>
  <c r="F14" i="29"/>
  <c r="G14" i="29"/>
  <c r="H14" i="29"/>
  <c r="F15" i="29"/>
  <c r="G15" i="29"/>
  <c r="H15" i="29"/>
  <c r="F16" i="29"/>
  <c r="G16" i="29"/>
  <c r="H16" i="29"/>
  <c r="F17" i="29"/>
  <c r="G17" i="29"/>
  <c r="H17" i="29"/>
  <c r="H64" i="20"/>
  <c r="N22" i="28" l="1"/>
  <c r="N23" i="28"/>
  <c r="N24" i="28"/>
  <c r="F22" i="28"/>
  <c r="G22" i="28"/>
  <c r="H22" i="28"/>
  <c r="I22" i="28"/>
  <c r="J22" i="28"/>
  <c r="K22" i="28"/>
  <c r="F23" i="28"/>
  <c r="G23" i="28"/>
  <c r="H23" i="28"/>
  <c r="I23" i="28"/>
  <c r="J23" i="28"/>
  <c r="K23" i="28"/>
  <c r="F24" i="28"/>
  <c r="G24" i="28"/>
  <c r="H24" i="28"/>
  <c r="I24" i="28"/>
  <c r="J24" i="28"/>
  <c r="K24" i="28"/>
  <c r="F49" i="52"/>
  <c r="G49" i="52"/>
  <c r="H49" i="52"/>
  <c r="I49" i="52"/>
  <c r="J49" i="52"/>
  <c r="L49" i="52"/>
  <c r="F50" i="52"/>
  <c r="G50" i="52"/>
  <c r="H50" i="52"/>
  <c r="I50" i="52"/>
  <c r="J50" i="52"/>
  <c r="L50" i="52"/>
  <c r="M10" i="26" l="1"/>
  <c r="N10" i="26"/>
  <c r="O10" i="26" s="1"/>
  <c r="M11" i="26"/>
  <c r="N11" i="26"/>
  <c r="O11" i="26" s="1"/>
  <c r="M12" i="26"/>
  <c r="N12" i="26"/>
  <c r="O12" i="26" s="1"/>
  <c r="M13" i="26"/>
  <c r="N13" i="26"/>
  <c r="O13" i="26" s="1"/>
  <c r="M14" i="26"/>
  <c r="N14" i="26"/>
  <c r="O14" i="26" s="1"/>
  <c r="M15" i="26"/>
  <c r="N15" i="26"/>
  <c r="O15" i="26" s="1"/>
  <c r="M16" i="26"/>
  <c r="N16" i="26"/>
  <c r="O16" i="26" s="1"/>
  <c r="M17" i="26"/>
  <c r="N17" i="26"/>
  <c r="O17" i="26" s="1"/>
  <c r="M18" i="26"/>
  <c r="N18" i="26"/>
  <c r="O18" i="26" s="1"/>
  <c r="E10" i="26"/>
  <c r="F10" i="26"/>
  <c r="G10" i="26"/>
  <c r="H10" i="26"/>
  <c r="I10" i="26"/>
  <c r="E11" i="26"/>
  <c r="F11" i="26"/>
  <c r="G11" i="26"/>
  <c r="H11" i="26"/>
  <c r="I11" i="26"/>
  <c r="E12" i="26"/>
  <c r="F12" i="26"/>
  <c r="G12" i="26"/>
  <c r="H12" i="26"/>
  <c r="I12" i="26"/>
  <c r="E13" i="26"/>
  <c r="F13" i="26"/>
  <c r="G13" i="26"/>
  <c r="H13" i="26"/>
  <c r="I13" i="26"/>
  <c r="E14" i="26"/>
  <c r="F14" i="26"/>
  <c r="G14" i="26"/>
  <c r="H14" i="26"/>
  <c r="I14" i="26"/>
  <c r="E15" i="26"/>
  <c r="F15" i="26"/>
  <c r="G15" i="26"/>
  <c r="H15" i="26"/>
  <c r="I15" i="26"/>
  <c r="E16" i="26"/>
  <c r="F16" i="26"/>
  <c r="G16" i="26"/>
  <c r="H16" i="26"/>
  <c r="I16" i="26"/>
  <c r="E17" i="26"/>
  <c r="F17" i="26"/>
  <c r="G17" i="26"/>
  <c r="H17" i="26"/>
  <c r="I17" i="26"/>
  <c r="E18" i="26"/>
  <c r="F18" i="26"/>
  <c r="G18" i="26"/>
  <c r="H18" i="26"/>
  <c r="I18" i="26"/>
  <c r="M74" i="20" l="1"/>
  <c r="N74" i="20" s="1"/>
  <c r="O74" i="20" s="1"/>
  <c r="K74" i="20"/>
  <c r="J74" i="20"/>
  <c r="M73" i="20"/>
  <c r="N73" i="20" s="1"/>
  <c r="O73" i="20" s="1"/>
  <c r="K73" i="20"/>
  <c r="J73" i="20"/>
  <c r="I73" i="20"/>
  <c r="M117" i="30"/>
  <c r="I117" i="30"/>
  <c r="H117" i="30"/>
  <c r="G117" i="30"/>
  <c r="M116" i="30"/>
  <c r="I116" i="30"/>
  <c r="H116" i="30"/>
  <c r="G116" i="30"/>
  <c r="M115" i="30"/>
  <c r="I115" i="30"/>
  <c r="H115" i="30"/>
  <c r="G115" i="30"/>
  <c r="M106" i="27" l="1"/>
  <c r="N106" i="27" s="1"/>
  <c r="O106" i="27" s="1"/>
  <c r="J106" i="27"/>
  <c r="I106" i="27"/>
  <c r="H106" i="27"/>
  <c r="G106" i="27"/>
  <c r="F156" i="64" l="1"/>
  <c r="G156" i="64"/>
  <c r="H156" i="64"/>
  <c r="F147" i="64"/>
  <c r="G147" i="64"/>
  <c r="H147" i="64"/>
  <c r="F146" i="64"/>
  <c r="G146" i="64"/>
  <c r="H146" i="64"/>
  <c r="H145" i="64"/>
  <c r="F145" i="64"/>
  <c r="G145" i="64"/>
  <c r="G144" i="64"/>
  <c r="H144" i="64"/>
  <c r="F48" i="52" l="1"/>
  <c r="G48" i="52"/>
  <c r="H48" i="52"/>
  <c r="I48" i="52"/>
  <c r="J48" i="52"/>
  <c r="L48" i="52"/>
  <c r="F108" i="49" l="1"/>
  <c r="M72" i="20"/>
  <c r="N72" i="20" s="1"/>
  <c r="O72" i="20" s="1"/>
  <c r="H82" i="20"/>
  <c r="I82" i="20"/>
  <c r="J82" i="20"/>
  <c r="K82" i="20"/>
  <c r="M82" i="20"/>
  <c r="N82" i="20" s="1"/>
  <c r="O82" i="20" s="1"/>
  <c r="M113" i="30" l="1"/>
  <c r="M114" i="30"/>
  <c r="H113" i="30"/>
  <c r="I113" i="30"/>
  <c r="G114" i="30"/>
  <c r="H114" i="30"/>
  <c r="I114" i="30"/>
  <c r="H110" i="30"/>
  <c r="I110" i="30"/>
  <c r="M110" i="30"/>
  <c r="G111" i="30"/>
  <c r="H111" i="30"/>
  <c r="I111" i="30"/>
  <c r="M111" i="30"/>
  <c r="I97" i="31" l="1"/>
  <c r="G143" i="64" l="1"/>
  <c r="H143" i="64"/>
  <c r="F87" i="24" l="1"/>
  <c r="G87" i="24"/>
  <c r="H87" i="24"/>
  <c r="I87" i="24"/>
  <c r="K87" i="24"/>
  <c r="K88" i="24"/>
  <c r="K86" i="24" l="1"/>
  <c r="H136" i="64"/>
  <c r="G136" i="64"/>
  <c r="F136" i="64"/>
  <c r="G141" i="32" l="1"/>
  <c r="F141" i="32"/>
  <c r="E142" i="32"/>
  <c r="F142" i="32"/>
  <c r="G142" i="32"/>
  <c r="M104" i="27" l="1"/>
  <c r="N104" i="27" s="1"/>
  <c r="O104" i="27" s="1"/>
  <c r="M115" i="27"/>
  <c r="N115" i="27" s="1"/>
  <c r="O115" i="27" s="1"/>
  <c r="G103" i="27"/>
  <c r="H103" i="27"/>
  <c r="I103" i="27"/>
  <c r="J103" i="27"/>
  <c r="M103" i="27"/>
  <c r="N103" i="27" s="1"/>
  <c r="O103" i="27" s="1"/>
  <c r="G104" i="27"/>
  <c r="H104" i="27"/>
  <c r="I104" i="27"/>
  <c r="J104" i="27"/>
  <c r="G105" i="27"/>
  <c r="H105" i="27"/>
  <c r="I105" i="27"/>
  <c r="J105" i="27"/>
  <c r="M105" i="27"/>
  <c r="N105" i="27" s="1"/>
  <c r="O105" i="27" s="1"/>
  <c r="G115" i="27"/>
  <c r="H115" i="27"/>
  <c r="I115" i="27"/>
  <c r="J115" i="27"/>
  <c r="I119" i="34"/>
  <c r="I123" i="34"/>
  <c r="I125" i="34"/>
  <c r="J122" i="33"/>
  <c r="K122" i="33"/>
  <c r="L122" i="33"/>
  <c r="M122" i="33"/>
  <c r="N122" i="33"/>
  <c r="O122" i="33"/>
  <c r="P122" i="33"/>
  <c r="Q122" i="33"/>
  <c r="O127" i="33"/>
  <c r="F222" i="12"/>
  <c r="G222" i="12"/>
  <c r="H222" i="12"/>
  <c r="E223" i="12"/>
  <c r="F223" i="12"/>
  <c r="G223" i="12"/>
  <c r="H223" i="12"/>
  <c r="E225" i="12"/>
  <c r="F225" i="12"/>
  <c r="G225" i="12"/>
  <c r="H225" i="12"/>
  <c r="E226" i="12"/>
  <c r="F226" i="12"/>
  <c r="G226" i="12"/>
  <c r="H226" i="12"/>
  <c r="E220" i="11"/>
  <c r="F220" i="11"/>
  <c r="G220" i="11"/>
  <c r="E221" i="11"/>
  <c r="F221" i="11"/>
  <c r="G221" i="11"/>
  <c r="E222" i="11"/>
  <c r="F222" i="11"/>
  <c r="G222" i="11"/>
  <c r="E223" i="11"/>
  <c r="F223" i="11"/>
  <c r="G223" i="11"/>
  <c r="E224" i="11"/>
  <c r="F224" i="11"/>
  <c r="G224" i="11"/>
  <c r="I116" i="10"/>
  <c r="J116" i="10"/>
  <c r="K116" i="10"/>
  <c r="I118" i="10"/>
  <c r="J118" i="10"/>
  <c r="K118" i="10"/>
  <c r="I120" i="10"/>
  <c r="J120" i="10"/>
  <c r="K120" i="10"/>
  <c r="I122" i="10"/>
  <c r="J122" i="10"/>
  <c r="K122" i="10"/>
  <c r="I124" i="10"/>
  <c r="J124" i="10"/>
  <c r="K124" i="10"/>
  <c r="I115" i="9"/>
  <c r="J115" i="9"/>
  <c r="K115" i="9"/>
  <c r="L115" i="9"/>
  <c r="M115" i="9"/>
  <c r="N115" i="9"/>
  <c r="I119" i="9"/>
  <c r="J119" i="9"/>
  <c r="K119" i="9"/>
  <c r="L119" i="9"/>
  <c r="M119" i="9"/>
  <c r="N119" i="9"/>
  <c r="I121" i="9"/>
  <c r="J121" i="9"/>
  <c r="K121" i="9"/>
  <c r="L121" i="9"/>
  <c r="M121" i="9"/>
  <c r="N121" i="9"/>
  <c r="I123" i="9"/>
  <c r="J123" i="9"/>
  <c r="K123" i="9"/>
  <c r="L123" i="9"/>
  <c r="M123" i="9"/>
  <c r="N123" i="9"/>
  <c r="I55" i="7"/>
  <c r="J55" i="7"/>
  <c r="I116" i="6"/>
  <c r="J116" i="6"/>
  <c r="K116" i="6"/>
  <c r="L116" i="6"/>
  <c r="I118" i="6"/>
  <c r="J118" i="6"/>
  <c r="K118" i="6"/>
  <c r="L118" i="6"/>
  <c r="I120" i="6"/>
  <c r="J120" i="6"/>
  <c r="K120" i="6"/>
  <c r="L120" i="6"/>
  <c r="I122" i="6"/>
  <c r="J122" i="6"/>
  <c r="K122" i="6"/>
  <c r="L122" i="6"/>
  <c r="I124" i="6"/>
  <c r="J124" i="6"/>
  <c r="K124" i="6"/>
  <c r="L124" i="6"/>
  <c r="I222" i="5"/>
  <c r="J222" i="5"/>
  <c r="K222" i="5"/>
  <c r="I224" i="5"/>
  <c r="J224" i="5"/>
  <c r="K224" i="5"/>
  <c r="I226" i="5"/>
  <c r="J226" i="5"/>
  <c r="K226" i="5"/>
  <c r="I228" i="5"/>
  <c r="J228" i="5"/>
  <c r="K228" i="5"/>
  <c r="J230" i="5"/>
  <c r="K230" i="5"/>
  <c r="I117" i="4"/>
  <c r="J117" i="4"/>
  <c r="L117" i="4"/>
  <c r="M117" i="4"/>
  <c r="N117" i="4"/>
  <c r="I119" i="4"/>
  <c r="J119" i="4"/>
  <c r="L119" i="4"/>
  <c r="M119" i="4"/>
  <c r="N119" i="4"/>
  <c r="I121" i="4"/>
  <c r="J121" i="4"/>
  <c r="L121" i="4"/>
  <c r="M121" i="4"/>
  <c r="N121" i="4"/>
  <c r="I123" i="4"/>
  <c r="J123" i="4"/>
  <c r="L123" i="4"/>
  <c r="M123" i="4"/>
  <c r="N123" i="4"/>
  <c r="I125" i="4"/>
  <c r="J125" i="4"/>
  <c r="L125" i="4"/>
  <c r="M125" i="4"/>
  <c r="N125" i="4"/>
  <c r="F139" i="64" l="1"/>
  <c r="G139" i="64"/>
  <c r="H139" i="64"/>
  <c r="G140" i="64"/>
  <c r="H140" i="64"/>
  <c r="I141" i="64"/>
  <c r="J140" i="64"/>
  <c r="F141" i="64"/>
  <c r="G141" i="64"/>
  <c r="H141" i="64"/>
  <c r="F142" i="64"/>
  <c r="G142" i="64"/>
  <c r="H142" i="64"/>
  <c r="K140" i="64" l="1"/>
  <c r="L140" i="64" s="1"/>
  <c r="I142" i="64"/>
  <c r="I143" i="64" s="1"/>
  <c r="I144" i="64" s="1"/>
  <c r="I145" i="64" s="1"/>
  <c r="J141" i="64"/>
  <c r="J144" i="64" l="1"/>
  <c r="K144" i="64" s="1"/>
  <c r="L144" i="64" s="1"/>
  <c r="J142" i="64"/>
  <c r="K141" i="64"/>
  <c r="L141" i="64" s="1"/>
  <c r="K142" i="64"/>
  <c r="L142" i="64" s="1"/>
  <c r="I146" i="64" l="1"/>
  <c r="J145" i="64"/>
  <c r="K145" i="64" s="1"/>
  <c r="L145" i="64" s="1"/>
  <c r="J143" i="64"/>
  <c r="K143" i="64" s="1"/>
  <c r="L143" i="64" s="1"/>
  <c r="I147" i="64" l="1"/>
  <c r="I148" i="64" s="1"/>
  <c r="J146" i="64"/>
  <c r="K146" i="64" s="1"/>
  <c r="L146" i="64" s="1"/>
  <c r="N99" i="31"/>
  <c r="O99" i="31" s="1"/>
  <c r="P99" i="31" s="1"/>
  <c r="N100" i="31"/>
  <c r="O100" i="31" s="1"/>
  <c r="P100" i="31" s="1"/>
  <c r="N101" i="31"/>
  <c r="O101" i="31" s="1"/>
  <c r="P101" i="31" s="1"/>
  <c r="N111" i="31"/>
  <c r="O111" i="31" s="1"/>
  <c r="P111" i="31" s="1"/>
  <c r="F87" i="31"/>
  <c r="G87" i="31"/>
  <c r="H87" i="31"/>
  <c r="I87" i="31"/>
  <c r="J87" i="31"/>
  <c r="K87" i="31"/>
  <c r="F88" i="31"/>
  <c r="G88" i="31"/>
  <c r="H88" i="31"/>
  <c r="I88" i="31"/>
  <c r="J88" i="31"/>
  <c r="K88" i="31"/>
  <c r="F89" i="31"/>
  <c r="G89" i="31"/>
  <c r="H89" i="31"/>
  <c r="I89" i="31"/>
  <c r="J89" i="31"/>
  <c r="K89" i="31"/>
  <c r="F90" i="31"/>
  <c r="G90" i="31"/>
  <c r="H90" i="31"/>
  <c r="I90" i="31"/>
  <c r="J90" i="31"/>
  <c r="K90" i="31"/>
  <c r="F91" i="31"/>
  <c r="G91" i="31"/>
  <c r="H91" i="31"/>
  <c r="I91" i="31"/>
  <c r="J91" i="31"/>
  <c r="K91" i="31"/>
  <c r="F92" i="31"/>
  <c r="G92" i="31"/>
  <c r="H92" i="31"/>
  <c r="I92" i="31"/>
  <c r="J92" i="31"/>
  <c r="K92" i="31"/>
  <c r="F93" i="31"/>
  <c r="G93" i="31"/>
  <c r="H93" i="31"/>
  <c r="I93" i="31"/>
  <c r="J93" i="31"/>
  <c r="K93" i="31"/>
  <c r="G94" i="31"/>
  <c r="H94" i="31"/>
  <c r="I94" i="31"/>
  <c r="J94" i="31"/>
  <c r="K94" i="31"/>
  <c r="G95" i="31"/>
  <c r="H95" i="31"/>
  <c r="I95" i="31"/>
  <c r="J95" i="31"/>
  <c r="K95" i="31"/>
  <c r="F96" i="31"/>
  <c r="G96" i="31"/>
  <c r="H96" i="31"/>
  <c r="I96" i="31"/>
  <c r="J96" i="31"/>
  <c r="K96" i="31"/>
  <c r="G97" i="31"/>
  <c r="H97" i="31"/>
  <c r="J97" i="31"/>
  <c r="K97" i="31"/>
  <c r="F98" i="31"/>
  <c r="G98" i="31"/>
  <c r="H98" i="31"/>
  <c r="I98" i="31"/>
  <c r="J98" i="31"/>
  <c r="K98" i="31"/>
  <c r="F99" i="31"/>
  <c r="G99" i="31"/>
  <c r="H99" i="31"/>
  <c r="I99" i="31"/>
  <c r="J99" i="31"/>
  <c r="K99" i="31"/>
  <c r="F100" i="31"/>
  <c r="G100" i="31"/>
  <c r="H100" i="31"/>
  <c r="I100" i="31"/>
  <c r="J100" i="31"/>
  <c r="K100" i="31"/>
  <c r="F101" i="31"/>
  <c r="G101" i="31"/>
  <c r="H101" i="31"/>
  <c r="I101" i="31"/>
  <c r="J101" i="31"/>
  <c r="K101" i="31"/>
  <c r="F111" i="31"/>
  <c r="G111" i="31"/>
  <c r="H111" i="31"/>
  <c r="I111" i="31"/>
  <c r="J111" i="31"/>
  <c r="K111" i="31"/>
  <c r="K86" i="31"/>
  <c r="J86" i="31"/>
  <c r="I86" i="31"/>
  <c r="H86" i="31"/>
  <c r="G86" i="31"/>
  <c r="F86" i="31"/>
  <c r="J148" i="64" l="1"/>
  <c r="K148" i="64" s="1"/>
  <c r="L148" i="64" s="1"/>
  <c r="I149" i="64"/>
  <c r="I150" i="64" s="1"/>
  <c r="I151" i="64" s="1"/>
  <c r="I152" i="64" s="1"/>
  <c r="J147" i="64"/>
  <c r="K147" i="64" s="1"/>
  <c r="L147" i="64" s="1"/>
  <c r="N18" i="28"/>
  <c r="N19" i="28"/>
  <c r="N20" i="28"/>
  <c r="N21" i="28"/>
  <c r="F18" i="28"/>
  <c r="G18" i="28"/>
  <c r="H18" i="28"/>
  <c r="I18" i="28"/>
  <c r="J18" i="28"/>
  <c r="K18" i="28"/>
  <c r="F19" i="28"/>
  <c r="G19" i="28"/>
  <c r="H19" i="28"/>
  <c r="I19" i="28"/>
  <c r="J19" i="28"/>
  <c r="K19" i="28"/>
  <c r="F20" i="28"/>
  <c r="G20" i="28"/>
  <c r="H20" i="28"/>
  <c r="I20" i="28"/>
  <c r="J20" i="28"/>
  <c r="K20" i="28"/>
  <c r="F21" i="28"/>
  <c r="G21" i="28"/>
  <c r="H21" i="28"/>
  <c r="I21" i="28"/>
  <c r="J21" i="28"/>
  <c r="K21" i="28"/>
  <c r="J152" i="64" l="1"/>
  <c r="K152" i="64" s="1"/>
  <c r="L152" i="64" s="1"/>
  <c r="I153" i="64"/>
  <c r="J151" i="64"/>
  <c r="K151" i="64" s="1"/>
  <c r="L151" i="64" s="1"/>
  <c r="J150" i="64"/>
  <c r="K150" i="64" s="1"/>
  <c r="L150" i="64" s="1"/>
  <c r="J149" i="64"/>
  <c r="K149" i="64" s="1"/>
  <c r="L149" i="64" s="1"/>
  <c r="I154" i="64" l="1"/>
  <c r="J153" i="64"/>
  <c r="K153" i="64" s="1"/>
  <c r="L153" i="64" s="1"/>
  <c r="L116" i="18"/>
  <c r="K85" i="24"/>
  <c r="F85" i="24"/>
  <c r="G85" i="24"/>
  <c r="I85" i="24"/>
  <c r="K84" i="24"/>
  <c r="K120" i="23"/>
  <c r="L120" i="23"/>
  <c r="K117" i="23"/>
  <c r="L117" i="23" s="1"/>
  <c r="L116" i="23"/>
  <c r="K114" i="23"/>
  <c r="K115" i="23" s="1"/>
  <c r="L115" i="23" s="1"/>
  <c r="G117" i="23"/>
  <c r="H116" i="23"/>
  <c r="E115" i="23"/>
  <c r="G114" i="23"/>
  <c r="H114" i="23"/>
  <c r="I114" i="23"/>
  <c r="J114" i="23"/>
  <c r="F116" i="23"/>
  <c r="G116" i="23"/>
  <c r="F117" i="23"/>
  <c r="F118" i="25"/>
  <c r="G118" i="25"/>
  <c r="H118" i="25"/>
  <c r="F119" i="25"/>
  <c r="F173" i="21"/>
  <c r="G173" i="21"/>
  <c r="H173" i="21"/>
  <c r="I173" i="21"/>
  <c r="J173" i="21"/>
  <c r="F174" i="21"/>
  <c r="G174" i="21"/>
  <c r="H174" i="21"/>
  <c r="I174" i="21"/>
  <c r="J174" i="21"/>
  <c r="L82" i="22"/>
  <c r="K82" i="22"/>
  <c r="J82" i="22"/>
  <c r="L80" i="22"/>
  <c r="K80" i="22"/>
  <c r="J80" i="22"/>
  <c r="L78" i="22"/>
  <c r="K78" i="22"/>
  <c r="J78" i="22"/>
  <c r="L76" i="22"/>
  <c r="K76" i="22"/>
  <c r="J76" i="22"/>
  <c r="L74" i="22"/>
  <c r="K74" i="22"/>
  <c r="J74" i="22"/>
  <c r="K71" i="20"/>
  <c r="K70" i="20"/>
  <c r="K67" i="20"/>
  <c r="K65" i="20"/>
  <c r="K64" i="20"/>
  <c r="K62" i="20"/>
  <c r="K63" i="20"/>
  <c r="J71" i="20"/>
  <c r="J70" i="20"/>
  <c r="J65" i="20"/>
  <c r="J64" i="20"/>
  <c r="J62" i="20"/>
  <c r="J63" i="20"/>
  <c r="I71" i="20"/>
  <c r="M69" i="20"/>
  <c r="N69" i="20" s="1"/>
  <c r="O69" i="20" s="1"/>
  <c r="I70" i="20"/>
  <c r="M70" i="20"/>
  <c r="N70" i="20" s="1"/>
  <c r="O70" i="20" s="1"/>
  <c r="M71" i="20"/>
  <c r="N71" i="20" s="1"/>
  <c r="O71" i="20" s="1"/>
  <c r="G102" i="30"/>
  <c r="H102" i="30"/>
  <c r="I102" i="30"/>
  <c r="I155" i="64" l="1"/>
  <c r="J154" i="64"/>
  <c r="K154" i="64" s="1"/>
  <c r="L154" i="64" s="1"/>
  <c r="L118" i="18"/>
  <c r="K69" i="20"/>
  <c r="J69" i="20"/>
  <c r="F115" i="23"/>
  <c r="J115" i="23"/>
  <c r="L114" i="23"/>
  <c r="F114" i="23"/>
  <c r="K118" i="23"/>
  <c r="L118" i="23" s="1"/>
  <c r="J118" i="23"/>
  <c r="J117" i="23"/>
  <c r="I117" i="23"/>
  <c r="H117" i="23"/>
  <c r="J116" i="23"/>
  <c r="I116" i="23"/>
  <c r="G115" i="23"/>
  <c r="H115" i="23"/>
  <c r="I115" i="23"/>
  <c r="H70" i="20"/>
  <c r="F113" i="23"/>
  <c r="G113" i="23"/>
  <c r="H113" i="23"/>
  <c r="I113" i="23"/>
  <c r="J113" i="23"/>
  <c r="L113" i="23"/>
  <c r="I156" i="64" l="1"/>
  <c r="J156" i="64" s="1"/>
  <c r="K156" i="64" s="1"/>
  <c r="L156" i="64" s="1"/>
  <c r="J155" i="64"/>
  <c r="K155" i="64" s="1"/>
  <c r="L155" i="64" s="1"/>
  <c r="L120" i="18"/>
  <c r="L119" i="23"/>
  <c r="F118" i="23"/>
  <c r="G118" i="23"/>
  <c r="H118" i="23"/>
  <c r="I118" i="23"/>
  <c r="J128" i="35"/>
  <c r="K128" i="35"/>
  <c r="L128" i="35"/>
  <c r="M128" i="35"/>
  <c r="N128" i="35"/>
  <c r="O128" i="35"/>
  <c r="K92" i="34"/>
  <c r="M92" i="34"/>
  <c r="N92" i="34"/>
  <c r="O92" i="34"/>
  <c r="I92" i="34"/>
  <c r="J92" i="33"/>
  <c r="K92" i="33"/>
  <c r="L92" i="33"/>
  <c r="M92" i="33"/>
  <c r="N92" i="33"/>
  <c r="O92" i="33"/>
  <c r="P92" i="33"/>
  <c r="Q92" i="33"/>
  <c r="L47" i="52"/>
  <c r="F46" i="52"/>
  <c r="G46" i="52"/>
  <c r="H46" i="52"/>
  <c r="I46" i="52"/>
  <c r="J46" i="52"/>
  <c r="L46" i="52"/>
  <c r="F47" i="52"/>
  <c r="G47" i="52"/>
  <c r="H47" i="52"/>
  <c r="I47" i="52"/>
  <c r="J47" i="52"/>
  <c r="I106" i="10"/>
  <c r="J106" i="10"/>
  <c r="K106" i="10"/>
  <c r="I108" i="10"/>
  <c r="J108" i="10"/>
  <c r="K108" i="10"/>
  <c r="I112" i="10"/>
  <c r="J112" i="10"/>
  <c r="K112" i="10"/>
  <c r="I114" i="10"/>
  <c r="J114" i="10"/>
  <c r="K114" i="10"/>
  <c r="I113" i="9"/>
  <c r="J113" i="9"/>
  <c r="K113" i="9"/>
  <c r="L113" i="9"/>
  <c r="M113" i="9"/>
  <c r="N113" i="9"/>
  <c r="I111" i="9"/>
  <c r="J111" i="9"/>
  <c r="K111" i="9"/>
  <c r="L111" i="9"/>
  <c r="M111" i="9"/>
  <c r="N111" i="9"/>
  <c r="I107" i="9"/>
  <c r="J107" i="9"/>
  <c r="K107" i="9"/>
  <c r="L107" i="9"/>
  <c r="M107" i="9"/>
  <c r="N107" i="9"/>
  <c r="I105" i="9"/>
  <c r="J105" i="9"/>
  <c r="K105" i="9"/>
  <c r="L105" i="9"/>
  <c r="M105" i="9"/>
  <c r="N105" i="9"/>
  <c r="I50" i="7"/>
  <c r="J50" i="7"/>
  <c r="K50" i="7"/>
  <c r="L50" i="7"/>
  <c r="M50" i="7"/>
  <c r="I48" i="7"/>
  <c r="J48" i="7"/>
  <c r="K48" i="7"/>
  <c r="L48" i="7"/>
  <c r="M48" i="7"/>
  <c r="I44" i="7"/>
  <c r="J44" i="7"/>
  <c r="K44" i="7"/>
  <c r="L44" i="7"/>
  <c r="M44" i="7"/>
  <c r="I42" i="7"/>
  <c r="J42" i="7"/>
  <c r="K42" i="7"/>
  <c r="L42" i="7"/>
  <c r="M42" i="7"/>
  <c r="I114" i="6"/>
  <c r="J114" i="6"/>
  <c r="K114" i="6"/>
  <c r="L114" i="6"/>
  <c r="J112" i="6"/>
  <c r="K112" i="6"/>
  <c r="L112" i="6"/>
  <c r="I108" i="6"/>
  <c r="K108" i="6"/>
  <c r="L108" i="6"/>
  <c r="I106" i="6"/>
  <c r="J106" i="6"/>
  <c r="K106" i="6"/>
  <c r="L106" i="6"/>
  <c r="I220" i="5"/>
  <c r="J220" i="5"/>
  <c r="K220" i="5"/>
  <c r="I218" i="5"/>
  <c r="J218" i="5"/>
  <c r="K218" i="5"/>
  <c r="I214" i="5"/>
  <c r="J214" i="5"/>
  <c r="K214" i="5"/>
  <c r="I212" i="5"/>
  <c r="J212" i="5"/>
  <c r="K212" i="5"/>
  <c r="L115" i="4"/>
  <c r="M115" i="4"/>
  <c r="N115" i="4"/>
  <c r="I115" i="4"/>
  <c r="J115" i="4"/>
  <c r="L113" i="4"/>
  <c r="M113" i="4"/>
  <c r="N113" i="4"/>
  <c r="I113" i="4"/>
  <c r="J113" i="4"/>
  <c r="L109" i="4"/>
  <c r="M109" i="4"/>
  <c r="N109" i="4"/>
  <c r="I109" i="4"/>
  <c r="J109" i="4"/>
  <c r="L107" i="4"/>
  <c r="M107" i="4"/>
  <c r="N107" i="4"/>
  <c r="I107" i="4"/>
  <c r="J107" i="4"/>
  <c r="M168" i="43"/>
  <c r="L168" i="43"/>
  <c r="K168" i="43"/>
  <c r="M167" i="43"/>
  <c r="L167" i="43"/>
  <c r="K167" i="43"/>
  <c r="M169" i="43"/>
  <c r="L169" i="43"/>
  <c r="K169" i="43"/>
  <c r="H138" i="64"/>
  <c r="G138" i="64"/>
  <c r="F138" i="64"/>
  <c r="H137" i="64"/>
  <c r="G137" i="64"/>
  <c r="H135" i="64"/>
  <c r="G135" i="64"/>
  <c r="F135" i="64"/>
  <c r="H134" i="64"/>
  <c r="I134" i="64"/>
  <c r="J134" i="64" s="1"/>
  <c r="E174" i="64"/>
  <c r="D174" i="64"/>
  <c r="C174" i="64"/>
  <c r="E173" i="64"/>
  <c r="D173" i="64"/>
  <c r="C173" i="64"/>
  <c r="E172" i="64"/>
  <c r="D172" i="64"/>
  <c r="C172" i="64"/>
  <c r="N171" i="64"/>
  <c r="M171" i="64"/>
  <c r="L171" i="64"/>
  <c r="E171" i="64"/>
  <c r="D171" i="64"/>
  <c r="C171" i="64"/>
  <c r="N170" i="64"/>
  <c r="M170" i="64"/>
  <c r="L170" i="64"/>
  <c r="E170" i="64"/>
  <c r="D170" i="64"/>
  <c r="C170" i="64"/>
  <c r="N169" i="64"/>
  <c r="M169" i="64"/>
  <c r="L169" i="64"/>
  <c r="I169" i="64"/>
  <c r="H169" i="64"/>
  <c r="G169" i="64"/>
  <c r="E169" i="64"/>
  <c r="D169" i="64"/>
  <c r="C169" i="64"/>
  <c r="N168" i="64"/>
  <c r="M168" i="64"/>
  <c r="L168" i="64"/>
  <c r="I168" i="64"/>
  <c r="H168" i="64"/>
  <c r="G168" i="64"/>
  <c r="E168" i="64"/>
  <c r="D168" i="64"/>
  <c r="C168" i="64"/>
  <c r="N167" i="64"/>
  <c r="M167" i="64"/>
  <c r="L167" i="64"/>
  <c r="I167" i="64"/>
  <c r="H167" i="64"/>
  <c r="G167" i="64"/>
  <c r="E167" i="64"/>
  <c r="D167" i="64"/>
  <c r="C167" i="64"/>
  <c r="N166" i="64"/>
  <c r="M166" i="64"/>
  <c r="L166" i="64"/>
  <c r="I166" i="64"/>
  <c r="H166" i="64"/>
  <c r="G166" i="64"/>
  <c r="E166" i="64"/>
  <c r="D166" i="64"/>
  <c r="C166" i="64"/>
  <c r="N165" i="64"/>
  <c r="M165" i="64"/>
  <c r="L165" i="64"/>
  <c r="I165" i="64"/>
  <c r="H165" i="64"/>
  <c r="G165" i="64"/>
  <c r="E165" i="64"/>
  <c r="D165" i="64"/>
  <c r="C165" i="64"/>
  <c r="N164" i="64"/>
  <c r="M164" i="64"/>
  <c r="L164" i="64"/>
  <c r="I164" i="64"/>
  <c r="H164" i="64"/>
  <c r="G164" i="64"/>
  <c r="E164" i="64"/>
  <c r="D164" i="64"/>
  <c r="C164" i="64"/>
  <c r="N163" i="64"/>
  <c r="M163" i="64"/>
  <c r="L163" i="64"/>
  <c r="I163" i="64"/>
  <c r="H163" i="64"/>
  <c r="G163" i="64"/>
  <c r="E163" i="64"/>
  <c r="D163" i="64"/>
  <c r="C163" i="64"/>
  <c r="N162" i="64"/>
  <c r="M162" i="64"/>
  <c r="L162" i="64"/>
  <c r="I162" i="64"/>
  <c r="H162" i="64"/>
  <c r="G162" i="64"/>
  <c r="F162" i="64"/>
  <c r="E162" i="64"/>
  <c r="D162" i="64"/>
  <c r="C162" i="64"/>
  <c r="J133" i="64"/>
  <c r="H133" i="64"/>
  <c r="G133" i="64"/>
  <c r="E128" i="64"/>
  <c r="G128" i="64" s="1"/>
  <c r="I127" i="64"/>
  <c r="H127" i="64"/>
  <c r="G127" i="64"/>
  <c r="I126" i="64"/>
  <c r="H126" i="64"/>
  <c r="G126" i="64"/>
  <c r="I125" i="64"/>
  <c r="H125" i="64"/>
  <c r="G125" i="64"/>
  <c r="I124" i="64"/>
  <c r="H124" i="64"/>
  <c r="G124" i="64"/>
  <c r="I123" i="64"/>
  <c r="H123" i="64"/>
  <c r="G123" i="64"/>
  <c r="I122" i="64"/>
  <c r="H122" i="64"/>
  <c r="G122" i="64"/>
  <c r="I121" i="64"/>
  <c r="H121" i="64"/>
  <c r="G121" i="64"/>
  <c r="I120" i="64"/>
  <c r="H120" i="64"/>
  <c r="G120" i="64"/>
  <c r="J119" i="64"/>
  <c r="J120" i="64" s="1"/>
  <c r="I119" i="64"/>
  <c r="H119" i="64"/>
  <c r="G119" i="64"/>
  <c r="J102" i="64"/>
  <c r="K102" i="64" s="1"/>
  <c r="L102" i="64" s="1"/>
  <c r="M102" i="64" s="1"/>
  <c r="E102" i="64"/>
  <c r="E103" i="64" s="1"/>
  <c r="I77" i="64"/>
  <c r="H77" i="64"/>
  <c r="G77" i="64"/>
  <c r="J76" i="64"/>
  <c r="K76" i="64" s="1"/>
  <c r="L76" i="64" s="1"/>
  <c r="M76" i="64" s="1"/>
  <c r="I76" i="64"/>
  <c r="G76" i="64"/>
  <c r="K75" i="64"/>
  <c r="L75" i="64" s="1"/>
  <c r="M75" i="64" s="1"/>
  <c r="I75" i="64"/>
  <c r="H75" i="64"/>
  <c r="G75" i="64"/>
  <c r="J74" i="64"/>
  <c r="K74" i="64" s="1"/>
  <c r="L74" i="64" s="1"/>
  <c r="M74" i="64" s="1"/>
  <c r="I74" i="64"/>
  <c r="H74" i="64"/>
  <c r="G74" i="64"/>
  <c r="J73" i="64"/>
  <c r="K73" i="64" s="1"/>
  <c r="L73" i="64" s="1"/>
  <c r="M73" i="64" s="1"/>
  <c r="I73" i="64"/>
  <c r="H73" i="64"/>
  <c r="G73" i="64"/>
  <c r="I72" i="64"/>
  <c r="H72" i="64"/>
  <c r="G72" i="64"/>
  <c r="I71" i="64"/>
  <c r="H71" i="64"/>
  <c r="G71" i="64"/>
  <c r="I70" i="64"/>
  <c r="H70" i="64"/>
  <c r="G70" i="64"/>
  <c r="J69" i="64"/>
  <c r="J70" i="64" s="1"/>
  <c r="K70" i="64" s="1"/>
  <c r="L70" i="64" s="1"/>
  <c r="M70" i="64" s="1"/>
  <c r="I69" i="64"/>
  <c r="H69" i="64"/>
  <c r="G69" i="64"/>
  <c r="K68" i="64"/>
  <c r="L68" i="64" s="1"/>
  <c r="M68" i="64" s="1"/>
  <c r="I68" i="64"/>
  <c r="H68" i="64"/>
  <c r="G68" i="64"/>
  <c r="K67" i="64"/>
  <c r="L67" i="64" s="1"/>
  <c r="M67" i="64" s="1"/>
  <c r="G67" i="64"/>
  <c r="K66" i="64"/>
  <c r="L66" i="64" s="1"/>
  <c r="M66" i="64" s="1"/>
  <c r="I66" i="64"/>
  <c r="H66" i="64"/>
  <c r="G66" i="64"/>
  <c r="K65" i="64"/>
  <c r="L65" i="64" s="1"/>
  <c r="M65" i="64" s="1"/>
  <c r="I65" i="64"/>
  <c r="H65" i="64"/>
  <c r="G65" i="64"/>
  <c r="K64" i="64"/>
  <c r="I64" i="64"/>
  <c r="H64" i="64"/>
  <c r="G64" i="64"/>
  <c r="J63" i="64"/>
  <c r="K63" i="64" s="1"/>
  <c r="I63" i="64"/>
  <c r="H63" i="64"/>
  <c r="G63" i="64"/>
  <c r="K62" i="64"/>
  <c r="I62" i="64"/>
  <c r="H62" i="64"/>
  <c r="G62" i="64"/>
  <c r="E61" i="64"/>
  <c r="I61" i="64" s="1"/>
  <c r="J60" i="64"/>
  <c r="K60" i="64" s="1"/>
  <c r="I60" i="64"/>
  <c r="H60" i="64"/>
  <c r="G60" i="64"/>
  <c r="H57" i="64"/>
  <c r="G57" i="64"/>
  <c r="H56" i="64"/>
  <c r="G56" i="64"/>
  <c r="H55" i="64"/>
  <c r="G55" i="64"/>
  <c r="H47" i="64"/>
  <c r="G47" i="64"/>
  <c r="H46" i="64"/>
  <c r="G46" i="64"/>
  <c r="H45" i="64"/>
  <c r="G45" i="64"/>
  <c r="H42" i="64"/>
  <c r="G42" i="64"/>
  <c r="G38" i="64"/>
  <c r="I34" i="64"/>
  <c r="H34" i="64"/>
  <c r="G34" i="64"/>
  <c r="I33" i="64"/>
  <c r="H33" i="64"/>
  <c r="G33" i="64"/>
  <c r="I32" i="64"/>
  <c r="H32" i="64"/>
  <c r="G32" i="64"/>
  <c r="I31" i="64"/>
  <c r="H31" i="64"/>
  <c r="G31" i="64"/>
  <c r="I30" i="64"/>
  <c r="H30" i="64"/>
  <c r="G30" i="64"/>
  <c r="I29" i="64"/>
  <c r="H29" i="64"/>
  <c r="G29" i="64"/>
  <c r="I28" i="64"/>
  <c r="H28" i="64"/>
  <c r="G28" i="64"/>
  <c r="I27" i="64"/>
  <c r="H27" i="64"/>
  <c r="G27" i="64"/>
  <c r="I26" i="64"/>
  <c r="H26" i="64"/>
  <c r="G26" i="64"/>
  <c r="I25" i="64"/>
  <c r="H25" i="64"/>
  <c r="G25" i="64"/>
  <c r="I24" i="64"/>
  <c r="H24" i="64"/>
  <c r="G24" i="64"/>
  <c r="I23" i="64"/>
  <c r="H23" i="64"/>
  <c r="G23" i="64"/>
  <c r="I22" i="64"/>
  <c r="H22" i="64"/>
  <c r="G22" i="64"/>
  <c r="I21" i="64"/>
  <c r="H21" i="64"/>
  <c r="G21" i="64"/>
  <c r="E20" i="64"/>
  <c r="H20" i="64" s="1"/>
  <c r="I19" i="64"/>
  <c r="H19" i="64"/>
  <c r="G19" i="64"/>
  <c r="I18" i="64"/>
  <c r="H18" i="64"/>
  <c r="G18" i="64"/>
  <c r="E14" i="64"/>
  <c r="E15" i="64" s="1"/>
  <c r="I13" i="64"/>
  <c r="H13" i="64"/>
  <c r="G13" i="64"/>
  <c r="I12" i="64"/>
  <c r="H12" i="64"/>
  <c r="G12" i="64"/>
  <c r="E11" i="64"/>
  <c r="H11" i="64" s="1"/>
  <c r="I10" i="64"/>
  <c r="H10" i="64"/>
  <c r="G10" i="64"/>
  <c r="E9" i="64"/>
  <c r="G9" i="64" s="1"/>
  <c r="I8" i="64"/>
  <c r="H8" i="64"/>
  <c r="G8" i="64"/>
  <c r="J35" i="52"/>
  <c r="I35" i="52"/>
  <c r="H35" i="52"/>
  <c r="G35" i="52"/>
  <c r="F35" i="52"/>
  <c r="J33" i="52"/>
  <c r="I33" i="52"/>
  <c r="H33" i="52"/>
  <c r="G33" i="52"/>
  <c r="G32" i="52"/>
  <c r="F33" i="52"/>
  <c r="K133" i="64" l="1"/>
  <c r="L133" i="64" s="1"/>
  <c r="K134" i="64"/>
  <c r="L134" i="64" s="1"/>
  <c r="L124" i="18"/>
  <c r="L122" i="18"/>
  <c r="I9" i="64"/>
  <c r="K69" i="64"/>
  <c r="L69" i="64" s="1"/>
  <c r="M69" i="64" s="1"/>
  <c r="H9" i="64"/>
  <c r="I20" i="64"/>
  <c r="J71" i="64"/>
  <c r="J77" i="64"/>
  <c r="I136" i="64"/>
  <c r="I137" i="64" s="1"/>
  <c r="I138" i="64" s="1"/>
  <c r="I139" i="64" s="1"/>
  <c r="J139" i="64" s="1"/>
  <c r="G14" i="64"/>
  <c r="H14" i="64"/>
  <c r="G61" i="64"/>
  <c r="I14" i="64"/>
  <c r="H61" i="64"/>
  <c r="K119" i="64"/>
  <c r="L119" i="64" s="1"/>
  <c r="M119" i="64" s="1"/>
  <c r="I11" i="64"/>
  <c r="F119" i="23"/>
  <c r="J119" i="23"/>
  <c r="H119" i="23"/>
  <c r="G119" i="23"/>
  <c r="I119" i="23"/>
  <c r="G134" i="64"/>
  <c r="K120" i="64"/>
  <c r="L120" i="64" s="1"/>
  <c r="M120" i="64" s="1"/>
  <c r="J121" i="64"/>
  <c r="E16" i="64"/>
  <c r="I15" i="64"/>
  <c r="H15" i="64"/>
  <c r="G15" i="64"/>
  <c r="E104" i="64"/>
  <c r="I103" i="64"/>
  <c r="G103" i="64"/>
  <c r="H103" i="64"/>
  <c r="G102" i="64"/>
  <c r="H128" i="64"/>
  <c r="J61" i="64"/>
  <c r="K61" i="64" s="1"/>
  <c r="H102" i="64"/>
  <c r="I128" i="64"/>
  <c r="I102" i="64"/>
  <c r="G11" i="64"/>
  <c r="G20" i="64"/>
  <c r="J103" i="64"/>
  <c r="E129" i="64"/>
  <c r="J54" i="20"/>
  <c r="K139" i="64" l="1"/>
  <c r="L139" i="64" s="1"/>
  <c r="K77" i="64"/>
  <c r="L77" i="64" s="1"/>
  <c r="M77" i="64" s="1"/>
  <c r="J78" i="64"/>
  <c r="K78" i="64" s="1"/>
  <c r="L78" i="64" s="1"/>
  <c r="M78" i="64" s="1"/>
  <c r="K71" i="64"/>
  <c r="L71" i="64" s="1"/>
  <c r="M71" i="64" s="1"/>
  <c r="J72" i="64"/>
  <c r="K72" i="64" s="1"/>
  <c r="L72" i="64" s="1"/>
  <c r="M72" i="64" s="1"/>
  <c r="J135" i="64"/>
  <c r="K103" i="64"/>
  <c r="L103" i="64" s="1"/>
  <c r="M103" i="64" s="1"/>
  <c r="J104" i="64"/>
  <c r="I16" i="64"/>
  <c r="H16" i="64"/>
  <c r="G16" i="64"/>
  <c r="E17" i="64"/>
  <c r="J122" i="64"/>
  <c r="K121" i="64"/>
  <c r="L121" i="64" s="1"/>
  <c r="M121" i="64" s="1"/>
  <c r="E105" i="64"/>
  <c r="I104" i="64"/>
  <c r="H104" i="64"/>
  <c r="G104" i="64"/>
  <c r="G129" i="64"/>
  <c r="E130" i="64"/>
  <c r="H129" i="64"/>
  <c r="I129" i="64"/>
  <c r="K135" i="64" l="1"/>
  <c r="L135" i="64" s="1"/>
  <c r="K104" i="64"/>
  <c r="L104" i="64" s="1"/>
  <c r="M104" i="64" s="1"/>
  <c r="J105" i="64"/>
  <c r="E106" i="64"/>
  <c r="I105" i="64"/>
  <c r="G105" i="64"/>
  <c r="H105" i="64"/>
  <c r="J123" i="64"/>
  <c r="K122" i="64"/>
  <c r="L122" i="64" s="1"/>
  <c r="M122" i="64" s="1"/>
  <c r="J136" i="64"/>
  <c r="G130" i="64"/>
  <c r="I130" i="64"/>
  <c r="H130" i="64"/>
  <c r="I17" i="64"/>
  <c r="H17" i="64"/>
  <c r="G17" i="64"/>
  <c r="K136" i="64" l="1"/>
  <c r="L136" i="64" s="1"/>
  <c r="I106" i="64"/>
  <c r="H106" i="64"/>
  <c r="G106" i="64"/>
  <c r="J137" i="64"/>
  <c r="J138" i="64"/>
  <c r="K105" i="64"/>
  <c r="L105" i="64" s="1"/>
  <c r="M105" i="64" s="1"/>
  <c r="J106" i="64"/>
  <c r="K106" i="64" s="1"/>
  <c r="L106" i="64" s="1"/>
  <c r="M106" i="64" s="1"/>
  <c r="K123" i="64"/>
  <c r="L123" i="64" s="1"/>
  <c r="M123" i="64" s="1"/>
  <c r="J124" i="64"/>
  <c r="K138" i="64" l="1"/>
  <c r="L138" i="64" s="1"/>
  <c r="K137" i="64"/>
  <c r="L137" i="64" s="1"/>
  <c r="K124" i="64"/>
  <c r="L124" i="64" s="1"/>
  <c r="M124" i="64" s="1"/>
  <c r="J125" i="64"/>
  <c r="J104" i="23"/>
  <c r="J105" i="23"/>
  <c r="I104" i="23"/>
  <c r="I105" i="23"/>
  <c r="J112" i="23"/>
  <c r="J111" i="23"/>
  <c r="I112" i="23"/>
  <c r="I111" i="23"/>
  <c r="J107" i="23"/>
  <c r="I107" i="23"/>
  <c r="K125" i="64" l="1"/>
  <c r="L125" i="64" s="1"/>
  <c r="M125" i="64" s="1"/>
  <c r="J126" i="64"/>
  <c r="I102" i="10"/>
  <c r="J102" i="10"/>
  <c r="K102" i="10"/>
  <c r="I100" i="10"/>
  <c r="J100" i="10"/>
  <c r="K100" i="10"/>
  <c r="I98" i="10"/>
  <c r="J98" i="10"/>
  <c r="K98" i="10"/>
  <c r="I96" i="10"/>
  <c r="J96" i="10"/>
  <c r="K96" i="10"/>
  <c r="I94" i="10"/>
  <c r="J94" i="10"/>
  <c r="K94" i="10"/>
  <c r="I92" i="10"/>
  <c r="J92" i="10"/>
  <c r="K92" i="10"/>
  <c r="K90" i="10"/>
  <c r="J90" i="10"/>
  <c r="I90" i="10"/>
  <c r="I103" i="9"/>
  <c r="J103" i="9"/>
  <c r="K103" i="9"/>
  <c r="L103" i="9"/>
  <c r="M103" i="9"/>
  <c r="N103" i="9"/>
  <c r="I100" i="9"/>
  <c r="J100" i="9"/>
  <c r="K100" i="9"/>
  <c r="L100" i="9"/>
  <c r="M100" i="9"/>
  <c r="N100" i="9"/>
  <c r="I98" i="9"/>
  <c r="J98" i="9"/>
  <c r="K98" i="9"/>
  <c r="L98" i="9"/>
  <c r="M98" i="9"/>
  <c r="N98" i="9"/>
  <c r="I96" i="9"/>
  <c r="J96" i="9"/>
  <c r="K96" i="9"/>
  <c r="L96" i="9"/>
  <c r="M96" i="9"/>
  <c r="N96" i="9"/>
  <c r="I94" i="9"/>
  <c r="J94" i="9"/>
  <c r="K94" i="9"/>
  <c r="L94" i="9"/>
  <c r="M94" i="9"/>
  <c r="N94" i="9"/>
  <c r="I92" i="9"/>
  <c r="J92" i="9"/>
  <c r="K92" i="9"/>
  <c r="L92" i="9"/>
  <c r="M92" i="9"/>
  <c r="N92" i="9"/>
  <c r="I90" i="9"/>
  <c r="J90" i="9"/>
  <c r="K90" i="9"/>
  <c r="L90" i="9"/>
  <c r="M90" i="9"/>
  <c r="N90" i="9"/>
  <c r="I84" i="9"/>
  <c r="J84" i="9"/>
  <c r="K84" i="9"/>
  <c r="L84" i="9"/>
  <c r="M84" i="9"/>
  <c r="N84" i="9"/>
  <c r="N86" i="9"/>
  <c r="M86" i="9"/>
  <c r="L86" i="9"/>
  <c r="K86" i="9"/>
  <c r="J86" i="9"/>
  <c r="I86" i="9"/>
  <c r="I75" i="6"/>
  <c r="J75" i="6"/>
  <c r="K75" i="6"/>
  <c r="L75" i="6"/>
  <c r="I104" i="6"/>
  <c r="J104" i="6"/>
  <c r="K104" i="6"/>
  <c r="L104" i="6"/>
  <c r="I102" i="6"/>
  <c r="J102" i="6"/>
  <c r="K102" i="6"/>
  <c r="L102" i="6"/>
  <c r="I99" i="6"/>
  <c r="J99" i="6"/>
  <c r="K99" i="6"/>
  <c r="L99" i="6"/>
  <c r="I97" i="6"/>
  <c r="J97" i="6"/>
  <c r="K97" i="6"/>
  <c r="L97" i="6"/>
  <c r="I95" i="6"/>
  <c r="J95" i="6"/>
  <c r="K95" i="6"/>
  <c r="L95" i="6"/>
  <c r="I93" i="6"/>
  <c r="J93" i="6"/>
  <c r="K93" i="6"/>
  <c r="L93" i="6"/>
  <c r="I91" i="6"/>
  <c r="J91" i="6"/>
  <c r="K91" i="6"/>
  <c r="L91" i="6"/>
  <c r="I81" i="6"/>
  <c r="J81" i="6"/>
  <c r="K81" i="6"/>
  <c r="L81" i="6"/>
  <c r="I87" i="6"/>
  <c r="J87" i="6"/>
  <c r="K87" i="6"/>
  <c r="L87" i="6"/>
  <c r="I210" i="5"/>
  <c r="J210" i="5"/>
  <c r="K210" i="5"/>
  <c r="I208" i="5"/>
  <c r="J208" i="5"/>
  <c r="K208" i="5"/>
  <c r="I205" i="5"/>
  <c r="J205" i="5"/>
  <c r="K205" i="5"/>
  <c r="I203" i="5"/>
  <c r="J203" i="5"/>
  <c r="K203" i="5"/>
  <c r="I201" i="5"/>
  <c r="J201" i="5"/>
  <c r="K201" i="5"/>
  <c r="I199" i="5"/>
  <c r="J199" i="5"/>
  <c r="K199" i="5"/>
  <c r="I197" i="5"/>
  <c r="J197" i="5"/>
  <c r="K197" i="5"/>
  <c r="I195" i="5"/>
  <c r="J195" i="5"/>
  <c r="K195" i="5"/>
  <c r="I189" i="5"/>
  <c r="J189" i="5"/>
  <c r="K189" i="5"/>
  <c r="I191" i="5"/>
  <c r="J191" i="5"/>
  <c r="K191" i="5"/>
  <c r="K193" i="5"/>
  <c r="J193" i="5"/>
  <c r="I193" i="5"/>
  <c r="L105" i="4"/>
  <c r="M105" i="4"/>
  <c r="N105" i="4"/>
  <c r="I105" i="4"/>
  <c r="J105" i="4"/>
  <c r="L103" i="4"/>
  <c r="M103" i="4"/>
  <c r="N103" i="4"/>
  <c r="I103" i="4"/>
  <c r="J103" i="4"/>
  <c r="L100" i="4"/>
  <c r="M100" i="4"/>
  <c r="N100" i="4"/>
  <c r="I100" i="4"/>
  <c r="J100" i="4"/>
  <c r="L98" i="4"/>
  <c r="M98" i="4"/>
  <c r="N98" i="4"/>
  <c r="I98" i="4"/>
  <c r="J98" i="4"/>
  <c r="L96" i="4"/>
  <c r="M96" i="4"/>
  <c r="N96" i="4"/>
  <c r="I96" i="4"/>
  <c r="J96" i="4"/>
  <c r="L94" i="4"/>
  <c r="M94" i="4"/>
  <c r="N94" i="4"/>
  <c r="I94" i="4"/>
  <c r="J94" i="4"/>
  <c r="L92" i="4"/>
  <c r="M92" i="4"/>
  <c r="N92" i="4"/>
  <c r="I92" i="4"/>
  <c r="J92" i="4"/>
  <c r="L90" i="4"/>
  <c r="M90" i="4"/>
  <c r="N90" i="4"/>
  <c r="I90" i="4"/>
  <c r="J90" i="4"/>
  <c r="L88" i="4"/>
  <c r="M88" i="4"/>
  <c r="N88" i="4"/>
  <c r="I88" i="4"/>
  <c r="J88" i="4"/>
  <c r="N86" i="4"/>
  <c r="M86" i="4"/>
  <c r="L86" i="4"/>
  <c r="J86" i="4"/>
  <c r="I86" i="4"/>
  <c r="I82" i="4"/>
  <c r="J82" i="4"/>
  <c r="I17" i="7"/>
  <c r="J17" i="7"/>
  <c r="K17" i="7"/>
  <c r="L17" i="7"/>
  <c r="M17" i="7"/>
  <c r="I19" i="7"/>
  <c r="J19" i="7"/>
  <c r="K19" i="7"/>
  <c r="L19" i="7"/>
  <c r="M19" i="7"/>
  <c r="I40" i="7"/>
  <c r="J40" i="7"/>
  <c r="K40" i="7"/>
  <c r="L40" i="7"/>
  <c r="M40" i="7"/>
  <c r="I38" i="7"/>
  <c r="J38" i="7"/>
  <c r="K38" i="7"/>
  <c r="L38" i="7"/>
  <c r="M38" i="7"/>
  <c r="I35" i="7"/>
  <c r="J35" i="7"/>
  <c r="K35" i="7"/>
  <c r="L35" i="7"/>
  <c r="M35" i="7"/>
  <c r="I33" i="7"/>
  <c r="J33" i="7"/>
  <c r="K33" i="7"/>
  <c r="L33" i="7"/>
  <c r="M33" i="7"/>
  <c r="I31" i="7"/>
  <c r="J31" i="7"/>
  <c r="K31" i="7"/>
  <c r="L31" i="7"/>
  <c r="M31" i="7"/>
  <c r="I29" i="7"/>
  <c r="J29" i="7"/>
  <c r="K29" i="7"/>
  <c r="L29" i="7"/>
  <c r="M29" i="7"/>
  <c r="I27" i="7"/>
  <c r="J27" i="7"/>
  <c r="K27" i="7"/>
  <c r="L27" i="7"/>
  <c r="M27" i="7"/>
  <c r="M25" i="7"/>
  <c r="L25" i="7"/>
  <c r="K25" i="7"/>
  <c r="J25" i="7"/>
  <c r="I25" i="7"/>
  <c r="K126" i="64" l="1"/>
  <c r="L126" i="64" s="1"/>
  <c r="M126" i="64" s="1"/>
  <c r="J127" i="64"/>
  <c r="K127" i="64" l="1"/>
  <c r="L127" i="64" s="1"/>
  <c r="M127" i="64" s="1"/>
  <c r="J128" i="64"/>
  <c r="K128" i="64" l="1"/>
  <c r="L128" i="64" s="1"/>
  <c r="M128" i="64" s="1"/>
  <c r="J129" i="64"/>
  <c r="J135" i="35"/>
  <c r="K135" i="35"/>
  <c r="L135" i="35"/>
  <c r="M135" i="35"/>
  <c r="N135" i="35"/>
  <c r="O135" i="35"/>
  <c r="J137" i="35"/>
  <c r="K137" i="35"/>
  <c r="L137" i="35"/>
  <c r="M137" i="35"/>
  <c r="N137" i="35"/>
  <c r="O137" i="35"/>
  <c r="J140" i="35"/>
  <c r="K140" i="35"/>
  <c r="L140" i="35"/>
  <c r="M140" i="35"/>
  <c r="N140" i="35"/>
  <c r="O140" i="35"/>
  <c r="J142" i="35"/>
  <c r="K142" i="35"/>
  <c r="L142" i="35"/>
  <c r="M142" i="35"/>
  <c r="N142" i="35"/>
  <c r="O142" i="35"/>
  <c r="J144" i="35"/>
  <c r="K144" i="35"/>
  <c r="L144" i="35"/>
  <c r="M144" i="35"/>
  <c r="N144" i="35"/>
  <c r="O144" i="35"/>
  <c r="J148" i="35"/>
  <c r="K148" i="35"/>
  <c r="L148" i="35"/>
  <c r="M148" i="35"/>
  <c r="N148" i="35"/>
  <c r="O148" i="35"/>
  <c r="J150" i="35"/>
  <c r="K150" i="35"/>
  <c r="L150" i="35"/>
  <c r="M150" i="35"/>
  <c r="N150" i="35"/>
  <c r="O150" i="35"/>
  <c r="I99" i="34"/>
  <c r="K99" i="34"/>
  <c r="M99" i="34"/>
  <c r="N99" i="34"/>
  <c r="O99" i="34"/>
  <c r="I101" i="34"/>
  <c r="K101" i="34"/>
  <c r="M101" i="34"/>
  <c r="N101" i="34"/>
  <c r="O101" i="34"/>
  <c r="I104" i="34"/>
  <c r="K104" i="34"/>
  <c r="M104" i="34"/>
  <c r="N104" i="34"/>
  <c r="O104" i="34"/>
  <c r="I106" i="34"/>
  <c r="K106" i="34"/>
  <c r="M106" i="34"/>
  <c r="N106" i="34"/>
  <c r="O106" i="34"/>
  <c r="I108" i="34"/>
  <c r="K108" i="34"/>
  <c r="M108" i="34"/>
  <c r="N108" i="34"/>
  <c r="O108" i="34"/>
  <c r="I110" i="34"/>
  <c r="K110" i="34"/>
  <c r="M110" i="34"/>
  <c r="N110" i="34"/>
  <c r="O110" i="34"/>
  <c r="I113" i="34"/>
  <c r="K113" i="34"/>
  <c r="M113" i="34"/>
  <c r="N113" i="34"/>
  <c r="O113" i="34"/>
  <c r="I115" i="34"/>
  <c r="K115" i="34"/>
  <c r="M115" i="34"/>
  <c r="N115" i="34"/>
  <c r="O115" i="34"/>
  <c r="I117" i="34"/>
  <c r="J100" i="33"/>
  <c r="K100" i="33"/>
  <c r="L100" i="33"/>
  <c r="M100" i="33"/>
  <c r="N100" i="33"/>
  <c r="O100" i="33"/>
  <c r="P100" i="33"/>
  <c r="Q100" i="33"/>
  <c r="J102" i="33"/>
  <c r="K102" i="33"/>
  <c r="L102" i="33"/>
  <c r="M102" i="33"/>
  <c r="N102" i="33"/>
  <c r="O102" i="33"/>
  <c r="P102" i="33"/>
  <c r="Q102" i="33"/>
  <c r="J104" i="33"/>
  <c r="K104" i="33"/>
  <c r="L104" i="33"/>
  <c r="M104" i="33"/>
  <c r="N104" i="33"/>
  <c r="O104" i="33"/>
  <c r="P104" i="33"/>
  <c r="Q104" i="33"/>
  <c r="J106" i="33"/>
  <c r="K106" i="33"/>
  <c r="L106" i="33"/>
  <c r="M106" i="33"/>
  <c r="N106" i="33"/>
  <c r="O106" i="33"/>
  <c r="P106" i="33"/>
  <c r="Q106" i="33"/>
  <c r="J108" i="33"/>
  <c r="K108" i="33"/>
  <c r="L108" i="33"/>
  <c r="M108" i="33"/>
  <c r="N108" i="33"/>
  <c r="O108" i="33"/>
  <c r="P108" i="33"/>
  <c r="Q108" i="33"/>
  <c r="J110" i="33"/>
  <c r="K110" i="33"/>
  <c r="L110" i="33"/>
  <c r="M110" i="33"/>
  <c r="N110" i="33"/>
  <c r="O110" i="33"/>
  <c r="P110" i="33"/>
  <c r="Q110" i="33"/>
  <c r="J114" i="33"/>
  <c r="K114" i="33"/>
  <c r="L114" i="33"/>
  <c r="M114" i="33"/>
  <c r="N114" i="33"/>
  <c r="O114" i="33"/>
  <c r="P114" i="33"/>
  <c r="Q114" i="33"/>
  <c r="J117" i="33"/>
  <c r="K117" i="33"/>
  <c r="L117" i="33"/>
  <c r="M117" i="33"/>
  <c r="N117" i="33"/>
  <c r="O117" i="33"/>
  <c r="P117" i="33"/>
  <c r="Q117" i="33"/>
  <c r="J119" i="33"/>
  <c r="K119" i="33"/>
  <c r="L119" i="33"/>
  <c r="M119" i="33"/>
  <c r="N119" i="33"/>
  <c r="O119" i="33"/>
  <c r="P119" i="33"/>
  <c r="Q119" i="33"/>
  <c r="K129" i="64" l="1"/>
  <c r="L129" i="64" s="1"/>
  <c r="M129" i="64" s="1"/>
  <c r="J130" i="64"/>
  <c r="K130" i="64" s="1"/>
  <c r="L130" i="64" s="1"/>
  <c r="M130" i="64" s="1"/>
  <c r="F83" i="24"/>
  <c r="G83" i="24"/>
  <c r="H83" i="24"/>
  <c r="I83" i="24"/>
  <c r="K83" i="24"/>
  <c r="H82" i="24"/>
  <c r="F80" i="24"/>
  <c r="G80" i="24"/>
  <c r="H80" i="24"/>
  <c r="I80" i="24"/>
  <c r="K80" i="24"/>
  <c r="F81" i="24"/>
  <c r="G81" i="24"/>
  <c r="I81" i="24"/>
  <c r="K81" i="24"/>
  <c r="F82" i="24"/>
  <c r="G82" i="24"/>
  <c r="K82" i="24"/>
  <c r="L72" i="22"/>
  <c r="K72" i="22"/>
  <c r="J72" i="22"/>
  <c r="L70" i="22"/>
  <c r="K70" i="22"/>
  <c r="J70" i="22"/>
  <c r="L68" i="22"/>
  <c r="K68" i="22"/>
  <c r="J68" i="22"/>
  <c r="L66" i="22"/>
  <c r="K66" i="22"/>
  <c r="J66" i="22"/>
  <c r="L64" i="22"/>
  <c r="K64" i="22"/>
  <c r="J64" i="22"/>
  <c r="L62" i="22"/>
  <c r="K62" i="22"/>
  <c r="J62" i="22"/>
  <c r="L60" i="22"/>
  <c r="K60" i="22"/>
  <c r="J60" i="22"/>
  <c r="L58" i="22"/>
  <c r="K58" i="22"/>
  <c r="J58" i="22"/>
  <c r="L56" i="22"/>
  <c r="K56" i="22"/>
  <c r="J56" i="22"/>
  <c r="L54" i="22"/>
  <c r="K54" i="22"/>
  <c r="J54" i="22"/>
  <c r="L52" i="22"/>
  <c r="K52" i="22"/>
  <c r="J52" i="22"/>
  <c r="F117" i="25"/>
  <c r="G117" i="25"/>
  <c r="H117" i="25"/>
  <c r="F114" i="25"/>
  <c r="G114" i="25"/>
  <c r="H114" i="25"/>
  <c r="F115" i="25"/>
  <c r="G115" i="25"/>
  <c r="H115" i="25"/>
  <c r="F116" i="25"/>
  <c r="G116" i="25"/>
  <c r="H116" i="25"/>
  <c r="F171" i="21"/>
  <c r="G171" i="21"/>
  <c r="H171" i="21"/>
  <c r="I171" i="21"/>
  <c r="J171" i="21"/>
  <c r="F172" i="21"/>
  <c r="G172" i="21"/>
  <c r="H172" i="21"/>
  <c r="I172" i="21"/>
  <c r="J172" i="21"/>
  <c r="G102" i="27"/>
  <c r="H102" i="27"/>
  <c r="I102" i="27"/>
  <c r="J102" i="27"/>
  <c r="M102" i="27"/>
  <c r="N102" i="27" s="1"/>
  <c r="O102" i="27" s="1"/>
  <c r="G101" i="27"/>
  <c r="H101" i="27"/>
  <c r="I101" i="27"/>
  <c r="J101" i="27"/>
  <c r="M101" i="27"/>
  <c r="N101" i="27" s="1"/>
  <c r="O101" i="27" s="1"/>
  <c r="M68" i="20"/>
  <c r="N68" i="20" s="1"/>
  <c r="O68" i="20" s="1"/>
  <c r="F43" i="52"/>
  <c r="G43" i="52"/>
  <c r="H43" i="52"/>
  <c r="I43" i="52"/>
  <c r="J43" i="52"/>
  <c r="L43" i="52"/>
  <c r="F44" i="52"/>
  <c r="G44" i="52"/>
  <c r="H44" i="52"/>
  <c r="I44" i="52"/>
  <c r="J44" i="52"/>
  <c r="L44" i="52"/>
  <c r="F45" i="52"/>
  <c r="G45" i="52"/>
  <c r="H45" i="52"/>
  <c r="I45" i="52"/>
  <c r="J45" i="52"/>
  <c r="L45" i="52"/>
  <c r="I82" i="24" l="1"/>
  <c r="N94" i="31" l="1"/>
  <c r="O94" i="31" s="1"/>
  <c r="P94" i="31" s="1"/>
  <c r="N95" i="31"/>
  <c r="O95" i="31" s="1"/>
  <c r="P95" i="31" s="1"/>
  <c r="N97" i="31"/>
  <c r="O97" i="31" s="1"/>
  <c r="P97" i="31" s="1"/>
  <c r="F169" i="21" l="1"/>
  <c r="G169" i="21"/>
  <c r="H169" i="21"/>
  <c r="I169" i="21"/>
  <c r="J169" i="21"/>
  <c r="F170" i="21"/>
  <c r="G170" i="21"/>
  <c r="H170" i="21"/>
  <c r="I170" i="21"/>
  <c r="J170" i="21"/>
  <c r="M66" i="20"/>
  <c r="N66" i="20" s="1"/>
  <c r="O66" i="20" s="1"/>
  <c r="M67" i="20"/>
  <c r="N67" i="20" s="1"/>
  <c r="O67" i="20" s="1"/>
  <c r="G99" i="27"/>
  <c r="H99" i="27"/>
  <c r="I99" i="27"/>
  <c r="J99" i="27"/>
  <c r="M99" i="27"/>
  <c r="N99" i="27" s="1"/>
  <c r="O99" i="27" s="1"/>
  <c r="M100" i="27"/>
  <c r="N100" i="27" s="1"/>
  <c r="O100" i="27" s="1"/>
  <c r="M97" i="27"/>
  <c r="G98" i="27"/>
  <c r="H98" i="27"/>
  <c r="I98" i="27"/>
  <c r="J98" i="27"/>
  <c r="M98" i="27"/>
  <c r="N98" i="27" s="1"/>
  <c r="O98" i="27" s="1"/>
  <c r="N17" i="28"/>
  <c r="F17" i="28"/>
  <c r="G17" i="28"/>
  <c r="H17" i="28"/>
  <c r="I17" i="28"/>
  <c r="J17" i="28"/>
  <c r="K17" i="28"/>
  <c r="E218" i="12" l="1"/>
  <c r="F218" i="12"/>
  <c r="G218" i="12"/>
  <c r="H218" i="12"/>
  <c r="E219" i="12"/>
  <c r="F219" i="12"/>
  <c r="G219" i="12"/>
  <c r="H219" i="12"/>
  <c r="E220" i="12"/>
  <c r="F220" i="12"/>
  <c r="G220" i="12"/>
  <c r="H220" i="12"/>
  <c r="E221" i="12"/>
  <c r="F221" i="12"/>
  <c r="G221" i="12"/>
  <c r="H221" i="12"/>
  <c r="E215" i="11"/>
  <c r="F215" i="11"/>
  <c r="G215" i="11"/>
  <c r="E216" i="11"/>
  <c r="F216" i="11"/>
  <c r="G216" i="11"/>
  <c r="E217" i="11"/>
  <c r="F217" i="11"/>
  <c r="G217" i="11"/>
  <c r="E218" i="11"/>
  <c r="F218" i="11"/>
  <c r="G218" i="11"/>
  <c r="E219" i="11"/>
  <c r="F219" i="11"/>
  <c r="G219" i="11"/>
  <c r="N90" i="31" l="1"/>
  <c r="N91" i="31"/>
  <c r="N92" i="31"/>
  <c r="M100" i="30"/>
  <c r="M101" i="30"/>
  <c r="M102" i="30"/>
  <c r="M103" i="30"/>
  <c r="M104" i="30"/>
  <c r="M105" i="30"/>
  <c r="M106" i="30"/>
  <c r="M107" i="30"/>
  <c r="M108" i="30"/>
  <c r="M109" i="30"/>
  <c r="M112" i="30"/>
  <c r="M126" i="30"/>
  <c r="G112" i="30"/>
  <c r="H112" i="30"/>
  <c r="I112" i="30"/>
  <c r="G126" i="30"/>
  <c r="H126" i="30"/>
  <c r="I126" i="30"/>
  <c r="G105" i="30"/>
  <c r="H105" i="30"/>
  <c r="I105" i="30"/>
  <c r="G106" i="30"/>
  <c r="H106" i="30"/>
  <c r="I106" i="30"/>
  <c r="G107" i="30"/>
  <c r="H107" i="30"/>
  <c r="I107" i="30"/>
  <c r="G108" i="30"/>
  <c r="H108" i="30"/>
  <c r="I108" i="30"/>
  <c r="G109" i="30"/>
  <c r="H109" i="30"/>
  <c r="I109" i="30"/>
  <c r="G104" i="30"/>
  <c r="H104" i="30"/>
  <c r="I104" i="30"/>
  <c r="I96" i="30"/>
  <c r="I97" i="30"/>
  <c r="I98" i="30"/>
  <c r="I99" i="30"/>
  <c r="I100" i="30"/>
  <c r="I103" i="30"/>
  <c r="H96" i="30"/>
  <c r="H97" i="30"/>
  <c r="H98" i="30"/>
  <c r="H99" i="30"/>
  <c r="H100" i="30"/>
  <c r="H103" i="30"/>
  <c r="G100" i="30"/>
  <c r="G103" i="30"/>
  <c r="G96" i="30"/>
  <c r="G97" i="30"/>
  <c r="G98" i="30"/>
  <c r="G99" i="30"/>
  <c r="N101" i="49" l="1"/>
  <c r="J132" i="35"/>
  <c r="K132" i="35"/>
  <c r="L132" i="35"/>
  <c r="M132" i="35"/>
  <c r="N132" i="35"/>
  <c r="O132" i="35"/>
  <c r="K96" i="34"/>
  <c r="M96" i="34"/>
  <c r="N96" i="34"/>
  <c r="O96" i="34"/>
  <c r="I96" i="34"/>
  <c r="J96" i="33"/>
  <c r="K96" i="33"/>
  <c r="L96" i="33"/>
  <c r="M96" i="33"/>
  <c r="N96" i="33"/>
  <c r="O96" i="33"/>
  <c r="P96" i="33"/>
  <c r="Q96" i="33"/>
  <c r="F52" i="22"/>
  <c r="M65" i="20"/>
  <c r="N65" i="20" s="1"/>
  <c r="O65" i="20" s="1"/>
  <c r="O102" i="49" l="1"/>
  <c r="Q100" i="49"/>
  <c r="R100" i="49" s="1"/>
  <c r="P100" i="49"/>
  <c r="N103" i="49"/>
  <c r="F42" i="52"/>
  <c r="G42" i="52"/>
  <c r="H42" i="52"/>
  <c r="I42" i="52"/>
  <c r="J42" i="52"/>
  <c r="L42" i="52"/>
  <c r="N105" i="49" l="1"/>
  <c r="O104" i="49"/>
  <c r="Q102" i="49"/>
  <c r="R102" i="49" s="1"/>
  <c r="P102" i="49"/>
  <c r="E210" i="12"/>
  <c r="F210" i="12"/>
  <c r="H210" i="12"/>
  <c r="E211" i="12"/>
  <c r="F211" i="12"/>
  <c r="G211" i="12"/>
  <c r="H211" i="12"/>
  <c r="E212" i="12"/>
  <c r="F212" i="12"/>
  <c r="G212" i="12"/>
  <c r="H212" i="12"/>
  <c r="E213" i="12"/>
  <c r="F213" i="12"/>
  <c r="G213" i="12"/>
  <c r="H213" i="12"/>
  <c r="E214" i="12"/>
  <c r="F214" i="12"/>
  <c r="G214" i="12"/>
  <c r="H214" i="12"/>
  <c r="E215" i="12"/>
  <c r="F215" i="12"/>
  <c r="G215" i="12"/>
  <c r="H215" i="12"/>
  <c r="E216" i="12"/>
  <c r="F216" i="12"/>
  <c r="G216" i="12"/>
  <c r="H216" i="12"/>
  <c r="E217" i="12"/>
  <c r="F217" i="12"/>
  <c r="G217" i="12"/>
  <c r="H217" i="12"/>
  <c r="N107" i="49" l="1"/>
  <c r="Q106" i="49"/>
  <c r="R106" i="49" s="1"/>
  <c r="P106" i="49"/>
  <c r="O108" i="49"/>
  <c r="Q104" i="49"/>
  <c r="R104" i="49" s="1"/>
  <c r="P104" i="49"/>
  <c r="G207" i="12"/>
  <c r="F207" i="12"/>
  <c r="E207" i="12"/>
  <c r="H207" i="12"/>
  <c r="G214" i="11"/>
  <c r="F214" i="11"/>
  <c r="E214" i="11"/>
  <c r="G213" i="11"/>
  <c r="F213" i="11"/>
  <c r="E213" i="11"/>
  <c r="G212" i="11"/>
  <c r="F212" i="11"/>
  <c r="E212" i="11"/>
  <c r="G211" i="11"/>
  <c r="F211" i="11"/>
  <c r="E211" i="11"/>
  <c r="G210" i="11"/>
  <c r="F210" i="11"/>
  <c r="E210" i="11"/>
  <c r="G209" i="11"/>
  <c r="F209" i="11"/>
  <c r="E209" i="11"/>
  <c r="G208" i="11"/>
  <c r="F208" i="11"/>
  <c r="E208" i="11"/>
  <c r="G207" i="11"/>
  <c r="F207" i="11"/>
  <c r="E207" i="11"/>
  <c r="G206" i="11"/>
  <c r="F206" i="11"/>
  <c r="E206" i="11"/>
  <c r="P108" i="49" l="1"/>
  <c r="Q108" i="49"/>
  <c r="R108" i="49" s="1"/>
  <c r="O110" i="49"/>
  <c r="N109" i="49"/>
  <c r="N111" i="49" l="1"/>
  <c r="Q110" i="49"/>
  <c r="R110" i="49" s="1"/>
  <c r="O112" i="49"/>
  <c r="P110" i="49"/>
  <c r="P112" i="49" l="1"/>
  <c r="Q112" i="49"/>
  <c r="R112" i="49" s="1"/>
  <c r="O114" i="49"/>
  <c r="O116" i="49" s="1"/>
  <c r="N113" i="49"/>
  <c r="N115" i="49"/>
  <c r="G76" i="24"/>
  <c r="H76" i="24"/>
  <c r="I76" i="24"/>
  <c r="K76" i="24"/>
  <c r="G77" i="24"/>
  <c r="H77" i="24"/>
  <c r="I77" i="24"/>
  <c r="K77" i="24"/>
  <c r="G78" i="24"/>
  <c r="H78" i="24"/>
  <c r="I78" i="24"/>
  <c r="K78" i="24"/>
  <c r="F79" i="24"/>
  <c r="G79" i="24"/>
  <c r="H79" i="24"/>
  <c r="I79" i="24"/>
  <c r="K79" i="24"/>
  <c r="L110" i="23"/>
  <c r="F111" i="23"/>
  <c r="G111" i="23"/>
  <c r="H111" i="23"/>
  <c r="L111" i="23"/>
  <c r="F112" i="23"/>
  <c r="G112" i="23"/>
  <c r="H112" i="23"/>
  <c r="L112" i="23"/>
  <c r="F166" i="21"/>
  <c r="G166" i="21"/>
  <c r="H166" i="21"/>
  <c r="I166" i="21"/>
  <c r="J166" i="21"/>
  <c r="F110" i="25"/>
  <c r="G110" i="25"/>
  <c r="H110" i="25"/>
  <c r="F111" i="25"/>
  <c r="G111" i="25"/>
  <c r="H111" i="25"/>
  <c r="F112" i="25"/>
  <c r="G112" i="25"/>
  <c r="H112" i="25"/>
  <c r="F113" i="25"/>
  <c r="G113" i="25"/>
  <c r="H113" i="25"/>
  <c r="F163" i="21"/>
  <c r="G163" i="21"/>
  <c r="H163" i="21"/>
  <c r="I163" i="21"/>
  <c r="J163" i="21"/>
  <c r="F164" i="21"/>
  <c r="G164" i="21"/>
  <c r="H164" i="21"/>
  <c r="I164" i="21"/>
  <c r="J164" i="21"/>
  <c r="F165" i="21"/>
  <c r="G165" i="21"/>
  <c r="H165" i="21"/>
  <c r="I165" i="21"/>
  <c r="J165" i="21"/>
  <c r="I56" i="20"/>
  <c r="J56" i="20"/>
  <c r="L56" i="20"/>
  <c r="J57" i="20"/>
  <c r="L57" i="20"/>
  <c r="I62" i="20"/>
  <c r="M62" i="20"/>
  <c r="H63" i="20"/>
  <c r="I63" i="20"/>
  <c r="M63" i="20"/>
  <c r="I64" i="20"/>
  <c r="M64" i="20"/>
  <c r="F38" i="52"/>
  <c r="G38" i="52"/>
  <c r="H38" i="52"/>
  <c r="I38" i="52"/>
  <c r="J38" i="52"/>
  <c r="L38" i="52"/>
  <c r="F39" i="52"/>
  <c r="G39" i="52"/>
  <c r="H39" i="52"/>
  <c r="I39" i="52"/>
  <c r="J39" i="52"/>
  <c r="L39" i="52"/>
  <c r="F40" i="52"/>
  <c r="G40" i="52"/>
  <c r="H40" i="52"/>
  <c r="I40" i="52"/>
  <c r="J40" i="52"/>
  <c r="L40" i="52"/>
  <c r="F41" i="52"/>
  <c r="G41" i="52"/>
  <c r="H41" i="52"/>
  <c r="I41" i="52"/>
  <c r="J41" i="52"/>
  <c r="L41" i="52"/>
  <c r="G95" i="27"/>
  <c r="H95" i="27"/>
  <c r="I95" i="27"/>
  <c r="J95" i="27"/>
  <c r="M95" i="27"/>
  <c r="G96" i="27"/>
  <c r="H96" i="27"/>
  <c r="I96" i="27"/>
  <c r="J96" i="27"/>
  <c r="M96" i="27"/>
  <c r="Q116" i="49" l="1"/>
  <c r="R116" i="49" s="1"/>
  <c r="O118" i="49"/>
  <c r="P116" i="49"/>
  <c r="Q114" i="49"/>
  <c r="R114" i="49" s="1"/>
  <c r="P114" i="49"/>
  <c r="J32" i="52"/>
  <c r="I32" i="52"/>
  <c r="H32" i="52"/>
  <c r="F32" i="52"/>
  <c r="Q118" i="49" l="1"/>
  <c r="R118" i="49" s="1"/>
  <c r="O120" i="49"/>
  <c r="P118" i="49"/>
  <c r="Q120" i="49" l="1"/>
  <c r="R120" i="49" s="1"/>
  <c r="O122" i="49"/>
  <c r="O124" i="49" s="1"/>
  <c r="P120" i="49"/>
  <c r="H55" i="20"/>
  <c r="I55" i="20"/>
  <c r="J55" i="20"/>
  <c r="L55" i="20"/>
  <c r="I53" i="20"/>
  <c r="J53" i="20"/>
  <c r="L53" i="20"/>
  <c r="H54" i="20"/>
  <c r="I54" i="20"/>
  <c r="L54" i="20"/>
  <c r="J130" i="35"/>
  <c r="K130" i="35"/>
  <c r="L130" i="35"/>
  <c r="M130" i="35"/>
  <c r="N130" i="35"/>
  <c r="O130" i="35"/>
  <c r="J126" i="35"/>
  <c r="K126" i="35"/>
  <c r="L126" i="35"/>
  <c r="M126" i="35"/>
  <c r="N126" i="35"/>
  <c r="O126" i="35"/>
  <c r="J124" i="35"/>
  <c r="K124" i="35"/>
  <c r="L124" i="35"/>
  <c r="M124" i="35"/>
  <c r="N124" i="35"/>
  <c r="O124" i="35"/>
  <c r="K94" i="34"/>
  <c r="M94" i="34"/>
  <c r="N94" i="34"/>
  <c r="O94" i="34"/>
  <c r="I94" i="34"/>
  <c r="K90" i="34"/>
  <c r="M90" i="34"/>
  <c r="N90" i="34"/>
  <c r="O90" i="34"/>
  <c r="I90" i="34"/>
  <c r="K88" i="34"/>
  <c r="M88" i="34"/>
  <c r="N88" i="34"/>
  <c r="O88" i="34"/>
  <c r="I88" i="34"/>
  <c r="J90" i="33"/>
  <c r="K90" i="33"/>
  <c r="L90" i="33"/>
  <c r="M90" i="33"/>
  <c r="N90" i="33"/>
  <c r="O90" i="33"/>
  <c r="P90" i="33"/>
  <c r="Q90" i="33"/>
  <c r="J88" i="33"/>
  <c r="K88" i="33"/>
  <c r="L88" i="33"/>
  <c r="M88" i="33"/>
  <c r="N88" i="33"/>
  <c r="O88" i="33"/>
  <c r="P88" i="33"/>
  <c r="Q88" i="33"/>
  <c r="L35" i="52"/>
  <c r="F36" i="52"/>
  <c r="G36" i="52"/>
  <c r="H36" i="52"/>
  <c r="I36" i="52"/>
  <c r="J36" i="52"/>
  <c r="L36" i="52"/>
  <c r="F37" i="52"/>
  <c r="G37" i="52"/>
  <c r="H37" i="52"/>
  <c r="I37" i="52"/>
  <c r="J37" i="52"/>
  <c r="L37" i="52"/>
  <c r="Q124" i="49" l="1"/>
  <c r="R124" i="49" s="1"/>
  <c r="O126" i="49"/>
  <c r="P124" i="49"/>
  <c r="Q122" i="49"/>
  <c r="R122" i="49" s="1"/>
  <c r="P122" i="49"/>
  <c r="E54" i="22"/>
  <c r="E56" i="22" s="1"/>
  <c r="Q126" i="49" l="1"/>
  <c r="R126" i="49" s="1"/>
  <c r="O128" i="49"/>
  <c r="P126" i="49"/>
  <c r="F56" i="22"/>
  <c r="F54" i="22"/>
  <c r="L108" i="18"/>
  <c r="Q128" i="49" l="1"/>
  <c r="R128" i="49" s="1"/>
  <c r="P128" i="49"/>
  <c r="O130" i="49"/>
  <c r="I78" i="4"/>
  <c r="J78" i="4"/>
  <c r="K78" i="4"/>
  <c r="L78" i="4"/>
  <c r="M78" i="4"/>
  <c r="N78" i="4"/>
  <c r="L109" i="23"/>
  <c r="L108" i="23"/>
  <c r="L106" i="23"/>
  <c r="F107" i="23"/>
  <c r="G107" i="23"/>
  <c r="H107" i="23"/>
  <c r="L107" i="23"/>
  <c r="Q130" i="49" l="1"/>
  <c r="R130" i="49" s="1"/>
  <c r="O132" i="49"/>
  <c r="P130" i="49"/>
  <c r="F60" i="22"/>
  <c r="Q132" i="49" l="1"/>
  <c r="R132" i="49" s="1"/>
  <c r="P132" i="49"/>
  <c r="F70" i="22"/>
  <c r="F62" i="22"/>
  <c r="F72" i="22" l="1"/>
  <c r="F64" i="22"/>
  <c r="F74" i="22" l="1"/>
  <c r="F66" i="22"/>
  <c r="K159" i="32"/>
  <c r="L159" i="32"/>
  <c r="M159" i="32"/>
  <c r="K160" i="32"/>
  <c r="L160" i="32"/>
  <c r="M160" i="32"/>
  <c r="K161" i="32"/>
  <c r="L161" i="32"/>
  <c r="M161" i="32"/>
  <c r="K162" i="32"/>
  <c r="L162" i="32"/>
  <c r="M162" i="32"/>
  <c r="K163" i="32"/>
  <c r="L163" i="32"/>
  <c r="M163" i="32"/>
  <c r="K164" i="32"/>
  <c r="L164" i="32"/>
  <c r="M164" i="32"/>
  <c r="K165" i="32"/>
  <c r="L165" i="32"/>
  <c r="M165" i="32"/>
  <c r="K166" i="32"/>
  <c r="L166" i="32"/>
  <c r="M166" i="32"/>
  <c r="K167" i="32"/>
  <c r="L167" i="32"/>
  <c r="M167" i="32"/>
  <c r="L158" i="32"/>
  <c r="M158" i="32"/>
  <c r="K158" i="32"/>
  <c r="K191" i="21" s="1"/>
  <c r="F159" i="32"/>
  <c r="G159" i="32"/>
  <c r="H159" i="32"/>
  <c r="F160" i="32"/>
  <c r="G160" i="32"/>
  <c r="H160" i="32"/>
  <c r="F161" i="32"/>
  <c r="G161" i="32"/>
  <c r="H161" i="32"/>
  <c r="F162" i="32"/>
  <c r="G162" i="32"/>
  <c r="H162" i="32"/>
  <c r="F163" i="32"/>
  <c r="G163" i="32"/>
  <c r="H163" i="32"/>
  <c r="F164" i="32"/>
  <c r="G164" i="32"/>
  <c r="H164" i="32"/>
  <c r="F165" i="32"/>
  <c r="G165" i="32"/>
  <c r="H165" i="32"/>
  <c r="G158" i="32"/>
  <c r="H158" i="32"/>
  <c r="F158" i="32"/>
  <c r="G191" i="21" s="1"/>
  <c r="D159" i="32"/>
  <c r="D160" i="32"/>
  <c r="D161" i="32"/>
  <c r="D162" i="32"/>
  <c r="D163" i="32"/>
  <c r="D164" i="32"/>
  <c r="D165" i="32"/>
  <c r="D166" i="32"/>
  <c r="D167" i="32"/>
  <c r="D168" i="32"/>
  <c r="D169" i="32"/>
  <c r="D170" i="32"/>
  <c r="E158" i="32"/>
  <c r="B159" i="32"/>
  <c r="C159" i="32"/>
  <c r="B160" i="32"/>
  <c r="C160" i="32"/>
  <c r="B161" i="32"/>
  <c r="C161" i="32"/>
  <c r="B162" i="32"/>
  <c r="C162" i="32"/>
  <c r="B163" i="32"/>
  <c r="C163" i="32"/>
  <c r="B164" i="32"/>
  <c r="C164" i="32"/>
  <c r="B165" i="32"/>
  <c r="C165" i="32"/>
  <c r="B166" i="32"/>
  <c r="C166" i="32"/>
  <c r="B167" i="32"/>
  <c r="C167" i="32"/>
  <c r="B168" i="32"/>
  <c r="C168" i="32"/>
  <c r="B169" i="32"/>
  <c r="C169" i="32"/>
  <c r="B170" i="32"/>
  <c r="C170" i="32"/>
  <c r="C158" i="32"/>
  <c r="D158" i="32"/>
  <c r="B158" i="32"/>
  <c r="F76" i="22" l="1"/>
  <c r="F65" i="24"/>
  <c r="G65" i="24"/>
  <c r="H65" i="24"/>
  <c r="I65" i="24"/>
  <c r="G66" i="24"/>
  <c r="H66" i="24"/>
  <c r="I66" i="24"/>
  <c r="F67" i="24"/>
  <c r="G67" i="24"/>
  <c r="H67" i="24"/>
  <c r="I67" i="24"/>
  <c r="F68" i="24"/>
  <c r="G68" i="24"/>
  <c r="H68" i="24"/>
  <c r="I68" i="24"/>
  <c r="F70" i="24"/>
  <c r="G70" i="24"/>
  <c r="I70" i="24"/>
  <c r="F74" i="24"/>
  <c r="G74" i="24"/>
  <c r="H74" i="24"/>
  <c r="I74" i="24"/>
  <c r="F75" i="24"/>
  <c r="G75" i="24"/>
  <c r="H75" i="24"/>
  <c r="I75" i="24"/>
  <c r="K70" i="24"/>
  <c r="K71" i="24"/>
  <c r="K72" i="24"/>
  <c r="K73" i="24"/>
  <c r="K74" i="24"/>
  <c r="K75" i="24"/>
  <c r="F78" i="22" l="1"/>
  <c r="M90" i="27"/>
  <c r="M91" i="27"/>
  <c r="M92" i="27"/>
  <c r="M93" i="27"/>
  <c r="M94" i="27"/>
  <c r="G91" i="27"/>
  <c r="H91" i="27"/>
  <c r="I91" i="27"/>
  <c r="J91" i="27"/>
  <c r="G92" i="27"/>
  <c r="H92" i="27"/>
  <c r="I92" i="27"/>
  <c r="J92" i="27"/>
  <c r="G93" i="27"/>
  <c r="H93" i="27"/>
  <c r="I93" i="27"/>
  <c r="J93" i="27"/>
  <c r="G94" i="27"/>
  <c r="H94" i="27"/>
  <c r="I94" i="27"/>
  <c r="J94" i="27"/>
  <c r="G204" i="12"/>
  <c r="G202" i="12"/>
  <c r="J46" i="22" l="1"/>
  <c r="K46" i="22"/>
  <c r="L46" i="22"/>
  <c r="I50" i="22"/>
  <c r="J50" i="22" l="1"/>
  <c r="L50" i="22"/>
  <c r="K50" i="22"/>
  <c r="F161" i="21"/>
  <c r="G161" i="21"/>
  <c r="H161" i="21"/>
  <c r="I161" i="21"/>
  <c r="J161" i="21"/>
  <c r="F162" i="21"/>
  <c r="G162" i="21"/>
  <c r="H162" i="21"/>
  <c r="I162" i="21"/>
  <c r="J162" i="21"/>
  <c r="F109" i="25"/>
  <c r="G109" i="25"/>
  <c r="H109" i="25"/>
  <c r="F108" i="25"/>
  <c r="G108" i="25"/>
  <c r="H108" i="25"/>
  <c r="F104" i="25"/>
  <c r="G104" i="25"/>
  <c r="H104" i="25"/>
  <c r="F105" i="25"/>
  <c r="G105" i="25"/>
  <c r="H105" i="25"/>
  <c r="F106" i="25"/>
  <c r="G106" i="25"/>
  <c r="H106" i="25"/>
  <c r="F107" i="25"/>
  <c r="G107" i="25"/>
  <c r="H107" i="25"/>
  <c r="N86" i="31" l="1"/>
  <c r="N87" i="31"/>
  <c r="N88" i="31"/>
  <c r="N89" i="31"/>
  <c r="I11" i="7" l="1"/>
  <c r="J11" i="7"/>
  <c r="K11" i="7"/>
  <c r="L11" i="7"/>
  <c r="M11" i="7"/>
  <c r="I13" i="7"/>
  <c r="J13" i="7"/>
  <c r="K13" i="7"/>
  <c r="L13" i="7"/>
  <c r="M13" i="7"/>
  <c r="I15" i="7"/>
  <c r="J15" i="7"/>
  <c r="K15" i="7"/>
  <c r="L15" i="7"/>
  <c r="M15" i="7"/>
  <c r="M7" i="7"/>
  <c r="L7" i="7"/>
  <c r="K7" i="7"/>
  <c r="J7" i="7"/>
  <c r="I7" i="7"/>
  <c r="L41" i="22" l="1"/>
  <c r="K41" i="22"/>
  <c r="J41" i="22"/>
  <c r="F13" i="28"/>
  <c r="G13" i="28"/>
  <c r="H13" i="28"/>
  <c r="I13" i="28"/>
  <c r="J13" i="28"/>
  <c r="K13" i="28"/>
  <c r="F14" i="28"/>
  <c r="G14" i="28"/>
  <c r="H14" i="28"/>
  <c r="I14" i="28"/>
  <c r="J14" i="28"/>
  <c r="K14" i="28"/>
  <c r="F15" i="28"/>
  <c r="G15" i="28"/>
  <c r="H15" i="28"/>
  <c r="I15" i="28"/>
  <c r="J15" i="28"/>
  <c r="K15" i="28"/>
  <c r="N13" i="28"/>
  <c r="N14" i="28"/>
  <c r="N15" i="28"/>
  <c r="H51" i="20"/>
  <c r="H49" i="20"/>
  <c r="H48" i="20"/>
  <c r="H47" i="20"/>
  <c r="H46" i="20"/>
  <c r="J45" i="20"/>
  <c r="I45" i="20"/>
  <c r="H45" i="20"/>
  <c r="L105" i="23" l="1"/>
  <c r="L104" i="23"/>
  <c r="H105" i="23"/>
  <c r="G105" i="23"/>
  <c r="F105" i="23"/>
  <c r="H104" i="23"/>
  <c r="G104" i="23"/>
  <c r="F104" i="23"/>
  <c r="F158" i="21"/>
  <c r="G158" i="21"/>
  <c r="H158" i="21"/>
  <c r="I158" i="21"/>
  <c r="J158" i="21"/>
  <c r="F159" i="21"/>
  <c r="G159" i="21"/>
  <c r="H159" i="21"/>
  <c r="I159" i="21"/>
  <c r="J159" i="21"/>
  <c r="K68" i="24"/>
  <c r="F31" i="52"/>
  <c r="G31" i="52"/>
  <c r="H31" i="52"/>
  <c r="I31" i="52"/>
  <c r="J31" i="52"/>
  <c r="L31" i="52"/>
  <c r="L32" i="52"/>
  <c r="L33" i="52"/>
  <c r="L34" i="52"/>
  <c r="E194" i="12" l="1"/>
  <c r="F194" i="12"/>
  <c r="G194" i="12"/>
  <c r="H194" i="12"/>
  <c r="I194" i="12"/>
  <c r="E195" i="12"/>
  <c r="F195" i="12"/>
  <c r="G195" i="12"/>
  <c r="H195" i="12"/>
  <c r="I195" i="12"/>
  <c r="I92" i="35"/>
  <c r="J92" i="35"/>
  <c r="K92" i="35"/>
  <c r="L92" i="35"/>
  <c r="M92" i="35"/>
  <c r="N92" i="35"/>
  <c r="O92" i="35"/>
  <c r="G319" i="37" l="1"/>
  <c r="H319" i="37"/>
  <c r="I319" i="37"/>
  <c r="K319" i="37"/>
  <c r="L319" i="37"/>
  <c r="M319" i="37"/>
  <c r="G320" i="37"/>
  <c r="H320" i="37"/>
  <c r="I320" i="37"/>
  <c r="K320" i="37"/>
  <c r="L320" i="37"/>
  <c r="M320" i="37"/>
  <c r="G321" i="37"/>
  <c r="H321" i="37"/>
  <c r="I321" i="37"/>
  <c r="K321" i="37"/>
  <c r="L321" i="37"/>
  <c r="M321" i="37"/>
  <c r="G322" i="37"/>
  <c r="H322" i="37"/>
  <c r="I322" i="37"/>
  <c r="K322" i="37"/>
  <c r="L322" i="37"/>
  <c r="M322" i="37"/>
  <c r="F30" i="52" l="1"/>
  <c r="G30" i="52"/>
  <c r="H30" i="52"/>
  <c r="I30" i="52"/>
  <c r="J30" i="52"/>
  <c r="L30" i="52"/>
  <c r="J122" i="35" l="1"/>
  <c r="K122" i="35"/>
  <c r="L122" i="35"/>
  <c r="M122" i="35"/>
  <c r="N122" i="35"/>
  <c r="O122" i="35"/>
  <c r="J120" i="35"/>
  <c r="K120" i="35"/>
  <c r="L120" i="35"/>
  <c r="M120" i="35"/>
  <c r="N120" i="35"/>
  <c r="O120" i="35"/>
  <c r="J116" i="35"/>
  <c r="K116" i="35"/>
  <c r="L116" i="35"/>
  <c r="M116" i="35"/>
  <c r="N116" i="35"/>
  <c r="O116" i="35"/>
  <c r="K86" i="34"/>
  <c r="L86" i="34"/>
  <c r="M86" i="34"/>
  <c r="N86" i="34"/>
  <c r="O86" i="34"/>
  <c r="I86" i="34"/>
  <c r="K84" i="34"/>
  <c r="L84" i="34"/>
  <c r="M84" i="34"/>
  <c r="N84" i="34"/>
  <c r="O84" i="34"/>
  <c r="I84" i="34"/>
  <c r="K82" i="34"/>
  <c r="L82" i="34"/>
  <c r="M82" i="34"/>
  <c r="N82" i="34"/>
  <c r="O82" i="34"/>
  <c r="I82" i="34"/>
  <c r="J86" i="33"/>
  <c r="K86" i="33"/>
  <c r="L86" i="33"/>
  <c r="M86" i="33"/>
  <c r="N86" i="33"/>
  <c r="O86" i="33"/>
  <c r="P86" i="33"/>
  <c r="Q86" i="33"/>
  <c r="J84" i="33"/>
  <c r="K84" i="33"/>
  <c r="L84" i="33"/>
  <c r="M84" i="33"/>
  <c r="N84" i="33"/>
  <c r="O84" i="33"/>
  <c r="P84" i="33"/>
  <c r="Q84" i="33"/>
  <c r="J82" i="33"/>
  <c r="K82" i="33"/>
  <c r="L82" i="33"/>
  <c r="M82" i="33"/>
  <c r="N82" i="33"/>
  <c r="O82" i="33"/>
  <c r="P82" i="33"/>
  <c r="Q82" i="33"/>
  <c r="I80" i="10"/>
  <c r="J80" i="10"/>
  <c r="K80" i="10"/>
  <c r="I78" i="9"/>
  <c r="K78" i="9"/>
  <c r="L78" i="9"/>
  <c r="M78" i="9"/>
  <c r="N78" i="9"/>
  <c r="I80" i="9"/>
  <c r="K80" i="9"/>
  <c r="L80" i="9"/>
  <c r="M80" i="9"/>
  <c r="N80" i="9"/>
  <c r="I77" i="6"/>
  <c r="J77" i="6"/>
  <c r="K77" i="6"/>
  <c r="L77" i="6"/>
  <c r="I79" i="6"/>
  <c r="J79" i="6"/>
  <c r="K79" i="6"/>
  <c r="L79" i="6"/>
  <c r="I183" i="5"/>
  <c r="J183" i="5"/>
  <c r="K183" i="5"/>
  <c r="I185" i="5"/>
  <c r="J185" i="5"/>
  <c r="K185" i="5"/>
  <c r="I187" i="5"/>
  <c r="K187" i="5"/>
  <c r="I80" i="4"/>
  <c r="J80" i="4"/>
  <c r="K80" i="4"/>
  <c r="L80" i="4"/>
  <c r="M80" i="4"/>
  <c r="N80" i="4"/>
  <c r="L82" i="4"/>
  <c r="M82" i="4"/>
  <c r="N82" i="4"/>
  <c r="I84" i="4"/>
  <c r="J84" i="4"/>
  <c r="L84" i="4"/>
  <c r="M84" i="4"/>
  <c r="N84" i="4"/>
  <c r="E204" i="12"/>
  <c r="H204" i="12"/>
  <c r="I204" i="12"/>
  <c r="E200" i="11"/>
  <c r="F200" i="11"/>
  <c r="G200" i="11"/>
  <c r="H200" i="11"/>
  <c r="E201" i="11"/>
  <c r="F201" i="11"/>
  <c r="G201" i="11"/>
  <c r="H201" i="11"/>
  <c r="E202" i="11"/>
  <c r="F202" i="11"/>
  <c r="G202" i="11"/>
  <c r="H202" i="11"/>
  <c r="J84" i="31" l="1"/>
  <c r="I46" i="33" l="1"/>
  <c r="I48" i="33"/>
  <c r="I50" i="33"/>
  <c r="I52" i="33"/>
  <c r="I54" i="33"/>
  <c r="I56" i="33"/>
  <c r="K69" i="24" l="1"/>
  <c r="K67" i="24"/>
  <c r="L103" i="23"/>
  <c r="L38" i="22"/>
  <c r="K38" i="22"/>
  <c r="J38" i="22"/>
  <c r="F102" i="25"/>
  <c r="G102" i="25"/>
  <c r="H102" i="25"/>
  <c r="F103" i="25"/>
  <c r="G103" i="25"/>
  <c r="H103" i="25"/>
  <c r="F154" i="21"/>
  <c r="G154" i="21"/>
  <c r="H154" i="21"/>
  <c r="I154" i="21"/>
  <c r="J154" i="21"/>
  <c r="F156" i="21"/>
  <c r="G156" i="21"/>
  <c r="H156" i="21"/>
  <c r="I156" i="21"/>
  <c r="J156" i="21"/>
  <c r="L52" i="20"/>
  <c r="L49" i="20"/>
  <c r="L50" i="20"/>
  <c r="L51" i="20"/>
  <c r="H38" i="20" l="1"/>
  <c r="M86" i="27"/>
  <c r="M87" i="27"/>
  <c r="M88" i="27"/>
  <c r="M89" i="27"/>
  <c r="G86" i="27"/>
  <c r="H86" i="27"/>
  <c r="I86" i="27"/>
  <c r="J86" i="27"/>
  <c r="G87" i="27"/>
  <c r="H87" i="27"/>
  <c r="I87" i="27"/>
  <c r="J87" i="27"/>
  <c r="G89" i="27"/>
  <c r="H89" i="27"/>
  <c r="I89" i="27"/>
  <c r="J89" i="27"/>
  <c r="M95" i="30"/>
  <c r="M96" i="30"/>
  <c r="M97" i="30"/>
  <c r="M98" i="30"/>
  <c r="M99" i="30"/>
  <c r="G95" i="30"/>
  <c r="H95" i="30"/>
  <c r="I95" i="30"/>
  <c r="I90" i="30"/>
  <c r="I91" i="30"/>
  <c r="I92" i="30"/>
  <c r="I93" i="30"/>
  <c r="I94" i="30"/>
  <c r="I72" i="30"/>
  <c r="H90" i="30"/>
  <c r="H91" i="30"/>
  <c r="H92" i="30"/>
  <c r="H93" i="30"/>
  <c r="H94" i="30"/>
  <c r="G90" i="30"/>
  <c r="G91" i="30"/>
  <c r="G92" i="30"/>
  <c r="G93" i="30"/>
  <c r="G94" i="30"/>
  <c r="G72" i="30"/>
  <c r="M90" i="30"/>
  <c r="M91" i="30"/>
  <c r="M92" i="30"/>
  <c r="M93" i="30"/>
  <c r="M94" i="30"/>
  <c r="N83" i="31"/>
  <c r="N84" i="31"/>
  <c r="N85" i="31"/>
  <c r="F84" i="27" l="1"/>
  <c r="G84" i="27"/>
  <c r="H84" i="27"/>
  <c r="I84" i="27"/>
  <c r="J84" i="27"/>
  <c r="M84" i="27"/>
  <c r="F85" i="27"/>
  <c r="G85" i="27"/>
  <c r="H85" i="27"/>
  <c r="I85" i="27"/>
  <c r="J85" i="27"/>
  <c r="M85" i="27"/>
  <c r="J96" i="23" l="1"/>
  <c r="I96" i="23"/>
  <c r="H96" i="23"/>
  <c r="G96" i="23"/>
  <c r="F96" i="23"/>
  <c r="H102" i="23"/>
  <c r="F102" i="23"/>
  <c r="G102" i="23"/>
  <c r="L102" i="23"/>
  <c r="L101" i="23"/>
  <c r="J102" i="23" l="1"/>
  <c r="I102" i="23"/>
  <c r="L29" i="52"/>
  <c r="J29" i="52"/>
  <c r="I29" i="52"/>
  <c r="H29" i="52"/>
  <c r="G29" i="52"/>
  <c r="F29" i="52"/>
  <c r="F27" i="52"/>
  <c r="G27" i="52"/>
  <c r="H27" i="52"/>
  <c r="I27" i="52"/>
  <c r="J27" i="52"/>
  <c r="L27" i="52"/>
  <c r="F28" i="52"/>
  <c r="G28" i="52"/>
  <c r="H28" i="52"/>
  <c r="I28" i="52"/>
  <c r="J28" i="52"/>
  <c r="L28" i="52"/>
  <c r="N10" i="28"/>
  <c r="N11" i="28"/>
  <c r="N12" i="28"/>
  <c r="F10" i="28"/>
  <c r="G10" i="28"/>
  <c r="H10" i="28"/>
  <c r="I10" i="28"/>
  <c r="J10" i="28"/>
  <c r="K10" i="28"/>
  <c r="F11" i="28"/>
  <c r="G11" i="28"/>
  <c r="H11" i="28"/>
  <c r="I11" i="28"/>
  <c r="J11" i="28"/>
  <c r="K11" i="28"/>
  <c r="F12" i="28"/>
  <c r="G12" i="28"/>
  <c r="H12" i="28"/>
  <c r="I12" i="28"/>
  <c r="J12" i="28"/>
  <c r="K12" i="28"/>
  <c r="L86" i="23" l="1"/>
  <c r="L89" i="23"/>
  <c r="L90" i="23"/>
  <c r="L91" i="23"/>
  <c r="L92" i="23"/>
  <c r="L93" i="23"/>
  <c r="L94" i="23"/>
  <c r="L95" i="23"/>
  <c r="L96" i="23"/>
  <c r="L97" i="23"/>
  <c r="L98" i="23"/>
  <c r="L99" i="23"/>
  <c r="L100" i="23"/>
  <c r="L88" i="23"/>
  <c r="L87" i="23"/>
  <c r="J100" i="23"/>
  <c r="I100" i="23"/>
  <c r="H100" i="23"/>
  <c r="G100" i="23"/>
  <c r="F100" i="23"/>
  <c r="J99" i="23"/>
  <c r="I99" i="23"/>
  <c r="H99" i="23"/>
  <c r="G99" i="23"/>
  <c r="F99" i="23"/>
  <c r="F28" i="22"/>
  <c r="F34" i="22"/>
  <c r="F98" i="25"/>
  <c r="G98" i="25"/>
  <c r="H98" i="25"/>
  <c r="F99" i="25"/>
  <c r="G99" i="25"/>
  <c r="H99" i="25"/>
  <c r="F100" i="25"/>
  <c r="G100" i="25"/>
  <c r="H100" i="25"/>
  <c r="F101" i="25"/>
  <c r="G101" i="25"/>
  <c r="H101" i="25"/>
  <c r="F152" i="21"/>
  <c r="G152" i="21"/>
  <c r="H152" i="21"/>
  <c r="I152" i="21"/>
  <c r="J152" i="21"/>
  <c r="F150" i="21"/>
  <c r="G150" i="21"/>
  <c r="H150" i="21"/>
  <c r="I150" i="21"/>
  <c r="J150" i="21"/>
  <c r="F151" i="21"/>
  <c r="G151" i="21"/>
  <c r="H151" i="21"/>
  <c r="I151" i="21"/>
  <c r="J151" i="21"/>
  <c r="F30" i="22"/>
  <c r="L36" i="22"/>
  <c r="K36" i="22"/>
  <c r="J36" i="22"/>
  <c r="L34" i="22"/>
  <c r="K34" i="22"/>
  <c r="J34" i="22"/>
  <c r="L32" i="22"/>
  <c r="K32" i="22"/>
  <c r="J32" i="22"/>
  <c r="F32" i="22"/>
  <c r="L30" i="22"/>
  <c r="K30" i="22"/>
  <c r="J30" i="22"/>
  <c r="L28" i="22"/>
  <c r="K28" i="22"/>
  <c r="J28" i="22"/>
  <c r="K60" i="24"/>
  <c r="F61" i="24"/>
  <c r="G61" i="24"/>
  <c r="H61" i="24"/>
  <c r="K61" i="24"/>
  <c r="K65" i="24"/>
  <c r="K66" i="24"/>
  <c r="F25" i="52"/>
  <c r="G25" i="52"/>
  <c r="H25" i="52"/>
  <c r="I25" i="52"/>
  <c r="J25" i="52"/>
  <c r="L25" i="52"/>
  <c r="F26" i="52"/>
  <c r="G26" i="52"/>
  <c r="H26" i="52"/>
  <c r="I26" i="52"/>
  <c r="J26" i="52"/>
  <c r="L26" i="52"/>
  <c r="H35" i="20"/>
  <c r="I35" i="20"/>
  <c r="H36" i="20"/>
  <c r="I36" i="20"/>
  <c r="H37" i="20"/>
  <c r="I37" i="20"/>
  <c r="I38" i="20"/>
  <c r="H39" i="20"/>
  <c r="I39" i="20"/>
  <c r="H40" i="20"/>
  <c r="I40" i="20"/>
  <c r="I44" i="20"/>
  <c r="J44" i="20"/>
  <c r="I34" i="20"/>
  <c r="H32" i="20"/>
  <c r="H34" i="20"/>
  <c r="I33" i="20"/>
  <c r="I32" i="20"/>
  <c r="J63" i="27"/>
  <c r="I63" i="27"/>
  <c r="H63" i="27"/>
  <c r="J64" i="27"/>
  <c r="I64" i="27"/>
  <c r="H64" i="27"/>
  <c r="J65" i="27"/>
  <c r="I65" i="27"/>
  <c r="H65" i="27"/>
  <c r="J66" i="27"/>
  <c r="I66" i="27"/>
  <c r="H66" i="27"/>
  <c r="G66" i="27"/>
  <c r="J67" i="27"/>
  <c r="I67" i="27"/>
  <c r="H67" i="27"/>
  <c r="G67" i="27"/>
  <c r="J68" i="27"/>
  <c r="I68" i="27"/>
  <c r="H68" i="27"/>
  <c r="G68" i="27"/>
  <c r="J69" i="27"/>
  <c r="I69" i="27"/>
  <c r="H69" i="27"/>
  <c r="G69" i="27"/>
  <c r="J71" i="27"/>
  <c r="I71" i="27"/>
  <c r="H71" i="27"/>
  <c r="G71" i="27"/>
  <c r="J72" i="27"/>
  <c r="I72" i="27"/>
  <c r="H72" i="27"/>
  <c r="G72" i="27"/>
  <c r="J73" i="27"/>
  <c r="I73" i="27"/>
  <c r="H73" i="27"/>
  <c r="G73" i="27"/>
  <c r="J83" i="27"/>
  <c r="I83" i="27"/>
  <c r="H83" i="27"/>
  <c r="G83" i="27"/>
  <c r="J82" i="27"/>
  <c r="I82" i="27"/>
  <c r="H82" i="27"/>
  <c r="G82" i="27"/>
  <c r="J81" i="27"/>
  <c r="I81" i="27"/>
  <c r="H81" i="27"/>
  <c r="G81" i="27"/>
  <c r="J80" i="27"/>
  <c r="I80" i="27"/>
  <c r="H80" i="27"/>
  <c r="G80" i="27"/>
  <c r="J79" i="27"/>
  <c r="I79" i="27"/>
  <c r="H79" i="27"/>
  <c r="G79" i="27"/>
  <c r="J78" i="27"/>
  <c r="I78" i="27"/>
  <c r="H78" i="27"/>
  <c r="G78" i="27"/>
  <c r="J77" i="27"/>
  <c r="I77" i="27"/>
  <c r="H77" i="27"/>
  <c r="G77" i="27"/>
  <c r="J76" i="27"/>
  <c r="I76" i="27"/>
  <c r="H76" i="27"/>
  <c r="G76" i="27"/>
  <c r="J75" i="27"/>
  <c r="I75" i="27"/>
  <c r="H75" i="27"/>
  <c r="G75" i="27"/>
  <c r="J74" i="27"/>
  <c r="I74" i="27"/>
  <c r="H74" i="27"/>
  <c r="F82" i="27"/>
  <c r="M82" i="27"/>
  <c r="F83" i="27"/>
  <c r="M83" i="27"/>
  <c r="I54" i="9"/>
  <c r="K54" i="9"/>
  <c r="L54" i="9"/>
  <c r="M54" i="9"/>
  <c r="N54" i="9"/>
  <c r="J106" i="35"/>
  <c r="K106" i="35"/>
  <c r="L106" i="35"/>
  <c r="M106" i="35"/>
  <c r="N106" i="35"/>
  <c r="O106" i="35"/>
  <c r="J108" i="35"/>
  <c r="K108" i="35"/>
  <c r="L108" i="35"/>
  <c r="M108" i="35"/>
  <c r="N108" i="35"/>
  <c r="O108" i="35"/>
  <c r="J110" i="35"/>
  <c r="K110" i="35"/>
  <c r="L110" i="35"/>
  <c r="M110" i="35"/>
  <c r="N110" i="35"/>
  <c r="O110" i="35"/>
  <c r="J112" i="35"/>
  <c r="K112" i="35"/>
  <c r="L112" i="35"/>
  <c r="M112" i="35"/>
  <c r="N112" i="35"/>
  <c r="O112" i="35"/>
  <c r="J114" i="35"/>
  <c r="K114" i="35"/>
  <c r="L114" i="35"/>
  <c r="M114" i="35"/>
  <c r="N114" i="35"/>
  <c r="O114" i="35"/>
  <c r="I70" i="34"/>
  <c r="K70" i="34"/>
  <c r="L70" i="34"/>
  <c r="M70" i="34"/>
  <c r="N70" i="34"/>
  <c r="O70" i="34"/>
  <c r="I72" i="34"/>
  <c r="K72" i="34"/>
  <c r="L72" i="34"/>
  <c r="M72" i="34"/>
  <c r="N72" i="34"/>
  <c r="O72" i="34"/>
  <c r="I74" i="34"/>
  <c r="K74" i="34"/>
  <c r="L74" i="34"/>
  <c r="M74" i="34"/>
  <c r="N74" i="34"/>
  <c r="O74" i="34"/>
  <c r="I76" i="34"/>
  <c r="K76" i="34"/>
  <c r="L76" i="34"/>
  <c r="M76" i="34"/>
  <c r="N76" i="34"/>
  <c r="O76" i="34"/>
  <c r="I78" i="34"/>
  <c r="K78" i="34"/>
  <c r="L78" i="34"/>
  <c r="M78" i="34"/>
  <c r="N78" i="34"/>
  <c r="O78" i="34"/>
  <c r="J72" i="33"/>
  <c r="K72" i="33"/>
  <c r="L72" i="33"/>
  <c r="M72" i="33"/>
  <c r="N72" i="33"/>
  <c r="O72" i="33"/>
  <c r="P72" i="33"/>
  <c r="Q72" i="33"/>
  <c r="J74" i="33"/>
  <c r="K74" i="33"/>
  <c r="L74" i="33"/>
  <c r="M74" i="33"/>
  <c r="N74" i="33"/>
  <c r="O74" i="33"/>
  <c r="P74" i="33"/>
  <c r="Q74" i="33"/>
  <c r="J76" i="33"/>
  <c r="K76" i="33"/>
  <c r="L76" i="33"/>
  <c r="M76" i="33"/>
  <c r="N76" i="33"/>
  <c r="O76" i="33"/>
  <c r="P76" i="33"/>
  <c r="Q76" i="33"/>
  <c r="J78" i="33"/>
  <c r="K78" i="33"/>
  <c r="L78" i="33"/>
  <c r="M78" i="33"/>
  <c r="N78" i="33"/>
  <c r="O78" i="33"/>
  <c r="P78" i="33"/>
  <c r="Q78" i="33"/>
  <c r="I72" i="10"/>
  <c r="J72" i="10"/>
  <c r="K72" i="10"/>
  <c r="I74" i="10"/>
  <c r="J74" i="10"/>
  <c r="K74" i="10"/>
  <c r="I76" i="10"/>
  <c r="J76" i="10"/>
  <c r="K76" i="10"/>
  <c r="I78" i="10"/>
  <c r="J78" i="10"/>
  <c r="K78" i="10"/>
  <c r="I70" i="9"/>
  <c r="K70" i="9"/>
  <c r="L70" i="9"/>
  <c r="M70" i="9"/>
  <c r="N70" i="9"/>
  <c r="I72" i="9"/>
  <c r="K72" i="9"/>
  <c r="L72" i="9"/>
  <c r="M72" i="9"/>
  <c r="N72" i="9"/>
  <c r="I74" i="9"/>
  <c r="K74" i="9"/>
  <c r="L74" i="9"/>
  <c r="M74" i="9"/>
  <c r="N74" i="9"/>
  <c r="I76" i="9"/>
  <c r="K76" i="9"/>
  <c r="L76" i="9"/>
  <c r="M76" i="9"/>
  <c r="N76" i="9"/>
  <c r="I69" i="6"/>
  <c r="J69" i="6"/>
  <c r="K69" i="6"/>
  <c r="L69" i="6"/>
  <c r="I71" i="6"/>
  <c r="J71" i="6"/>
  <c r="K71" i="6"/>
  <c r="L71" i="6"/>
  <c r="I73" i="6"/>
  <c r="J73" i="6"/>
  <c r="K73" i="6"/>
  <c r="L73" i="6"/>
  <c r="I175" i="5"/>
  <c r="J175" i="5"/>
  <c r="K175" i="5"/>
  <c r="I177" i="5"/>
  <c r="J177" i="5"/>
  <c r="K177" i="5"/>
  <c r="I179" i="5"/>
  <c r="J179" i="5"/>
  <c r="K179" i="5"/>
  <c r="I181" i="5"/>
  <c r="J181" i="5"/>
  <c r="K181" i="5"/>
  <c r="I70" i="4"/>
  <c r="J70" i="4"/>
  <c r="K70" i="4"/>
  <c r="L70" i="4"/>
  <c r="M70" i="4"/>
  <c r="N70" i="4"/>
  <c r="I72" i="4"/>
  <c r="J72" i="4"/>
  <c r="K72" i="4"/>
  <c r="L72" i="4"/>
  <c r="M72" i="4"/>
  <c r="N72" i="4"/>
  <c r="I74" i="4"/>
  <c r="J74" i="4"/>
  <c r="K74" i="4"/>
  <c r="L74" i="4"/>
  <c r="M74" i="4"/>
  <c r="N74" i="4"/>
  <c r="I76" i="4"/>
  <c r="J76" i="4"/>
  <c r="K76" i="4"/>
  <c r="L76" i="4"/>
  <c r="M76" i="4"/>
  <c r="N76" i="4"/>
  <c r="I46" i="20"/>
  <c r="L45" i="20"/>
  <c r="L46" i="20"/>
  <c r="L47" i="20"/>
  <c r="L48" i="20"/>
  <c r="J46" i="20" l="1"/>
  <c r="F36" i="22"/>
  <c r="I47" i="20" l="1"/>
  <c r="J47" i="20"/>
  <c r="J49" i="20" l="1"/>
  <c r="I49" i="20"/>
  <c r="I48" i="20"/>
  <c r="J48" i="20"/>
  <c r="I50" i="20" l="1"/>
  <c r="J50" i="20"/>
  <c r="I51" i="20" l="1"/>
  <c r="J51" i="20"/>
  <c r="G54" i="24"/>
  <c r="K123" i="43" l="1"/>
  <c r="J123" i="43"/>
  <c r="J70" i="33" l="1"/>
  <c r="K70" i="33"/>
  <c r="L70" i="33"/>
  <c r="M70" i="33"/>
  <c r="N70" i="33"/>
  <c r="O70" i="33"/>
  <c r="P70" i="33"/>
  <c r="Q70" i="33"/>
  <c r="G53" i="24"/>
  <c r="L22" i="52"/>
  <c r="L23" i="52"/>
  <c r="L24" i="52"/>
  <c r="H52" i="24"/>
  <c r="G52" i="24"/>
  <c r="H59" i="24"/>
  <c r="G59" i="24"/>
  <c r="H58" i="24"/>
  <c r="F58" i="24"/>
  <c r="F57" i="24"/>
  <c r="H56" i="24"/>
  <c r="G56" i="24"/>
  <c r="H55" i="24"/>
  <c r="F55" i="24"/>
  <c r="H54" i="24"/>
  <c r="H49" i="24"/>
  <c r="G49" i="24"/>
  <c r="F49" i="24"/>
  <c r="H48" i="24"/>
  <c r="G48" i="24"/>
  <c r="F48" i="24"/>
  <c r="F47" i="24"/>
  <c r="H47" i="24"/>
  <c r="G47" i="24"/>
  <c r="F24" i="52"/>
  <c r="G24" i="52"/>
  <c r="H24" i="52"/>
  <c r="I24" i="52"/>
  <c r="J24" i="52"/>
  <c r="F22" i="52"/>
  <c r="G22" i="52"/>
  <c r="H22" i="52"/>
  <c r="I22" i="52"/>
  <c r="J22" i="52"/>
  <c r="F23" i="52"/>
  <c r="G23" i="52"/>
  <c r="H23" i="52"/>
  <c r="I23" i="52"/>
  <c r="J23" i="52"/>
  <c r="K31" i="20" l="1"/>
  <c r="N9" i="28" l="1"/>
  <c r="F9" i="28"/>
  <c r="G9" i="28"/>
  <c r="H9" i="28"/>
  <c r="I9" i="28"/>
  <c r="J9" i="28"/>
  <c r="K9" i="28"/>
  <c r="E198" i="12" l="1"/>
  <c r="F198" i="12"/>
  <c r="H198" i="12"/>
  <c r="I198" i="12"/>
  <c r="E199" i="12"/>
  <c r="H199" i="12"/>
  <c r="I199" i="12"/>
  <c r="E200" i="12"/>
  <c r="H200" i="12"/>
  <c r="I200" i="12"/>
  <c r="E201" i="12"/>
  <c r="H201" i="12"/>
  <c r="I201" i="12"/>
  <c r="E202" i="12"/>
  <c r="H202" i="12"/>
  <c r="I202" i="12"/>
  <c r="F196" i="11"/>
  <c r="G196" i="11"/>
  <c r="H196" i="11"/>
  <c r="F197" i="11"/>
  <c r="G197" i="11"/>
  <c r="H197" i="11"/>
  <c r="E198" i="11"/>
  <c r="F198" i="11"/>
  <c r="G198" i="11"/>
  <c r="H198" i="11"/>
  <c r="E199" i="11"/>
  <c r="F199" i="11"/>
  <c r="G199" i="11"/>
  <c r="H199" i="11"/>
  <c r="J104" i="35"/>
  <c r="K104" i="35"/>
  <c r="L104" i="35"/>
  <c r="M104" i="35"/>
  <c r="N104" i="35"/>
  <c r="O104" i="35"/>
  <c r="J102" i="35"/>
  <c r="K102" i="35"/>
  <c r="L102" i="35"/>
  <c r="M102" i="35"/>
  <c r="N102" i="35"/>
  <c r="O102" i="35"/>
  <c r="J100" i="35"/>
  <c r="K100" i="35"/>
  <c r="L100" i="35"/>
  <c r="M100" i="35"/>
  <c r="N100" i="35"/>
  <c r="O100" i="35"/>
  <c r="J98" i="35"/>
  <c r="K98" i="35"/>
  <c r="L98" i="35"/>
  <c r="M98" i="35"/>
  <c r="N98" i="35"/>
  <c r="O98" i="35"/>
  <c r="I68" i="34"/>
  <c r="K68" i="34"/>
  <c r="L68" i="34"/>
  <c r="M68" i="34"/>
  <c r="N68" i="34"/>
  <c r="O68" i="34"/>
  <c r="I66" i="34"/>
  <c r="K66" i="34"/>
  <c r="L66" i="34"/>
  <c r="M66" i="34"/>
  <c r="N66" i="34"/>
  <c r="O66" i="34"/>
  <c r="I64" i="34"/>
  <c r="K64" i="34"/>
  <c r="L64" i="34"/>
  <c r="M64" i="34"/>
  <c r="N64" i="34"/>
  <c r="O64" i="34"/>
  <c r="I62" i="34"/>
  <c r="K62" i="34"/>
  <c r="L62" i="34"/>
  <c r="M62" i="34"/>
  <c r="N62" i="34"/>
  <c r="O62" i="34"/>
  <c r="J68" i="33"/>
  <c r="K68" i="33"/>
  <c r="L68" i="33"/>
  <c r="M68" i="33"/>
  <c r="N68" i="33"/>
  <c r="O68" i="33"/>
  <c r="P68" i="33"/>
  <c r="Q68" i="33"/>
  <c r="J66" i="33"/>
  <c r="K66" i="33"/>
  <c r="L66" i="33"/>
  <c r="M66" i="33"/>
  <c r="N66" i="33"/>
  <c r="O66" i="33"/>
  <c r="P66" i="33"/>
  <c r="Q66" i="33"/>
  <c r="J64" i="33"/>
  <c r="K64" i="33"/>
  <c r="L64" i="33"/>
  <c r="M64" i="33"/>
  <c r="N64" i="33"/>
  <c r="O64" i="33"/>
  <c r="P64" i="33"/>
  <c r="Q64" i="33"/>
  <c r="Q62" i="33"/>
  <c r="J62" i="33"/>
  <c r="K62" i="33"/>
  <c r="L62" i="33"/>
  <c r="M62" i="33"/>
  <c r="N62" i="33"/>
  <c r="O62" i="33"/>
  <c r="P62" i="33"/>
  <c r="J14" i="52"/>
  <c r="I14" i="52"/>
  <c r="H14" i="52"/>
  <c r="G14" i="52"/>
  <c r="F14" i="52"/>
  <c r="I64" i="10" l="1"/>
  <c r="J64" i="10"/>
  <c r="K64" i="10"/>
  <c r="I66" i="10"/>
  <c r="J66" i="10"/>
  <c r="K66" i="10"/>
  <c r="I68" i="10"/>
  <c r="J68" i="10"/>
  <c r="K68" i="10"/>
  <c r="I70" i="10"/>
  <c r="J70" i="10"/>
  <c r="K70" i="10"/>
  <c r="K68" i="9"/>
  <c r="L68" i="9"/>
  <c r="M68" i="9"/>
  <c r="N68" i="9"/>
  <c r="I68" i="9"/>
  <c r="K66" i="9"/>
  <c r="L66" i="9"/>
  <c r="M66" i="9"/>
  <c r="N66" i="9"/>
  <c r="I66" i="9"/>
  <c r="K64" i="9"/>
  <c r="L64" i="9"/>
  <c r="M64" i="9"/>
  <c r="N64" i="9"/>
  <c r="I64" i="9"/>
  <c r="K62" i="9"/>
  <c r="L62" i="9"/>
  <c r="M62" i="9"/>
  <c r="N62" i="9"/>
  <c r="I62" i="9"/>
  <c r="K60" i="9"/>
  <c r="L60" i="9"/>
  <c r="M60" i="9"/>
  <c r="N60" i="9"/>
  <c r="I60" i="9"/>
  <c r="I67" i="6"/>
  <c r="J67" i="6"/>
  <c r="K67" i="6"/>
  <c r="L67" i="6"/>
  <c r="I65" i="6"/>
  <c r="J65" i="6"/>
  <c r="K65" i="6"/>
  <c r="L65" i="6"/>
  <c r="I61" i="6"/>
  <c r="J61" i="6"/>
  <c r="K61" i="6"/>
  <c r="L61" i="6"/>
  <c r="I173" i="5"/>
  <c r="J173" i="5"/>
  <c r="K173" i="5"/>
  <c r="I171" i="5"/>
  <c r="J171" i="5"/>
  <c r="K171" i="5"/>
  <c r="I169" i="5"/>
  <c r="J169" i="5"/>
  <c r="K169" i="5"/>
  <c r="I167" i="5"/>
  <c r="J167" i="5"/>
  <c r="K167" i="5"/>
  <c r="I165" i="5"/>
  <c r="J165" i="5"/>
  <c r="K165" i="5"/>
  <c r="I68" i="4"/>
  <c r="J68" i="4"/>
  <c r="K68" i="4"/>
  <c r="L68" i="4"/>
  <c r="M68" i="4"/>
  <c r="N68" i="4"/>
  <c r="I66" i="4"/>
  <c r="J66" i="4"/>
  <c r="K66" i="4"/>
  <c r="L66" i="4"/>
  <c r="M66" i="4"/>
  <c r="N66" i="4"/>
  <c r="I64" i="4"/>
  <c r="J64" i="4"/>
  <c r="K64" i="4"/>
  <c r="L64" i="4"/>
  <c r="M64" i="4"/>
  <c r="N64" i="4"/>
  <c r="I62" i="4"/>
  <c r="J62" i="4"/>
  <c r="K62" i="4"/>
  <c r="L62" i="4"/>
  <c r="M62" i="4"/>
  <c r="N62" i="4"/>
  <c r="I60" i="4"/>
  <c r="J60" i="4"/>
  <c r="K60" i="4"/>
  <c r="L60" i="4"/>
  <c r="M60" i="4"/>
  <c r="N60" i="4"/>
  <c r="F97" i="23"/>
  <c r="G97" i="23"/>
  <c r="H97" i="23"/>
  <c r="I97" i="23"/>
  <c r="J97" i="23"/>
  <c r="F93" i="23"/>
  <c r="G93" i="23"/>
  <c r="H93" i="23"/>
  <c r="I93" i="23"/>
  <c r="J93" i="23"/>
  <c r="F95" i="23"/>
  <c r="G95" i="23"/>
  <c r="H95" i="23"/>
  <c r="I95" i="23"/>
  <c r="J95" i="23"/>
  <c r="F26" i="22"/>
  <c r="J26" i="22"/>
  <c r="K26" i="22"/>
  <c r="L26" i="22"/>
  <c r="F24" i="22"/>
  <c r="J24" i="22"/>
  <c r="K24" i="22"/>
  <c r="L24" i="22"/>
  <c r="F96" i="25"/>
  <c r="G96" i="25"/>
  <c r="H96" i="25"/>
  <c r="F95" i="25"/>
  <c r="G95" i="25"/>
  <c r="H95" i="25"/>
  <c r="F97" i="25"/>
  <c r="G97" i="25"/>
  <c r="H97" i="25"/>
  <c r="F148" i="21"/>
  <c r="G148" i="21"/>
  <c r="H148" i="21"/>
  <c r="I148" i="21"/>
  <c r="J148" i="21"/>
  <c r="F149" i="21"/>
  <c r="G149" i="21"/>
  <c r="H149" i="21"/>
  <c r="I149" i="21"/>
  <c r="J149" i="21"/>
  <c r="K59" i="24" l="1"/>
  <c r="K56" i="24"/>
  <c r="K57" i="24"/>
  <c r="K58" i="24"/>
  <c r="K53" i="24"/>
  <c r="K54" i="24"/>
  <c r="K55" i="24"/>
  <c r="F91" i="23"/>
  <c r="G91" i="23"/>
  <c r="H91" i="23"/>
  <c r="I91" i="23"/>
  <c r="J91" i="23"/>
  <c r="F92" i="23"/>
  <c r="G92" i="23"/>
  <c r="H92" i="23"/>
  <c r="I92" i="23"/>
  <c r="J92" i="23"/>
  <c r="L44" i="20" l="1"/>
  <c r="K40" i="20"/>
  <c r="L40" i="20" s="1"/>
  <c r="K39" i="20"/>
  <c r="L39" i="20" s="1"/>
  <c r="K38" i="20"/>
  <c r="L38" i="20" s="1"/>
  <c r="M81" i="27"/>
  <c r="M80" i="27"/>
  <c r="M79" i="27"/>
  <c r="F81" i="27"/>
  <c r="F80" i="27"/>
  <c r="F79" i="27"/>
  <c r="F28" i="27"/>
  <c r="G28" i="27"/>
  <c r="F29" i="27"/>
  <c r="G29" i="27"/>
  <c r="F31" i="27"/>
  <c r="G31" i="27"/>
  <c r="F32" i="27"/>
  <c r="G32" i="27"/>
  <c r="F33" i="27"/>
  <c r="G33" i="27"/>
  <c r="F34" i="27"/>
  <c r="G34" i="27"/>
  <c r="G35" i="27"/>
  <c r="F36" i="27"/>
  <c r="G36" i="27"/>
  <c r="F37" i="27"/>
  <c r="G37" i="27"/>
  <c r="F38" i="27"/>
  <c r="G38" i="27"/>
  <c r="F39" i="27"/>
  <c r="F40" i="27"/>
  <c r="G41" i="27"/>
  <c r="F43" i="27"/>
  <c r="G43" i="27"/>
  <c r="G44" i="27"/>
  <c r="G45" i="27"/>
  <c r="F46" i="27"/>
  <c r="G46" i="27"/>
  <c r="G47" i="27"/>
  <c r="F48" i="27"/>
  <c r="G48" i="27"/>
  <c r="F49" i="27"/>
  <c r="G49" i="27"/>
  <c r="F50" i="27"/>
  <c r="F51" i="27"/>
  <c r="F52" i="27"/>
  <c r="G52" i="27"/>
  <c r="F53" i="27"/>
  <c r="F54" i="27"/>
  <c r="G54" i="27"/>
  <c r="F55" i="27"/>
  <c r="F56" i="27"/>
  <c r="G56" i="27"/>
  <c r="F57" i="27"/>
  <c r="F58" i="27"/>
  <c r="G58" i="27"/>
  <c r="F63" i="27"/>
  <c r="F64" i="27"/>
  <c r="F65" i="27"/>
  <c r="F66" i="27"/>
  <c r="F67" i="27"/>
  <c r="F68" i="27"/>
  <c r="F69" i="27"/>
  <c r="F70" i="27"/>
  <c r="G70" i="27"/>
  <c r="F71" i="27"/>
  <c r="F72" i="27"/>
  <c r="F51" i="24"/>
  <c r="F17" i="52" l="1"/>
  <c r="G17" i="52"/>
  <c r="H17" i="52"/>
  <c r="I17" i="52"/>
  <c r="J17" i="52"/>
  <c r="F18" i="52"/>
  <c r="G18" i="52"/>
  <c r="H18" i="52"/>
  <c r="I18" i="52"/>
  <c r="J18" i="52"/>
  <c r="J16" i="52"/>
  <c r="I16" i="52"/>
  <c r="H16" i="52"/>
  <c r="G16" i="52"/>
  <c r="F16" i="52"/>
  <c r="J15" i="52"/>
  <c r="I15" i="52"/>
  <c r="H15" i="52"/>
  <c r="G15" i="52"/>
  <c r="F15" i="52"/>
  <c r="F22" i="22"/>
  <c r="J22" i="22"/>
  <c r="K22" i="22"/>
  <c r="L22" i="22"/>
  <c r="F21" i="52" l="1"/>
  <c r="L18" i="52"/>
  <c r="F19" i="52"/>
  <c r="G19" i="52"/>
  <c r="H19" i="52"/>
  <c r="I19" i="52"/>
  <c r="J19" i="52"/>
  <c r="L19" i="52"/>
  <c r="F20" i="52"/>
  <c r="G20" i="52"/>
  <c r="H20" i="52"/>
  <c r="I20" i="52"/>
  <c r="J20" i="52"/>
  <c r="L20" i="52"/>
  <c r="L21" i="52"/>
  <c r="F91" i="25"/>
  <c r="G91" i="25"/>
  <c r="H91" i="25"/>
  <c r="F92" i="25"/>
  <c r="G92" i="25"/>
  <c r="H92" i="25"/>
  <c r="F93" i="25"/>
  <c r="G93" i="25"/>
  <c r="H93" i="25"/>
  <c r="F94" i="25"/>
  <c r="G94" i="25"/>
  <c r="H94" i="25"/>
  <c r="F146" i="21"/>
  <c r="G146" i="21"/>
  <c r="H146" i="21"/>
  <c r="I146" i="21"/>
  <c r="J146" i="21"/>
  <c r="F147" i="21"/>
  <c r="G147" i="21"/>
  <c r="H147" i="21"/>
  <c r="I147" i="21"/>
  <c r="J147" i="21"/>
  <c r="F145" i="21"/>
  <c r="G145" i="21"/>
  <c r="H145" i="21"/>
  <c r="I145" i="21"/>
  <c r="J145" i="21"/>
  <c r="I21" i="52" l="1"/>
  <c r="J21" i="52"/>
  <c r="H21" i="52"/>
  <c r="G21" i="52"/>
  <c r="K85" i="31" l="1"/>
  <c r="J85" i="31"/>
  <c r="I85" i="31"/>
  <c r="H85" i="31"/>
  <c r="G85" i="31"/>
  <c r="F85" i="31"/>
  <c r="K84" i="31"/>
  <c r="I84" i="31"/>
  <c r="H84" i="31"/>
  <c r="G84" i="31"/>
  <c r="F84" i="31"/>
  <c r="K83" i="31"/>
  <c r="J83" i="31"/>
  <c r="I83" i="31"/>
  <c r="H83" i="31"/>
  <c r="G83" i="31"/>
  <c r="F83" i="31"/>
  <c r="F90" i="23" l="1"/>
  <c r="G90" i="23"/>
  <c r="H90" i="23"/>
  <c r="I90" i="23"/>
  <c r="J90" i="23"/>
  <c r="F88" i="23"/>
  <c r="G88" i="23"/>
  <c r="H88" i="23"/>
  <c r="I88" i="23"/>
  <c r="J88" i="23"/>
  <c r="F89" i="23"/>
  <c r="G89" i="23"/>
  <c r="H89" i="23"/>
  <c r="I89" i="23"/>
  <c r="J89" i="23"/>
  <c r="K37" i="20" l="1"/>
  <c r="L37" i="20" s="1"/>
  <c r="K36" i="20"/>
  <c r="L36" i="20" s="1"/>
  <c r="L15" i="52"/>
  <c r="L16" i="52"/>
  <c r="L17" i="52"/>
  <c r="F135" i="23" l="1"/>
  <c r="D21" i="38" l="1"/>
  <c r="J96" i="35" l="1"/>
  <c r="K96" i="35"/>
  <c r="L96" i="35"/>
  <c r="M96" i="35"/>
  <c r="N96" i="35"/>
  <c r="O96" i="35"/>
  <c r="J94" i="35"/>
  <c r="K94" i="35"/>
  <c r="L94" i="35"/>
  <c r="M94" i="35"/>
  <c r="N94" i="35"/>
  <c r="O94" i="35"/>
  <c r="I88" i="35"/>
  <c r="J88" i="35"/>
  <c r="K88" i="35"/>
  <c r="L88" i="35"/>
  <c r="M88" i="35"/>
  <c r="N88" i="35"/>
  <c r="O88" i="35"/>
  <c r="I60" i="34"/>
  <c r="K60" i="34"/>
  <c r="L60" i="34"/>
  <c r="M60" i="34"/>
  <c r="N60" i="34"/>
  <c r="O60" i="34"/>
  <c r="I58" i="34"/>
  <c r="K58" i="34"/>
  <c r="L58" i="34"/>
  <c r="M58" i="34"/>
  <c r="N58" i="34"/>
  <c r="O58" i="34"/>
  <c r="I56" i="34"/>
  <c r="J56" i="34"/>
  <c r="K56" i="34"/>
  <c r="L56" i="34"/>
  <c r="M56" i="34"/>
  <c r="N56" i="34"/>
  <c r="O56" i="34"/>
  <c r="I54" i="34"/>
  <c r="J54" i="34"/>
  <c r="K54" i="34"/>
  <c r="L54" i="34"/>
  <c r="M54" i="34"/>
  <c r="N54" i="34"/>
  <c r="O54" i="34"/>
  <c r="Q60" i="33"/>
  <c r="J60" i="33"/>
  <c r="K60" i="33"/>
  <c r="L60" i="33"/>
  <c r="M60" i="33"/>
  <c r="N60" i="33"/>
  <c r="O60" i="33"/>
  <c r="P60" i="33"/>
  <c r="J58" i="33"/>
  <c r="K58" i="33"/>
  <c r="L58" i="33"/>
  <c r="M58" i="33"/>
  <c r="N58" i="33"/>
  <c r="O58" i="33"/>
  <c r="P58" i="33"/>
  <c r="Q58" i="33"/>
  <c r="J56" i="33"/>
  <c r="K56" i="33"/>
  <c r="L56" i="33"/>
  <c r="M56" i="33"/>
  <c r="N56" i="33"/>
  <c r="O56" i="33"/>
  <c r="P56" i="33"/>
  <c r="Q56" i="33"/>
  <c r="Q54" i="33"/>
  <c r="J54" i="33"/>
  <c r="K54" i="33"/>
  <c r="L54" i="33"/>
  <c r="M54" i="33"/>
  <c r="N54" i="33"/>
  <c r="O54" i="33"/>
  <c r="P54" i="33"/>
  <c r="E196" i="12"/>
  <c r="F196" i="12"/>
  <c r="H196" i="12"/>
  <c r="I196" i="12"/>
  <c r="E197" i="12"/>
  <c r="F197" i="12"/>
  <c r="H197" i="12"/>
  <c r="I197" i="12"/>
  <c r="E192" i="11"/>
  <c r="F192" i="11"/>
  <c r="G192" i="11"/>
  <c r="H192" i="11"/>
  <c r="E193" i="11"/>
  <c r="F193" i="11"/>
  <c r="G193" i="11"/>
  <c r="H193" i="11"/>
  <c r="E194" i="11"/>
  <c r="F194" i="11"/>
  <c r="G194" i="11"/>
  <c r="H194" i="11"/>
  <c r="E195" i="11"/>
  <c r="F195" i="11"/>
  <c r="G195" i="11"/>
  <c r="H195" i="11"/>
  <c r="K56" i="9"/>
  <c r="L56" i="9"/>
  <c r="M56" i="9"/>
  <c r="N56" i="9"/>
  <c r="I56" i="9"/>
  <c r="K52" i="9"/>
  <c r="L52" i="9"/>
  <c r="M52" i="9"/>
  <c r="N52" i="9"/>
  <c r="I52" i="9"/>
  <c r="I57" i="6"/>
  <c r="J57" i="6"/>
  <c r="K57" i="6"/>
  <c r="L57" i="6"/>
  <c r="I55" i="6"/>
  <c r="J55" i="6"/>
  <c r="K55" i="6"/>
  <c r="L55" i="6"/>
  <c r="I53" i="6"/>
  <c r="J53" i="6"/>
  <c r="K53" i="6"/>
  <c r="L53" i="6"/>
  <c r="I51" i="6"/>
  <c r="J51" i="6"/>
  <c r="K51" i="6"/>
  <c r="L51" i="6"/>
  <c r="I163" i="5"/>
  <c r="J163" i="5"/>
  <c r="K163" i="5"/>
  <c r="I161" i="5"/>
  <c r="J161" i="5"/>
  <c r="K161" i="5"/>
  <c r="I159" i="5"/>
  <c r="J159" i="5"/>
  <c r="K159" i="5"/>
  <c r="I157" i="5"/>
  <c r="J157" i="5"/>
  <c r="K157" i="5"/>
  <c r="I58" i="4"/>
  <c r="J58" i="4"/>
  <c r="K58" i="4"/>
  <c r="L58" i="4"/>
  <c r="M58" i="4"/>
  <c r="N58" i="4"/>
  <c r="I56" i="4"/>
  <c r="J56" i="4"/>
  <c r="K56" i="4"/>
  <c r="L56" i="4"/>
  <c r="M56" i="4"/>
  <c r="N56" i="4"/>
  <c r="I54" i="4"/>
  <c r="J54" i="4"/>
  <c r="K54" i="4"/>
  <c r="L54" i="4"/>
  <c r="M54" i="4"/>
  <c r="N54" i="4"/>
  <c r="I52" i="4"/>
  <c r="J52" i="4"/>
  <c r="K52" i="4"/>
  <c r="L52" i="4"/>
  <c r="M52" i="4"/>
  <c r="N52" i="4"/>
  <c r="I54" i="10"/>
  <c r="J54" i="10"/>
  <c r="K54" i="10"/>
  <c r="I58" i="10"/>
  <c r="J58" i="10"/>
  <c r="K58" i="10"/>
  <c r="I60" i="10"/>
  <c r="J60" i="10"/>
  <c r="K60" i="10"/>
  <c r="E188" i="12"/>
  <c r="F188" i="12"/>
  <c r="G188" i="12"/>
  <c r="H188" i="12"/>
  <c r="I188" i="12"/>
  <c r="E189" i="12"/>
  <c r="F189" i="12"/>
  <c r="G189" i="12"/>
  <c r="H189" i="12"/>
  <c r="I189" i="12"/>
  <c r="E190" i="12"/>
  <c r="F190" i="12"/>
  <c r="G190" i="12"/>
  <c r="H190" i="12"/>
  <c r="I190" i="12"/>
  <c r="E191" i="12"/>
  <c r="F191" i="12"/>
  <c r="G191" i="12"/>
  <c r="H191" i="12"/>
  <c r="I191" i="12"/>
  <c r="E187" i="11"/>
  <c r="F187" i="11"/>
  <c r="G187" i="11"/>
  <c r="H187" i="11"/>
  <c r="E188" i="11"/>
  <c r="F188" i="11"/>
  <c r="G188" i="11"/>
  <c r="H188" i="11"/>
  <c r="E189" i="11"/>
  <c r="F189" i="11"/>
  <c r="G189" i="11"/>
  <c r="H189" i="11"/>
  <c r="E190" i="11"/>
  <c r="F190" i="11"/>
  <c r="G190" i="11"/>
  <c r="H190" i="11"/>
  <c r="E191" i="11"/>
  <c r="F191" i="11"/>
  <c r="G191" i="11"/>
  <c r="H191" i="11"/>
  <c r="F93" i="59" l="1"/>
  <c r="L123" i="43" l="1"/>
  <c r="M123" i="43" l="1"/>
  <c r="N123" i="43" s="1"/>
  <c r="O123" i="43" s="1"/>
  <c r="H126" i="43" l="1"/>
  <c r="I126" i="43" l="1"/>
  <c r="J126" i="43" s="1"/>
  <c r="K126" i="43" s="1"/>
  <c r="L20" i="22" l="1"/>
  <c r="K20" i="22"/>
  <c r="J20" i="22"/>
  <c r="F20" i="22"/>
  <c r="L18" i="22"/>
  <c r="K18" i="22"/>
  <c r="J18" i="22"/>
  <c r="F18" i="22"/>
  <c r="L16" i="22"/>
  <c r="K16" i="22"/>
  <c r="J16" i="22"/>
  <c r="F16" i="22"/>
  <c r="L14" i="22"/>
  <c r="K14" i="22"/>
  <c r="J14" i="22"/>
  <c r="L12" i="22"/>
  <c r="K12" i="22"/>
  <c r="J12" i="22"/>
  <c r="L10" i="22"/>
  <c r="K10" i="22"/>
  <c r="J10" i="22"/>
  <c r="L8" i="22"/>
  <c r="K8" i="22"/>
  <c r="J8" i="22"/>
  <c r="F90" i="25"/>
  <c r="G90" i="25"/>
  <c r="H90" i="25"/>
  <c r="F144" i="21"/>
  <c r="G144" i="21"/>
  <c r="H144" i="21"/>
  <c r="I144" i="21"/>
  <c r="J144" i="21"/>
  <c r="K50" i="24"/>
  <c r="K51" i="24"/>
  <c r="K52" i="24"/>
  <c r="M78" i="27" l="1"/>
  <c r="M77" i="27"/>
  <c r="M76" i="27"/>
  <c r="M75" i="27"/>
  <c r="M74" i="27"/>
  <c r="M73" i="27"/>
  <c r="F78" i="27"/>
  <c r="F77" i="27"/>
  <c r="F76" i="27"/>
  <c r="F75" i="27"/>
  <c r="G74" i="27"/>
  <c r="F74" i="27"/>
  <c r="F73" i="27"/>
  <c r="H127" i="43" l="1"/>
  <c r="K32" i="20"/>
  <c r="L32" i="20" s="1"/>
  <c r="K33" i="20"/>
  <c r="L33" i="20" s="1"/>
  <c r="K34" i="20"/>
  <c r="L34" i="20" s="1"/>
  <c r="K35" i="20"/>
  <c r="L35" i="20" s="1"/>
  <c r="I127" i="43" l="1"/>
  <c r="J127" i="43" s="1"/>
  <c r="K127" i="43" s="1"/>
  <c r="K49" i="24"/>
  <c r="K48" i="24"/>
  <c r="F140" i="21" l="1"/>
  <c r="G140" i="21"/>
  <c r="H140" i="21"/>
  <c r="I140" i="21"/>
  <c r="J140" i="21"/>
  <c r="F141" i="21"/>
  <c r="G141" i="21"/>
  <c r="H141" i="21"/>
  <c r="I141" i="21"/>
  <c r="J141" i="21"/>
  <c r="F142" i="21"/>
  <c r="G142" i="21"/>
  <c r="H142" i="21"/>
  <c r="I142" i="21"/>
  <c r="J142" i="21"/>
  <c r="F143" i="21"/>
  <c r="G143" i="21"/>
  <c r="H143" i="21"/>
  <c r="I143" i="21"/>
  <c r="J143" i="21"/>
  <c r="G88" i="25"/>
  <c r="F85" i="25"/>
  <c r="G85" i="25"/>
  <c r="H85" i="25"/>
  <c r="F86" i="25"/>
  <c r="G86" i="25"/>
  <c r="H86" i="25"/>
  <c r="F87" i="25"/>
  <c r="G87" i="25"/>
  <c r="H87" i="25"/>
  <c r="H88" i="25"/>
  <c r="F89" i="25"/>
  <c r="G89" i="25"/>
  <c r="H89" i="25"/>
  <c r="F87" i="23"/>
  <c r="G87" i="23"/>
  <c r="H87" i="23"/>
  <c r="I87" i="23"/>
  <c r="J87" i="23"/>
  <c r="F88" i="25" l="1"/>
  <c r="F89" i="59" l="1"/>
  <c r="F139" i="21" l="1"/>
  <c r="G139" i="21"/>
  <c r="H139" i="21"/>
  <c r="I139" i="21"/>
  <c r="J139" i="21"/>
  <c r="I89" i="59" l="1"/>
  <c r="K89" i="59" s="1"/>
  <c r="F13" i="52"/>
  <c r="G13" i="52"/>
  <c r="H13" i="52"/>
  <c r="I13" i="52"/>
  <c r="J13" i="52"/>
  <c r="L13" i="52"/>
  <c r="L14" i="52"/>
  <c r="I91" i="59" l="1"/>
  <c r="J89" i="59"/>
  <c r="E95" i="59"/>
  <c r="E97" i="59" s="1"/>
  <c r="L92" i="59"/>
  <c r="F97" i="59" l="1"/>
  <c r="J91" i="59"/>
  <c r="K91" i="59"/>
  <c r="I93" i="59"/>
  <c r="L91" i="59"/>
  <c r="L90" i="59"/>
  <c r="L89" i="59"/>
  <c r="F95" i="59"/>
  <c r="L96" i="59" s="1"/>
  <c r="L94" i="59"/>
  <c r="J93" i="59" l="1"/>
  <c r="L93" i="59"/>
  <c r="I95" i="59"/>
  <c r="K93" i="59"/>
  <c r="I46" i="10"/>
  <c r="J46" i="10"/>
  <c r="K46" i="10"/>
  <c r="I50" i="10"/>
  <c r="J50" i="10"/>
  <c r="K50" i="10"/>
  <c r="K50" i="9"/>
  <c r="L50" i="9"/>
  <c r="M50" i="9"/>
  <c r="N50" i="9"/>
  <c r="I50" i="9"/>
  <c r="K48" i="9"/>
  <c r="L48" i="9"/>
  <c r="M48" i="9"/>
  <c r="N48" i="9"/>
  <c r="I48" i="9"/>
  <c r="I47" i="6"/>
  <c r="J47" i="6"/>
  <c r="K47" i="6"/>
  <c r="L47" i="6"/>
  <c r="I43" i="6"/>
  <c r="J43" i="6"/>
  <c r="K43" i="6"/>
  <c r="L43" i="6"/>
  <c r="I155" i="5"/>
  <c r="J155" i="5"/>
  <c r="K155" i="5"/>
  <c r="I153" i="5"/>
  <c r="J153" i="5"/>
  <c r="K153" i="5"/>
  <c r="I151" i="5"/>
  <c r="J151" i="5"/>
  <c r="K151" i="5"/>
  <c r="I149" i="5"/>
  <c r="J149" i="5"/>
  <c r="K149" i="5"/>
  <c r="I147" i="5"/>
  <c r="J147" i="5"/>
  <c r="K147" i="5"/>
  <c r="I50" i="4"/>
  <c r="J50" i="4"/>
  <c r="K50" i="4"/>
  <c r="L50" i="4"/>
  <c r="M50" i="4"/>
  <c r="N50" i="4"/>
  <c r="I48" i="4"/>
  <c r="J48" i="4"/>
  <c r="K48" i="4"/>
  <c r="L48" i="4"/>
  <c r="M48" i="4"/>
  <c r="N48" i="4"/>
  <c r="I46" i="4"/>
  <c r="J46" i="4"/>
  <c r="K46" i="4"/>
  <c r="L46" i="4"/>
  <c r="M46" i="4"/>
  <c r="N46" i="4"/>
  <c r="I44" i="4"/>
  <c r="J44" i="4"/>
  <c r="K44" i="4"/>
  <c r="L44" i="4"/>
  <c r="M44" i="4"/>
  <c r="N44" i="4"/>
  <c r="I86" i="35"/>
  <c r="J86" i="35"/>
  <c r="K86" i="35"/>
  <c r="L86" i="35"/>
  <c r="M86" i="35"/>
  <c r="N86" i="35"/>
  <c r="O86" i="35"/>
  <c r="I84" i="35"/>
  <c r="J84" i="35"/>
  <c r="K84" i="35"/>
  <c r="L84" i="35"/>
  <c r="M84" i="35"/>
  <c r="N84" i="35"/>
  <c r="O84" i="35"/>
  <c r="I82" i="35"/>
  <c r="J82" i="35"/>
  <c r="K82" i="35"/>
  <c r="L82" i="35"/>
  <c r="M82" i="35"/>
  <c r="N82" i="35"/>
  <c r="O82" i="35"/>
  <c r="I80" i="35"/>
  <c r="J80" i="35"/>
  <c r="K80" i="35"/>
  <c r="L80" i="35"/>
  <c r="M80" i="35"/>
  <c r="N80" i="35"/>
  <c r="O80" i="35"/>
  <c r="I78" i="35"/>
  <c r="J78" i="35"/>
  <c r="K78" i="35"/>
  <c r="L78" i="35"/>
  <c r="M78" i="35"/>
  <c r="N78" i="35"/>
  <c r="O78" i="35"/>
  <c r="I52" i="34"/>
  <c r="J52" i="34"/>
  <c r="K52" i="34"/>
  <c r="L52" i="34"/>
  <c r="M52" i="34"/>
  <c r="N52" i="34"/>
  <c r="O52" i="34"/>
  <c r="I50" i="34"/>
  <c r="J50" i="34"/>
  <c r="K50" i="34"/>
  <c r="L50" i="34"/>
  <c r="M50" i="34"/>
  <c r="N50" i="34"/>
  <c r="O50" i="34"/>
  <c r="I48" i="34"/>
  <c r="J48" i="34"/>
  <c r="K48" i="34"/>
  <c r="L48" i="34"/>
  <c r="M48" i="34"/>
  <c r="N48" i="34"/>
  <c r="O48" i="34"/>
  <c r="I46" i="34"/>
  <c r="J46" i="34"/>
  <c r="K46" i="34"/>
  <c r="L46" i="34"/>
  <c r="M46" i="34"/>
  <c r="N46" i="34"/>
  <c r="O46" i="34"/>
  <c r="I44" i="34"/>
  <c r="J44" i="34"/>
  <c r="K44" i="34"/>
  <c r="L44" i="34"/>
  <c r="M44" i="34"/>
  <c r="N44" i="34"/>
  <c r="O44" i="34"/>
  <c r="Q52" i="33"/>
  <c r="J52" i="33"/>
  <c r="K52" i="33"/>
  <c r="L52" i="33"/>
  <c r="M52" i="33"/>
  <c r="N52" i="33"/>
  <c r="O52" i="33"/>
  <c r="P52" i="33"/>
  <c r="J50" i="33"/>
  <c r="K50" i="33"/>
  <c r="L50" i="33"/>
  <c r="M50" i="33"/>
  <c r="N50" i="33"/>
  <c r="O50" i="33"/>
  <c r="P50" i="33"/>
  <c r="Q50" i="33"/>
  <c r="Q48" i="33"/>
  <c r="J48" i="33"/>
  <c r="K48" i="33"/>
  <c r="L48" i="33"/>
  <c r="M48" i="33"/>
  <c r="N48" i="33"/>
  <c r="O48" i="33"/>
  <c r="P48" i="33"/>
  <c r="Q46" i="33"/>
  <c r="J46" i="33"/>
  <c r="K46" i="33"/>
  <c r="L46" i="33"/>
  <c r="M46" i="33"/>
  <c r="N46" i="33"/>
  <c r="O46" i="33"/>
  <c r="P46" i="33"/>
  <c r="I44" i="33"/>
  <c r="Q44" i="33" s="1"/>
  <c r="J44" i="33"/>
  <c r="K44" i="33"/>
  <c r="L44" i="33"/>
  <c r="M44" i="33"/>
  <c r="N44" i="33"/>
  <c r="O44" i="33"/>
  <c r="P44" i="33"/>
  <c r="J131" i="5"/>
  <c r="H37" i="24"/>
  <c r="F36" i="24"/>
  <c r="G36" i="24"/>
  <c r="H36" i="24"/>
  <c r="J36" i="24"/>
  <c r="J37" i="24"/>
  <c r="J38" i="24"/>
  <c r="K47" i="24"/>
  <c r="F79" i="23"/>
  <c r="G79" i="23"/>
  <c r="H79" i="23"/>
  <c r="I79" i="23"/>
  <c r="J79" i="23"/>
  <c r="F80" i="23"/>
  <c r="G80" i="23"/>
  <c r="H80" i="23"/>
  <c r="I80" i="23"/>
  <c r="J80" i="23"/>
  <c r="F81" i="23"/>
  <c r="G81" i="23"/>
  <c r="H81" i="23"/>
  <c r="I81" i="23"/>
  <c r="J81" i="23"/>
  <c r="L100" i="59" l="1"/>
  <c r="E103" i="59"/>
  <c r="F101" i="59"/>
  <c r="J95" i="59"/>
  <c r="L95" i="59"/>
  <c r="I97" i="59"/>
  <c r="I99" i="59" s="1"/>
  <c r="K95" i="59"/>
  <c r="F38" i="24"/>
  <c r="G37" i="24"/>
  <c r="F37" i="24"/>
  <c r="F103" i="59" l="1"/>
  <c r="L104" i="59" s="1"/>
  <c r="E105" i="59"/>
  <c r="J99" i="59"/>
  <c r="I101" i="59"/>
  <c r="L101" i="59" s="1"/>
  <c r="K99" i="59"/>
  <c r="L99" i="59"/>
  <c r="L102" i="59"/>
  <c r="K97" i="59"/>
  <c r="J97" i="59"/>
  <c r="E107" i="59" l="1"/>
  <c r="F107" i="59" s="1"/>
  <c r="F105" i="59"/>
  <c r="I103" i="59"/>
  <c r="I105" i="59" s="1"/>
  <c r="J101" i="59"/>
  <c r="K101" i="59"/>
  <c r="L11" i="52"/>
  <c r="F11" i="52"/>
  <c r="G11" i="52"/>
  <c r="H11" i="52"/>
  <c r="I11" i="52"/>
  <c r="J11" i="52"/>
  <c r="F12" i="52"/>
  <c r="G12" i="52"/>
  <c r="H12" i="52"/>
  <c r="I12" i="52"/>
  <c r="J12" i="52"/>
  <c r="L12" i="52"/>
  <c r="K105" i="59" l="1"/>
  <c r="I107" i="59"/>
  <c r="J105" i="59"/>
  <c r="L106" i="59"/>
  <c r="L105" i="59"/>
  <c r="L108" i="59"/>
  <c r="L107" i="59"/>
  <c r="J103" i="59"/>
  <c r="K103" i="59"/>
  <c r="L103" i="59"/>
  <c r="L10" i="52"/>
  <c r="I8" i="52"/>
  <c r="L8" i="52"/>
  <c r="L9" i="52"/>
  <c r="J107" i="59" l="1"/>
  <c r="K107" i="59"/>
  <c r="H8" i="52"/>
  <c r="G8" i="52"/>
  <c r="F8" i="52"/>
  <c r="J8" i="52"/>
  <c r="F83" i="25"/>
  <c r="G83" i="25"/>
  <c r="H83" i="25"/>
  <c r="F136" i="21"/>
  <c r="G136" i="21"/>
  <c r="H136" i="21"/>
  <c r="I136" i="21"/>
  <c r="J136" i="21"/>
  <c r="F137" i="21"/>
  <c r="G137" i="21"/>
  <c r="H137" i="21"/>
  <c r="I137" i="21"/>
  <c r="J137" i="21"/>
  <c r="F9" i="52" l="1"/>
  <c r="G9" i="52"/>
  <c r="H9" i="52"/>
  <c r="I9" i="52"/>
  <c r="J9" i="52"/>
  <c r="H78" i="23"/>
  <c r="I78" i="23"/>
  <c r="F78" i="23"/>
  <c r="G78" i="23"/>
  <c r="J78" i="23"/>
  <c r="I77" i="23"/>
  <c r="J77" i="23"/>
  <c r="H77" i="23"/>
  <c r="G77" i="23"/>
  <c r="F77" i="23"/>
  <c r="G10" i="52" l="1"/>
  <c r="H10" i="52"/>
  <c r="I10" i="52"/>
  <c r="J10" i="52"/>
  <c r="F10" i="52"/>
  <c r="L31" i="20"/>
  <c r="K30" i="20"/>
  <c r="L30" i="20" s="1"/>
  <c r="I31" i="20"/>
  <c r="H31" i="20"/>
  <c r="I30" i="20"/>
  <c r="H30" i="20"/>
  <c r="M72" i="27"/>
  <c r="N102" i="43"/>
  <c r="O102" i="43" s="1"/>
  <c r="P102" i="43" s="1"/>
  <c r="I76" i="35"/>
  <c r="J76" i="35"/>
  <c r="K76" i="35"/>
  <c r="L76" i="35"/>
  <c r="M76" i="35"/>
  <c r="N76" i="35"/>
  <c r="O76" i="35"/>
  <c r="I74" i="35"/>
  <c r="J74" i="35"/>
  <c r="K74" i="35"/>
  <c r="L74" i="35"/>
  <c r="M74" i="35"/>
  <c r="N74" i="35"/>
  <c r="O74" i="35"/>
  <c r="I72" i="35"/>
  <c r="J72" i="35"/>
  <c r="K72" i="35"/>
  <c r="L72" i="35"/>
  <c r="M72" i="35"/>
  <c r="N72" i="35"/>
  <c r="O72" i="35"/>
  <c r="I70" i="35"/>
  <c r="J70" i="35"/>
  <c r="K70" i="35"/>
  <c r="L70" i="35"/>
  <c r="M70" i="35"/>
  <c r="N70" i="35"/>
  <c r="O70" i="35"/>
  <c r="I42" i="34"/>
  <c r="J42" i="34"/>
  <c r="K42" i="34"/>
  <c r="L42" i="34"/>
  <c r="M42" i="34"/>
  <c r="N42" i="34"/>
  <c r="O42" i="34"/>
  <c r="I40" i="34"/>
  <c r="J40" i="34"/>
  <c r="K40" i="34"/>
  <c r="L40" i="34"/>
  <c r="M40" i="34"/>
  <c r="N40" i="34"/>
  <c r="O40" i="34"/>
  <c r="I38" i="34"/>
  <c r="J38" i="34"/>
  <c r="K38" i="34"/>
  <c r="L38" i="34"/>
  <c r="M38" i="34"/>
  <c r="N38" i="34"/>
  <c r="O38" i="34"/>
  <c r="I36" i="34"/>
  <c r="J36" i="34"/>
  <c r="K36" i="34"/>
  <c r="L36" i="34"/>
  <c r="M36" i="34"/>
  <c r="N36" i="34"/>
  <c r="O36" i="34"/>
  <c r="I40" i="33"/>
  <c r="Q40" i="33" s="1"/>
  <c r="J40" i="33"/>
  <c r="K40" i="33"/>
  <c r="L40" i="33"/>
  <c r="M40" i="33"/>
  <c r="N40" i="33"/>
  <c r="O40" i="33"/>
  <c r="P40" i="33"/>
  <c r="I38" i="33"/>
  <c r="Q38" i="33" s="1"/>
  <c r="J38" i="33"/>
  <c r="K38" i="33"/>
  <c r="L38" i="33"/>
  <c r="M38" i="33"/>
  <c r="N38" i="33"/>
  <c r="O38" i="33"/>
  <c r="P38" i="33"/>
  <c r="I36" i="33"/>
  <c r="Q36" i="33" s="1"/>
  <c r="J36" i="33"/>
  <c r="K36" i="33"/>
  <c r="L36" i="33"/>
  <c r="M36" i="33"/>
  <c r="N36" i="33"/>
  <c r="O36" i="33"/>
  <c r="P36" i="33"/>
  <c r="E183" i="12"/>
  <c r="F183" i="12"/>
  <c r="G183" i="12"/>
  <c r="H183" i="12"/>
  <c r="I183" i="12"/>
  <c r="E184" i="12"/>
  <c r="F184" i="12"/>
  <c r="G184" i="12"/>
  <c r="H184" i="12"/>
  <c r="I184" i="12"/>
  <c r="E185" i="12"/>
  <c r="F185" i="12"/>
  <c r="G185" i="12"/>
  <c r="H185" i="12"/>
  <c r="I185" i="12"/>
  <c r="E187" i="12"/>
  <c r="F187" i="12"/>
  <c r="G187" i="12"/>
  <c r="H187" i="12"/>
  <c r="I187" i="12"/>
  <c r="E181" i="11"/>
  <c r="F181" i="11"/>
  <c r="G181" i="11"/>
  <c r="H181" i="11"/>
  <c r="E182" i="11"/>
  <c r="F182" i="11"/>
  <c r="G182" i="11"/>
  <c r="H182" i="11"/>
  <c r="E183" i="11"/>
  <c r="F183" i="11"/>
  <c r="G183" i="11"/>
  <c r="H183" i="11"/>
  <c r="E184" i="11"/>
  <c r="F184" i="11"/>
  <c r="G184" i="11"/>
  <c r="H184" i="11"/>
  <c r="E185" i="11"/>
  <c r="F185" i="11"/>
  <c r="G185" i="11"/>
  <c r="H185" i="11"/>
  <c r="E186" i="11"/>
  <c r="F186" i="11"/>
  <c r="G186" i="11"/>
  <c r="H186" i="11"/>
  <c r="I34" i="10"/>
  <c r="J34" i="10"/>
  <c r="K34" i="10"/>
  <c r="I36" i="10"/>
  <c r="J36" i="10"/>
  <c r="K36" i="10"/>
  <c r="I38" i="10"/>
  <c r="J38" i="10"/>
  <c r="K38" i="10"/>
  <c r="I40" i="10"/>
  <c r="J40" i="10"/>
  <c r="K40" i="10"/>
  <c r="I42" i="10"/>
  <c r="J42" i="10"/>
  <c r="K42" i="10"/>
  <c r="K44" i="9"/>
  <c r="L44" i="9"/>
  <c r="M44" i="9"/>
  <c r="N44" i="9"/>
  <c r="I44" i="9"/>
  <c r="K42" i="9"/>
  <c r="L42" i="9"/>
  <c r="M42" i="9"/>
  <c r="N42" i="9"/>
  <c r="I42" i="9"/>
  <c r="K40" i="9"/>
  <c r="L40" i="9"/>
  <c r="M40" i="9"/>
  <c r="N40" i="9"/>
  <c r="I40" i="9"/>
  <c r="K38" i="9"/>
  <c r="L38" i="9"/>
  <c r="M38" i="9"/>
  <c r="N38" i="9"/>
  <c r="I38" i="9"/>
  <c r="K36" i="9"/>
  <c r="L36" i="9"/>
  <c r="M36" i="9"/>
  <c r="N36" i="9"/>
  <c r="I36" i="9"/>
  <c r="I39" i="6"/>
  <c r="J39" i="6"/>
  <c r="K39" i="6"/>
  <c r="L39" i="6"/>
  <c r="I37" i="6"/>
  <c r="J37" i="6"/>
  <c r="K37" i="6"/>
  <c r="L37" i="6"/>
  <c r="I35" i="6"/>
  <c r="J35" i="6"/>
  <c r="K35" i="6"/>
  <c r="L35" i="6"/>
  <c r="I33" i="6"/>
  <c r="J33" i="6"/>
  <c r="K33" i="6"/>
  <c r="L33" i="6"/>
  <c r="I145" i="5"/>
  <c r="J145" i="5"/>
  <c r="K145" i="5"/>
  <c r="I143" i="5"/>
  <c r="J143" i="5"/>
  <c r="K143" i="5"/>
  <c r="I141" i="5"/>
  <c r="J141" i="5"/>
  <c r="K141" i="5"/>
  <c r="I139" i="5"/>
  <c r="J139" i="5"/>
  <c r="K139" i="5"/>
  <c r="I42" i="4"/>
  <c r="J42" i="4"/>
  <c r="K42" i="4"/>
  <c r="L42" i="4"/>
  <c r="M42" i="4"/>
  <c r="N42" i="4"/>
  <c r="I40" i="4"/>
  <c r="J40" i="4"/>
  <c r="K40" i="4"/>
  <c r="L40" i="4"/>
  <c r="M40" i="4"/>
  <c r="N40" i="4"/>
  <c r="I38" i="4"/>
  <c r="J38" i="4"/>
  <c r="K38" i="4"/>
  <c r="L38" i="4"/>
  <c r="M38" i="4"/>
  <c r="N38" i="4"/>
  <c r="I36" i="4"/>
  <c r="J36" i="4"/>
  <c r="K36" i="4"/>
  <c r="L36" i="4"/>
  <c r="M36" i="4"/>
  <c r="N36" i="4"/>
  <c r="I34" i="4"/>
  <c r="J34" i="4"/>
  <c r="K34" i="4"/>
  <c r="L34" i="4"/>
  <c r="M34" i="4"/>
  <c r="N34" i="4"/>
  <c r="E110" i="14" l="1"/>
  <c r="E108" i="14"/>
  <c r="I34" i="9"/>
  <c r="K34" i="9"/>
  <c r="L34" i="9"/>
  <c r="M34" i="9"/>
  <c r="N34" i="9"/>
  <c r="J84" i="30" l="1"/>
  <c r="I84" i="30"/>
  <c r="H84" i="30"/>
  <c r="G84" i="30"/>
  <c r="J83" i="30"/>
  <c r="I83" i="30"/>
  <c r="H83" i="30"/>
  <c r="G83" i="30"/>
  <c r="J82" i="30"/>
  <c r="I82" i="30"/>
  <c r="H82" i="30"/>
  <c r="G82" i="30"/>
  <c r="K82" i="31" l="1"/>
  <c r="J82" i="31"/>
  <c r="I82" i="31"/>
  <c r="H82" i="31"/>
  <c r="G82" i="31"/>
  <c r="F82" i="31"/>
  <c r="K81" i="31"/>
  <c r="J81" i="31"/>
  <c r="I81" i="31"/>
  <c r="H81" i="31"/>
  <c r="G81" i="31"/>
  <c r="F81" i="31"/>
  <c r="M71" i="27"/>
  <c r="K29" i="20"/>
  <c r="L29" i="20" s="1"/>
  <c r="K28" i="20"/>
  <c r="L28" i="20" s="1"/>
  <c r="K27" i="20"/>
  <c r="L27" i="20" s="1"/>
  <c r="K26" i="20"/>
  <c r="L26" i="20" s="1"/>
  <c r="K25" i="20"/>
  <c r="L25" i="20" s="1"/>
  <c r="I25" i="20"/>
  <c r="I26" i="20"/>
  <c r="I27" i="20"/>
  <c r="I28" i="20"/>
  <c r="I29" i="20"/>
  <c r="H25" i="20"/>
  <c r="H26" i="20"/>
  <c r="H27" i="20"/>
  <c r="H28" i="20"/>
  <c r="H29" i="20"/>
  <c r="L66" i="25" l="1"/>
  <c r="K66" i="25"/>
  <c r="J66" i="25"/>
  <c r="F72" i="25"/>
  <c r="G72" i="25"/>
  <c r="H72" i="25"/>
  <c r="I72" i="25"/>
  <c r="E114" i="14" l="1"/>
  <c r="E116" i="14" s="1"/>
  <c r="E118" i="14" s="1"/>
  <c r="E120" i="14" s="1"/>
  <c r="M70" i="27" l="1"/>
  <c r="M69" i="27"/>
  <c r="M68" i="27"/>
  <c r="M67" i="27"/>
  <c r="J70" i="27"/>
  <c r="I70" i="27"/>
  <c r="H70" i="27"/>
  <c r="H8" i="20"/>
  <c r="H9" i="20"/>
  <c r="H10" i="20"/>
  <c r="H11" i="20"/>
  <c r="H12" i="20"/>
  <c r="H14" i="20"/>
  <c r="H15" i="20"/>
  <c r="H16" i="20"/>
  <c r="F133" i="21"/>
  <c r="G133" i="21"/>
  <c r="H133" i="21"/>
  <c r="I133" i="21"/>
  <c r="J133" i="21"/>
  <c r="F134" i="21"/>
  <c r="G134" i="21"/>
  <c r="H134" i="21"/>
  <c r="I134" i="21"/>
  <c r="J134" i="21"/>
  <c r="F135" i="21"/>
  <c r="G135" i="21"/>
  <c r="H135" i="21"/>
  <c r="I135" i="21"/>
  <c r="J135" i="21"/>
  <c r="F82" i="25"/>
  <c r="G82" i="25"/>
  <c r="H82" i="25"/>
  <c r="F79" i="25"/>
  <c r="G79" i="25"/>
  <c r="H79" i="25"/>
  <c r="F80" i="25"/>
  <c r="G80" i="25"/>
  <c r="H80" i="25"/>
  <c r="F81" i="25"/>
  <c r="G81" i="25"/>
  <c r="H81" i="25"/>
  <c r="F35" i="24"/>
  <c r="G35" i="24"/>
  <c r="H35" i="24"/>
  <c r="J35" i="24"/>
  <c r="F75" i="23"/>
  <c r="F34" i="24"/>
  <c r="G34" i="24"/>
  <c r="H34" i="24"/>
  <c r="J34" i="24"/>
  <c r="F156" i="43" l="1"/>
  <c r="G156" i="43"/>
  <c r="J75" i="23"/>
  <c r="I75" i="23"/>
  <c r="H75" i="23"/>
  <c r="G75" i="23"/>
  <c r="K32" i="9"/>
  <c r="L32" i="9"/>
  <c r="M32" i="9"/>
  <c r="N32" i="9"/>
  <c r="I32" i="9"/>
  <c r="K30" i="9"/>
  <c r="L30" i="9"/>
  <c r="M30" i="9"/>
  <c r="N30" i="9"/>
  <c r="I30" i="9"/>
  <c r="K28" i="9"/>
  <c r="L28" i="9"/>
  <c r="M28" i="9"/>
  <c r="N28" i="9"/>
  <c r="I28" i="9"/>
  <c r="K26" i="9"/>
  <c r="L26" i="9"/>
  <c r="M26" i="9"/>
  <c r="N26" i="9"/>
  <c r="I26" i="9"/>
  <c r="I31" i="6"/>
  <c r="J31" i="6"/>
  <c r="K31" i="6"/>
  <c r="L31" i="6"/>
  <c r="I29" i="6"/>
  <c r="J29" i="6"/>
  <c r="K29" i="6"/>
  <c r="L29" i="6"/>
  <c r="I27" i="6"/>
  <c r="J27" i="6"/>
  <c r="K27" i="6"/>
  <c r="L27" i="6"/>
  <c r="I137" i="5"/>
  <c r="J137" i="5"/>
  <c r="K137" i="5"/>
  <c r="I135" i="5"/>
  <c r="J135" i="5"/>
  <c r="K135" i="5"/>
  <c r="I133" i="5"/>
  <c r="J133" i="5"/>
  <c r="K133" i="5"/>
  <c r="I32" i="4"/>
  <c r="J32" i="4"/>
  <c r="K32" i="4"/>
  <c r="L32" i="4"/>
  <c r="M32" i="4"/>
  <c r="N32" i="4"/>
  <c r="I30" i="4"/>
  <c r="J30" i="4"/>
  <c r="K30" i="4"/>
  <c r="L30" i="4"/>
  <c r="M30" i="4"/>
  <c r="N30" i="4"/>
  <c r="I28" i="4"/>
  <c r="J28" i="4"/>
  <c r="K28" i="4"/>
  <c r="L28" i="4"/>
  <c r="M28" i="4"/>
  <c r="N28" i="4"/>
  <c r="I26" i="4"/>
  <c r="J26" i="4"/>
  <c r="K26" i="4"/>
  <c r="L26" i="4"/>
  <c r="M26" i="4"/>
  <c r="N26" i="4"/>
  <c r="F157" i="43" l="1"/>
  <c r="G157" i="43"/>
  <c r="I28" i="10"/>
  <c r="J28" i="10"/>
  <c r="K28" i="10"/>
  <c r="I30" i="10"/>
  <c r="J30" i="10"/>
  <c r="K30" i="10"/>
  <c r="I32" i="10"/>
  <c r="J32" i="10"/>
  <c r="K32" i="10"/>
  <c r="F62" i="25"/>
  <c r="F60" i="25"/>
  <c r="F61" i="25"/>
  <c r="F59" i="25"/>
  <c r="F55" i="25"/>
  <c r="F56" i="25"/>
  <c r="F57" i="25"/>
  <c r="F58" i="25"/>
  <c r="F159" i="43" l="1"/>
  <c r="G159" i="43"/>
  <c r="F158" i="43"/>
  <c r="G158" i="43"/>
  <c r="J81" i="30"/>
  <c r="I81" i="30"/>
  <c r="H81" i="30"/>
  <c r="G81" i="30"/>
  <c r="J80" i="30"/>
  <c r="I80" i="30"/>
  <c r="H80" i="30"/>
  <c r="G80" i="30"/>
  <c r="J79" i="30"/>
  <c r="I79" i="30"/>
  <c r="H79" i="30"/>
  <c r="G79" i="30"/>
  <c r="J78" i="30"/>
  <c r="I78" i="30"/>
  <c r="H78" i="30"/>
  <c r="G78" i="30"/>
  <c r="J77" i="30"/>
  <c r="I77" i="30"/>
  <c r="H77" i="30"/>
  <c r="G77" i="30"/>
  <c r="G160" i="43" l="1"/>
  <c r="F160" i="43"/>
  <c r="H104" i="14"/>
  <c r="H106" i="14" s="1"/>
  <c r="I104" i="14"/>
  <c r="I102" i="14"/>
  <c r="I100" i="14"/>
  <c r="I98" i="14"/>
  <c r="I96" i="14"/>
  <c r="I94" i="14"/>
  <c r="G161" i="43" l="1"/>
  <c r="F161" i="43"/>
  <c r="H108" i="14"/>
  <c r="I106" i="14"/>
  <c r="E163" i="43" l="1"/>
  <c r="F162" i="43"/>
  <c r="G162" i="43"/>
  <c r="L100" i="49"/>
  <c r="N100" i="49"/>
  <c r="H110" i="14"/>
  <c r="I108" i="14"/>
  <c r="F163" i="43" l="1"/>
  <c r="G163" i="43"/>
  <c r="J152" i="43"/>
  <c r="K152" i="43" s="1"/>
  <c r="L102" i="49"/>
  <c r="N102" i="49"/>
  <c r="I104" i="49"/>
  <c r="I110" i="14"/>
  <c r="H112" i="14"/>
  <c r="J153" i="43" l="1"/>
  <c r="K153" i="43" s="1"/>
  <c r="I106" i="49"/>
  <c r="N106" i="49" s="1"/>
  <c r="K104" i="49"/>
  <c r="L104" i="49"/>
  <c r="J104" i="49"/>
  <c r="N104" i="49"/>
  <c r="I112" i="14"/>
  <c r="H114" i="14"/>
  <c r="J33" i="24"/>
  <c r="F32" i="24"/>
  <c r="G32" i="24"/>
  <c r="H32" i="24"/>
  <c r="J32" i="24"/>
  <c r="F70" i="23"/>
  <c r="G70" i="23"/>
  <c r="H70" i="23"/>
  <c r="I70" i="23"/>
  <c r="J70" i="23"/>
  <c r="F71" i="23"/>
  <c r="G71" i="23"/>
  <c r="H71" i="23"/>
  <c r="I71" i="23"/>
  <c r="J71" i="23"/>
  <c r="F72" i="23"/>
  <c r="G72" i="23"/>
  <c r="H72" i="23"/>
  <c r="I72" i="23"/>
  <c r="J72" i="23"/>
  <c r="F73" i="23"/>
  <c r="G73" i="23"/>
  <c r="H73" i="23"/>
  <c r="I73" i="23"/>
  <c r="J73" i="23"/>
  <c r="F74" i="23"/>
  <c r="G74" i="23"/>
  <c r="H74" i="23"/>
  <c r="I74" i="23"/>
  <c r="J74" i="23"/>
  <c r="M66" i="27"/>
  <c r="M65" i="27"/>
  <c r="M64" i="27"/>
  <c r="M63" i="27"/>
  <c r="M58" i="27"/>
  <c r="J58" i="27"/>
  <c r="I58" i="27"/>
  <c r="H58" i="27"/>
  <c r="L21" i="20"/>
  <c r="M21" i="20" s="1"/>
  <c r="N21" i="20" s="1"/>
  <c r="L20" i="20"/>
  <c r="M20" i="20" s="1"/>
  <c r="N20" i="20" s="1"/>
  <c r="L19" i="20"/>
  <c r="M19" i="20" s="1"/>
  <c r="N19" i="20" s="1"/>
  <c r="L18" i="20"/>
  <c r="M18" i="20" s="1"/>
  <c r="N18" i="20" s="1"/>
  <c r="L17" i="20"/>
  <c r="M17" i="20" s="1"/>
  <c r="N17" i="20" s="1"/>
  <c r="J21" i="20"/>
  <c r="I21" i="20"/>
  <c r="H21" i="20"/>
  <c r="J20" i="20"/>
  <c r="I20" i="20"/>
  <c r="H20" i="20"/>
  <c r="J19" i="20"/>
  <c r="I19" i="20"/>
  <c r="J18" i="20"/>
  <c r="I18" i="20"/>
  <c r="H18" i="20"/>
  <c r="J17" i="20"/>
  <c r="I17" i="20"/>
  <c r="H17" i="20"/>
  <c r="J155" i="43" l="1"/>
  <c r="K155" i="43" s="1"/>
  <c r="I108" i="49"/>
  <c r="J108" i="49"/>
  <c r="K108" i="49"/>
  <c r="L108" i="49"/>
  <c r="J106" i="49"/>
  <c r="K106" i="49"/>
  <c r="L106" i="49"/>
  <c r="I110" i="49"/>
  <c r="N108" i="49"/>
  <c r="H116" i="14"/>
  <c r="I114" i="14"/>
  <c r="D112" i="14"/>
  <c r="D114" i="14" s="1"/>
  <c r="D116" i="14" s="1"/>
  <c r="D118" i="14" s="1"/>
  <c r="J157" i="43" l="1"/>
  <c r="K157" i="43" s="1"/>
  <c r="J156" i="43"/>
  <c r="K156" i="43" s="1"/>
  <c r="H158" i="43"/>
  <c r="L110" i="49"/>
  <c r="K110" i="49"/>
  <c r="J110" i="49"/>
  <c r="I112" i="49"/>
  <c r="N110" i="49"/>
  <c r="I116" i="14"/>
  <c r="H118" i="14"/>
  <c r="D104" i="7"/>
  <c r="C104" i="7"/>
  <c r="D103" i="7"/>
  <c r="C103" i="7"/>
  <c r="D102" i="7"/>
  <c r="C102" i="7"/>
  <c r="D101" i="7"/>
  <c r="C101" i="7"/>
  <c r="B104" i="7"/>
  <c r="B103" i="7"/>
  <c r="B102" i="7"/>
  <c r="B101" i="7"/>
  <c r="B100" i="7"/>
  <c r="I158" i="43" l="1"/>
  <c r="H159" i="43"/>
  <c r="J158" i="43"/>
  <c r="K158" i="43" s="1"/>
  <c r="J112" i="49"/>
  <c r="K112" i="49"/>
  <c r="L112" i="49"/>
  <c r="I114" i="49"/>
  <c r="I116" i="49" s="1"/>
  <c r="N112" i="49"/>
  <c r="H120" i="14"/>
  <c r="I120" i="14" s="1"/>
  <c r="I118" i="14"/>
  <c r="H158" i="13"/>
  <c r="G158" i="13"/>
  <c r="F158" i="13"/>
  <c r="H157" i="13"/>
  <c r="G157" i="13"/>
  <c r="F157" i="13"/>
  <c r="H156" i="13"/>
  <c r="G156" i="13"/>
  <c r="F156" i="13"/>
  <c r="H155" i="13"/>
  <c r="G155" i="13"/>
  <c r="F155" i="13"/>
  <c r="H154" i="13"/>
  <c r="G154" i="13"/>
  <c r="F154" i="13"/>
  <c r="H153" i="13"/>
  <c r="G153" i="13"/>
  <c r="F153" i="13"/>
  <c r="H152" i="13"/>
  <c r="G152" i="13"/>
  <c r="F152" i="13"/>
  <c r="H151" i="13"/>
  <c r="G151" i="13"/>
  <c r="F151" i="13"/>
  <c r="H150" i="13"/>
  <c r="G150" i="13"/>
  <c r="F150" i="13"/>
  <c r="F245" i="11"/>
  <c r="G245" i="11"/>
  <c r="H245" i="11"/>
  <c r="H101" i="7"/>
  <c r="G101" i="7"/>
  <c r="F101" i="7"/>
  <c r="H100" i="7"/>
  <c r="G100" i="7"/>
  <c r="F100" i="7"/>
  <c r="H99" i="7"/>
  <c r="G99" i="7"/>
  <c r="F99" i="7"/>
  <c r="H98" i="7"/>
  <c r="G98" i="7"/>
  <c r="F98" i="7"/>
  <c r="H97" i="7"/>
  <c r="G97" i="7"/>
  <c r="F97" i="7"/>
  <c r="H96" i="7"/>
  <c r="G96" i="7"/>
  <c r="F96" i="7"/>
  <c r="H95" i="7"/>
  <c r="G95" i="7"/>
  <c r="F95" i="7"/>
  <c r="H94" i="7"/>
  <c r="G94" i="7"/>
  <c r="F94" i="7"/>
  <c r="H93" i="7"/>
  <c r="G93" i="7"/>
  <c r="F93" i="7"/>
  <c r="I159" i="43" l="1"/>
  <c r="J159" i="43"/>
  <c r="K159" i="43" s="1"/>
  <c r="H160" i="43"/>
  <c r="K116" i="49"/>
  <c r="J116" i="49"/>
  <c r="I118" i="49"/>
  <c r="N116" i="49"/>
  <c r="L116" i="49"/>
  <c r="J114" i="49"/>
  <c r="L114" i="49"/>
  <c r="K114" i="49"/>
  <c r="N114" i="49"/>
  <c r="F76" i="25"/>
  <c r="G76" i="25"/>
  <c r="H76" i="25"/>
  <c r="F77" i="25"/>
  <c r="G77" i="25"/>
  <c r="H77" i="25"/>
  <c r="F78" i="25"/>
  <c r="G78" i="25"/>
  <c r="H78" i="25"/>
  <c r="F132" i="21"/>
  <c r="G132" i="21"/>
  <c r="H132" i="21"/>
  <c r="I132" i="21"/>
  <c r="J132" i="21"/>
  <c r="F128" i="21"/>
  <c r="G128" i="21"/>
  <c r="H128" i="21"/>
  <c r="I128" i="21"/>
  <c r="J128" i="21"/>
  <c r="F129" i="21"/>
  <c r="G129" i="21"/>
  <c r="H129" i="21"/>
  <c r="I129" i="21"/>
  <c r="J129" i="21"/>
  <c r="F130" i="21"/>
  <c r="G130" i="21"/>
  <c r="H130" i="21"/>
  <c r="I130" i="21"/>
  <c r="J130" i="21"/>
  <c r="F131" i="21"/>
  <c r="G131" i="21"/>
  <c r="H131" i="21"/>
  <c r="I131" i="21"/>
  <c r="J131" i="21"/>
  <c r="H161" i="43" l="1"/>
  <c r="I160" i="43"/>
  <c r="J160" i="43"/>
  <c r="K160" i="43" s="1"/>
  <c r="J118" i="49"/>
  <c r="L118" i="49"/>
  <c r="K118" i="49"/>
  <c r="I120" i="49"/>
  <c r="N118" i="49"/>
  <c r="D120" i="14"/>
  <c r="K80" i="31"/>
  <c r="J80" i="31"/>
  <c r="I80" i="31"/>
  <c r="H80" i="31"/>
  <c r="G80" i="31"/>
  <c r="F80" i="31"/>
  <c r="K79" i="31"/>
  <c r="J79" i="31"/>
  <c r="I79" i="31"/>
  <c r="H79" i="31"/>
  <c r="G79" i="31"/>
  <c r="F79" i="31"/>
  <c r="K78" i="31"/>
  <c r="J78" i="31"/>
  <c r="I78" i="31"/>
  <c r="H78" i="31"/>
  <c r="G78" i="31"/>
  <c r="F78" i="31"/>
  <c r="K74" i="31"/>
  <c r="K75" i="31"/>
  <c r="K76" i="31"/>
  <c r="K77" i="31"/>
  <c r="J74" i="31"/>
  <c r="J75" i="31"/>
  <c r="J76" i="31"/>
  <c r="J77" i="31"/>
  <c r="I74" i="31"/>
  <c r="I75" i="31"/>
  <c r="I76" i="31"/>
  <c r="I77" i="31"/>
  <c r="H74" i="31"/>
  <c r="H75" i="31"/>
  <c r="H76" i="31"/>
  <c r="H77" i="31"/>
  <c r="G74" i="31"/>
  <c r="G75" i="31"/>
  <c r="G76" i="31"/>
  <c r="G77" i="31"/>
  <c r="F74" i="31"/>
  <c r="F75" i="31"/>
  <c r="F76" i="31"/>
  <c r="F77" i="31"/>
  <c r="K73" i="31"/>
  <c r="J73" i="31"/>
  <c r="I73" i="31"/>
  <c r="H73" i="31"/>
  <c r="G73" i="31"/>
  <c r="F73" i="31"/>
  <c r="K72" i="31"/>
  <c r="J72" i="31"/>
  <c r="I72" i="31"/>
  <c r="H72" i="31"/>
  <c r="G72" i="31"/>
  <c r="F72" i="31"/>
  <c r="I161" i="43" l="1"/>
  <c r="J161" i="43"/>
  <c r="K161" i="43" s="1"/>
  <c r="H162" i="43"/>
  <c r="I122" i="49"/>
  <c r="I124" i="49" s="1"/>
  <c r="J120" i="49"/>
  <c r="N120" i="49"/>
  <c r="L120" i="49"/>
  <c r="K120" i="49"/>
  <c r="H163" i="43" l="1"/>
  <c r="I162" i="43"/>
  <c r="J162" i="43"/>
  <c r="K162" i="43" s="1"/>
  <c r="I126" i="49"/>
  <c r="J124" i="49"/>
  <c r="K124" i="49"/>
  <c r="L124" i="49"/>
  <c r="N124" i="49"/>
  <c r="L122" i="49"/>
  <c r="J122" i="49"/>
  <c r="K122" i="49"/>
  <c r="N122" i="49"/>
  <c r="I163" i="43" l="1"/>
  <c r="J163" i="43"/>
  <c r="K163" i="43" s="1"/>
  <c r="I128" i="49"/>
  <c r="L126" i="49"/>
  <c r="N126" i="49"/>
  <c r="J126" i="49"/>
  <c r="K126" i="49"/>
  <c r="I66" i="59"/>
  <c r="L67" i="59" s="1"/>
  <c r="F66" i="59"/>
  <c r="F68" i="59" s="1"/>
  <c r="E66" i="59"/>
  <c r="E68" i="59" s="1"/>
  <c r="M45" i="59"/>
  <c r="M44" i="59"/>
  <c r="M43" i="59"/>
  <c r="M42" i="59"/>
  <c r="L24" i="59"/>
  <c r="K24" i="59"/>
  <c r="J24" i="59"/>
  <c r="L22" i="59"/>
  <c r="K22" i="59"/>
  <c r="J22" i="59"/>
  <c r="L20" i="59"/>
  <c r="F20" i="59"/>
  <c r="M20" i="59" s="1"/>
  <c r="I16" i="59"/>
  <c r="M16" i="59" s="1"/>
  <c r="M14" i="59"/>
  <c r="M12" i="59"/>
  <c r="M10" i="59"/>
  <c r="M8" i="59"/>
  <c r="J8" i="59"/>
  <c r="I130" i="49" l="1"/>
  <c r="J128" i="49"/>
  <c r="K128" i="49"/>
  <c r="L128" i="49"/>
  <c r="N128" i="49"/>
  <c r="K66" i="59"/>
  <c r="I68" i="59"/>
  <c r="K68" i="59" s="1"/>
  <c r="L66" i="59"/>
  <c r="J66" i="59"/>
  <c r="J130" i="49" l="1"/>
  <c r="K130" i="49"/>
  <c r="I132" i="49"/>
  <c r="L130" i="49"/>
  <c r="N130" i="49"/>
  <c r="J68" i="59"/>
  <c r="L68" i="59"/>
  <c r="L69" i="59"/>
  <c r="L132" i="49" l="1"/>
  <c r="N132" i="49"/>
  <c r="J132" i="49"/>
  <c r="K132" i="49"/>
  <c r="M93" i="43"/>
  <c r="N93" i="43" s="1"/>
  <c r="O93" i="43" s="1"/>
  <c r="P93" i="43" s="1"/>
  <c r="I18" i="10"/>
  <c r="J18" i="10"/>
  <c r="K18" i="10"/>
  <c r="I22" i="10"/>
  <c r="J22" i="10"/>
  <c r="K22" i="10"/>
  <c r="I24" i="10"/>
  <c r="J24" i="10"/>
  <c r="K24" i="10"/>
  <c r="K24" i="9"/>
  <c r="L24" i="9"/>
  <c r="M24" i="9"/>
  <c r="N24" i="9"/>
  <c r="I24" i="9"/>
  <c r="K22" i="9"/>
  <c r="L22" i="9"/>
  <c r="M22" i="9"/>
  <c r="N22" i="9"/>
  <c r="I22" i="9"/>
  <c r="K20" i="9"/>
  <c r="L20" i="9"/>
  <c r="M20" i="9"/>
  <c r="N20" i="9"/>
  <c r="I20" i="9"/>
  <c r="K18" i="9"/>
  <c r="L18" i="9"/>
  <c r="M18" i="9"/>
  <c r="N18" i="9"/>
  <c r="I18" i="9"/>
  <c r="I25" i="6"/>
  <c r="J25" i="6"/>
  <c r="K25" i="6"/>
  <c r="L25" i="6"/>
  <c r="I23" i="6"/>
  <c r="J23" i="6"/>
  <c r="K23" i="6"/>
  <c r="L23" i="6"/>
  <c r="I21" i="6"/>
  <c r="J21" i="6"/>
  <c r="K21" i="6"/>
  <c r="L21" i="6"/>
  <c r="I19" i="6"/>
  <c r="J19" i="6"/>
  <c r="K19" i="6"/>
  <c r="L19" i="6"/>
  <c r="I131" i="5"/>
  <c r="K131" i="5"/>
  <c r="I129" i="5"/>
  <c r="J129" i="5"/>
  <c r="K129" i="5"/>
  <c r="I127" i="5"/>
  <c r="J127" i="5"/>
  <c r="K127" i="5"/>
  <c r="I125" i="5"/>
  <c r="J125" i="5"/>
  <c r="K125" i="5"/>
  <c r="I24" i="4"/>
  <c r="J24" i="4"/>
  <c r="K24" i="4"/>
  <c r="L24" i="4"/>
  <c r="M24" i="4"/>
  <c r="N24" i="4"/>
  <c r="I22" i="4"/>
  <c r="J22" i="4"/>
  <c r="K22" i="4"/>
  <c r="L22" i="4"/>
  <c r="M22" i="4"/>
  <c r="N22" i="4"/>
  <c r="I20" i="4"/>
  <c r="J20" i="4"/>
  <c r="K20" i="4"/>
  <c r="L20" i="4"/>
  <c r="M20" i="4"/>
  <c r="N20" i="4"/>
  <c r="I18" i="4"/>
  <c r="J18" i="4"/>
  <c r="K18" i="4"/>
  <c r="L18" i="4"/>
  <c r="M18" i="4"/>
  <c r="N18" i="4"/>
  <c r="E179" i="12"/>
  <c r="F179" i="12"/>
  <c r="G179" i="12"/>
  <c r="H179" i="12"/>
  <c r="I179" i="12"/>
  <c r="E180" i="12"/>
  <c r="F180" i="12"/>
  <c r="G180" i="12"/>
  <c r="H180" i="12"/>
  <c r="I180" i="12"/>
  <c r="E181" i="12"/>
  <c r="F181" i="12"/>
  <c r="G181" i="12"/>
  <c r="H181" i="12"/>
  <c r="I181" i="12"/>
  <c r="E182" i="12"/>
  <c r="F182" i="12"/>
  <c r="G182" i="12"/>
  <c r="H182" i="12"/>
  <c r="I182" i="12"/>
  <c r="E174" i="11"/>
  <c r="F174" i="11"/>
  <c r="G174" i="11"/>
  <c r="H174" i="11"/>
  <c r="E175" i="11"/>
  <c r="F175" i="11"/>
  <c r="G175" i="11"/>
  <c r="H175" i="11"/>
  <c r="E176" i="11"/>
  <c r="F176" i="11"/>
  <c r="G176" i="11"/>
  <c r="H176" i="11"/>
  <c r="E177" i="11"/>
  <c r="F177" i="11"/>
  <c r="G177" i="11"/>
  <c r="H177" i="11"/>
  <c r="E178" i="11"/>
  <c r="F178" i="11"/>
  <c r="G178" i="11"/>
  <c r="H178" i="11"/>
  <c r="E179" i="11"/>
  <c r="F179" i="11"/>
  <c r="G179" i="11"/>
  <c r="H179" i="11"/>
  <c r="E180" i="11"/>
  <c r="F180" i="11"/>
  <c r="G180" i="11"/>
  <c r="H180" i="11"/>
  <c r="F8" i="22" l="1"/>
  <c r="F69" i="23"/>
  <c r="G69" i="23"/>
  <c r="H69" i="23"/>
  <c r="I69" i="23"/>
  <c r="J69" i="23"/>
  <c r="F68" i="23"/>
  <c r="G68" i="23"/>
  <c r="H68" i="23"/>
  <c r="I68" i="23"/>
  <c r="J68" i="23"/>
  <c r="L62" i="23"/>
  <c r="L63" i="23" s="1"/>
  <c r="L64" i="23" s="1"/>
  <c r="G61" i="25"/>
  <c r="H61" i="25"/>
  <c r="I61" i="25"/>
  <c r="G62" i="25"/>
  <c r="H62" i="25"/>
  <c r="I62" i="25"/>
  <c r="I92" i="14"/>
  <c r="F10" i="22" l="1"/>
  <c r="N95" i="43"/>
  <c r="O95" i="43" s="1"/>
  <c r="P95" i="43" s="1"/>
  <c r="N97" i="43"/>
  <c r="O97" i="43" s="1"/>
  <c r="P97" i="43" s="1"/>
  <c r="N99" i="43"/>
  <c r="O99" i="43" s="1"/>
  <c r="P99" i="43" s="1"/>
  <c r="N101" i="43"/>
  <c r="O101" i="43" s="1"/>
  <c r="P101" i="43" s="1"/>
  <c r="F14" i="22" l="1"/>
  <c r="F12" i="22"/>
  <c r="F23" i="24"/>
  <c r="G23" i="24"/>
  <c r="H23" i="24"/>
  <c r="J23" i="24"/>
  <c r="B204" i="35" l="1"/>
  <c r="C204" i="35"/>
  <c r="D204" i="35"/>
  <c r="B205" i="35"/>
  <c r="C205" i="35"/>
  <c r="D205" i="35"/>
  <c r="B206" i="35"/>
  <c r="C206" i="35"/>
  <c r="D206" i="35"/>
  <c r="B207" i="35"/>
  <c r="C207" i="35"/>
  <c r="D207" i="35"/>
  <c r="B208" i="35"/>
  <c r="C208" i="35"/>
  <c r="D208" i="35"/>
  <c r="D203" i="35"/>
  <c r="C203" i="35"/>
  <c r="B203" i="35"/>
  <c r="B163" i="34"/>
  <c r="C163" i="34"/>
  <c r="D163" i="34"/>
  <c r="B164" i="34"/>
  <c r="C164" i="34"/>
  <c r="D164" i="34"/>
  <c r="B165" i="34"/>
  <c r="C165" i="34"/>
  <c r="D165" i="34"/>
  <c r="B166" i="34"/>
  <c r="C166" i="34"/>
  <c r="D166" i="34"/>
  <c r="D162" i="34"/>
  <c r="C162" i="34"/>
  <c r="B162" i="34"/>
  <c r="B169" i="33"/>
  <c r="C169" i="33"/>
  <c r="D169" i="33"/>
  <c r="B170" i="33"/>
  <c r="C170" i="33"/>
  <c r="D170" i="33"/>
  <c r="B171" i="33"/>
  <c r="C171" i="33"/>
  <c r="D171" i="33"/>
  <c r="B172" i="33"/>
  <c r="C172" i="33"/>
  <c r="D172" i="33"/>
  <c r="B173" i="33"/>
  <c r="C173" i="33"/>
  <c r="D173" i="33"/>
  <c r="D168" i="33"/>
  <c r="C168" i="33"/>
  <c r="B168" i="33"/>
  <c r="C128" i="31"/>
  <c r="D128" i="31"/>
  <c r="E128" i="31"/>
  <c r="C129" i="31"/>
  <c r="D129" i="31"/>
  <c r="E129" i="31"/>
  <c r="C130" i="31"/>
  <c r="D130" i="31"/>
  <c r="E130" i="31"/>
  <c r="C131" i="31"/>
  <c r="D131" i="31"/>
  <c r="E131" i="31"/>
  <c r="C132" i="31"/>
  <c r="D132" i="31"/>
  <c r="E132" i="31"/>
  <c r="E127" i="31"/>
  <c r="D127" i="31"/>
  <c r="C127" i="31"/>
  <c r="C143" i="30"/>
  <c r="D143" i="30"/>
  <c r="E143" i="30"/>
  <c r="C144" i="30"/>
  <c r="D144" i="30"/>
  <c r="E144" i="30"/>
  <c r="C145" i="30"/>
  <c r="D145" i="30"/>
  <c r="E145" i="30"/>
  <c r="C146" i="30"/>
  <c r="D146" i="30"/>
  <c r="E146" i="30"/>
  <c r="C147" i="30"/>
  <c r="D147" i="30"/>
  <c r="E147" i="30"/>
  <c r="E142" i="30"/>
  <c r="D142" i="30"/>
  <c r="C142" i="30"/>
  <c r="B49" i="26"/>
  <c r="C49" i="26"/>
  <c r="D49" i="26"/>
  <c r="B50" i="26"/>
  <c r="C50" i="26"/>
  <c r="D50" i="26"/>
  <c r="B51" i="26"/>
  <c r="C51" i="26"/>
  <c r="D51" i="26"/>
  <c r="B52" i="26"/>
  <c r="C52" i="26"/>
  <c r="D52" i="26"/>
  <c r="B53" i="26"/>
  <c r="C53" i="26"/>
  <c r="D53" i="26"/>
  <c r="D48" i="26"/>
  <c r="C48" i="26"/>
  <c r="B48" i="26"/>
  <c r="C42" i="29"/>
  <c r="D42" i="29"/>
  <c r="E42" i="29"/>
  <c r="C43" i="29"/>
  <c r="D43" i="29"/>
  <c r="E43" i="29"/>
  <c r="C44" i="29"/>
  <c r="D44" i="29"/>
  <c r="E44" i="29"/>
  <c r="C45" i="29"/>
  <c r="D45" i="29"/>
  <c r="E45" i="29"/>
  <c r="C46" i="29"/>
  <c r="D46" i="29"/>
  <c r="E46" i="29"/>
  <c r="C47" i="29"/>
  <c r="D47" i="29"/>
  <c r="E47" i="29"/>
  <c r="C54" i="28"/>
  <c r="D54" i="28"/>
  <c r="E54" i="28"/>
  <c r="C55" i="28"/>
  <c r="D55" i="28"/>
  <c r="E55" i="28"/>
  <c r="C56" i="28"/>
  <c r="D56" i="28"/>
  <c r="E56" i="28"/>
  <c r="C57" i="28"/>
  <c r="D57" i="28"/>
  <c r="E57" i="28"/>
  <c r="C58" i="28"/>
  <c r="D58" i="28"/>
  <c r="E58" i="28"/>
  <c r="E53" i="28"/>
  <c r="D53" i="28"/>
  <c r="C53" i="28"/>
  <c r="C97" i="20"/>
  <c r="D97" i="20"/>
  <c r="E97" i="20"/>
  <c r="C98" i="20"/>
  <c r="D98" i="20"/>
  <c r="E98" i="20"/>
  <c r="C99" i="20"/>
  <c r="D99" i="20"/>
  <c r="E99" i="20"/>
  <c r="C100" i="20"/>
  <c r="D100" i="20"/>
  <c r="E100" i="20"/>
  <c r="E96" i="20"/>
  <c r="D96" i="20"/>
  <c r="C96" i="20"/>
  <c r="C130" i="27"/>
  <c r="D130" i="27"/>
  <c r="E130" i="27"/>
  <c r="C131" i="27"/>
  <c r="D131" i="27"/>
  <c r="E131" i="27"/>
  <c r="C132" i="27"/>
  <c r="D132" i="27"/>
  <c r="E132" i="27"/>
  <c r="C133" i="27"/>
  <c r="D133" i="27"/>
  <c r="E133" i="27"/>
  <c r="C134" i="27"/>
  <c r="D134" i="27"/>
  <c r="E134" i="27"/>
  <c r="E129" i="27"/>
  <c r="D129" i="27"/>
  <c r="C129" i="27"/>
  <c r="C115" i="24"/>
  <c r="D115" i="24"/>
  <c r="E115" i="24"/>
  <c r="C116" i="24"/>
  <c r="D116" i="24"/>
  <c r="E116" i="24"/>
  <c r="C117" i="24"/>
  <c r="D117" i="24"/>
  <c r="E117" i="24"/>
  <c r="C118" i="24"/>
  <c r="D118" i="24"/>
  <c r="E118" i="24"/>
  <c r="C119" i="24"/>
  <c r="D119" i="24"/>
  <c r="E119" i="24"/>
  <c r="C76" i="52"/>
  <c r="D76" i="52"/>
  <c r="E76" i="52"/>
  <c r="C77" i="52"/>
  <c r="D77" i="52"/>
  <c r="E77" i="52"/>
  <c r="C78" i="52"/>
  <c r="D78" i="52"/>
  <c r="E78" i="52"/>
  <c r="C79" i="52"/>
  <c r="D79" i="52"/>
  <c r="E79" i="52"/>
  <c r="C80" i="52"/>
  <c r="D80" i="52"/>
  <c r="E80" i="52"/>
  <c r="E75" i="52"/>
  <c r="D75" i="52"/>
  <c r="C75" i="52"/>
  <c r="C148" i="23"/>
  <c r="D148" i="23"/>
  <c r="E148" i="23"/>
  <c r="C149" i="23"/>
  <c r="D149" i="23"/>
  <c r="E149" i="23"/>
  <c r="C150" i="23"/>
  <c r="D150" i="23"/>
  <c r="E150" i="23"/>
  <c r="C151" i="23"/>
  <c r="D151" i="23"/>
  <c r="E151" i="23"/>
  <c r="E147" i="23"/>
  <c r="D147" i="23"/>
  <c r="C147" i="23"/>
  <c r="C146" i="25"/>
  <c r="D146" i="25"/>
  <c r="E146" i="25"/>
  <c r="C147" i="25"/>
  <c r="D147" i="25"/>
  <c r="E147" i="25"/>
  <c r="C148" i="25"/>
  <c r="D148" i="25"/>
  <c r="E148" i="25"/>
  <c r="C149" i="25"/>
  <c r="D149" i="25"/>
  <c r="E149" i="25"/>
  <c r="E145" i="25"/>
  <c r="D145" i="25"/>
  <c r="C145" i="25"/>
  <c r="C121" i="22"/>
  <c r="D121" i="22"/>
  <c r="E121" i="22"/>
  <c r="C122" i="22"/>
  <c r="D122" i="22"/>
  <c r="E122" i="22"/>
  <c r="C123" i="22"/>
  <c r="D123" i="22"/>
  <c r="E123" i="22"/>
  <c r="C124" i="22"/>
  <c r="D124" i="22"/>
  <c r="E124" i="22"/>
  <c r="C125" i="22"/>
  <c r="D125" i="22"/>
  <c r="E125" i="22"/>
  <c r="E120" i="22"/>
  <c r="D120" i="22"/>
  <c r="C120" i="22"/>
  <c r="C199" i="21"/>
  <c r="D199" i="21"/>
  <c r="E199" i="21"/>
  <c r="C200" i="21"/>
  <c r="D200" i="21"/>
  <c r="E200" i="21"/>
  <c r="C201" i="21"/>
  <c r="D201" i="21"/>
  <c r="E201" i="21"/>
  <c r="C202" i="21"/>
  <c r="D202" i="21"/>
  <c r="E202" i="21"/>
  <c r="C203" i="21"/>
  <c r="D203" i="21"/>
  <c r="E203" i="21"/>
  <c r="C204" i="21"/>
  <c r="D204" i="21"/>
  <c r="E204" i="21"/>
  <c r="B55" i="42"/>
  <c r="C55" i="42"/>
  <c r="D55" i="42"/>
  <c r="B56" i="42"/>
  <c r="C56" i="42"/>
  <c r="D56" i="42"/>
  <c r="B57" i="42"/>
  <c r="C57" i="42"/>
  <c r="D57" i="42"/>
  <c r="B58" i="42"/>
  <c r="C58" i="42"/>
  <c r="D58" i="42"/>
  <c r="B59" i="42"/>
  <c r="C59" i="42"/>
  <c r="D59" i="42"/>
  <c r="B358" i="36"/>
  <c r="C358" i="36"/>
  <c r="D358" i="36"/>
  <c r="B359" i="36"/>
  <c r="C359" i="36"/>
  <c r="D359" i="36"/>
  <c r="B360" i="36"/>
  <c r="C360" i="36"/>
  <c r="D360" i="36"/>
  <c r="B331" i="38"/>
  <c r="C331" i="38"/>
  <c r="D331" i="38"/>
  <c r="B332" i="38"/>
  <c r="C332" i="38"/>
  <c r="D332" i="38"/>
  <c r="B333" i="38"/>
  <c r="C333" i="38"/>
  <c r="D333" i="38"/>
  <c r="B334" i="38"/>
  <c r="C334" i="38"/>
  <c r="D334" i="38"/>
  <c r="B335" i="38"/>
  <c r="C335" i="38"/>
  <c r="D335" i="38"/>
  <c r="B336" i="38"/>
  <c r="C336" i="38"/>
  <c r="D336" i="38"/>
  <c r="C327" i="37"/>
  <c r="D327" i="37"/>
  <c r="E327" i="37"/>
  <c r="C328" i="37"/>
  <c r="D328" i="37"/>
  <c r="E328" i="37"/>
  <c r="C329" i="37"/>
  <c r="D329" i="37"/>
  <c r="E329" i="37"/>
  <c r="C330" i="37"/>
  <c r="D330" i="37"/>
  <c r="E330" i="37"/>
  <c r="C331" i="37"/>
  <c r="D331" i="37"/>
  <c r="E331" i="37"/>
  <c r="E326" i="37"/>
  <c r="D326" i="37"/>
  <c r="C326" i="37"/>
  <c r="C158" i="18"/>
  <c r="D158" i="18"/>
  <c r="E158" i="18"/>
  <c r="C159" i="18"/>
  <c r="D159" i="18"/>
  <c r="E159" i="18"/>
  <c r="C160" i="18"/>
  <c r="D160" i="18"/>
  <c r="E160" i="18"/>
  <c r="C161" i="18"/>
  <c r="D161" i="18"/>
  <c r="E161" i="18"/>
  <c r="C162" i="18"/>
  <c r="D162" i="18"/>
  <c r="E162" i="18"/>
  <c r="E157" i="18"/>
  <c r="D157" i="18"/>
  <c r="C157" i="18"/>
  <c r="C147" i="49"/>
  <c r="D147" i="49"/>
  <c r="E147" i="49"/>
  <c r="C148" i="49"/>
  <c r="D148" i="49"/>
  <c r="E148" i="49"/>
  <c r="C149" i="49"/>
  <c r="D149" i="49"/>
  <c r="E149" i="49"/>
  <c r="C150" i="49"/>
  <c r="D150" i="49"/>
  <c r="E150" i="49"/>
  <c r="C151" i="49"/>
  <c r="D151" i="49"/>
  <c r="E151" i="49"/>
  <c r="E146" i="49"/>
  <c r="D146" i="49"/>
  <c r="C146" i="49"/>
  <c r="C179" i="43"/>
  <c r="D179" i="43"/>
  <c r="E179" i="43"/>
  <c r="C180" i="43"/>
  <c r="D180" i="43"/>
  <c r="E180" i="43"/>
  <c r="C181" i="43"/>
  <c r="D181" i="43"/>
  <c r="E181" i="43"/>
  <c r="B159" i="13"/>
  <c r="C159" i="13"/>
  <c r="D159" i="13"/>
  <c r="B160" i="13"/>
  <c r="C160" i="13"/>
  <c r="D160" i="13"/>
  <c r="B161" i="13"/>
  <c r="C161" i="13"/>
  <c r="D161" i="13"/>
  <c r="B162" i="13"/>
  <c r="C162" i="13"/>
  <c r="D162" i="13"/>
  <c r="B163" i="13"/>
  <c r="C163" i="13"/>
  <c r="D163" i="13"/>
  <c r="D158" i="13"/>
  <c r="C158" i="13"/>
  <c r="B158" i="13"/>
  <c r="B254" i="11"/>
  <c r="C254" i="11"/>
  <c r="D254" i="11"/>
  <c r="B255" i="11"/>
  <c r="C255" i="11"/>
  <c r="D255" i="11"/>
  <c r="B256" i="11"/>
  <c r="C256" i="11"/>
  <c r="D256" i="11"/>
  <c r="B257" i="11"/>
  <c r="C257" i="11"/>
  <c r="D257" i="11"/>
  <c r="D253" i="11"/>
  <c r="C253" i="11"/>
  <c r="B253" i="11"/>
  <c r="B159" i="10"/>
  <c r="C159" i="10"/>
  <c r="D159" i="10"/>
  <c r="B160" i="10"/>
  <c r="C160" i="10"/>
  <c r="D160" i="10"/>
  <c r="B161" i="10"/>
  <c r="C161" i="10"/>
  <c r="D161" i="10"/>
  <c r="B162" i="10"/>
  <c r="C162" i="10"/>
  <c r="D162" i="10"/>
  <c r="B163" i="10"/>
  <c r="C163" i="10"/>
  <c r="D163" i="10"/>
  <c r="B164" i="10"/>
  <c r="C164" i="10"/>
  <c r="D164" i="10"/>
  <c r="D158" i="10"/>
  <c r="C158" i="10"/>
  <c r="B158" i="10"/>
  <c r="B159" i="9"/>
  <c r="C159" i="9"/>
  <c r="D159" i="9"/>
  <c r="B160" i="9"/>
  <c r="C160" i="9"/>
  <c r="D160" i="9"/>
  <c r="B161" i="9"/>
  <c r="C161" i="9"/>
  <c r="D161" i="9"/>
  <c r="B162" i="9"/>
  <c r="C162" i="9"/>
  <c r="D162" i="9"/>
  <c r="B163" i="9"/>
  <c r="C163" i="9"/>
  <c r="D163" i="9"/>
  <c r="B164" i="9"/>
  <c r="C164" i="9"/>
  <c r="D164" i="9"/>
  <c r="B159" i="6"/>
  <c r="C159" i="6"/>
  <c r="D159" i="6"/>
  <c r="B160" i="6"/>
  <c r="C160" i="6"/>
  <c r="D160" i="6"/>
  <c r="B161" i="6"/>
  <c r="C161" i="6"/>
  <c r="D161" i="6"/>
  <c r="B162" i="6"/>
  <c r="C162" i="6"/>
  <c r="D162" i="6"/>
  <c r="B163" i="6"/>
  <c r="C163" i="6"/>
  <c r="D163" i="6"/>
  <c r="D158" i="6"/>
  <c r="C158" i="6"/>
  <c r="B158" i="6"/>
  <c r="B267" i="5"/>
  <c r="C267" i="5"/>
  <c r="D267" i="5"/>
  <c r="B268" i="5"/>
  <c r="C268" i="5"/>
  <c r="D268" i="5"/>
  <c r="B269" i="5"/>
  <c r="C269" i="5"/>
  <c r="D269" i="5"/>
  <c r="B270" i="5"/>
  <c r="C270" i="5"/>
  <c r="D270" i="5"/>
  <c r="D266" i="5"/>
  <c r="C266" i="5"/>
  <c r="B266" i="5"/>
  <c r="L265" i="5"/>
  <c r="K265" i="5"/>
  <c r="J265" i="5"/>
  <c r="H265" i="5"/>
  <c r="G265" i="5"/>
  <c r="F265" i="5"/>
  <c r="D265" i="5"/>
  <c r="C265" i="5"/>
  <c r="B265" i="5"/>
  <c r="L264" i="5"/>
  <c r="K264" i="5"/>
  <c r="J264" i="5"/>
  <c r="D264" i="5"/>
  <c r="C264" i="5"/>
  <c r="B264" i="5"/>
  <c r="L263" i="5"/>
  <c r="K263" i="5"/>
  <c r="J263" i="5"/>
  <c r="D263" i="5"/>
  <c r="C263" i="5"/>
  <c r="B263" i="5"/>
  <c r="L262" i="5"/>
  <c r="K262" i="5"/>
  <c r="J262" i="5"/>
  <c r="D262" i="5"/>
  <c r="C262" i="5"/>
  <c r="B262" i="5"/>
  <c r="L261" i="5"/>
  <c r="K261" i="5"/>
  <c r="J261" i="5"/>
  <c r="D261" i="5"/>
  <c r="C261" i="5"/>
  <c r="B261" i="5"/>
  <c r="L260" i="5"/>
  <c r="K260" i="5"/>
  <c r="J260" i="5"/>
  <c r="D260" i="5"/>
  <c r="C260" i="5"/>
  <c r="B260" i="5"/>
  <c r="L259" i="5"/>
  <c r="K259" i="5"/>
  <c r="J259" i="5"/>
  <c r="D259" i="5"/>
  <c r="C259" i="5"/>
  <c r="B259" i="5"/>
  <c r="L258" i="5"/>
  <c r="K258" i="5"/>
  <c r="J258" i="5"/>
  <c r="D258" i="5"/>
  <c r="C258" i="5"/>
  <c r="B258" i="5"/>
  <c r="B164" i="4"/>
  <c r="C164" i="4"/>
  <c r="D164" i="4"/>
  <c r="B165" i="4"/>
  <c r="C165" i="4"/>
  <c r="D165" i="4"/>
  <c r="B166" i="4"/>
  <c r="C166" i="4"/>
  <c r="D166" i="4"/>
  <c r="B135" i="14"/>
  <c r="C135" i="14"/>
  <c r="D135" i="14"/>
  <c r="B136" i="14"/>
  <c r="C136" i="14"/>
  <c r="D136" i="14"/>
  <c r="B137" i="14"/>
  <c r="C137" i="14"/>
  <c r="D137" i="14"/>
  <c r="B138" i="14"/>
  <c r="C138" i="14"/>
  <c r="D138" i="14"/>
  <c r="B139" i="14"/>
  <c r="C139" i="14"/>
  <c r="D139" i="14"/>
  <c r="B140" i="14"/>
  <c r="C140" i="14"/>
  <c r="D140" i="14"/>
  <c r="D134" i="14"/>
  <c r="C134" i="14"/>
  <c r="B134" i="14"/>
  <c r="B162" i="4"/>
  <c r="C162" i="4"/>
  <c r="D162" i="4"/>
  <c r="B163" i="4"/>
  <c r="C163" i="4"/>
  <c r="D163" i="4"/>
  <c r="D161" i="4"/>
  <c r="C161" i="4"/>
  <c r="B161" i="4"/>
  <c r="C178" i="43"/>
  <c r="D178" i="43"/>
  <c r="E178" i="43"/>
  <c r="E177" i="43"/>
  <c r="D177" i="43"/>
  <c r="C177" i="43"/>
  <c r="B354" i="36"/>
  <c r="C354" i="36"/>
  <c r="D354" i="36"/>
  <c r="B355" i="36"/>
  <c r="C355" i="36"/>
  <c r="D355" i="36"/>
  <c r="B356" i="36"/>
  <c r="C356" i="36"/>
  <c r="D356" i="36"/>
  <c r="B357" i="36"/>
  <c r="C357" i="36"/>
  <c r="D357" i="36"/>
  <c r="C353" i="36"/>
  <c r="D353" i="36"/>
  <c r="B353" i="36"/>
  <c r="B46" i="42"/>
  <c r="C46" i="42"/>
  <c r="D46" i="42"/>
  <c r="B47" i="42"/>
  <c r="C47" i="42"/>
  <c r="D47" i="42"/>
  <c r="B48" i="42"/>
  <c r="C48" i="42"/>
  <c r="D48" i="42"/>
  <c r="B49" i="42"/>
  <c r="C49" i="42"/>
  <c r="D49" i="42"/>
  <c r="B50" i="42"/>
  <c r="C50" i="42"/>
  <c r="D50" i="42"/>
  <c r="B51" i="42"/>
  <c r="C51" i="42"/>
  <c r="D51" i="42"/>
  <c r="B52" i="42"/>
  <c r="C52" i="42"/>
  <c r="D52" i="42"/>
  <c r="B53" i="42"/>
  <c r="C53" i="42"/>
  <c r="D53" i="42"/>
  <c r="B54" i="42"/>
  <c r="C54" i="42"/>
  <c r="D54" i="42"/>
  <c r="C45" i="42"/>
  <c r="D45" i="42"/>
  <c r="B45" i="42"/>
  <c r="F46" i="42"/>
  <c r="G46" i="42"/>
  <c r="H46" i="42"/>
  <c r="F47" i="42"/>
  <c r="G47" i="42"/>
  <c r="H47" i="42"/>
  <c r="F48" i="42"/>
  <c r="G48" i="42"/>
  <c r="H48" i="42"/>
  <c r="F49" i="42"/>
  <c r="G49" i="42"/>
  <c r="H49" i="42"/>
  <c r="F50" i="42"/>
  <c r="G50" i="42"/>
  <c r="H50" i="42"/>
  <c r="F51" i="42"/>
  <c r="G51" i="42"/>
  <c r="H51" i="42"/>
  <c r="F52" i="42"/>
  <c r="G52" i="42"/>
  <c r="H52" i="42"/>
  <c r="F53" i="42"/>
  <c r="G53" i="42"/>
  <c r="H53" i="42"/>
  <c r="G45" i="42"/>
  <c r="H45" i="42"/>
  <c r="F347" i="36"/>
  <c r="F45" i="42"/>
  <c r="F128" i="14"/>
  <c r="F127" i="14"/>
  <c r="J31" i="24" l="1"/>
  <c r="J30" i="24"/>
  <c r="J29" i="24"/>
  <c r="J28" i="24"/>
  <c r="J27" i="24"/>
  <c r="J26" i="24"/>
  <c r="J25" i="24"/>
  <c r="H31" i="24"/>
  <c r="G31" i="24"/>
  <c r="H30" i="24"/>
  <c r="G30" i="24"/>
  <c r="F30" i="24"/>
  <c r="J24" i="24"/>
  <c r="H28" i="24"/>
  <c r="G28" i="24"/>
  <c r="F28" i="24"/>
  <c r="H26" i="24"/>
  <c r="G26" i="24"/>
  <c r="F26" i="24"/>
  <c r="H25" i="24"/>
  <c r="G25" i="24"/>
  <c r="F25" i="24"/>
  <c r="H24" i="24"/>
  <c r="G24" i="24"/>
  <c r="F24" i="24"/>
  <c r="I224" i="51" l="1"/>
  <c r="I223" i="51"/>
  <c r="I222" i="51"/>
  <c r="I221" i="51"/>
  <c r="H221" i="51"/>
  <c r="I220" i="51"/>
  <c r="H224" i="51"/>
  <c r="H223" i="51"/>
  <c r="H222" i="51"/>
  <c r="H220" i="51"/>
  <c r="G224" i="51"/>
  <c r="G223" i="51"/>
  <c r="G222" i="51"/>
  <c r="G221" i="51"/>
  <c r="G220" i="51"/>
  <c r="I219" i="51"/>
  <c r="H195" i="35"/>
  <c r="H219" i="51"/>
  <c r="G154" i="34"/>
  <c r="G219" i="51"/>
  <c r="M226" i="51"/>
  <c r="M225" i="51"/>
  <c r="M224" i="51"/>
  <c r="M223" i="51"/>
  <c r="M222" i="51"/>
  <c r="M221" i="51"/>
  <c r="M220" i="51"/>
  <c r="L226" i="51"/>
  <c r="L225" i="51"/>
  <c r="L224" i="51"/>
  <c r="L223" i="51"/>
  <c r="L222" i="51"/>
  <c r="L221" i="51"/>
  <c r="L220" i="51"/>
  <c r="K226" i="51"/>
  <c r="K225" i="51"/>
  <c r="K224" i="51"/>
  <c r="K223" i="51"/>
  <c r="K222" i="51"/>
  <c r="K221" i="51"/>
  <c r="K220" i="51"/>
  <c r="K219" i="51"/>
  <c r="L219" i="51"/>
  <c r="M219" i="51"/>
  <c r="L202" i="35"/>
  <c r="K202" i="35"/>
  <c r="J202" i="35"/>
  <c r="L201" i="35"/>
  <c r="K201" i="35"/>
  <c r="J201" i="35"/>
  <c r="L200" i="35"/>
  <c r="K200" i="35"/>
  <c r="J200" i="35"/>
  <c r="L199" i="35"/>
  <c r="K199" i="35"/>
  <c r="J199" i="35"/>
  <c r="L198" i="35"/>
  <c r="K198" i="35"/>
  <c r="J198" i="35"/>
  <c r="L197" i="35"/>
  <c r="K197" i="35"/>
  <c r="J197" i="35"/>
  <c r="L196" i="35"/>
  <c r="K196" i="35"/>
  <c r="J196" i="35"/>
  <c r="L195" i="35"/>
  <c r="K195" i="35"/>
  <c r="J195" i="35"/>
  <c r="L161" i="34"/>
  <c r="L160" i="34"/>
  <c r="L159" i="34"/>
  <c r="L158" i="34"/>
  <c r="L157" i="34"/>
  <c r="L155" i="34"/>
  <c r="L154" i="34"/>
  <c r="L156" i="34"/>
  <c r="K161" i="34"/>
  <c r="K160" i="34"/>
  <c r="K159" i="34"/>
  <c r="K158" i="34"/>
  <c r="K157" i="34"/>
  <c r="K156" i="34"/>
  <c r="K154" i="34"/>
  <c r="K155" i="34"/>
  <c r="J161" i="34"/>
  <c r="J160" i="34"/>
  <c r="J159" i="34"/>
  <c r="J157" i="34"/>
  <c r="J158" i="34"/>
  <c r="J156" i="34"/>
  <c r="J154" i="34"/>
  <c r="J155" i="34"/>
  <c r="K161" i="33"/>
  <c r="M167" i="33"/>
  <c r="L167" i="33"/>
  <c r="K167" i="33"/>
  <c r="M166" i="33"/>
  <c r="L166" i="33"/>
  <c r="K166" i="33"/>
  <c r="M165" i="33"/>
  <c r="L165" i="33"/>
  <c r="K165" i="33"/>
  <c r="M164" i="33"/>
  <c r="L164" i="33"/>
  <c r="K164" i="33"/>
  <c r="M163" i="33"/>
  <c r="L163" i="33"/>
  <c r="K163" i="33"/>
  <c r="M162" i="33"/>
  <c r="L162" i="33"/>
  <c r="K162" i="33"/>
  <c r="M161" i="33"/>
  <c r="L161" i="33"/>
  <c r="L47" i="26"/>
  <c r="L46" i="26"/>
  <c r="L45" i="26"/>
  <c r="L44" i="26"/>
  <c r="L43" i="26"/>
  <c r="L42" i="26"/>
  <c r="L41" i="26"/>
  <c r="K47" i="26"/>
  <c r="K46" i="26"/>
  <c r="K45" i="26"/>
  <c r="K44" i="26"/>
  <c r="K43" i="26"/>
  <c r="K42" i="26"/>
  <c r="K41" i="26"/>
  <c r="J47" i="26"/>
  <c r="J46" i="26"/>
  <c r="J45" i="26"/>
  <c r="J44" i="26"/>
  <c r="J43" i="26"/>
  <c r="J42" i="26"/>
  <c r="J41" i="26"/>
  <c r="M119" i="31"/>
  <c r="L119" i="31"/>
  <c r="K119" i="31"/>
  <c r="M126" i="31"/>
  <c r="L126" i="31"/>
  <c r="K126" i="31"/>
  <c r="M125" i="31"/>
  <c r="L125" i="31"/>
  <c r="K125" i="31"/>
  <c r="M124" i="31"/>
  <c r="L124" i="31"/>
  <c r="K124" i="31"/>
  <c r="M123" i="31"/>
  <c r="L123" i="31"/>
  <c r="K123" i="31"/>
  <c r="M122" i="31"/>
  <c r="L122" i="31"/>
  <c r="K122" i="31"/>
  <c r="M121" i="31"/>
  <c r="L121" i="31"/>
  <c r="K121" i="31"/>
  <c r="M120" i="31"/>
  <c r="L120" i="31"/>
  <c r="K120" i="31"/>
  <c r="L141" i="30"/>
  <c r="K141" i="30"/>
  <c r="L140" i="30"/>
  <c r="K140" i="30"/>
  <c r="L139" i="30"/>
  <c r="K139" i="30"/>
  <c r="L138" i="30"/>
  <c r="K138" i="30"/>
  <c r="L137" i="30"/>
  <c r="K137" i="30"/>
  <c r="L136" i="30"/>
  <c r="K136" i="30"/>
  <c r="L135" i="30"/>
  <c r="K135" i="30"/>
  <c r="M41" i="29"/>
  <c r="M40" i="29"/>
  <c r="M39" i="29"/>
  <c r="M38" i="29"/>
  <c r="M37" i="29"/>
  <c r="M36" i="29"/>
  <c r="M35" i="29"/>
  <c r="M52" i="28"/>
  <c r="L52" i="28"/>
  <c r="K52" i="28"/>
  <c r="M51" i="28"/>
  <c r="L51" i="28"/>
  <c r="K51" i="28"/>
  <c r="M50" i="28"/>
  <c r="L50" i="28"/>
  <c r="K50" i="28"/>
  <c r="M49" i="28"/>
  <c r="L49" i="28"/>
  <c r="K49" i="28"/>
  <c r="M48" i="28"/>
  <c r="L48" i="28"/>
  <c r="K48" i="28"/>
  <c r="M47" i="28"/>
  <c r="L47" i="28"/>
  <c r="K47" i="28"/>
  <c r="M46" i="28"/>
  <c r="L46" i="28"/>
  <c r="K46" i="28"/>
  <c r="N95" i="20"/>
  <c r="N94" i="20"/>
  <c r="N93" i="20"/>
  <c r="N92" i="20"/>
  <c r="N91" i="20"/>
  <c r="N90" i="20"/>
  <c r="N89" i="20"/>
  <c r="M95" i="20"/>
  <c r="M94" i="20"/>
  <c r="M93" i="20"/>
  <c r="M92" i="20"/>
  <c r="M91" i="20"/>
  <c r="M90" i="20"/>
  <c r="M89" i="20"/>
  <c r="L95" i="20"/>
  <c r="L94" i="20"/>
  <c r="L93" i="20"/>
  <c r="L92" i="20"/>
  <c r="L91" i="20"/>
  <c r="L90" i="20"/>
  <c r="L89" i="20"/>
  <c r="M146" i="23"/>
  <c r="M145" i="23"/>
  <c r="M144" i="23"/>
  <c r="M143" i="23"/>
  <c r="M142" i="23"/>
  <c r="M141" i="23"/>
  <c r="M140" i="23"/>
  <c r="L146" i="23"/>
  <c r="L145" i="23"/>
  <c r="L144" i="23"/>
  <c r="L143" i="23"/>
  <c r="L142" i="23"/>
  <c r="L141" i="23"/>
  <c r="L140" i="23"/>
  <c r="K146" i="23"/>
  <c r="K145" i="23"/>
  <c r="K144" i="23"/>
  <c r="K143" i="23"/>
  <c r="K142" i="23"/>
  <c r="K141" i="23"/>
  <c r="K140" i="23"/>
  <c r="N128" i="27"/>
  <c r="M128" i="27"/>
  <c r="L128" i="27"/>
  <c r="N127" i="27"/>
  <c r="M127" i="27"/>
  <c r="L127" i="27"/>
  <c r="N126" i="27"/>
  <c r="M126" i="27"/>
  <c r="L126" i="27"/>
  <c r="N125" i="27"/>
  <c r="M125" i="27"/>
  <c r="L125" i="27"/>
  <c r="N124" i="27"/>
  <c r="M124" i="27"/>
  <c r="L124" i="27"/>
  <c r="N123" i="27"/>
  <c r="M123" i="27"/>
  <c r="L123" i="27"/>
  <c r="N122" i="27"/>
  <c r="M122" i="27"/>
  <c r="L122" i="27"/>
  <c r="M114" i="24"/>
  <c r="L114" i="24"/>
  <c r="K114" i="24"/>
  <c r="M113" i="24"/>
  <c r="L113" i="24"/>
  <c r="K113" i="24"/>
  <c r="M112" i="24"/>
  <c r="L112" i="24"/>
  <c r="K112" i="24"/>
  <c r="M111" i="24"/>
  <c r="L111" i="24"/>
  <c r="K111" i="24"/>
  <c r="M110" i="24"/>
  <c r="L110" i="24"/>
  <c r="K110" i="24"/>
  <c r="M109" i="24"/>
  <c r="L109" i="24"/>
  <c r="K109" i="24"/>
  <c r="M108" i="24"/>
  <c r="L108" i="24"/>
  <c r="K108" i="24"/>
  <c r="M74" i="52"/>
  <c r="L74" i="52"/>
  <c r="K74" i="52"/>
  <c r="M73" i="52"/>
  <c r="L73" i="52"/>
  <c r="K73" i="52"/>
  <c r="M72" i="52"/>
  <c r="L72" i="52"/>
  <c r="K72" i="52"/>
  <c r="M71" i="52"/>
  <c r="L71" i="52"/>
  <c r="K71" i="52"/>
  <c r="M70" i="52"/>
  <c r="L70" i="52"/>
  <c r="K70" i="52"/>
  <c r="M69" i="52"/>
  <c r="L69" i="52"/>
  <c r="K69" i="52"/>
  <c r="M68" i="52"/>
  <c r="L68" i="52"/>
  <c r="K68" i="52"/>
  <c r="M144" i="25"/>
  <c r="L144" i="25"/>
  <c r="K144" i="25"/>
  <c r="M143" i="25"/>
  <c r="L143" i="25"/>
  <c r="K143" i="25"/>
  <c r="M142" i="25"/>
  <c r="L142" i="25"/>
  <c r="K142" i="25"/>
  <c r="M141" i="25"/>
  <c r="L141" i="25"/>
  <c r="K141" i="25"/>
  <c r="M140" i="25"/>
  <c r="L140" i="25"/>
  <c r="K140" i="25"/>
  <c r="M139" i="25"/>
  <c r="L139" i="25"/>
  <c r="K139" i="25"/>
  <c r="M138" i="25"/>
  <c r="L138" i="25"/>
  <c r="K138" i="25"/>
  <c r="M119" i="22"/>
  <c r="L119" i="22"/>
  <c r="K119" i="22"/>
  <c r="M118" i="22"/>
  <c r="L118" i="22"/>
  <c r="K118" i="22"/>
  <c r="M117" i="22"/>
  <c r="L117" i="22"/>
  <c r="K117" i="22"/>
  <c r="M116" i="22"/>
  <c r="L116" i="22"/>
  <c r="K116" i="22"/>
  <c r="M115" i="22"/>
  <c r="L115" i="22"/>
  <c r="K115" i="22"/>
  <c r="M114" i="22"/>
  <c r="L114" i="22"/>
  <c r="K114" i="22"/>
  <c r="M113" i="22"/>
  <c r="L113" i="22"/>
  <c r="K113" i="22"/>
  <c r="M198" i="21"/>
  <c r="M197" i="21"/>
  <c r="M196" i="21"/>
  <c r="M195" i="21"/>
  <c r="M194" i="21"/>
  <c r="M193" i="21"/>
  <c r="M192" i="21"/>
  <c r="L198" i="21"/>
  <c r="L197" i="21"/>
  <c r="L196" i="21"/>
  <c r="L195" i="21"/>
  <c r="L194" i="21"/>
  <c r="L193" i="21"/>
  <c r="L192" i="21"/>
  <c r="K198" i="21"/>
  <c r="K197" i="21"/>
  <c r="K196" i="21"/>
  <c r="K195" i="21"/>
  <c r="K194" i="21"/>
  <c r="K193" i="21"/>
  <c r="K192" i="21"/>
  <c r="L157" i="13"/>
  <c r="K157" i="13"/>
  <c r="J157" i="13"/>
  <c r="L156" i="13"/>
  <c r="K156" i="13"/>
  <c r="J156" i="13"/>
  <c r="L155" i="13"/>
  <c r="K155" i="13"/>
  <c r="J155" i="13"/>
  <c r="L154" i="13"/>
  <c r="K154" i="13"/>
  <c r="J154" i="13"/>
  <c r="L153" i="13"/>
  <c r="K153" i="13"/>
  <c r="J153" i="13"/>
  <c r="L152" i="13"/>
  <c r="K152" i="13"/>
  <c r="J152" i="13"/>
  <c r="L151" i="13"/>
  <c r="K151" i="13"/>
  <c r="J151" i="13"/>
  <c r="L252" i="11"/>
  <c r="K252" i="11"/>
  <c r="J252" i="11"/>
  <c r="L251" i="11"/>
  <c r="K251" i="11"/>
  <c r="J251" i="11"/>
  <c r="L250" i="11"/>
  <c r="K250" i="11"/>
  <c r="J250" i="11"/>
  <c r="L249" i="11"/>
  <c r="K249" i="11"/>
  <c r="J249" i="11"/>
  <c r="L248" i="11"/>
  <c r="K248" i="11"/>
  <c r="J248" i="11"/>
  <c r="L247" i="11"/>
  <c r="K247" i="11"/>
  <c r="J247" i="11"/>
  <c r="L246" i="11"/>
  <c r="K246" i="11"/>
  <c r="J246" i="11"/>
  <c r="L157" i="10"/>
  <c r="K157" i="10"/>
  <c r="J157" i="10"/>
  <c r="L156" i="10"/>
  <c r="K156" i="10"/>
  <c r="J156" i="10"/>
  <c r="L155" i="10"/>
  <c r="K155" i="10"/>
  <c r="J155" i="10"/>
  <c r="L154" i="10"/>
  <c r="K154" i="10"/>
  <c r="J154" i="10"/>
  <c r="L153" i="10"/>
  <c r="K153" i="10"/>
  <c r="J153" i="10"/>
  <c r="L152" i="10"/>
  <c r="K152" i="10"/>
  <c r="J152" i="10"/>
  <c r="L151" i="10"/>
  <c r="K151" i="10"/>
  <c r="J151" i="10"/>
  <c r="L158" i="9"/>
  <c r="K158" i="9"/>
  <c r="J158" i="9"/>
  <c r="L157" i="9"/>
  <c r="K157" i="9"/>
  <c r="J157" i="9"/>
  <c r="L156" i="9"/>
  <c r="K156" i="9"/>
  <c r="J156" i="9"/>
  <c r="L155" i="9"/>
  <c r="K155" i="9"/>
  <c r="J155" i="9"/>
  <c r="L154" i="9"/>
  <c r="K154" i="9"/>
  <c r="J154" i="9"/>
  <c r="L153" i="9"/>
  <c r="K153" i="9"/>
  <c r="J153" i="9"/>
  <c r="L152" i="9"/>
  <c r="K152" i="9"/>
  <c r="J152" i="9"/>
  <c r="L157" i="6"/>
  <c r="K157" i="6"/>
  <c r="J157" i="6"/>
  <c r="L156" i="6"/>
  <c r="K156" i="6"/>
  <c r="J156" i="6"/>
  <c r="L155" i="6"/>
  <c r="K155" i="6"/>
  <c r="J155" i="6"/>
  <c r="L154" i="6"/>
  <c r="K154" i="6"/>
  <c r="J154" i="6"/>
  <c r="L153" i="6"/>
  <c r="K153" i="6"/>
  <c r="J153" i="6"/>
  <c r="L152" i="6"/>
  <c r="K152" i="6"/>
  <c r="J152" i="6"/>
  <c r="L151" i="6"/>
  <c r="K151" i="6"/>
  <c r="J151" i="6"/>
  <c r="L160" i="4"/>
  <c r="L159" i="4"/>
  <c r="L158" i="4"/>
  <c r="L157" i="4"/>
  <c r="L156" i="4"/>
  <c r="L155" i="4"/>
  <c r="K160" i="4"/>
  <c r="K159" i="4"/>
  <c r="K158" i="4"/>
  <c r="K157" i="4"/>
  <c r="K156" i="4"/>
  <c r="K155" i="4"/>
  <c r="J160" i="4"/>
  <c r="J159" i="4"/>
  <c r="J158" i="4"/>
  <c r="J157" i="4"/>
  <c r="J156" i="4"/>
  <c r="J155" i="4"/>
  <c r="L154" i="4"/>
  <c r="K154" i="4"/>
  <c r="J154" i="4"/>
  <c r="L16" i="20" l="1"/>
  <c r="M16" i="20" s="1"/>
  <c r="N16" i="20" s="1"/>
  <c r="J16" i="20"/>
  <c r="I16" i="20"/>
  <c r="H134" i="14"/>
  <c r="G134" i="14"/>
  <c r="F134" i="14"/>
  <c r="H133" i="14"/>
  <c r="G133" i="14"/>
  <c r="F133" i="14"/>
  <c r="H132" i="14"/>
  <c r="G132" i="14"/>
  <c r="F132" i="14"/>
  <c r="H131" i="14"/>
  <c r="G131" i="14"/>
  <c r="F131" i="14"/>
  <c r="H130" i="14"/>
  <c r="G130" i="14"/>
  <c r="F130" i="14"/>
  <c r="H129" i="14"/>
  <c r="G129" i="14"/>
  <c r="F129" i="14"/>
  <c r="H128" i="14"/>
  <c r="G128" i="14"/>
  <c r="H127" i="14"/>
  <c r="G127" i="14"/>
  <c r="J76" i="30" l="1"/>
  <c r="I76" i="30"/>
  <c r="H76" i="30"/>
  <c r="G76" i="30"/>
  <c r="J75" i="30"/>
  <c r="I75" i="30"/>
  <c r="H75" i="30"/>
  <c r="G75" i="30"/>
  <c r="J74" i="30"/>
  <c r="I74" i="30"/>
  <c r="H74" i="30"/>
  <c r="G74" i="30"/>
  <c r="J73" i="30"/>
  <c r="I73" i="30"/>
  <c r="H73" i="30"/>
  <c r="G73" i="30"/>
  <c r="L15" i="20"/>
  <c r="M15" i="20" s="1"/>
  <c r="N15" i="20" s="1"/>
  <c r="L14" i="20"/>
  <c r="M14" i="20" s="1"/>
  <c r="N14" i="20" s="1"/>
  <c r="J15" i="20"/>
  <c r="I15" i="20"/>
  <c r="J14" i="20"/>
  <c r="I14" i="20"/>
  <c r="M57" i="27"/>
  <c r="M56" i="27"/>
  <c r="J57" i="27"/>
  <c r="I57" i="27"/>
  <c r="H57" i="27"/>
  <c r="J56" i="27"/>
  <c r="I56" i="27"/>
  <c r="H56" i="27"/>
  <c r="M55" i="27"/>
  <c r="M54" i="27"/>
  <c r="M53" i="27"/>
  <c r="M52" i="27"/>
  <c r="M51" i="27"/>
  <c r="J55" i="27"/>
  <c r="I55" i="27"/>
  <c r="H55" i="27"/>
  <c r="J54" i="27"/>
  <c r="I54" i="27"/>
  <c r="H54" i="27"/>
  <c r="J53" i="27"/>
  <c r="I53" i="27"/>
  <c r="H53" i="27"/>
  <c r="J52" i="27"/>
  <c r="I52" i="27"/>
  <c r="H52" i="27"/>
  <c r="J51" i="27"/>
  <c r="I51" i="27"/>
  <c r="H51" i="27"/>
  <c r="I68" i="35" l="1"/>
  <c r="J68" i="35"/>
  <c r="K68" i="35"/>
  <c r="L68" i="35"/>
  <c r="M68" i="35"/>
  <c r="N68" i="35"/>
  <c r="O68" i="35"/>
  <c r="I66" i="35"/>
  <c r="J66" i="35"/>
  <c r="K66" i="35"/>
  <c r="L66" i="35"/>
  <c r="M66" i="35"/>
  <c r="N66" i="35"/>
  <c r="O66" i="35"/>
  <c r="I64" i="35"/>
  <c r="J64" i="35"/>
  <c r="K64" i="35"/>
  <c r="L64" i="35"/>
  <c r="M64" i="35"/>
  <c r="N64" i="35"/>
  <c r="O64" i="35"/>
  <c r="I62" i="35"/>
  <c r="J62" i="35"/>
  <c r="K62" i="35"/>
  <c r="L62" i="35"/>
  <c r="M62" i="35"/>
  <c r="N62" i="35"/>
  <c r="O62" i="35"/>
  <c r="I60" i="35"/>
  <c r="J60" i="35"/>
  <c r="K60" i="35"/>
  <c r="L60" i="35"/>
  <c r="M60" i="35"/>
  <c r="N60" i="35"/>
  <c r="O60" i="35"/>
  <c r="I58" i="35"/>
  <c r="J58" i="35"/>
  <c r="K58" i="35"/>
  <c r="L58" i="35"/>
  <c r="M58" i="35"/>
  <c r="N58" i="35"/>
  <c r="O58" i="35"/>
  <c r="I56" i="35"/>
  <c r="J56" i="35"/>
  <c r="K56" i="35"/>
  <c r="L56" i="35"/>
  <c r="M56" i="35"/>
  <c r="N56" i="35"/>
  <c r="O56" i="35"/>
  <c r="I54" i="35"/>
  <c r="J54" i="35"/>
  <c r="K54" i="35"/>
  <c r="L54" i="35"/>
  <c r="M54" i="35"/>
  <c r="N54" i="35"/>
  <c r="O54" i="35"/>
  <c r="I52" i="35"/>
  <c r="J52" i="35"/>
  <c r="K52" i="35"/>
  <c r="L52" i="35"/>
  <c r="M52" i="35"/>
  <c r="N52" i="35"/>
  <c r="O52" i="35"/>
  <c r="I34" i="34"/>
  <c r="J34" i="34"/>
  <c r="K34" i="34"/>
  <c r="L34" i="34"/>
  <c r="M34" i="34"/>
  <c r="N34" i="34"/>
  <c r="O34" i="34"/>
  <c r="I32" i="34"/>
  <c r="J32" i="34"/>
  <c r="K32" i="34"/>
  <c r="L32" i="34"/>
  <c r="M32" i="34"/>
  <c r="N32" i="34"/>
  <c r="O32" i="34"/>
  <c r="I30" i="34"/>
  <c r="J30" i="34"/>
  <c r="K30" i="34"/>
  <c r="L30" i="34"/>
  <c r="M30" i="34"/>
  <c r="N30" i="34"/>
  <c r="O30" i="34"/>
  <c r="I28" i="34"/>
  <c r="J28" i="34"/>
  <c r="K28" i="34"/>
  <c r="L28" i="34"/>
  <c r="M28" i="34"/>
  <c r="N28" i="34"/>
  <c r="O28" i="34"/>
  <c r="I26" i="34"/>
  <c r="J26" i="34"/>
  <c r="K26" i="34"/>
  <c r="L26" i="34"/>
  <c r="M26" i="34"/>
  <c r="N26" i="34"/>
  <c r="O26" i="34"/>
  <c r="I24" i="34"/>
  <c r="J24" i="34"/>
  <c r="K24" i="34"/>
  <c r="L24" i="34"/>
  <c r="M24" i="34"/>
  <c r="N24" i="34"/>
  <c r="O24" i="34"/>
  <c r="I22" i="34"/>
  <c r="J22" i="34"/>
  <c r="K22" i="34"/>
  <c r="L22" i="34"/>
  <c r="M22" i="34"/>
  <c r="N22" i="34"/>
  <c r="O22" i="34"/>
  <c r="I20" i="34"/>
  <c r="J20" i="34"/>
  <c r="K20" i="34"/>
  <c r="L20" i="34"/>
  <c r="M20" i="34"/>
  <c r="N20" i="34"/>
  <c r="O20" i="34"/>
  <c r="I18" i="34"/>
  <c r="J18" i="34"/>
  <c r="K18" i="34"/>
  <c r="L18" i="34"/>
  <c r="M18" i="34"/>
  <c r="N18" i="34"/>
  <c r="O18" i="34"/>
  <c r="I34" i="33"/>
  <c r="Q34" i="33" s="1"/>
  <c r="J34" i="33"/>
  <c r="K34" i="33"/>
  <c r="L34" i="33"/>
  <c r="M34" i="33"/>
  <c r="N34" i="33"/>
  <c r="O34" i="33"/>
  <c r="P34" i="33"/>
  <c r="I32" i="33"/>
  <c r="Q32" i="33" s="1"/>
  <c r="J32" i="33"/>
  <c r="K32" i="33"/>
  <c r="L32" i="33"/>
  <c r="M32" i="33"/>
  <c r="N32" i="33"/>
  <c r="O32" i="33"/>
  <c r="P32" i="33"/>
  <c r="I30" i="33"/>
  <c r="Q30" i="33" s="1"/>
  <c r="J30" i="33"/>
  <c r="K30" i="33"/>
  <c r="L30" i="33"/>
  <c r="M30" i="33"/>
  <c r="N30" i="33"/>
  <c r="O30" i="33"/>
  <c r="P30" i="33"/>
  <c r="I28" i="33"/>
  <c r="Q28" i="33" s="1"/>
  <c r="J28" i="33"/>
  <c r="K28" i="33"/>
  <c r="L28" i="33"/>
  <c r="M28" i="33"/>
  <c r="N28" i="33"/>
  <c r="O28" i="33"/>
  <c r="P28" i="33"/>
  <c r="I26" i="33"/>
  <c r="Q26" i="33" s="1"/>
  <c r="J26" i="33"/>
  <c r="K26" i="33"/>
  <c r="L26" i="33"/>
  <c r="M26" i="33"/>
  <c r="N26" i="33"/>
  <c r="O26" i="33"/>
  <c r="P26" i="33"/>
  <c r="I24" i="33"/>
  <c r="Q24" i="33" s="1"/>
  <c r="J24" i="33"/>
  <c r="K24" i="33"/>
  <c r="L24" i="33"/>
  <c r="M24" i="33"/>
  <c r="N24" i="33"/>
  <c r="O24" i="33"/>
  <c r="P24" i="33"/>
  <c r="I22" i="33"/>
  <c r="Q22" i="33" s="1"/>
  <c r="J22" i="33"/>
  <c r="K22" i="33"/>
  <c r="L22" i="33"/>
  <c r="M22" i="33"/>
  <c r="N22" i="33"/>
  <c r="O22" i="33"/>
  <c r="P22" i="33"/>
  <c r="I20" i="33"/>
  <c r="Q20" i="33" s="1"/>
  <c r="J20" i="33"/>
  <c r="K20" i="33"/>
  <c r="L20" i="33"/>
  <c r="M20" i="33"/>
  <c r="N20" i="33"/>
  <c r="O20" i="33"/>
  <c r="P20" i="33"/>
  <c r="I18" i="33"/>
  <c r="Q18" i="33" s="1"/>
  <c r="J18" i="33"/>
  <c r="K18" i="33"/>
  <c r="L18" i="33"/>
  <c r="M18" i="33"/>
  <c r="N18" i="33"/>
  <c r="O18" i="33"/>
  <c r="P18" i="33"/>
  <c r="L13" i="20"/>
  <c r="M13" i="20" s="1"/>
  <c r="N13" i="20" s="1"/>
  <c r="L12" i="20"/>
  <c r="M12" i="20" s="1"/>
  <c r="N12" i="20" s="1"/>
  <c r="J13" i="20"/>
  <c r="I13" i="20"/>
  <c r="J12" i="20"/>
  <c r="I12" i="20"/>
  <c r="M42" i="27"/>
  <c r="F16" i="24"/>
  <c r="G16" i="24"/>
  <c r="H16" i="24"/>
  <c r="J16" i="24"/>
  <c r="E33" i="35"/>
  <c r="M50" i="27" l="1"/>
  <c r="M49" i="27"/>
  <c r="M48" i="27"/>
  <c r="H50" i="27"/>
  <c r="I50" i="27"/>
  <c r="J50" i="27"/>
  <c r="H49" i="27"/>
  <c r="I49" i="27"/>
  <c r="J49" i="27"/>
  <c r="H48" i="27"/>
  <c r="I48" i="27"/>
  <c r="J48" i="27"/>
  <c r="L11" i="20"/>
  <c r="M11" i="20" s="1"/>
  <c r="N11" i="20" s="1"/>
  <c r="L10" i="20"/>
  <c r="M10" i="20" s="1"/>
  <c r="N10" i="20" s="1"/>
  <c r="L9" i="20"/>
  <c r="M9" i="20" s="1"/>
  <c r="N9" i="20" s="1"/>
  <c r="L8" i="20"/>
  <c r="M8" i="20" s="1"/>
  <c r="N8" i="20" s="1"/>
  <c r="I11" i="20"/>
  <c r="J11" i="20"/>
  <c r="I10" i="20"/>
  <c r="J10" i="20"/>
  <c r="I9" i="20"/>
  <c r="J9" i="20"/>
  <c r="I8" i="20"/>
  <c r="J8" i="20"/>
  <c r="J63" i="23"/>
  <c r="I63" i="23"/>
  <c r="H63" i="23"/>
  <c r="G63" i="23"/>
  <c r="F63" i="23"/>
  <c r="J61" i="23"/>
  <c r="I61" i="23"/>
  <c r="H61" i="23"/>
  <c r="G55" i="25"/>
  <c r="H55" i="25"/>
  <c r="I55" i="25"/>
  <c r="G56" i="25"/>
  <c r="H56" i="25"/>
  <c r="I56" i="25"/>
  <c r="G57" i="25"/>
  <c r="H57" i="25"/>
  <c r="I57" i="25"/>
  <c r="G58" i="25"/>
  <c r="H58" i="25"/>
  <c r="I58" i="25"/>
  <c r="G59" i="25"/>
  <c r="H59" i="25"/>
  <c r="I59" i="25"/>
  <c r="G60" i="25"/>
  <c r="H60" i="25"/>
  <c r="I60" i="25"/>
  <c r="E166" i="12" l="1"/>
  <c r="F166" i="12"/>
  <c r="G166" i="12"/>
  <c r="H166" i="12"/>
  <c r="I166" i="12"/>
  <c r="E167" i="12"/>
  <c r="F167" i="12"/>
  <c r="G167" i="12"/>
  <c r="H167" i="12"/>
  <c r="I167" i="12"/>
  <c r="E169" i="12"/>
  <c r="F169" i="12"/>
  <c r="G169" i="12"/>
  <c r="H169" i="12"/>
  <c r="I169" i="12"/>
  <c r="E170" i="12"/>
  <c r="F170" i="12"/>
  <c r="G170" i="12"/>
  <c r="H170" i="12"/>
  <c r="I170" i="12"/>
  <c r="E171" i="12"/>
  <c r="F171" i="12"/>
  <c r="G171" i="12"/>
  <c r="H171" i="12"/>
  <c r="I171" i="12"/>
  <c r="E172" i="12"/>
  <c r="F172" i="12"/>
  <c r="G172" i="12"/>
  <c r="H172" i="12"/>
  <c r="I172" i="12"/>
  <c r="E173" i="12"/>
  <c r="F173" i="12"/>
  <c r="G173" i="12"/>
  <c r="H173" i="12"/>
  <c r="I173" i="12"/>
  <c r="E175" i="12"/>
  <c r="F175" i="12"/>
  <c r="G175" i="12"/>
  <c r="H175" i="12"/>
  <c r="I175" i="12"/>
  <c r="E176" i="12"/>
  <c r="F176" i="12"/>
  <c r="G176" i="12"/>
  <c r="H176" i="12"/>
  <c r="I176" i="12"/>
  <c r="E177" i="12"/>
  <c r="F177" i="12"/>
  <c r="G177" i="12"/>
  <c r="H177" i="12"/>
  <c r="I177" i="12"/>
  <c r="E178" i="12"/>
  <c r="F178" i="12"/>
  <c r="G178" i="12"/>
  <c r="H178" i="12"/>
  <c r="I178" i="12"/>
  <c r="E165" i="11"/>
  <c r="F165" i="11"/>
  <c r="G165" i="11"/>
  <c r="H165" i="11"/>
  <c r="E166" i="11"/>
  <c r="F166" i="11"/>
  <c r="G166" i="11"/>
  <c r="H166" i="11"/>
  <c r="E167" i="11"/>
  <c r="F167" i="11"/>
  <c r="G167" i="11"/>
  <c r="H167" i="11"/>
  <c r="E168" i="11"/>
  <c r="F168" i="11"/>
  <c r="G168" i="11"/>
  <c r="H168" i="11"/>
  <c r="E169" i="11"/>
  <c r="F169" i="11"/>
  <c r="G169" i="11"/>
  <c r="H169" i="11"/>
  <c r="E170" i="11"/>
  <c r="F170" i="11"/>
  <c r="G170" i="11"/>
  <c r="H170" i="11"/>
  <c r="E171" i="11"/>
  <c r="F171" i="11"/>
  <c r="G171" i="11"/>
  <c r="H171" i="11"/>
  <c r="E172" i="11"/>
  <c r="F172" i="11"/>
  <c r="G172" i="11"/>
  <c r="H172" i="11"/>
  <c r="E173" i="11"/>
  <c r="F173" i="11"/>
  <c r="G173" i="11"/>
  <c r="H173" i="11"/>
  <c r="I8" i="10"/>
  <c r="J8" i="10"/>
  <c r="K8" i="10"/>
  <c r="I10" i="10"/>
  <c r="J10" i="10"/>
  <c r="K10" i="10"/>
  <c r="I12" i="10"/>
  <c r="J12" i="10"/>
  <c r="K12" i="10"/>
  <c r="I14" i="10"/>
  <c r="J14" i="10"/>
  <c r="K14" i="10"/>
  <c r="I16" i="10"/>
  <c r="J16" i="10"/>
  <c r="K16" i="10"/>
  <c r="I8" i="9"/>
  <c r="K8" i="9"/>
  <c r="L8" i="9"/>
  <c r="M8" i="9"/>
  <c r="N8" i="9"/>
  <c r="I10" i="9"/>
  <c r="K10" i="9"/>
  <c r="L10" i="9"/>
  <c r="M10" i="9"/>
  <c r="N10" i="9"/>
  <c r="I12" i="9"/>
  <c r="K12" i="9"/>
  <c r="L12" i="9"/>
  <c r="M12" i="9"/>
  <c r="N12" i="9"/>
  <c r="I14" i="9"/>
  <c r="K14" i="9"/>
  <c r="L14" i="9"/>
  <c r="M14" i="9"/>
  <c r="N14" i="9"/>
  <c r="I16" i="9"/>
  <c r="K16" i="9"/>
  <c r="L16" i="9"/>
  <c r="M16" i="9"/>
  <c r="N16" i="9"/>
  <c r="I8" i="6"/>
  <c r="J8" i="6"/>
  <c r="K8" i="6"/>
  <c r="L8" i="6"/>
  <c r="I10" i="6"/>
  <c r="J10" i="6"/>
  <c r="K10" i="6"/>
  <c r="L10" i="6"/>
  <c r="I12" i="6"/>
  <c r="J12" i="6"/>
  <c r="K12" i="6"/>
  <c r="L12" i="6"/>
  <c r="I15" i="6"/>
  <c r="J15" i="6"/>
  <c r="K15" i="6"/>
  <c r="L15" i="6"/>
  <c r="I17" i="6"/>
  <c r="J17" i="6"/>
  <c r="K17" i="6"/>
  <c r="L17" i="6"/>
  <c r="I115" i="5"/>
  <c r="J115" i="5"/>
  <c r="K115" i="5"/>
  <c r="I117" i="5"/>
  <c r="J117" i="5"/>
  <c r="K117" i="5"/>
  <c r="I119" i="5"/>
  <c r="J119" i="5"/>
  <c r="K119" i="5"/>
  <c r="I121" i="5"/>
  <c r="J121" i="5"/>
  <c r="K121" i="5"/>
  <c r="I123" i="5"/>
  <c r="J123" i="5"/>
  <c r="K123" i="5"/>
  <c r="I16" i="4"/>
  <c r="J16" i="4"/>
  <c r="K16" i="4"/>
  <c r="L16" i="4"/>
  <c r="M16" i="4"/>
  <c r="N16" i="4"/>
  <c r="I8" i="4"/>
  <c r="J8" i="4"/>
  <c r="K8" i="4"/>
  <c r="L8" i="4"/>
  <c r="M8" i="4"/>
  <c r="N8" i="4"/>
  <c r="I10" i="4"/>
  <c r="J10" i="4"/>
  <c r="K10" i="4"/>
  <c r="L10" i="4"/>
  <c r="M10" i="4"/>
  <c r="N10" i="4"/>
  <c r="I12" i="4"/>
  <c r="J12" i="4"/>
  <c r="K12" i="4"/>
  <c r="L12" i="4"/>
  <c r="M12" i="4"/>
  <c r="N12" i="4"/>
  <c r="I14" i="4"/>
  <c r="J14" i="4"/>
  <c r="K14" i="4"/>
  <c r="L14" i="4"/>
  <c r="M14" i="4"/>
  <c r="N14" i="4"/>
  <c r="I44" i="35"/>
  <c r="J44" i="35"/>
  <c r="K44" i="35"/>
  <c r="L44" i="35"/>
  <c r="M44" i="35"/>
  <c r="N44" i="35"/>
  <c r="O44" i="35"/>
  <c r="I46" i="35"/>
  <c r="J46" i="35"/>
  <c r="K46" i="35"/>
  <c r="L46" i="35"/>
  <c r="M46" i="35"/>
  <c r="N46" i="35"/>
  <c r="O46" i="35"/>
  <c r="I48" i="35"/>
  <c r="J48" i="35"/>
  <c r="K48" i="35"/>
  <c r="L48" i="35"/>
  <c r="M48" i="35"/>
  <c r="N48" i="35"/>
  <c r="O48" i="35"/>
  <c r="I50" i="35"/>
  <c r="J50" i="35"/>
  <c r="K50" i="35"/>
  <c r="L50" i="35"/>
  <c r="M50" i="35"/>
  <c r="N50" i="35"/>
  <c r="O50" i="35"/>
  <c r="I10" i="34"/>
  <c r="J10" i="34"/>
  <c r="K10" i="34"/>
  <c r="L10" i="34"/>
  <c r="M10" i="34"/>
  <c r="N10" i="34"/>
  <c r="O10" i="34"/>
  <c r="I12" i="34"/>
  <c r="J12" i="34"/>
  <c r="K12" i="34"/>
  <c r="L12" i="34"/>
  <c r="M12" i="34"/>
  <c r="N12" i="34"/>
  <c r="O12" i="34"/>
  <c r="I14" i="34"/>
  <c r="J14" i="34"/>
  <c r="K14" i="34"/>
  <c r="L14" i="34"/>
  <c r="M14" i="34"/>
  <c r="N14" i="34"/>
  <c r="O14" i="34"/>
  <c r="I16" i="34"/>
  <c r="J16" i="34"/>
  <c r="K16" i="34"/>
  <c r="L16" i="34"/>
  <c r="M16" i="34"/>
  <c r="N16" i="34"/>
  <c r="O16" i="34"/>
  <c r="I10" i="33"/>
  <c r="Q10" i="33" s="1"/>
  <c r="J10" i="33"/>
  <c r="K10" i="33"/>
  <c r="L10" i="33"/>
  <c r="M10" i="33"/>
  <c r="N10" i="33"/>
  <c r="O10" i="33"/>
  <c r="P10" i="33"/>
  <c r="I14" i="33"/>
  <c r="Q14" i="33" s="1"/>
  <c r="J14" i="33"/>
  <c r="K14" i="33"/>
  <c r="L14" i="33"/>
  <c r="M14" i="33"/>
  <c r="N14" i="33"/>
  <c r="O14" i="33"/>
  <c r="P14" i="33"/>
  <c r="I16" i="33"/>
  <c r="Q16" i="33" s="1"/>
  <c r="J16" i="33"/>
  <c r="K16" i="33"/>
  <c r="L16" i="33"/>
  <c r="M16" i="33"/>
  <c r="N16" i="33"/>
  <c r="O16" i="33"/>
  <c r="P16" i="33"/>
  <c r="M47" i="27"/>
  <c r="J47" i="27"/>
  <c r="I47" i="27"/>
  <c r="H47" i="27"/>
  <c r="F12" i="24"/>
  <c r="G12" i="24"/>
  <c r="H12" i="24"/>
  <c r="H64" i="23" l="1"/>
  <c r="G64" i="23"/>
  <c r="F64" i="23"/>
  <c r="J64" i="23"/>
  <c r="I64" i="23"/>
  <c r="J65" i="23" l="1"/>
  <c r="I65" i="23"/>
  <c r="H65" i="23"/>
  <c r="G65" i="23"/>
  <c r="F65" i="23"/>
  <c r="F9" i="24"/>
  <c r="J66" i="23" l="1"/>
  <c r="I66" i="23"/>
  <c r="H66" i="23"/>
  <c r="G66" i="23"/>
  <c r="F66" i="23"/>
  <c r="E59" i="23"/>
  <c r="G59" i="23" l="1"/>
  <c r="I59" i="23" s="1"/>
  <c r="F61" i="23"/>
  <c r="G61" i="23"/>
  <c r="J59" i="23"/>
  <c r="F59" i="23"/>
  <c r="H59" i="23" s="1"/>
  <c r="E17" i="13"/>
  <c r="F17" i="13" s="1"/>
  <c r="D27" i="13"/>
  <c r="D28" i="13" s="1"/>
  <c r="E59" i="13"/>
  <c r="F59" i="13"/>
  <c r="E60" i="13"/>
  <c r="F60" i="13"/>
  <c r="E61" i="13"/>
  <c r="F61" i="13"/>
  <c r="E62" i="13"/>
  <c r="F62" i="13"/>
  <c r="E63" i="13"/>
  <c r="F63" i="13"/>
  <c r="F64" i="13"/>
  <c r="F65" i="13"/>
  <c r="F66" i="13"/>
  <c r="E27" i="13" l="1"/>
  <c r="F27" i="13" s="1"/>
  <c r="E28" i="13"/>
  <c r="F28" i="13" s="1"/>
  <c r="D29" i="13"/>
  <c r="D30" i="13" l="1"/>
  <c r="E29" i="13"/>
  <c r="F29" i="13" s="1"/>
  <c r="E30" i="13" l="1"/>
  <c r="F30" i="13" s="1"/>
  <c r="D31" i="13"/>
  <c r="D32" i="13" l="1"/>
  <c r="E31" i="13"/>
  <c r="F31" i="13" s="1"/>
  <c r="D33" i="13" l="1"/>
  <c r="E32" i="13"/>
  <c r="F32" i="13" s="1"/>
  <c r="L98" i="59" l="1"/>
  <c r="L97" i="59"/>
  <c r="D34" i="13"/>
  <c r="E33" i="13"/>
  <c r="F33" i="13" s="1"/>
  <c r="E34" i="13" l="1"/>
  <c r="F34" i="13" s="1"/>
  <c r="D35" i="13"/>
  <c r="D36" i="13" l="1"/>
  <c r="E35" i="13"/>
  <c r="F35" i="13" s="1"/>
  <c r="E36" i="13" l="1"/>
  <c r="F36" i="13" s="1"/>
  <c r="D37" i="13"/>
  <c r="E37" i="13" l="1"/>
  <c r="F37" i="13" s="1"/>
  <c r="D38" i="13"/>
  <c r="E38" i="13" l="1"/>
  <c r="F38" i="13" s="1"/>
  <c r="D39" i="13"/>
  <c r="L107" i="18" l="1"/>
  <c r="D40" i="13"/>
  <c r="E39" i="13"/>
  <c r="F39" i="13" s="1"/>
  <c r="D41" i="13" l="1"/>
  <c r="E40" i="13"/>
  <c r="F40" i="13" s="1"/>
  <c r="E41" i="13" l="1"/>
  <c r="F41" i="13" s="1"/>
  <c r="D42" i="13"/>
  <c r="E42" i="13" l="1"/>
  <c r="F42" i="13" s="1"/>
  <c r="D43" i="13"/>
  <c r="D44" i="13" l="1"/>
  <c r="E43" i="13"/>
  <c r="F43" i="13" s="1"/>
  <c r="E44" i="13" l="1"/>
  <c r="F44" i="13" s="1"/>
  <c r="D45" i="13"/>
  <c r="I111" i="18" l="1"/>
  <c r="D46" i="13"/>
  <c r="E45" i="13"/>
  <c r="F45" i="13" s="1"/>
  <c r="J111" i="18" l="1"/>
  <c r="K111" i="18" s="1"/>
  <c r="L111" i="18"/>
  <c r="I113" i="18"/>
  <c r="E46" i="13"/>
  <c r="F46" i="13" s="1"/>
  <c r="D47" i="13"/>
  <c r="L113" i="18" l="1"/>
  <c r="J113" i="18"/>
  <c r="K113" i="18" s="1"/>
  <c r="I115" i="18"/>
  <c r="L115" i="18" s="1"/>
  <c r="I117" i="18"/>
  <c r="D48" i="13"/>
  <c r="E47" i="13"/>
  <c r="F47" i="13" s="1"/>
  <c r="J115" i="18" l="1"/>
  <c r="K115" i="18" s="1"/>
  <c r="J117" i="18"/>
  <c r="K117" i="18" s="1"/>
  <c r="I119" i="18"/>
  <c r="L117" i="18"/>
  <c r="D49" i="13"/>
  <c r="E48" i="13"/>
  <c r="F48" i="13" s="1"/>
  <c r="L119" i="18" l="1"/>
  <c r="J119" i="18"/>
  <c r="K119" i="18" s="1"/>
  <c r="I121" i="18"/>
  <c r="E49" i="13"/>
  <c r="F49" i="13" s="1"/>
  <c r="D50" i="13"/>
  <c r="L121" i="18" l="1"/>
  <c r="J121" i="18"/>
  <c r="K121" i="18" s="1"/>
  <c r="I123" i="18"/>
  <c r="I125" i="18" s="1"/>
  <c r="E50" i="13"/>
  <c r="F50" i="13" s="1"/>
  <c r="D51" i="13"/>
  <c r="J125" i="18" l="1"/>
  <c r="K125" i="18" s="1"/>
  <c r="I127" i="18"/>
  <c r="L125" i="18"/>
  <c r="L123" i="18"/>
  <c r="J123" i="18"/>
  <c r="K123" i="18" s="1"/>
  <c r="D52" i="13"/>
  <c r="E51" i="13"/>
  <c r="F51" i="13" s="1"/>
  <c r="I129" i="18" l="1"/>
  <c r="J127" i="18"/>
  <c r="K127" i="18" s="1"/>
  <c r="L127" i="18"/>
  <c r="E52" i="13"/>
  <c r="F52" i="13" s="1"/>
  <c r="D53" i="13"/>
  <c r="I131" i="18" l="1"/>
  <c r="L129" i="18"/>
  <c r="J129" i="18"/>
  <c r="K129" i="18" s="1"/>
  <c r="E53" i="13"/>
  <c r="F53" i="13" s="1"/>
  <c r="D54" i="13"/>
  <c r="I133" i="18" l="1"/>
  <c r="J131" i="18"/>
  <c r="K131" i="18" s="1"/>
  <c r="L131" i="18"/>
  <c r="E54" i="13"/>
  <c r="F54" i="13" s="1"/>
  <c r="D55" i="13"/>
  <c r="J133" i="18" l="1"/>
  <c r="K133" i="18" s="1"/>
  <c r="L133" i="18"/>
  <c r="D56" i="13"/>
  <c r="E55" i="13"/>
  <c r="F55" i="13" s="1"/>
  <c r="E56" i="13" l="1"/>
  <c r="F56" i="13" s="1"/>
  <c r="D57" i="13"/>
  <c r="E57" i="13" s="1"/>
  <c r="F57" i="13" s="1"/>
  <c r="G60" i="13" l="1"/>
  <c r="H60" i="13"/>
  <c r="I60" i="13"/>
  <c r="J60" i="13"/>
  <c r="G61" i="13"/>
  <c r="H61" i="13"/>
  <c r="I61" i="13"/>
  <c r="J61" i="13"/>
  <c r="G62" i="13"/>
  <c r="H62" i="13"/>
  <c r="I62" i="13"/>
  <c r="J62" i="13"/>
  <c r="G63" i="13"/>
  <c r="H63" i="13"/>
  <c r="I63" i="13"/>
  <c r="J63" i="13"/>
  <c r="G64" i="13"/>
  <c r="H64" i="13"/>
  <c r="I64" i="13"/>
  <c r="J64" i="13"/>
  <c r="G65" i="13"/>
  <c r="H65" i="13"/>
  <c r="I65" i="13"/>
  <c r="J65" i="13"/>
  <c r="G66" i="13"/>
  <c r="H66" i="13"/>
  <c r="I66" i="13"/>
  <c r="J66" i="13"/>
  <c r="J59" i="13"/>
  <c r="I59" i="13"/>
  <c r="H59" i="13"/>
  <c r="H14" i="13"/>
  <c r="I14" i="13"/>
  <c r="J14" i="13"/>
  <c r="H15" i="13"/>
  <c r="I15" i="13"/>
  <c r="J15" i="13"/>
  <c r="G17" i="13"/>
  <c r="H17" i="13"/>
  <c r="I17" i="13"/>
  <c r="J17" i="13"/>
  <c r="I20" i="13"/>
  <c r="J20" i="13"/>
  <c r="I21" i="13"/>
  <c r="J21" i="13"/>
  <c r="I22" i="13"/>
  <c r="J22" i="13"/>
  <c r="I23" i="13"/>
  <c r="J23" i="13"/>
  <c r="I24" i="13"/>
  <c r="J24" i="13"/>
  <c r="I25" i="13"/>
  <c r="J25" i="13"/>
  <c r="I26" i="13"/>
  <c r="J26" i="13"/>
  <c r="G27" i="13"/>
  <c r="H27" i="13"/>
  <c r="I27" i="13"/>
  <c r="J27" i="13"/>
  <c r="G28" i="13"/>
  <c r="H28" i="13"/>
  <c r="I28" i="13"/>
  <c r="J28" i="13"/>
  <c r="G29" i="13"/>
  <c r="H29" i="13"/>
  <c r="I29" i="13"/>
  <c r="J29" i="13"/>
  <c r="G30" i="13"/>
  <c r="H30" i="13"/>
  <c r="I30" i="13"/>
  <c r="J30" i="13"/>
  <c r="G31" i="13"/>
  <c r="H31" i="13"/>
  <c r="I31" i="13"/>
  <c r="J31" i="13"/>
  <c r="G32" i="13"/>
  <c r="H32" i="13"/>
  <c r="I32" i="13"/>
  <c r="J32" i="13"/>
  <c r="G33" i="13"/>
  <c r="H33" i="13"/>
  <c r="I33" i="13"/>
  <c r="J33" i="13"/>
  <c r="G34" i="13"/>
  <c r="H34" i="13"/>
  <c r="I34" i="13"/>
  <c r="J34" i="13"/>
  <c r="G35" i="13"/>
  <c r="H35" i="13"/>
  <c r="I35" i="13"/>
  <c r="J35" i="13"/>
  <c r="G36" i="13"/>
  <c r="H36" i="13"/>
  <c r="I36" i="13"/>
  <c r="J36" i="13"/>
  <c r="G37" i="13"/>
  <c r="H37" i="13"/>
  <c r="I37" i="13"/>
  <c r="J37" i="13"/>
  <c r="G38" i="13"/>
  <c r="H38" i="13"/>
  <c r="I38" i="13"/>
  <c r="J38" i="13"/>
  <c r="G39" i="13"/>
  <c r="H39" i="13"/>
  <c r="I39" i="13"/>
  <c r="J39" i="13"/>
  <c r="G40" i="13"/>
  <c r="H40" i="13"/>
  <c r="I40" i="13"/>
  <c r="J40" i="13"/>
  <c r="G41" i="13"/>
  <c r="H41" i="13"/>
  <c r="I41" i="13"/>
  <c r="J41" i="13"/>
  <c r="G42" i="13"/>
  <c r="H42" i="13"/>
  <c r="I42" i="13"/>
  <c r="J42" i="13"/>
  <c r="G43" i="13"/>
  <c r="H43" i="13"/>
  <c r="I43" i="13"/>
  <c r="J43" i="13"/>
  <c r="G44" i="13"/>
  <c r="H44" i="13"/>
  <c r="I44" i="13"/>
  <c r="J44" i="13"/>
  <c r="G45" i="13"/>
  <c r="H45" i="13"/>
  <c r="I45" i="13"/>
  <c r="J45" i="13"/>
  <c r="G46" i="13"/>
  <c r="H46" i="13"/>
  <c r="I46" i="13"/>
  <c r="J46" i="13"/>
  <c r="G47" i="13"/>
  <c r="H47" i="13"/>
  <c r="I47" i="13"/>
  <c r="J47" i="13"/>
  <c r="G48" i="13"/>
  <c r="H48" i="13"/>
  <c r="I48" i="13"/>
  <c r="J48" i="13"/>
  <c r="G49" i="13"/>
  <c r="H49" i="13"/>
  <c r="I49" i="13"/>
  <c r="J49" i="13"/>
  <c r="G50" i="13"/>
  <c r="H50" i="13"/>
  <c r="I50" i="13"/>
  <c r="J50" i="13"/>
  <c r="G51" i="13"/>
  <c r="H51" i="13"/>
  <c r="I51" i="13"/>
  <c r="J51" i="13"/>
  <c r="G52" i="13"/>
  <c r="H52" i="13"/>
  <c r="I52" i="13"/>
  <c r="J52" i="13"/>
  <c r="G53" i="13"/>
  <c r="H53" i="13"/>
  <c r="I53" i="13"/>
  <c r="J53" i="13"/>
  <c r="G54" i="13"/>
  <c r="H54" i="13"/>
  <c r="I54" i="13"/>
  <c r="J54" i="13"/>
  <c r="G55" i="13"/>
  <c r="H55" i="13"/>
  <c r="I55" i="13"/>
  <c r="J55" i="13"/>
  <c r="G56" i="13"/>
  <c r="H56" i="13"/>
  <c r="I56" i="13"/>
  <c r="J56" i="13"/>
  <c r="G57" i="13"/>
  <c r="H57" i="13"/>
  <c r="I57" i="13"/>
  <c r="J57" i="13"/>
  <c r="G59" i="13"/>
  <c r="J72" i="30" l="1"/>
  <c r="H72" i="30"/>
  <c r="J71" i="30"/>
  <c r="I71" i="30"/>
  <c r="H71" i="30"/>
  <c r="G71" i="30"/>
  <c r="J70" i="30"/>
  <c r="I70" i="30"/>
  <c r="H70" i="30"/>
  <c r="G70" i="30"/>
  <c r="J69" i="30"/>
  <c r="I69" i="30"/>
  <c r="H69" i="30"/>
  <c r="G69" i="30"/>
  <c r="J68" i="30"/>
  <c r="I68" i="30"/>
  <c r="H68" i="30"/>
  <c r="G68" i="30"/>
  <c r="J67" i="30"/>
  <c r="I67" i="30"/>
  <c r="H67" i="30"/>
  <c r="G67" i="30"/>
  <c r="J66" i="30"/>
  <c r="I66" i="30"/>
  <c r="H66" i="30"/>
  <c r="G66" i="30"/>
  <c r="J65" i="30"/>
  <c r="I65" i="30"/>
  <c r="H65" i="30"/>
  <c r="G65" i="30"/>
  <c r="J64" i="30"/>
  <c r="I64" i="30"/>
  <c r="H64" i="30"/>
  <c r="G64" i="30"/>
  <c r="J63" i="30"/>
  <c r="I63" i="30"/>
  <c r="H63" i="30"/>
  <c r="G63" i="30"/>
  <c r="J62" i="30"/>
  <c r="I62" i="30"/>
  <c r="H62" i="30"/>
  <c r="G62" i="30"/>
  <c r="J61" i="30"/>
  <c r="I61" i="30"/>
  <c r="H61" i="30"/>
  <c r="G61" i="30"/>
  <c r="J60" i="30"/>
  <c r="I60" i="30"/>
  <c r="H60" i="30"/>
  <c r="G60" i="30"/>
  <c r="K71" i="31"/>
  <c r="J71" i="31"/>
  <c r="I71" i="31"/>
  <c r="H71" i="31"/>
  <c r="G71" i="31"/>
  <c r="F71" i="31"/>
  <c r="K70" i="31"/>
  <c r="J70" i="31"/>
  <c r="I70" i="31"/>
  <c r="H70" i="31"/>
  <c r="G70" i="31"/>
  <c r="F70" i="31"/>
  <c r="K69" i="31"/>
  <c r="J69" i="31"/>
  <c r="I69" i="31"/>
  <c r="H69" i="31"/>
  <c r="G69" i="31"/>
  <c r="F69" i="31"/>
  <c r="K68" i="31"/>
  <c r="J68" i="31"/>
  <c r="I68" i="31"/>
  <c r="H68" i="31"/>
  <c r="G68" i="31"/>
  <c r="F68" i="31"/>
  <c r="K67" i="31"/>
  <c r="J67" i="31"/>
  <c r="I67" i="31"/>
  <c r="H67" i="31"/>
  <c r="G67" i="31"/>
  <c r="F67" i="31"/>
  <c r="K66" i="31"/>
  <c r="J66" i="31"/>
  <c r="I66" i="31"/>
  <c r="H66" i="31"/>
  <c r="G66" i="31"/>
  <c r="F66" i="31"/>
  <c r="K65" i="31"/>
  <c r="J65" i="31"/>
  <c r="I65" i="31"/>
  <c r="H65" i="31"/>
  <c r="G65" i="31"/>
  <c r="F65" i="31"/>
  <c r="K64" i="31"/>
  <c r="J64" i="31"/>
  <c r="I64" i="31"/>
  <c r="H64" i="31"/>
  <c r="G64" i="31"/>
  <c r="F64" i="31"/>
  <c r="K63" i="31"/>
  <c r="J63" i="31"/>
  <c r="I63" i="31"/>
  <c r="H63" i="31"/>
  <c r="G63" i="31"/>
  <c r="F63" i="31"/>
  <c r="K62" i="31"/>
  <c r="J62" i="31"/>
  <c r="I62" i="31"/>
  <c r="H62" i="31"/>
  <c r="G62" i="31"/>
  <c r="F62" i="31"/>
  <c r="K61" i="31"/>
  <c r="J61" i="31"/>
  <c r="I61" i="31"/>
  <c r="H61" i="31"/>
  <c r="G61" i="31"/>
  <c r="F61" i="31"/>
  <c r="K60" i="31"/>
  <c r="J60" i="31"/>
  <c r="I60" i="31"/>
  <c r="H60" i="31"/>
  <c r="G60" i="31"/>
  <c r="F60" i="31"/>
  <c r="K59" i="31"/>
  <c r="J59" i="31"/>
  <c r="I59" i="31"/>
  <c r="H59" i="31"/>
  <c r="G59" i="31"/>
  <c r="F59" i="31"/>
  <c r="I42" i="35" l="1"/>
  <c r="J42" i="35"/>
  <c r="K42" i="35"/>
  <c r="L42" i="35"/>
  <c r="M42" i="35"/>
  <c r="N42" i="35"/>
  <c r="O42" i="35"/>
  <c r="I8" i="34"/>
  <c r="J8" i="34"/>
  <c r="K8" i="34"/>
  <c r="L8" i="34"/>
  <c r="M8" i="34"/>
  <c r="N8" i="34"/>
  <c r="O8" i="34"/>
  <c r="I8" i="33"/>
  <c r="Q8" i="33" s="1"/>
  <c r="J8" i="33"/>
  <c r="K8" i="33"/>
  <c r="L8" i="33"/>
  <c r="M8" i="33"/>
  <c r="N8" i="33"/>
  <c r="O8" i="33"/>
  <c r="P8" i="33"/>
  <c r="I40" i="35"/>
  <c r="J40" i="35"/>
  <c r="K40" i="35"/>
  <c r="L40" i="35"/>
  <c r="M40" i="35"/>
  <c r="N40" i="35"/>
  <c r="O40" i="35"/>
  <c r="I38" i="35"/>
  <c r="J38" i="35"/>
  <c r="K38" i="35"/>
  <c r="L38" i="35"/>
  <c r="M38" i="35"/>
  <c r="N38" i="35"/>
  <c r="O38" i="35"/>
  <c r="I36" i="35"/>
  <c r="J36" i="35"/>
  <c r="K36" i="35"/>
  <c r="L36" i="35"/>
  <c r="M36" i="35"/>
  <c r="N36" i="35"/>
  <c r="O36" i="35"/>
  <c r="I113" i="5"/>
  <c r="J113" i="5"/>
  <c r="K113" i="5"/>
  <c r="I111" i="5"/>
  <c r="J111" i="5"/>
  <c r="K111" i="5"/>
  <c r="I109" i="5"/>
  <c r="J109" i="5"/>
  <c r="K109" i="5"/>
  <c r="I107" i="5"/>
  <c r="J107" i="5"/>
  <c r="K107" i="5"/>
  <c r="M46" i="27"/>
  <c r="M45" i="27"/>
  <c r="M44" i="27"/>
  <c r="M43" i="27"/>
  <c r="J46" i="27"/>
  <c r="I46" i="27"/>
  <c r="H46" i="27"/>
  <c r="J45" i="27"/>
  <c r="I45" i="27"/>
  <c r="H45" i="27"/>
  <c r="J44" i="27"/>
  <c r="I44" i="27"/>
  <c r="H44" i="27"/>
  <c r="J43" i="27"/>
  <c r="I43" i="27"/>
  <c r="H43" i="27"/>
  <c r="F52" i="23" l="1"/>
  <c r="G52" i="23"/>
  <c r="H52" i="23"/>
  <c r="I52" i="23"/>
  <c r="F53" i="23"/>
  <c r="G53" i="23"/>
  <c r="H53" i="23"/>
  <c r="I53" i="23"/>
  <c r="F10" i="24"/>
  <c r="F11" i="24"/>
  <c r="F13" i="24"/>
  <c r="F14" i="24"/>
  <c r="E165" i="12" l="1"/>
  <c r="F165" i="12"/>
  <c r="G165" i="12"/>
  <c r="H165" i="12"/>
  <c r="I165" i="12"/>
  <c r="F49" i="25"/>
  <c r="G49" i="25"/>
  <c r="H49" i="25"/>
  <c r="F50" i="25"/>
  <c r="G50" i="25"/>
  <c r="H50" i="25"/>
  <c r="F51" i="25"/>
  <c r="G51" i="25"/>
  <c r="H51" i="25"/>
  <c r="J12" i="24"/>
  <c r="G13" i="24"/>
  <c r="H13" i="24"/>
  <c r="J13" i="24"/>
  <c r="G14" i="24"/>
  <c r="H14" i="24"/>
  <c r="J14" i="24"/>
  <c r="G15" i="24"/>
  <c r="H15" i="24"/>
  <c r="J15" i="24"/>
  <c r="H11" i="24"/>
  <c r="G11" i="24"/>
  <c r="H10" i="24"/>
  <c r="G10" i="24"/>
  <c r="H9" i="24"/>
  <c r="G9" i="24"/>
  <c r="I74" i="52"/>
  <c r="H74" i="52"/>
  <c r="G74" i="52"/>
  <c r="E74" i="52"/>
  <c r="D74" i="52"/>
  <c r="C74" i="52"/>
  <c r="I73" i="52"/>
  <c r="H73" i="52"/>
  <c r="G73" i="52"/>
  <c r="E73" i="52"/>
  <c r="D73" i="52"/>
  <c r="C73" i="52"/>
  <c r="I72" i="52"/>
  <c r="H72" i="52"/>
  <c r="G72" i="52"/>
  <c r="E72" i="52"/>
  <c r="D72" i="52"/>
  <c r="C72" i="52"/>
  <c r="I71" i="52"/>
  <c r="H71" i="52"/>
  <c r="G71" i="52"/>
  <c r="E71" i="52"/>
  <c r="D71" i="52"/>
  <c r="C71" i="52"/>
  <c r="I70" i="52"/>
  <c r="H70" i="52"/>
  <c r="G70" i="52"/>
  <c r="E70" i="52"/>
  <c r="D70" i="52"/>
  <c r="C70" i="52"/>
  <c r="I69" i="52"/>
  <c r="H69" i="52"/>
  <c r="G69" i="52"/>
  <c r="E69" i="52"/>
  <c r="D69" i="52"/>
  <c r="C69" i="52"/>
  <c r="I68" i="52"/>
  <c r="H68" i="52"/>
  <c r="G68" i="52"/>
  <c r="E68" i="52"/>
  <c r="D68" i="52"/>
  <c r="C68" i="52"/>
  <c r="M67" i="52"/>
  <c r="L67" i="52"/>
  <c r="K67" i="52"/>
  <c r="I67" i="52"/>
  <c r="H67" i="52"/>
  <c r="G67" i="52"/>
  <c r="E67" i="52"/>
  <c r="D67" i="52"/>
  <c r="C67" i="52"/>
  <c r="J11" i="24" l="1"/>
  <c r="J10" i="24"/>
  <c r="J9" i="24"/>
  <c r="J191" i="51"/>
  <c r="K191" i="51"/>
  <c r="L191" i="51"/>
  <c r="M191" i="51"/>
  <c r="D157" i="13" l="1"/>
  <c r="C157" i="13"/>
  <c r="B157" i="13"/>
  <c r="D156" i="13"/>
  <c r="C156" i="13"/>
  <c r="B156" i="13"/>
  <c r="D155" i="13"/>
  <c r="C155" i="13"/>
  <c r="B155" i="13"/>
  <c r="D154" i="13"/>
  <c r="C154" i="13"/>
  <c r="B154" i="13"/>
  <c r="D153" i="13"/>
  <c r="C153" i="13"/>
  <c r="B153" i="13"/>
  <c r="D152" i="13"/>
  <c r="C152" i="13"/>
  <c r="B152" i="13"/>
  <c r="D151" i="13"/>
  <c r="C151" i="13"/>
  <c r="B151" i="13"/>
  <c r="L150" i="13"/>
  <c r="K150" i="13"/>
  <c r="J150" i="13"/>
  <c r="D150" i="13"/>
  <c r="C150" i="13"/>
  <c r="B150" i="13"/>
  <c r="F41" i="23" l="1"/>
  <c r="G41" i="23"/>
  <c r="H41" i="23"/>
  <c r="I41" i="23"/>
  <c r="J42" i="27" l="1"/>
  <c r="I42" i="27"/>
  <c r="H42" i="27"/>
  <c r="I199" i="51"/>
  <c r="I201" i="51" s="1"/>
  <c r="F49" i="23"/>
  <c r="G49" i="23"/>
  <c r="H49" i="23"/>
  <c r="I49" i="23"/>
  <c r="F50" i="23"/>
  <c r="G50" i="23"/>
  <c r="H50" i="23"/>
  <c r="I50" i="23"/>
  <c r="F51" i="23"/>
  <c r="G51" i="23"/>
  <c r="H51" i="23"/>
  <c r="I51" i="23"/>
  <c r="F203" i="51" l="1"/>
  <c r="E205" i="51"/>
  <c r="I203" i="51"/>
  <c r="K201" i="51"/>
  <c r="L201" i="51"/>
  <c r="M201" i="51"/>
  <c r="J201" i="51"/>
  <c r="M37" i="27"/>
  <c r="J37" i="27"/>
  <c r="I37" i="27"/>
  <c r="H37" i="27"/>
  <c r="K203" i="51" l="1"/>
  <c r="L203" i="51"/>
  <c r="M203" i="51"/>
  <c r="I205" i="51"/>
  <c r="J203" i="51"/>
  <c r="E207" i="51"/>
  <c r="E209" i="51" s="1"/>
  <c r="F209" i="51" s="1"/>
  <c r="F205" i="51"/>
  <c r="K58" i="31"/>
  <c r="J58" i="31"/>
  <c r="I58" i="31"/>
  <c r="H58" i="31"/>
  <c r="G58" i="31"/>
  <c r="F58" i="31"/>
  <c r="K57" i="31"/>
  <c r="J57" i="31"/>
  <c r="I57" i="31"/>
  <c r="H57" i="31"/>
  <c r="G57" i="31"/>
  <c r="F57" i="31"/>
  <c r="K56" i="31"/>
  <c r="J56" i="31"/>
  <c r="I56" i="31"/>
  <c r="H56" i="31"/>
  <c r="G56" i="31"/>
  <c r="F56" i="31"/>
  <c r="K55" i="31"/>
  <c r="J55" i="31"/>
  <c r="I55" i="31"/>
  <c r="H55" i="31"/>
  <c r="G55" i="31"/>
  <c r="F55" i="31"/>
  <c r="K205" i="51" l="1"/>
  <c r="L205" i="51"/>
  <c r="I207" i="51"/>
  <c r="M205" i="51"/>
  <c r="J205" i="51"/>
  <c r="K207" i="51" l="1"/>
  <c r="I209" i="51"/>
  <c r="L207" i="51"/>
  <c r="M207" i="51"/>
  <c r="J207" i="51"/>
  <c r="K209" i="51" l="1"/>
  <c r="L209" i="51"/>
  <c r="M209" i="51"/>
  <c r="J209" i="51"/>
  <c r="M41" i="27"/>
  <c r="M40" i="27"/>
  <c r="M39" i="27"/>
  <c r="M38" i="27"/>
  <c r="H41" i="27"/>
  <c r="I41" i="27"/>
  <c r="J41" i="27"/>
  <c r="H40" i="27"/>
  <c r="I40" i="27"/>
  <c r="J40" i="27"/>
  <c r="H39" i="27"/>
  <c r="I39" i="27"/>
  <c r="J39" i="27"/>
  <c r="H38" i="27"/>
  <c r="I38" i="27"/>
  <c r="J38" i="27"/>
  <c r="F44" i="25" l="1"/>
  <c r="G44" i="25"/>
  <c r="H44" i="25"/>
  <c r="F45" i="25"/>
  <c r="G45" i="25"/>
  <c r="H45" i="25"/>
  <c r="F46" i="25"/>
  <c r="G46" i="25"/>
  <c r="H46" i="25"/>
  <c r="F47" i="25"/>
  <c r="G47" i="25"/>
  <c r="H47" i="25"/>
  <c r="I34" i="35" l="1"/>
  <c r="J34" i="35"/>
  <c r="K34" i="35"/>
  <c r="L34" i="35"/>
  <c r="M34" i="35"/>
  <c r="N34" i="35"/>
  <c r="O34" i="35"/>
  <c r="I32" i="35"/>
  <c r="J32" i="35"/>
  <c r="K32" i="35"/>
  <c r="L32" i="35"/>
  <c r="M32" i="35"/>
  <c r="N32" i="35"/>
  <c r="O32" i="35"/>
  <c r="I30" i="35"/>
  <c r="J30" i="35"/>
  <c r="K30" i="35"/>
  <c r="L30" i="35"/>
  <c r="M30" i="35"/>
  <c r="N30" i="35"/>
  <c r="O30" i="35"/>
  <c r="I28" i="35"/>
  <c r="J28" i="35"/>
  <c r="K28" i="35"/>
  <c r="L28" i="35"/>
  <c r="M28" i="35"/>
  <c r="N28" i="35"/>
  <c r="O28" i="35"/>
  <c r="I105" i="5"/>
  <c r="J105" i="5"/>
  <c r="K105" i="5"/>
  <c r="I103" i="5"/>
  <c r="J103" i="5"/>
  <c r="K103" i="5"/>
  <c r="I101" i="5"/>
  <c r="J101" i="5"/>
  <c r="K101" i="5"/>
  <c r="I99" i="5"/>
  <c r="J99" i="5"/>
  <c r="K99" i="5"/>
  <c r="F195" i="35" l="1"/>
  <c r="G195" i="35"/>
  <c r="F196" i="35"/>
  <c r="G196" i="35"/>
  <c r="H196" i="35"/>
  <c r="F197" i="35"/>
  <c r="G197" i="35"/>
  <c r="H197" i="35"/>
  <c r="F198" i="35"/>
  <c r="G198" i="35"/>
  <c r="H198" i="35"/>
  <c r="F199" i="35"/>
  <c r="G199" i="35"/>
  <c r="H199" i="35"/>
  <c r="F200" i="35"/>
  <c r="G200" i="35"/>
  <c r="H200" i="35"/>
  <c r="F201" i="35"/>
  <c r="G201" i="35"/>
  <c r="H201" i="35"/>
  <c r="F154" i="34"/>
  <c r="H154" i="34"/>
  <c r="F155" i="34"/>
  <c r="G155" i="34"/>
  <c r="H155" i="34"/>
  <c r="F156" i="34"/>
  <c r="G156" i="34"/>
  <c r="H156" i="34"/>
  <c r="F157" i="34"/>
  <c r="G157" i="34"/>
  <c r="H157" i="34"/>
  <c r="F158" i="34"/>
  <c r="G158" i="34"/>
  <c r="H158" i="34"/>
  <c r="F159" i="34"/>
  <c r="G159" i="34"/>
  <c r="H159" i="34"/>
  <c r="F160" i="34"/>
  <c r="G160" i="34"/>
  <c r="H160" i="34"/>
  <c r="F160" i="33"/>
  <c r="G160" i="33"/>
  <c r="H160" i="33"/>
  <c r="F161" i="33"/>
  <c r="G161" i="33"/>
  <c r="H161" i="33"/>
  <c r="F162" i="33"/>
  <c r="G162" i="33"/>
  <c r="H162" i="33"/>
  <c r="F163" i="33"/>
  <c r="G163" i="33"/>
  <c r="H163" i="33"/>
  <c r="F164" i="33"/>
  <c r="G164" i="33"/>
  <c r="H164" i="33"/>
  <c r="F165" i="33"/>
  <c r="G165" i="33"/>
  <c r="H165" i="33"/>
  <c r="F166" i="33"/>
  <c r="G166" i="33"/>
  <c r="H166" i="33"/>
  <c r="G119" i="31"/>
  <c r="H119" i="31"/>
  <c r="I119" i="31"/>
  <c r="G120" i="31"/>
  <c r="H120" i="31"/>
  <c r="I120" i="31"/>
  <c r="G121" i="31"/>
  <c r="H121" i="31"/>
  <c r="I121" i="31"/>
  <c r="G122" i="31"/>
  <c r="H122" i="31"/>
  <c r="I122" i="31"/>
  <c r="G123" i="31"/>
  <c r="H123" i="31"/>
  <c r="I123" i="31"/>
  <c r="G124" i="31"/>
  <c r="H124" i="31"/>
  <c r="I124" i="31"/>
  <c r="G125" i="31"/>
  <c r="H125" i="31"/>
  <c r="I125" i="31"/>
  <c r="G126" i="31"/>
  <c r="H126" i="31"/>
  <c r="I126" i="31"/>
  <c r="G134" i="30"/>
  <c r="H134" i="30"/>
  <c r="I134" i="30"/>
  <c r="G135" i="30"/>
  <c r="H135" i="30"/>
  <c r="I135" i="30"/>
  <c r="G136" i="30"/>
  <c r="H136" i="30"/>
  <c r="I136" i="30"/>
  <c r="G137" i="30"/>
  <c r="H137" i="30"/>
  <c r="I137" i="30"/>
  <c r="G138" i="30"/>
  <c r="H138" i="30"/>
  <c r="I138" i="30"/>
  <c r="G139" i="30"/>
  <c r="H139" i="30"/>
  <c r="I139" i="30"/>
  <c r="G140" i="30"/>
  <c r="H140" i="30"/>
  <c r="I140" i="30"/>
  <c r="G347" i="36"/>
  <c r="H347" i="36"/>
  <c r="F348" i="36"/>
  <c r="G348" i="36"/>
  <c r="H348" i="36"/>
  <c r="F349" i="36"/>
  <c r="G349" i="36"/>
  <c r="H349" i="36"/>
  <c r="F350" i="36"/>
  <c r="G350" i="36"/>
  <c r="H350" i="36"/>
  <c r="F351" i="36"/>
  <c r="G351" i="36"/>
  <c r="H351" i="36"/>
  <c r="F352" i="36"/>
  <c r="G352" i="36"/>
  <c r="H352" i="36"/>
  <c r="F353" i="36"/>
  <c r="G353" i="36"/>
  <c r="H353" i="36"/>
  <c r="H330" i="38"/>
  <c r="H329" i="38"/>
  <c r="H328" i="38"/>
  <c r="H327" i="38"/>
  <c r="H326" i="38"/>
  <c r="H325" i="38"/>
  <c r="G330" i="38"/>
  <c r="G329" i="38"/>
  <c r="G328" i="38"/>
  <c r="G327" i="38"/>
  <c r="G326" i="38"/>
  <c r="G325" i="38"/>
  <c r="F330" i="38"/>
  <c r="F329" i="38"/>
  <c r="F328" i="38"/>
  <c r="F327" i="38"/>
  <c r="F326" i="38"/>
  <c r="F325" i="38"/>
  <c r="H324" i="38"/>
  <c r="G324" i="38"/>
  <c r="F324" i="38"/>
  <c r="B195" i="35"/>
  <c r="C195" i="35"/>
  <c r="D195" i="35"/>
  <c r="B196" i="35"/>
  <c r="C196" i="35"/>
  <c r="D196" i="35"/>
  <c r="B197" i="35"/>
  <c r="C197" i="35"/>
  <c r="D197" i="35"/>
  <c r="B198" i="35"/>
  <c r="C198" i="35"/>
  <c r="D198" i="35"/>
  <c r="B199" i="35"/>
  <c r="C199" i="35"/>
  <c r="D199" i="35"/>
  <c r="B200" i="35"/>
  <c r="C200" i="35"/>
  <c r="D200" i="35"/>
  <c r="B201" i="35"/>
  <c r="C201" i="35"/>
  <c r="D201" i="35"/>
  <c r="B202" i="35"/>
  <c r="C202" i="35"/>
  <c r="D202" i="35"/>
  <c r="B154" i="34"/>
  <c r="C154" i="34"/>
  <c r="D154" i="34"/>
  <c r="B155" i="34"/>
  <c r="C155" i="34"/>
  <c r="D155" i="34"/>
  <c r="B156" i="34"/>
  <c r="C156" i="34"/>
  <c r="D156" i="34"/>
  <c r="B157" i="34"/>
  <c r="C157" i="34"/>
  <c r="D157" i="34"/>
  <c r="B158" i="34"/>
  <c r="C158" i="34"/>
  <c r="D158" i="34"/>
  <c r="B159" i="34"/>
  <c r="C159" i="34"/>
  <c r="D159" i="34"/>
  <c r="B160" i="34"/>
  <c r="C160" i="34"/>
  <c r="D160" i="34"/>
  <c r="B161" i="34"/>
  <c r="C161" i="34"/>
  <c r="D161" i="34"/>
  <c r="B160" i="33"/>
  <c r="C160" i="33"/>
  <c r="D160" i="33"/>
  <c r="B161" i="33"/>
  <c r="C161" i="33"/>
  <c r="D161" i="33"/>
  <c r="B162" i="33"/>
  <c r="C162" i="33"/>
  <c r="D162" i="33"/>
  <c r="B163" i="33"/>
  <c r="C163" i="33"/>
  <c r="D163" i="33"/>
  <c r="B164" i="33"/>
  <c r="C164" i="33"/>
  <c r="D164" i="33"/>
  <c r="B165" i="33"/>
  <c r="C165" i="33"/>
  <c r="D165" i="33"/>
  <c r="B166" i="33"/>
  <c r="C166" i="33"/>
  <c r="D166" i="33"/>
  <c r="B167" i="33"/>
  <c r="C167" i="33"/>
  <c r="D167" i="33"/>
  <c r="C119" i="31"/>
  <c r="D119" i="31"/>
  <c r="E119" i="31"/>
  <c r="C120" i="31"/>
  <c r="D120" i="31"/>
  <c r="E120" i="31"/>
  <c r="C121" i="31"/>
  <c r="D121" i="31"/>
  <c r="E121" i="31"/>
  <c r="C122" i="31"/>
  <c r="D122" i="31"/>
  <c r="E122" i="31"/>
  <c r="C123" i="31"/>
  <c r="D123" i="31"/>
  <c r="E123" i="31"/>
  <c r="C124" i="31"/>
  <c r="D124" i="31"/>
  <c r="E124" i="31"/>
  <c r="C125" i="31"/>
  <c r="D125" i="31"/>
  <c r="E125" i="31"/>
  <c r="C126" i="31"/>
  <c r="D126" i="31"/>
  <c r="E126" i="31"/>
  <c r="C134" i="30"/>
  <c r="D134" i="30"/>
  <c r="E134" i="30"/>
  <c r="C135" i="30"/>
  <c r="D135" i="30"/>
  <c r="E135" i="30"/>
  <c r="C136" i="30"/>
  <c r="D136" i="30"/>
  <c r="E136" i="30"/>
  <c r="C137" i="30"/>
  <c r="D137" i="30"/>
  <c r="E137" i="30"/>
  <c r="C138" i="30"/>
  <c r="D138" i="30"/>
  <c r="E138" i="30"/>
  <c r="C139" i="30"/>
  <c r="D139" i="30"/>
  <c r="E139" i="30"/>
  <c r="C140" i="30"/>
  <c r="D140" i="30"/>
  <c r="E140" i="30"/>
  <c r="C141" i="30"/>
  <c r="D141" i="30"/>
  <c r="E141" i="30"/>
  <c r="B40" i="26"/>
  <c r="C40" i="26"/>
  <c r="D40" i="26"/>
  <c r="B41" i="26"/>
  <c r="C41" i="26"/>
  <c r="D41" i="26"/>
  <c r="B42" i="26"/>
  <c r="C42" i="26"/>
  <c r="D42" i="26"/>
  <c r="B43" i="26"/>
  <c r="C43" i="26"/>
  <c r="D43" i="26"/>
  <c r="B44" i="26"/>
  <c r="C44" i="26"/>
  <c r="D44" i="26"/>
  <c r="B45" i="26"/>
  <c r="C45" i="26"/>
  <c r="D45" i="26"/>
  <c r="B46" i="26"/>
  <c r="C46" i="26"/>
  <c r="D46" i="26"/>
  <c r="B47" i="26"/>
  <c r="C47" i="26"/>
  <c r="D47" i="26"/>
  <c r="C227" i="51"/>
  <c r="D227" i="51"/>
  <c r="E227" i="51"/>
  <c r="B354" i="8"/>
  <c r="C354" i="8"/>
  <c r="D354" i="8"/>
  <c r="K54" i="31"/>
  <c r="J54" i="31"/>
  <c r="I54" i="31"/>
  <c r="H54" i="31"/>
  <c r="G54" i="31"/>
  <c r="F54" i="31"/>
  <c r="J28" i="27"/>
  <c r="J29" i="27"/>
  <c r="J36" i="27"/>
  <c r="J35" i="27"/>
  <c r="J34" i="27"/>
  <c r="J33" i="27"/>
  <c r="J32" i="27"/>
  <c r="J31" i="27"/>
  <c r="I28" i="27"/>
  <c r="H28" i="27"/>
  <c r="I29" i="27"/>
  <c r="H29" i="27"/>
  <c r="H32" i="27"/>
  <c r="I32" i="27"/>
  <c r="H33" i="27"/>
  <c r="I33" i="27"/>
  <c r="H34" i="27"/>
  <c r="I34" i="27"/>
  <c r="H35" i="27"/>
  <c r="I35" i="27"/>
  <c r="H36" i="27"/>
  <c r="I36" i="27"/>
  <c r="I31" i="27"/>
  <c r="H31" i="27"/>
  <c r="F45" i="23"/>
  <c r="G45" i="23"/>
  <c r="H45" i="23"/>
  <c r="I45" i="23"/>
  <c r="F46" i="23"/>
  <c r="G46" i="23"/>
  <c r="H46" i="23"/>
  <c r="I46" i="23"/>
  <c r="F47" i="23"/>
  <c r="G47" i="23"/>
  <c r="H47" i="23"/>
  <c r="I47" i="23"/>
  <c r="F48" i="23"/>
  <c r="G48" i="23"/>
  <c r="H48" i="23"/>
  <c r="I48" i="23"/>
  <c r="E161" i="12"/>
  <c r="F161" i="12"/>
  <c r="G161" i="12"/>
  <c r="H161" i="12"/>
  <c r="I161" i="12"/>
  <c r="E162" i="12"/>
  <c r="F162" i="12"/>
  <c r="G162" i="12"/>
  <c r="H162" i="12"/>
  <c r="I162" i="12"/>
  <c r="E163" i="12"/>
  <c r="F163" i="12"/>
  <c r="G163" i="12"/>
  <c r="H163" i="12"/>
  <c r="I163" i="12"/>
  <c r="E164" i="12"/>
  <c r="F164" i="12"/>
  <c r="G164" i="12"/>
  <c r="H164" i="12"/>
  <c r="I164" i="12"/>
  <c r="E161" i="11"/>
  <c r="F161" i="11"/>
  <c r="G161" i="11"/>
  <c r="H161" i="11"/>
  <c r="E162" i="11"/>
  <c r="F162" i="11"/>
  <c r="G162" i="11"/>
  <c r="H162" i="11"/>
  <c r="E163" i="11"/>
  <c r="F163" i="11"/>
  <c r="G163" i="11"/>
  <c r="H163" i="11"/>
  <c r="E164" i="11"/>
  <c r="F164" i="11"/>
  <c r="G164" i="11"/>
  <c r="H164" i="11"/>
  <c r="G59" i="30" l="1"/>
  <c r="H59" i="30"/>
  <c r="I59" i="30"/>
  <c r="J59" i="30"/>
  <c r="G58" i="30"/>
  <c r="H58" i="30"/>
  <c r="I58" i="30"/>
  <c r="J58" i="30"/>
  <c r="G57" i="30"/>
  <c r="H57" i="30"/>
  <c r="I57" i="30"/>
  <c r="J57" i="30"/>
  <c r="G56" i="30"/>
  <c r="H56" i="30"/>
  <c r="I56" i="30"/>
  <c r="J56" i="30"/>
  <c r="G55" i="30"/>
  <c r="H55" i="30"/>
  <c r="I55" i="30"/>
  <c r="J55" i="30"/>
  <c r="G54" i="30"/>
  <c r="H54" i="30"/>
  <c r="I54" i="30"/>
  <c r="J54" i="30"/>
  <c r="G53" i="30"/>
  <c r="H53" i="30"/>
  <c r="I53" i="30"/>
  <c r="J53" i="30"/>
  <c r="F43" i="25" l="1"/>
  <c r="G43" i="25"/>
  <c r="H43" i="25"/>
  <c r="F39" i="25"/>
  <c r="G39" i="25"/>
  <c r="H39" i="25"/>
  <c r="F40" i="25"/>
  <c r="G40" i="25"/>
  <c r="H40" i="25"/>
  <c r="F41" i="25"/>
  <c r="G41" i="25"/>
  <c r="H41" i="25"/>
  <c r="F42" i="25"/>
  <c r="G42" i="25"/>
  <c r="H42" i="25"/>
  <c r="H148" i="11" l="1"/>
  <c r="G148" i="11"/>
  <c r="F148" i="11"/>
  <c r="E148" i="11"/>
  <c r="I89" i="5" l="1"/>
  <c r="J89" i="5"/>
  <c r="K89" i="5"/>
  <c r="I91" i="5"/>
  <c r="J91" i="5"/>
  <c r="K91" i="5"/>
  <c r="I93" i="5"/>
  <c r="J93" i="5"/>
  <c r="K93" i="5"/>
  <c r="I95" i="5"/>
  <c r="J95" i="5"/>
  <c r="K95" i="5"/>
  <c r="I97" i="5"/>
  <c r="J97" i="5"/>
  <c r="K97" i="5"/>
  <c r="L40" i="26" l="1"/>
  <c r="K40" i="26"/>
  <c r="J40" i="26"/>
  <c r="H46" i="26"/>
  <c r="G46" i="26"/>
  <c r="F46" i="26"/>
  <c r="H45" i="26"/>
  <c r="G45" i="26"/>
  <c r="F45" i="26"/>
  <c r="H44" i="26"/>
  <c r="G44" i="26"/>
  <c r="F44" i="26"/>
  <c r="H43" i="26"/>
  <c r="G43" i="26"/>
  <c r="F43" i="26"/>
  <c r="H42" i="26"/>
  <c r="G42" i="26"/>
  <c r="F42" i="26"/>
  <c r="H41" i="26"/>
  <c r="G41" i="26"/>
  <c r="F41" i="26"/>
  <c r="H40" i="26"/>
  <c r="G40" i="26"/>
  <c r="F40" i="26"/>
  <c r="I39" i="29"/>
  <c r="I38" i="29"/>
  <c r="I37" i="29"/>
  <c r="I36" i="29"/>
  <c r="I35" i="29"/>
  <c r="H39" i="29"/>
  <c r="H38" i="29"/>
  <c r="H37" i="29"/>
  <c r="H36" i="29"/>
  <c r="H35" i="29"/>
  <c r="G39" i="29"/>
  <c r="G38" i="29"/>
  <c r="G37" i="29"/>
  <c r="G36" i="29"/>
  <c r="G35" i="29"/>
  <c r="I34" i="29"/>
  <c r="H34" i="29"/>
  <c r="G34" i="29"/>
  <c r="I50" i="28"/>
  <c r="I49" i="28"/>
  <c r="I48" i="28"/>
  <c r="I47" i="28"/>
  <c r="I46" i="28"/>
  <c r="H50" i="28"/>
  <c r="H49" i="28"/>
  <c r="H48" i="28"/>
  <c r="H47" i="28"/>
  <c r="H46" i="28"/>
  <c r="G50" i="28"/>
  <c r="G49" i="28"/>
  <c r="G48" i="28"/>
  <c r="G47" i="28"/>
  <c r="G46" i="28"/>
  <c r="I45" i="28"/>
  <c r="H45" i="28"/>
  <c r="G45" i="28"/>
  <c r="J93" i="20"/>
  <c r="J92" i="20"/>
  <c r="J91" i="20"/>
  <c r="J90" i="20"/>
  <c r="J89" i="20"/>
  <c r="I93" i="20"/>
  <c r="I92" i="20"/>
  <c r="I91" i="20"/>
  <c r="I90" i="20"/>
  <c r="I89" i="20"/>
  <c r="H93" i="20"/>
  <c r="H92" i="20"/>
  <c r="H91" i="20"/>
  <c r="H90" i="20"/>
  <c r="H89" i="20"/>
  <c r="J88" i="20"/>
  <c r="I88" i="20"/>
  <c r="H88" i="20"/>
  <c r="I112" i="24"/>
  <c r="I111" i="24"/>
  <c r="I110" i="24"/>
  <c r="I109" i="24"/>
  <c r="I108" i="24"/>
  <c r="H112" i="24"/>
  <c r="H111" i="24"/>
  <c r="H110" i="24"/>
  <c r="H109" i="24"/>
  <c r="G112" i="24"/>
  <c r="G111" i="24"/>
  <c r="G110" i="24"/>
  <c r="G109" i="24"/>
  <c r="H108" i="24"/>
  <c r="G108" i="24"/>
  <c r="I107" i="24"/>
  <c r="H107" i="24"/>
  <c r="G107" i="24"/>
  <c r="I188" i="48"/>
  <c r="I187" i="48"/>
  <c r="I186" i="48"/>
  <c r="I185" i="48"/>
  <c r="I184" i="48"/>
  <c r="H188" i="48"/>
  <c r="H187" i="48"/>
  <c r="H186" i="48"/>
  <c r="H185" i="48"/>
  <c r="G185" i="48"/>
  <c r="H184" i="48"/>
  <c r="G188" i="48"/>
  <c r="G187" i="48"/>
  <c r="G186" i="48"/>
  <c r="G184" i="48"/>
  <c r="I183" i="48"/>
  <c r="H183" i="48"/>
  <c r="G183" i="48"/>
  <c r="I144" i="23"/>
  <c r="I143" i="23"/>
  <c r="I142" i="23"/>
  <c r="I141" i="23"/>
  <c r="I140" i="23"/>
  <c r="H144" i="23"/>
  <c r="H143" i="23"/>
  <c r="H142" i="23"/>
  <c r="H141" i="23"/>
  <c r="G141" i="23"/>
  <c r="H140" i="23"/>
  <c r="G144" i="23"/>
  <c r="G143" i="23"/>
  <c r="G142" i="23"/>
  <c r="G140" i="23"/>
  <c r="I139" i="23"/>
  <c r="H139" i="23"/>
  <c r="G139" i="23"/>
  <c r="I324" i="37"/>
  <c r="I323" i="37"/>
  <c r="H324" i="37"/>
  <c r="H323" i="37"/>
  <c r="G324" i="37"/>
  <c r="G323" i="37"/>
  <c r="I142" i="25"/>
  <c r="I141" i="25"/>
  <c r="I140" i="25"/>
  <c r="I139" i="25"/>
  <c r="I138" i="25"/>
  <c r="I137" i="25"/>
  <c r="H142" i="25"/>
  <c r="H141" i="25"/>
  <c r="H140" i="25"/>
  <c r="H139" i="25"/>
  <c r="H138" i="25"/>
  <c r="G142" i="25"/>
  <c r="G141" i="25"/>
  <c r="G140" i="25"/>
  <c r="G139" i="25"/>
  <c r="G138" i="25"/>
  <c r="H137" i="25"/>
  <c r="G137" i="25"/>
  <c r="I117" i="22"/>
  <c r="I116" i="22"/>
  <c r="I115" i="22"/>
  <c r="I114" i="22"/>
  <c r="I113" i="22"/>
  <c r="H117" i="22"/>
  <c r="H116" i="22"/>
  <c r="H115" i="22"/>
  <c r="H114" i="22"/>
  <c r="H113" i="22"/>
  <c r="I112" i="22"/>
  <c r="H112" i="22"/>
  <c r="G117" i="22"/>
  <c r="G116" i="22"/>
  <c r="G115" i="22"/>
  <c r="G114" i="22"/>
  <c r="G113" i="22"/>
  <c r="G112" i="22"/>
  <c r="I126" i="27"/>
  <c r="I125" i="27"/>
  <c r="I124" i="27"/>
  <c r="I123" i="27"/>
  <c r="I122" i="27"/>
  <c r="I121" i="27"/>
  <c r="H126" i="27"/>
  <c r="H125" i="27"/>
  <c r="H124" i="27"/>
  <c r="H123" i="27"/>
  <c r="H122" i="27"/>
  <c r="H121" i="27"/>
  <c r="G126" i="27"/>
  <c r="G125" i="27"/>
  <c r="G124" i="27"/>
  <c r="G123" i="27"/>
  <c r="G122" i="27"/>
  <c r="G121" i="27"/>
  <c r="G127" i="27"/>
  <c r="H127" i="27"/>
  <c r="G128" i="27"/>
  <c r="H128" i="27"/>
  <c r="F24" i="27" l="1"/>
  <c r="F23" i="27"/>
  <c r="K53" i="31"/>
  <c r="J53" i="31"/>
  <c r="I53" i="31"/>
  <c r="H53" i="31"/>
  <c r="G53" i="31"/>
  <c r="F53" i="31"/>
  <c r="K52" i="31"/>
  <c r="J52" i="31"/>
  <c r="I52" i="31"/>
  <c r="H52" i="31"/>
  <c r="G52" i="31"/>
  <c r="F52" i="31"/>
  <c r="K51" i="31"/>
  <c r="J51" i="31"/>
  <c r="I51" i="31"/>
  <c r="H51" i="31"/>
  <c r="G51" i="31"/>
  <c r="F51" i="31"/>
  <c r="K50" i="31"/>
  <c r="J50" i="31"/>
  <c r="I50" i="31"/>
  <c r="H50" i="31"/>
  <c r="G50" i="31"/>
  <c r="F50" i="31"/>
  <c r="J49" i="30"/>
  <c r="J50" i="30"/>
  <c r="J51" i="30"/>
  <c r="J52" i="30"/>
  <c r="I49" i="30"/>
  <c r="I50" i="30"/>
  <c r="I51" i="30"/>
  <c r="I52" i="30"/>
  <c r="H49" i="30"/>
  <c r="H50" i="30"/>
  <c r="H51" i="30"/>
  <c r="H52" i="30"/>
  <c r="G49" i="30"/>
  <c r="G50" i="30"/>
  <c r="G51" i="30"/>
  <c r="G52" i="30"/>
  <c r="J48" i="30"/>
  <c r="I48" i="30"/>
  <c r="H48" i="30"/>
  <c r="G48" i="30"/>
  <c r="J47" i="30"/>
  <c r="I47" i="30"/>
  <c r="H47" i="30"/>
  <c r="G47" i="30"/>
  <c r="M36" i="27"/>
  <c r="M35" i="27"/>
  <c r="M34" i="27"/>
  <c r="C45" i="28"/>
  <c r="D45" i="28"/>
  <c r="E45" i="28"/>
  <c r="K45" i="28"/>
  <c r="L45" i="28"/>
  <c r="M45" i="28"/>
  <c r="C46" i="28"/>
  <c r="D46" i="28"/>
  <c r="E46" i="28"/>
  <c r="C47" i="28"/>
  <c r="D47" i="28"/>
  <c r="E47" i="28"/>
  <c r="C48" i="28"/>
  <c r="D48" i="28"/>
  <c r="E48" i="28"/>
  <c r="C49" i="28"/>
  <c r="D49" i="28"/>
  <c r="E49" i="28"/>
  <c r="C50" i="28"/>
  <c r="D50" i="28"/>
  <c r="E50" i="28"/>
  <c r="C51" i="28"/>
  <c r="D51" i="28"/>
  <c r="E51" i="28"/>
  <c r="C52" i="28"/>
  <c r="D52" i="28"/>
  <c r="E52" i="28"/>
  <c r="C34" i="29"/>
  <c r="D34" i="29"/>
  <c r="E34" i="29"/>
  <c r="M34" i="29"/>
  <c r="C35" i="29"/>
  <c r="D35" i="29"/>
  <c r="E35" i="29"/>
  <c r="C36" i="29"/>
  <c r="D36" i="29"/>
  <c r="E36" i="29"/>
  <c r="C37" i="29"/>
  <c r="D37" i="29"/>
  <c r="E37" i="29"/>
  <c r="C38" i="29"/>
  <c r="D38" i="29"/>
  <c r="E38" i="29"/>
  <c r="C39" i="29"/>
  <c r="D39" i="29"/>
  <c r="E39" i="29"/>
  <c r="C40" i="29"/>
  <c r="D40" i="29"/>
  <c r="E40" i="29"/>
  <c r="C41" i="29"/>
  <c r="D41" i="29"/>
  <c r="E41" i="29"/>
  <c r="M33" i="27"/>
  <c r="M32" i="27"/>
  <c r="M31" i="27"/>
  <c r="M29" i="27"/>
  <c r="H38" i="25" l="1"/>
  <c r="G38" i="25"/>
  <c r="F38" i="25"/>
  <c r="H36" i="25"/>
  <c r="G36" i="25"/>
  <c r="F36" i="25"/>
  <c r="F42" i="23" l="1"/>
  <c r="G42" i="23"/>
  <c r="H42" i="23"/>
  <c r="I42" i="23"/>
  <c r="K49" i="31" l="1"/>
  <c r="J49" i="31"/>
  <c r="I49" i="31"/>
  <c r="H49" i="31"/>
  <c r="G49" i="31"/>
  <c r="F49" i="31"/>
  <c r="K48" i="31"/>
  <c r="J48" i="31"/>
  <c r="I48" i="31"/>
  <c r="H48" i="31"/>
  <c r="G48" i="31"/>
  <c r="F48" i="31"/>
  <c r="K47" i="31"/>
  <c r="J47" i="31"/>
  <c r="I47" i="31"/>
  <c r="H47" i="31"/>
  <c r="G47" i="31"/>
  <c r="F47" i="31"/>
  <c r="G20" i="27" l="1"/>
  <c r="G21" i="27"/>
  <c r="G22" i="27"/>
  <c r="F39" i="23" l="1"/>
  <c r="G39" i="23"/>
  <c r="H39" i="23"/>
  <c r="I39" i="23"/>
  <c r="F40" i="23"/>
  <c r="G40" i="23"/>
  <c r="H40" i="23"/>
  <c r="I40" i="23"/>
  <c r="I38" i="23"/>
  <c r="H38" i="23"/>
  <c r="G38" i="23"/>
  <c r="F38" i="23"/>
  <c r="I37" i="23"/>
  <c r="H37" i="23"/>
  <c r="G37" i="23"/>
  <c r="F37" i="23"/>
  <c r="J199" i="51" l="1"/>
  <c r="K199" i="51"/>
  <c r="L199" i="51"/>
  <c r="M199" i="51"/>
  <c r="J197" i="51"/>
  <c r="K197" i="51"/>
  <c r="L197" i="51"/>
  <c r="M197" i="51"/>
  <c r="J195" i="51"/>
  <c r="K195" i="51"/>
  <c r="L195" i="51"/>
  <c r="M195" i="51"/>
  <c r="J193" i="51"/>
  <c r="K193" i="51"/>
  <c r="L193" i="51"/>
  <c r="M193" i="51"/>
  <c r="J189" i="51"/>
  <c r="K189" i="51"/>
  <c r="L189" i="51"/>
  <c r="M189" i="51"/>
  <c r="I26" i="35"/>
  <c r="J26" i="35"/>
  <c r="K26" i="35"/>
  <c r="L26" i="35"/>
  <c r="M26" i="35"/>
  <c r="N26" i="35"/>
  <c r="O26" i="35"/>
  <c r="I24" i="35"/>
  <c r="J24" i="35"/>
  <c r="K24" i="35"/>
  <c r="L24" i="35"/>
  <c r="M24" i="35"/>
  <c r="N24" i="35"/>
  <c r="O24" i="35"/>
  <c r="I22" i="35"/>
  <c r="J22" i="35"/>
  <c r="K22" i="35"/>
  <c r="L22" i="35"/>
  <c r="M22" i="35"/>
  <c r="N22" i="35"/>
  <c r="O22" i="35"/>
  <c r="I20" i="35"/>
  <c r="J20" i="35"/>
  <c r="K20" i="35"/>
  <c r="L20" i="35"/>
  <c r="M20" i="35"/>
  <c r="N20" i="35"/>
  <c r="O20" i="35"/>
  <c r="I18" i="35"/>
  <c r="J18" i="35"/>
  <c r="K18" i="35"/>
  <c r="L18" i="35"/>
  <c r="M18" i="35"/>
  <c r="N18" i="35"/>
  <c r="O18" i="35"/>
  <c r="I16" i="35"/>
  <c r="J16" i="35"/>
  <c r="K16" i="35"/>
  <c r="L16" i="35"/>
  <c r="M16" i="35"/>
  <c r="N16" i="35"/>
  <c r="O16" i="35"/>
  <c r="I14" i="35"/>
  <c r="J14" i="35"/>
  <c r="K14" i="35"/>
  <c r="L14" i="35"/>
  <c r="M14" i="35"/>
  <c r="N14" i="35"/>
  <c r="O14" i="35"/>
  <c r="I12" i="35"/>
  <c r="J12" i="35"/>
  <c r="K12" i="35"/>
  <c r="L12" i="35"/>
  <c r="M12" i="35"/>
  <c r="N12" i="35"/>
  <c r="O12" i="35"/>
  <c r="E160" i="12"/>
  <c r="F160" i="12"/>
  <c r="G160" i="12"/>
  <c r="H160" i="12"/>
  <c r="I160" i="12"/>
  <c r="E157" i="12"/>
  <c r="F157" i="12"/>
  <c r="G157" i="12"/>
  <c r="H157" i="12"/>
  <c r="I157" i="12"/>
  <c r="E158" i="12"/>
  <c r="F158" i="12"/>
  <c r="G158" i="12"/>
  <c r="H158" i="12"/>
  <c r="I158" i="12"/>
  <c r="E159" i="12"/>
  <c r="F159" i="12"/>
  <c r="G159" i="12"/>
  <c r="H159" i="12"/>
  <c r="I159" i="12"/>
  <c r="E150" i="12"/>
  <c r="F150" i="12"/>
  <c r="G150" i="12"/>
  <c r="H150" i="12"/>
  <c r="I150" i="12"/>
  <c r="E151" i="12"/>
  <c r="F151" i="12"/>
  <c r="G151" i="12"/>
  <c r="H151" i="12"/>
  <c r="I151" i="12"/>
  <c r="E152" i="12"/>
  <c r="F152" i="12"/>
  <c r="G152" i="12"/>
  <c r="H152" i="12"/>
  <c r="I152" i="12"/>
  <c r="E153" i="12"/>
  <c r="F153" i="12"/>
  <c r="G153" i="12"/>
  <c r="H153" i="12"/>
  <c r="I153" i="12"/>
  <c r="E154" i="12"/>
  <c r="F154" i="12"/>
  <c r="G154" i="12"/>
  <c r="H154" i="12"/>
  <c r="I154" i="12"/>
  <c r="E155" i="12"/>
  <c r="F155" i="12"/>
  <c r="G155" i="12"/>
  <c r="H155" i="12"/>
  <c r="I155" i="12"/>
  <c r="E156" i="12"/>
  <c r="F156" i="12"/>
  <c r="G156" i="12"/>
  <c r="H156" i="12"/>
  <c r="I156" i="12"/>
  <c r="E157" i="11"/>
  <c r="F157" i="11"/>
  <c r="G157" i="11"/>
  <c r="H157" i="11"/>
  <c r="E158" i="11"/>
  <c r="F158" i="11"/>
  <c r="G158" i="11"/>
  <c r="H158" i="11"/>
  <c r="E159" i="11"/>
  <c r="F159" i="11"/>
  <c r="G159" i="11"/>
  <c r="H159" i="11"/>
  <c r="E160" i="11"/>
  <c r="F160" i="11"/>
  <c r="G160" i="11"/>
  <c r="H160" i="11"/>
  <c r="E156" i="11"/>
  <c r="F156" i="11"/>
  <c r="G156" i="11"/>
  <c r="H156" i="11"/>
  <c r="E153" i="11"/>
  <c r="F153" i="11"/>
  <c r="G153" i="11"/>
  <c r="H153" i="11"/>
  <c r="E154" i="11"/>
  <c r="F154" i="11"/>
  <c r="G154" i="11"/>
  <c r="H154" i="11"/>
  <c r="E155" i="11"/>
  <c r="F155" i="11"/>
  <c r="G155" i="11"/>
  <c r="H155" i="11"/>
  <c r="E149" i="11" l="1"/>
  <c r="F149" i="11"/>
  <c r="G149" i="11"/>
  <c r="H149" i="11"/>
  <c r="E150" i="11"/>
  <c r="F150" i="11"/>
  <c r="G150" i="11"/>
  <c r="H150" i="11"/>
  <c r="E151" i="11"/>
  <c r="F151" i="11"/>
  <c r="G151" i="11"/>
  <c r="H151" i="11"/>
  <c r="E152" i="11"/>
  <c r="F152" i="11"/>
  <c r="G152" i="11"/>
  <c r="H152" i="11"/>
  <c r="I81" i="5"/>
  <c r="J81" i="5"/>
  <c r="K81" i="5"/>
  <c r="I83" i="5"/>
  <c r="J83" i="5"/>
  <c r="K83" i="5"/>
  <c r="I85" i="5"/>
  <c r="J85" i="5"/>
  <c r="K85" i="5"/>
  <c r="I87" i="5"/>
  <c r="J87" i="5"/>
  <c r="K87" i="5"/>
  <c r="F36" i="30" l="1"/>
  <c r="F39" i="30"/>
  <c r="E8" i="12" l="1"/>
  <c r="F8" i="12"/>
  <c r="E9" i="12"/>
  <c r="F9" i="12"/>
  <c r="E10" i="12"/>
  <c r="F10" i="12"/>
  <c r="E11" i="12"/>
  <c r="F11" i="12"/>
  <c r="E12" i="12"/>
  <c r="F12" i="12"/>
  <c r="E13" i="12"/>
  <c r="F13" i="12"/>
  <c r="E14" i="12"/>
  <c r="F14" i="12"/>
  <c r="E15" i="12"/>
  <c r="F15" i="12"/>
  <c r="E16" i="12"/>
  <c r="F16" i="12"/>
  <c r="E17" i="12"/>
  <c r="F17" i="12"/>
  <c r="E18" i="12"/>
  <c r="F18" i="12"/>
  <c r="E19" i="12"/>
  <c r="F19" i="12"/>
  <c r="E20" i="12"/>
  <c r="F20" i="12"/>
  <c r="E21" i="12"/>
  <c r="F21" i="12"/>
  <c r="E22" i="12"/>
  <c r="F22" i="12"/>
  <c r="E23" i="12"/>
  <c r="F23" i="12"/>
  <c r="E24" i="12"/>
  <c r="F24" i="12"/>
  <c r="E25" i="12"/>
  <c r="F25" i="12"/>
  <c r="E26" i="12"/>
  <c r="F26" i="12"/>
  <c r="E27" i="12"/>
  <c r="F27" i="12"/>
  <c r="E28" i="12"/>
  <c r="F28" i="12"/>
  <c r="E29" i="12"/>
  <c r="F29" i="12"/>
  <c r="E30" i="12"/>
  <c r="F30" i="12"/>
  <c r="E31" i="12"/>
  <c r="F31" i="12"/>
  <c r="E32" i="12"/>
  <c r="F32" i="12"/>
  <c r="E33" i="12"/>
  <c r="F33" i="12"/>
  <c r="E34" i="12"/>
  <c r="F34" i="12"/>
  <c r="E35" i="12"/>
  <c r="F35" i="12"/>
  <c r="E36" i="12"/>
  <c r="F36" i="12"/>
  <c r="E37" i="12"/>
  <c r="F37" i="12"/>
  <c r="E38" i="12"/>
  <c r="F38" i="12"/>
  <c r="E39" i="12"/>
  <c r="F39" i="12"/>
  <c r="E40" i="12"/>
  <c r="F40" i="12"/>
  <c r="E41" i="12"/>
  <c r="F41" i="12"/>
  <c r="E42" i="12"/>
  <c r="F42" i="12"/>
  <c r="E43" i="12"/>
  <c r="F43" i="12"/>
  <c r="E44" i="12"/>
  <c r="F44" i="12"/>
  <c r="E45" i="12"/>
  <c r="F45" i="12"/>
  <c r="E46" i="12"/>
  <c r="F46" i="12"/>
  <c r="E47" i="12"/>
  <c r="F47" i="12"/>
  <c r="E48" i="12"/>
  <c r="F48" i="12"/>
  <c r="E50" i="12"/>
  <c r="F50" i="12"/>
  <c r="E51" i="12"/>
  <c r="F51" i="12"/>
  <c r="E52" i="12"/>
  <c r="F52" i="12"/>
  <c r="E53" i="12"/>
  <c r="F53" i="12"/>
  <c r="E54" i="12"/>
  <c r="F54" i="12"/>
  <c r="E55" i="12"/>
  <c r="F55" i="12"/>
  <c r="E56" i="12"/>
  <c r="F56" i="12"/>
  <c r="E57" i="12"/>
  <c r="F57" i="12"/>
  <c r="E58" i="12"/>
  <c r="F58" i="12"/>
  <c r="E59" i="12"/>
  <c r="F59" i="12"/>
  <c r="E60" i="12"/>
  <c r="F60" i="12"/>
  <c r="E61" i="12"/>
  <c r="F61" i="12"/>
  <c r="E62" i="12"/>
  <c r="F62" i="12"/>
  <c r="E63" i="12"/>
  <c r="F63" i="12"/>
  <c r="E64" i="12"/>
  <c r="F64" i="12"/>
  <c r="E65" i="12"/>
  <c r="F65" i="12"/>
  <c r="E66" i="12"/>
  <c r="F66" i="12"/>
  <c r="E68" i="12"/>
  <c r="F68" i="12"/>
  <c r="E69" i="12"/>
  <c r="F69" i="12"/>
  <c r="E70" i="12"/>
  <c r="F70" i="12"/>
  <c r="E71" i="12"/>
  <c r="F71" i="12"/>
  <c r="E72" i="12"/>
  <c r="F72" i="12"/>
  <c r="E73" i="12"/>
  <c r="F73" i="12"/>
  <c r="E74" i="12"/>
  <c r="F74" i="12"/>
  <c r="E75" i="12"/>
  <c r="F75" i="12"/>
  <c r="E76" i="12"/>
  <c r="F76" i="12"/>
  <c r="E77" i="12"/>
  <c r="F77" i="12"/>
  <c r="E78" i="12"/>
  <c r="F78" i="12"/>
  <c r="E79" i="12"/>
  <c r="F79" i="12"/>
  <c r="E80" i="12"/>
  <c r="F80" i="12"/>
  <c r="E81" i="12"/>
  <c r="F81" i="12"/>
  <c r="E82" i="12"/>
  <c r="F82" i="12"/>
  <c r="E83" i="12"/>
  <c r="F83" i="12"/>
  <c r="E84" i="12"/>
  <c r="F84" i="12"/>
  <c r="E85" i="12"/>
  <c r="F85" i="12"/>
  <c r="E86" i="12"/>
  <c r="F86" i="12"/>
  <c r="E87" i="12"/>
  <c r="F87" i="12"/>
  <c r="E88" i="12"/>
  <c r="F88" i="12"/>
  <c r="E89" i="12"/>
  <c r="F89" i="12"/>
  <c r="E91" i="12"/>
  <c r="F91" i="12"/>
  <c r="E92" i="12"/>
  <c r="F92" i="12"/>
  <c r="E93" i="12"/>
  <c r="F93" i="12"/>
  <c r="E94" i="12"/>
  <c r="F94" i="12"/>
  <c r="E95" i="12"/>
  <c r="F95" i="12"/>
  <c r="E96" i="12"/>
  <c r="F96" i="12"/>
  <c r="E98" i="12"/>
  <c r="F98" i="12"/>
  <c r="E99" i="12"/>
  <c r="F99" i="12"/>
  <c r="E100" i="12"/>
  <c r="F100" i="12"/>
  <c r="E101" i="12"/>
  <c r="F101" i="12"/>
  <c r="E102" i="12"/>
  <c r="F102" i="12"/>
  <c r="E103" i="12"/>
  <c r="F103" i="12"/>
  <c r="E104" i="12"/>
  <c r="F104" i="12"/>
  <c r="E105" i="12"/>
  <c r="F105" i="12"/>
  <c r="E106" i="12"/>
  <c r="F106" i="12"/>
  <c r="E107" i="12"/>
  <c r="F107" i="12"/>
  <c r="E109" i="12"/>
  <c r="F109" i="12"/>
  <c r="E110" i="12"/>
  <c r="F110" i="12"/>
  <c r="E111" i="12"/>
  <c r="F111" i="12"/>
  <c r="E112" i="12"/>
  <c r="F112" i="12"/>
  <c r="E114" i="12"/>
  <c r="F114" i="12"/>
  <c r="E115" i="12"/>
  <c r="F115" i="12"/>
  <c r="E116" i="12"/>
  <c r="F116" i="12"/>
  <c r="E117" i="12"/>
  <c r="F117" i="12"/>
  <c r="E119" i="12"/>
  <c r="F119" i="12"/>
  <c r="E120" i="12"/>
  <c r="F120" i="12"/>
  <c r="E121" i="12"/>
  <c r="F121" i="12"/>
  <c r="E122" i="12"/>
  <c r="F122" i="12"/>
  <c r="E123" i="12"/>
  <c r="F123" i="12"/>
  <c r="E125" i="12"/>
  <c r="F125" i="12"/>
  <c r="E126" i="12"/>
  <c r="F126" i="12"/>
  <c r="E127" i="12"/>
  <c r="F127" i="12"/>
  <c r="E128" i="12"/>
  <c r="F128" i="12"/>
  <c r="E130" i="12"/>
  <c r="F130" i="12"/>
  <c r="E132" i="12"/>
  <c r="F132" i="12"/>
  <c r="E133" i="12"/>
  <c r="F133" i="12"/>
  <c r="E134" i="12"/>
  <c r="F134" i="12"/>
  <c r="E136" i="12"/>
  <c r="F136" i="12"/>
  <c r="E137" i="12"/>
  <c r="F137" i="12"/>
  <c r="E138" i="12"/>
  <c r="F138" i="12"/>
  <c r="E139" i="12"/>
  <c r="F139" i="12"/>
  <c r="E140" i="12"/>
  <c r="F140" i="12"/>
  <c r="E141" i="12"/>
  <c r="F141" i="12"/>
  <c r="E142" i="12"/>
  <c r="F142" i="12"/>
  <c r="E143" i="12"/>
  <c r="F143" i="12"/>
  <c r="K45" i="31" l="1"/>
  <c r="J45" i="31"/>
  <c r="I45" i="31"/>
  <c r="H45" i="31"/>
  <c r="G45" i="31"/>
  <c r="F45" i="31"/>
  <c r="K44" i="31"/>
  <c r="J44" i="31"/>
  <c r="I44" i="31"/>
  <c r="H44" i="31"/>
  <c r="G44" i="31"/>
  <c r="F44" i="31"/>
  <c r="K43" i="31"/>
  <c r="J43" i="31"/>
  <c r="I43" i="31"/>
  <c r="H43" i="31"/>
  <c r="G43" i="31"/>
  <c r="F43" i="31"/>
  <c r="K42" i="31"/>
  <c r="J42" i="31"/>
  <c r="I42" i="31"/>
  <c r="H42" i="31"/>
  <c r="G42" i="31"/>
  <c r="F42" i="31"/>
  <c r="J42" i="30"/>
  <c r="J43" i="30"/>
  <c r="J44" i="30"/>
  <c r="J45" i="30"/>
  <c r="J46" i="30"/>
  <c r="I46" i="30"/>
  <c r="H46" i="30"/>
  <c r="G46" i="30"/>
  <c r="I45" i="30"/>
  <c r="H45" i="30"/>
  <c r="G45" i="30"/>
  <c r="I44" i="30"/>
  <c r="H44" i="30"/>
  <c r="G44" i="30"/>
  <c r="I43" i="30"/>
  <c r="H43" i="30"/>
  <c r="G43" i="30"/>
  <c r="I42" i="30"/>
  <c r="H42" i="30"/>
  <c r="G42" i="30"/>
  <c r="M28" i="27"/>
  <c r="L24" i="27"/>
  <c r="L23" i="27"/>
  <c r="L22" i="27"/>
  <c r="I24" i="27"/>
  <c r="H24" i="27"/>
  <c r="G24" i="27"/>
  <c r="I23" i="27"/>
  <c r="H23" i="27"/>
  <c r="G23" i="27"/>
  <c r="I22" i="27"/>
  <c r="H22" i="27"/>
  <c r="F31" i="25" l="1"/>
  <c r="G31" i="25"/>
  <c r="H31" i="25"/>
  <c r="F32" i="25"/>
  <c r="G32" i="25"/>
  <c r="H32" i="25"/>
  <c r="F33" i="25"/>
  <c r="G33" i="25"/>
  <c r="H33" i="25"/>
  <c r="J10" i="42" l="1"/>
  <c r="K10" i="42"/>
  <c r="L10" i="42"/>
  <c r="M10" i="42"/>
  <c r="I10" i="42"/>
  <c r="H12" i="42"/>
  <c r="F173" i="48"/>
  <c r="F175" i="48"/>
  <c r="F49" i="43"/>
  <c r="J12" i="42" l="1"/>
  <c r="K12" i="42"/>
  <c r="L12" i="42"/>
  <c r="M12" i="42"/>
  <c r="H14" i="42"/>
  <c r="H16" i="42" s="1"/>
  <c r="I10" i="35"/>
  <c r="J10" i="35"/>
  <c r="K10" i="35"/>
  <c r="L10" i="35"/>
  <c r="M10" i="35"/>
  <c r="N10" i="35"/>
  <c r="O10" i="35"/>
  <c r="F34" i="30"/>
  <c r="F35" i="30"/>
  <c r="F33" i="30"/>
  <c r="H127" i="32"/>
  <c r="G127" i="32"/>
  <c r="F127" i="32"/>
  <c r="H126" i="32"/>
  <c r="G126" i="32"/>
  <c r="F126" i="32"/>
  <c r="H125" i="32"/>
  <c r="G125" i="32"/>
  <c r="F125" i="32"/>
  <c r="H124" i="32"/>
  <c r="G124" i="32"/>
  <c r="F124" i="32"/>
  <c r="H123" i="32"/>
  <c r="G123" i="32"/>
  <c r="F123" i="32"/>
  <c r="H122" i="32"/>
  <c r="G122" i="32"/>
  <c r="F122" i="32"/>
  <c r="H121" i="32"/>
  <c r="G121" i="32"/>
  <c r="F121" i="32"/>
  <c r="J16" i="42" l="1"/>
  <c r="H18" i="42"/>
  <c r="K16" i="42"/>
  <c r="L16" i="42"/>
  <c r="I16" i="42"/>
  <c r="M16" i="42"/>
  <c r="L14" i="42"/>
  <c r="M14" i="42"/>
  <c r="J14" i="42"/>
  <c r="K14" i="42"/>
  <c r="I14" i="42"/>
  <c r="M18" i="42" l="1"/>
  <c r="H22" i="42"/>
  <c r="J18" i="42"/>
  <c r="K18" i="42"/>
  <c r="L18" i="42"/>
  <c r="J171" i="51"/>
  <c r="K171" i="51"/>
  <c r="L171" i="51"/>
  <c r="M171" i="51"/>
  <c r="J173" i="51"/>
  <c r="K173" i="51"/>
  <c r="L173" i="51"/>
  <c r="M173" i="51"/>
  <c r="J175" i="51"/>
  <c r="K175" i="51"/>
  <c r="L175" i="51"/>
  <c r="M175" i="51"/>
  <c r="L22" i="42" l="1"/>
  <c r="K22" i="42"/>
  <c r="M22" i="42"/>
  <c r="H24" i="42"/>
  <c r="J22" i="42"/>
  <c r="G52" i="43"/>
  <c r="F52" i="43"/>
  <c r="M24" i="42" l="1"/>
  <c r="L24" i="42"/>
  <c r="I24" i="42"/>
  <c r="K24" i="42"/>
  <c r="J24" i="42"/>
  <c r="H26" i="42"/>
  <c r="I8" i="35"/>
  <c r="J8" i="35"/>
  <c r="K8" i="35"/>
  <c r="L8" i="35"/>
  <c r="M8" i="35"/>
  <c r="N8" i="35"/>
  <c r="O8" i="35"/>
  <c r="E144" i="12"/>
  <c r="F144" i="12"/>
  <c r="G144" i="12"/>
  <c r="H144" i="12"/>
  <c r="I144" i="12"/>
  <c r="E145" i="12"/>
  <c r="F145" i="12"/>
  <c r="G145" i="12"/>
  <c r="H145" i="12"/>
  <c r="I145" i="12"/>
  <c r="E146" i="12"/>
  <c r="F146" i="12"/>
  <c r="G146" i="12"/>
  <c r="H146" i="12"/>
  <c r="I146" i="12"/>
  <c r="E147" i="12"/>
  <c r="F147" i="12"/>
  <c r="G147" i="12"/>
  <c r="H147" i="12"/>
  <c r="I147" i="12"/>
  <c r="E148" i="12"/>
  <c r="F148" i="12"/>
  <c r="G148" i="12"/>
  <c r="H148" i="12"/>
  <c r="I148" i="12"/>
  <c r="E144" i="11"/>
  <c r="F144" i="11"/>
  <c r="G144" i="11"/>
  <c r="H144" i="11"/>
  <c r="E145" i="11"/>
  <c r="F145" i="11"/>
  <c r="G145" i="11"/>
  <c r="H145" i="11"/>
  <c r="E146" i="11"/>
  <c r="F146" i="11"/>
  <c r="G146" i="11"/>
  <c r="H146" i="11"/>
  <c r="E147" i="11"/>
  <c r="F147" i="11"/>
  <c r="G147" i="11"/>
  <c r="H147" i="11"/>
  <c r="I308" i="8"/>
  <c r="J308" i="8"/>
  <c r="I79" i="5"/>
  <c r="J79" i="5"/>
  <c r="K79" i="5"/>
  <c r="I77" i="5"/>
  <c r="J77" i="5"/>
  <c r="K77" i="5"/>
  <c r="I75" i="5"/>
  <c r="J75" i="5"/>
  <c r="K75" i="5"/>
  <c r="I73" i="5"/>
  <c r="J73" i="5"/>
  <c r="K73" i="5"/>
  <c r="J26" i="42" l="1"/>
  <c r="I26" i="42"/>
  <c r="M26" i="42"/>
  <c r="L26" i="42"/>
  <c r="K26" i="42"/>
  <c r="H28" i="42"/>
  <c r="H30" i="42" s="1"/>
  <c r="I34" i="23"/>
  <c r="H34" i="23"/>
  <c r="G34" i="23"/>
  <c r="F34" i="23"/>
  <c r="I33" i="23"/>
  <c r="H33" i="23"/>
  <c r="G33" i="23"/>
  <c r="F33" i="23"/>
  <c r="I32" i="23"/>
  <c r="H32" i="23"/>
  <c r="G32" i="23"/>
  <c r="F32" i="23"/>
  <c r="I30" i="23"/>
  <c r="H30" i="23"/>
  <c r="G30" i="23"/>
  <c r="F30" i="23"/>
  <c r="M30" i="42" l="1"/>
  <c r="H32" i="42"/>
  <c r="J30" i="42"/>
  <c r="I30" i="42"/>
  <c r="L30" i="42"/>
  <c r="K30" i="42"/>
  <c r="M28" i="42"/>
  <c r="L28" i="42"/>
  <c r="K28" i="42"/>
  <c r="J28" i="42"/>
  <c r="I28" i="42"/>
  <c r="J73" i="18"/>
  <c r="K73" i="18" s="1"/>
  <c r="J71" i="18"/>
  <c r="K71" i="18" s="1"/>
  <c r="I79" i="18"/>
  <c r="M32" i="42" l="1"/>
  <c r="H34" i="42"/>
  <c r="K32" i="42"/>
  <c r="L32" i="42"/>
  <c r="I32" i="42"/>
  <c r="J32" i="42"/>
  <c r="J77" i="18"/>
  <c r="K77" i="18" s="1"/>
  <c r="J79" i="18"/>
  <c r="K79" i="18" s="1"/>
  <c r="J75" i="18"/>
  <c r="K75" i="18" s="1"/>
  <c r="H257" i="38"/>
  <c r="H259" i="38" s="1"/>
  <c r="M34" i="42" l="1"/>
  <c r="H36" i="42"/>
  <c r="K34" i="42"/>
  <c r="I34" i="42"/>
  <c r="J34" i="42"/>
  <c r="L34" i="42"/>
  <c r="H287" i="38"/>
  <c r="H289" i="38" s="1"/>
  <c r="F171" i="48"/>
  <c r="F167" i="48"/>
  <c r="F169" i="48"/>
  <c r="M36" i="42" l="1"/>
  <c r="H38" i="42"/>
  <c r="L36" i="42"/>
  <c r="I36" i="42"/>
  <c r="J36" i="42"/>
  <c r="K36" i="42"/>
  <c r="I289" i="38"/>
  <c r="K289" i="38"/>
  <c r="H291" i="38"/>
  <c r="J289" i="38"/>
  <c r="I287" i="38"/>
  <c r="J287" i="38"/>
  <c r="K287" i="38"/>
  <c r="I10" i="27"/>
  <c r="I11" i="27"/>
  <c r="I12" i="27"/>
  <c r="I13" i="27"/>
  <c r="I14" i="27"/>
  <c r="I15" i="27"/>
  <c r="I16" i="27"/>
  <c r="I17" i="27"/>
  <c r="I18" i="27"/>
  <c r="I19" i="27"/>
  <c r="I20" i="27"/>
  <c r="I21" i="27"/>
  <c r="I9" i="27"/>
  <c r="L79" i="18"/>
  <c r="L80" i="18"/>
  <c r="L77" i="18"/>
  <c r="L78" i="18"/>
  <c r="L38" i="42" l="1"/>
  <c r="M38" i="42"/>
  <c r="K38" i="42"/>
  <c r="J38" i="42"/>
  <c r="I38" i="42"/>
  <c r="H293" i="38"/>
  <c r="J291" i="38"/>
  <c r="I291" i="38"/>
  <c r="K291" i="38"/>
  <c r="L21" i="27"/>
  <c r="L20" i="27"/>
  <c r="L19" i="27"/>
  <c r="L18" i="27"/>
  <c r="H21" i="27"/>
  <c r="H20" i="27"/>
  <c r="G19" i="27"/>
  <c r="H19" i="27"/>
  <c r="G18" i="27"/>
  <c r="H18" i="27"/>
  <c r="J293" i="38" l="1"/>
  <c r="K293" i="38"/>
  <c r="I293" i="38"/>
  <c r="H295" i="38"/>
  <c r="H297" i="38" l="1"/>
  <c r="H299" i="38" s="1"/>
  <c r="I295" i="38"/>
  <c r="J295" i="38"/>
  <c r="K295" i="38"/>
  <c r="L30" i="30"/>
  <c r="L31" i="30" s="1"/>
  <c r="L32" i="30" s="1"/>
  <c r="L33" i="30" s="1"/>
  <c r="L34" i="30" s="1"/>
  <c r="L35" i="30" s="1"/>
  <c r="L36" i="30" s="1"/>
  <c r="L37" i="30" s="1"/>
  <c r="L38" i="30" s="1"/>
  <c r="L39" i="30" s="1"/>
  <c r="L40" i="30" s="1"/>
  <c r="L41" i="30" s="1"/>
  <c r="L42" i="30" s="1"/>
  <c r="L43" i="30" s="1"/>
  <c r="I22" i="23"/>
  <c r="H22" i="23"/>
  <c r="G22" i="23"/>
  <c r="F22" i="23"/>
  <c r="J299" i="38" l="1"/>
  <c r="H301" i="38"/>
  <c r="K299" i="38"/>
  <c r="I299" i="38"/>
  <c r="I297" i="38"/>
  <c r="J297" i="38"/>
  <c r="K297" i="38"/>
  <c r="L44" i="30"/>
  <c r="L45" i="30" s="1"/>
  <c r="L46" i="30" s="1"/>
  <c r="L47" i="30" s="1"/>
  <c r="L48" i="30" s="1"/>
  <c r="L49" i="30" s="1"/>
  <c r="L50" i="30" s="1"/>
  <c r="L51" i="30" s="1"/>
  <c r="L52" i="30" s="1"/>
  <c r="L53" i="30" s="1"/>
  <c r="F165" i="48"/>
  <c r="F163" i="48"/>
  <c r="F26" i="25"/>
  <c r="G26" i="25"/>
  <c r="H26" i="25"/>
  <c r="F27" i="25"/>
  <c r="G27" i="25"/>
  <c r="H27" i="25"/>
  <c r="F28" i="25"/>
  <c r="G28" i="25"/>
  <c r="H28" i="25"/>
  <c r="F29" i="25"/>
  <c r="G29" i="25"/>
  <c r="H29" i="25"/>
  <c r="F30" i="25"/>
  <c r="G30" i="25"/>
  <c r="H30" i="25"/>
  <c r="G140" i="12"/>
  <c r="H140" i="12"/>
  <c r="I140" i="12"/>
  <c r="G141" i="12"/>
  <c r="H141" i="12"/>
  <c r="I141" i="12"/>
  <c r="G142" i="12"/>
  <c r="H142" i="12"/>
  <c r="I142" i="12"/>
  <c r="G143" i="12"/>
  <c r="H143" i="12"/>
  <c r="I143" i="12"/>
  <c r="E139" i="11"/>
  <c r="F139" i="11"/>
  <c r="G139" i="11"/>
  <c r="H139" i="11"/>
  <c r="E140" i="11"/>
  <c r="F140" i="11"/>
  <c r="G140" i="11"/>
  <c r="H140" i="11"/>
  <c r="E141" i="11"/>
  <c r="F141" i="11"/>
  <c r="G141" i="11"/>
  <c r="H141" i="11"/>
  <c r="E142" i="11"/>
  <c r="F142" i="11"/>
  <c r="G142" i="11"/>
  <c r="H142" i="11"/>
  <c r="E143" i="11"/>
  <c r="F143" i="11"/>
  <c r="G143" i="11"/>
  <c r="H143" i="11"/>
  <c r="I294" i="8"/>
  <c r="J294" i="8"/>
  <c r="I71" i="5"/>
  <c r="J71" i="5"/>
  <c r="K71" i="5"/>
  <c r="I69" i="5"/>
  <c r="J69" i="5"/>
  <c r="K69" i="5"/>
  <c r="I67" i="5"/>
  <c r="J67" i="5"/>
  <c r="K67" i="5"/>
  <c r="I65" i="5"/>
  <c r="J65" i="5"/>
  <c r="K65" i="5"/>
  <c r="I198" i="21"/>
  <c r="H198" i="21"/>
  <c r="G198" i="21"/>
  <c r="I197" i="21"/>
  <c r="H197" i="21"/>
  <c r="G197" i="21"/>
  <c r="I196" i="21"/>
  <c r="H196" i="21"/>
  <c r="G196" i="21"/>
  <c r="I195" i="21"/>
  <c r="H195" i="21"/>
  <c r="G195" i="21"/>
  <c r="I194" i="21"/>
  <c r="H194" i="21"/>
  <c r="G194" i="21"/>
  <c r="H193" i="21"/>
  <c r="G193" i="21"/>
  <c r="I192" i="21"/>
  <c r="H192" i="21"/>
  <c r="G192" i="21"/>
  <c r="I191" i="21"/>
  <c r="H191" i="21"/>
  <c r="I157" i="18"/>
  <c r="H157" i="18"/>
  <c r="G157" i="18"/>
  <c r="I156" i="18"/>
  <c r="H156" i="18"/>
  <c r="G156" i="18"/>
  <c r="I155" i="18"/>
  <c r="H155" i="18"/>
  <c r="G155" i="18"/>
  <c r="I154" i="18"/>
  <c r="H154" i="18"/>
  <c r="G154" i="18"/>
  <c r="I153" i="18"/>
  <c r="H153" i="18"/>
  <c r="G153" i="18"/>
  <c r="I152" i="18"/>
  <c r="H152" i="18"/>
  <c r="G152" i="18"/>
  <c r="I151" i="18"/>
  <c r="H151" i="18"/>
  <c r="G151" i="18"/>
  <c r="I150" i="18"/>
  <c r="H150" i="18"/>
  <c r="G150" i="18"/>
  <c r="I146" i="49"/>
  <c r="H146" i="49"/>
  <c r="G146" i="49"/>
  <c r="I145" i="49"/>
  <c r="H145" i="49"/>
  <c r="G145" i="49"/>
  <c r="I144" i="49"/>
  <c r="H144" i="49"/>
  <c r="G144" i="49"/>
  <c r="I143" i="49"/>
  <c r="H143" i="49"/>
  <c r="G143" i="49"/>
  <c r="I142" i="49"/>
  <c r="H142" i="49"/>
  <c r="G142" i="49"/>
  <c r="I141" i="49"/>
  <c r="H141" i="49"/>
  <c r="G141" i="49"/>
  <c r="I140" i="49"/>
  <c r="H140" i="49"/>
  <c r="G140" i="49"/>
  <c r="I139" i="49"/>
  <c r="H139" i="49"/>
  <c r="G139" i="49"/>
  <c r="H252" i="11"/>
  <c r="G252" i="11"/>
  <c r="F252" i="11"/>
  <c r="H251" i="11"/>
  <c r="G251" i="11"/>
  <c r="F251" i="11"/>
  <c r="H250" i="11"/>
  <c r="G250" i="11"/>
  <c r="F250" i="11"/>
  <c r="H249" i="11"/>
  <c r="G249" i="11"/>
  <c r="F249" i="11"/>
  <c r="H248" i="11"/>
  <c r="G248" i="11"/>
  <c r="F248" i="11"/>
  <c r="H247" i="11"/>
  <c r="G247" i="11"/>
  <c r="F247" i="11"/>
  <c r="H246" i="11"/>
  <c r="G246" i="11"/>
  <c r="F246" i="11"/>
  <c r="H157" i="10"/>
  <c r="G157" i="10"/>
  <c r="F157" i="10"/>
  <c r="H156" i="10"/>
  <c r="G156" i="10"/>
  <c r="F156" i="10"/>
  <c r="H155" i="10"/>
  <c r="G155" i="10"/>
  <c r="F155" i="10"/>
  <c r="H154" i="10"/>
  <c r="G154" i="10"/>
  <c r="F154" i="10"/>
  <c r="H153" i="10"/>
  <c r="G153" i="10"/>
  <c r="F153" i="10"/>
  <c r="H152" i="10"/>
  <c r="G152" i="10"/>
  <c r="F152" i="10"/>
  <c r="H151" i="10"/>
  <c r="G151" i="10"/>
  <c r="F151" i="10"/>
  <c r="H150" i="10"/>
  <c r="G150" i="10"/>
  <c r="F150" i="10"/>
  <c r="H158" i="9"/>
  <c r="G158" i="9"/>
  <c r="F158" i="9"/>
  <c r="H157" i="9"/>
  <c r="G157" i="9"/>
  <c r="F157" i="9"/>
  <c r="H156" i="9"/>
  <c r="G156" i="9"/>
  <c r="F156" i="9"/>
  <c r="H155" i="9"/>
  <c r="G155" i="9"/>
  <c r="F155" i="9"/>
  <c r="H154" i="9"/>
  <c r="G154" i="9"/>
  <c r="F154" i="9"/>
  <c r="H153" i="9"/>
  <c r="G153" i="9"/>
  <c r="F153" i="9"/>
  <c r="H152" i="9"/>
  <c r="G152" i="9"/>
  <c r="F152" i="9"/>
  <c r="H151" i="9"/>
  <c r="G151" i="9"/>
  <c r="F151" i="9"/>
  <c r="H353" i="8"/>
  <c r="G353" i="8"/>
  <c r="F353" i="8"/>
  <c r="H352" i="8"/>
  <c r="G352" i="8"/>
  <c r="F352" i="8"/>
  <c r="H351" i="8"/>
  <c r="G351" i="8"/>
  <c r="F351" i="8"/>
  <c r="H350" i="8"/>
  <c r="G350" i="8"/>
  <c r="F350" i="8"/>
  <c r="H349" i="8"/>
  <c r="G349" i="8"/>
  <c r="F349" i="8"/>
  <c r="H348" i="8"/>
  <c r="G348" i="8"/>
  <c r="F348" i="8"/>
  <c r="H347" i="8"/>
  <c r="G347" i="8"/>
  <c r="F347" i="8"/>
  <c r="H346" i="8"/>
  <c r="G346" i="8"/>
  <c r="F346" i="8"/>
  <c r="H157" i="6"/>
  <c r="G157" i="6"/>
  <c r="F157" i="6"/>
  <c r="H156" i="6"/>
  <c r="G156" i="6"/>
  <c r="F156" i="6"/>
  <c r="H155" i="6"/>
  <c r="G155" i="6"/>
  <c r="F155" i="6"/>
  <c r="H154" i="6"/>
  <c r="G154" i="6"/>
  <c r="F154" i="6"/>
  <c r="H153" i="6"/>
  <c r="G153" i="6"/>
  <c r="F153" i="6"/>
  <c r="H152" i="6"/>
  <c r="G152" i="6"/>
  <c r="F152" i="6"/>
  <c r="H151" i="6"/>
  <c r="G151" i="6"/>
  <c r="F151" i="6"/>
  <c r="H150" i="6"/>
  <c r="G150" i="6"/>
  <c r="F150" i="6"/>
  <c r="H264" i="5"/>
  <c r="G264" i="5"/>
  <c r="F264" i="5"/>
  <c r="H263" i="5"/>
  <c r="G263" i="5"/>
  <c r="F263" i="5"/>
  <c r="H262" i="5"/>
  <c r="G262" i="5"/>
  <c r="F262" i="5"/>
  <c r="H261" i="5"/>
  <c r="G261" i="5"/>
  <c r="F261" i="5"/>
  <c r="H260" i="5"/>
  <c r="G260" i="5"/>
  <c r="F260" i="5"/>
  <c r="H259" i="5"/>
  <c r="G259" i="5"/>
  <c r="F259" i="5"/>
  <c r="H258" i="5"/>
  <c r="G258" i="5"/>
  <c r="F258" i="5"/>
  <c r="H159" i="4"/>
  <c r="G159" i="4"/>
  <c r="F159" i="4"/>
  <c r="H158" i="4"/>
  <c r="G158" i="4"/>
  <c r="F158" i="4"/>
  <c r="H157" i="4"/>
  <c r="G157" i="4"/>
  <c r="F157" i="4"/>
  <c r="H156" i="4"/>
  <c r="G156" i="4"/>
  <c r="F156" i="4"/>
  <c r="H155" i="4"/>
  <c r="G155" i="4"/>
  <c r="F155" i="4"/>
  <c r="H154" i="4"/>
  <c r="G154" i="4"/>
  <c r="F154" i="4"/>
  <c r="H153" i="4"/>
  <c r="G153" i="4"/>
  <c r="F153" i="4"/>
  <c r="I176" i="43"/>
  <c r="H176" i="43"/>
  <c r="G176" i="43"/>
  <c r="I175" i="43"/>
  <c r="H175" i="43"/>
  <c r="G175" i="43"/>
  <c r="I174" i="43"/>
  <c r="H174" i="43"/>
  <c r="G174" i="43"/>
  <c r="I173" i="43"/>
  <c r="H173" i="43"/>
  <c r="G173" i="43"/>
  <c r="I172" i="43"/>
  <c r="H172" i="43"/>
  <c r="G172" i="43"/>
  <c r="I171" i="43"/>
  <c r="H171" i="43"/>
  <c r="G171" i="43"/>
  <c r="I170" i="43"/>
  <c r="H170" i="43"/>
  <c r="G170" i="43"/>
  <c r="I169" i="43"/>
  <c r="H169" i="43"/>
  <c r="G169" i="43"/>
  <c r="J301" i="38" l="1"/>
  <c r="H303" i="38"/>
  <c r="K301" i="38"/>
  <c r="I301" i="38"/>
  <c r="I282" i="36"/>
  <c r="J282" i="36"/>
  <c r="K282" i="36"/>
  <c r="L282" i="36"/>
  <c r="M282" i="36"/>
  <c r="J303" i="38" l="1"/>
  <c r="K303" i="38"/>
  <c r="H305" i="38"/>
  <c r="I303" i="38"/>
  <c r="K305" i="38" l="1"/>
  <c r="H307" i="38"/>
  <c r="H309" i="38" s="1"/>
  <c r="I305" i="38"/>
  <c r="J305" i="38"/>
  <c r="H314" i="36"/>
  <c r="H112" i="21"/>
  <c r="L16" i="27"/>
  <c r="G16" i="27"/>
  <c r="H16" i="27"/>
  <c r="K309" i="38" l="1"/>
  <c r="H311" i="38"/>
  <c r="I309" i="38"/>
  <c r="J309" i="38"/>
  <c r="I307" i="38"/>
  <c r="J307" i="38"/>
  <c r="K307" i="38"/>
  <c r="H316" i="36"/>
  <c r="L314" i="36"/>
  <c r="K314" i="36"/>
  <c r="I314" i="36"/>
  <c r="J314" i="36"/>
  <c r="G112" i="21"/>
  <c r="I311" i="38" l="1"/>
  <c r="H313" i="38"/>
  <c r="K311" i="38"/>
  <c r="J311" i="38"/>
  <c r="K316" i="36"/>
  <c r="I316" i="36"/>
  <c r="J316" i="36"/>
  <c r="H318" i="36"/>
  <c r="L316" i="36"/>
  <c r="F161" i="48"/>
  <c r="F159" i="48"/>
  <c r="F157" i="48"/>
  <c r="F155" i="48"/>
  <c r="F123" i="21"/>
  <c r="G123" i="21"/>
  <c r="H123" i="21"/>
  <c r="I123" i="21"/>
  <c r="L12" i="27"/>
  <c r="L13" i="27"/>
  <c r="L14" i="27"/>
  <c r="L15" i="27"/>
  <c r="L17" i="27"/>
  <c r="H17" i="27"/>
  <c r="G17" i="27"/>
  <c r="H15" i="27"/>
  <c r="G15" i="27"/>
  <c r="H14" i="27"/>
  <c r="G14" i="27"/>
  <c r="K313" i="38" l="1"/>
  <c r="H315" i="38"/>
  <c r="I313" i="38"/>
  <c r="J313" i="38"/>
  <c r="L318" i="36"/>
  <c r="I318" i="36"/>
  <c r="J318" i="36"/>
  <c r="H320" i="36"/>
  <c r="K318" i="36"/>
  <c r="F26" i="30"/>
  <c r="G26" i="30"/>
  <c r="H26" i="30"/>
  <c r="I26" i="30"/>
  <c r="J26" i="30"/>
  <c r="I315" i="38" l="1"/>
  <c r="H317" i="38"/>
  <c r="K315" i="38"/>
  <c r="J315" i="38"/>
  <c r="J320" i="36"/>
  <c r="H322" i="36"/>
  <c r="H324" i="36" s="1"/>
  <c r="K320" i="36"/>
  <c r="L320" i="36"/>
  <c r="I320" i="36"/>
  <c r="K25" i="31"/>
  <c r="J25" i="31"/>
  <c r="I25" i="31"/>
  <c r="H25" i="31"/>
  <c r="G25" i="31"/>
  <c r="F25" i="31"/>
  <c r="K24" i="31"/>
  <c r="J24" i="31"/>
  <c r="I24" i="31"/>
  <c r="H24" i="31"/>
  <c r="G24" i="31"/>
  <c r="F24" i="31"/>
  <c r="K317" i="38" l="1"/>
  <c r="J317" i="38"/>
  <c r="I317" i="38"/>
  <c r="L324" i="36"/>
  <c r="H326" i="36"/>
  <c r="J324" i="36"/>
  <c r="K324" i="36"/>
  <c r="I324" i="36"/>
  <c r="I322" i="36"/>
  <c r="J322" i="36"/>
  <c r="K322" i="36"/>
  <c r="L322" i="36"/>
  <c r="L75" i="18"/>
  <c r="L76" i="18"/>
  <c r="F153" i="48"/>
  <c r="K261" i="38"/>
  <c r="J261" i="38"/>
  <c r="I261" i="38"/>
  <c r="L326" i="36" l="1"/>
  <c r="H328" i="36"/>
  <c r="I326" i="36"/>
  <c r="J326" i="36"/>
  <c r="K326" i="36"/>
  <c r="G13" i="27"/>
  <c r="H13" i="27"/>
  <c r="G12" i="27"/>
  <c r="H12" i="27"/>
  <c r="L328" i="36" l="1"/>
  <c r="H330" i="36"/>
  <c r="J328" i="36"/>
  <c r="I328" i="36"/>
  <c r="K328" i="36"/>
  <c r="F138" i="48"/>
  <c r="F139" i="51"/>
  <c r="F138" i="51"/>
  <c r="I28" i="23"/>
  <c r="H28" i="23"/>
  <c r="G28" i="23"/>
  <c r="F28" i="23"/>
  <c r="I27" i="23"/>
  <c r="H27" i="23"/>
  <c r="G27" i="23"/>
  <c r="F27" i="23"/>
  <c r="I26" i="23"/>
  <c r="H26" i="23"/>
  <c r="G26" i="23"/>
  <c r="F26" i="23"/>
  <c r="F23" i="25"/>
  <c r="G23" i="25"/>
  <c r="H23" i="25"/>
  <c r="F25" i="25"/>
  <c r="G25" i="25"/>
  <c r="H25" i="25"/>
  <c r="F119" i="21"/>
  <c r="G119" i="21"/>
  <c r="H119" i="21"/>
  <c r="I119" i="21"/>
  <c r="F120" i="21"/>
  <c r="G120" i="21"/>
  <c r="H120" i="21"/>
  <c r="I120" i="21"/>
  <c r="F121" i="21"/>
  <c r="G121" i="21"/>
  <c r="H121" i="21"/>
  <c r="I121" i="21"/>
  <c r="F151" i="48"/>
  <c r="L330" i="36" l="1"/>
  <c r="I330" i="36"/>
  <c r="J330" i="36"/>
  <c r="K330" i="36"/>
  <c r="F149" i="48"/>
  <c r="F147" i="48"/>
  <c r="F145" i="48"/>
  <c r="J257" i="8" l="1"/>
  <c r="J259" i="8"/>
  <c r="J261" i="8"/>
  <c r="J263" i="8"/>
  <c r="J265" i="8"/>
  <c r="J268" i="8"/>
  <c r="J272" i="8"/>
  <c r="J278" i="8"/>
  <c r="J255" i="8"/>
  <c r="I278" i="8"/>
  <c r="I272" i="8"/>
  <c r="I268" i="8"/>
  <c r="I265" i="8"/>
  <c r="I261" i="8"/>
  <c r="I259" i="8"/>
  <c r="I257" i="8"/>
  <c r="I255" i="8"/>
  <c r="I263" i="8"/>
  <c r="K255" i="38" l="1"/>
  <c r="J255" i="38"/>
  <c r="I255" i="38"/>
  <c r="K257" i="38"/>
  <c r="J257" i="38"/>
  <c r="I257" i="38"/>
  <c r="F141" i="51"/>
  <c r="E241" i="38"/>
  <c r="I259" i="38"/>
  <c r="J259" i="38"/>
  <c r="K259" i="38"/>
  <c r="I263" i="38"/>
  <c r="J263" i="38"/>
  <c r="K263" i="38"/>
  <c r="I265" i="38"/>
  <c r="J265" i="38"/>
  <c r="K265" i="38"/>
  <c r="I267" i="38"/>
  <c r="J267" i="38"/>
  <c r="K267" i="38"/>
  <c r="I269" i="38"/>
  <c r="J269" i="38"/>
  <c r="K269" i="38"/>
  <c r="I271" i="38"/>
  <c r="J271" i="38"/>
  <c r="K271" i="38"/>
  <c r="I273" i="38"/>
  <c r="J273" i="38"/>
  <c r="K273" i="38"/>
  <c r="I268" i="36"/>
  <c r="J268" i="36"/>
  <c r="K268" i="36"/>
  <c r="L268" i="36"/>
  <c r="M268" i="36"/>
  <c r="I270" i="36"/>
  <c r="J270" i="36"/>
  <c r="K270" i="36"/>
  <c r="L270" i="36"/>
  <c r="M270" i="36"/>
  <c r="I272" i="36"/>
  <c r="J272" i="36"/>
  <c r="K272" i="36"/>
  <c r="L272" i="36"/>
  <c r="M272" i="36"/>
  <c r="I274" i="36"/>
  <c r="J274" i="36"/>
  <c r="K274" i="36"/>
  <c r="L274" i="36"/>
  <c r="M274" i="36"/>
  <c r="I276" i="36"/>
  <c r="J276" i="36"/>
  <c r="K276" i="36"/>
  <c r="L276" i="36"/>
  <c r="M276" i="36"/>
  <c r="I278" i="36"/>
  <c r="J278" i="36"/>
  <c r="K278" i="36"/>
  <c r="L278" i="36"/>
  <c r="M278" i="36"/>
  <c r="I280" i="36"/>
  <c r="J280" i="36"/>
  <c r="K280" i="36"/>
  <c r="L280" i="36"/>
  <c r="M280" i="36"/>
  <c r="I47" i="5"/>
  <c r="J47" i="5"/>
  <c r="K47" i="5"/>
  <c r="I49" i="5"/>
  <c r="J49" i="5"/>
  <c r="K49" i="5"/>
  <c r="I51" i="5"/>
  <c r="J51" i="5"/>
  <c r="K51" i="5"/>
  <c r="I53" i="5"/>
  <c r="J53" i="5"/>
  <c r="K53" i="5"/>
  <c r="I55" i="5"/>
  <c r="J55" i="5"/>
  <c r="K55" i="5"/>
  <c r="I57" i="5"/>
  <c r="J57" i="5"/>
  <c r="K57" i="5"/>
  <c r="I59" i="5"/>
  <c r="J59" i="5"/>
  <c r="K59" i="5"/>
  <c r="I61" i="5"/>
  <c r="J61" i="5"/>
  <c r="K61" i="5"/>
  <c r="K29" i="31" l="1"/>
  <c r="K30" i="31"/>
  <c r="K31" i="31"/>
  <c r="K32" i="31"/>
  <c r="K33" i="31"/>
  <c r="K34" i="31"/>
  <c r="K35" i="31"/>
  <c r="K36" i="31"/>
  <c r="K37" i="31"/>
  <c r="K38" i="31"/>
  <c r="K39" i="31"/>
  <c r="K40" i="31"/>
  <c r="K41" i="31"/>
  <c r="K28" i="31"/>
  <c r="J29" i="31"/>
  <c r="J30" i="31"/>
  <c r="J31" i="31"/>
  <c r="J32" i="31"/>
  <c r="J33" i="31"/>
  <c r="J34" i="31"/>
  <c r="J35" i="31"/>
  <c r="J36" i="31"/>
  <c r="J37" i="31"/>
  <c r="J38" i="31"/>
  <c r="J39" i="31"/>
  <c r="J40" i="31"/>
  <c r="J41" i="31"/>
  <c r="J28" i="31"/>
  <c r="I29" i="31"/>
  <c r="I30" i="31"/>
  <c r="I31" i="31"/>
  <c r="I32" i="31"/>
  <c r="I33" i="31"/>
  <c r="I34" i="31"/>
  <c r="I35" i="31"/>
  <c r="I36" i="31"/>
  <c r="I37" i="31"/>
  <c r="I38" i="31"/>
  <c r="I39" i="31"/>
  <c r="I40" i="31"/>
  <c r="I41" i="31"/>
  <c r="I28" i="31"/>
  <c r="H29" i="31"/>
  <c r="H30" i="31"/>
  <c r="H31" i="31"/>
  <c r="H32" i="31"/>
  <c r="H33" i="31"/>
  <c r="H34" i="31"/>
  <c r="H35" i="31"/>
  <c r="H36" i="31"/>
  <c r="H37" i="31"/>
  <c r="H38" i="31"/>
  <c r="H39" i="31"/>
  <c r="H40" i="31"/>
  <c r="H41" i="31"/>
  <c r="H28" i="31"/>
  <c r="G29" i="31"/>
  <c r="G30" i="31"/>
  <c r="G31" i="31"/>
  <c r="G32" i="31"/>
  <c r="G33" i="31"/>
  <c r="G34" i="31"/>
  <c r="G35" i="31"/>
  <c r="G36" i="31"/>
  <c r="G37" i="31"/>
  <c r="G38" i="31"/>
  <c r="G39" i="31"/>
  <c r="G40" i="31"/>
  <c r="G41" i="31"/>
  <c r="G28" i="31"/>
  <c r="F29" i="31"/>
  <c r="F30" i="31"/>
  <c r="F31" i="31"/>
  <c r="F32" i="31"/>
  <c r="F33" i="31"/>
  <c r="F34" i="31"/>
  <c r="F35" i="31"/>
  <c r="F36" i="31"/>
  <c r="F37" i="31"/>
  <c r="F38" i="31"/>
  <c r="F39" i="31"/>
  <c r="F40" i="31"/>
  <c r="F41" i="31"/>
  <c r="F28" i="31"/>
  <c r="J41" i="30"/>
  <c r="I41" i="30"/>
  <c r="H41" i="30"/>
  <c r="G41" i="30"/>
  <c r="J40" i="30"/>
  <c r="I40" i="30"/>
  <c r="H40" i="30"/>
  <c r="G40" i="30"/>
  <c r="J39" i="30"/>
  <c r="I39" i="30"/>
  <c r="H39" i="30"/>
  <c r="G39" i="30"/>
  <c r="J38" i="30"/>
  <c r="I38" i="30"/>
  <c r="H38" i="30"/>
  <c r="G38" i="30"/>
  <c r="J37" i="30"/>
  <c r="I37" i="30"/>
  <c r="H37" i="30"/>
  <c r="G37" i="30"/>
  <c r="F37" i="30"/>
  <c r="J36" i="30"/>
  <c r="I36" i="30"/>
  <c r="H36" i="30"/>
  <c r="G36" i="30"/>
  <c r="J35" i="30"/>
  <c r="I35" i="30"/>
  <c r="H35" i="30"/>
  <c r="G35" i="30"/>
  <c r="J34" i="30"/>
  <c r="I34" i="30"/>
  <c r="H34" i="30"/>
  <c r="G34" i="30"/>
  <c r="J33" i="30"/>
  <c r="I33" i="30"/>
  <c r="H33" i="30"/>
  <c r="G33" i="30"/>
  <c r="F32" i="30"/>
  <c r="G32" i="30"/>
  <c r="H32" i="30"/>
  <c r="I32" i="30"/>
  <c r="J32" i="30"/>
  <c r="F30" i="30"/>
  <c r="J30" i="30"/>
  <c r="I30" i="30"/>
  <c r="H30" i="30"/>
  <c r="G30" i="30"/>
  <c r="J29" i="30"/>
  <c r="I29" i="30"/>
  <c r="H29" i="30"/>
  <c r="G29" i="30"/>
  <c r="F29" i="30"/>
  <c r="F22" i="30"/>
  <c r="G22" i="30"/>
  <c r="H22" i="30"/>
  <c r="I22" i="30"/>
  <c r="J22" i="30"/>
  <c r="F23" i="30"/>
  <c r="G23" i="30"/>
  <c r="H23" i="30"/>
  <c r="I23" i="30"/>
  <c r="J23" i="30"/>
  <c r="F24" i="30"/>
  <c r="G24" i="30"/>
  <c r="H24" i="30"/>
  <c r="I24" i="30"/>
  <c r="J24" i="30"/>
  <c r="F25" i="30"/>
  <c r="G25" i="30"/>
  <c r="H25" i="30"/>
  <c r="I25" i="30"/>
  <c r="J25" i="30"/>
  <c r="F27" i="30"/>
  <c r="G27" i="30"/>
  <c r="H27" i="30"/>
  <c r="I27" i="30"/>
  <c r="J27" i="30"/>
  <c r="F28" i="30"/>
  <c r="G28" i="30"/>
  <c r="H28" i="30"/>
  <c r="I28" i="30"/>
  <c r="J28" i="30"/>
  <c r="F21" i="30"/>
  <c r="G21" i="30"/>
  <c r="H21" i="30"/>
  <c r="I21" i="30"/>
  <c r="J21" i="30"/>
  <c r="J20" i="30"/>
  <c r="I20" i="30"/>
  <c r="H20" i="30"/>
  <c r="G20" i="30" l="1"/>
  <c r="F20" i="30" l="1"/>
  <c r="I35" i="5"/>
  <c r="J35" i="5"/>
  <c r="K35" i="5"/>
  <c r="F132" i="48" l="1"/>
  <c r="K59" i="50"/>
  <c r="K61" i="50"/>
  <c r="K63" i="50"/>
  <c r="K65" i="50"/>
  <c r="K55" i="50"/>
  <c r="K57" i="50"/>
  <c r="K53" i="50"/>
  <c r="K51" i="50"/>
  <c r="I119" i="32" l="1"/>
  <c r="G119" i="32" l="1"/>
  <c r="F119" i="32"/>
  <c r="H119" i="32"/>
  <c r="J119" i="32"/>
  <c r="K119" i="32" s="1"/>
  <c r="L119" i="32" s="1"/>
  <c r="I120" i="32"/>
  <c r="I121" i="32" l="1"/>
  <c r="J120" i="32"/>
  <c r="K120" i="32" s="1"/>
  <c r="L120" i="32" s="1"/>
  <c r="H120" i="32"/>
  <c r="G120" i="32"/>
  <c r="F120" i="32"/>
  <c r="J121" i="32" l="1"/>
  <c r="K121" i="32" s="1"/>
  <c r="L121" i="32" s="1"/>
  <c r="I122" i="32"/>
  <c r="F16" i="23"/>
  <c r="G16" i="23"/>
  <c r="H16" i="23"/>
  <c r="I16" i="23"/>
  <c r="F20" i="25"/>
  <c r="G20" i="25"/>
  <c r="H20" i="25"/>
  <c r="F21" i="25"/>
  <c r="G21" i="25"/>
  <c r="H21" i="25"/>
  <c r="J122" i="32" l="1"/>
  <c r="K122" i="32" s="1"/>
  <c r="L122" i="32" s="1"/>
  <c r="I123" i="32"/>
  <c r="F117" i="21"/>
  <c r="G117" i="21"/>
  <c r="H117" i="21"/>
  <c r="I117" i="21"/>
  <c r="F118" i="21"/>
  <c r="G118" i="21"/>
  <c r="H118" i="21"/>
  <c r="I118" i="21"/>
  <c r="J123" i="32" l="1"/>
  <c r="K123" i="32" s="1"/>
  <c r="L123" i="32" s="1"/>
  <c r="I124" i="32"/>
  <c r="J124" i="32" l="1"/>
  <c r="K124" i="32" s="1"/>
  <c r="L124" i="32" s="1"/>
  <c r="I125" i="32"/>
  <c r="L65" i="18"/>
  <c r="L74" i="18"/>
  <c r="L72" i="18"/>
  <c r="L68" i="18"/>
  <c r="J65" i="18"/>
  <c r="K65" i="18" s="1"/>
  <c r="L66" i="18"/>
  <c r="J125" i="32" l="1"/>
  <c r="K125" i="32" s="1"/>
  <c r="L125" i="32" s="1"/>
  <c r="I126" i="32"/>
  <c r="L67" i="18"/>
  <c r="J126" i="32" l="1"/>
  <c r="K126" i="32" s="1"/>
  <c r="L126" i="32" s="1"/>
  <c r="I127" i="32"/>
  <c r="D128" i="32"/>
  <c r="J67" i="18"/>
  <c r="K67" i="18" s="1"/>
  <c r="J127" i="32" l="1"/>
  <c r="K127" i="32" s="1"/>
  <c r="L127" i="32" s="1"/>
  <c r="I128" i="32"/>
  <c r="D129" i="32"/>
  <c r="D130" i="32" s="1"/>
  <c r="G128" i="32"/>
  <c r="H128" i="32"/>
  <c r="F128" i="32"/>
  <c r="L71" i="18"/>
  <c r="I45" i="5"/>
  <c r="J45" i="5"/>
  <c r="K45" i="5"/>
  <c r="H130" i="32" l="1"/>
  <c r="F130" i="32"/>
  <c r="G130" i="32"/>
  <c r="J128" i="32"/>
  <c r="K128" i="32" s="1"/>
  <c r="L128" i="32" s="1"/>
  <c r="I129" i="32"/>
  <c r="H129" i="32"/>
  <c r="G129" i="32"/>
  <c r="F129" i="32"/>
  <c r="L73" i="18"/>
  <c r="H18" i="25"/>
  <c r="G18" i="25"/>
  <c r="F18" i="25"/>
  <c r="F116" i="21"/>
  <c r="G116" i="21"/>
  <c r="H116" i="21"/>
  <c r="I116" i="21"/>
  <c r="J129" i="32" l="1"/>
  <c r="K129" i="32" s="1"/>
  <c r="L129" i="32" s="1"/>
  <c r="I130" i="32"/>
  <c r="F143" i="48"/>
  <c r="F141" i="48"/>
  <c r="F139" i="48"/>
  <c r="F130" i="48"/>
  <c r="F131" i="48"/>
  <c r="G11" i="27"/>
  <c r="H11" i="27"/>
  <c r="J130" i="32" l="1"/>
  <c r="K130" i="32" s="1"/>
  <c r="L130" i="32" s="1"/>
  <c r="G9" i="27"/>
  <c r="H9" i="27"/>
  <c r="J147" i="51"/>
  <c r="K147" i="51"/>
  <c r="L147" i="51"/>
  <c r="M147" i="51"/>
  <c r="N147" i="51"/>
  <c r="J145" i="51"/>
  <c r="K145" i="51"/>
  <c r="L145" i="51"/>
  <c r="M145" i="51"/>
  <c r="N145" i="51"/>
  <c r="J143" i="51"/>
  <c r="K143" i="51"/>
  <c r="L143" i="51"/>
  <c r="M143" i="51"/>
  <c r="N143" i="51"/>
  <c r="J141" i="51"/>
  <c r="K141" i="51"/>
  <c r="L141" i="51"/>
  <c r="M141" i="51"/>
  <c r="N141" i="51"/>
  <c r="J139" i="51"/>
  <c r="K139" i="51"/>
  <c r="L139" i="51"/>
  <c r="M139" i="51"/>
  <c r="N139" i="51"/>
  <c r="J137" i="51"/>
  <c r="K137" i="51"/>
  <c r="L137" i="51"/>
  <c r="M137" i="51"/>
  <c r="N137" i="51"/>
  <c r="J135" i="51"/>
  <c r="K135" i="51"/>
  <c r="L135" i="51"/>
  <c r="M135" i="51"/>
  <c r="N135" i="51"/>
  <c r="J133" i="51"/>
  <c r="K133" i="51"/>
  <c r="L133" i="51"/>
  <c r="M133" i="51"/>
  <c r="N133" i="51"/>
  <c r="N131" i="51"/>
  <c r="M131" i="51"/>
  <c r="L131" i="51"/>
  <c r="K131" i="51"/>
  <c r="J131" i="51"/>
  <c r="F133" i="51"/>
  <c r="F131" i="51"/>
  <c r="J42" i="51"/>
  <c r="K42" i="51"/>
  <c r="L42" i="51"/>
  <c r="M42" i="51"/>
  <c r="N42" i="51"/>
  <c r="J44" i="51"/>
  <c r="K44" i="51"/>
  <c r="L44" i="51"/>
  <c r="M44" i="51"/>
  <c r="N44" i="51"/>
  <c r="J46" i="51"/>
  <c r="K46" i="51"/>
  <c r="L46" i="51"/>
  <c r="M46" i="51"/>
  <c r="N46" i="51"/>
  <c r="J48" i="51"/>
  <c r="K48" i="51"/>
  <c r="L48" i="51"/>
  <c r="M48" i="51"/>
  <c r="N48" i="51"/>
  <c r="J50" i="51"/>
  <c r="K50" i="51"/>
  <c r="L50" i="51"/>
  <c r="M50" i="51"/>
  <c r="N50" i="51"/>
  <c r="J52" i="51"/>
  <c r="K52" i="51"/>
  <c r="L52" i="51"/>
  <c r="M52" i="51"/>
  <c r="N52" i="51"/>
  <c r="J54" i="51"/>
  <c r="K54" i="51"/>
  <c r="L54" i="51"/>
  <c r="M54" i="51"/>
  <c r="N54" i="51"/>
  <c r="J56" i="51"/>
  <c r="K56" i="51"/>
  <c r="L56" i="51"/>
  <c r="M56" i="51"/>
  <c r="N56" i="51"/>
  <c r="J58" i="51"/>
  <c r="K58" i="51"/>
  <c r="L58" i="51"/>
  <c r="M58" i="51"/>
  <c r="N58" i="51"/>
  <c r="J60" i="51"/>
  <c r="K60" i="51"/>
  <c r="L60" i="51"/>
  <c r="M60" i="51"/>
  <c r="N60" i="51"/>
  <c r="J66" i="51"/>
  <c r="K66" i="51"/>
  <c r="L66" i="51"/>
  <c r="M66" i="51"/>
  <c r="N66" i="51"/>
  <c r="J68" i="51"/>
  <c r="K68" i="51"/>
  <c r="L68" i="51"/>
  <c r="M68" i="51"/>
  <c r="N68" i="51"/>
  <c r="J70" i="51"/>
  <c r="K70" i="51"/>
  <c r="L70" i="51"/>
  <c r="M70" i="51"/>
  <c r="N70" i="51"/>
  <c r="J72" i="51"/>
  <c r="K72" i="51"/>
  <c r="L72" i="51"/>
  <c r="M72" i="51"/>
  <c r="N72" i="51"/>
  <c r="J74" i="51"/>
  <c r="K74" i="51"/>
  <c r="L74" i="51"/>
  <c r="M74" i="51"/>
  <c r="N74" i="51"/>
  <c r="J76" i="51"/>
  <c r="K76" i="51"/>
  <c r="L76" i="51"/>
  <c r="M76" i="51"/>
  <c r="N76" i="51"/>
  <c r="J78" i="51"/>
  <c r="K78" i="51"/>
  <c r="L78" i="51"/>
  <c r="M78" i="51"/>
  <c r="N78" i="51"/>
  <c r="J80" i="51"/>
  <c r="K80" i="51"/>
  <c r="L80" i="51"/>
  <c r="M80" i="51"/>
  <c r="N80" i="51"/>
  <c r="J82" i="51"/>
  <c r="K82" i="51"/>
  <c r="L82" i="51"/>
  <c r="M82" i="51"/>
  <c r="N82" i="51"/>
  <c r="J84" i="51"/>
  <c r="K84" i="51"/>
  <c r="L84" i="51"/>
  <c r="M84" i="51"/>
  <c r="N84" i="51"/>
  <c r="J86" i="51"/>
  <c r="K86" i="51"/>
  <c r="L86" i="51"/>
  <c r="M86" i="51"/>
  <c r="N86" i="51"/>
  <c r="J88" i="51"/>
  <c r="K88" i="51"/>
  <c r="L88" i="51"/>
  <c r="M88" i="51"/>
  <c r="N88" i="51"/>
  <c r="J90" i="51"/>
  <c r="K90" i="51"/>
  <c r="L90" i="51"/>
  <c r="M90" i="51"/>
  <c r="N90" i="51"/>
  <c r="J92" i="51"/>
  <c r="K92" i="51"/>
  <c r="L92" i="51"/>
  <c r="M92" i="51"/>
  <c r="N92" i="51"/>
  <c r="J94" i="51"/>
  <c r="K94" i="51"/>
  <c r="L94" i="51"/>
  <c r="M94" i="51"/>
  <c r="N94" i="51"/>
  <c r="J96" i="51"/>
  <c r="K96" i="51"/>
  <c r="L96" i="51"/>
  <c r="M96" i="51"/>
  <c r="N96" i="51"/>
  <c r="J98" i="51"/>
  <c r="K98" i="51"/>
  <c r="L98" i="51"/>
  <c r="M98" i="51"/>
  <c r="N98" i="51"/>
  <c r="J100" i="51"/>
  <c r="K100" i="51"/>
  <c r="L100" i="51"/>
  <c r="M100" i="51"/>
  <c r="N100" i="51"/>
  <c r="J102" i="51"/>
  <c r="K102" i="51"/>
  <c r="L102" i="51"/>
  <c r="M102" i="51"/>
  <c r="N102" i="51"/>
  <c r="J104" i="51"/>
  <c r="K104" i="51"/>
  <c r="L104" i="51"/>
  <c r="M104" i="51"/>
  <c r="N104" i="51"/>
  <c r="J106" i="51"/>
  <c r="K106" i="51"/>
  <c r="L106" i="51"/>
  <c r="M106" i="51"/>
  <c r="N106" i="51"/>
  <c r="J108" i="51"/>
  <c r="K108" i="51"/>
  <c r="L108" i="51"/>
  <c r="M108" i="51"/>
  <c r="N108" i="51"/>
  <c r="J110" i="51"/>
  <c r="K110" i="51"/>
  <c r="L110" i="51"/>
  <c r="M110" i="51"/>
  <c r="N110" i="51"/>
  <c r="J113" i="51"/>
  <c r="K113" i="51"/>
  <c r="L113" i="51"/>
  <c r="M113" i="51"/>
  <c r="N113" i="51"/>
  <c r="J115" i="51"/>
  <c r="K115" i="51"/>
  <c r="L115" i="51"/>
  <c r="M115" i="51"/>
  <c r="N115" i="51"/>
  <c r="J117" i="51"/>
  <c r="K117" i="51"/>
  <c r="L117" i="51"/>
  <c r="M117" i="51"/>
  <c r="N117" i="51"/>
  <c r="J119" i="51"/>
  <c r="K119" i="51"/>
  <c r="L119" i="51"/>
  <c r="M119" i="51"/>
  <c r="N119" i="51"/>
  <c r="J121" i="51"/>
  <c r="K121" i="51"/>
  <c r="L121" i="51"/>
  <c r="M121" i="51"/>
  <c r="N121" i="51"/>
  <c r="J123" i="51"/>
  <c r="K123" i="51"/>
  <c r="L123" i="51"/>
  <c r="M123" i="51"/>
  <c r="N123" i="51"/>
  <c r="J125" i="51"/>
  <c r="K125" i="51"/>
  <c r="L125" i="51"/>
  <c r="M125" i="51"/>
  <c r="N125" i="51"/>
  <c r="C219" i="51"/>
  <c r="D219" i="51"/>
  <c r="E219" i="51"/>
  <c r="C220" i="51"/>
  <c r="D220" i="51"/>
  <c r="E220" i="51"/>
  <c r="C221" i="51"/>
  <c r="D221" i="51"/>
  <c r="E221" i="51"/>
  <c r="C222" i="51"/>
  <c r="D222" i="51"/>
  <c r="E222" i="51"/>
  <c r="C223" i="51"/>
  <c r="D223" i="51"/>
  <c r="E223" i="51"/>
  <c r="C224" i="51"/>
  <c r="D224" i="51"/>
  <c r="E224" i="51"/>
  <c r="C225" i="51"/>
  <c r="D225" i="51"/>
  <c r="E225" i="51"/>
  <c r="C226" i="51"/>
  <c r="D226" i="51"/>
  <c r="E226" i="51"/>
  <c r="J40" i="51"/>
  <c r="K40" i="51"/>
  <c r="L40" i="51"/>
  <c r="M40" i="51"/>
  <c r="N40" i="51"/>
  <c r="J36" i="51"/>
  <c r="K36" i="51"/>
  <c r="L36" i="51"/>
  <c r="M36" i="51"/>
  <c r="N36" i="51"/>
  <c r="J38" i="51"/>
  <c r="K38" i="51"/>
  <c r="L38" i="51"/>
  <c r="M38" i="51"/>
  <c r="N38" i="51"/>
  <c r="J34" i="51"/>
  <c r="K34" i="51"/>
  <c r="L34" i="51"/>
  <c r="M34" i="51"/>
  <c r="N34" i="51"/>
  <c r="J32" i="51"/>
  <c r="K32" i="51"/>
  <c r="L32" i="51"/>
  <c r="M32" i="51"/>
  <c r="N32" i="51"/>
  <c r="J30" i="51"/>
  <c r="K30" i="51"/>
  <c r="L30" i="51"/>
  <c r="M30" i="51"/>
  <c r="N30" i="51"/>
  <c r="J28" i="51"/>
  <c r="N28" i="51" s="1"/>
  <c r="K28" i="51"/>
  <c r="L28" i="51"/>
  <c r="M28" i="51"/>
  <c r="J24" i="51"/>
  <c r="N24" i="51" s="1"/>
  <c r="K24" i="51"/>
  <c r="L24" i="51"/>
  <c r="M24" i="51"/>
  <c r="F20" i="51"/>
  <c r="J20" i="51"/>
  <c r="N20" i="51" s="1"/>
  <c r="K20" i="51"/>
  <c r="L20" i="51"/>
  <c r="M20" i="51"/>
  <c r="E22" i="51"/>
  <c r="F22" i="51" s="1"/>
  <c r="J22" i="51"/>
  <c r="N22" i="51" s="1"/>
  <c r="K22" i="51"/>
  <c r="L22" i="51"/>
  <c r="M22" i="51"/>
  <c r="J15" i="51"/>
  <c r="N15" i="51" s="1"/>
  <c r="K15" i="51"/>
  <c r="L15" i="51"/>
  <c r="M15" i="51"/>
  <c r="F18" i="51"/>
  <c r="J18" i="51"/>
  <c r="N18" i="51" s="1"/>
  <c r="K18" i="51"/>
  <c r="L18" i="51"/>
  <c r="M18" i="51"/>
  <c r="J13" i="51"/>
  <c r="N13" i="51" s="1"/>
  <c r="K13" i="51"/>
  <c r="L13" i="51"/>
  <c r="M13" i="51"/>
  <c r="J9" i="51"/>
  <c r="K9" i="51"/>
  <c r="L9" i="51"/>
  <c r="M9" i="51"/>
  <c r="N9" i="51"/>
  <c r="J11" i="51"/>
  <c r="K11" i="51"/>
  <c r="L11" i="51"/>
  <c r="M11" i="51"/>
  <c r="N11" i="51"/>
  <c r="I43" i="5" l="1"/>
  <c r="J43" i="5"/>
  <c r="K43" i="5"/>
  <c r="I41" i="5"/>
  <c r="J41" i="5"/>
  <c r="K41" i="5"/>
  <c r="I39" i="5"/>
  <c r="J39" i="5"/>
  <c r="K39" i="5"/>
  <c r="I37" i="5"/>
  <c r="J37" i="5"/>
  <c r="K37" i="5"/>
  <c r="G136" i="12" l="1"/>
  <c r="H136" i="12"/>
  <c r="I136" i="12"/>
  <c r="G137" i="12"/>
  <c r="H137" i="12"/>
  <c r="I137" i="12"/>
  <c r="G138" i="12"/>
  <c r="H138" i="12"/>
  <c r="I138" i="12"/>
  <c r="G139" i="12"/>
  <c r="H139" i="12"/>
  <c r="I139" i="12"/>
  <c r="I126" i="11"/>
  <c r="I127" i="11" s="1"/>
  <c r="I128" i="11" s="1"/>
  <c r="I129" i="11" s="1"/>
  <c r="I130" i="11" s="1"/>
  <c r="I131" i="11" s="1"/>
  <c r="I132" i="11" s="1"/>
  <c r="I133" i="11" s="1"/>
  <c r="I134" i="11" s="1"/>
  <c r="I135" i="11" s="1"/>
  <c r="I136" i="11" s="1"/>
  <c r="I137" i="11" s="1"/>
  <c r="I138" i="11" s="1"/>
  <c r="I139" i="11" s="1"/>
  <c r="I140" i="11" s="1"/>
  <c r="I141" i="11" s="1"/>
  <c r="I142" i="11" s="1"/>
  <c r="I143" i="11" s="1"/>
  <c r="I144" i="11" s="1"/>
  <c r="I145" i="11" s="1"/>
  <c r="I146" i="11" s="1"/>
  <c r="I147" i="11" s="1"/>
  <c r="I148" i="11" s="1"/>
  <c r="I149" i="11" s="1"/>
  <c r="I150" i="11" s="1"/>
  <c r="I151" i="11" s="1"/>
  <c r="I152" i="11" s="1"/>
  <c r="I153" i="11" s="1"/>
  <c r="I154" i="11" s="1"/>
  <c r="I155" i="11" s="1"/>
  <c r="I156" i="11" s="1"/>
  <c r="I157" i="11" s="1"/>
  <c r="I158" i="11" s="1"/>
  <c r="I159" i="11" s="1"/>
  <c r="I160" i="11" s="1"/>
  <c r="I161" i="11" s="1"/>
  <c r="I162" i="11" s="1"/>
  <c r="I163" i="11" s="1"/>
  <c r="I164" i="11" s="1"/>
  <c r="I165" i="11" s="1"/>
  <c r="I166" i="11" s="1"/>
  <c r="I167" i="11" s="1"/>
  <c r="I168" i="11" s="1"/>
  <c r="I169" i="11" s="1"/>
  <c r="I170" i="11" s="1"/>
  <c r="I171" i="11" s="1"/>
  <c r="I172" i="11" s="1"/>
  <c r="I173" i="11" s="1"/>
  <c r="I174" i="11" s="1"/>
  <c r="I175" i="11" s="1"/>
  <c r="I176" i="11" s="1"/>
  <c r="I177" i="11" s="1"/>
  <c r="I178" i="11" s="1"/>
  <c r="I179" i="11" s="1"/>
  <c r="I180" i="11" s="1"/>
  <c r="I181" i="11" s="1"/>
  <c r="I182" i="11" s="1"/>
  <c r="I183" i="11" s="1"/>
  <c r="I184" i="11" s="1"/>
  <c r="I185" i="11" s="1"/>
  <c r="I186" i="11" s="1"/>
  <c r="I187" i="11" s="1"/>
  <c r="I188" i="11" s="1"/>
  <c r="I189" i="11" s="1"/>
  <c r="I190" i="11" s="1"/>
  <c r="I191" i="11" s="1"/>
  <c r="I192" i="11" s="1"/>
  <c r="I193" i="11" s="1"/>
  <c r="I194" i="11" s="1"/>
  <c r="I195" i="11" s="1"/>
  <c r="I196" i="11" s="1"/>
  <c r="I197" i="11" s="1"/>
  <c r="I198" i="11" s="1"/>
  <c r="I199" i="11" s="1"/>
  <c r="I200" i="11" s="1"/>
  <c r="I201" i="11" s="1"/>
  <c r="I202" i="11" s="1"/>
  <c r="I203" i="11" s="1"/>
  <c r="I206" i="11" s="1"/>
  <c r="I207" i="11" s="1"/>
  <c r="I208" i="11" s="1"/>
  <c r="I209" i="11" s="1"/>
  <c r="I210" i="11" s="1"/>
  <c r="I211" i="11" s="1"/>
  <c r="I212" i="11" s="1"/>
  <c r="I213" i="11" s="1"/>
  <c r="I214" i="11" s="1"/>
  <c r="I215" i="11" s="1"/>
  <c r="I216" i="11" s="1"/>
  <c r="I217" i="11" s="1"/>
  <c r="I218" i="11" s="1"/>
  <c r="I219" i="11" s="1"/>
  <c r="I220" i="11" s="1"/>
  <c r="I221" i="11" s="1"/>
  <c r="I222" i="11" s="1"/>
  <c r="I223" i="11" s="1"/>
  <c r="I224" i="11" s="1"/>
  <c r="I225" i="11" s="1"/>
  <c r="I226" i="11" s="1"/>
  <c r="I227" i="11" s="1"/>
  <c r="I228" i="11" s="1"/>
  <c r="I229" i="11" s="1"/>
  <c r="I230" i="11" s="1"/>
  <c r="I231" i="11" s="1"/>
  <c r="I232" i="11" s="1"/>
  <c r="I233" i="11" s="1"/>
  <c r="I234" i="11" s="1"/>
  <c r="I235" i="11" s="1"/>
  <c r="I236" i="11" s="1"/>
  <c r="J126" i="11"/>
  <c r="J127" i="11" s="1"/>
  <c r="J128" i="11" s="1"/>
  <c r="J129" i="11" s="1"/>
  <c r="J130" i="11" s="1"/>
  <c r="J131" i="11" s="1"/>
  <c r="J132" i="11" s="1"/>
  <c r="J133" i="11" s="1"/>
  <c r="J134" i="11" s="1"/>
  <c r="J135" i="11" s="1"/>
  <c r="J136" i="11" s="1"/>
  <c r="J137" i="11" s="1"/>
  <c r="J138" i="11" s="1"/>
  <c r="J139" i="11" s="1"/>
  <c r="J140" i="11" s="1"/>
  <c r="J141" i="11" s="1"/>
  <c r="J142" i="11" s="1"/>
  <c r="J143" i="11" s="1"/>
  <c r="J144" i="11" s="1"/>
  <c r="J145" i="11" s="1"/>
  <c r="J146" i="11" s="1"/>
  <c r="J147" i="11" s="1"/>
  <c r="J148" i="11" s="1"/>
  <c r="J149" i="11" s="1"/>
  <c r="J150" i="11" s="1"/>
  <c r="J151" i="11" s="1"/>
  <c r="J152" i="11" s="1"/>
  <c r="J153" i="11" s="1"/>
  <c r="J154" i="11" s="1"/>
  <c r="J155" i="11" s="1"/>
  <c r="J156" i="11" s="1"/>
  <c r="J157" i="11" s="1"/>
  <c r="J158" i="11" s="1"/>
  <c r="J159" i="11" s="1"/>
  <c r="J160" i="11" s="1"/>
  <c r="J161" i="11" s="1"/>
  <c r="J162" i="11" s="1"/>
  <c r="J163" i="11" s="1"/>
  <c r="J164" i="11" s="1"/>
  <c r="J165" i="11" s="1"/>
  <c r="J166" i="11" s="1"/>
  <c r="J167" i="11" s="1"/>
  <c r="J168" i="11" s="1"/>
  <c r="J169" i="11" s="1"/>
  <c r="J170" i="11" s="1"/>
  <c r="J171" i="11" s="1"/>
  <c r="J172" i="11" s="1"/>
  <c r="J173" i="11" s="1"/>
  <c r="J174" i="11" s="1"/>
  <c r="J175" i="11" s="1"/>
  <c r="J176" i="11" s="1"/>
  <c r="J177" i="11" s="1"/>
  <c r="J178" i="11" s="1"/>
  <c r="J179" i="11" s="1"/>
  <c r="J180" i="11" s="1"/>
  <c r="J181" i="11" s="1"/>
  <c r="J182" i="11" s="1"/>
  <c r="J183" i="11" s="1"/>
  <c r="J184" i="11" s="1"/>
  <c r="J185" i="11" s="1"/>
  <c r="J186" i="11" s="1"/>
  <c r="J187" i="11" s="1"/>
  <c r="J188" i="11" s="1"/>
  <c r="J189" i="11" s="1"/>
  <c r="J190" i="11" s="1"/>
  <c r="J191" i="11" s="1"/>
  <c r="J192" i="11" s="1"/>
  <c r="J193" i="11" s="1"/>
  <c r="J194" i="11" s="1"/>
  <c r="J195" i="11" s="1"/>
  <c r="J196" i="11" s="1"/>
  <c r="J197" i="11" s="1"/>
  <c r="J198" i="11" s="1"/>
  <c r="J199" i="11" s="1"/>
  <c r="J200" i="11" s="1"/>
  <c r="J201" i="11" s="1"/>
  <c r="J202" i="11" s="1"/>
  <c r="J203" i="11" s="1"/>
  <c r="J206" i="11" s="1"/>
  <c r="J207" i="11" s="1"/>
  <c r="J208" i="11" s="1"/>
  <c r="J209" i="11" s="1"/>
  <c r="J210" i="11" s="1"/>
  <c r="J211" i="11" s="1"/>
  <c r="J212" i="11" s="1"/>
  <c r="J213" i="11" s="1"/>
  <c r="J214" i="11" s="1"/>
  <c r="J215" i="11" s="1"/>
  <c r="J216" i="11" s="1"/>
  <c r="J217" i="11" s="1"/>
  <c r="J218" i="11" s="1"/>
  <c r="J219" i="11" s="1"/>
  <c r="J220" i="11" s="1"/>
  <c r="J221" i="11" s="1"/>
  <c r="J222" i="11" s="1"/>
  <c r="J223" i="11" s="1"/>
  <c r="J224" i="11" s="1"/>
  <c r="J225" i="11" s="1"/>
  <c r="J226" i="11" s="1"/>
  <c r="J227" i="11" s="1"/>
  <c r="J228" i="11" s="1"/>
  <c r="J229" i="11" s="1"/>
  <c r="J230" i="11" s="1"/>
  <c r="J231" i="11" s="1"/>
  <c r="J232" i="11" s="1"/>
  <c r="J233" i="11" s="1"/>
  <c r="J234" i="11" s="1"/>
  <c r="J235" i="11" s="1"/>
  <c r="J236" i="11" s="1"/>
  <c r="E134" i="11"/>
  <c r="F134" i="11"/>
  <c r="G134" i="11"/>
  <c r="H134" i="11"/>
  <c r="E135" i="11"/>
  <c r="F135" i="11"/>
  <c r="G135" i="11"/>
  <c r="H135" i="11"/>
  <c r="E136" i="11"/>
  <c r="F136" i="11"/>
  <c r="G136" i="11"/>
  <c r="H136" i="11"/>
  <c r="E137" i="11"/>
  <c r="F137" i="11"/>
  <c r="G137" i="11"/>
  <c r="H137" i="11"/>
  <c r="H132" i="12"/>
  <c r="I132" i="12"/>
  <c r="G133" i="12"/>
  <c r="H133" i="12"/>
  <c r="I133" i="12"/>
  <c r="G134" i="12"/>
  <c r="H134" i="12"/>
  <c r="I134" i="12"/>
  <c r="F135" i="48" l="1"/>
  <c r="H136" i="32" l="1"/>
  <c r="E240" i="38"/>
  <c r="H137" i="32" l="1"/>
  <c r="I136" i="32"/>
  <c r="J136" i="32"/>
  <c r="K136" i="32" s="1"/>
  <c r="E246" i="36"/>
  <c r="I137" i="32" l="1"/>
  <c r="J137" i="32"/>
  <c r="K137" i="32" s="1"/>
  <c r="H138" i="32"/>
  <c r="K49" i="50"/>
  <c r="H139" i="32" l="1"/>
  <c r="I138" i="32"/>
  <c r="J138" i="32"/>
  <c r="K138" i="32" s="1"/>
  <c r="F114" i="21"/>
  <c r="G114" i="21"/>
  <c r="H114" i="21"/>
  <c r="I114" i="21"/>
  <c r="F13" i="23"/>
  <c r="G13" i="23"/>
  <c r="H13" i="23"/>
  <c r="I13" i="23"/>
  <c r="I139" i="32" l="1"/>
  <c r="J139" i="32"/>
  <c r="K139" i="32" s="1"/>
  <c r="F133" i="48"/>
  <c r="F20" i="23"/>
  <c r="G20" i="23"/>
  <c r="H20" i="23"/>
  <c r="I20" i="23"/>
  <c r="F23" i="23"/>
  <c r="G23" i="23"/>
  <c r="H23" i="23"/>
  <c r="I23" i="23"/>
  <c r="F24" i="23"/>
  <c r="G24" i="23"/>
  <c r="H24" i="23"/>
  <c r="I24" i="23"/>
  <c r="H141" i="32" l="1"/>
  <c r="I140" i="32"/>
  <c r="J140" i="32"/>
  <c r="K140" i="32" s="1"/>
  <c r="I284" i="37"/>
  <c r="K284" i="37" l="1"/>
  <c r="L284" i="37"/>
  <c r="M284" i="37"/>
  <c r="I286" i="37"/>
  <c r="N284" i="37"/>
  <c r="J284" i="37"/>
  <c r="H142" i="32"/>
  <c r="H143" i="32" s="1"/>
  <c r="I141" i="32"/>
  <c r="J141" i="32"/>
  <c r="K141" i="32" s="1"/>
  <c r="F111" i="21"/>
  <c r="G111" i="21"/>
  <c r="H111" i="21"/>
  <c r="I111" i="21"/>
  <c r="F112" i="21"/>
  <c r="I112" i="21"/>
  <c r="F113" i="21"/>
  <c r="G113" i="21"/>
  <c r="H113" i="21"/>
  <c r="I113" i="21"/>
  <c r="H144" i="32" l="1"/>
  <c r="J143" i="32"/>
  <c r="K143" i="32" s="1"/>
  <c r="I143" i="32"/>
  <c r="I142" i="32"/>
  <c r="J142" i="32"/>
  <c r="K142" i="32" s="1"/>
  <c r="I288" i="37"/>
  <c r="K286" i="37"/>
  <c r="L286" i="37"/>
  <c r="M286" i="37"/>
  <c r="J286" i="37"/>
  <c r="N286" i="37"/>
  <c r="G118" i="12"/>
  <c r="H118" i="12"/>
  <c r="I118" i="12"/>
  <c r="H145" i="32" l="1"/>
  <c r="I144" i="32"/>
  <c r="J144" i="32"/>
  <c r="K144" i="32" s="1"/>
  <c r="J288" i="37"/>
  <c r="I290" i="37"/>
  <c r="K288" i="37"/>
  <c r="L288" i="37"/>
  <c r="M288" i="37"/>
  <c r="N288" i="37"/>
  <c r="F17" i="23"/>
  <c r="G17" i="23"/>
  <c r="H17" i="23"/>
  <c r="I17" i="23"/>
  <c r="F19" i="23"/>
  <c r="G19" i="23"/>
  <c r="H19" i="23"/>
  <c r="I19" i="23"/>
  <c r="H146" i="32" l="1"/>
  <c r="I145" i="32"/>
  <c r="J145" i="32"/>
  <c r="K145" i="32" s="1"/>
  <c r="M290" i="37"/>
  <c r="J290" i="37"/>
  <c r="I292" i="37"/>
  <c r="I294" i="37" s="1"/>
  <c r="K290" i="37"/>
  <c r="N290" i="37"/>
  <c r="L290" i="37"/>
  <c r="H147" i="32" l="1"/>
  <c r="J146" i="32"/>
  <c r="K146" i="32" s="1"/>
  <c r="I146" i="32"/>
  <c r="N294" i="37"/>
  <c r="I296" i="37"/>
  <c r="J294" i="37"/>
  <c r="K294" i="37"/>
  <c r="L294" i="37"/>
  <c r="M294" i="37"/>
  <c r="M292" i="37"/>
  <c r="N292" i="37"/>
  <c r="J292" i="37"/>
  <c r="K292" i="37"/>
  <c r="L292" i="37"/>
  <c r="F102" i="21"/>
  <c r="G102" i="21"/>
  <c r="H148" i="32" l="1"/>
  <c r="I147" i="32"/>
  <c r="J147" i="32"/>
  <c r="K147" i="32" s="1"/>
  <c r="N296" i="37"/>
  <c r="I298" i="37"/>
  <c r="M296" i="37"/>
  <c r="J296" i="37"/>
  <c r="K296" i="37"/>
  <c r="L296" i="37"/>
  <c r="F106" i="21"/>
  <c r="F107" i="21"/>
  <c r="F108" i="21"/>
  <c r="F110" i="21"/>
  <c r="F105" i="21"/>
  <c r="G106" i="21"/>
  <c r="H106" i="21"/>
  <c r="I106" i="21"/>
  <c r="G107" i="21"/>
  <c r="H107" i="21"/>
  <c r="I107" i="21"/>
  <c r="H108" i="21"/>
  <c r="I108" i="21"/>
  <c r="G110" i="21"/>
  <c r="H110" i="21"/>
  <c r="I110" i="21"/>
  <c r="I148" i="32" l="1"/>
  <c r="J148" i="32"/>
  <c r="K148" i="32" s="1"/>
  <c r="H149" i="32"/>
  <c r="N298" i="37"/>
  <c r="I300" i="37"/>
  <c r="J298" i="37"/>
  <c r="L298" i="37"/>
  <c r="K298" i="37"/>
  <c r="M298" i="37"/>
  <c r="F128" i="48"/>
  <c r="I149" i="32" l="1"/>
  <c r="J149" i="32"/>
  <c r="K149" i="32" s="1"/>
  <c r="H150" i="32"/>
  <c r="N300" i="37"/>
  <c r="I302" i="37"/>
  <c r="J300" i="37"/>
  <c r="K300" i="37"/>
  <c r="L300" i="37"/>
  <c r="M300" i="37"/>
  <c r="J150" i="32" l="1"/>
  <c r="K150" i="32" s="1"/>
  <c r="I150" i="32"/>
  <c r="H151" i="32"/>
  <c r="M302" i="37"/>
  <c r="N302" i="37"/>
  <c r="J302" i="37"/>
  <c r="K302" i="37"/>
  <c r="L302" i="37"/>
  <c r="J151" i="32" l="1"/>
  <c r="K151" i="32" s="1"/>
  <c r="I151" i="32"/>
  <c r="H152" i="32"/>
  <c r="E240" i="36"/>
  <c r="E242" i="36"/>
  <c r="E248" i="36"/>
  <c r="I237" i="38"/>
  <c r="J237" i="38"/>
  <c r="K237" i="38"/>
  <c r="J152" i="32" l="1"/>
  <c r="K152" i="32" s="1"/>
  <c r="I152" i="32"/>
  <c r="I251" i="38"/>
  <c r="J251" i="38"/>
  <c r="K251" i="38"/>
  <c r="I264" i="36"/>
  <c r="J264" i="36"/>
  <c r="K264" i="36"/>
  <c r="L264" i="36"/>
  <c r="M264" i="36"/>
  <c r="I262" i="36"/>
  <c r="J262" i="36"/>
  <c r="K262" i="36"/>
  <c r="L262" i="36"/>
  <c r="M262" i="36"/>
  <c r="I260" i="36"/>
  <c r="J260" i="36"/>
  <c r="K260" i="36"/>
  <c r="L260" i="36"/>
  <c r="M260" i="36"/>
  <c r="I258" i="36"/>
  <c r="J258" i="36"/>
  <c r="K258" i="36"/>
  <c r="L258" i="36"/>
  <c r="M258" i="36"/>
  <c r="I256" i="36"/>
  <c r="J256" i="36"/>
  <c r="K256" i="36"/>
  <c r="L256" i="36"/>
  <c r="M256" i="36"/>
  <c r="G130" i="12"/>
  <c r="H130" i="12"/>
  <c r="I130" i="12"/>
  <c r="E127" i="11"/>
  <c r="F127" i="11"/>
  <c r="G127" i="11"/>
  <c r="H127" i="11"/>
  <c r="E128" i="11"/>
  <c r="F128" i="11"/>
  <c r="G128" i="11"/>
  <c r="H128" i="11"/>
  <c r="E129" i="11"/>
  <c r="F129" i="11"/>
  <c r="G129" i="11"/>
  <c r="H129" i="11"/>
  <c r="E130" i="11"/>
  <c r="F130" i="11"/>
  <c r="G130" i="11"/>
  <c r="H130" i="11"/>
  <c r="E131" i="11"/>
  <c r="F131" i="11"/>
  <c r="G131" i="11"/>
  <c r="H131" i="11"/>
  <c r="I33" i="5"/>
  <c r="J33" i="5"/>
  <c r="K33" i="5"/>
  <c r="I31" i="5"/>
  <c r="J31" i="5"/>
  <c r="K31" i="5"/>
  <c r="I29" i="5"/>
  <c r="J29" i="5"/>
  <c r="K29" i="5"/>
  <c r="I27" i="5"/>
  <c r="J27" i="5"/>
  <c r="K27" i="5"/>
  <c r="F126" i="48" l="1"/>
  <c r="F124" i="48"/>
  <c r="G118" i="48"/>
  <c r="K47" i="50" l="1"/>
  <c r="F99" i="21" l="1"/>
  <c r="F100" i="21"/>
  <c r="F101" i="21"/>
  <c r="F104" i="21"/>
  <c r="F98" i="21"/>
  <c r="F12" i="23" l="1"/>
  <c r="G12" i="23"/>
  <c r="H12" i="23"/>
  <c r="I12" i="23"/>
  <c r="F15" i="23"/>
  <c r="G15" i="23"/>
  <c r="H15" i="23"/>
  <c r="I15" i="23"/>
  <c r="F45" i="21" l="1"/>
  <c r="G45" i="21"/>
  <c r="E47" i="21"/>
  <c r="E48" i="21" s="1"/>
  <c r="F49" i="21"/>
  <c r="G49" i="21"/>
  <c r="F50" i="21"/>
  <c r="G50" i="21"/>
  <c r="F51" i="21"/>
  <c r="G51" i="21"/>
  <c r="F52" i="21"/>
  <c r="G52" i="21"/>
  <c r="F54" i="21"/>
  <c r="G54" i="21"/>
  <c r="F55" i="21"/>
  <c r="G55" i="21"/>
  <c r="F56" i="21"/>
  <c r="G56" i="21"/>
  <c r="E57" i="21"/>
  <c r="F59" i="21"/>
  <c r="G59" i="21"/>
  <c r="F60" i="21"/>
  <c r="F61" i="21"/>
  <c r="G61" i="21"/>
  <c r="F62" i="21"/>
  <c r="G62" i="21"/>
  <c r="F63" i="21"/>
  <c r="G63" i="21"/>
  <c r="F64" i="21"/>
  <c r="G64" i="21"/>
  <c r="F65" i="21"/>
  <c r="G65" i="21"/>
  <c r="F67" i="21"/>
  <c r="G67" i="21"/>
  <c r="F69" i="21"/>
  <c r="G69" i="21"/>
  <c r="F71" i="21"/>
  <c r="G71" i="21"/>
  <c r="F72" i="21"/>
  <c r="G72" i="21"/>
  <c r="F73" i="21"/>
  <c r="G73" i="21"/>
  <c r="F74" i="21"/>
  <c r="G74" i="21"/>
  <c r="F75" i="21"/>
  <c r="G75" i="21"/>
  <c r="G78" i="21"/>
  <c r="G79" i="21"/>
  <c r="G80" i="21"/>
  <c r="G81" i="21"/>
  <c r="G82" i="21"/>
  <c r="G83" i="21"/>
  <c r="G84" i="21"/>
  <c r="G85" i="21"/>
  <c r="G86" i="21"/>
  <c r="G87" i="21"/>
  <c r="G88" i="21"/>
  <c r="G89" i="21"/>
  <c r="G91" i="21"/>
  <c r="G93" i="21"/>
  <c r="G94" i="21"/>
  <c r="G95" i="21"/>
  <c r="G97" i="21"/>
  <c r="G98" i="21"/>
  <c r="G99" i="21"/>
  <c r="G100" i="21"/>
  <c r="G101" i="21"/>
  <c r="H102" i="21" l="1"/>
  <c r="I102" i="21"/>
  <c r="G104" i="21"/>
  <c r="H104" i="21"/>
  <c r="I104" i="21"/>
  <c r="G105" i="21"/>
  <c r="H105" i="21"/>
  <c r="I105" i="21"/>
  <c r="E238" i="36" l="1"/>
  <c r="I251" i="8" l="1"/>
  <c r="J251" i="8"/>
  <c r="I253" i="8"/>
  <c r="J253" i="8"/>
  <c r="I23" i="5"/>
  <c r="J23" i="5"/>
  <c r="K23" i="5"/>
  <c r="I25" i="5"/>
  <c r="J25" i="5"/>
  <c r="K25" i="5"/>
  <c r="E118" i="11"/>
  <c r="F118" i="11"/>
  <c r="G118" i="11"/>
  <c r="H118" i="11"/>
  <c r="E119" i="11"/>
  <c r="F119" i="11"/>
  <c r="G119" i="11"/>
  <c r="H119" i="11"/>
  <c r="E120" i="11"/>
  <c r="F120" i="11"/>
  <c r="G120" i="11"/>
  <c r="H120" i="11"/>
  <c r="E121" i="11"/>
  <c r="F121" i="11"/>
  <c r="G121" i="11"/>
  <c r="H121" i="11"/>
  <c r="E122" i="11"/>
  <c r="F122" i="11"/>
  <c r="G122" i="11"/>
  <c r="H122" i="11"/>
  <c r="E123" i="11"/>
  <c r="F123" i="11"/>
  <c r="G123" i="11"/>
  <c r="H123" i="11"/>
  <c r="E124" i="11"/>
  <c r="F124" i="11"/>
  <c r="G124" i="11"/>
  <c r="H124" i="11"/>
  <c r="E126" i="11"/>
  <c r="F126" i="11"/>
  <c r="G126" i="11"/>
  <c r="H126" i="11"/>
  <c r="G127" i="12"/>
  <c r="H127" i="12"/>
  <c r="I127" i="12"/>
  <c r="G125" i="12"/>
  <c r="H125" i="12"/>
  <c r="I125" i="12"/>
  <c r="G126" i="12"/>
  <c r="H126" i="12"/>
  <c r="I126" i="12"/>
  <c r="G117" i="12"/>
  <c r="H117" i="12"/>
  <c r="I117" i="12"/>
  <c r="G120" i="12"/>
  <c r="H120" i="12"/>
  <c r="I120" i="12"/>
  <c r="G121" i="12"/>
  <c r="H121" i="12"/>
  <c r="I121" i="12"/>
  <c r="G122" i="12"/>
  <c r="H122" i="12"/>
  <c r="I122" i="12"/>
  <c r="G123" i="12"/>
  <c r="H123" i="12"/>
  <c r="I123" i="12"/>
  <c r="I248" i="36"/>
  <c r="K248" i="36"/>
  <c r="L248" i="36"/>
  <c r="M248" i="36"/>
  <c r="I250" i="36"/>
  <c r="J250" i="36"/>
  <c r="K250" i="36"/>
  <c r="L250" i="36"/>
  <c r="M250" i="36"/>
  <c r="I252" i="36"/>
  <c r="J252" i="36"/>
  <c r="K252" i="36"/>
  <c r="L252" i="36"/>
  <c r="M252" i="36"/>
  <c r="I254" i="36"/>
  <c r="J254" i="36"/>
  <c r="K254" i="36"/>
  <c r="L254" i="36"/>
  <c r="M254" i="36"/>
  <c r="I243" i="38"/>
  <c r="J243" i="38"/>
  <c r="K243" i="38"/>
  <c r="I245" i="38"/>
  <c r="J245" i="38"/>
  <c r="K245" i="38"/>
  <c r="I247" i="38"/>
  <c r="J247" i="38"/>
  <c r="K247" i="38"/>
  <c r="E235" i="38"/>
  <c r="E233" i="38"/>
  <c r="E231" i="38"/>
  <c r="E229" i="38"/>
  <c r="E228" i="38"/>
  <c r="K227" i="38"/>
  <c r="J227" i="38"/>
  <c r="I227" i="38"/>
  <c r="K21" i="5" l="1"/>
  <c r="J21" i="5"/>
  <c r="I21" i="5"/>
  <c r="D102" i="32" l="1"/>
  <c r="F102" i="32" s="1"/>
  <c r="H102" i="32" l="1"/>
  <c r="G102" i="32"/>
  <c r="G116" i="48" l="1"/>
  <c r="F106" i="48"/>
  <c r="G108" i="48"/>
  <c r="G104" i="48"/>
  <c r="G98" i="48"/>
  <c r="G96" i="48"/>
  <c r="I241" i="38" l="1"/>
  <c r="J241" i="38"/>
  <c r="K241" i="38"/>
  <c r="E217" i="38"/>
  <c r="E218" i="38"/>
  <c r="E219" i="38"/>
  <c r="E223" i="38"/>
  <c r="E225" i="38"/>
  <c r="E227" i="38"/>
  <c r="M244" i="36"/>
  <c r="J244" i="36"/>
  <c r="I244" i="36"/>
  <c r="E235" i="36"/>
  <c r="E233" i="36"/>
  <c r="E231" i="36"/>
  <c r="E229" i="36"/>
  <c r="E227" i="36"/>
  <c r="E223" i="36"/>
  <c r="E222" i="36"/>
  <c r="E221" i="36"/>
  <c r="K244" i="36" l="1"/>
  <c r="L244" i="36"/>
  <c r="C183" i="48" l="1"/>
  <c r="D183" i="48"/>
  <c r="E183" i="48"/>
  <c r="C184" i="48"/>
  <c r="D184" i="48"/>
  <c r="E184" i="48"/>
  <c r="C185" i="48"/>
  <c r="D185" i="48"/>
  <c r="E185" i="48"/>
  <c r="C186" i="48"/>
  <c r="D186" i="48"/>
  <c r="E186" i="48"/>
  <c r="C187" i="48"/>
  <c r="D187" i="48"/>
  <c r="E187" i="48"/>
  <c r="C188" i="48"/>
  <c r="D188" i="48"/>
  <c r="E188" i="48"/>
  <c r="C189" i="48"/>
  <c r="D189" i="48"/>
  <c r="E189" i="48"/>
  <c r="G189" i="48"/>
  <c r="H189" i="48"/>
  <c r="I189" i="48"/>
  <c r="C190" i="48"/>
  <c r="D190" i="48"/>
  <c r="E190" i="48"/>
  <c r="G190" i="48"/>
  <c r="H190" i="48"/>
  <c r="I190" i="48"/>
  <c r="H101" i="21"/>
  <c r="I101" i="21"/>
  <c r="I10" i="23" l="1"/>
  <c r="H10" i="23"/>
  <c r="G10" i="23"/>
  <c r="F10" i="23"/>
  <c r="H33" i="43" l="1"/>
  <c r="G33" i="43"/>
  <c r="F33" i="43"/>
  <c r="F56" i="19" l="1"/>
  <c r="I249" i="8"/>
  <c r="J249" i="8"/>
  <c r="I247" i="8"/>
  <c r="J247" i="8"/>
  <c r="I243" i="8"/>
  <c r="J243" i="8"/>
  <c r="I241" i="8"/>
  <c r="J241" i="8"/>
  <c r="E66" i="19" l="1"/>
  <c r="E64" i="19"/>
  <c r="E68" i="19" l="1"/>
  <c r="H100" i="21" l="1"/>
  <c r="I100" i="21"/>
  <c r="I211" i="38"/>
  <c r="J211" i="38"/>
  <c r="K211" i="38"/>
  <c r="H97" i="21" l="1"/>
  <c r="I97" i="21"/>
  <c r="H98" i="21"/>
  <c r="I98" i="21"/>
  <c r="H99" i="21"/>
  <c r="I239" i="38"/>
  <c r="J239" i="38"/>
  <c r="K239" i="38"/>
  <c r="E213" i="38"/>
  <c r="E217" i="36"/>
  <c r="K213" i="38"/>
  <c r="J213" i="38"/>
  <c r="I213" i="38"/>
  <c r="I242" i="36"/>
  <c r="J242" i="36"/>
  <c r="K242" i="36"/>
  <c r="L242" i="36"/>
  <c r="M242" i="36"/>
  <c r="I239" i="8" l="1"/>
  <c r="J239" i="8"/>
  <c r="I17" i="5"/>
  <c r="J17" i="5"/>
  <c r="K17" i="5"/>
  <c r="I19" i="5"/>
  <c r="J19" i="5"/>
  <c r="K19" i="5"/>
  <c r="I238" i="36"/>
  <c r="J238" i="36"/>
  <c r="K238" i="36"/>
  <c r="L238" i="36"/>
  <c r="M238" i="36"/>
  <c r="I240" i="36"/>
  <c r="J240" i="36"/>
  <c r="K240" i="36"/>
  <c r="L240" i="36"/>
  <c r="M240" i="36"/>
  <c r="I231" i="36"/>
  <c r="J231" i="36"/>
  <c r="K231" i="36"/>
  <c r="L231" i="36"/>
  <c r="M231" i="36"/>
  <c r="I233" i="36"/>
  <c r="J233" i="36"/>
  <c r="K233" i="36"/>
  <c r="L233" i="36"/>
  <c r="M233" i="36"/>
  <c r="I235" i="36"/>
  <c r="J235" i="36"/>
  <c r="K235" i="36"/>
  <c r="L235" i="36"/>
  <c r="M235" i="36"/>
  <c r="G114" i="12"/>
  <c r="H114" i="12"/>
  <c r="I114" i="12"/>
  <c r="G115" i="12"/>
  <c r="H115" i="12"/>
  <c r="I115" i="12"/>
  <c r="G116" i="12"/>
  <c r="H116" i="12"/>
  <c r="I116" i="12"/>
  <c r="E117" i="11"/>
  <c r="F117" i="11"/>
  <c r="G117" i="11"/>
  <c r="H117" i="11"/>
  <c r="E113" i="11"/>
  <c r="F113" i="11"/>
  <c r="G113" i="11"/>
  <c r="H113" i="11"/>
  <c r="E114" i="11"/>
  <c r="F114" i="11"/>
  <c r="G114" i="11"/>
  <c r="H114" i="11"/>
  <c r="E115" i="11"/>
  <c r="F115" i="11"/>
  <c r="G115" i="11"/>
  <c r="H115" i="11"/>
  <c r="E116" i="11"/>
  <c r="F116" i="11"/>
  <c r="G116" i="11"/>
  <c r="H116" i="11"/>
  <c r="I233" i="8"/>
  <c r="J233" i="8"/>
  <c r="I7" i="5"/>
  <c r="J7" i="5"/>
  <c r="K7" i="5"/>
  <c r="I9" i="5"/>
  <c r="J9" i="5"/>
  <c r="K9" i="5"/>
  <c r="F90" i="48" l="1"/>
  <c r="F91" i="48"/>
  <c r="E209" i="38" l="1"/>
  <c r="I231" i="38"/>
  <c r="J231" i="38"/>
  <c r="K231" i="38"/>
  <c r="I229" i="38"/>
  <c r="J229" i="38"/>
  <c r="K229" i="38"/>
  <c r="I225" i="38"/>
  <c r="J225" i="38"/>
  <c r="K225" i="38"/>
  <c r="I223" i="38"/>
  <c r="J223" i="38"/>
  <c r="K223" i="38"/>
  <c r="M69" i="19" l="1"/>
  <c r="M67" i="19"/>
  <c r="M65" i="19"/>
  <c r="N64" i="19"/>
  <c r="N66" i="19" s="1"/>
  <c r="M63" i="19"/>
  <c r="N62" i="19"/>
  <c r="O62" i="19" s="1"/>
  <c r="P62" i="19" s="1"/>
  <c r="Q62" i="19" s="1"/>
  <c r="I62" i="19"/>
  <c r="M62" i="19" s="1"/>
  <c r="N68" i="19" l="1"/>
  <c r="O68" i="19" s="1"/>
  <c r="P68" i="19" s="1"/>
  <c r="Q68" i="19" s="1"/>
  <c r="O66" i="19"/>
  <c r="P66" i="19" s="1"/>
  <c r="Q66" i="19" s="1"/>
  <c r="K62" i="19"/>
  <c r="L62" i="19"/>
  <c r="O64" i="19"/>
  <c r="P64" i="19" s="1"/>
  <c r="Q64" i="19" s="1"/>
  <c r="J62" i="19"/>
  <c r="I64" i="19"/>
  <c r="I44" i="19"/>
  <c r="L44" i="19" s="1"/>
  <c r="M64" i="19" l="1"/>
  <c r="L64" i="19"/>
  <c r="I66" i="19"/>
  <c r="K64" i="19"/>
  <c r="J64" i="19"/>
  <c r="K44" i="19"/>
  <c r="J44" i="19"/>
  <c r="L66" i="19" l="1"/>
  <c r="I68" i="19"/>
  <c r="K66" i="19"/>
  <c r="J66" i="19"/>
  <c r="M66" i="19"/>
  <c r="J68" i="19" l="1"/>
  <c r="L68" i="19"/>
  <c r="M68" i="19"/>
  <c r="K68" i="19"/>
  <c r="J20" i="50" l="1"/>
  <c r="H94" i="21" l="1"/>
  <c r="I94" i="21"/>
  <c r="H95" i="21"/>
  <c r="I95" i="21"/>
  <c r="H96" i="21"/>
  <c r="I96" i="21"/>
  <c r="G109" i="12" l="1"/>
  <c r="H109" i="12"/>
  <c r="I109" i="12"/>
  <c r="G110" i="12"/>
  <c r="H110" i="12"/>
  <c r="I110" i="12"/>
  <c r="G111" i="12"/>
  <c r="H111" i="12"/>
  <c r="I111" i="12"/>
  <c r="G112" i="12"/>
  <c r="H112" i="12"/>
  <c r="I112" i="12"/>
  <c r="E109" i="11"/>
  <c r="F109" i="11"/>
  <c r="G109" i="11"/>
  <c r="H109" i="11"/>
  <c r="E110" i="11"/>
  <c r="F110" i="11"/>
  <c r="G110" i="11"/>
  <c r="H110" i="11"/>
  <c r="E112" i="11"/>
  <c r="F112" i="11"/>
  <c r="G112" i="11"/>
  <c r="H112" i="11"/>
  <c r="I223" i="8"/>
  <c r="J223" i="8"/>
  <c r="I225" i="8"/>
  <c r="J225" i="8"/>
  <c r="I229" i="8"/>
  <c r="J229" i="8"/>
  <c r="I194" i="36" l="1"/>
  <c r="I83" i="21" l="1"/>
  <c r="H83" i="21"/>
  <c r="J213" i="8"/>
  <c r="I213" i="8"/>
  <c r="I93" i="21" l="1"/>
  <c r="H93" i="21"/>
  <c r="I92" i="21"/>
  <c r="H92" i="21"/>
  <c r="I91" i="21"/>
  <c r="H91" i="21"/>
  <c r="I89" i="21"/>
  <c r="H89" i="21"/>
  <c r="E207" i="36" l="1"/>
  <c r="J90" i="48" l="1"/>
  <c r="I229" i="36" l="1"/>
  <c r="J229" i="36"/>
  <c r="K229" i="36"/>
  <c r="L229" i="36"/>
  <c r="M229" i="36"/>
  <c r="M61" i="19" l="1"/>
  <c r="M59" i="19"/>
  <c r="M57" i="19"/>
  <c r="M55" i="19"/>
  <c r="F75" i="48" l="1"/>
  <c r="G268" i="11" l="1"/>
  <c r="G267" i="11"/>
  <c r="H84" i="21" l="1"/>
  <c r="I84" i="21"/>
  <c r="H85" i="21"/>
  <c r="H86" i="21"/>
  <c r="I86" i="21"/>
  <c r="H87" i="21"/>
  <c r="I87" i="21"/>
  <c r="H80" i="21"/>
  <c r="I80" i="21"/>
  <c r="F76" i="48"/>
  <c r="F78" i="48"/>
  <c r="F80" i="48"/>
  <c r="F82" i="48"/>
  <c r="F84" i="48"/>
  <c r="H88" i="21"/>
  <c r="I88" i="21"/>
  <c r="I7" i="8" l="1"/>
  <c r="J7" i="8"/>
  <c r="K7" i="8"/>
  <c r="L7" i="8"/>
  <c r="I9" i="8"/>
  <c r="J9" i="8"/>
  <c r="K9" i="8"/>
  <c r="L9" i="8"/>
  <c r="I11" i="8"/>
  <c r="J11" i="8"/>
  <c r="K11" i="8"/>
  <c r="L11" i="8"/>
  <c r="I13" i="8"/>
  <c r="J13" i="8"/>
  <c r="K13" i="8"/>
  <c r="L13" i="8"/>
  <c r="I15" i="8"/>
  <c r="J15" i="8"/>
  <c r="K15" i="8"/>
  <c r="L15" i="8"/>
  <c r="I17" i="8"/>
  <c r="J17" i="8"/>
  <c r="K17" i="8"/>
  <c r="L17" i="8"/>
  <c r="I19" i="8"/>
  <c r="J19" i="8"/>
  <c r="K19" i="8"/>
  <c r="L19" i="8"/>
  <c r="I21" i="8"/>
  <c r="J21" i="8"/>
  <c r="K21" i="8"/>
  <c r="L21" i="8"/>
  <c r="I23" i="8"/>
  <c r="J23" i="8"/>
  <c r="K23" i="8"/>
  <c r="L23" i="8"/>
  <c r="I25" i="8"/>
  <c r="J25" i="8"/>
  <c r="K25" i="8"/>
  <c r="L25" i="8"/>
  <c r="I27" i="8"/>
  <c r="J27" i="8"/>
  <c r="K27" i="8"/>
  <c r="L27" i="8"/>
  <c r="I29" i="8"/>
  <c r="J29" i="8"/>
  <c r="K29" i="8"/>
  <c r="L29" i="8"/>
  <c r="I31" i="8"/>
  <c r="J31" i="8"/>
  <c r="K31" i="8"/>
  <c r="L31" i="8"/>
  <c r="I33" i="8"/>
  <c r="J33" i="8"/>
  <c r="K33" i="8"/>
  <c r="L33" i="8"/>
  <c r="I35" i="8"/>
  <c r="J35" i="8"/>
  <c r="K35" i="8"/>
  <c r="L35" i="8"/>
  <c r="I37" i="8"/>
  <c r="J37" i="8"/>
  <c r="K37" i="8"/>
  <c r="L37" i="8"/>
  <c r="I39" i="8"/>
  <c r="J39" i="8"/>
  <c r="K39" i="8"/>
  <c r="L39" i="8"/>
  <c r="I41" i="8"/>
  <c r="J41" i="8"/>
  <c r="K41" i="8"/>
  <c r="L41" i="8"/>
  <c r="I43" i="8"/>
  <c r="J43" i="8"/>
  <c r="K43" i="8"/>
  <c r="L43" i="8"/>
  <c r="I45" i="8"/>
  <c r="J45" i="8"/>
  <c r="K45" i="8"/>
  <c r="L45" i="8"/>
  <c r="I47" i="8"/>
  <c r="J47" i="8"/>
  <c r="K47" i="8"/>
  <c r="L47" i="8"/>
  <c r="I49" i="8"/>
  <c r="J49" i="8"/>
  <c r="K49" i="8"/>
  <c r="L49" i="8"/>
  <c r="I51" i="8"/>
  <c r="J51" i="8"/>
  <c r="K51" i="8"/>
  <c r="L51" i="8"/>
  <c r="I53" i="8"/>
  <c r="J53" i="8"/>
  <c r="K53" i="8"/>
  <c r="L53" i="8"/>
  <c r="I55" i="8"/>
  <c r="J55" i="8"/>
  <c r="K55" i="8"/>
  <c r="L55" i="8"/>
  <c r="I57" i="8"/>
  <c r="J57" i="8"/>
  <c r="K57" i="8"/>
  <c r="L57" i="8"/>
  <c r="I59" i="8"/>
  <c r="J59" i="8"/>
  <c r="K59" i="8"/>
  <c r="L59" i="8"/>
  <c r="I61" i="8"/>
  <c r="J61" i="8"/>
  <c r="K61" i="8"/>
  <c r="L61" i="8"/>
  <c r="I63" i="8"/>
  <c r="J63" i="8"/>
  <c r="K63" i="8"/>
  <c r="L63" i="8"/>
  <c r="I65" i="8"/>
  <c r="J65" i="8"/>
  <c r="K65" i="8"/>
  <c r="L65" i="8"/>
  <c r="I67" i="8"/>
  <c r="J67" i="8"/>
  <c r="K67" i="8"/>
  <c r="L67" i="8"/>
  <c r="I69" i="8"/>
  <c r="J69" i="8"/>
  <c r="K69" i="8"/>
  <c r="L69" i="8"/>
  <c r="I71" i="8"/>
  <c r="J71" i="8"/>
  <c r="K71" i="8"/>
  <c r="L71" i="8"/>
  <c r="I73" i="8"/>
  <c r="J73" i="8"/>
  <c r="K73" i="8"/>
  <c r="L73" i="8"/>
  <c r="I75" i="8"/>
  <c r="J75" i="8"/>
  <c r="K75" i="8"/>
  <c r="L75" i="8"/>
  <c r="I77" i="8"/>
  <c r="J77" i="8"/>
  <c r="K77" i="8"/>
  <c r="L77" i="8"/>
  <c r="I79" i="8"/>
  <c r="J79" i="8"/>
  <c r="K79" i="8"/>
  <c r="L79" i="8"/>
  <c r="I81" i="8"/>
  <c r="J81" i="8"/>
  <c r="K81" i="8"/>
  <c r="L81" i="8"/>
  <c r="I83" i="8"/>
  <c r="J83" i="8"/>
  <c r="K83" i="8"/>
  <c r="L83" i="8"/>
  <c r="I85" i="8"/>
  <c r="J85" i="8"/>
  <c r="K85" i="8"/>
  <c r="L85" i="8"/>
  <c r="I87" i="8"/>
  <c r="J87" i="8"/>
  <c r="K87" i="8"/>
  <c r="L87" i="8"/>
  <c r="I89" i="8"/>
  <c r="J89" i="8"/>
  <c r="K89" i="8"/>
  <c r="L89" i="8"/>
  <c r="I91" i="8"/>
  <c r="J91" i="8"/>
  <c r="K91" i="8"/>
  <c r="L91" i="8"/>
  <c r="I102" i="8"/>
  <c r="J102" i="8"/>
  <c r="K102" i="8"/>
  <c r="L102" i="8"/>
  <c r="I104" i="8"/>
  <c r="J104" i="8"/>
  <c r="K104" i="8"/>
  <c r="L104" i="8"/>
  <c r="I106" i="8"/>
  <c r="J106" i="8"/>
  <c r="K106" i="8"/>
  <c r="L106" i="8"/>
  <c r="I108" i="8"/>
  <c r="J108" i="8"/>
  <c r="K108" i="8"/>
  <c r="L108" i="8"/>
  <c r="I110" i="8"/>
  <c r="J110" i="8"/>
  <c r="K110" i="8"/>
  <c r="L110" i="8"/>
  <c r="I112" i="8"/>
  <c r="J112" i="8"/>
  <c r="K112" i="8"/>
  <c r="L112" i="8"/>
  <c r="I114" i="8"/>
  <c r="J114" i="8"/>
  <c r="K114" i="8"/>
  <c r="L114" i="8"/>
  <c r="I116" i="8"/>
  <c r="J116" i="8"/>
  <c r="K116" i="8"/>
  <c r="L116" i="8"/>
  <c r="I118" i="8"/>
  <c r="J118" i="8"/>
  <c r="K118" i="8"/>
  <c r="L118" i="8"/>
  <c r="I120" i="8"/>
  <c r="J120" i="8"/>
  <c r="K120" i="8"/>
  <c r="L120" i="8"/>
  <c r="I122" i="8"/>
  <c r="J122" i="8"/>
  <c r="K122" i="8"/>
  <c r="L122" i="8"/>
  <c r="I124" i="8"/>
  <c r="J124" i="8"/>
  <c r="K124" i="8"/>
  <c r="L124" i="8"/>
  <c r="I126" i="8"/>
  <c r="J126" i="8"/>
  <c r="K126" i="8"/>
  <c r="L126" i="8"/>
  <c r="I128" i="8"/>
  <c r="J128" i="8"/>
  <c r="K128" i="8"/>
  <c r="L128" i="8"/>
  <c r="I130" i="8"/>
  <c r="J130" i="8"/>
  <c r="K130" i="8"/>
  <c r="L130" i="8"/>
  <c r="I132" i="8"/>
  <c r="J132" i="8"/>
  <c r="K132" i="8"/>
  <c r="L132" i="8"/>
  <c r="I134" i="8"/>
  <c r="J134" i="8"/>
  <c r="K134" i="8"/>
  <c r="L134" i="8"/>
  <c r="I136" i="8"/>
  <c r="J136" i="8"/>
  <c r="K136" i="8"/>
  <c r="L136" i="8"/>
  <c r="I138" i="8"/>
  <c r="J138" i="8"/>
  <c r="K138" i="8"/>
  <c r="L138" i="8"/>
  <c r="I140" i="8"/>
  <c r="J140" i="8"/>
  <c r="K140" i="8"/>
  <c r="L140" i="8"/>
  <c r="I142" i="8"/>
  <c r="J142" i="8"/>
  <c r="K142" i="8"/>
  <c r="L142" i="8"/>
  <c r="I144" i="8"/>
  <c r="J144" i="8"/>
  <c r="K144" i="8"/>
  <c r="L144" i="8"/>
  <c r="I146" i="8"/>
  <c r="J146" i="8"/>
  <c r="K146" i="8"/>
  <c r="L146" i="8"/>
  <c r="I148" i="8"/>
  <c r="J148" i="8"/>
  <c r="K148" i="8"/>
  <c r="L148" i="8"/>
  <c r="I150" i="8"/>
  <c r="J150" i="8"/>
  <c r="K150" i="8"/>
  <c r="L150" i="8"/>
  <c r="I152" i="8"/>
  <c r="J152" i="8"/>
  <c r="K152" i="8"/>
  <c r="L152" i="8"/>
  <c r="I154" i="8"/>
  <c r="J154" i="8"/>
  <c r="K154" i="8"/>
  <c r="L154" i="8"/>
  <c r="I156" i="8"/>
  <c r="J156" i="8"/>
  <c r="K156" i="8"/>
  <c r="L156" i="8"/>
  <c r="I158" i="8"/>
  <c r="J158" i="8"/>
  <c r="K158" i="8"/>
  <c r="L158" i="8"/>
  <c r="I160" i="8"/>
  <c r="J160" i="8"/>
  <c r="K160" i="8"/>
  <c r="L160" i="8"/>
  <c r="I162" i="8"/>
  <c r="J162" i="8"/>
  <c r="K162" i="8"/>
  <c r="L162" i="8"/>
  <c r="I164" i="8"/>
  <c r="J164" i="8"/>
  <c r="K164" i="8"/>
  <c r="L164" i="8"/>
  <c r="I166" i="8"/>
  <c r="J166" i="8"/>
  <c r="K166" i="8"/>
  <c r="L166" i="8"/>
  <c r="I168" i="8"/>
  <c r="J168" i="8"/>
  <c r="K168" i="8"/>
  <c r="L168" i="8"/>
  <c r="I170" i="8"/>
  <c r="J170" i="8"/>
  <c r="K170" i="8"/>
  <c r="L170" i="8"/>
  <c r="I172" i="8"/>
  <c r="J172" i="8"/>
  <c r="K172" i="8"/>
  <c r="L172" i="8"/>
  <c r="I175" i="8"/>
  <c r="J175" i="8"/>
  <c r="K175" i="8"/>
  <c r="L175" i="8"/>
  <c r="I177" i="8"/>
  <c r="J177" i="8"/>
  <c r="K177" i="8"/>
  <c r="L177" i="8"/>
  <c r="I183" i="8"/>
  <c r="J183" i="8"/>
  <c r="K183" i="8"/>
  <c r="L183" i="8"/>
  <c r="I185" i="8"/>
  <c r="J185" i="8"/>
  <c r="K185" i="8"/>
  <c r="L185" i="8"/>
  <c r="I187" i="8"/>
  <c r="J187" i="8"/>
  <c r="K187" i="8"/>
  <c r="L187" i="8"/>
  <c r="I189" i="8"/>
  <c r="J189" i="8"/>
  <c r="K189" i="8"/>
  <c r="L189" i="8"/>
  <c r="H82" i="21"/>
  <c r="M53" i="19" l="1"/>
  <c r="M51" i="19"/>
  <c r="M49" i="19"/>
  <c r="I46" i="19" l="1"/>
  <c r="J46" i="19" l="1"/>
  <c r="L46" i="19"/>
  <c r="I48" i="19"/>
  <c r="J48" i="19" s="1"/>
  <c r="K46" i="19"/>
  <c r="M48" i="19" l="1"/>
  <c r="I50" i="19"/>
  <c r="M50" i="19" l="1"/>
  <c r="K50" i="19"/>
  <c r="I52" i="19"/>
  <c r="I54" i="19" s="1"/>
  <c r="J50" i="19"/>
  <c r="L50" i="19"/>
  <c r="M54" i="19" l="1"/>
  <c r="I56" i="19"/>
  <c r="L54" i="19"/>
  <c r="J54" i="19"/>
  <c r="K54" i="19"/>
  <c r="M52" i="19"/>
  <c r="J52" i="19"/>
  <c r="L52" i="19"/>
  <c r="K52" i="19"/>
  <c r="J56" i="19" l="1"/>
  <c r="L56" i="19"/>
  <c r="I58" i="19"/>
  <c r="M56" i="19"/>
  <c r="K56" i="19"/>
  <c r="F72" i="48"/>
  <c r="J78" i="48"/>
  <c r="J80" i="48"/>
  <c r="J82" i="48"/>
  <c r="J74" i="48"/>
  <c r="J72" i="48"/>
  <c r="M58" i="19" l="1"/>
  <c r="L58" i="19"/>
  <c r="K58" i="19"/>
  <c r="J58" i="19"/>
  <c r="I60" i="19"/>
  <c r="M60" i="19" l="1"/>
  <c r="K60" i="19"/>
  <c r="J60" i="19"/>
  <c r="L60" i="19"/>
  <c r="K21" i="50"/>
  <c r="K20" i="50" l="1"/>
  <c r="I81" i="21"/>
  <c r="H81" i="21"/>
  <c r="I82" i="21"/>
  <c r="H79" i="21"/>
  <c r="I78" i="21"/>
  <c r="I79" i="21"/>
  <c r="H78" i="21"/>
  <c r="C191" i="21"/>
  <c r="D191" i="21"/>
  <c r="E191" i="21"/>
  <c r="C192" i="21"/>
  <c r="D192" i="21"/>
  <c r="E192" i="21"/>
  <c r="C193" i="21"/>
  <c r="D193" i="21"/>
  <c r="E193" i="21"/>
  <c r="C194" i="21"/>
  <c r="D194" i="21"/>
  <c r="E194" i="21"/>
  <c r="C195" i="21"/>
  <c r="D195" i="21"/>
  <c r="E195" i="21"/>
  <c r="C196" i="21"/>
  <c r="D196" i="21"/>
  <c r="E196" i="21"/>
  <c r="C197" i="21"/>
  <c r="D197" i="21"/>
  <c r="E197" i="21"/>
  <c r="C198" i="21"/>
  <c r="D198" i="21"/>
  <c r="E198" i="21"/>
  <c r="I225" i="36"/>
  <c r="J225" i="36"/>
  <c r="K225" i="36"/>
  <c r="L225" i="36"/>
  <c r="M225" i="36"/>
  <c r="I227" i="36"/>
  <c r="J227" i="36"/>
  <c r="K227" i="36"/>
  <c r="L227" i="36"/>
  <c r="M227" i="36"/>
  <c r="M223" i="36"/>
  <c r="L223" i="36"/>
  <c r="K223" i="36"/>
  <c r="J223" i="36"/>
  <c r="I223" i="36"/>
  <c r="M221" i="36"/>
  <c r="L221" i="36"/>
  <c r="K221" i="36"/>
  <c r="J221" i="36"/>
  <c r="I221" i="36"/>
  <c r="M219" i="36"/>
  <c r="L219" i="36"/>
  <c r="K219" i="36"/>
  <c r="J219" i="36"/>
  <c r="I219" i="36"/>
  <c r="M217" i="36"/>
  <c r="L217" i="36"/>
  <c r="K217" i="36"/>
  <c r="J217" i="36"/>
  <c r="M215" i="36"/>
  <c r="L215" i="36"/>
  <c r="K215" i="36"/>
  <c r="J215" i="36"/>
  <c r="M213" i="36"/>
  <c r="L213" i="36"/>
  <c r="K213" i="36"/>
  <c r="J213" i="36"/>
  <c r="M209" i="36"/>
  <c r="L209" i="36"/>
  <c r="K209" i="36"/>
  <c r="J209" i="36"/>
  <c r="M207" i="36"/>
  <c r="L207" i="36"/>
  <c r="K207" i="36"/>
  <c r="J207" i="36"/>
  <c r="I207" i="36"/>
  <c r="M205" i="36"/>
  <c r="L205" i="36"/>
  <c r="K205" i="36"/>
  <c r="J205" i="36"/>
  <c r="I205" i="36"/>
  <c r="M202" i="36"/>
  <c r="L202" i="36"/>
  <c r="K202" i="36"/>
  <c r="J202" i="36"/>
  <c r="M200" i="36"/>
  <c r="L200" i="36"/>
  <c r="K200" i="36"/>
  <c r="J200" i="36"/>
  <c r="M198" i="36"/>
  <c r="L198" i="36"/>
  <c r="K198" i="36"/>
  <c r="J198" i="36"/>
  <c r="M194" i="36"/>
  <c r="L194" i="36"/>
  <c r="K194" i="36"/>
  <c r="J194" i="36"/>
  <c r="M192" i="36"/>
  <c r="L192" i="36"/>
  <c r="K192" i="36"/>
  <c r="J192" i="36"/>
  <c r="I192" i="36"/>
  <c r="I221" i="38"/>
  <c r="J221" i="38"/>
  <c r="K221" i="38"/>
  <c r="E209" i="36"/>
  <c r="I207" i="38"/>
  <c r="J207" i="38"/>
  <c r="K207" i="38"/>
  <c r="I209" i="38"/>
  <c r="J209" i="38"/>
  <c r="K209" i="38"/>
  <c r="I215" i="38"/>
  <c r="J215" i="38"/>
  <c r="K215" i="38"/>
  <c r="I217" i="38"/>
  <c r="J217" i="38"/>
  <c r="K217" i="38"/>
  <c r="I219" i="38"/>
  <c r="J219" i="38"/>
  <c r="K219" i="38"/>
  <c r="I205" i="38"/>
  <c r="J205" i="38"/>
  <c r="K205" i="38"/>
  <c r="G104" i="12"/>
  <c r="H104" i="12"/>
  <c r="I104" i="12"/>
  <c r="G105" i="12"/>
  <c r="H105" i="12"/>
  <c r="I105" i="12"/>
  <c r="G106" i="12"/>
  <c r="H106" i="12"/>
  <c r="I106" i="12"/>
  <c r="G107" i="12"/>
  <c r="H107" i="12"/>
  <c r="I107" i="12"/>
  <c r="E104" i="11"/>
  <c r="F104" i="11"/>
  <c r="G104" i="11"/>
  <c r="H104" i="11"/>
  <c r="E105" i="11"/>
  <c r="F105" i="11"/>
  <c r="G105" i="11"/>
  <c r="H105" i="11"/>
  <c r="E106" i="11"/>
  <c r="F106" i="11"/>
  <c r="G106" i="11"/>
  <c r="H106" i="11"/>
  <c r="E107" i="11"/>
  <c r="F107" i="11"/>
  <c r="G107" i="11"/>
  <c r="H107" i="11"/>
  <c r="E108" i="11"/>
  <c r="F108" i="11"/>
  <c r="G108" i="11"/>
  <c r="H108" i="11"/>
  <c r="G100" i="12"/>
  <c r="H100" i="12"/>
  <c r="I100" i="12"/>
  <c r="G101" i="12"/>
  <c r="H101" i="12"/>
  <c r="I101" i="12"/>
  <c r="G102" i="12"/>
  <c r="H102" i="12"/>
  <c r="I102" i="12"/>
  <c r="G103" i="12"/>
  <c r="H103" i="12"/>
  <c r="I103" i="12"/>
  <c r="E101" i="11"/>
  <c r="F101" i="11"/>
  <c r="G101" i="11"/>
  <c r="H101" i="11"/>
  <c r="E102" i="11"/>
  <c r="F102" i="11"/>
  <c r="G102" i="11"/>
  <c r="H102" i="11"/>
  <c r="E103" i="11"/>
  <c r="F103" i="11"/>
  <c r="G103" i="11"/>
  <c r="H103" i="11"/>
  <c r="I215" i="8"/>
  <c r="J215" i="8"/>
  <c r="I217" i="8"/>
  <c r="J217" i="8"/>
  <c r="I219" i="8"/>
  <c r="J219" i="8"/>
  <c r="I46" i="50" l="1"/>
  <c r="I48" i="50" s="1"/>
  <c r="I50" i="50" s="1"/>
  <c r="J50" i="50" l="1"/>
  <c r="I52" i="50"/>
  <c r="K50" i="50"/>
  <c r="K48" i="50"/>
  <c r="J48" i="50"/>
  <c r="J46" i="50"/>
  <c r="K46" i="50"/>
  <c r="I54" i="50" l="1"/>
  <c r="J52" i="50"/>
  <c r="K52" i="50"/>
  <c r="K54" i="50" l="1"/>
  <c r="J54" i="50"/>
  <c r="I56" i="50"/>
  <c r="I58" i="50" l="1"/>
  <c r="K56" i="50"/>
  <c r="J56" i="50"/>
  <c r="J58" i="50" l="1"/>
  <c r="K58" i="50"/>
  <c r="I60" i="50"/>
  <c r="I62" i="50" l="1"/>
  <c r="K60" i="50"/>
  <c r="J60" i="50"/>
  <c r="M78" i="50"/>
  <c r="L78" i="50"/>
  <c r="K78" i="50"/>
  <c r="I78" i="50"/>
  <c r="H78" i="50"/>
  <c r="G78" i="50"/>
  <c r="E78" i="50"/>
  <c r="D78" i="50"/>
  <c r="C78" i="50"/>
  <c r="M77" i="50"/>
  <c r="L77" i="50"/>
  <c r="K77" i="50"/>
  <c r="I77" i="50"/>
  <c r="H77" i="50"/>
  <c r="G77" i="50"/>
  <c r="E77" i="50"/>
  <c r="D77" i="50"/>
  <c r="C77" i="50"/>
  <c r="M76" i="50"/>
  <c r="L76" i="50"/>
  <c r="K76" i="50"/>
  <c r="I76" i="50"/>
  <c r="H76" i="50"/>
  <c r="G76" i="50"/>
  <c r="E76" i="50"/>
  <c r="D76" i="50"/>
  <c r="C76" i="50"/>
  <c r="M75" i="50"/>
  <c r="L75" i="50"/>
  <c r="K75" i="50"/>
  <c r="I75" i="50"/>
  <c r="H75" i="50"/>
  <c r="G75" i="50"/>
  <c r="E75" i="50"/>
  <c r="D75" i="50"/>
  <c r="C75" i="50"/>
  <c r="M74" i="50"/>
  <c r="L74" i="50"/>
  <c r="K74" i="50"/>
  <c r="I74" i="50"/>
  <c r="H74" i="50"/>
  <c r="G74" i="50"/>
  <c r="E74" i="50"/>
  <c r="D74" i="50"/>
  <c r="C74" i="50"/>
  <c r="M73" i="50"/>
  <c r="L73" i="50"/>
  <c r="K73" i="50"/>
  <c r="I73" i="50"/>
  <c r="H73" i="50"/>
  <c r="G73" i="50"/>
  <c r="E73" i="50"/>
  <c r="D73" i="50"/>
  <c r="C73" i="50"/>
  <c r="M72" i="50"/>
  <c r="L72" i="50"/>
  <c r="K72" i="50"/>
  <c r="I72" i="50"/>
  <c r="H72" i="50"/>
  <c r="G72" i="50"/>
  <c r="E72" i="50"/>
  <c r="D72" i="50"/>
  <c r="C72" i="50"/>
  <c r="M71" i="50"/>
  <c r="L71" i="50"/>
  <c r="K71" i="50"/>
  <c r="I71" i="50"/>
  <c r="H71" i="50"/>
  <c r="G71" i="50"/>
  <c r="E71" i="50"/>
  <c r="D71" i="50"/>
  <c r="C71" i="50"/>
  <c r="K62" i="50" l="1"/>
  <c r="I64" i="50"/>
  <c r="J62" i="50"/>
  <c r="J64" i="50" l="1"/>
  <c r="K64" i="50"/>
  <c r="C139" i="49" l="1"/>
  <c r="D139" i="49"/>
  <c r="E139" i="49"/>
  <c r="K139" i="49"/>
  <c r="L139" i="49"/>
  <c r="M139" i="49"/>
  <c r="C140" i="49"/>
  <c r="D140" i="49"/>
  <c r="E140" i="49"/>
  <c r="K140" i="49"/>
  <c r="L140" i="49"/>
  <c r="M140" i="49"/>
  <c r="C141" i="49"/>
  <c r="D141" i="49"/>
  <c r="E141" i="49"/>
  <c r="K141" i="49"/>
  <c r="L141" i="49"/>
  <c r="M141" i="49"/>
  <c r="C142" i="49"/>
  <c r="D142" i="49"/>
  <c r="E142" i="49"/>
  <c r="K142" i="49"/>
  <c r="L142" i="49"/>
  <c r="M142" i="49"/>
  <c r="C143" i="49"/>
  <c r="D143" i="49"/>
  <c r="E143" i="49"/>
  <c r="K143" i="49"/>
  <c r="L143" i="49"/>
  <c r="M143" i="49"/>
  <c r="C144" i="49"/>
  <c r="D144" i="49"/>
  <c r="E144" i="49"/>
  <c r="K144" i="49"/>
  <c r="L144" i="49"/>
  <c r="M144" i="49"/>
  <c r="C145" i="49"/>
  <c r="D145" i="49"/>
  <c r="E145" i="49"/>
  <c r="K145" i="49"/>
  <c r="L145" i="49"/>
  <c r="M145" i="49"/>
  <c r="K146" i="49"/>
  <c r="L146" i="49"/>
  <c r="M146" i="49"/>
  <c r="I75" i="21" l="1"/>
  <c r="H75" i="21"/>
  <c r="I74" i="21"/>
  <c r="H74" i="21"/>
  <c r="I72" i="21"/>
  <c r="H72" i="21"/>
  <c r="I73" i="21"/>
  <c r="H73" i="21"/>
  <c r="G96" i="12" l="1"/>
  <c r="H96" i="12"/>
  <c r="I96" i="12"/>
  <c r="G98" i="12"/>
  <c r="H98" i="12"/>
  <c r="I98" i="12"/>
  <c r="G99" i="12"/>
  <c r="H99" i="12"/>
  <c r="I99" i="12"/>
  <c r="I203" i="8"/>
  <c r="J203" i="8"/>
  <c r="I182" i="38" l="1"/>
  <c r="J182" i="38"/>
  <c r="K182" i="38"/>
  <c r="I201" i="8"/>
  <c r="J201" i="8"/>
  <c r="F57" i="48" l="1"/>
  <c r="J57" i="48"/>
  <c r="M45" i="19" l="1"/>
  <c r="M44" i="19"/>
  <c r="M47" i="19"/>
  <c r="M46" i="19"/>
  <c r="I203" i="38" l="1"/>
  <c r="J203" i="38"/>
  <c r="K203" i="38"/>
  <c r="I201" i="38"/>
  <c r="J201" i="38"/>
  <c r="K201" i="38"/>
  <c r="I197" i="38"/>
  <c r="J197" i="38"/>
  <c r="K197" i="38"/>
  <c r="I190" i="36"/>
  <c r="J190" i="36"/>
  <c r="K190" i="36"/>
  <c r="L190" i="36"/>
  <c r="M190" i="36"/>
  <c r="I195" i="8"/>
  <c r="J195" i="8"/>
  <c r="I197" i="8"/>
  <c r="J197" i="8"/>
  <c r="I199" i="8"/>
  <c r="J199" i="8"/>
  <c r="E99" i="11"/>
  <c r="F99" i="11"/>
  <c r="G99" i="11"/>
  <c r="H99" i="11"/>
  <c r="E94" i="11"/>
  <c r="F94" i="11"/>
  <c r="G94" i="11"/>
  <c r="H94" i="11"/>
  <c r="E95" i="11"/>
  <c r="F95" i="11"/>
  <c r="G95" i="11"/>
  <c r="H95" i="11"/>
  <c r="E96" i="11"/>
  <c r="F96" i="11"/>
  <c r="G96" i="11"/>
  <c r="H96" i="11"/>
  <c r="E98" i="11"/>
  <c r="F98" i="11"/>
  <c r="G98" i="11"/>
  <c r="H98" i="11"/>
  <c r="G91" i="12"/>
  <c r="H91" i="12"/>
  <c r="I91" i="12"/>
  <c r="G92" i="12"/>
  <c r="H92" i="12"/>
  <c r="I92" i="12"/>
  <c r="G93" i="12"/>
  <c r="H93" i="12"/>
  <c r="I93" i="12"/>
  <c r="G94" i="12"/>
  <c r="H94" i="12"/>
  <c r="I94" i="12"/>
  <c r="G95" i="12"/>
  <c r="H95" i="12"/>
  <c r="I95" i="12"/>
  <c r="E88" i="11"/>
  <c r="F88" i="11"/>
  <c r="G88" i="11"/>
  <c r="H88" i="11"/>
  <c r="E91" i="11"/>
  <c r="F91" i="11"/>
  <c r="G91" i="11"/>
  <c r="H91" i="11"/>
  <c r="E92" i="11"/>
  <c r="F92" i="11"/>
  <c r="G92" i="11"/>
  <c r="H92" i="11"/>
  <c r="E93" i="11"/>
  <c r="F93" i="11"/>
  <c r="G93" i="11"/>
  <c r="H93" i="11"/>
  <c r="J65" i="48" l="1"/>
  <c r="K65" i="48"/>
  <c r="L65" i="48"/>
  <c r="J63" i="48"/>
  <c r="K63" i="48"/>
  <c r="L63" i="48"/>
  <c r="J61" i="48"/>
  <c r="K61" i="48"/>
  <c r="L61" i="48"/>
  <c r="F54" i="48" l="1"/>
  <c r="H71" i="21"/>
  <c r="I71" i="21"/>
  <c r="L59" i="48"/>
  <c r="K59" i="48"/>
  <c r="J59" i="48"/>
  <c r="F51" i="48"/>
  <c r="I65" i="21" l="1"/>
  <c r="H65" i="21"/>
  <c r="H64" i="21"/>
  <c r="H63" i="21"/>
  <c r="I63" i="21"/>
  <c r="I62" i="21"/>
  <c r="H62" i="21"/>
  <c r="I61" i="21" l="1"/>
  <c r="H61" i="21"/>
  <c r="N44" i="19" l="1"/>
  <c r="O44" i="19" l="1"/>
  <c r="P44" i="19" s="1"/>
  <c r="Q44" i="19" s="1"/>
  <c r="N46" i="19"/>
  <c r="F52" i="48"/>
  <c r="L57" i="48"/>
  <c r="K57" i="48"/>
  <c r="O46" i="19" l="1"/>
  <c r="P46" i="19" s="1"/>
  <c r="Q46" i="19" s="1"/>
  <c r="N48" i="19"/>
  <c r="O48" i="19" l="1"/>
  <c r="P48" i="19" s="1"/>
  <c r="Q48" i="19" s="1"/>
  <c r="N50" i="19"/>
  <c r="O50" i="19" l="1"/>
  <c r="P50" i="19" s="1"/>
  <c r="Q50" i="19" s="1"/>
  <c r="N52" i="19"/>
  <c r="O52" i="19" l="1"/>
  <c r="P52" i="19" s="1"/>
  <c r="Q52" i="19" s="1"/>
  <c r="N54" i="19"/>
  <c r="J43" i="18"/>
  <c r="K43" i="18" s="1"/>
  <c r="G15" i="43"/>
  <c r="G14" i="43"/>
  <c r="G13" i="43"/>
  <c r="G12" i="43"/>
  <c r="O54" i="19" l="1"/>
  <c r="P54" i="19" s="1"/>
  <c r="Q54" i="19" s="1"/>
  <c r="N56" i="19"/>
  <c r="J52" i="48"/>
  <c r="K52" i="48"/>
  <c r="L52" i="48"/>
  <c r="J50" i="48"/>
  <c r="K50" i="48"/>
  <c r="L50" i="48"/>
  <c r="D8" i="39"/>
  <c r="I8" i="39"/>
  <c r="K9" i="39" s="1"/>
  <c r="J8" i="39"/>
  <c r="K8" i="39"/>
  <c r="O56" i="19" l="1"/>
  <c r="P56" i="19" s="1"/>
  <c r="Q56" i="19" s="1"/>
  <c r="N58" i="19"/>
  <c r="N60" i="19" l="1"/>
  <c r="O60" i="19" s="1"/>
  <c r="P60" i="19" s="1"/>
  <c r="Q60" i="19" s="1"/>
  <c r="O58" i="19"/>
  <c r="P58" i="19" s="1"/>
  <c r="Q58" i="19" s="1"/>
  <c r="F48" i="48"/>
  <c r="L48" i="48"/>
  <c r="K48" i="48"/>
  <c r="J48" i="48"/>
  <c r="L46" i="48"/>
  <c r="K46" i="48"/>
  <c r="J46" i="48"/>
  <c r="F46" i="48"/>
  <c r="M17" i="19" l="1"/>
  <c r="M16" i="19"/>
  <c r="L44" i="18"/>
  <c r="L43" i="18"/>
  <c r="I178" i="38" l="1"/>
  <c r="J178" i="38"/>
  <c r="K178" i="38"/>
  <c r="I180" i="38"/>
  <c r="J180" i="38"/>
  <c r="K180" i="38"/>
  <c r="I184" i="38"/>
  <c r="J184" i="38"/>
  <c r="K184" i="38"/>
  <c r="I186" i="38"/>
  <c r="J186" i="38"/>
  <c r="K186" i="38"/>
  <c r="I188" i="38"/>
  <c r="J188" i="38"/>
  <c r="K188" i="38"/>
  <c r="I190" i="38"/>
  <c r="J190" i="38"/>
  <c r="K190" i="38"/>
  <c r="I179" i="36"/>
  <c r="J179" i="36"/>
  <c r="K179" i="36"/>
  <c r="L179" i="36"/>
  <c r="M179" i="36"/>
  <c r="I181" i="36"/>
  <c r="J181" i="36"/>
  <c r="K181" i="36"/>
  <c r="L181" i="36"/>
  <c r="M181" i="36"/>
  <c r="I183" i="36"/>
  <c r="J183" i="36"/>
  <c r="K183" i="36"/>
  <c r="L183" i="36"/>
  <c r="M183" i="36"/>
  <c r="I186" i="36"/>
  <c r="J186" i="36"/>
  <c r="K186" i="36"/>
  <c r="L186" i="36"/>
  <c r="M186" i="36"/>
  <c r="I188" i="36"/>
  <c r="J188" i="36"/>
  <c r="K188" i="36"/>
  <c r="L188" i="36"/>
  <c r="M188" i="36"/>
  <c r="E87" i="11"/>
  <c r="F87" i="11"/>
  <c r="G87" i="11"/>
  <c r="H87" i="11"/>
  <c r="G87" i="12"/>
  <c r="H87" i="12"/>
  <c r="I87" i="12"/>
  <c r="G88" i="12"/>
  <c r="H88" i="12"/>
  <c r="I88" i="12"/>
  <c r="G89" i="12"/>
  <c r="H89" i="12"/>
  <c r="I89" i="12"/>
  <c r="G86" i="12"/>
  <c r="H86" i="12"/>
  <c r="I86" i="12"/>
  <c r="G82" i="12"/>
  <c r="H82" i="12"/>
  <c r="I82" i="12"/>
  <c r="G83" i="12"/>
  <c r="H83" i="12"/>
  <c r="I83" i="12"/>
  <c r="G84" i="12"/>
  <c r="H84" i="12"/>
  <c r="I84" i="12"/>
  <c r="G85" i="12"/>
  <c r="H85" i="12"/>
  <c r="I85" i="12"/>
  <c r="E83" i="11"/>
  <c r="F83" i="11"/>
  <c r="G83" i="11"/>
  <c r="H83" i="11"/>
  <c r="E84" i="11"/>
  <c r="F84" i="11"/>
  <c r="G84" i="11"/>
  <c r="H84" i="11"/>
  <c r="E85" i="11"/>
  <c r="F85" i="11"/>
  <c r="G85" i="11"/>
  <c r="H85" i="11"/>
  <c r="E86" i="11"/>
  <c r="F86" i="11"/>
  <c r="G86" i="11"/>
  <c r="H86" i="11"/>
  <c r="I177" i="36" l="1"/>
  <c r="J177" i="36"/>
  <c r="K177" i="36"/>
  <c r="L177" i="36"/>
  <c r="M177" i="36"/>
  <c r="I175" i="36"/>
  <c r="J175" i="36"/>
  <c r="K175" i="36"/>
  <c r="L175" i="36"/>
  <c r="M175" i="36"/>
  <c r="I173" i="36"/>
  <c r="J173" i="36"/>
  <c r="K173" i="36"/>
  <c r="L173" i="36"/>
  <c r="M173" i="36"/>
  <c r="I171" i="36"/>
  <c r="J171" i="36"/>
  <c r="K171" i="36"/>
  <c r="L171" i="36"/>
  <c r="M171" i="36"/>
  <c r="F34" i="48" l="1"/>
  <c r="I176" i="38" l="1"/>
  <c r="J176" i="38"/>
  <c r="K176" i="38"/>
  <c r="I173" i="38"/>
  <c r="J173" i="38"/>
  <c r="K173" i="38"/>
  <c r="I171" i="38"/>
  <c r="J171" i="38"/>
  <c r="K171" i="38"/>
  <c r="I169" i="38"/>
  <c r="J169" i="38"/>
  <c r="K169" i="38"/>
  <c r="I167" i="38"/>
  <c r="J167" i="38"/>
  <c r="K167" i="38"/>
  <c r="I165" i="38"/>
  <c r="J165" i="38"/>
  <c r="K165" i="38"/>
  <c r="I163" i="38"/>
  <c r="J163" i="38"/>
  <c r="K163" i="38"/>
  <c r="I161" i="38"/>
  <c r="J161" i="38"/>
  <c r="K161" i="38"/>
  <c r="I158" i="38"/>
  <c r="J158" i="38"/>
  <c r="K158" i="38"/>
  <c r="I156" i="38"/>
  <c r="J156" i="38"/>
  <c r="K156" i="38"/>
  <c r="I152" i="38"/>
  <c r="J152" i="38"/>
  <c r="K152" i="38"/>
  <c r="I153" i="38"/>
  <c r="J153" i="38"/>
  <c r="K153" i="38"/>
  <c r="I154" i="38"/>
  <c r="J154" i="38"/>
  <c r="K154" i="38"/>
  <c r="I150" i="38"/>
  <c r="J150" i="38"/>
  <c r="K150" i="38"/>
  <c r="I148" i="38"/>
  <c r="J148" i="38"/>
  <c r="K148" i="38"/>
  <c r="I12" i="43" l="1"/>
  <c r="J12" i="43" s="1"/>
  <c r="K12" i="43" s="1"/>
  <c r="I13" i="43" l="1"/>
  <c r="J13" i="43" s="1"/>
  <c r="K13" i="43" s="1"/>
  <c r="K9" i="23"/>
  <c r="K10" i="23" s="1"/>
  <c r="K11" i="23" s="1"/>
  <c r="K12" i="23" s="1"/>
  <c r="K13" i="23" s="1"/>
  <c r="K14" i="23" s="1"/>
  <c r="K15" i="23" s="1"/>
  <c r="K16" i="23" s="1"/>
  <c r="K17" i="23" s="1"/>
  <c r="K18" i="23" s="1"/>
  <c r="K19" i="23" s="1"/>
  <c r="K20" i="23" s="1"/>
  <c r="K21" i="23" s="1"/>
  <c r="K22" i="23" s="1"/>
  <c r="K23" i="23" s="1"/>
  <c r="K24" i="23" s="1"/>
  <c r="K25" i="23" s="1"/>
  <c r="K26" i="23" s="1"/>
  <c r="K27" i="23" l="1"/>
  <c r="K28" i="23" s="1"/>
  <c r="K29" i="23" s="1"/>
  <c r="K31" i="23" s="1"/>
  <c r="K32" i="23" s="1"/>
  <c r="K33" i="23" s="1"/>
  <c r="K34" i="23" s="1"/>
  <c r="K35" i="23" s="1"/>
  <c r="K36" i="23" s="1"/>
  <c r="K37" i="23" s="1"/>
  <c r="K39" i="23" s="1"/>
  <c r="K40" i="23" s="1"/>
  <c r="K41" i="23" s="1"/>
  <c r="K42" i="23" s="1"/>
  <c r="K43" i="23" s="1"/>
  <c r="K44" i="23" s="1"/>
  <c r="K45" i="23" s="1"/>
  <c r="K46" i="23" s="1"/>
  <c r="K47" i="23" s="1"/>
  <c r="K48" i="23" s="1"/>
  <c r="K49" i="23" s="1"/>
  <c r="K50" i="23" s="1"/>
  <c r="K51" i="23" s="1"/>
  <c r="K52" i="23" s="1"/>
  <c r="K53" i="23" s="1"/>
  <c r="L58" i="23" s="1"/>
  <c r="L59" i="23" s="1"/>
  <c r="L65" i="23" s="1"/>
  <c r="I14" i="43"/>
  <c r="J14" i="43" s="1"/>
  <c r="K14" i="43" s="1"/>
  <c r="J44" i="48"/>
  <c r="K44" i="48"/>
  <c r="L44" i="48"/>
  <c r="J42" i="48"/>
  <c r="K42" i="48"/>
  <c r="L42" i="48"/>
  <c r="D103" i="32" l="1"/>
  <c r="I15" i="43"/>
  <c r="J15" i="43" s="1"/>
  <c r="K15" i="43" s="1"/>
  <c r="H103" i="32" l="1"/>
  <c r="D104" i="32"/>
  <c r="F103" i="32"/>
  <c r="G103" i="32"/>
  <c r="D105" i="32" l="1"/>
  <c r="F104" i="32"/>
  <c r="H104" i="32"/>
  <c r="G104" i="32"/>
  <c r="F105" i="32" l="1"/>
  <c r="H105" i="32"/>
  <c r="G105" i="32"/>
  <c r="D106" i="32"/>
  <c r="I146" i="38"/>
  <c r="J146" i="38"/>
  <c r="K146" i="38"/>
  <c r="I169" i="36"/>
  <c r="J169" i="36"/>
  <c r="K169" i="36"/>
  <c r="L169" i="36"/>
  <c r="M169" i="36"/>
  <c r="I167" i="36"/>
  <c r="J167" i="36"/>
  <c r="K167" i="36"/>
  <c r="L167" i="36"/>
  <c r="M167" i="36"/>
  <c r="I165" i="36"/>
  <c r="J165" i="36"/>
  <c r="K165" i="36"/>
  <c r="L165" i="36"/>
  <c r="M165" i="36"/>
  <c r="I163" i="36"/>
  <c r="J163" i="36"/>
  <c r="K163" i="36"/>
  <c r="L163" i="36"/>
  <c r="M163" i="36"/>
  <c r="G78" i="12"/>
  <c r="H78" i="12"/>
  <c r="I78" i="12"/>
  <c r="G79" i="12"/>
  <c r="H79" i="12"/>
  <c r="I79" i="12"/>
  <c r="G80" i="12"/>
  <c r="H80" i="12"/>
  <c r="I80" i="12"/>
  <c r="G81" i="12"/>
  <c r="H81" i="12"/>
  <c r="I81" i="12"/>
  <c r="E79" i="11"/>
  <c r="E80" i="11"/>
  <c r="E81" i="11"/>
  <c r="E82" i="11"/>
  <c r="E78" i="11"/>
  <c r="F78" i="11"/>
  <c r="G78" i="11"/>
  <c r="H78" i="11"/>
  <c r="F79" i="11"/>
  <c r="G79" i="11"/>
  <c r="H79" i="11"/>
  <c r="F80" i="11"/>
  <c r="G80" i="11"/>
  <c r="H80" i="11"/>
  <c r="F81" i="11"/>
  <c r="G81" i="11"/>
  <c r="H81" i="11"/>
  <c r="F82" i="11"/>
  <c r="G82" i="11"/>
  <c r="H82" i="11"/>
  <c r="H106" i="32" l="1"/>
  <c r="F106" i="32"/>
  <c r="G106" i="32"/>
  <c r="J40" i="48" l="1"/>
  <c r="K40" i="48"/>
  <c r="L40" i="48"/>
  <c r="F38" i="48"/>
  <c r="J38" i="48"/>
  <c r="K38" i="48"/>
  <c r="L38" i="48"/>
  <c r="J36" i="48"/>
  <c r="K36" i="48"/>
  <c r="L36" i="48"/>
  <c r="J34" i="48"/>
  <c r="K34" i="48"/>
  <c r="L34" i="48"/>
  <c r="H77" i="32" l="1"/>
  <c r="G77" i="32"/>
  <c r="F77" i="32"/>
  <c r="E75" i="11" l="1"/>
  <c r="F75" i="11"/>
  <c r="G75" i="11"/>
  <c r="H75" i="11"/>
  <c r="E77" i="11"/>
  <c r="F77" i="11"/>
  <c r="G77" i="11"/>
  <c r="H77" i="11"/>
  <c r="F32" i="48" l="1"/>
  <c r="J32" i="48"/>
  <c r="K32" i="48"/>
  <c r="L32" i="48"/>
  <c r="F30" i="48"/>
  <c r="J30" i="48"/>
  <c r="K30" i="48"/>
  <c r="L30" i="48"/>
  <c r="F28" i="48"/>
  <c r="J28" i="48"/>
  <c r="K28" i="48"/>
  <c r="L28" i="48"/>
  <c r="F26" i="48"/>
  <c r="J26" i="48"/>
  <c r="K26" i="48"/>
  <c r="L26" i="48"/>
  <c r="F18" i="48" l="1"/>
  <c r="I153" i="36" l="1"/>
  <c r="J153" i="36"/>
  <c r="K153" i="36"/>
  <c r="L153" i="36"/>
  <c r="M153" i="36"/>
  <c r="I155" i="36"/>
  <c r="J155" i="36"/>
  <c r="K155" i="36"/>
  <c r="L155" i="36"/>
  <c r="M155" i="36"/>
  <c r="I157" i="36"/>
  <c r="J157" i="36"/>
  <c r="K157" i="36"/>
  <c r="L157" i="36"/>
  <c r="M157" i="36"/>
  <c r="I161" i="36"/>
  <c r="J161" i="36"/>
  <c r="K161" i="36"/>
  <c r="L161" i="36"/>
  <c r="M161" i="36"/>
  <c r="G74" i="12"/>
  <c r="H74" i="12"/>
  <c r="I74" i="12"/>
  <c r="G75" i="12"/>
  <c r="H75" i="12"/>
  <c r="I75" i="12"/>
  <c r="G76" i="12"/>
  <c r="H76" i="12"/>
  <c r="I76" i="12"/>
  <c r="G77" i="12"/>
  <c r="H77" i="12"/>
  <c r="I77" i="12"/>
  <c r="H71" i="12" l="1"/>
  <c r="K139" i="23"/>
  <c r="F24" i="48"/>
  <c r="I33" i="43" l="1"/>
  <c r="J33" i="43" l="1"/>
  <c r="K33" i="43" s="1"/>
  <c r="L33" i="43" s="1"/>
  <c r="G68" i="12" l="1"/>
  <c r="H68" i="12"/>
  <c r="I68" i="12"/>
  <c r="G69" i="12"/>
  <c r="H69" i="12"/>
  <c r="I69" i="12"/>
  <c r="G70" i="12"/>
  <c r="H70" i="12"/>
  <c r="I70" i="12"/>
  <c r="G71" i="12"/>
  <c r="I71" i="12"/>
  <c r="G72" i="12"/>
  <c r="H72" i="12"/>
  <c r="I72" i="12"/>
  <c r="G73" i="12"/>
  <c r="H73" i="12"/>
  <c r="I73" i="12"/>
  <c r="I61" i="11" l="1"/>
  <c r="I62" i="11" s="1"/>
  <c r="I63" i="11" s="1"/>
  <c r="I64" i="11" s="1"/>
  <c r="I65" i="11" s="1"/>
  <c r="I66" i="11" s="1"/>
  <c r="I67" i="11" s="1"/>
  <c r="I68" i="11" s="1"/>
  <c r="I69" i="11" s="1"/>
  <c r="I70" i="11" s="1"/>
  <c r="I71" i="11" s="1"/>
  <c r="I72" i="11" s="1"/>
  <c r="I73" i="11" s="1"/>
  <c r="I74" i="11" s="1"/>
  <c r="I75" i="11" s="1"/>
  <c r="I76" i="11" s="1"/>
  <c r="I77" i="11" s="1"/>
  <c r="I78" i="11" s="1"/>
  <c r="I79" i="11" s="1"/>
  <c r="I80" i="11" s="1"/>
  <c r="I81" i="11" s="1"/>
  <c r="I82" i="11" s="1"/>
  <c r="I83" i="11" s="1"/>
  <c r="I84" i="11" s="1"/>
  <c r="I85" i="11" s="1"/>
  <c r="I86" i="11" s="1"/>
  <c r="I87" i="11" s="1"/>
  <c r="I88" i="11" s="1"/>
  <c r="I89" i="11" s="1"/>
  <c r="I90" i="11" s="1"/>
  <c r="I91" i="11" s="1"/>
  <c r="I92" i="11" s="1"/>
  <c r="I93" i="11" s="1"/>
  <c r="I94" i="11" s="1"/>
  <c r="I95" i="11" s="1"/>
  <c r="I96" i="11" s="1"/>
  <c r="I97" i="11" s="1"/>
  <c r="I98" i="11" s="1"/>
  <c r="I99" i="11" s="1"/>
  <c r="I100" i="11" s="1"/>
  <c r="I101" i="11" s="1"/>
  <c r="I102" i="11" s="1"/>
  <c r="I103" i="11" s="1"/>
  <c r="I104" i="11" s="1"/>
  <c r="I105" i="11" s="1"/>
  <c r="I106" i="11" s="1"/>
  <c r="I107" i="11" s="1"/>
  <c r="I108" i="11" s="1"/>
  <c r="I109" i="11" s="1"/>
  <c r="I110" i="11" s="1"/>
  <c r="I111" i="11" s="1"/>
  <c r="I112" i="11" s="1"/>
  <c r="I113" i="11" s="1"/>
  <c r="I114" i="11" s="1"/>
  <c r="I115" i="11" s="1"/>
  <c r="I116" i="11" s="1"/>
  <c r="I117" i="11" s="1"/>
  <c r="I118" i="11" s="1"/>
  <c r="I119" i="11" s="1"/>
  <c r="I120" i="11" s="1"/>
  <c r="I121" i="11" s="1"/>
  <c r="I122" i="11" s="1"/>
  <c r="I123" i="11" s="1"/>
  <c r="I124" i="11" s="1"/>
  <c r="J62" i="11"/>
  <c r="J63" i="11" s="1"/>
  <c r="J64" i="11" s="1"/>
  <c r="J65" i="11" s="1"/>
  <c r="J66" i="11" s="1"/>
  <c r="J67" i="11" s="1"/>
  <c r="J68" i="11" s="1"/>
  <c r="J69" i="11" s="1"/>
  <c r="J70" i="11" s="1"/>
  <c r="J71" i="11" s="1"/>
  <c r="J72" i="11" s="1"/>
  <c r="J73" i="11" s="1"/>
  <c r="J74" i="11" s="1"/>
  <c r="J75" i="11" s="1"/>
  <c r="J76" i="11" s="1"/>
  <c r="J77" i="11" s="1"/>
  <c r="J78" i="11" s="1"/>
  <c r="J79" i="11" s="1"/>
  <c r="J80" i="11" s="1"/>
  <c r="J81" i="11" s="1"/>
  <c r="J82" i="11" s="1"/>
  <c r="J83" i="11" s="1"/>
  <c r="J84" i="11" s="1"/>
  <c r="J85" i="11" s="1"/>
  <c r="J86" i="11" s="1"/>
  <c r="J87" i="11" s="1"/>
  <c r="J88" i="11" s="1"/>
  <c r="J89" i="11" s="1"/>
  <c r="J90" i="11" s="1"/>
  <c r="J91" i="11" s="1"/>
  <c r="J92" i="11" s="1"/>
  <c r="J93" i="11" s="1"/>
  <c r="J94" i="11" s="1"/>
  <c r="J95" i="11" s="1"/>
  <c r="J96" i="11" s="1"/>
  <c r="J97" i="11" s="1"/>
  <c r="J98" i="11" s="1"/>
  <c r="J99" i="11" s="1"/>
  <c r="J100" i="11" s="1"/>
  <c r="J101" i="11" s="1"/>
  <c r="J102" i="11" s="1"/>
  <c r="J103" i="11" s="1"/>
  <c r="J104" i="11" s="1"/>
  <c r="J105" i="11" s="1"/>
  <c r="J106" i="11" s="1"/>
  <c r="J107" i="11" s="1"/>
  <c r="J108" i="11" s="1"/>
  <c r="J109" i="11" s="1"/>
  <c r="J110" i="11" s="1"/>
  <c r="J111" i="11" s="1"/>
  <c r="J112" i="11" s="1"/>
  <c r="J113" i="11" s="1"/>
  <c r="J114" i="11" s="1"/>
  <c r="J115" i="11" s="1"/>
  <c r="J116" i="11" s="1"/>
  <c r="J117" i="11" s="1"/>
  <c r="J118" i="11" s="1"/>
  <c r="J119" i="11" s="1"/>
  <c r="J120" i="11" s="1"/>
  <c r="J121" i="11" s="1"/>
  <c r="J122" i="11" s="1"/>
  <c r="J123" i="11" s="1"/>
  <c r="J124" i="11" s="1"/>
  <c r="J245" i="11"/>
  <c r="J8" i="48" l="1"/>
  <c r="K8" i="48"/>
  <c r="L8" i="48"/>
  <c r="H52" i="43" l="1"/>
  <c r="G74" i="32"/>
  <c r="F74" i="32"/>
  <c r="I145" i="36"/>
  <c r="J145" i="36"/>
  <c r="K145" i="36"/>
  <c r="L145" i="36"/>
  <c r="M145" i="36"/>
  <c r="I147" i="36"/>
  <c r="J147" i="36"/>
  <c r="K147" i="36"/>
  <c r="L147" i="36"/>
  <c r="M147" i="36"/>
  <c r="I151" i="36"/>
  <c r="J151" i="36"/>
  <c r="K151" i="36"/>
  <c r="L151" i="36"/>
  <c r="M151" i="36"/>
  <c r="F53" i="43" l="1"/>
  <c r="H53" i="43"/>
  <c r="E70" i="11"/>
  <c r="F70" i="11"/>
  <c r="G70" i="11"/>
  <c r="H70" i="11"/>
  <c r="E71" i="11"/>
  <c r="F71" i="11"/>
  <c r="G71" i="11"/>
  <c r="H71" i="11"/>
  <c r="E72" i="11"/>
  <c r="F72" i="11"/>
  <c r="G72" i="11"/>
  <c r="H72" i="11"/>
  <c r="E73" i="11"/>
  <c r="F73" i="11"/>
  <c r="G73" i="11"/>
  <c r="H73" i="11"/>
  <c r="G54" i="43" l="1"/>
  <c r="F54" i="43"/>
  <c r="H54" i="43"/>
  <c r="F55" i="43" l="1"/>
  <c r="H55" i="43"/>
  <c r="M13" i="19"/>
  <c r="I102" i="32" l="1"/>
  <c r="I141" i="30"/>
  <c r="H141" i="30"/>
  <c r="G141" i="30"/>
  <c r="L134" i="30"/>
  <c r="K134" i="30"/>
  <c r="I128" i="27"/>
  <c r="E128" i="27"/>
  <c r="D128" i="27"/>
  <c r="C128" i="27"/>
  <c r="I127" i="27"/>
  <c r="E127" i="27"/>
  <c r="D127" i="27"/>
  <c r="C127" i="27"/>
  <c r="E126" i="27"/>
  <c r="D126" i="27"/>
  <c r="C126" i="27"/>
  <c r="E125" i="27"/>
  <c r="D125" i="27"/>
  <c r="C125" i="27"/>
  <c r="E124" i="27"/>
  <c r="D124" i="27"/>
  <c r="C124" i="27"/>
  <c r="E123" i="27"/>
  <c r="D123" i="27"/>
  <c r="C123" i="27"/>
  <c r="E122" i="27"/>
  <c r="D122" i="27"/>
  <c r="C122" i="27"/>
  <c r="N121" i="27"/>
  <c r="M121" i="27"/>
  <c r="L121" i="27"/>
  <c r="E121" i="27"/>
  <c r="D121" i="27"/>
  <c r="C121" i="27"/>
  <c r="J102" i="32" l="1"/>
  <c r="K102" i="32" s="1"/>
  <c r="L102" i="32" s="1"/>
  <c r="I103" i="32"/>
  <c r="I104" i="32" l="1"/>
  <c r="J103" i="32"/>
  <c r="K103" i="32" s="1"/>
  <c r="L103" i="32" s="1"/>
  <c r="M12" i="19"/>
  <c r="I105" i="32" l="1"/>
  <c r="J104" i="32"/>
  <c r="K104" i="32" s="1"/>
  <c r="L104" i="32" s="1"/>
  <c r="I106" i="32" l="1"/>
  <c r="J105" i="32"/>
  <c r="K105" i="32" s="1"/>
  <c r="L105" i="32" s="1"/>
  <c r="J106" i="32" l="1"/>
  <c r="K106" i="32" s="1"/>
  <c r="L106" i="32" s="1"/>
  <c r="F41" i="21" l="1"/>
  <c r="J41" i="21" s="1"/>
  <c r="G41" i="21"/>
  <c r="H41" i="21"/>
  <c r="I41" i="21"/>
  <c r="F22" i="48" l="1"/>
  <c r="J22" i="48"/>
  <c r="K22" i="48"/>
  <c r="L22" i="48"/>
  <c r="J37" i="21"/>
  <c r="I52" i="43" l="1"/>
  <c r="F40" i="21"/>
  <c r="G40" i="21"/>
  <c r="H40" i="21"/>
  <c r="I40" i="21"/>
  <c r="J52" i="43" l="1"/>
  <c r="K52" i="43" s="1"/>
  <c r="L52" i="43" s="1"/>
  <c r="I53" i="43"/>
  <c r="J53" i="43" l="1"/>
  <c r="K53" i="43" s="1"/>
  <c r="L53" i="43" s="1"/>
  <c r="I54" i="43"/>
  <c r="J18" i="48"/>
  <c r="K18" i="48"/>
  <c r="L18" i="48"/>
  <c r="J16" i="48"/>
  <c r="K16" i="48"/>
  <c r="L16" i="48"/>
  <c r="J14" i="48"/>
  <c r="K14" i="48"/>
  <c r="L14" i="48"/>
  <c r="J12" i="48"/>
  <c r="K12" i="48"/>
  <c r="L12" i="48"/>
  <c r="J54" i="43" l="1"/>
  <c r="K54" i="43" s="1"/>
  <c r="L54" i="43" s="1"/>
  <c r="I55" i="43"/>
  <c r="J55" i="43" l="1"/>
  <c r="K55" i="43" s="1"/>
  <c r="L55" i="43" s="1"/>
  <c r="F39" i="21" l="1"/>
  <c r="G39" i="21"/>
  <c r="H39" i="21"/>
  <c r="I39" i="21"/>
  <c r="M190" i="48"/>
  <c r="L190" i="48"/>
  <c r="K190" i="48"/>
  <c r="M189" i="48"/>
  <c r="L189" i="48"/>
  <c r="K189" i="48"/>
  <c r="M188" i="48"/>
  <c r="L188" i="48"/>
  <c r="K188" i="48"/>
  <c r="M187" i="48"/>
  <c r="L187" i="48"/>
  <c r="K187" i="48"/>
  <c r="M186" i="48"/>
  <c r="L186" i="48"/>
  <c r="K186" i="48"/>
  <c r="M185" i="48"/>
  <c r="L185" i="48"/>
  <c r="K185" i="48"/>
  <c r="M184" i="48"/>
  <c r="L184" i="48"/>
  <c r="K184" i="48"/>
  <c r="M183" i="48"/>
  <c r="L183" i="48"/>
  <c r="K183" i="48"/>
  <c r="J68" i="32" l="1"/>
  <c r="K68" i="32" s="1"/>
  <c r="L68" i="32" s="1"/>
  <c r="J67" i="32"/>
  <c r="K67" i="32" s="1"/>
  <c r="L67" i="32" s="1"/>
  <c r="J65" i="32"/>
  <c r="K65" i="32" s="1"/>
  <c r="L65" i="32" s="1"/>
  <c r="J66" i="32"/>
  <c r="K66" i="32" s="1"/>
  <c r="L66" i="32" s="1"/>
  <c r="J11" i="43" l="1"/>
  <c r="K11" i="43" s="1"/>
  <c r="H50" i="21"/>
  <c r="I50" i="21"/>
  <c r="I51" i="21" l="1"/>
  <c r="H51" i="21"/>
  <c r="H52" i="21" l="1"/>
  <c r="I52" i="21"/>
  <c r="H8" i="43"/>
  <c r="I8" i="43" s="1"/>
  <c r="J8" i="43" s="1"/>
  <c r="J24" i="39"/>
  <c r="J22" i="39"/>
  <c r="J20" i="39"/>
  <c r="J18" i="39"/>
  <c r="J16" i="39"/>
  <c r="J14" i="39"/>
  <c r="J12" i="39"/>
  <c r="I24" i="39"/>
  <c r="I22" i="39"/>
  <c r="I20" i="39"/>
  <c r="I18" i="39"/>
  <c r="I16" i="39"/>
  <c r="I14" i="39"/>
  <c r="I12" i="39"/>
  <c r="K79" i="14"/>
  <c r="K78" i="14"/>
  <c r="D78" i="14"/>
  <c r="D82" i="14" s="1"/>
  <c r="I69" i="32"/>
  <c r="F63" i="32"/>
  <c r="G63" i="32"/>
  <c r="H63" i="32"/>
  <c r="F64" i="32"/>
  <c r="G64" i="32"/>
  <c r="H64" i="32"/>
  <c r="F65" i="32"/>
  <c r="G65" i="32"/>
  <c r="H65" i="32"/>
  <c r="F66" i="32"/>
  <c r="G66" i="32"/>
  <c r="H66" i="32"/>
  <c r="F67" i="32"/>
  <c r="H68" i="32"/>
  <c r="H54" i="21" l="1"/>
  <c r="I54" i="21"/>
  <c r="I70" i="32"/>
  <c r="J69" i="32"/>
  <c r="K69" i="32" s="1"/>
  <c r="L69" i="32" s="1"/>
  <c r="F68" i="32"/>
  <c r="G68" i="32"/>
  <c r="H56" i="21" l="1"/>
  <c r="H55" i="21"/>
  <c r="I55" i="21"/>
  <c r="I71" i="32"/>
  <c r="J70" i="32"/>
  <c r="K70" i="32" s="1"/>
  <c r="L70" i="32" s="1"/>
  <c r="I72" i="32" l="1"/>
  <c r="J71" i="32"/>
  <c r="K71" i="32" s="1"/>
  <c r="L71" i="32" s="1"/>
  <c r="N12" i="19"/>
  <c r="J72" i="32" l="1"/>
  <c r="K72" i="32" s="1"/>
  <c r="L72" i="32" s="1"/>
  <c r="O12" i="19"/>
  <c r="P12" i="19" s="1"/>
  <c r="Q12" i="19" s="1"/>
  <c r="H60" i="21" l="1"/>
  <c r="I60" i="21"/>
  <c r="I59" i="21"/>
  <c r="H59" i="21"/>
  <c r="I73" i="32"/>
  <c r="J73" i="32" l="1"/>
  <c r="K73" i="32" s="1"/>
  <c r="L73" i="32" s="1"/>
  <c r="I74" i="32" l="1"/>
  <c r="K25" i="39"/>
  <c r="K23" i="39"/>
  <c r="K21" i="39"/>
  <c r="K19" i="39"/>
  <c r="D14" i="39"/>
  <c r="D16" i="39" s="1"/>
  <c r="E12" i="39"/>
  <c r="K12" i="39" s="1"/>
  <c r="K17" i="39"/>
  <c r="K15" i="39"/>
  <c r="K13" i="39"/>
  <c r="J74" i="32" l="1"/>
  <c r="K74" i="32" s="1"/>
  <c r="L74" i="32" s="1"/>
  <c r="E16" i="39"/>
  <c r="K16" i="39" s="1"/>
  <c r="D18" i="39"/>
  <c r="E14" i="39"/>
  <c r="K14" i="39" s="1"/>
  <c r="J75" i="32" l="1"/>
  <c r="K75" i="32" s="1"/>
  <c r="L75" i="32" s="1"/>
  <c r="I76" i="32"/>
  <c r="D20" i="39"/>
  <c r="E18" i="39"/>
  <c r="K18" i="39" s="1"/>
  <c r="H69" i="21" l="1"/>
  <c r="H67" i="21"/>
  <c r="I67" i="21"/>
  <c r="J76" i="32"/>
  <c r="K76" i="32" s="1"/>
  <c r="L76" i="32" s="1"/>
  <c r="I77" i="32"/>
  <c r="E20" i="39"/>
  <c r="K20" i="39" s="1"/>
  <c r="D22" i="39"/>
  <c r="I144" i="38"/>
  <c r="J144" i="38"/>
  <c r="K144" i="38"/>
  <c r="I142" i="38"/>
  <c r="J142" i="38"/>
  <c r="K142" i="38"/>
  <c r="I140" i="38"/>
  <c r="J140" i="38"/>
  <c r="K140" i="38"/>
  <c r="I138" i="38"/>
  <c r="J138" i="38"/>
  <c r="K138" i="38"/>
  <c r="I136" i="38"/>
  <c r="J136" i="38"/>
  <c r="K136" i="38"/>
  <c r="I134" i="38"/>
  <c r="J134" i="38"/>
  <c r="K134" i="38"/>
  <c r="I132" i="38"/>
  <c r="J132" i="38"/>
  <c r="K132" i="38"/>
  <c r="I143" i="36"/>
  <c r="J143" i="36"/>
  <c r="K143" i="36"/>
  <c r="L143" i="36"/>
  <c r="M143" i="36"/>
  <c r="I141" i="36"/>
  <c r="J141" i="36"/>
  <c r="K141" i="36"/>
  <c r="L141" i="36"/>
  <c r="M141" i="36"/>
  <c r="I139" i="36"/>
  <c r="J139" i="36"/>
  <c r="K139" i="36"/>
  <c r="L139" i="36"/>
  <c r="M139" i="36"/>
  <c r="I137" i="36"/>
  <c r="J137" i="36"/>
  <c r="K137" i="36"/>
  <c r="L137" i="36"/>
  <c r="M137" i="36"/>
  <c r="I135" i="36"/>
  <c r="J135" i="36"/>
  <c r="K135" i="36"/>
  <c r="L135" i="36"/>
  <c r="M135" i="36"/>
  <c r="I133" i="36"/>
  <c r="J133" i="36"/>
  <c r="K133" i="36"/>
  <c r="L133" i="36"/>
  <c r="M133" i="36"/>
  <c r="I131" i="36"/>
  <c r="J131" i="36"/>
  <c r="K131" i="36"/>
  <c r="L131" i="36"/>
  <c r="M131" i="36"/>
  <c r="I129" i="36"/>
  <c r="J129" i="36"/>
  <c r="K129" i="36"/>
  <c r="L129" i="36"/>
  <c r="M129" i="36"/>
  <c r="I127" i="36"/>
  <c r="J127" i="36"/>
  <c r="K127" i="36"/>
  <c r="L127" i="36"/>
  <c r="M127" i="36"/>
  <c r="G65" i="12"/>
  <c r="H65" i="12"/>
  <c r="I65" i="12"/>
  <c r="G66" i="12"/>
  <c r="H66" i="12"/>
  <c r="I66" i="12"/>
  <c r="E69" i="11"/>
  <c r="F69" i="11"/>
  <c r="G69" i="11"/>
  <c r="H69" i="11"/>
  <c r="E66" i="11"/>
  <c r="F66" i="11"/>
  <c r="G66" i="11"/>
  <c r="H66" i="11"/>
  <c r="E67" i="11"/>
  <c r="F67" i="11"/>
  <c r="G67" i="11"/>
  <c r="H67" i="11"/>
  <c r="E68" i="11"/>
  <c r="F68" i="11"/>
  <c r="G68" i="11"/>
  <c r="H68" i="11"/>
  <c r="H88" i="14"/>
  <c r="I70" i="14"/>
  <c r="B127" i="14"/>
  <c r="C127" i="14"/>
  <c r="D127" i="14"/>
  <c r="B128" i="14"/>
  <c r="C128" i="14"/>
  <c r="D128" i="14"/>
  <c r="B129" i="14"/>
  <c r="C129" i="14"/>
  <c r="D129" i="14"/>
  <c r="B130" i="14"/>
  <c r="C130" i="14"/>
  <c r="D130" i="14"/>
  <c r="B131" i="14"/>
  <c r="C131" i="14"/>
  <c r="D131" i="14"/>
  <c r="B132" i="14"/>
  <c r="C132" i="14"/>
  <c r="D132" i="14"/>
  <c r="B133" i="14"/>
  <c r="C133" i="14"/>
  <c r="D133" i="14"/>
  <c r="H69" i="14"/>
  <c r="J77" i="32" l="1"/>
  <c r="K77" i="32" s="1"/>
  <c r="L77" i="32" s="1"/>
  <c r="I78" i="32"/>
  <c r="D24" i="39"/>
  <c r="E24" i="39" s="1"/>
  <c r="K24" i="39" s="1"/>
  <c r="E22" i="39"/>
  <c r="K22" i="39" s="1"/>
  <c r="G11" i="43"/>
  <c r="D88" i="14"/>
  <c r="E76" i="14"/>
  <c r="I76" i="14"/>
  <c r="I78" i="14"/>
  <c r="C169" i="43"/>
  <c r="D169" i="43"/>
  <c r="E169" i="43"/>
  <c r="C170" i="43"/>
  <c r="D170" i="43"/>
  <c r="E170" i="43"/>
  <c r="C171" i="43"/>
  <c r="D171" i="43"/>
  <c r="E171" i="43"/>
  <c r="C172" i="43"/>
  <c r="D172" i="43"/>
  <c r="E172" i="43"/>
  <c r="C173" i="43"/>
  <c r="D173" i="43"/>
  <c r="E173" i="43"/>
  <c r="C174" i="43"/>
  <c r="D174" i="43"/>
  <c r="E174" i="43"/>
  <c r="C175" i="43"/>
  <c r="D175" i="43"/>
  <c r="E175" i="43"/>
  <c r="C176" i="43"/>
  <c r="D176" i="43"/>
  <c r="E176" i="43"/>
  <c r="E70" i="14"/>
  <c r="F70" i="14"/>
  <c r="K77" i="14" l="1"/>
  <c r="K76" i="14"/>
  <c r="J78" i="32"/>
  <c r="K78" i="32" s="1"/>
  <c r="L78" i="32" s="1"/>
  <c r="E74" i="14"/>
  <c r="I74" i="14"/>
  <c r="G61" i="12"/>
  <c r="H61" i="12"/>
  <c r="I61" i="12"/>
  <c r="G62" i="12"/>
  <c r="H62" i="12"/>
  <c r="I62" i="12"/>
  <c r="G63" i="12"/>
  <c r="H63" i="12"/>
  <c r="I63" i="12"/>
  <c r="G64" i="12"/>
  <c r="H64" i="12"/>
  <c r="I64" i="12"/>
  <c r="E62" i="11"/>
  <c r="F62" i="11"/>
  <c r="G62" i="11"/>
  <c r="H62" i="11"/>
  <c r="E63" i="11"/>
  <c r="F63" i="11"/>
  <c r="G63" i="11"/>
  <c r="H63" i="11"/>
  <c r="E64" i="11"/>
  <c r="F64" i="11"/>
  <c r="G64" i="11"/>
  <c r="H64" i="11"/>
  <c r="E65" i="11"/>
  <c r="F65" i="11"/>
  <c r="G65" i="11"/>
  <c r="H65" i="11"/>
  <c r="E65" i="14"/>
  <c r="F65" i="14"/>
  <c r="J109" i="37"/>
  <c r="K109" i="37"/>
  <c r="L109" i="37"/>
  <c r="M109" i="37"/>
  <c r="N109" i="37"/>
  <c r="K75" i="14" l="1"/>
  <c r="K74" i="14"/>
  <c r="E80" i="14"/>
  <c r="I80" i="14"/>
  <c r="H69" i="32"/>
  <c r="F69" i="32"/>
  <c r="G69" i="32"/>
  <c r="G43" i="12"/>
  <c r="H43" i="12"/>
  <c r="I43" i="12"/>
  <c r="G44" i="12"/>
  <c r="H44" i="12"/>
  <c r="I44" i="12"/>
  <c r="G45" i="12"/>
  <c r="H45" i="12"/>
  <c r="I45" i="12"/>
  <c r="G46" i="12"/>
  <c r="H46" i="12"/>
  <c r="I46" i="12"/>
  <c r="G47" i="12"/>
  <c r="H47" i="12"/>
  <c r="I47" i="12"/>
  <c r="G48" i="12"/>
  <c r="H48" i="12"/>
  <c r="I48" i="12"/>
  <c r="G50" i="12"/>
  <c r="H50" i="12"/>
  <c r="I50" i="12"/>
  <c r="G51" i="12"/>
  <c r="H51" i="12"/>
  <c r="I51" i="12"/>
  <c r="G52" i="12"/>
  <c r="H52" i="12"/>
  <c r="I52" i="12"/>
  <c r="G53" i="12"/>
  <c r="H53" i="12"/>
  <c r="I53" i="12"/>
  <c r="G54" i="12"/>
  <c r="H54" i="12"/>
  <c r="I54" i="12"/>
  <c r="G55" i="12"/>
  <c r="H55" i="12"/>
  <c r="I55" i="12"/>
  <c r="G56" i="12"/>
  <c r="H56" i="12"/>
  <c r="I56" i="12"/>
  <c r="G57" i="12"/>
  <c r="H57" i="12"/>
  <c r="I57" i="12"/>
  <c r="G58" i="12"/>
  <c r="H58" i="12"/>
  <c r="I58" i="12"/>
  <c r="G59" i="12"/>
  <c r="H59" i="12"/>
  <c r="I59" i="12"/>
  <c r="G60" i="12"/>
  <c r="H60" i="12"/>
  <c r="I60" i="12"/>
  <c r="K81" i="14" l="1"/>
  <c r="K80" i="14"/>
  <c r="E82" i="14"/>
  <c r="D84" i="14"/>
  <c r="I82" i="14"/>
  <c r="K83" i="14" l="1"/>
  <c r="K82" i="14"/>
  <c r="I84" i="14"/>
  <c r="E84" i="14"/>
  <c r="I88" i="14"/>
  <c r="E88" i="14"/>
  <c r="H70" i="32"/>
  <c r="F70" i="32"/>
  <c r="G70" i="32"/>
  <c r="K88" i="14" l="1"/>
  <c r="K89" i="14"/>
  <c r="K85" i="14"/>
  <c r="K84" i="14"/>
  <c r="F71" i="32"/>
  <c r="G71" i="32"/>
  <c r="H71" i="32"/>
  <c r="F60" i="32" l="1"/>
  <c r="G60" i="32"/>
  <c r="H60" i="32"/>
  <c r="D61" i="32"/>
  <c r="G61" i="32" s="1"/>
  <c r="F62" i="32"/>
  <c r="G62" i="32"/>
  <c r="H62" i="32"/>
  <c r="H64" i="14"/>
  <c r="G65" i="14"/>
  <c r="H65" i="14" l="1"/>
  <c r="G66" i="14"/>
  <c r="F61" i="32"/>
  <c r="H61" i="32"/>
  <c r="H66" i="14" l="1"/>
  <c r="G67" i="14"/>
  <c r="H67" i="14" l="1"/>
  <c r="J64" i="32" l="1"/>
  <c r="I63" i="32"/>
  <c r="J63" i="32" s="1"/>
  <c r="I60" i="32"/>
  <c r="J62" i="32"/>
  <c r="I61" i="32" l="1"/>
  <c r="J61" i="32" s="1"/>
  <c r="J60" i="32"/>
  <c r="H70" i="14"/>
  <c r="I112" i="38" l="1"/>
  <c r="J112" i="38"/>
  <c r="K112" i="38"/>
  <c r="I114" i="38"/>
  <c r="J114" i="38"/>
  <c r="K114" i="38"/>
  <c r="I116" i="38"/>
  <c r="J116" i="38"/>
  <c r="K116" i="38"/>
  <c r="I118" i="38"/>
  <c r="J118" i="38"/>
  <c r="K118" i="38"/>
  <c r="I120" i="38"/>
  <c r="J120" i="38"/>
  <c r="K120" i="38"/>
  <c r="I126" i="38"/>
  <c r="J126" i="38"/>
  <c r="K126" i="38"/>
  <c r="I128" i="38"/>
  <c r="J128" i="38"/>
  <c r="K128" i="38"/>
  <c r="I130" i="38"/>
  <c r="J130" i="38"/>
  <c r="K130" i="38"/>
  <c r="J118" i="37"/>
  <c r="K118" i="37"/>
  <c r="L118" i="37"/>
  <c r="M118" i="37"/>
  <c r="N118" i="37"/>
  <c r="J120" i="37"/>
  <c r="K120" i="37"/>
  <c r="L120" i="37"/>
  <c r="M120" i="37"/>
  <c r="N120" i="37"/>
  <c r="J122" i="37"/>
  <c r="K122" i="37"/>
  <c r="L122" i="37"/>
  <c r="M122" i="37"/>
  <c r="N122" i="37"/>
  <c r="J124" i="37"/>
  <c r="K124" i="37"/>
  <c r="L124" i="37"/>
  <c r="M124" i="37"/>
  <c r="N124" i="37"/>
  <c r="I109" i="36"/>
  <c r="J109" i="36"/>
  <c r="K109" i="36"/>
  <c r="L109" i="36"/>
  <c r="M109" i="36"/>
  <c r="I111" i="36"/>
  <c r="J111" i="36"/>
  <c r="K111" i="36"/>
  <c r="L111" i="36"/>
  <c r="M111" i="36"/>
  <c r="I113" i="36"/>
  <c r="J113" i="36"/>
  <c r="K113" i="36"/>
  <c r="L113" i="36"/>
  <c r="M113" i="36"/>
  <c r="I115" i="36"/>
  <c r="J115" i="36"/>
  <c r="K115" i="36"/>
  <c r="L115" i="36"/>
  <c r="M115" i="36"/>
  <c r="I117" i="36"/>
  <c r="J117" i="36"/>
  <c r="K117" i="36"/>
  <c r="L117" i="36"/>
  <c r="M117" i="36"/>
  <c r="I119" i="36"/>
  <c r="J119" i="36"/>
  <c r="K119" i="36"/>
  <c r="L119" i="36"/>
  <c r="M119" i="36"/>
  <c r="I121" i="36"/>
  <c r="J121" i="36"/>
  <c r="K121" i="36"/>
  <c r="L121" i="36"/>
  <c r="M121" i="36"/>
  <c r="I123" i="36"/>
  <c r="J123" i="36"/>
  <c r="K123" i="36"/>
  <c r="L123" i="36"/>
  <c r="M123" i="36"/>
  <c r="I125" i="36"/>
  <c r="J125" i="36"/>
  <c r="K125" i="36"/>
  <c r="L125" i="36"/>
  <c r="M125" i="36"/>
  <c r="I110" i="38" l="1"/>
  <c r="J110" i="38"/>
  <c r="K110" i="38"/>
  <c r="J116" i="37"/>
  <c r="K116" i="37"/>
  <c r="L116" i="37"/>
  <c r="M116" i="37"/>
  <c r="N116" i="37"/>
  <c r="F37" i="21" l="1"/>
  <c r="H37" i="21"/>
  <c r="I37" i="21"/>
  <c r="G37" i="21"/>
  <c r="G36" i="21"/>
  <c r="H36" i="21"/>
  <c r="I36" i="21"/>
  <c r="J36" i="21"/>
  <c r="F36" i="21"/>
  <c r="I35" i="21"/>
  <c r="H35" i="21"/>
  <c r="G35" i="21"/>
  <c r="F35" i="21"/>
  <c r="E53" i="11"/>
  <c r="F53" i="11"/>
  <c r="G53" i="11"/>
  <c r="H53" i="11"/>
  <c r="E54" i="11"/>
  <c r="F54" i="11"/>
  <c r="G54" i="11"/>
  <c r="H54" i="11"/>
  <c r="E55" i="11"/>
  <c r="F55" i="11"/>
  <c r="G55" i="11"/>
  <c r="H55" i="11"/>
  <c r="E56" i="11"/>
  <c r="F56" i="11"/>
  <c r="G56" i="11"/>
  <c r="H56" i="11"/>
  <c r="E57" i="11"/>
  <c r="F57" i="11"/>
  <c r="G57" i="11"/>
  <c r="H57" i="11"/>
  <c r="E58" i="11"/>
  <c r="F58" i="11"/>
  <c r="G58" i="11"/>
  <c r="H58" i="11"/>
  <c r="E59" i="11"/>
  <c r="F59" i="11"/>
  <c r="G59" i="11"/>
  <c r="H59" i="11"/>
  <c r="E60" i="11"/>
  <c r="F60" i="11"/>
  <c r="G60" i="11"/>
  <c r="H60" i="11"/>
  <c r="E61" i="11"/>
  <c r="F61" i="11"/>
  <c r="G61" i="11"/>
  <c r="H61" i="11"/>
  <c r="G38" i="21" l="1"/>
  <c r="F38" i="21"/>
  <c r="H38" i="21"/>
  <c r="I38" i="21"/>
  <c r="I49" i="21" l="1"/>
  <c r="H45" i="21"/>
  <c r="I45" i="21"/>
  <c r="F34" i="21"/>
  <c r="H49" i="21" l="1"/>
  <c r="J34" i="21"/>
  <c r="I34" i="21"/>
  <c r="H34" i="21"/>
  <c r="G34" i="21"/>
  <c r="I102" i="38" l="1"/>
  <c r="J102" i="38"/>
  <c r="K102" i="38"/>
  <c r="I104" i="38"/>
  <c r="J104" i="38"/>
  <c r="K104" i="38"/>
  <c r="I106" i="38"/>
  <c r="J106" i="38"/>
  <c r="K106" i="38"/>
  <c r="I108" i="38"/>
  <c r="J108" i="38"/>
  <c r="K108" i="38"/>
  <c r="J107" i="37"/>
  <c r="K107" i="37"/>
  <c r="L107" i="37"/>
  <c r="M107" i="37"/>
  <c r="N107" i="37"/>
  <c r="J112" i="37"/>
  <c r="K112" i="37"/>
  <c r="L112" i="37"/>
  <c r="M112" i="37"/>
  <c r="N112" i="37"/>
  <c r="J114" i="37"/>
  <c r="K114" i="37"/>
  <c r="L114" i="37"/>
  <c r="M114" i="37"/>
  <c r="N114" i="37"/>
  <c r="I101" i="36"/>
  <c r="J101" i="36"/>
  <c r="K101" i="36"/>
  <c r="L101" i="36"/>
  <c r="M101" i="36"/>
  <c r="I103" i="36"/>
  <c r="J103" i="36"/>
  <c r="K103" i="36"/>
  <c r="L103" i="36"/>
  <c r="M103" i="36"/>
  <c r="I105" i="36"/>
  <c r="J105" i="36"/>
  <c r="K105" i="36"/>
  <c r="L105" i="36"/>
  <c r="M105" i="36"/>
  <c r="I107" i="36"/>
  <c r="J107" i="36"/>
  <c r="K107" i="36"/>
  <c r="L107" i="36"/>
  <c r="M107" i="36"/>
  <c r="E46" i="11"/>
  <c r="F46" i="11"/>
  <c r="G46" i="11"/>
  <c r="H46" i="11"/>
  <c r="I46" i="11"/>
  <c r="E47" i="11"/>
  <c r="F47" i="11"/>
  <c r="G47" i="11"/>
  <c r="H47" i="11"/>
  <c r="I47" i="11"/>
  <c r="E51" i="11"/>
  <c r="F51" i="11"/>
  <c r="G51" i="11"/>
  <c r="H51" i="11"/>
  <c r="E52" i="11"/>
  <c r="F52" i="11"/>
  <c r="G52" i="11"/>
  <c r="H52" i="11"/>
  <c r="L9" i="27" l="1"/>
  <c r="G57" i="32"/>
  <c r="F57" i="32"/>
  <c r="G56" i="32"/>
  <c r="F56" i="32"/>
  <c r="G55" i="32"/>
  <c r="F55" i="32"/>
  <c r="L10" i="27" l="1"/>
  <c r="L11" i="27"/>
  <c r="I94" i="38" l="1"/>
  <c r="J94" i="38"/>
  <c r="K94" i="38"/>
  <c r="I96" i="38"/>
  <c r="J96" i="38"/>
  <c r="K96" i="38"/>
  <c r="I98" i="38"/>
  <c r="J98" i="38"/>
  <c r="K98" i="38"/>
  <c r="I100" i="38"/>
  <c r="J100" i="38"/>
  <c r="K100" i="38"/>
  <c r="J105" i="37"/>
  <c r="K105" i="37"/>
  <c r="L105" i="37"/>
  <c r="M105" i="37"/>
  <c r="N105" i="37"/>
  <c r="J89" i="37"/>
  <c r="K89" i="37"/>
  <c r="L89" i="37"/>
  <c r="M89" i="37"/>
  <c r="N89" i="37"/>
  <c r="J91" i="37"/>
  <c r="K91" i="37"/>
  <c r="L91" i="37"/>
  <c r="M91" i="37"/>
  <c r="N91" i="37"/>
  <c r="J93" i="37"/>
  <c r="K93" i="37"/>
  <c r="L93" i="37"/>
  <c r="M93" i="37"/>
  <c r="N93" i="37"/>
  <c r="J95" i="37"/>
  <c r="K95" i="37"/>
  <c r="L95" i="37"/>
  <c r="M95" i="37"/>
  <c r="N95" i="37"/>
  <c r="J97" i="37"/>
  <c r="K97" i="37"/>
  <c r="L97" i="37"/>
  <c r="M97" i="37"/>
  <c r="N97" i="37"/>
  <c r="J99" i="37"/>
  <c r="K99" i="37"/>
  <c r="L99" i="37"/>
  <c r="M99" i="37"/>
  <c r="N99" i="37"/>
  <c r="J101" i="37"/>
  <c r="K101" i="37"/>
  <c r="L101" i="37"/>
  <c r="M101" i="37"/>
  <c r="N101" i="37"/>
  <c r="J103" i="37"/>
  <c r="K103" i="37"/>
  <c r="L103" i="37"/>
  <c r="M103" i="37"/>
  <c r="N103" i="37"/>
  <c r="I85" i="36"/>
  <c r="J85" i="36"/>
  <c r="K85" i="36"/>
  <c r="L85" i="36"/>
  <c r="M85" i="36"/>
  <c r="I87" i="36"/>
  <c r="J87" i="36"/>
  <c r="K87" i="36"/>
  <c r="L87" i="36"/>
  <c r="M87" i="36"/>
  <c r="I89" i="36"/>
  <c r="J89" i="36"/>
  <c r="K89" i="36"/>
  <c r="L89" i="36"/>
  <c r="M89" i="36"/>
  <c r="I91" i="36"/>
  <c r="J91" i="36"/>
  <c r="K91" i="36"/>
  <c r="L91" i="36"/>
  <c r="M91" i="36"/>
  <c r="I93" i="36"/>
  <c r="J93" i="36"/>
  <c r="K93" i="36"/>
  <c r="L93" i="36"/>
  <c r="M93" i="36"/>
  <c r="I95" i="36"/>
  <c r="J95" i="36"/>
  <c r="K95" i="36"/>
  <c r="L95" i="36"/>
  <c r="M95" i="36"/>
  <c r="I97" i="36"/>
  <c r="J97" i="36"/>
  <c r="K97" i="36"/>
  <c r="L97" i="36"/>
  <c r="M97" i="36"/>
  <c r="I99" i="36"/>
  <c r="J99" i="36"/>
  <c r="K99" i="36"/>
  <c r="L99" i="36"/>
  <c r="M99" i="36"/>
  <c r="G47" i="32" l="1"/>
  <c r="F47" i="32"/>
  <c r="G46" i="32"/>
  <c r="F46" i="32"/>
  <c r="G45" i="32"/>
  <c r="F45" i="32"/>
  <c r="I84" i="38" l="1"/>
  <c r="J84" i="38"/>
  <c r="K84" i="38"/>
  <c r="I86" i="38"/>
  <c r="J86" i="38"/>
  <c r="K86" i="38"/>
  <c r="I88" i="38"/>
  <c r="J88" i="38"/>
  <c r="K88" i="38"/>
  <c r="I90" i="38"/>
  <c r="J90" i="38"/>
  <c r="K90" i="38"/>
  <c r="I92" i="38"/>
  <c r="J92" i="38"/>
  <c r="K92" i="38"/>
  <c r="G39" i="12" l="1"/>
  <c r="H39" i="12"/>
  <c r="I39" i="12"/>
  <c r="G40" i="12"/>
  <c r="H40" i="12"/>
  <c r="I40" i="12"/>
  <c r="G41" i="12"/>
  <c r="H41" i="12"/>
  <c r="I41" i="12"/>
  <c r="G42" i="12"/>
  <c r="H42" i="12"/>
  <c r="I42" i="12"/>
  <c r="E37" i="11"/>
  <c r="F37" i="11"/>
  <c r="G37" i="11"/>
  <c r="H37" i="11"/>
  <c r="I37" i="11"/>
  <c r="E38" i="11"/>
  <c r="F38" i="11"/>
  <c r="G38" i="11"/>
  <c r="H38" i="11"/>
  <c r="I38" i="11"/>
  <c r="E39" i="11"/>
  <c r="F39" i="11"/>
  <c r="G39" i="11"/>
  <c r="H39" i="11"/>
  <c r="I39" i="11"/>
  <c r="E40" i="11"/>
  <c r="F40" i="11"/>
  <c r="G40" i="11"/>
  <c r="H40" i="11"/>
  <c r="I40" i="11"/>
  <c r="E41" i="11"/>
  <c r="F41" i="11"/>
  <c r="G41" i="11"/>
  <c r="H41" i="11"/>
  <c r="I41" i="11"/>
  <c r="E42" i="11"/>
  <c r="F42" i="11"/>
  <c r="G42" i="11"/>
  <c r="H42" i="11"/>
  <c r="I42" i="11"/>
  <c r="E43" i="11"/>
  <c r="F43" i="11"/>
  <c r="G43" i="11"/>
  <c r="H43" i="11"/>
  <c r="I43" i="11"/>
  <c r="E44" i="11"/>
  <c r="E45" i="11"/>
  <c r="F45" i="11"/>
  <c r="G45" i="11"/>
  <c r="H45" i="11"/>
  <c r="I45" i="11"/>
  <c r="F72" i="32" l="1"/>
  <c r="G72" i="32"/>
  <c r="H72" i="32"/>
  <c r="F73" i="32" l="1"/>
  <c r="G73" i="32"/>
  <c r="H73" i="32"/>
  <c r="J67" i="37"/>
  <c r="K67" i="37"/>
  <c r="L67" i="37"/>
  <c r="M67" i="37"/>
  <c r="N67" i="37"/>
  <c r="J69" i="37"/>
  <c r="K69" i="37"/>
  <c r="L69" i="37"/>
  <c r="M69" i="37"/>
  <c r="N69" i="37"/>
  <c r="J71" i="37"/>
  <c r="K71" i="37"/>
  <c r="L71" i="37"/>
  <c r="M71" i="37"/>
  <c r="N71" i="37"/>
  <c r="J73" i="37"/>
  <c r="K73" i="37"/>
  <c r="L73" i="37"/>
  <c r="M73" i="37"/>
  <c r="N73" i="37"/>
  <c r="J75" i="37"/>
  <c r="K75" i="37"/>
  <c r="L75" i="37"/>
  <c r="M75" i="37"/>
  <c r="N75" i="37"/>
  <c r="J77" i="37"/>
  <c r="K77" i="37"/>
  <c r="L77" i="37"/>
  <c r="M77" i="37"/>
  <c r="N77" i="37"/>
  <c r="J79" i="37"/>
  <c r="K79" i="37"/>
  <c r="L79" i="37"/>
  <c r="M79" i="37"/>
  <c r="N79" i="37"/>
  <c r="J81" i="37"/>
  <c r="K81" i="37"/>
  <c r="L81" i="37"/>
  <c r="M81" i="37"/>
  <c r="N81" i="37"/>
  <c r="J83" i="37"/>
  <c r="K83" i="37"/>
  <c r="L83" i="37"/>
  <c r="M83" i="37"/>
  <c r="N83" i="37"/>
  <c r="J85" i="37"/>
  <c r="K85" i="37"/>
  <c r="L85" i="37"/>
  <c r="M85" i="37"/>
  <c r="N85" i="37"/>
  <c r="J87" i="37"/>
  <c r="K87" i="37"/>
  <c r="L87" i="37"/>
  <c r="M87" i="37"/>
  <c r="N87" i="37"/>
  <c r="M65" i="37"/>
  <c r="K65" i="37"/>
  <c r="J65" i="37"/>
  <c r="L65" i="37"/>
  <c r="N65" i="37"/>
  <c r="C319" i="37"/>
  <c r="D319" i="37"/>
  <c r="E319" i="37"/>
  <c r="C320" i="37"/>
  <c r="D320" i="37"/>
  <c r="E320" i="37"/>
  <c r="C321" i="37"/>
  <c r="D321" i="37"/>
  <c r="E321" i="37"/>
  <c r="C322" i="37"/>
  <c r="D322" i="37"/>
  <c r="E322" i="37"/>
  <c r="C323" i="37"/>
  <c r="D323" i="37"/>
  <c r="E323" i="37"/>
  <c r="K323" i="37"/>
  <c r="L323" i="37"/>
  <c r="M323" i="37"/>
  <c r="C324" i="37"/>
  <c r="D324" i="37"/>
  <c r="E324" i="37"/>
  <c r="K324" i="37"/>
  <c r="L324" i="37"/>
  <c r="M324" i="37"/>
  <c r="C325" i="37"/>
  <c r="D325" i="37"/>
  <c r="E325" i="37"/>
  <c r="G325" i="37"/>
  <c r="H325" i="37"/>
  <c r="I325" i="37"/>
  <c r="K325" i="37"/>
  <c r="L325" i="37"/>
  <c r="M325" i="37"/>
  <c r="G326" i="37"/>
  <c r="H326" i="37"/>
  <c r="I326" i="37"/>
  <c r="K326" i="37"/>
  <c r="L326" i="37"/>
  <c r="M326" i="37"/>
  <c r="I8" i="25" l="1"/>
  <c r="H8" i="25"/>
  <c r="G8" i="25"/>
  <c r="F8" i="25"/>
  <c r="F76" i="32" l="1"/>
  <c r="H76" i="32"/>
  <c r="H75" i="32"/>
  <c r="G75" i="32"/>
  <c r="F75" i="32"/>
  <c r="H74" i="32"/>
  <c r="F16" i="30"/>
  <c r="F15" i="30"/>
  <c r="F14" i="30"/>
  <c r="F13" i="30"/>
  <c r="F12" i="30"/>
  <c r="F11" i="30"/>
  <c r="F10" i="30"/>
  <c r="F9" i="30"/>
  <c r="F8" i="30"/>
  <c r="K15" i="31"/>
  <c r="J15" i="31"/>
  <c r="I15" i="31"/>
  <c r="H15" i="31"/>
  <c r="G15" i="31"/>
  <c r="F15" i="31"/>
  <c r="K14" i="31"/>
  <c r="J14" i="31"/>
  <c r="I14" i="31"/>
  <c r="H14" i="31"/>
  <c r="G14" i="31"/>
  <c r="F14" i="31"/>
  <c r="K13" i="31"/>
  <c r="J13" i="31"/>
  <c r="I13" i="31"/>
  <c r="H13" i="31"/>
  <c r="G13" i="31"/>
  <c r="F13" i="31"/>
  <c r="K12" i="31"/>
  <c r="J12" i="31"/>
  <c r="I12" i="31"/>
  <c r="H12" i="31"/>
  <c r="G12" i="31"/>
  <c r="F12" i="31"/>
  <c r="K11" i="31"/>
  <c r="J11" i="31"/>
  <c r="I11" i="31"/>
  <c r="H11" i="31"/>
  <c r="G11" i="31"/>
  <c r="F11" i="31"/>
  <c r="K10" i="31"/>
  <c r="J10" i="31"/>
  <c r="I10" i="31"/>
  <c r="H10" i="31"/>
  <c r="G10" i="31"/>
  <c r="F10" i="31"/>
  <c r="K9" i="31"/>
  <c r="J9" i="31"/>
  <c r="I9" i="31"/>
  <c r="H9" i="31"/>
  <c r="G9" i="31"/>
  <c r="F9" i="31"/>
  <c r="K8" i="31"/>
  <c r="J8" i="31"/>
  <c r="I8" i="31"/>
  <c r="H8" i="31"/>
  <c r="G8" i="31"/>
  <c r="F8" i="31"/>
  <c r="K7" i="31"/>
  <c r="J7" i="31"/>
  <c r="I7" i="31"/>
  <c r="H7" i="31"/>
  <c r="G7" i="31"/>
  <c r="F7" i="31"/>
  <c r="M61" i="36" l="1"/>
  <c r="L61" i="36"/>
  <c r="K61" i="36"/>
  <c r="J61" i="36"/>
  <c r="I61" i="36"/>
  <c r="M59" i="36"/>
  <c r="L59" i="36"/>
  <c r="K59" i="36"/>
  <c r="J59" i="36"/>
  <c r="I59" i="36"/>
  <c r="M57" i="36"/>
  <c r="L57" i="36"/>
  <c r="K57" i="36"/>
  <c r="J57" i="36"/>
  <c r="I57" i="36"/>
  <c r="M55" i="36"/>
  <c r="L55" i="36"/>
  <c r="K55" i="36"/>
  <c r="J55" i="36"/>
  <c r="I55" i="36"/>
  <c r="M53" i="36"/>
  <c r="L53" i="36"/>
  <c r="K53" i="36"/>
  <c r="J53" i="36"/>
  <c r="I53" i="36"/>
  <c r="I68" i="38" l="1"/>
  <c r="J68" i="38"/>
  <c r="K68" i="38"/>
  <c r="I70" i="38"/>
  <c r="J70" i="38"/>
  <c r="K70" i="38"/>
  <c r="I72" i="38"/>
  <c r="J72" i="38"/>
  <c r="K72" i="38"/>
  <c r="I74" i="38"/>
  <c r="J74" i="38"/>
  <c r="K74" i="38"/>
  <c r="I76" i="38"/>
  <c r="J76" i="38"/>
  <c r="K76" i="38"/>
  <c r="I78" i="38"/>
  <c r="J78" i="38"/>
  <c r="K78" i="38"/>
  <c r="I80" i="38"/>
  <c r="J80" i="38"/>
  <c r="K80" i="38"/>
  <c r="I82" i="38"/>
  <c r="J82" i="38"/>
  <c r="K82" i="38"/>
  <c r="I67" i="36"/>
  <c r="J67" i="36"/>
  <c r="K67" i="36"/>
  <c r="L67" i="36"/>
  <c r="M67" i="36"/>
  <c r="I69" i="36"/>
  <c r="J69" i="36"/>
  <c r="K69" i="36"/>
  <c r="L69" i="36"/>
  <c r="M69" i="36"/>
  <c r="I71" i="36"/>
  <c r="J71" i="36"/>
  <c r="K71" i="36"/>
  <c r="L71" i="36"/>
  <c r="M71" i="36"/>
  <c r="I73" i="36"/>
  <c r="J73" i="36"/>
  <c r="K73" i="36"/>
  <c r="L73" i="36"/>
  <c r="M73" i="36"/>
  <c r="I75" i="36"/>
  <c r="J75" i="36"/>
  <c r="K75" i="36"/>
  <c r="L75" i="36"/>
  <c r="M75" i="36"/>
  <c r="I77" i="36"/>
  <c r="J77" i="36"/>
  <c r="K77" i="36"/>
  <c r="L77" i="36"/>
  <c r="M77" i="36"/>
  <c r="I79" i="36"/>
  <c r="J79" i="36"/>
  <c r="K79" i="36"/>
  <c r="L79" i="36"/>
  <c r="M79" i="36"/>
  <c r="I81" i="36"/>
  <c r="J81" i="36"/>
  <c r="K81" i="36"/>
  <c r="L81" i="36"/>
  <c r="M81" i="36"/>
  <c r="I83" i="36"/>
  <c r="J83" i="36"/>
  <c r="K83" i="36"/>
  <c r="L83" i="36"/>
  <c r="M83" i="36"/>
  <c r="G30" i="12"/>
  <c r="H30" i="12"/>
  <c r="I30" i="12"/>
  <c r="G31" i="12"/>
  <c r="H31" i="12"/>
  <c r="I31" i="12"/>
  <c r="G32" i="12"/>
  <c r="H32" i="12"/>
  <c r="I32" i="12"/>
  <c r="G33" i="12"/>
  <c r="H33" i="12"/>
  <c r="I33" i="12"/>
  <c r="G34" i="12"/>
  <c r="H34" i="12"/>
  <c r="I34" i="12"/>
  <c r="G35" i="12"/>
  <c r="H35" i="12"/>
  <c r="I35" i="12"/>
  <c r="G36" i="12"/>
  <c r="H36" i="12"/>
  <c r="I36" i="12"/>
  <c r="G37" i="12"/>
  <c r="H37" i="12"/>
  <c r="I37" i="12"/>
  <c r="G38" i="12"/>
  <c r="H38" i="12"/>
  <c r="I38" i="12"/>
  <c r="E29" i="11"/>
  <c r="F29" i="11"/>
  <c r="G29" i="11"/>
  <c r="H29" i="11"/>
  <c r="I29" i="11"/>
  <c r="E30" i="11"/>
  <c r="F30" i="11"/>
  <c r="G30" i="11"/>
  <c r="H30" i="11"/>
  <c r="I30" i="11"/>
  <c r="E31" i="11"/>
  <c r="F31" i="11"/>
  <c r="G31" i="11"/>
  <c r="H31" i="11"/>
  <c r="I31" i="11"/>
  <c r="E32" i="11"/>
  <c r="F32" i="11"/>
  <c r="G32" i="11"/>
  <c r="H32" i="11"/>
  <c r="I32" i="11"/>
  <c r="E33" i="11"/>
  <c r="F33" i="11"/>
  <c r="G33" i="11"/>
  <c r="H33" i="11"/>
  <c r="I33" i="11"/>
  <c r="E34" i="11"/>
  <c r="F34" i="11"/>
  <c r="G34" i="11"/>
  <c r="H34" i="11"/>
  <c r="I34" i="11"/>
  <c r="E35" i="11"/>
  <c r="F35" i="11"/>
  <c r="G35" i="11"/>
  <c r="H35" i="11"/>
  <c r="I35" i="11"/>
  <c r="E36" i="11"/>
  <c r="F36" i="11"/>
  <c r="G36" i="11"/>
  <c r="H36" i="11"/>
  <c r="I36" i="11"/>
  <c r="K66" i="38" l="1"/>
  <c r="J66" i="38"/>
  <c r="I66" i="38"/>
  <c r="K64" i="38"/>
  <c r="J64" i="38"/>
  <c r="I64" i="38"/>
  <c r="K62" i="38"/>
  <c r="J62" i="38"/>
  <c r="I62" i="38"/>
  <c r="K60" i="38"/>
  <c r="J60" i="38"/>
  <c r="I60" i="38"/>
  <c r="K58" i="38"/>
  <c r="J58" i="38"/>
  <c r="I58" i="38"/>
  <c r="N59" i="37"/>
  <c r="M59" i="37"/>
  <c r="L59" i="37"/>
  <c r="K59" i="37"/>
  <c r="J59" i="37"/>
  <c r="M65" i="36"/>
  <c r="L65" i="36"/>
  <c r="K65" i="36"/>
  <c r="J65" i="36"/>
  <c r="I65" i="36"/>
  <c r="M63" i="36"/>
  <c r="L63" i="36"/>
  <c r="K63" i="36"/>
  <c r="J63" i="36"/>
  <c r="I63" i="36"/>
  <c r="E24" i="11" l="1"/>
  <c r="F24" i="11"/>
  <c r="G24" i="11"/>
  <c r="H24" i="11"/>
  <c r="I24" i="11"/>
  <c r="E25" i="11"/>
  <c r="F25" i="11"/>
  <c r="G25" i="11"/>
  <c r="H25" i="11"/>
  <c r="I25" i="11"/>
  <c r="E26" i="11"/>
  <c r="F26" i="11"/>
  <c r="G26" i="11"/>
  <c r="H26" i="11"/>
  <c r="I26" i="11"/>
  <c r="E27" i="11"/>
  <c r="F27" i="11"/>
  <c r="G27" i="11"/>
  <c r="H27" i="11"/>
  <c r="I27" i="11"/>
  <c r="E28" i="11"/>
  <c r="F28" i="11"/>
  <c r="G28" i="11"/>
  <c r="H28" i="11"/>
  <c r="I28" i="11"/>
  <c r="I9" i="25" l="1"/>
  <c r="H9" i="25"/>
  <c r="G9" i="25"/>
  <c r="F9" i="25"/>
  <c r="I10" i="25" l="1"/>
  <c r="H10" i="25"/>
  <c r="G10" i="25"/>
  <c r="F10" i="25"/>
  <c r="F11" i="25" l="1"/>
  <c r="I11" i="25"/>
  <c r="H11" i="25"/>
  <c r="G11" i="25"/>
  <c r="I50" i="38"/>
  <c r="J50" i="38"/>
  <c r="K50" i="38"/>
  <c r="I52" i="38"/>
  <c r="J52" i="38"/>
  <c r="K52" i="38"/>
  <c r="I54" i="38"/>
  <c r="J54" i="38"/>
  <c r="K54" i="38"/>
  <c r="I56" i="38"/>
  <c r="J56" i="38"/>
  <c r="K56" i="38"/>
  <c r="J51" i="37"/>
  <c r="K51" i="37"/>
  <c r="L51" i="37"/>
  <c r="M51" i="37"/>
  <c r="N51" i="37"/>
  <c r="J53" i="37"/>
  <c r="K53" i="37"/>
  <c r="L53" i="37"/>
  <c r="M53" i="37"/>
  <c r="N53" i="37"/>
  <c r="J55" i="37"/>
  <c r="K55" i="37"/>
  <c r="L55" i="37"/>
  <c r="M55" i="37"/>
  <c r="N55" i="37"/>
  <c r="J57" i="37"/>
  <c r="K57" i="37"/>
  <c r="L57" i="37"/>
  <c r="M57" i="37"/>
  <c r="N57" i="37"/>
  <c r="I49" i="36"/>
  <c r="J49" i="36"/>
  <c r="K49" i="36"/>
  <c r="L49" i="36"/>
  <c r="M49" i="36"/>
  <c r="I51" i="36"/>
  <c r="J51" i="36"/>
  <c r="K51" i="36"/>
  <c r="L51" i="36"/>
  <c r="M51" i="36"/>
  <c r="G26" i="12"/>
  <c r="H26" i="12"/>
  <c r="I26" i="12"/>
  <c r="G27" i="12"/>
  <c r="H27" i="12"/>
  <c r="I27" i="12"/>
  <c r="G28" i="12"/>
  <c r="H28" i="12"/>
  <c r="I28" i="12"/>
  <c r="G29" i="12"/>
  <c r="H29" i="12"/>
  <c r="I29" i="12"/>
  <c r="E20" i="11"/>
  <c r="F20" i="11"/>
  <c r="G20" i="11"/>
  <c r="H20" i="11"/>
  <c r="I20" i="11"/>
  <c r="E21" i="11"/>
  <c r="F21" i="11"/>
  <c r="G21" i="11"/>
  <c r="H21" i="11"/>
  <c r="I21" i="11"/>
  <c r="E22" i="11"/>
  <c r="F22" i="11"/>
  <c r="G22" i="11"/>
  <c r="H22" i="11"/>
  <c r="I22" i="11"/>
  <c r="E23" i="11"/>
  <c r="F23" i="11"/>
  <c r="G23" i="11"/>
  <c r="H23" i="11"/>
  <c r="I23" i="11"/>
  <c r="F12" i="25" l="1"/>
  <c r="G12" i="25"/>
  <c r="I12" i="25"/>
  <c r="H12" i="25"/>
  <c r="K48" i="38"/>
  <c r="J48" i="38"/>
  <c r="I48" i="38"/>
  <c r="K46" i="38"/>
  <c r="J46" i="38"/>
  <c r="I46" i="38"/>
  <c r="K44" i="38"/>
  <c r="J44" i="38"/>
  <c r="I44" i="38"/>
  <c r="K42" i="38"/>
  <c r="J42" i="38"/>
  <c r="I42" i="38"/>
  <c r="K40" i="38"/>
  <c r="J40" i="38"/>
  <c r="I40" i="38"/>
  <c r="K38" i="38"/>
  <c r="J38" i="38"/>
  <c r="I38" i="38"/>
  <c r="K36" i="38"/>
  <c r="J36" i="38"/>
  <c r="I36" i="38"/>
  <c r="K34" i="38"/>
  <c r="J34" i="38"/>
  <c r="I34" i="38"/>
  <c r="K32" i="38"/>
  <c r="J32" i="38"/>
  <c r="I32" i="38"/>
  <c r="K30" i="38"/>
  <c r="J30" i="38"/>
  <c r="I30" i="38"/>
  <c r="K28" i="38"/>
  <c r="J28" i="38"/>
  <c r="I28" i="38"/>
  <c r="K26" i="38"/>
  <c r="J26" i="38"/>
  <c r="I26" i="38"/>
  <c r="K24" i="38"/>
  <c r="J24" i="38"/>
  <c r="I24" i="38"/>
  <c r="K22" i="38"/>
  <c r="J22" i="38"/>
  <c r="I22" i="38"/>
  <c r="K20" i="38"/>
  <c r="J20" i="38"/>
  <c r="I20" i="38"/>
  <c r="E20" i="38"/>
  <c r="K18" i="38"/>
  <c r="J18" i="38"/>
  <c r="I18" i="38"/>
  <c r="E18" i="38"/>
  <c r="K16" i="38"/>
  <c r="J16" i="38"/>
  <c r="I16" i="38"/>
  <c r="E16" i="38"/>
  <c r="K14" i="38"/>
  <c r="J14" i="38"/>
  <c r="I14" i="38"/>
  <c r="E14" i="38"/>
  <c r="K12" i="38"/>
  <c r="J12" i="38"/>
  <c r="I12" i="38"/>
  <c r="K10" i="38"/>
  <c r="J10" i="38"/>
  <c r="I10" i="38"/>
  <c r="E10" i="38"/>
  <c r="K8" i="38"/>
  <c r="J8" i="38"/>
  <c r="I8" i="38"/>
  <c r="E8" i="38"/>
  <c r="G13" i="25" l="1"/>
  <c r="F13" i="25"/>
  <c r="I13" i="25"/>
  <c r="H13" i="25"/>
  <c r="N29" i="37" l="1"/>
  <c r="N49" i="37"/>
  <c r="N47" i="37"/>
  <c r="N45" i="37"/>
  <c r="N43" i="37"/>
  <c r="N41" i="37"/>
  <c r="N39" i="37"/>
  <c r="N37" i="37"/>
  <c r="N35" i="37"/>
  <c r="N33" i="37"/>
  <c r="N31" i="37"/>
  <c r="I25" i="12" l="1"/>
  <c r="H25" i="12"/>
  <c r="G25" i="12"/>
  <c r="I24" i="12"/>
  <c r="H24" i="12"/>
  <c r="G24" i="12"/>
  <c r="I23" i="12"/>
  <c r="H23" i="12"/>
  <c r="G23" i="12"/>
  <c r="I22" i="12"/>
  <c r="H22" i="12"/>
  <c r="G22" i="12"/>
  <c r="N10" i="37" l="1"/>
  <c r="N8" i="37"/>
  <c r="D157" i="10" l="1"/>
  <c r="C157" i="10"/>
  <c r="B157" i="10"/>
  <c r="D156" i="10"/>
  <c r="C156" i="10"/>
  <c r="B156" i="10"/>
  <c r="D155" i="10"/>
  <c r="C155" i="10"/>
  <c r="B155" i="10"/>
  <c r="D154" i="10"/>
  <c r="C154" i="10"/>
  <c r="B154" i="10"/>
  <c r="D153" i="10"/>
  <c r="C153" i="10"/>
  <c r="B153" i="10"/>
  <c r="D152" i="10"/>
  <c r="C152" i="10"/>
  <c r="B152" i="10"/>
  <c r="D151" i="10"/>
  <c r="C151" i="10"/>
  <c r="B151" i="10"/>
  <c r="L150" i="10"/>
  <c r="K150" i="10"/>
  <c r="J150" i="10"/>
  <c r="D150" i="10"/>
  <c r="C150" i="10"/>
  <c r="B150" i="10"/>
  <c r="G42" i="32" l="1"/>
  <c r="F42" i="32"/>
  <c r="G8" i="32" l="1"/>
  <c r="G10" i="32"/>
  <c r="G12" i="32"/>
  <c r="G13" i="32"/>
  <c r="G18" i="32"/>
  <c r="G19" i="32"/>
  <c r="G21" i="32"/>
  <c r="G22" i="32"/>
  <c r="G23" i="32"/>
  <c r="G24" i="32"/>
  <c r="G25" i="32"/>
  <c r="G26" i="32"/>
  <c r="G27" i="32"/>
  <c r="G28" i="32"/>
  <c r="G29" i="32"/>
  <c r="G30" i="32"/>
  <c r="G31" i="32"/>
  <c r="G32" i="32"/>
  <c r="G33" i="32"/>
  <c r="G34" i="32"/>
  <c r="H8" i="32"/>
  <c r="H10" i="32"/>
  <c r="H12" i="32"/>
  <c r="H13" i="32"/>
  <c r="H18" i="32"/>
  <c r="H19" i="32"/>
  <c r="H21" i="32"/>
  <c r="H22" i="32"/>
  <c r="H23" i="32"/>
  <c r="H24" i="32"/>
  <c r="H25" i="32"/>
  <c r="H26" i="32"/>
  <c r="H27" i="32"/>
  <c r="H28" i="32"/>
  <c r="H29" i="32"/>
  <c r="H30" i="32"/>
  <c r="H31" i="32"/>
  <c r="H32" i="32"/>
  <c r="H33" i="32"/>
  <c r="H34" i="32"/>
  <c r="F38" i="32"/>
  <c r="J43" i="37" l="1"/>
  <c r="K43" i="37"/>
  <c r="L43" i="37"/>
  <c r="M43" i="37"/>
  <c r="J45" i="37"/>
  <c r="K45" i="37"/>
  <c r="L45" i="37"/>
  <c r="M45" i="37"/>
  <c r="J47" i="37"/>
  <c r="K47" i="37"/>
  <c r="L47" i="37"/>
  <c r="M47" i="37"/>
  <c r="J49" i="37"/>
  <c r="K49" i="37"/>
  <c r="L49" i="37"/>
  <c r="M49" i="37"/>
  <c r="I41" i="36"/>
  <c r="J41" i="36"/>
  <c r="K41" i="36"/>
  <c r="L41" i="36"/>
  <c r="M41" i="36"/>
  <c r="I43" i="36"/>
  <c r="J43" i="36"/>
  <c r="K43" i="36"/>
  <c r="L43" i="36"/>
  <c r="M43" i="36"/>
  <c r="I45" i="36"/>
  <c r="J45" i="36"/>
  <c r="K45" i="36"/>
  <c r="L45" i="36"/>
  <c r="M45" i="36"/>
  <c r="I47" i="36"/>
  <c r="J47" i="36"/>
  <c r="K47" i="36"/>
  <c r="L47" i="36"/>
  <c r="M47" i="36"/>
  <c r="G17" i="12"/>
  <c r="H17" i="12"/>
  <c r="I17" i="12"/>
  <c r="G18" i="12"/>
  <c r="H18" i="12"/>
  <c r="I18" i="12"/>
  <c r="G19" i="12"/>
  <c r="H19" i="12"/>
  <c r="I19" i="12"/>
  <c r="G20" i="12"/>
  <c r="H20" i="12"/>
  <c r="I20" i="12"/>
  <c r="G21" i="12"/>
  <c r="H21" i="12"/>
  <c r="I21" i="12"/>
  <c r="E15" i="11"/>
  <c r="F15" i="11"/>
  <c r="G15" i="11"/>
  <c r="H15" i="11"/>
  <c r="I15" i="11"/>
  <c r="E16" i="11"/>
  <c r="F16" i="11"/>
  <c r="G16" i="11"/>
  <c r="H16" i="11"/>
  <c r="I16" i="11"/>
  <c r="E17" i="11"/>
  <c r="F17" i="11"/>
  <c r="G17" i="11"/>
  <c r="H17" i="11"/>
  <c r="I17" i="11"/>
  <c r="E18" i="11"/>
  <c r="F18" i="11"/>
  <c r="G18" i="11"/>
  <c r="H18" i="11"/>
  <c r="I18" i="11"/>
  <c r="E19" i="11"/>
  <c r="F19" i="11"/>
  <c r="G19" i="11"/>
  <c r="H19" i="11"/>
  <c r="I19" i="11"/>
  <c r="M14" i="37" l="1"/>
  <c r="L14" i="37"/>
  <c r="K14" i="37"/>
  <c r="J14" i="37"/>
  <c r="N14" i="37" s="1"/>
  <c r="F31" i="32" l="1"/>
  <c r="F30" i="32"/>
  <c r="F29" i="32"/>
  <c r="F28" i="32"/>
  <c r="J41" i="37" l="1"/>
  <c r="K41" i="37"/>
  <c r="L41" i="37"/>
  <c r="M41" i="37"/>
  <c r="J27" i="37"/>
  <c r="N27" i="37" s="1"/>
  <c r="K27" i="37"/>
  <c r="L27" i="37"/>
  <c r="M27" i="37"/>
  <c r="J29" i="37"/>
  <c r="K29" i="37"/>
  <c r="L29" i="37"/>
  <c r="M29" i="37"/>
  <c r="J31" i="37"/>
  <c r="K31" i="37"/>
  <c r="L31" i="37"/>
  <c r="M31" i="37"/>
  <c r="J33" i="37"/>
  <c r="K33" i="37"/>
  <c r="L33" i="37"/>
  <c r="M33" i="37"/>
  <c r="J35" i="37"/>
  <c r="K35" i="37"/>
  <c r="L35" i="37"/>
  <c r="M35" i="37"/>
  <c r="J37" i="37"/>
  <c r="K37" i="37"/>
  <c r="L37" i="37"/>
  <c r="M37" i="37"/>
  <c r="J39" i="37"/>
  <c r="K39" i="37"/>
  <c r="L39" i="37"/>
  <c r="M39" i="37"/>
  <c r="I23" i="36"/>
  <c r="J23" i="36"/>
  <c r="K23" i="36"/>
  <c r="L23" i="36"/>
  <c r="M23" i="36"/>
  <c r="I25" i="36"/>
  <c r="J25" i="36"/>
  <c r="K25" i="36"/>
  <c r="L25" i="36"/>
  <c r="M25" i="36"/>
  <c r="I27" i="36"/>
  <c r="J27" i="36"/>
  <c r="K27" i="36"/>
  <c r="L27" i="36"/>
  <c r="M27" i="36"/>
  <c r="I29" i="36"/>
  <c r="J29" i="36"/>
  <c r="K29" i="36"/>
  <c r="L29" i="36"/>
  <c r="M29" i="36"/>
  <c r="I31" i="36"/>
  <c r="J31" i="36"/>
  <c r="K31" i="36"/>
  <c r="L31" i="36"/>
  <c r="M31" i="36"/>
  <c r="I33" i="36"/>
  <c r="J33" i="36"/>
  <c r="K33" i="36"/>
  <c r="L33" i="36"/>
  <c r="M33" i="36"/>
  <c r="I35" i="36"/>
  <c r="J35" i="36"/>
  <c r="K35" i="36"/>
  <c r="L35" i="36"/>
  <c r="M35" i="36"/>
  <c r="I37" i="36"/>
  <c r="J37" i="36"/>
  <c r="K37" i="36"/>
  <c r="L37" i="36"/>
  <c r="M37" i="36"/>
  <c r="I39" i="36"/>
  <c r="J39" i="36"/>
  <c r="K39" i="36"/>
  <c r="L39" i="36"/>
  <c r="M39" i="36"/>
  <c r="G13" i="12"/>
  <c r="H13" i="12"/>
  <c r="I13" i="12"/>
  <c r="G14" i="12"/>
  <c r="H14" i="12"/>
  <c r="I14" i="12"/>
  <c r="G15" i="12"/>
  <c r="H15" i="12"/>
  <c r="I15" i="12"/>
  <c r="G16" i="12"/>
  <c r="H16" i="12"/>
  <c r="I16" i="12"/>
  <c r="E11" i="11"/>
  <c r="F11" i="11"/>
  <c r="G11" i="11"/>
  <c r="H11" i="11"/>
  <c r="I11" i="11"/>
  <c r="E12" i="11"/>
  <c r="F12" i="11"/>
  <c r="G12" i="11"/>
  <c r="H12" i="11"/>
  <c r="I12" i="11"/>
  <c r="E13" i="11"/>
  <c r="F13" i="11"/>
  <c r="G13" i="11"/>
  <c r="H13" i="11"/>
  <c r="I13" i="11"/>
  <c r="E14" i="11"/>
  <c r="F14" i="11"/>
  <c r="G14" i="11"/>
  <c r="H14" i="11"/>
  <c r="I14" i="11"/>
  <c r="G12" i="12" l="1"/>
  <c r="H12" i="12"/>
  <c r="I12" i="12"/>
  <c r="G8" i="12"/>
  <c r="H8" i="12"/>
  <c r="I8" i="12"/>
  <c r="G9" i="12"/>
  <c r="H9" i="12"/>
  <c r="I9" i="12"/>
  <c r="G10" i="12"/>
  <c r="H10" i="12"/>
  <c r="I10" i="12"/>
  <c r="G11" i="12"/>
  <c r="H11" i="12"/>
  <c r="I11" i="12"/>
  <c r="E7" i="11"/>
  <c r="F7" i="11"/>
  <c r="G7" i="11"/>
  <c r="H7" i="11"/>
  <c r="I7" i="11"/>
  <c r="E8" i="11"/>
  <c r="F8" i="11"/>
  <c r="G8" i="11"/>
  <c r="H8" i="11"/>
  <c r="I8" i="11"/>
  <c r="E9" i="11"/>
  <c r="F9" i="11"/>
  <c r="G9" i="11"/>
  <c r="H9" i="11"/>
  <c r="I9" i="11"/>
  <c r="E10" i="11"/>
  <c r="F10" i="11"/>
  <c r="G10" i="11"/>
  <c r="H10" i="11"/>
  <c r="I10" i="11"/>
  <c r="F34" i="32" l="1"/>
  <c r="F33" i="32"/>
  <c r="F32" i="32"/>
  <c r="E21" i="37" l="1"/>
  <c r="F21" i="37" s="1"/>
  <c r="F19" i="37"/>
  <c r="F17" i="37"/>
  <c r="M23" i="37"/>
  <c r="L23" i="37"/>
  <c r="K23" i="37"/>
  <c r="J23" i="37"/>
  <c r="N23" i="37" s="1"/>
  <c r="M21" i="37"/>
  <c r="L21" i="37"/>
  <c r="K21" i="37"/>
  <c r="J21" i="37"/>
  <c r="N21" i="37" s="1"/>
  <c r="M19" i="37"/>
  <c r="L19" i="37"/>
  <c r="K19" i="37"/>
  <c r="J19" i="37"/>
  <c r="N19" i="37" s="1"/>
  <c r="M17" i="37"/>
  <c r="L17" i="37"/>
  <c r="K17" i="37"/>
  <c r="J17" i="37"/>
  <c r="N17" i="37" s="1"/>
  <c r="M19" i="36" l="1"/>
  <c r="L19" i="36"/>
  <c r="K19" i="36"/>
  <c r="J19" i="36"/>
  <c r="I19" i="36"/>
  <c r="M17" i="36"/>
  <c r="L17" i="36"/>
  <c r="K17" i="36"/>
  <c r="J17" i="36"/>
  <c r="I17" i="36"/>
  <c r="H26" i="14" l="1"/>
  <c r="N82" i="19" l="1"/>
  <c r="M82" i="19"/>
  <c r="L82" i="19"/>
  <c r="I82" i="19"/>
  <c r="H82" i="19"/>
  <c r="G82" i="19"/>
  <c r="E82" i="19"/>
  <c r="D82" i="19"/>
  <c r="C82" i="19"/>
  <c r="N81" i="19"/>
  <c r="M81" i="19"/>
  <c r="L81" i="19"/>
  <c r="I81" i="19"/>
  <c r="H81" i="19"/>
  <c r="G81" i="19"/>
  <c r="E81" i="19"/>
  <c r="D81" i="19"/>
  <c r="C81" i="19"/>
  <c r="N80" i="19"/>
  <c r="M80" i="19"/>
  <c r="L80" i="19"/>
  <c r="I80" i="19"/>
  <c r="H80" i="19"/>
  <c r="G80" i="19"/>
  <c r="E80" i="19"/>
  <c r="D80" i="19"/>
  <c r="C80" i="19"/>
  <c r="N79" i="19"/>
  <c r="M79" i="19"/>
  <c r="L79" i="19"/>
  <c r="I79" i="19"/>
  <c r="H79" i="19"/>
  <c r="G79" i="19"/>
  <c r="E79" i="19"/>
  <c r="D79" i="19"/>
  <c r="C79" i="19"/>
  <c r="N78" i="19"/>
  <c r="M78" i="19"/>
  <c r="L78" i="19"/>
  <c r="I78" i="19"/>
  <c r="H78" i="19"/>
  <c r="G78" i="19"/>
  <c r="E78" i="19"/>
  <c r="D78" i="19"/>
  <c r="C78" i="19"/>
  <c r="N77" i="19"/>
  <c r="M77" i="19"/>
  <c r="L77" i="19"/>
  <c r="I77" i="19"/>
  <c r="H77" i="19"/>
  <c r="G77" i="19"/>
  <c r="E77" i="19"/>
  <c r="D77" i="19"/>
  <c r="C77" i="19"/>
  <c r="N76" i="19"/>
  <c r="M76" i="19"/>
  <c r="L76" i="19"/>
  <c r="I76" i="19"/>
  <c r="H76" i="19"/>
  <c r="G76" i="19"/>
  <c r="E76" i="19"/>
  <c r="D76" i="19"/>
  <c r="C76" i="19"/>
  <c r="N75" i="19"/>
  <c r="M75" i="19"/>
  <c r="L75" i="19"/>
  <c r="I75" i="19"/>
  <c r="H75" i="19"/>
  <c r="G75" i="19"/>
  <c r="E75" i="19"/>
  <c r="D75" i="19"/>
  <c r="C75" i="19"/>
  <c r="F27" i="32" l="1"/>
  <c r="I15" i="36" l="1"/>
  <c r="J15" i="36"/>
  <c r="K15" i="36"/>
  <c r="L15" i="36"/>
  <c r="M15" i="36"/>
  <c r="M12" i="37" l="1"/>
  <c r="L12" i="37"/>
  <c r="K12" i="37"/>
  <c r="J12" i="37"/>
  <c r="N12" i="37" s="1"/>
  <c r="M10" i="37"/>
  <c r="L10" i="37"/>
  <c r="K10" i="37"/>
  <c r="J10" i="37"/>
  <c r="M8" i="37"/>
  <c r="L8" i="37"/>
  <c r="K8" i="37"/>
  <c r="J8" i="37"/>
  <c r="M11" i="36"/>
  <c r="L11" i="36"/>
  <c r="K11" i="36"/>
  <c r="J11" i="36"/>
  <c r="I11" i="36"/>
  <c r="M9" i="36"/>
  <c r="L9" i="36"/>
  <c r="K9" i="36"/>
  <c r="J9" i="36"/>
  <c r="I9" i="36"/>
  <c r="E9" i="36"/>
  <c r="F26" i="32" l="1"/>
  <c r="F19" i="32" l="1"/>
  <c r="D20" i="32"/>
  <c r="H20" i="32" l="1"/>
  <c r="G20" i="32"/>
  <c r="F20" i="32"/>
  <c r="F21" i="32" l="1"/>
  <c r="F22" i="32" l="1"/>
  <c r="F23" i="32" l="1"/>
  <c r="I114" i="24"/>
  <c r="H114" i="24"/>
  <c r="G114" i="24"/>
  <c r="E114" i="24"/>
  <c r="D114" i="24"/>
  <c r="C114" i="24"/>
  <c r="I113" i="24"/>
  <c r="H113" i="24"/>
  <c r="G113" i="24"/>
  <c r="E113" i="24"/>
  <c r="D113" i="24"/>
  <c r="C113" i="24"/>
  <c r="E112" i="24"/>
  <c r="D112" i="24"/>
  <c r="C112" i="24"/>
  <c r="E111" i="24"/>
  <c r="D111" i="24"/>
  <c r="C111" i="24"/>
  <c r="E110" i="24"/>
  <c r="D110" i="24"/>
  <c r="C110" i="24"/>
  <c r="E109" i="24"/>
  <c r="D109" i="24"/>
  <c r="C109" i="24"/>
  <c r="E108" i="24"/>
  <c r="D108" i="24"/>
  <c r="C108" i="24"/>
  <c r="M107" i="24"/>
  <c r="L107" i="24"/>
  <c r="K107" i="24"/>
  <c r="E107" i="24"/>
  <c r="D107" i="24"/>
  <c r="C107" i="24"/>
  <c r="I144" i="25"/>
  <c r="H144" i="25"/>
  <c r="G144" i="25"/>
  <c r="E144" i="25"/>
  <c r="D144" i="25"/>
  <c r="C144" i="25"/>
  <c r="I143" i="25"/>
  <c r="H143" i="25"/>
  <c r="G143" i="25"/>
  <c r="E143" i="25"/>
  <c r="D143" i="25"/>
  <c r="C143" i="25"/>
  <c r="E142" i="25"/>
  <c r="D142" i="25"/>
  <c r="C142" i="25"/>
  <c r="E141" i="25"/>
  <c r="D141" i="25"/>
  <c r="C141" i="25"/>
  <c r="E140" i="25"/>
  <c r="D140" i="25"/>
  <c r="C140" i="25"/>
  <c r="E139" i="25"/>
  <c r="D139" i="25"/>
  <c r="C139" i="25"/>
  <c r="E138" i="25"/>
  <c r="D138" i="25"/>
  <c r="C138" i="25"/>
  <c r="M137" i="25"/>
  <c r="L137" i="25"/>
  <c r="K137" i="25"/>
  <c r="E137" i="25"/>
  <c r="D137" i="25"/>
  <c r="C137" i="25"/>
  <c r="I146" i="23"/>
  <c r="H146" i="23"/>
  <c r="G146" i="23"/>
  <c r="E146" i="23"/>
  <c r="D146" i="23"/>
  <c r="C146" i="23"/>
  <c r="I145" i="23"/>
  <c r="H145" i="23"/>
  <c r="G145" i="23"/>
  <c r="E145" i="23"/>
  <c r="D145" i="23"/>
  <c r="C145" i="23"/>
  <c r="E144" i="23"/>
  <c r="D144" i="23"/>
  <c r="C144" i="23"/>
  <c r="E143" i="23"/>
  <c r="D143" i="23"/>
  <c r="C143" i="23"/>
  <c r="E142" i="23"/>
  <c r="D142" i="23"/>
  <c r="C142" i="23"/>
  <c r="E141" i="23"/>
  <c r="D141" i="23"/>
  <c r="C141" i="23"/>
  <c r="E140" i="23"/>
  <c r="D140" i="23"/>
  <c r="C140" i="23"/>
  <c r="M139" i="23"/>
  <c r="L139" i="23"/>
  <c r="E139" i="23"/>
  <c r="D139" i="23"/>
  <c r="C139" i="23"/>
  <c r="F24" i="32" l="1"/>
  <c r="I119" i="22"/>
  <c r="H119" i="22"/>
  <c r="G119" i="22"/>
  <c r="E119" i="22"/>
  <c r="D119" i="22"/>
  <c r="C119" i="22"/>
  <c r="I118" i="22"/>
  <c r="H118" i="22"/>
  <c r="G118" i="22"/>
  <c r="E118" i="22"/>
  <c r="D118" i="22"/>
  <c r="C118" i="22"/>
  <c r="E117" i="22"/>
  <c r="D117" i="22"/>
  <c r="C117" i="22"/>
  <c r="E116" i="22"/>
  <c r="D116" i="22"/>
  <c r="C116" i="22"/>
  <c r="E115" i="22"/>
  <c r="D115" i="22"/>
  <c r="C115" i="22"/>
  <c r="E114" i="22"/>
  <c r="D114" i="22"/>
  <c r="C114" i="22"/>
  <c r="E113" i="22"/>
  <c r="D113" i="22"/>
  <c r="C113" i="22"/>
  <c r="M112" i="22"/>
  <c r="L112" i="22"/>
  <c r="K112" i="22"/>
  <c r="E112" i="22"/>
  <c r="D112" i="22"/>
  <c r="C112" i="22"/>
  <c r="F25" i="32" l="1"/>
  <c r="M191" i="21"/>
  <c r="L191" i="21"/>
  <c r="L331" i="38" l="1"/>
  <c r="K331" i="38"/>
  <c r="J331" i="38"/>
  <c r="H331" i="38"/>
  <c r="G331" i="38"/>
  <c r="F331" i="38"/>
  <c r="L330" i="38"/>
  <c r="K330" i="38"/>
  <c r="J330" i="38"/>
  <c r="D330" i="38"/>
  <c r="C330" i="38"/>
  <c r="B330" i="38"/>
  <c r="L329" i="38"/>
  <c r="K329" i="38"/>
  <c r="J329" i="38"/>
  <c r="D329" i="38"/>
  <c r="C329" i="38"/>
  <c r="B329" i="38"/>
  <c r="L328" i="38"/>
  <c r="K328" i="38"/>
  <c r="J328" i="38"/>
  <c r="D328" i="38"/>
  <c r="C328" i="38"/>
  <c r="B328" i="38"/>
  <c r="L327" i="38"/>
  <c r="K327" i="38"/>
  <c r="J327" i="38"/>
  <c r="D327" i="38"/>
  <c r="C327" i="38"/>
  <c r="B327" i="38"/>
  <c r="L326" i="38"/>
  <c r="K326" i="38"/>
  <c r="J326" i="38"/>
  <c r="D326" i="38"/>
  <c r="C326" i="38"/>
  <c r="B326" i="38"/>
  <c r="L325" i="38"/>
  <c r="K325" i="38"/>
  <c r="J325" i="38"/>
  <c r="D325" i="38"/>
  <c r="C325" i="38"/>
  <c r="B325" i="38"/>
  <c r="L324" i="38"/>
  <c r="K324" i="38"/>
  <c r="J324" i="38"/>
  <c r="D324" i="38"/>
  <c r="C324" i="38"/>
  <c r="B324" i="38"/>
  <c r="D9" i="32" l="1"/>
  <c r="F8" i="32"/>
  <c r="G9" i="32" l="1"/>
  <c r="H9" i="32"/>
  <c r="D11" i="32"/>
  <c r="H8" i="21" l="1"/>
  <c r="G8" i="21"/>
  <c r="F8" i="21"/>
  <c r="J8" i="21"/>
  <c r="I8" i="21"/>
  <c r="G11" i="32"/>
  <c r="H11" i="32"/>
  <c r="F12" i="32"/>
  <c r="J9" i="21" l="1"/>
  <c r="G9" i="21"/>
  <c r="H9" i="21"/>
  <c r="I9" i="21"/>
  <c r="F9" i="21"/>
  <c r="F13" i="32"/>
  <c r="D14" i="32"/>
  <c r="F10" i="21" l="1"/>
  <c r="G10" i="21"/>
  <c r="I10" i="21"/>
  <c r="J10" i="21"/>
  <c r="H10" i="21"/>
  <c r="H14" i="32"/>
  <c r="G14" i="32"/>
  <c r="D15" i="32"/>
  <c r="F14" i="32"/>
  <c r="G12" i="21" l="1"/>
  <c r="F12" i="21"/>
  <c r="J12" i="21"/>
  <c r="I12" i="21"/>
  <c r="H12" i="21"/>
  <c r="F11" i="21"/>
  <c r="G11" i="21"/>
  <c r="H11" i="21"/>
  <c r="I11" i="21"/>
  <c r="J11" i="21"/>
  <c r="H15" i="32"/>
  <c r="G15" i="32"/>
  <c r="F15" i="32"/>
  <c r="D16" i="32"/>
  <c r="G14" i="21" l="1"/>
  <c r="F14" i="21"/>
  <c r="I14" i="21"/>
  <c r="H14" i="21"/>
  <c r="J14" i="21"/>
  <c r="F13" i="21"/>
  <c r="J13" i="21"/>
  <c r="I13" i="21"/>
  <c r="H13" i="21"/>
  <c r="G13" i="21"/>
  <c r="G16" i="32"/>
  <c r="H16" i="32"/>
  <c r="F16" i="32"/>
  <c r="D17" i="32"/>
  <c r="F17" i="21" l="1"/>
  <c r="J17" i="21"/>
  <c r="G17" i="21"/>
  <c r="H17" i="21"/>
  <c r="I17" i="21"/>
  <c r="G16" i="21"/>
  <c r="F16" i="21"/>
  <c r="J16" i="21"/>
  <c r="I16" i="21"/>
  <c r="H16" i="21"/>
  <c r="I15" i="21"/>
  <c r="H15" i="21"/>
  <c r="J15" i="21"/>
  <c r="G15" i="21"/>
  <c r="F15" i="21"/>
  <c r="H17" i="32"/>
  <c r="G17" i="32"/>
  <c r="F17" i="32"/>
  <c r="G18" i="21" l="1"/>
  <c r="F18" i="21"/>
  <c r="I18" i="21"/>
  <c r="H18" i="21"/>
  <c r="J18" i="21"/>
  <c r="F18" i="32"/>
  <c r="F20" i="21" l="1"/>
  <c r="J20" i="21"/>
  <c r="I20" i="21"/>
  <c r="H20" i="21"/>
  <c r="G20" i="21"/>
  <c r="H19" i="21"/>
  <c r="F19" i="21"/>
  <c r="I19" i="21"/>
  <c r="G19" i="21"/>
  <c r="J19" i="21"/>
  <c r="H21" i="21" l="1"/>
  <c r="F21" i="21"/>
  <c r="I21" i="21"/>
  <c r="J21" i="21"/>
  <c r="G21" i="21"/>
  <c r="F23" i="21" l="1"/>
  <c r="I23" i="21"/>
  <c r="H23" i="21"/>
  <c r="G23" i="21"/>
  <c r="J23" i="21"/>
  <c r="J22" i="21"/>
  <c r="I22" i="21"/>
  <c r="G22" i="21"/>
  <c r="F22" i="21"/>
  <c r="H22" i="21"/>
  <c r="G24" i="21" l="1"/>
  <c r="J24" i="21"/>
  <c r="F24" i="21"/>
  <c r="H24" i="21"/>
  <c r="I24" i="21"/>
  <c r="E16" i="14"/>
  <c r="F16" i="14"/>
  <c r="H25" i="21" l="1"/>
  <c r="F25" i="21"/>
  <c r="G25" i="21"/>
  <c r="I25" i="21"/>
  <c r="J25" i="21"/>
  <c r="G28" i="21" l="1"/>
  <c r="J28" i="21"/>
  <c r="I28" i="21"/>
  <c r="F28" i="21"/>
  <c r="H28" i="21"/>
  <c r="F27" i="21"/>
  <c r="J27" i="21"/>
  <c r="H27" i="21"/>
  <c r="G27" i="21"/>
  <c r="I27" i="21"/>
  <c r="J26" i="21"/>
  <c r="F26" i="21"/>
  <c r="H26" i="21"/>
  <c r="I26" i="21"/>
  <c r="G26" i="21"/>
  <c r="J10" i="18"/>
  <c r="K10" i="18" s="1"/>
  <c r="J12" i="18"/>
  <c r="K12" i="18" s="1"/>
  <c r="E20" i="18"/>
  <c r="E22" i="18" s="1"/>
  <c r="J8" i="18"/>
  <c r="F31" i="21" l="1"/>
  <c r="J31" i="21"/>
  <c r="G31" i="21"/>
  <c r="I31" i="21"/>
  <c r="H31" i="21"/>
  <c r="G30" i="21"/>
  <c r="F30" i="21"/>
  <c r="I30" i="21"/>
  <c r="J30" i="21"/>
  <c r="H30" i="21"/>
  <c r="G29" i="21"/>
  <c r="F29" i="21"/>
  <c r="H29" i="21"/>
  <c r="J29" i="21"/>
  <c r="I29" i="21"/>
  <c r="F22" i="18"/>
  <c r="E24" i="18"/>
  <c r="F20" i="18"/>
  <c r="F32" i="21" l="1"/>
  <c r="H32" i="21"/>
  <c r="J32" i="21"/>
  <c r="G32" i="21"/>
  <c r="I32" i="21"/>
  <c r="E26" i="18"/>
  <c r="F24" i="18"/>
  <c r="F33" i="21" l="1"/>
  <c r="J33" i="21"/>
  <c r="G33" i="21"/>
  <c r="I33" i="21"/>
  <c r="H33" i="21"/>
  <c r="F26" i="18"/>
  <c r="K8" i="18" l="1"/>
  <c r="F10" i="18" l="1"/>
  <c r="F12" i="18" l="1"/>
  <c r="E21" i="40" l="1"/>
  <c r="D22" i="40" l="1"/>
  <c r="E14" i="40" l="1"/>
  <c r="E15" i="40" l="1"/>
  <c r="E9" i="40"/>
  <c r="E8" i="40"/>
  <c r="F41" i="14" l="1"/>
  <c r="E41" i="14"/>
  <c r="E22" i="40" l="1"/>
  <c r="E23" i="40" s="1"/>
  <c r="E24" i="40" s="1"/>
  <c r="E25" i="40" s="1"/>
  <c r="E26" i="40" s="1"/>
  <c r="I18" i="40" l="1"/>
  <c r="I19" i="40" s="1"/>
  <c r="I21" i="40" l="1"/>
  <c r="D23" i="40" l="1"/>
  <c r="I23" i="40" l="1"/>
  <c r="D24" i="40"/>
  <c r="I22" i="40"/>
  <c r="F11" i="32"/>
  <c r="F10" i="32"/>
  <c r="F9" i="32"/>
  <c r="H23" i="40"/>
  <c r="H24" i="40" s="1"/>
  <c r="H25" i="40" s="1"/>
  <c r="H26" i="40" s="1"/>
  <c r="I24" i="40" l="1"/>
  <c r="D25" i="40"/>
  <c r="E56" i="14" l="1"/>
  <c r="F56" i="14"/>
  <c r="D26" i="40"/>
  <c r="I26" i="40" s="1"/>
  <c r="I25" i="40"/>
  <c r="E57" i="14" l="1"/>
  <c r="F57" i="14"/>
  <c r="F61" i="14" l="1"/>
  <c r="E61" i="14"/>
  <c r="I10" i="18" l="1"/>
  <c r="L8" i="18"/>
  <c r="H8" i="14" l="1"/>
  <c r="I12" i="18"/>
  <c r="L10" i="18"/>
  <c r="J8" i="14" l="1"/>
  <c r="I8" i="14"/>
  <c r="J9" i="14"/>
  <c r="L12" i="18"/>
  <c r="J16" i="18"/>
  <c r="K16" i="18" s="1"/>
  <c r="L16" i="18" l="1"/>
  <c r="I18" i="18"/>
  <c r="J18" i="18" l="1"/>
  <c r="K18" i="18" s="1"/>
  <c r="L18" i="18"/>
  <c r="I20" i="18"/>
  <c r="I22" i="18" l="1"/>
  <c r="J20" i="18"/>
  <c r="K20" i="18" s="1"/>
  <c r="L20" i="18"/>
  <c r="L22" i="18" l="1"/>
  <c r="I24" i="18"/>
  <c r="J22" i="18"/>
  <c r="K22" i="18" s="1"/>
  <c r="J24" i="18" l="1"/>
  <c r="K24" i="18" s="1"/>
  <c r="I26" i="18"/>
  <c r="L24" i="18"/>
  <c r="L26" i="18" l="1"/>
  <c r="J26" i="18"/>
  <c r="K26" i="18" s="1"/>
  <c r="I10" i="13" l="1"/>
  <c r="J10" i="13"/>
  <c r="H10" i="13"/>
  <c r="G10" i="13"/>
  <c r="E10" i="13"/>
  <c r="F10" i="13"/>
  <c r="F11" i="13" l="1"/>
  <c r="G11" i="13"/>
  <c r="J11" i="13"/>
  <c r="I11" i="13"/>
  <c r="H11" i="13"/>
  <c r="E11" i="13"/>
  <c r="L153" i="4" l="1"/>
  <c r="K153" i="4"/>
  <c r="J153" i="4"/>
  <c r="L150" i="6"/>
  <c r="K150" i="6"/>
  <c r="J150" i="6"/>
  <c r="D160" i="4"/>
  <c r="C160" i="4"/>
  <c r="B160" i="4"/>
  <c r="D159" i="4"/>
  <c r="C159" i="4"/>
  <c r="B159" i="4"/>
  <c r="D158" i="4"/>
  <c r="C158" i="4"/>
  <c r="B158" i="4"/>
  <c r="D157" i="4"/>
  <c r="C157" i="4"/>
  <c r="B157" i="4"/>
  <c r="D156" i="4"/>
  <c r="C156" i="4"/>
  <c r="B156" i="4"/>
  <c r="D155" i="4"/>
  <c r="C155" i="4"/>
  <c r="B155" i="4"/>
  <c r="D154" i="4"/>
  <c r="C154" i="4"/>
  <c r="B154" i="4"/>
  <c r="D153" i="4"/>
  <c r="C153" i="4"/>
  <c r="B153" i="4"/>
  <c r="H160" i="4"/>
  <c r="G160" i="4"/>
  <c r="F160" i="4"/>
  <c r="J95" i="20" l="1"/>
  <c r="I95" i="20"/>
  <c r="H95" i="20"/>
  <c r="E95" i="20"/>
  <c r="D95" i="20"/>
  <c r="C95" i="20"/>
  <c r="J94" i="20"/>
  <c r="I94" i="20"/>
  <c r="H94" i="20"/>
  <c r="E94" i="20"/>
  <c r="D94" i="20"/>
  <c r="C94" i="20"/>
  <c r="E93" i="20"/>
  <c r="D93" i="20"/>
  <c r="C93" i="20"/>
  <c r="E92" i="20"/>
  <c r="D92" i="20"/>
  <c r="C92" i="20"/>
  <c r="E91" i="20"/>
  <c r="D91" i="20"/>
  <c r="C91" i="20"/>
  <c r="E90" i="20"/>
  <c r="D90" i="20"/>
  <c r="C90" i="20"/>
  <c r="E89" i="20"/>
  <c r="D89" i="20"/>
  <c r="C89" i="20"/>
  <c r="N88" i="20"/>
  <c r="M88" i="20"/>
  <c r="L88" i="20"/>
  <c r="E88" i="20"/>
  <c r="D88" i="20"/>
  <c r="C88" i="20"/>
  <c r="M52" i="42" l="1"/>
  <c r="L52" i="42"/>
  <c r="K52" i="42"/>
  <c r="M51" i="42"/>
  <c r="L51" i="42"/>
  <c r="K51" i="42"/>
  <c r="M50" i="42"/>
  <c r="L50" i="42"/>
  <c r="K50" i="42"/>
  <c r="M49" i="42"/>
  <c r="L49" i="42"/>
  <c r="K49" i="42"/>
  <c r="M48" i="42"/>
  <c r="L48" i="42"/>
  <c r="K48" i="42"/>
  <c r="M47" i="42"/>
  <c r="L47" i="42"/>
  <c r="K47" i="42"/>
  <c r="M46" i="42"/>
  <c r="L46" i="42"/>
  <c r="K46" i="42"/>
  <c r="M45" i="42"/>
  <c r="L45" i="42"/>
  <c r="K45" i="42"/>
  <c r="D158" i="9" l="1"/>
  <c r="C158" i="9"/>
  <c r="B158" i="9"/>
  <c r="D157" i="9"/>
  <c r="C157" i="9"/>
  <c r="B157" i="9"/>
  <c r="D156" i="9"/>
  <c r="C156" i="9"/>
  <c r="B156" i="9"/>
  <c r="D155" i="9"/>
  <c r="C155" i="9"/>
  <c r="B155" i="9"/>
  <c r="D154" i="9"/>
  <c r="C154" i="9"/>
  <c r="B154" i="9"/>
  <c r="D153" i="9"/>
  <c r="C153" i="9"/>
  <c r="B153" i="9"/>
  <c r="D152" i="9"/>
  <c r="C152" i="9"/>
  <c r="B152" i="9"/>
  <c r="L151" i="9"/>
  <c r="K151" i="9"/>
  <c r="J151" i="9"/>
  <c r="D151" i="9"/>
  <c r="C151" i="9"/>
  <c r="B151" i="9"/>
  <c r="D8" i="41" l="1"/>
  <c r="I8" i="41" s="1"/>
  <c r="L23" i="41" l="1"/>
  <c r="K23" i="41"/>
  <c r="J23" i="41"/>
  <c r="H23" i="41"/>
  <c r="G23" i="41"/>
  <c r="F23" i="41"/>
  <c r="D23" i="41"/>
  <c r="C23" i="41"/>
  <c r="B23" i="41"/>
  <c r="L22" i="41"/>
  <c r="K22" i="41"/>
  <c r="J22" i="41"/>
  <c r="H22" i="41"/>
  <c r="G22" i="41"/>
  <c r="F22" i="41"/>
  <c r="D22" i="41"/>
  <c r="C22" i="41"/>
  <c r="B22" i="41"/>
  <c r="L21" i="41"/>
  <c r="K21" i="41"/>
  <c r="J21" i="41"/>
  <c r="H21" i="41"/>
  <c r="G21" i="41"/>
  <c r="F21" i="41"/>
  <c r="D21" i="41"/>
  <c r="C21" i="41"/>
  <c r="B21" i="41"/>
  <c r="L20" i="41"/>
  <c r="K20" i="41"/>
  <c r="J20" i="41"/>
  <c r="H20" i="41"/>
  <c r="G20" i="41"/>
  <c r="F20" i="41"/>
  <c r="D20" i="41"/>
  <c r="C20" i="41"/>
  <c r="B20" i="41"/>
  <c r="L19" i="41"/>
  <c r="K19" i="41"/>
  <c r="J19" i="41"/>
  <c r="H19" i="41"/>
  <c r="G19" i="41"/>
  <c r="F19" i="41"/>
  <c r="D19" i="41"/>
  <c r="C19" i="41"/>
  <c r="B19" i="41"/>
  <c r="L18" i="41"/>
  <c r="K18" i="41"/>
  <c r="J18" i="41"/>
  <c r="H18" i="41"/>
  <c r="G18" i="41"/>
  <c r="F18" i="41"/>
  <c r="D18" i="41"/>
  <c r="C18" i="41"/>
  <c r="B18" i="41"/>
  <c r="L17" i="41"/>
  <c r="K17" i="41"/>
  <c r="J17" i="41"/>
  <c r="H17" i="41"/>
  <c r="G17" i="41"/>
  <c r="F17" i="41"/>
  <c r="D17" i="41"/>
  <c r="C17" i="41"/>
  <c r="B17" i="41"/>
  <c r="L16" i="41"/>
  <c r="K16" i="41"/>
  <c r="J16" i="41"/>
  <c r="H16" i="41"/>
  <c r="G16" i="41"/>
  <c r="F16" i="41"/>
  <c r="D16" i="41"/>
  <c r="C16" i="41"/>
  <c r="B16" i="41"/>
  <c r="E8" i="41"/>
  <c r="H8" i="41" l="1"/>
  <c r="J9" i="41" l="1"/>
  <c r="J8" i="41"/>
  <c r="M157" i="18" l="1"/>
  <c r="L157" i="18"/>
  <c r="K157" i="18"/>
  <c r="M156" i="18"/>
  <c r="L156" i="18"/>
  <c r="K156" i="18"/>
  <c r="E156" i="18"/>
  <c r="D156" i="18"/>
  <c r="C156" i="18"/>
  <c r="M155" i="18"/>
  <c r="L155" i="18"/>
  <c r="K155" i="18"/>
  <c r="E155" i="18"/>
  <c r="D155" i="18"/>
  <c r="C155" i="18"/>
  <c r="M154" i="18"/>
  <c r="L154" i="18"/>
  <c r="K154" i="18"/>
  <c r="E154" i="18"/>
  <c r="D154" i="18"/>
  <c r="C154" i="18"/>
  <c r="M153" i="18"/>
  <c r="L153" i="18"/>
  <c r="K153" i="18"/>
  <c r="E153" i="18"/>
  <c r="D153" i="18"/>
  <c r="C153" i="18"/>
  <c r="M152" i="18"/>
  <c r="L152" i="18"/>
  <c r="K152" i="18"/>
  <c r="E152" i="18"/>
  <c r="D152" i="18"/>
  <c r="C152" i="18"/>
  <c r="M151" i="18"/>
  <c r="L151" i="18"/>
  <c r="K151" i="18"/>
  <c r="E151" i="18"/>
  <c r="D151" i="18"/>
  <c r="C151" i="18"/>
  <c r="M150" i="18"/>
  <c r="L150" i="18"/>
  <c r="K150" i="18"/>
  <c r="E150" i="18"/>
  <c r="D150" i="18"/>
  <c r="C150" i="18"/>
  <c r="M176" i="43" l="1"/>
  <c r="L176" i="43"/>
  <c r="K176" i="43"/>
  <c r="M175" i="43"/>
  <c r="L175" i="43"/>
  <c r="K175" i="43"/>
  <c r="M174" i="43"/>
  <c r="L174" i="43"/>
  <c r="K174" i="43"/>
  <c r="M173" i="43"/>
  <c r="L173" i="43"/>
  <c r="K173" i="43"/>
  <c r="M172" i="43"/>
  <c r="L172" i="43"/>
  <c r="K172" i="43"/>
  <c r="M171" i="43"/>
  <c r="L171" i="43"/>
  <c r="K171" i="43"/>
  <c r="M170" i="43"/>
  <c r="L170" i="43"/>
  <c r="K170" i="43"/>
  <c r="L354" i="36" l="1"/>
  <c r="K354" i="36"/>
  <c r="J354" i="36"/>
  <c r="H354" i="36"/>
  <c r="G354" i="36"/>
  <c r="F354" i="36"/>
  <c r="L353" i="36"/>
  <c r="K353" i="36"/>
  <c r="J353" i="36"/>
  <c r="L352" i="36"/>
  <c r="K352" i="36"/>
  <c r="J352" i="36"/>
  <c r="D352" i="36"/>
  <c r="C352" i="36"/>
  <c r="B352" i="36"/>
  <c r="L351" i="36"/>
  <c r="K351" i="36"/>
  <c r="J351" i="36"/>
  <c r="D351" i="36"/>
  <c r="C351" i="36"/>
  <c r="B351" i="36"/>
  <c r="L350" i="36"/>
  <c r="K350" i="36"/>
  <c r="J350" i="36"/>
  <c r="D350" i="36"/>
  <c r="C350" i="36"/>
  <c r="B350" i="36"/>
  <c r="L349" i="36"/>
  <c r="K349" i="36"/>
  <c r="J349" i="36"/>
  <c r="D349" i="36"/>
  <c r="C349" i="36"/>
  <c r="B349" i="36"/>
  <c r="L348" i="36"/>
  <c r="K348" i="36"/>
  <c r="J348" i="36"/>
  <c r="D348" i="36"/>
  <c r="C348" i="36"/>
  <c r="B348" i="36"/>
  <c r="L347" i="36"/>
  <c r="K347" i="36"/>
  <c r="J347" i="36"/>
  <c r="D347" i="36"/>
  <c r="C347" i="36"/>
  <c r="B347" i="36"/>
  <c r="L24" i="44"/>
  <c r="K24" i="44"/>
  <c r="J24" i="44"/>
  <c r="H24" i="44"/>
  <c r="G24" i="44"/>
  <c r="F24" i="44"/>
  <c r="D24" i="44"/>
  <c r="C24" i="44"/>
  <c r="B24" i="44"/>
  <c r="L23" i="44"/>
  <c r="K23" i="44"/>
  <c r="J23" i="44"/>
  <c r="H23" i="44"/>
  <c r="G23" i="44"/>
  <c r="F23" i="44"/>
  <c r="D23" i="44"/>
  <c r="C23" i="44"/>
  <c r="B23" i="44"/>
  <c r="L22" i="44"/>
  <c r="K22" i="44"/>
  <c r="J22" i="44"/>
  <c r="H22" i="44"/>
  <c r="G22" i="44"/>
  <c r="F22" i="44"/>
  <c r="D22" i="44"/>
  <c r="C22" i="44"/>
  <c r="B22" i="44"/>
  <c r="L21" i="44"/>
  <c r="K21" i="44"/>
  <c r="J21" i="44"/>
  <c r="H21" i="44"/>
  <c r="G21" i="44"/>
  <c r="F21" i="44"/>
  <c r="D21" i="44"/>
  <c r="C21" i="44"/>
  <c r="B21" i="44"/>
  <c r="L20" i="44"/>
  <c r="K20" i="44"/>
  <c r="J20" i="44"/>
  <c r="H20" i="44"/>
  <c r="G20" i="44"/>
  <c r="F20" i="44"/>
  <c r="D20" i="44"/>
  <c r="C20" i="44"/>
  <c r="B20" i="44"/>
  <c r="L19" i="44"/>
  <c r="K19" i="44"/>
  <c r="J19" i="44"/>
  <c r="H19" i="44"/>
  <c r="G19" i="44"/>
  <c r="F19" i="44"/>
  <c r="D19" i="44"/>
  <c r="C19" i="44"/>
  <c r="B19" i="44"/>
  <c r="L18" i="44"/>
  <c r="K18" i="44"/>
  <c r="J18" i="44"/>
  <c r="H18" i="44"/>
  <c r="G18" i="44"/>
  <c r="F18" i="44"/>
  <c r="D18" i="44"/>
  <c r="C18" i="44"/>
  <c r="B18" i="44"/>
  <c r="L17" i="44"/>
  <c r="K17" i="44"/>
  <c r="J17" i="44"/>
  <c r="H17" i="44"/>
  <c r="G17" i="44"/>
  <c r="F17" i="44"/>
  <c r="D17" i="44"/>
  <c r="C17" i="44"/>
  <c r="B17" i="44"/>
  <c r="H202" i="35"/>
  <c r="G202" i="35"/>
  <c r="F202" i="35"/>
  <c r="G167" i="33"/>
  <c r="F167" i="33"/>
  <c r="M160" i="33"/>
  <c r="L160" i="33"/>
  <c r="K160" i="33"/>
  <c r="L41" i="39"/>
  <c r="K41" i="39"/>
  <c r="J41" i="39"/>
  <c r="H41" i="39"/>
  <c r="G41" i="39"/>
  <c r="F41" i="39"/>
  <c r="D41" i="39"/>
  <c r="C41" i="39"/>
  <c r="B41" i="39"/>
  <c r="L40" i="39"/>
  <c r="K40" i="39"/>
  <c r="J40" i="39"/>
  <c r="H40" i="39"/>
  <c r="G40" i="39"/>
  <c r="F40" i="39"/>
  <c r="D40" i="39"/>
  <c r="C40" i="39"/>
  <c r="B40" i="39"/>
  <c r="L39" i="39"/>
  <c r="K39" i="39"/>
  <c r="J39" i="39"/>
  <c r="H39" i="39"/>
  <c r="G39" i="39"/>
  <c r="F39" i="39"/>
  <c r="D39" i="39"/>
  <c r="C39" i="39"/>
  <c r="B39" i="39"/>
  <c r="L38" i="39"/>
  <c r="K38" i="39"/>
  <c r="J38" i="39"/>
  <c r="H38" i="39"/>
  <c r="G38" i="39"/>
  <c r="F38" i="39"/>
  <c r="D38" i="39"/>
  <c r="C38" i="39"/>
  <c r="B38" i="39"/>
  <c r="L37" i="39"/>
  <c r="K37" i="39"/>
  <c r="J37" i="39"/>
  <c r="H37" i="39"/>
  <c r="G37" i="39"/>
  <c r="F37" i="39"/>
  <c r="D37" i="39"/>
  <c r="C37" i="39"/>
  <c r="B37" i="39"/>
  <c r="L36" i="39"/>
  <c r="K36" i="39"/>
  <c r="J36" i="39"/>
  <c r="H36" i="39"/>
  <c r="G36" i="39"/>
  <c r="F36" i="39"/>
  <c r="D36" i="39"/>
  <c r="C36" i="39"/>
  <c r="B36" i="39"/>
  <c r="L35" i="39"/>
  <c r="K35" i="39"/>
  <c r="J35" i="39"/>
  <c r="H35" i="39"/>
  <c r="G35" i="39"/>
  <c r="F35" i="39"/>
  <c r="D35" i="39"/>
  <c r="C35" i="39"/>
  <c r="B35" i="39"/>
  <c r="L34" i="39"/>
  <c r="K34" i="39"/>
  <c r="J34" i="39"/>
  <c r="H34" i="39"/>
  <c r="G34" i="39"/>
  <c r="F34" i="39"/>
  <c r="D34" i="39"/>
  <c r="C34" i="39"/>
  <c r="B34" i="39"/>
  <c r="L134" i="14"/>
  <c r="K134" i="14"/>
  <c r="J134" i="14"/>
  <c r="L133" i="14"/>
  <c r="K133" i="14"/>
  <c r="J133" i="14"/>
  <c r="L132" i="14"/>
  <c r="K132" i="14"/>
  <c r="J132" i="14"/>
  <c r="L131" i="14"/>
  <c r="K131" i="14"/>
  <c r="J131" i="14"/>
  <c r="L130" i="14"/>
  <c r="K130" i="14"/>
  <c r="J130" i="14"/>
  <c r="L129" i="14"/>
  <c r="K129" i="14"/>
  <c r="J129" i="14"/>
  <c r="L128" i="14"/>
  <c r="K128" i="14"/>
  <c r="J128" i="14"/>
  <c r="L127" i="14"/>
  <c r="K127" i="14"/>
  <c r="J127" i="14"/>
  <c r="L39" i="40"/>
  <c r="K39" i="40"/>
  <c r="J39" i="40"/>
  <c r="H39" i="40"/>
  <c r="G39" i="40"/>
  <c r="F39" i="40"/>
  <c r="D39" i="40"/>
  <c r="C39" i="40"/>
  <c r="B39" i="40"/>
  <c r="L38" i="40"/>
  <c r="K38" i="40"/>
  <c r="J38" i="40"/>
  <c r="H38" i="40"/>
  <c r="G38" i="40"/>
  <c r="F38" i="40"/>
  <c r="D38" i="40"/>
  <c r="C38" i="40"/>
  <c r="B38" i="40"/>
  <c r="L37" i="40"/>
  <c r="K37" i="40"/>
  <c r="J37" i="40"/>
  <c r="H37" i="40"/>
  <c r="G37" i="40"/>
  <c r="F37" i="40"/>
  <c r="D37" i="40"/>
  <c r="C37" i="40"/>
  <c r="B37" i="40"/>
  <c r="L36" i="40"/>
  <c r="K36" i="40"/>
  <c r="J36" i="40"/>
  <c r="H36" i="40"/>
  <c r="G36" i="40"/>
  <c r="F36" i="40"/>
  <c r="D36" i="40"/>
  <c r="C36" i="40"/>
  <c r="B36" i="40"/>
  <c r="L35" i="40"/>
  <c r="K35" i="40"/>
  <c r="J35" i="40"/>
  <c r="H35" i="40"/>
  <c r="G35" i="40"/>
  <c r="F35" i="40"/>
  <c r="D35" i="40"/>
  <c r="C35" i="40"/>
  <c r="B35" i="40"/>
  <c r="L34" i="40"/>
  <c r="K34" i="40"/>
  <c r="J34" i="40"/>
  <c r="H34" i="40"/>
  <c r="G34" i="40"/>
  <c r="F34" i="40"/>
  <c r="D34" i="40"/>
  <c r="C34" i="40"/>
  <c r="B34" i="40"/>
  <c r="L33" i="40"/>
  <c r="K33" i="40"/>
  <c r="J33" i="40"/>
  <c r="H33" i="40"/>
  <c r="G33" i="40"/>
  <c r="F33" i="40"/>
  <c r="D33" i="40"/>
  <c r="C33" i="40"/>
  <c r="B33" i="40"/>
  <c r="L32" i="40"/>
  <c r="K32" i="40"/>
  <c r="J32" i="40"/>
  <c r="H32" i="40"/>
  <c r="G32" i="40"/>
  <c r="F32" i="40"/>
  <c r="D32" i="40"/>
  <c r="C32" i="40"/>
  <c r="B32" i="40"/>
  <c r="D252" i="11"/>
  <c r="C252" i="11"/>
  <c r="B252" i="11"/>
  <c r="D251" i="11"/>
  <c r="C251" i="11"/>
  <c r="B251" i="11"/>
  <c r="D250" i="11"/>
  <c r="C250" i="11"/>
  <c r="B250" i="11"/>
  <c r="D249" i="11"/>
  <c r="C249" i="11"/>
  <c r="B249" i="11"/>
  <c r="D248" i="11"/>
  <c r="C248" i="11"/>
  <c r="B248" i="11"/>
  <c r="D247" i="11"/>
  <c r="C247" i="11"/>
  <c r="B247" i="11"/>
  <c r="D246" i="11"/>
  <c r="C246" i="11"/>
  <c r="B246" i="11"/>
  <c r="L245" i="11"/>
  <c r="K245" i="11"/>
  <c r="D245" i="11"/>
  <c r="C245" i="11"/>
  <c r="B245" i="11"/>
  <c r="L353" i="8"/>
  <c r="K353" i="8"/>
  <c r="J353" i="8"/>
  <c r="D353" i="8"/>
  <c r="C353" i="8"/>
  <c r="B353" i="8"/>
  <c r="L352" i="8"/>
  <c r="K352" i="8"/>
  <c r="J352" i="8"/>
  <c r="D352" i="8"/>
  <c r="C352" i="8"/>
  <c r="B352" i="8"/>
  <c r="L351" i="8"/>
  <c r="K351" i="8"/>
  <c r="J351" i="8"/>
  <c r="D351" i="8"/>
  <c r="C351" i="8"/>
  <c r="B351" i="8"/>
  <c r="L350" i="8"/>
  <c r="K350" i="8"/>
  <c r="J350" i="8"/>
  <c r="D350" i="8"/>
  <c r="C350" i="8"/>
  <c r="B350" i="8"/>
  <c r="L349" i="8"/>
  <c r="K349" i="8"/>
  <c r="J349" i="8"/>
  <c r="D349" i="8"/>
  <c r="C349" i="8"/>
  <c r="B349" i="8"/>
  <c r="L348" i="8"/>
  <c r="K348" i="8"/>
  <c r="J348" i="8"/>
  <c r="D348" i="8"/>
  <c r="C348" i="8"/>
  <c r="B348" i="8"/>
  <c r="L347" i="8"/>
  <c r="K347" i="8"/>
  <c r="J347" i="8"/>
  <c r="D347" i="8"/>
  <c r="C347" i="8"/>
  <c r="B347" i="8"/>
  <c r="L346" i="8"/>
  <c r="K346" i="8"/>
  <c r="J346" i="8"/>
  <c r="D346" i="8"/>
  <c r="C346" i="8"/>
  <c r="B346" i="8"/>
  <c r="L100" i="7"/>
  <c r="K100" i="7"/>
  <c r="J100" i="7"/>
  <c r="D100" i="7"/>
  <c r="C100" i="7"/>
  <c r="L99" i="7"/>
  <c r="K99" i="7"/>
  <c r="J99" i="7"/>
  <c r="D99" i="7"/>
  <c r="C99" i="7"/>
  <c r="B99" i="7"/>
  <c r="L98" i="7"/>
  <c r="K98" i="7"/>
  <c r="J98" i="7"/>
  <c r="D98" i="7"/>
  <c r="C98" i="7"/>
  <c r="B98" i="7"/>
  <c r="L97" i="7"/>
  <c r="K97" i="7"/>
  <c r="J97" i="7"/>
  <c r="D97" i="7"/>
  <c r="C97" i="7"/>
  <c r="B97" i="7"/>
  <c r="L96" i="7"/>
  <c r="K96" i="7"/>
  <c r="J96" i="7"/>
  <c r="D96" i="7"/>
  <c r="C96" i="7"/>
  <c r="B96" i="7"/>
  <c r="L95" i="7"/>
  <c r="K95" i="7"/>
  <c r="J95" i="7"/>
  <c r="D95" i="7"/>
  <c r="C95" i="7"/>
  <c r="B95" i="7"/>
  <c r="L94" i="7"/>
  <c r="K94" i="7"/>
  <c r="J94" i="7"/>
  <c r="D94" i="7"/>
  <c r="C94" i="7"/>
  <c r="B94" i="7"/>
  <c r="L93" i="7"/>
  <c r="K93" i="7"/>
  <c r="J93" i="7"/>
  <c r="D93" i="7"/>
  <c r="C93" i="7"/>
  <c r="B93" i="7"/>
  <c r="D157" i="6"/>
  <c r="C157" i="6"/>
  <c r="B157" i="6"/>
  <c r="D156" i="6"/>
  <c r="C156" i="6"/>
  <c r="B156" i="6"/>
  <c r="D155" i="6"/>
  <c r="C155" i="6"/>
  <c r="B155" i="6"/>
  <c r="D154" i="6"/>
  <c r="C154" i="6"/>
  <c r="B154" i="6"/>
  <c r="D153" i="6"/>
  <c r="C153" i="6"/>
  <c r="B153" i="6"/>
  <c r="D152" i="6"/>
  <c r="C152" i="6"/>
  <c r="B152" i="6"/>
  <c r="D151" i="6"/>
  <c r="C151" i="6"/>
  <c r="B151" i="6"/>
  <c r="D150" i="6"/>
  <c r="C150" i="6"/>
  <c r="B150" i="6"/>
  <c r="L35" i="18" l="1"/>
  <c r="L34"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 LOW SGSINRO CORP ACCT ASST MGR</author>
  </authors>
  <commentList>
    <comment ref="B404" authorId="0" shapeId="0" xr:uid="{89C1775E-57BE-4E84-A501-F2863006FD36}">
      <text>
        <r>
          <rPr>
            <b/>
            <sz val="9"/>
            <color indexed="81"/>
            <rFont val="Tahoma"/>
            <family val="2"/>
          </rPr>
          <t xml:space="preserve">From 1st June 2014 B/L Date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Sharon Koh (MSC Singapore)</author>
  </authors>
  <commentList>
    <comment ref="H90" authorId="0" shapeId="0" xr:uid="{56C003CB-7EB0-40B4-B5D7-84C501B0D4C0}">
      <text>
        <r>
          <rPr>
            <b/>
            <sz val="9"/>
            <color indexed="81"/>
            <rFont val="Tahoma"/>
            <family val="2"/>
          </rPr>
          <t xml:space="preserve">QO214E
</t>
        </r>
      </text>
    </comment>
    <comment ref="I96" authorId="0" shapeId="0" xr:uid="{D50A309C-B76D-4F04-B4BA-31355A45FB8C}">
      <text>
        <r>
          <rPr>
            <b/>
            <sz val="9"/>
            <color indexed="81"/>
            <rFont val="Tahoma"/>
            <family val="2"/>
          </rPr>
          <t xml:space="preserve">QO214E
</t>
        </r>
      </text>
    </comment>
    <comment ref="I98" authorId="0" shapeId="0" xr:uid="{DC0437A6-85B9-4821-A3F2-DB120AA00926}">
      <text>
        <r>
          <rPr>
            <b/>
            <sz val="9"/>
            <color indexed="81"/>
            <rFont val="Tahoma"/>
            <family val="2"/>
          </rPr>
          <t xml:space="preserve">QO214E
</t>
        </r>
      </text>
    </comment>
    <comment ref="I100" authorId="0" shapeId="0" xr:uid="{9267F392-41E2-406E-90F3-3F9FDBF6E648}">
      <text>
        <r>
          <rPr>
            <b/>
            <sz val="9"/>
            <color indexed="81"/>
            <rFont val="Tahoma"/>
            <family val="2"/>
          </rPr>
          <t xml:space="preserve">QO214E
</t>
        </r>
      </text>
    </comment>
    <comment ref="I102" authorId="0" shapeId="0" xr:uid="{7A5C0ACD-F794-4A87-8ECF-850CD8D3FB70}">
      <text>
        <r>
          <rPr>
            <b/>
            <sz val="9"/>
            <color indexed="81"/>
            <rFont val="Tahoma"/>
            <family val="2"/>
          </rPr>
          <t xml:space="preserve">QO214E
</t>
        </r>
      </text>
    </comment>
    <comment ref="I104" authorId="0" shapeId="0" xr:uid="{963DE4A0-DDFE-4859-BF4E-9721BAC2994F}">
      <text>
        <r>
          <rPr>
            <b/>
            <sz val="9"/>
            <color indexed="81"/>
            <rFont val="Tahoma"/>
            <family val="2"/>
          </rPr>
          <t xml:space="preserve">QO214E
</t>
        </r>
      </text>
    </comment>
    <comment ref="I110" authorId="0" shapeId="0" xr:uid="{C1A114F7-A6D9-484F-BA63-1BC358BBAB44}">
      <text>
        <r>
          <rPr>
            <b/>
            <sz val="9"/>
            <color indexed="81"/>
            <rFont val="Tahoma"/>
            <family val="2"/>
          </rPr>
          <t xml:space="preserve">QO214E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tc={0E25A5EF-67D5-4ACA-B214-994BEA823771}</author>
  </authors>
  <commentList>
    <comment ref="C72" authorId="0" shapeId="0" xr:uid="{0E25A5EF-67D5-4ACA-B214-994BEA823771}">
      <text>
        <t>[Threaded comment]
Your version of Excel allows you to read this threaded comment; however, any edits to it will get removed if the file is opened in a newer version of Excel. Learn more: https://go.microsoft.com/fwlink/?linkid=870924
Comment:
    POL SIN LOAD ON MSC PARIS</t>
      </text>
    </comment>
  </commentList>
</comments>
</file>

<file path=xl/sharedStrings.xml><?xml version="1.0" encoding="utf-8"?>
<sst xmlns="http://schemas.openxmlformats.org/spreadsheetml/2006/main" count="24253" uniqueCount="8158">
  <si>
    <t>Code</t>
  </si>
  <si>
    <t>Name</t>
  </si>
  <si>
    <t>Country</t>
  </si>
  <si>
    <t>DKAAR</t>
  </si>
  <si>
    <t>AARHUS</t>
  </si>
  <si>
    <t>DENMARK</t>
  </si>
  <si>
    <t>CIABJ</t>
  </si>
  <si>
    <t>ABIDJAN</t>
  </si>
  <si>
    <t>COTE D'IVOIRE</t>
  </si>
  <si>
    <t>AEAUH</t>
  </si>
  <si>
    <t>ABU DHABI</t>
  </si>
  <si>
    <t>UNITED ARAB EMIRATES</t>
  </si>
  <si>
    <t>JPABU</t>
  </si>
  <si>
    <t>ABURATSU</t>
  </si>
  <si>
    <t>JAPAN</t>
  </si>
  <si>
    <t>SVAQJ</t>
  </si>
  <si>
    <t>ACAJUTLA</t>
  </si>
  <si>
    <t>EL SALVADOR</t>
  </si>
  <si>
    <t>SADMM</t>
  </si>
  <si>
    <t>AD DAMMAM</t>
  </si>
  <si>
    <t>SAUDI ARABIA</t>
  </si>
  <si>
    <t>AUADL</t>
  </si>
  <si>
    <t>ADELAIDE</t>
  </si>
  <si>
    <t>AUSTRALIA</t>
  </si>
  <si>
    <t>YEADE</t>
  </si>
  <si>
    <t>ADEN</t>
  </si>
  <si>
    <t>YEMEN</t>
  </si>
  <si>
    <t>MAAGA</t>
  </si>
  <si>
    <t>AGADIR</t>
  </si>
  <si>
    <t>MOROCCO</t>
  </si>
  <si>
    <t>ROAGI</t>
  </si>
  <si>
    <t>AGIGEA</t>
  </si>
  <si>
    <t>ROMANIA</t>
  </si>
  <si>
    <t>SEAHU</t>
  </si>
  <si>
    <t>AHUS</t>
  </si>
  <si>
    <t>SWEDEN</t>
  </si>
  <si>
    <t>AEAJM</t>
  </si>
  <si>
    <t>AJMAN</t>
  </si>
  <si>
    <t>JPAXT</t>
  </si>
  <si>
    <t>AKITA</t>
  </si>
  <si>
    <t>JOAQJ</t>
  </si>
  <si>
    <t>AL 'AQABAH</t>
  </si>
  <si>
    <t>JORDAN</t>
  </si>
  <si>
    <t>AEFJR</t>
  </si>
  <si>
    <t>AL - FUJAYRAH</t>
  </si>
  <si>
    <t>NOAES</t>
  </si>
  <si>
    <t>ALESUND</t>
  </si>
  <si>
    <t>NORWAY</t>
  </si>
  <si>
    <t>EGALY</t>
  </si>
  <si>
    <t>ALEXANDRIA</t>
  </si>
  <si>
    <t>EGYPT</t>
  </si>
  <si>
    <t>ESALG</t>
  </si>
  <si>
    <t>ALGECIRAS</t>
  </si>
  <si>
    <t>SPAIN</t>
  </si>
  <si>
    <t>DZALG</t>
  </si>
  <si>
    <t>ALGER</t>
  </si>
  <si>
    <t>ALGERIA</t>
  </si>
  <si>
    <t>TRALI</t>
  </si>
  <si>
    <t>ALIAGA</t>
  </si>
  <si>
    <t>TURKEY</t>
  </si>
  <si>
    <t>ESALC</t>
  </si>
  <si>
    <t>ALICANTE</t>
  </si>
  <si>
    <t>MXATM</t>
  </si>
  <si>
    <t>ALTAMIRA</t>
  </si>
  <si>
    <t>MEXICO</t>
  </si>
  <si>
    <t>NOAAV</t>
  </si>
  <si>
    <t>ALVIK</t>
  </si>
  <si>
    <t>NLAMS</t>
  </si>
  <si>
    <t>AMSTERDAM</t>
  </si>
  <si>
    <t>NETHERLANDS</t>
  </si>
  <si>
    <t>ITAOI</t>
  </si>
  <si>
    <t>ANCONA</t>
  </si>
  <si>
    <t>ITALY</t>
  </si>
  <si>
    <t>DZAAE</t>
  </si>
  <si>
    <t>ANNABA</t>
  </si>
  <si>
    <t>TRAYT</t>
  </si>
  <si>
    <t>ANTALYA</t>
  </si>
  <si>
    <t>AGANU</t>
  </si>
  <si>
    <t>ANTIGUA</t>
  </si>
  <si>
    <t>ANTIGUA AND BARBUDA</t>
  </si>
  <si>
    <t>BEANR</t>
  </si>
  <si>
    <t>ANTWERP</t>
  </si>
  <si>
    <t>BELGIUM</t>
  </si>
  <si>
    <t>NGAPP</t>
  </si>
  <si>
    <t>APAPA</t>
  </si>
  <si>
    <t>NIGERIA</t>
  </si>
  <si>
    <t>WSAPW</t>
  </si>
  <si>
    <t>APIA</t>
  </si>
  <si>
    <t>SAMOA</t>
  </si>
  <si>
    <t>CLARI</t>
  </si>
  <si>
    <t>ARICA</t>
  </si>
  <si>
    <t>CHILE</t>
  </si>
  <si>
    <t>RUARH</t>
  </si>
  <si>
    <t>ARKHANGELSK</t>
  </si>
  <si>
    <t>RUSSIAN FEDERATION</t>
  </si>
  <si>
    <t>ESACE</t>
  </si>
  <si>
    <t>ARRECIFE DE LANZAROTE</t>
  </si>
  <si>
    <t>ILASH</t>
  </si>
  <si>
    <t>ASHDOD</t>
  </si>
  <si>
    <t>ISRAEL</t>
  </si>
  <si>
    <t>GRAST</t>
  </si>
  <si>
    <t>ASTAKOS</t>
  </si>
  <si>
    <t>GREECE</t>
  </si>
  <si>
    <t>PYASU</t>
  </si>
  <si>
    <t>ASUNCION</t>
  </si>
  <si>
    <t>PARAGUAY</t>
  </si>
  <si>
    <t>NZAKL</t>
  </si>
  <si>
    <t>AUCKLAND</t>
  </si>
  <si>
    <t>NEW ZEALAND</t>
  </si>
  <si>
    <t>NOASV</t>
  </si>
  <si>
    <t>AUSTEVOLL</t>
  </si>
  <si>
    <t>ARBHI</t>
  </si>
  <si>
    <t>BAHIA BLANCA</t>
  </si>
  <si>
    <t>ARGENTINA</t>
  </si>
  <si>
    <t>BHBAH</t>
  </si>
  <si>
    <t>BAHRAIN</t>
  </si>
  <si>
    <t>PABLB</t>
  </si>
  <si>
    <t>BALBOA</t>
  </si>
  <si>
    <t>PANAMA</t>
  </si>
  <si>
    <t>USBAL</t>
  </si>
  <si>
    <t>BALTIMORE</t>
  </si>
  <si>
    <t>UNITED STATES</t>
  </si>
  <si>
    <t>IRBND</t>
  </si>
  <si>
    <t>BANDAR ABBAS</t>
  </si>
  <si>
    <t>IRAN</t>
  </si>
  <si>
    <t>IRBKM</t>
  </si>
  <si>
    <t>BANDAR KHOMEINI</t>
  </si>
  <si>
    <t>THBKK</t>
  </si>
  <si>
    <t>BANGKOK</t>
  </si>
  <si>
    <t>THAILAND</t>
  </si>
  <si>
    <t>THBMT</t>
  </si>
  <si>
    <t>BANGKOK MODERN TERMINALS/BANGKOK</t>
  </si>
  <si>
    <t>GMBJL</t>
  </si>
  <si>
    <t>BANJUL</t>
  </si>
  <si>
    <t>GAMBIA</t>
  </si>
  <si>
    <t>MEBAR</t>
  </si>
  <si>
    <t>BAR</t>
  </si>
  <si>
    <t>MONTENEGRO</t>
  </si>
  <si>
    <t>ESBCN</t>
  </si>
  <si>
    <t>BARCELONA</t>
  </si>
  <si>
    <t>ITBRI</t>
  </si>
  <si>
    <t>BARI</t>
  </si>
  <si>
    <t>FRBAS</t>
  </si>
  <si>
    <t>BASSENS</t>
  </si>
  <si>
    <t>FRANCE</t>
  </si>
  <si>
    <t>KNBAS</t>
  </si>
  <si>
    <t>BASSETERRE</t>
  </si>
  <si>
    <t xml:space="preserve"> ST KITTS</t>
  </si>
  <si>
    <t>GEBUS</t>
  </si>
  <si>
    <t>BATUMI</t>
  </si>
  <si>
    <t>GEORGIA</t>
  </si>
  <si>
    <t>CNBJO</t>
  </si>
  <si>
    <t>BEIJIAO</t>
  </si>
  <si>
    <t>CHINA</t>
  </si>
  <si>
    <t>MZBEW</t>
  </si>
  <si>
    <t>BEIRA</t>
  </si>
  <si>
    <t>MOZAMBIQUE</t>
  </si>
  <si>
    <t>LBBEY</t>
  </si>
  <si>
    <t>BEIRUT</t>
  </si>
  <si>
    <t>LEBANON</t>
  </si>
  <si>
    <t>DZBJA</t>
  </si>
  <si>
    <t>BEJAIA</t>
  </si>
  <si>
    <t>IDBLW</t>
  </si>
  <si>
    <t>BELAWAN</t>
  </si>
  <si>
    <t xml:space="preserve"> SUMATRA</t>
  </si>
  <si>
    <t>BRBEL</t>
  </si>
  <si>
    <t>BELEM</t>
  </si>
  <si>
    <t>BRAZIL</t>
  </si>
  <si>
    <t>GBBEL</t>
  </si>
  <si>
    <t>BELFAST</t>
  </si>
  <si>
    <t>UNITED KINGDOM</t>
  </si>
  <si>
    <t>BZBZE</t>
  </si>
  <si>
    <t>BELIZE CITY</t>
  </si>
  <si>
    <t>BELIZE</t>
  </si>
  <si>
    <t>AUBEL</t>
  </si>
  <si>
    <t>BELL BAY</t>
  </si>
  <si>
    <t>NOBGO</t>
  </si>
  <si>
    <t>BERGEN</t>
  </si>
  <si>
    <t>ESBIO</t>
  </si>
  <si>
    <t>BILBAO</t>
  </si>
  <si>
    <t>LYBEN</t>
  </si>
  <si>
    <t>BINGAZI</t>
  </si>
  <si>
    <t>LIBYAN ARAB JAMAHIRIYA</t>
  </si>
  <si>
    <t>MYBTU</t>
  </si>
  <si>
    <t>BINTULU</t>
  </si>
  <si>
    <t xml:space="preserve"> SARAWAK</t>
  </si>
  <si>
    <t>GWOXB</t>
  </si>
  <si>
    <t>BISSAU</t>
  </si>
  <si>
    <t>GUINEA-BISSAU</t>
  </si>
  <si>
    <t>NZBLU</t>
  </si>
  <si>
    <t>BLUFF</t>
  </si>
  <si>
    <t>USBOS</t>
  </si>
  <si>
    <t>BOSTON</t>
  </si>
  <si>
    <t>DEBRV</t>
  </si>
  <si>
    <t>BREMERHAVEN</t>
  </si>
  <si>
    <t>GERMANY</t>
  </si>
  <si>
    <t>FRBES</t>
  </si>
  <si>
    <t>BREST</t>
  </si>
  <si>
    <t>NOBVK</t>
  </si>
  <si>
    <t>BREVIK</t>
  </si>
  <si>
    <t>BBBGI</t>
  </si>
  <si>
    <t>BRIDGETOWN</t>
  </si>
  <si>
    <t>BARBADOS</t>
  </si>
  <si>
    <t>AUBNE</t>
  </si>
  <si>
    <t>BRISBANE</t>
  </si>
  <si>
    <t>AUBME</t>
  </si>
  <si>
    <t>BROOME</t>
  </si>
  <si>
    <t>COBUN</t>
  </si>
  <si>
    <t>BUENAVENTURA</t>
  </si>
  <si>
    <t>COLOMBIA</t>
  </si>
  <si>
    <t>ARBUE</t>
  </si>
  <si>
    <t>BUENOS AIRES</t>
  </si>
  <si>
    <t>BGBOJ</t>
  </si>
  <si>
    <t>BURGAS</t>
  </si>
  <si>
    <t>BULGARIA</t>
  </si>
  <si>
    <t>AUBWT</t>
  </si>
  <si>
    <t>BURNIE</t>
  </si>
  <si>
    <t>KRPUS</t>
  </si>
  <si>
    <t>BUSAN</t>
  </si>
  <si>
    <t>KOREA</t>
  </si>
  <si>
    <t>IRBUZ</t>
  </si>
  <si>
    <t>BUSHEHR</t>
  </si>
  <si>
    <t>PYBCM</t>
  </si>
  <si>
    <t>CAACUPEMI</t>
  </si>
  <si>
    <t>ESCAD</t>
  </si>
  <si>
    <t>CADIZ</t>
  </si>
  <si>
    <t>ITCAG</t>
  </si>
  <si>
    <t>CAGLIARI</t>
  </si>
  <si>
    <t>VNCLN</t>
  </si>
  <si>
    <t>CAI LAN</t>
  </si>
  <si>
    <t>VIET NAM</t>
  </si>
  <si>
    <t>CRCAL</t>
  </si>
  <si>
    <t>CALDERA</t>
  </si>
  <si>
    <t>COSTA RICA</t>
  </si>
  <si>
    <t>PECLL</t>
  </si>
  <si>
    <t>CALLAO</t>
  </si>
  <si>
    <t>PERU</t>
  </si>
  <si>
    <t>PTCNL</t>
  </si>
  <si>
    <t>CANICAL</t>
  </si>
  <si>
    <t>PORTUGAL</t>
  </si>
  <si>
    <t>HTCAP</t>
  </si>
  <si>
    <t>CAP-HAITIEN</t>
  </si>
  <si>
    <t>HAITI</t>
  </si>
  <si>
    <t>ZACPT</t>
  </si>
  <si>
    <t>CAPE TOWN</t>
  </si>
  <si>
    <t>SOUTH AFRICA</t>
  </si>
  <si>
    <t>COCTG</t>
  </si>
  <si>
    <t>CARTAGENA</t>
  </si>
  <si>
    <t>ESCAR</t>
  </si>
  <si>
    <t>MACAS</t>
  </si>
  <si>
    <t>CASABLANCA</t>
  </si>
  <si>
    <t>ESCAS</t>
  </si>
  <si>
    <t>CASTELLON DE LA PLANA</t>
  </si>
  <si>
    <t>LCCAS</t>
  </si>
  <si>
    <t>CASTRIES</t>
  </si>
  <si>
    <t>SAINT LUCIA</t>
  </si>
  <si>
    <t>VNCLI</t>
  </si>
  <si>
    <t>CAT LAI</t>
  </si>
  <si>
    <t>DOCAU</t>
  </si>
  <si>
    <t>CAUCEDO</t>
  </si>
  <si>
    <t>DOMINICAN REPUBLIC</t>
  </si>
  <si>
    <t>CLCHB</t>
  </si>
  <si>
    <t>CHACABUCO</t>
  </si>
  <si>
    <t>USCHS</t>
  </si>
  <si>
    <t>CHARLESTON</t>
  </si>
  <si>
    <t>KNNEV</t>
  </si>
  <si>
    <t>CHARLESTOWN</t>
  </si>
  <si>
    <t xml:space="preserve"> NEVIS</t>
  </si>
  <si>
    <t>INMAA</t>
  </si>
  <si>
    <t>CHENNAI</t>
  </si>
  <si>
    <t>INDIA</t>
  </si>
  <si>
    <t>JPCHB</t>
  </si>
  <si>
    <t>CHIBA</t>
  </si>
  <si>
    <t>PECHM</t>
  </si>
  <si>
    <t>CHIMBOTE</t>
  </si>
  <si>
    <t>BDCGP</t>
  </si>
  <si>
    <t>CHITTAGONG</t>
  </si>
  <si>
    <t>BANGLADESH</t>
  </si>
  <si>
    <t>CNCWN</t>
  </si>
  <si>
    <t>CHIWAN</t>
  </si>
  <si>
    <t>ITCVV</t>
  </si>
  <si>
    <t>CIVITAVECCHIA</t>
  </si>
  <si>
    <t>INCOK</t>
  </si>
  <si>
    <t>COCHIN</t>
  </si>
  <si>
    <t>ZAZBA</t>
  </si>
  <si>
    <t>COEGA</t>
  </si>
  <si>
    <t>LKCMB</t>
  </si>
  <si>
    <t>COLOMBO</t>
  </si>
  <si>
    <t>SRI LANKA</t>
  </si>
  <si>
    <t>ARCRD</t>
  </si>
  <si>
    <t>COMODORO RIVADAVIA</t>
  </si>
  <si>
    <t>GNCKY</t>
  </si>
  <si>
    <t>CONAKRY</t>
  </si>
  <si>
    <t>GUINEA</t>
  </si>
  <si>
    <t>ROCND</t>
  </si>
  <si>
    <t>CONSTANTA</t>
  </si>
  <si>
    <t>DKCPH</t>
  </si>
  <si>
    <t>COPENHAGEN</t>
  </si>
  <si>
    <t>NICIO</t>
  </si>
  <si>
    <t>CORINTO</t>
  </si>
  <si>
    <t>NICARAGUA</t>
  </si>
  <si>
    <t>IEORK</t>
  </si>
  <si>
    <t>CORK</t>
  </si>
  <si>
    <t>IRELAND</t>
  </si>
  <si>
    <t>CLCNL</t>
  </si>
  <si>
    <t>CORONEL</t>
  </si>
  <si>
    <t>BJCOO</t>
  </si>
  <si>
    <t>COTONOU</t>
  </si>
  <si>
    <t>BENIN</t>
  </si>
  <si>
    <t>PACTB</t>
  </si>
  <si>
    <t>CRISTOBAL</t>
  </si>
  <si>
    <t>VNDAD</t>
  </si>
  <si>
    <t>DA-NANG</t>
  </si>
  <si>
    <t>SNDKR</t>
  </si>
  <si>
    <t>DAKAR</t>
  </si>
  <si>
    <t>SENEGAL</t>
  </si>
  <si>
    <t>CNDLC</t>
  </si>
  <si>
    <t>DALIAN</t>
  </si>
  <si>
    <t>EGDAM</t>
  </si>
  <si>
    <t>DAMIETTA</t>
  </si>
  <si>
    <t>AUDAM</t>
  </si>
  <si>
    <t>DAMPIER</t>
  </si>
  <si>
    <t>TZDAR</t>
  </si>
  <si>
    <t>DAR ES SALAAM</t>
  </si>
  <si>
    <t>TANZANIA</t>
  </si>
  <si>
    <t>AUDRW</t>
  </si>
  <si>
    <t>DARWIN</t>
  </si>
  <si>
    <t>AUDPO</t>
  </si>
  <si>
    <t>DEVONPORT</t>
  </si>
  <si>
    <t>MGDIE</t>
  </si>
  <si>
    <t>DIEGO SUAREZ</t>
  </si>
  <si>
    <t>MADAGASCAR</t>
  </si>
  <si>
    <t>DJJIB</t>
  </si>
  <si>
    <t>DJIBOUTI</t>
  </si>
  <si>
    <t>QADOH</t>
  </si>
  <si>
    <t>DOHA</t>
  </si>
  <si>
    <t>QATAR</t>
  </si>
  <si>
    <t>CMDLA</t>
  </si>
  <si>
    <t>DOUALA</t>
  </si>
  <si>
    <t>CAMEROON</t>
  </si>
  <si>
    <t>IEDUB</t>
  </si>
  <si>
    <t>DUBLIN</t>
  </si>
  <si>
    <t>FRDKK</t>
  </si>
  <si>
    <t>DUNKERQUE</t>
  </si>
  <si>
    <t>ZADUR</t>
  </si>
  <si>
    <t>DURBAN</t>
  </si>
  <si>
    <t>ALDRZ</t>
  </si>
  <si>
    <t>DURRES</t>
  </si>
  <si>
    <t>ALBANIA</t>
  </si>
  <si>
    <t>ZAELS</t>
  </si>
  <si>
    <t>EAST LONDON</t>
  </si>
  <si>
    <t>MGEHL</t>
  </si>
  <si>
    <t>EHOALA (TOLAGNARO)</t>
  </si>
  <si>
    <t>VEEGU</t>
  </si>
  <si>
    <t>EL GUAMACHE</t>
  </si>
  <si>
    <t>VENEZUELA</t>
  </si>
  <si>
    <t>PTENT</t>
  </si>
  <si>
    <t>ENTRONCAMENTO</t>
  </si>
  <si>
    <t>TREYP</t>
  </si>
  <si>
    <t>EVYAP PORT</t>
  </si>
  <si>
    <t>GBFXT</t>
  </si>
  <si>
    <t>FELIXSTOWE</t>
  </si>
  <si>
    <t>PYFNX</t>
  </si>
  <si>
    <t>FENIX</t>
  </si>
  <si>
    <t>NOFRO</t>
  </si>
  <si>
    <t>FLORO</t>
  </si>
  <si>
    <t>NLFLU</t>
  </si>
  <si>
    <t>FLUSHING</t>
  </si>
  <si>
    <t>MQFDF</t>
  </si>
  <si>
    <t>FORT-DE-FRANCE</t>
  </si>
  <si>
    <t>MARTINIQUE</t>
  </si>
  <si>
    <t>FRFOS</t>
  </si>
  <si>
    <t>FOS-SUR-MER</t>
  </si>
  <si>
    <t>CNFOS</t>
  </si>
  <si>
    <t>FOSHAN</t>
  </si>
  <si>
    <t>DKFRC</t>
  </si>
  <si>
    <t>FREDERICIA</t>
  </si>
  <si>
    <t>NOFRK</t>
  </si>
  <si>
    <t>FREDRIKSTAD</t>
  </si>
  <si>
    <t>BSFPO</t>
  </si>
  <si>
    <t>FREEPORT</t>
  </si>
  <si>
    <t xml:space="preserve"> GRAND BAHAMA</t>
  </si>
  <si>
    <t>SLFNA</t>
  </si>
  <si>
    <t>FREETOWN</t>
  </si>
  <si>
    <t>SIERRA LEONE</t>
  </si>
  <si>
    <t>AUFRE</t>
  </si>
  <si>
    <t>FREMANTLE</t>
  </si>
  <si>
    <t>JPFKY</t>
  </si>
  <si>
    <t>FUKUYAMA</t>
  </si>
  <si>
    <t xml:space="preserve"> HIROSHIMA</t>
  </si>
  <si>
    <t>PTFNC</t>
  </si>
  <si>
    <t>FUNCHAL</t>
  </si>
  <si>
    <t xml:space="preserve"> MADEIRA</t>
  </si>
  <si>
    <t>CNFOC</t>
  </si>
  <si>
    <t>FUZHOU</t>
  </si>
  <si>
    <t>SEGVX</t>
  </si>
  <si>
    <t>GAVLE</t>
  </si>
  <si>
    <t>PLGDY</t>
  </si>
  <si>
    <t>GDYNIA</t>
  </si>
  <si>
    <t>POLAND</t>
  </si>
  <si>
    <t>TRGEB</t>
  </si>
  <si>
    <t>GEBZE</t>
  </si>
  <si>
    <t>TRGEM</t>
  </si>
  <si>
    <t>GEMLIK</t>
  </si>
  <si>
    <t>ITGOA</t>
  </si>
  <si>
    <t>GENOA</t>
  </si>
  <si>
    <t>KRKJE</t>
  </si>
  <si>
    <t>GEOJE</t>
  </si>
  <si>
    <t>GYGEO</t>
  </si>
  <si>
    <t>GEORGETOWN</t>
  </si>
  <si>
    <t>GUYANA</t>
  </si>
  <si>
    <t>ESGIJ</t>
  </si>
  <si>
    <t>GIJON</t>
  </si>
  <si>
    <t>ITGIT</t>
  </si>
  <si>
    <t>GIOIA TAURO</t>
  </si>
  <si>
    <t>MDGIU</t>
  </si>
  <si>
    <t>GIURGIULESTI</t>
  </si>
  <si>
    <t>MOLDOVA</t>
  </si>
  <si>
    <t>NOGJM</t>
  </si>
  <si>
    <t>GJEMNES</t>
  </si>
  <si>
    <t>SEGOT</t>
  </si>
  <si>
    <t>GOTEBORG</t>
  </si>
  <si>
    <t>KYGCM</t>
  </si>
  <si>
    <t>GRAND CAYMAN</t>
  </si>
  <si>
    <t>CAYMAN ISLANDS</t>
  </si>
  <si>
    <t>GBGRG</t>
  </si>
  <si>
    <t>GRANGEMOUTH</t>
  </si>
  <si>
    <t>GBGRK</t>
  </si>
  <si>
    <t>GREENOCK</t>
  </si>
  <si>
    <t>CNCAN</t>
  </si>
  <si>
    <t>GUANGZHOU</t>
  </si>
  <si>
    <t>VEGUT</t>
  </si>
  <si>
    <t>GUANTA</t>
  </si>
  <si>
    <t>VEGUB</t>
  </si>
  <si>
    <t>GUARANAO BAY</t>
  </si>
  <si>
    <t>ECGYE</t>
  </si>
  <si>
    <t>GUAYAQUIL</t>
  </si>
  <si>
    <t>ECUADOR</t>
  </si>
  <si>
    <t>MXGYM</t>
  </si>
  <si>
    <t>GUAYMAS</t>
  </si>
  <si>
    <t>KRKAN</t>
  </si>
  <si>
    <t>GWANGYANG</t>
  </si>
  <si>
    <t>JPHHE</t>
  </si>
  <si>
    <t>HACHINOHE</t>
  </si>
  <si>
    <t xml:space="preserve"> AOMORI</t>
  </si>
  <si>
    <t>ILHFA</t>
  </si>
  <si>
    <t>HAIFA</t>
  </si>
  <si>
    <t>VNHPH</t>
  </si>
  <si>
    <t>HAIPHONG</t>
  </si>
  <si>
    <t>JPHKT</t>
  </si>
  <si>
    <t>HAKATA</t>
  </si>
  <si>
    <t xml:space="preserve"> FUKUOKA</t>
  </si>
  <si>
    <t>JPHKD</t>
  </si>
  <si>
    <t>HAKODATE</t>
  </si>
  <si>
    <t>NOHAL</t>
  </si>
  <si>
    <t>HALDEN</t>
  </si>
  <si>
    <t>INHAL</t>
  </si>
  <si>
    <t>HALDIA</t>
  </si>
  <si>
    <t>CAHAL</t>
  </si>
  <si>
    <t>HALIFAX</t>
  </si>
  <si>
    <t>CANADA</t>
  </si>
  <si>
    <t>SEHAD</t>
  </si>
  <si>
    <t>HALMSTAD</t>
  </si>
  <si>
    <t>JPHMD</t>
  </si>
  <si>
    <t>HAMADA</t>
  </si>
  <si>
    <t>DEHAM</t>
  </si>
  <si>
    <t>HAMBURG</t>
  </si>
  <si>
    <t>BMBDA</t>
  </si>
  <si>
    <t>HAMILTON</t>
  </si>
  <si>
    <t>BERMUDA</t>
  </si>
  <si>
    <t>FIHMN</t>
  </si>
  <si>
    <t>HAMINA</t>
  </si>
  <si>
    <t>FINLAND</t>
  </si>
  <si>
    <t>NOHRI</t>
  </si>
  <si>
    <t>HAREID</t>
  </si>
  <si>
    <t>SEHAN</t>
  </si>
  <si>
    <t>HARGSHAMN</t>
  </si>
  <si>
    <t>NOHAU</t>
  </si>
  <si>
    <t>HAUGESUND</t>
  </si>
  <si>
    <t>SEHEL</t>
  </si>
  <si>
    <t>HELSINGBORG</t>
  </si>
  <si>
    <t>FIHEL</t>
  </si>
  <si>
    <t>HELSINKI</t>
  </si>
  <si>
    <t>GRHER</t>
  </si>
  <si>
    <t>HERAKLION</t>
  </si>
  <si>
    <t>JPHBK</t>
  </si>
  <si>
    <t>HIBIKISHINKO</t>
  </si>
  <si>
    <t>VNSPC</t>
  </si>
  <si>
    <t>HIEP PHUOC PORT</t>
  </si>
  <si>
    <t>USITO</t>
  </si>
  <si>
    <t>HILO</t>
  </si>
  <si>
    <t>JPHIJ</t>
  </si>
  <si>
    <t>HIROSHIMA</t>
  </si>
  <si>
    <t>JPHIC</t>
  </si>
  <si>
    <t>HITACHINAKA</t>
  </si>
  <si>
    <t>VNSGN</t>
  </si>
  <si>
    <t>HO CHI MINH CITY</t>
  </si>
  <si>
    <t>VNVIC</t>
  </si>
  <si>
    <t>HO CHI MINH</t>
  </si>
  <si>
    <t xml:space="preserve"> VICT</t>
  </si>
  <si>
    <t>AUHBA</t>
  </si>
  <si>
    <t>HOBART</t>
  </si>
  <si>
    <t>YEHOD</t>
  </si>
  <si>
    <t>HODEIDAH</t>
  </si>
  <si>
    <t>NOHOG</t>
  </si>
  <si>
    <t>HOGSET</t>
  </si>
  <si>
    <t>HKHKG</t>
  </si>
  <si>
    <t>HONG KONG</t>
  </si>
  <si>
    <t>USHNL</t>
  </si>
  <si>
    <t>HONOLULU</t>
  </si>
  <si>
    <t>PTHOR</t>
  </si>
  <si>
    <t>HORTA</t>
  </si>
  <si>
    <t>JPHSM</t>
  </si>
  <si>
    <t>HOSOSHIMA</t>
  </si>
  <si>
    <t>USHOU</t>
  </si>
  <si>
    <t>HOUSTON</t>
  </si>
  <si>
    <t>ESIBZ</t>
  </si>
  <si>
    <t>IBIZA</t>
  </si>
  <si>
    <t>PEILQ</t>
  </si>
  <si>
    <t>ILO</t>
  </si>
  <si>
    <t>UAILK</t>
  </si>
  <si>
    <t>ILYICHEVSK</t>
  </si>
  <si>
    <t>UKRAINE</t>
  </si>
  <si>
    <t>JPIMB</t>
  </si>
  <si>
    <t>IMABARI</t>
  </si>
  <si>
    <t>JPIMI</t>
  </si>
  <si>
    <t>IMARI</t>
  </si>
  <si>
    <t>GBIMM</t>
  </si>
  <si>
    <t>IMMINGHAM</t>
  </si>
  <si>
    <t>CLIQQ</t>
  </si>
  <si>
    <t>IQUIQUE</t>
  </si>
  <si>
    <t>JPISI</t>
  </si>
  <si>
    <t>ISHIKARI</t>
  </si>
  <si>
    <t>TRISK</t>
  </si>
  <si>
    <t>ISKENDERUN</t>
  </si>
  <si>
    <t>TRIST</t>
  </si>
  <si>
    <t>ISTANBUL</t>
  </si>
  <si>
    <t>BRIGI</t>
  </si>
  <si>
    <t>ITAGUAI</t>
  </si>
  <si>
    <t>BRIOA</t>
  </si>
  <si>
    <t>ITAPOA</t>
  </si>
  <si>
    <t>JPIWK</t>
  </si>
  <si>
    <t>IWAKUNI</t>
  </si>
  <si>
    <t>JPIYM</t>
  </si>
  <si>
    <t>IYOMISHIMA</t>
  </si>
  <si>
    <t>TRIZM</t>
  </si>
  <si>
    <t>IZMIR</t>
  </si>
  <si>
    <t>USJAX</t>
  </si>
  <si>
    <t>JACKSONVILLE</t>
  </si>
  <si>
    <t>IDJKT</t>
  </si>
  <si>
    <t>JAKARTA</t>
  </si>
  <si>
    <t xml:space="preserve"> JAVA</t>
  </si>
  <si>
    <t>AEJEA</t>
  </si>
  <si>
    <t>JEBEL ALI</t>
  </si>
  <si>
    <t>SAJED</t>
  </si>
  <si>
    <t>JEDDAH</t>
  </si>
  <si>
    <t>KRCHF</t>
  </si>
  <si>
    <t>JINHAE</t>
  </si>
  <si>
    <t>SAJUB</t>
  </si>
  <si>
    <t>JUBAIL</t>
  </si>
  <si>
    <t>USOGG</t>
  </si>
  <si>
    <t>KAHULUI</t>
  </si>
  <si>
    <t>RUKGD</t>
  </si>
  <si>
    <t>KALININGRAD</t>
  </si>
  <si>
    <t>KHKOS</t>
  </si>
  <si>
    <t>KAMPONG SAOM</t>
  </si>
  <si>
    <t>CAMBODIA</t>
  </si>
  <si>
    <t>JPKNZ</t>
  </si>
  <si>
    <t>KANAZAWA</t>
  </si>
  <si>
    <t>INIXY</t>
  </si>
  <si>
    <t>KANDLA</t>
  </si>
  <si>
    <t>TWKHH</t>
  </si>
  <si>
    <t>KAOHSIUNG</t>
  </si>
  <si>
    <t>TAIWAN</t>
  </si>
  <si>
    <t>PKKHI</t>
  </si>
  <si>
    <t>KARACHI</t>
  </si>
  <si>
    <t>PAKISTAN</t>
  </si>
  <si>
    <t>PKBQM</t>
  </si>
  <si>
    <t>KARACHI-MUHAMMAD BIN QASIM</t>
  </si>
  <si>
    <t>INKRK</t>
  </si>
  <si>
    <t>KARAIKAL</t>
  </si>
  <si>
    <t>NOKMY</t>
  </si>
  <si>
    <t>KARMOY</t>
  </si>
  <si>
    <t>USKWH</t>
  </si>
  <si>
    <t>KAWAIHAE</t>
  </si>
  <si>
    <t>JPKWS</t>
  </si>
  <si>
    <t>KAWASAKI</t>
  </si>
  <si>
    <t>TWKEL</t>
  </si>
  <si>
    <t>KEELUNG</t>
  </si>
  <si>
    <t>FIKEM</t>
  </si>
  <si>
    <t>KEMI</t>
  </si>
  <si>
    <t>LYKHO</t>
  </si>
  <si>
    <t>KHOMS</t>
  </si>
  <si>
    <t>AEKLF</t>
  </si>
  <si>
    <t>KHOR AL FAKKAN</t>
  </si>
  <si>
    <t>IRKHO</t>
  </si>
  <si>
    <t>KHORRAMSHAHR</t>
  </si>
  <si>
    <t>JMKIN</t>
  </si>
  <si>
    <t>KINGSTON</t>
  </si>
  <si>
    <t>JAMAICA</t>
  </si>
  <si>
    <t>VCKTN</t>
  </si>
  <si>
    <t>KINGSTOWN</t>
  </si>
  <si>
    <t xml:space="preserve"> ST VINCENT</t>
  </si>
  <si>
    <t>LTKLJ</t>
  </si>
  <si>
    <t>KLAIPEDA</t>
  </si>
  <si>
    <t>LITHUANIA</t>
  </si>
  <si>
    <t>JPUKB</t>
  </si>
  <si>
    <t>KOBE</t>
  </si>
  <si>
    <t>JPKCZ</t>
  </si>
  <si>
    <t>KOCHI</t>
  </si>
  <si>
    <t>FIKOK</t>
  </si>
  <si>
    <t>KOKKOLA (KARLEBY)</t>
  </si>
  <si>
    <t>INCCU</t>
  </si>
  <si>
    <t>KOLKATA</t>
  </si>
  <si>
    <t>SIKOP</t>
  </si>
  <si>
    <t>KOPER</t>
  </si>
  <si>
    <t>SLOVENIA</t>
  </si>
  <si>
    <t>MYBKI</t>
  </si>
  <si>
    <t>KOTA KINABALU</t>
  </si>
  <si>
    <t xml:space="preserve"> SABAH</t>
  </si>
  <si>
    <t>FIKTK</t>
  </si>
  <si>
    <t>KOTKA</t>
  </si>
  <si>
    <t>INKRI</t>
  </si>
  <si>
    <t>KRISHNAPATNAM</t>
  </si>
  <si>
    <t>NOKRS</t>
  </si>
  <si>
    <t>KRISTIANSAND</t>
  </si>
  <si>
    <t>RUKDT</t>
  </si>
  <si>
    <t>KRONSHTADT</t>
  </si>
  <si>
    <t>MYKUA</t>
  </si>
  <si>
    <t>KUANTAN</t>
  </si>
  <si>
    <t>MALAYSIA</t>
  </si>
  <si>
    <t>MYKCH</t>
  </si>
  <si>
    <t>KUCHING</t>
  </si>
  <si>
    <t>JPKMJ</t>
  </si>
  <si>
    <t>KUMAMOTO</t>
  </si>
  <si>
    <t>JPKRE</t>
  </si>
  <si>
    <t>KURE</t>
  </si>
  <si>
    <t>JPKUH</t>
  </si>
  <si>
    <t>KUSHIRO</t>
  </si>
  <si>
    <t>KRKWA</t>
  </si>
  <si>
    <t>KWANGYANG</t>
  </si>
  <si>
    <t>VELAG</t>
  </si>
  <si>
    <t>LA GUAIRA</t>
  </si>
  <si>
    <t>CUHAV</t>
  </si>
  <si>
    <t>LA HABANA</t>
  </si>
  <si>
    <t>CUBA</t>
  </si>
  <si>
    <t>ITSPE</t>
  </si>
  <si>
    <t>LA SPEZIA</t>
  </si>
  <si>
    <t>THLCH</t>
  </si>
  <si>
    <t>LAEM CHABANG</t>
  </si>
  <si>
    <t>NOLAR</t>
  </si>
  <si>
    <t>LARVIK</t>
  </si>
  <si>
    <t>ARLPS</t>
  </si>
  <si>
    <t>LAS PALMAS</t>
  </si>
  <si>
    <t>ESLPA</t>
  </si>
  <si>
    <t>SYLTK</t>
  </si>
  <si>
    <t>LATTAKIA</t>
  </si>
  <si>
    <t>SYRIAN ARAB REPUBLIC</t>
  </si>
  <si>
    <t>FJLTK</t>
  </si>
  <si>
    <t>LAUTOKA</t>
  </si>
  <si>
    <t>FIJI</t>
  </si>
  <si>
    <t>MXLZC</t>
  </si>
  <si>
    <t>LAZARO CARDENAS</t>
  </si>
  <si>
    <t>FRLEH</t>
  </si>
  <si>
    <t>LE HAVRE</t>
  </si>
  <si>
    <t>FRLVE</t>
  </si>
  <si>
    <t>LE VERDON</t>
  </si>
  <si>
    <t>ITLIV</t>
  </si>
  <si>
    <t>LEGHORN</t>
  </si>
  <si>
    <t>PTLEI</t>
  </si>
  <si>
    <t>LEIXOES</t>
  </si>
  <si>
    <t>CNLYG</t>
  </si>
  <si>
    <t>LIANYUNGANG</t>
  </si>
  <si>
    <t>GALBV</t>
  </si>
  <si>
    <t>LIBREVILLE</t>
  </si>
  <si>
    <t>GABON</t>
  </si>
  <si>
    <t>CYLMS</t>
  </si>
  <si>
    <t>LIMASSOL</t>
  </si>
  <si>
    <t>CYPRUS</t>
  </si>
  <si>
    <t>CLLQN</t>
  </si>
  <si>
    <t>LIRQUEN</t>
  </si>
  <si>
    <t>PTLIS</t>
  </si>
  <si>
    <t>LISBOA</t>
  </si>
  <si>
    <t>GBLIV</t>
  </si>
  <si>
    <t>LIVERPOOL</t>
  </si>
  <si>
    <t>AOLOB</t>
  </si>
  <si>
    <t>LOBITO</t>
  </si>
  <si>
    <t>ANGOLA</t>
  </si>
  <si>
    <t>TGLFW</t>
  </si>
  <si>
    <t>LOME</t>
  </si>
  <si>
    <t>TOGO</t>
  </si>
  <si>
    <t>USLGB</t>
  </si>
  <si>
    <t>LONG BEACH</t>
  </si>
  <si>
    <t>YTLON</t>
  </si>
  <si>
    <t>LONGONI</t>
  </si>
  <si>
    <t>MAYOTTE</t>
  </si>
  <si>
    <t>USLAX</t>
  </si>
  <si>
    <t>LOS ANGELES</t>
  </si>
  <si>
    <t>AOLAD</t>
  </si>
  <si>
    <t>LUANDA</t>
  </si>
  <si>
    <t>NZLYT</t>
  </si>
  <si>
    <t>LYTTELTON</t>
  </si>
  <si>
    <t>RUGDX</t>
  </si>
  <si>
    <t>MAGADAN</t>
  </si>
  <si>
    <t>SCMAW</t>
  </si>
  <si>
    <t>MAHE</t>
  </si>
  <si>
    <t>SEYCHELLES</t>
  </si>
  <si>
    <t>ESMAH</t>
  </si>
  <si>
    <t>MAHON</t>
  </si>
  <si>
    <t xml:space="preserve"> MENORCA</t>
  </si>
  <si>
    <t>JPMAI</t>
  </si>
  <si>
    <t>MAIZURU</t>
  </si>
  <si>
    <t>MGMJN</t>
  </si>
  <si>
    <t>MAJUNGA</t>
  </si>
  <si>
    <t>IDMAK</t>
  </si>
  <si>
    <t>MAKASSAR</t>
  </si>
  <si>
    <t>INDONESIA</t>
  </si>
  <si>
    <t>ESAGP</t>
  </si>
  <si>
    <t>MALAGA</t>
  </si>
  <si>
    <t>MVMLE</t>
  </si>
  <si>
    <t>MALE</t>
  </si>
  <si>
    <t>MALDIVES</t>
  </si>
  <si>
    <t>NOMAY</t>
  </si>
  <si>
    <t>MALOY</t>
  </si>
  <si>
    <t>BRMAO</t>
  </si>
  <si>
    <t>MANAUS</t>
  </si>
  <si>
    <t>PHMNL</t>
  </si>
  <si>
    <t>MANILA</t>
  </si>
  <si>
    <t>PHILIPPINES</t>
  </si>
  <si>
    <t>FIMTL</t>
  </si>
  <si>
    <t>MANTYLUOTO/PORI</t>
  </si>
  <si>
    <t>MXZLO</t>
  </si>
  <si>
    <t>MANZANILLO</t>
  </si>
  <si>
    <t>PAMIT</t>
  </si>
  <si>
    <t>MZMPM</t>
  </si>
  <si>
    <t>MAPUTO</t>
  </si>
  <si>
    <t>VEMAR</t>
  </si>
  <si>
    <t>MARACAIBO</t>
  </si>
  <si>
    <t>ESMPG</t>
  </si>
  <si>
    <t>MARIN</t>
  </si>
  <si>
    <t xml:space="preserve"> PONTEVEDRA</t>
  </si>
  <si>
    <t>UAMPW</t>
  </si>
  <si>
    <t>MARIUPOL</t>
  </si>
  <si>
    <t>INMRM</t>
  </si>
  <si>
    <t>MARMUGAO (MARMAGAO)</t>
  </si>
  <si>
    <t>MTMAR</t>
  </si>
  <si>
    <t>MARSAXLOKK</t>
  </si>
  <si>
    <t>MALTA</t>
  </si>
  <si>
    <t>FRMRS</t>
  </si>
  <si>
    <t>MARSEILLE</t>
  </si>
  <si>
    <t>PEMRI</t>
  </si>
  <si>
    <t>MATARANI</t>
  </si>
  <si>
    <t>JPMYJ</t>
  </si>
  <si>
    <t>MATSUYAMA</t>
  </si>
  <si>
    <t>CNMWN</t>
  </si>
  <si>
    <t>MAWAN</t>
  </si>
  <si>
    <t>MXMZT</t>
  </si>
  <si>
    <t>MAZATLAN</t>
  </si>
  <si>
    <t>AUMEL</t>
  </si>
  <si>
    <t>MELBOURNE</t>
  </si>
  <si>
    <t>TRMER</t>
  </si>
  <si>
    <t>MERSIN</t>
  </si>
  <si>
    <t>QAMES</t>
  </si>
  <si>
    <t>MESAIEED</t>
  </si>
  <si>
    <t>JPMII</t>
  </si>
  <si>
    <t>MIIKE</t>
  </si>
  <si>
    <t>CVMIN</t>
  </si>
  <si>
    <t>MINDELO</t>
  </si>
  <si>
    <t>CAPE VERDE</t>
  </si>
  <si>
    <t>LYMRA</t>
  </si>
  <si>
    <t>MISURATA</t>
  </si>
  <si>
    <t>JPMIZ</t>
  </si>
  <si>
    <t>MIZUSHIMA</t>
  </si>
  <si>
    <t>USMOB</t>
  </si>
  <si>
    <t>MOBILE</t>
  </si>
  <si>
    <t>NLMOE</t>
  </si>
  <si>
    <t>MOERDIJK</t>
  </si>
  <si>
    <t>CRMOB</t>
  </si>
  <si>
    <t>MOIN</t>
  </si>
  <si>
    <t>JPMOJ</t>
  </si>
  <si>
    <t>MOJI/KITAKYUSHU</t>
  </si>
  <si>
    <t>KRMOK</t>
  </si>
  <si>
    <t>MOKPO</t>
  </si>
  <si>
    <t>KEMBA</t>
  </si>
  <si>
    <t>MOMBASA</t>
  </si>
  <si>
    <t>KENYA</t>
  </si>
  <si>
    <t>LRMLW</t>
  </si>
  <si>
    <t>MONROVIA</t>
  </si>
  <si>
    <t>LIBERIA</t>
  </si>
  <si>
    <t>UYMVD</t>
  </si>
  <si>
    <t>MONTEVIDEO</t>
  </si>
  <si>
    <t>URUGUAY</t>
  </si>
  <si>
    <t>FRMTX</t>
  </si>
  <si>
    <t>MONTOIR-DE-BRETAGNE</t>
  </si>
  <si>
    <t>CAMTR</t>
  </si>
  <si>
    <t>MONTREAL</t>
  </si>
  <si>
    <t>KMYVA</t>
  </si>
  <si>
    <t>MORONI</t>
  </si>
  <si>
    <t>COMOROS</t>
  </si>
  <si>
    <t>NOMSS</t>
  </si>
  <si>
    <t>MOSS</t>
  </si>
  <si>
    <t>INBOM</t>
  </si>
  <si>
    <t>MUMBAI</t>
  </si>
  <si>
    <t>INMUN</t>
  </si>
  <si>
    <t>MUNDRA</t>
  </si>
  <si>
    <t>JPMUR</t>
  </si>
  <si>
    <t>MURORAN</t>
  </si>
  <si>
    <t>OMMCT</t>
  </si>
  <si>
    <t>MUSCAT</t>
  </si>
  <si>
    <t>OMAN</t>
  </si>
  <si>
    <t>KMMUT</t>
  </si>
  <si>
    <t>MUTSAMUDU</t>
  </si>
  <si>
    <t>MZMNC</t>
  </si>
  <si>
    <t>NACALA</t>
  </si>
  <si>
    <t>JPNGS</t>
  </si>
  <si>
    <t>NAGASAKI</t>
  </si>
  <si>
    <t>JPNGO</t>
  </si>
  <si>
    <t>NAGOYA</t>
  </si>
  <si>
    <t>JPNAH</t>
  </si>
  <si>
    <t>NAHA</t>
  </si>
  <si>
    <t xml:space="preserve"> OKINAWA</t>
  </si>
  <si>
    <t>JPNAN</t>
  </si>
  <si>
    <t>NAKANOSEKI</t>
  </si>
  <si>
    <t>AOMSZ</t>
  </si>
  <si>
    <t>NAMIBE</t>
  </si>
  <si>
    <t>CNNKG</t>
  </si>
  <si>
    <t>NANJING</t>
  </si>
  <si>
    <t>CNNSA</t>
  </si>
  <si>
    <t>NANSHA</t>
  </si>
  <si>
    <t>JPNAO</t>
  </si>
  <si>
    <t>NAOETSU</t>
  </si>
  <si>
    <t>NZNPE</t>
  </si>
  <si>
    <t>NAPIER</t>
  </si>
  <si>
    <t>ITNAP</t>
  </si>
  <si>
    <t>NAPLES</t>
  </si>
  <si>
    <t>BSNAS</t>
  </si>
  <si>
    <t>NASSAU</t>
  </si>
  <si>
    <t>BAHAMAS</t>
  </si>
  <si>
    <t>BRNVT</t>
  </si>
  <si>
    <t>NAVEGANTES</t>
  </si>
  <si>
    <t>USNIJ</t>
  </si>
  <si>
    <t>NAWILIWILI</t>
  </si>
  <si>
    <t>NZNSN</t>
  </si>
  <si>
    <t>NELSON</t>
  </si>
  <si>
    <t>INNML</t>
  </si>
  <si>
    <t>NEW MANGALORE</t>
  </si>
  <si>
    <t>USMSY</t>
  </si>
  <si>
    <t>NEW ORLEANS</t>
  </si>
  <si>
    <t>NZNPL</t>
  </si>
  <si>
    <t>NEW PLYMOUTH</t>
  </si>
  <si>
    <t>USNYC</t>
  </si>
  <si>
    <t>NEW YORK</t>
  </si>
  <si>
    <t>INNSA</t>
  </si>
  <si>
    <t>NHAVA SHEVA</t>
  </si>
  <si>
    <t>JPKIJ</t>
  </si>
  <si>
    <t>NIIGATA</t>
  </si>
  <si>
    <t>CNNGB</t>
  </si>
  <si>
    <t>NINGBO</t>
  </si>
  <si>
    <t>USORF</t>
  </si>
  <si>
    <t>NORFOLK</t>
  </si>
  <si>
    <t>SENRK</t>
  </si>
  <si>
    <t>NORRKOPING</t>
  </si>
  <si>
    <t>MYLPK</t>
  </si>
  <si>
    <t>NORTHPORT/PT KLANG</t>
  </si>
  <si>
    <t>MGNOS</t>
  </si>
  <si>
    <t>NOSY-BE</t>
  </si>
  <si>
    <t>MRNDB</t>
  </si>
  <si>
    <t>NOUADHIBOU</t>
  </si>
  <si>
    <t>MAURITANIA</t>
  </si>
  <si>
    <t>MRNKC</t>
  </si>
  <si>
    <t>NOUAKCHOTT</t>
  </si>
  <si>
    <t>NCNOU</t>
  </si>
  <si>
    <t>NOUMEA</t>
  </si>
  <si>
    <t>NEW CALEDONIA</t>
  </si>
  <si>
    <t>RUNVS</t>
  </si>
  <si>
    <t>NOVOROSSIYSK</t>
  </si>
  <si>
    <t>TOTBU</t>
  </si>
  <si>
    <t>NUKU'ALOFA</t>
  </si>
  <si>
    <t>TONGA</t>
  </si>
  <si>
    <t>USOAK</t>
  </si>
  <si>
    <t>OAKLAND</t>
  </si>
  <si>
    <t>UAODS</t>
  </si>
  <si>
    <t>ODESSA</t>
  </si>
  <si>
    <t>JPOFT</t>
  </si>
  <si>
    <t>OHFUNATO</t>
  </si>
  <si>
    <t>JPOIT</t>
  </si>
  <si>
    <t>OITA</t>
  </si>
  <si>
    <t>KROKP</t>
  </si>
  <si>
    <t>OKPO/GEOJE</t>
  </si>
  <si>
    <t>JPOMZ</t>
  </si>
  <si>
    <t>OMAEZAKI</t>
  </si>
  <si>
    <t>JPONA</t>
  </si>
  <si>
    <t>ONAHAMA</t>
  </si>
  <si>
    <t>XXOPT</t>
  </si>
  <si>
    <t>OPTIONAL PORT</t>
  </si>
  <si>
    <t>OPTIONAL PORTS</t>
  </si>
  <si>
    <t>DZORN</t>
  </si>
  <si>
    <t>ORAN</t>
  </si>
  <si>
    <t>NOORK</t>
  </si>
  <si>
    <t>ORKANGER</t>
  </si>
  <si>
    <t>JPOSA</t>
  </si>
  <si>
    <t>OSAKA</t>
  </si>
  <si>
    <t>NOOSL</t>
  </si>
  <si>
    <t>OSLO</t>
  </si>
  <si>
    <t>JPOTK</t>
  </si>
  <si>
    <t>OTAKE</t>
  </si>
  <si>
    <t>FIOLU</t>
  </si>
  <si>
    <t>OULU</t>
  </si>
  <si>
    <t>IDPDG</t>
  </si>
  <si>
    <t>PADANG</t>
  </si>
  <si>
    <t>ASPPG</t>
  </si>
  <si>
    <t>PAGO PAGO</t>
  </si>
  <si>
    <t>AMERICAN SAMOA</t>
  </si>
  <si>
    <t>PEPAI</t>
  </si>
  <si>
    <t>PAITA</t>
  </si>
  <si>
    <t>IDPLM</t>
  </si>
  <si>
    <t>PALEMBANG</t>
  </si>
  <si>
    <t>ITPMO</t>
  </si>
  <si>
    <t>PALERMO</t>
  </si>
  <si>
    <t>ESPMI</t>
  </si>
  <si>
    <t>PALMA DE MALLORCA</t>
  </si>
  <si>
    <t>IDPNJ</t>
  </si>
  <si>
    <t>PANJANG</t>
  </si>
  <si>
    <t>PFPPT</t>
  </si>
  <si>
    <t>PAPEETE</t>
  </si>
  <si>
    <t>FRENCH POLYNESIA</t>
  </si>
  <si>
    <t>SRPBM</t>
  </si>
  <si>
    <t>PARAMARIBO</t>
  </si>
  <si>
    <t>SURINAME</t>
  </si>
  <si>
    <t>BRPNG</t>
  </si>
  <si>
    <t>PARANAGUA</t>
  </si>
  <si>
    <t>MYPGU</t>
  </si>
  <si>
    <t>PASIR GUDANG</t>
  </si>
  <si>
    <t xml:space="preserve"> JOHOR</t>
  </si>
  <si>
    <t>THPAT</t>
  </si>
  <si>
    <t>PAT BANGKOK</t>
  </si>
  <si>
    <t>BRPEC</t>
  </si>
  <si>
    <t>PECEM</t>
  </si>
  <si>
    <t>MZPOL</t>
  </si>
  <si>
    <t>PEMBA</t>
  </si>
  <si>
    <t>MYPEN</t>
  </si>
  <si>
    <t>PENANG</t>
  </si>
  <si>
    <t>USPHL</t>
  </si>
  <si>
    <t>PHILADELPHIA</t>
  </si>
  <si>
    <t>SXPHI</t>
  </si>
  <si>
    <t>PHILIPSBURG</t>
  </si>
  <si>
    <t>SINT MAARTEN (DUTCH PART)</t>
  </si>
  <si>
    <t>KHPNH</t>
  </si>
  <si>
    <t>PHNOM PENH</t>
  </si>
  <si>
    <t>VNPHG</t>
  </si>
  <si>
    <t>PHUOC LONG</t>
  </si>
  <si>
    <t>PYPIL</t>
  </si>
  <si>
    <t>PILAR</t>
  </si>
  <si>
    <t>INPAV</t>
  </si>
  <si>
    <t>PIPAVAV (VICTOR) PORT</t>
  </si>
  <si>
    <t>GRPIR</t>
  </si>
  <si>
    <t>PIRAEUS</t>
  </si>
  <si>
    <t>HRPLE</t>
  </si>
  <si>
    <t>PLOCE</t>
  </si>
  <si>
    <t>CROATIA</t>
  </si>
  <si>
    <t>MSPLY</t>
  </si>
  <si>
    <t>PLYMOUTH</t>
  </si>
  <si>
    <t>MONTSERRAT</t>
  </si>
  <si>
    <t>REPDG</t>
  </si>
  <si>
    <t>POINTE DES GALETS</t>
  </si>
  <si>
    <t>REUNION</t>
  </si>
  <si>
    <t>GPTPP</t>
  </si>
  <si>
    <t>POINTE-A-PITRE</t>
  </si>
  <si>
    <t>GUADELOUPE</t>
  </si>
  <si>
    <t>TPPDL</t>
  </si>
  <si>
    <t>PONTA DELGADA</t>
  </si>
  <si>
    <t>IDPNK</t>
  </si>
  <si>
    <t>PONTIANAK</t>
  </si>
  <si>
    <t xml:space="preserve"> KALIMANTAN</t>
  </si>
  <si>
    <t>HTPAP</t>
  </si>
  <si>
    <t>PORT AU PRINCE</t>
  </si>
  <si>
    <t>NZPOE</t>
  </si>
  <si>
    <t>PORT CHALMERS</t>
  </si>
  <si>
    <t>ZAPLZ</t>
  </si>
  <si>
    <t>PORT ELIZABETH</t>
  </si>
  <si>
    <t>USPEF</t>
  </si>
  <si>
    <t>PORT EVERGLADES</t>
  </si>
  <si>
    <t>AUPHE</t>
  </si>
  <si>
    <t>PORT HEDLAND</t>
  </si>
  <si>
    <t>MYPKG</t>
  </si>
  <si>
    <t>PORT KELANG</t>
  </si>
  <si>
    <t>AUPKL</t>
  </si>
  <si>
    <t>PORT KEMBLA</t>
  </si>
  <si>
    <t>MUPLU</t>
  </si>
  <si>
    <t>PORT LOUIS</t>
  </si>
  <si>
    <t>MAURITIUS</t>
  </si>
  <si>
    <t>AEPRA</t>
  </si>
  <si>
    <t>PORT RASHID</t>
  </si>
  <si>
    <t>EGPSD</t>
  </si>
  <si>
    <t>PORT SAID</t>
  </si>
  <si>
    <t>SDPZU</t>
  </si>
  <si>
    <t>PORT SUDAN</t>
  </si>
  <si>
    <t>SUDAN</t>
  </si>
  <si>
    <t>TTPOS</t>
  </si>
  <si>
    <t>PORT-OF-SPAIN</t>
  </si>
  <si>
    <t>TRINIDAD AND TOBAGO</t>
  </si>
  <si>
    <t>GBPRU</t>
  </si>
  <si>
    <t>PORTBURY</t>
  </si>
  <si>
    <t>GBPTL</t>
  </si>
  <si>
    <t>PORTLAND</t>
  </si>
  <si>
    <t>BRPVH</t>
  </si>
  <si>
    <t>PORTO VELHO</t>
  </si>
  <si>
    <t>USPTM</t>
  </si>
  <si>
    <t>PORTSMOUTH</t>
  </si>
  <si>
    <t>GEPTI</t>
  </si>
  <si>
    <t>POTI</t>
  </si>
  <si>
    <t>ITPZL</t>
  </si>
  <si>
    <t>POZZALLO</t>
  </si>
  <si>
    <t>CVRAI</t>
  </si>
  <si>
    <t>PRAIA</t>
  </si>
  <si>
    <t>TPPRV</t>
  </si>
  <si>
    <t>PRAIA DA VITORIA</t>
  </si>
  <si>
    <t>NCPNY</t>
  </si>
  <si>
    <t>PRONY</t>
  </si>
  <si>
    <t>CLPAG</t>
  </si>
  <si>
    <t>PUERTO ANGAMOS</t>
  </si>
  <si>
    <t>VEPBL</t>
  </si>
  <si>
    <t>PUERTO CABELLO</t>
  </si>
  <si>
    <t>HNPCR</t>
  </si>
  <si>
    <t>PUERTO CORTES</t>
  </si>
  <si>
    <t>HONDURAS</t>
  </si>
  <si>
    <t>ESFUE</t>
  </si>
  <si>
    <t>PUERTO DEL ROSARIO-FUERTEVENTURA</t>
  </si>
  <si>
    <t>CRLIO</t>
  </si>
  <si>
    <t>PUERTO LIMON</t>
  </si>
  <si>
    <t>ARPMY</t>
  </si>
  <si>
    <t>PUERTO MADRYN</t>
  </si>
  <si>
    <t>MXPMS</t>
  </si>
  <si>
    <t>PUERTO MORELOS</t>
  </si>
  <si>
    <t>GTPRQ</t>
  </si>
  <si>
    <t>PUERTO QUETZAL</t>
  </si>
  <si>
    <t>GUATEMALA</t>
  </si>
  <si>
    <t>GTSTC</t>
  </si>
  <si>
    <t>PUERTO SANTO TOMAS DE CASTILLA</t>
  </si>
  <si>
    <t>CLPUQ</t>
  </si>
  <si>
    <t>PUNTA ARENAS</t>
  </si>
  <si>
    <t>CNTAO</t>
  </si>
  <si>
    <t>QINGDAO</t>
  </si>
  <si>
    <t>MZUEL</t>
  </si>
  <si>
    <t>QUELIMANE</t>
  </si>
  <si>
    <t>VNUIH</t>
  </si>
  <si>
    <t>QUINHON</t>
  </si>
  <si>
    <t>FIRAA</t>
  </si>
  <si>
    <t>RAAHE (BRAHESTAD)</t>
  </si>
  <si>
    <t>AERKT</t>
  </si>
  <si>
    <t>RAS AL KHAIMAH</t>
  </si>
  <si>
    <t>FIRAU</t>
  </si>
  <si>
    <t>RAUMA</t>
  </si>
  <si>
    <t>ITRAN</t>
  </si>
  <si>
    <t>RAVENNA</t>
  </si>
  <si>
    <t>USRIC</t>
  </si>
  <si>
    <t>RICHMOND</t>
  </si>
  <si>
    <t>LVRIX</t>
  </si>
  <si>
    <t>RIGA</t>
  </si>
  <si>
    <t>LATVIA</t>
  </si>
  <si>
    <t>HRRJK</t>
  </si>
  <si>
    <t>RIJEKA</t>
  </si>
  <si>
    <t>BRRIO</t>
  </si>
  <si>
    <t>RIO DE JANEIRO</t>
  </si>
  <si>
    <t>BRRIG</t>
  </si>
  <si>
    <t>RIO GRANDE</t>
  </si>
  <si>
    <t>DOHAI</t>
  </si>
  <si>
    <t>RIO HAINA</t>
  </si>
  <si>
    <t>AIRBY</t>
  </si>
  <si>
    <t>ROAD BAY</t>
  </si>
  <si>
    <t>ANGUILLA</t>
  </si>
  <si>
    <t>HNRTB</t>
  </si>
  <si>
    <t>ROATAN</t>
  </si>
  <si>
    <t>ARROS</t>
  </si>
  <si>
    <t>ROSARIO</t>
  </si>
  <si>
    <t>DMRSU</t>
  </si>
  <si>
    <t>ROSEAU</t>
  </si>
  <si>
    <t>DOMINICA</t>
  </si>
  <si>
    <t>NLRTM</t>
  </si>
  <si>
    <t>ROTTERDAM</t>
  </si>
  <si>
    <t>FRURO</t>
  </si>
  <si>
    <t>ROUEN</t>
  </si>
  <si>
    <t>GDSTG</t>
  </si>
  <si>
    <t>SAINT GEORGE'S</t>
  </si>
  <si>
    <t>GRENADA</t>
  </si>
  <si>
    <t>RULED</t>
  </si>
  <si>
    <t>SAINT PETERSBURG</t>
  </si>
  <si>
    <t>JPSMN</t>
  </si>
  <si>
    <t>SAKAIMINATO</t>
  </si>
  <si>
    <t>JPSKT</t>
  </si>
  <si>
    <t>SAKATA</t>
  </si>
  <si>
    <t>OMSLL</t>
  </si>
  <si>
    <t>SALALAH</t>
  </si>
  <si>
    <t>PESVY</t>
  </si>
  <si>
    <t>SALAVERRY</t>
  </si>
  <si>
    <t>ITSAL</t>
  </si>
  <si>
    <t>SALERNO</t>
  </si>
  <si>
    <t>MXSCX</t>
  </si>
  <si>
    <t>SALINA CRUZ</t>
  </si>
  <si>
    <t>NOSAT</t>
  </si>
  <si>
    <t>SALTEN</t>
  </si>
  <si>
    <t>BRSSA</t>
  </si>
  <si>
    <t>SALVADOR</t>
  </si>
  <si>
    <t>TRSSX</t>
  </si>
  <si>
    <t>SAMSUN</t>
  </si>
  <si>
    <t>CLSAI</t>
  </si>
  <si>
    <t>SAN ANTONIO</t>
  </si>
  <si>
    <t>PRSJU</t>
  </si>
  <si>
    <t>SAN JUAN</t>
  </si>
  <si>
    <t>PUERTO RICO</t>
  </si>
  <si>
    <t>SVSAL</t>
  </si>
  <si>
    <t>SAN SALVADOR</t>
  </si>
  <si>
    <t>CLSVE</t>
  </si>
  <si>
    <t>SAN VICENTE</t>
  </si>
  <si>
    <t>CISPY</t>
  </si>
  <si>
    <t>SAN-PEDRO</t>
  </si>
  <si>
    <t>ESSPC</t>
  </si>
  <si>
    <t>SANTA CRUZ DE LA PALMA</t>
  </si>
  <si>
    <t>ESSCT</t>
  </si>
  <si>
    <t>SANTA CRUZ DE TENERIFE</t>
  </si>
  <si>
    <t>ARSFN</t>
  </si>
  <si>
    <t>SANTA FE</t>
  </si>
  <si>
    <t>COSMR</t>
  </si>
  <si>
    <t>SANTA MARTA</t>
  </si>
  <si>
    <t>CUSCU</t>
  </si>
  <si>
    <t>SANTIAGO DE CUBA</t>
  </si>
  <si>
    <t>BRSSZ</t>
  </si>
  <si>
    <t>SANTOS</t>
  </si>
  <si>
    <t>BRSFS</t>
  </si>
  <si>
    <t>SAO FRANCISCO DO SUL</t>
  </si>
  <si>
    <t>NOSAU</t>
  </si>
  <si>
    <t>SAUDA</t>
  </si>
  <si>
    <t>USSAV</t>
  </si>
  <si>
    <t>SAVANNAH</t>
  </si>
  <si>
    <t>USSEA</t>
  </si>
  <si>
    <t>SEATTLE</t>
  </si>
  <si>
    <t>IDSRG</t>
  </si>
  <si>
    <t>SEMARANG</t>
  </si>
  <si>
    <t>JPSEN</t>
  </si>
  <si>
    <t>SENDAI</t>
  </si>
  <si>
    <t xml:space="preserve"> KAGOSHIMA</t>
  </si>
  <si>
    <t>JPSDJ</t>
  </si>
  <si>
    <t xml:space="preserve"> MIYAGI</t>
  </si>
  <si>
    <t>PTSET</t>
  </si>
  <si>
    <t>SETUBAL</t>
  </si>
  <si>
    <t>ESSVQ</t>
  </si>
  <si>
    <t>SEVILLA</t>
  </si>
  <si>
    <t>CNSHA</t>
  </si>
  <si>
    <t>SHANGHAI</t>
  </si>
  <si>
    <t>CNSWA</t>
  </si>
  <si>
    <t>SHANTOU</t>
  </si>
  <si>
    <t>AESHJ</t>
  </si>
  <si>
    <t>SHARJAH</t>
  </si>
  <si>
    <t>CNSHK</t>
  </si>
  <si>
    <t>SHEKOU</t>
  </si>
  <si>
    <t>JPSBS</t>
  </si>
  <si>
    <t>SHIBUSHI</t>
  </si>
  <si>
    <t>JPSMZ</t>
  </si>
  <si>
    <t>SHIMIZU</t>
  </si>
  <si>
    <t>JPSHS</t>
  </si>
  <si>
    <t>SHIMONOSEKI</t>
  </si>
  <si>
    <t>KWSAA</t>
  </si>
  <si>
    <t>SHUAIBA</t>
  </si>
  <si>
    <t>KUWAIT</t>
  </si>
  <si>
    <t>KWSWK</t>
  </si>
  <si>
    <t>SHUWAIKH</t>
  </si>
  <si>
    <t>THSBP</t>
  </si>
  <si>
    <t>SIAM BANGKOK PORT</t>
  </si>
  <si>
    <t>MYSBW</t>
  </si>
  <si>
    <t>SIBU</t>
  </si>
  <si>
    <t>PTSIE</t>
  </si>
  <si>
    <t>SINES</t>
  </si>
  <si>
    <t>SGSIN</t>
  </si>
  <si>
    <t>SINGAPORE</t>
  </si>
  <si>
    <t>NOSKE</t>
  </si>
  <si>
    <t>SKIEN</t>
  </si>
  <si>
    <t>DZSKI</t>
  </si>
  <si>
    <t>SKIKDA</t>
  </si>
  <si>
    <t>SESOE</t>
  </si>
  <si>
    <t>SODERTALJE</t>
  </si>
  <si>
    <t>OMSOH</t>
  </si>
  <si>
    <t>SOHAR</t>
  </si>
  <si>
    <t>EGSOK</t>
  </si>
  <si>
    <t>SOKHNA PORT</t>
  </si>
  <si>
    <t>THSGZ</t>
  </si>
  <si>
    <t>SONGKHLA</t>
  </si>
  <si>
    <t>GBSSH</t>
  </si>
  <si>
    <t>SOUTH SHIELDS</t>
  </si>
  <si>
    <t>GBSOU</t>
  </si>
  <si>
    <t>SOUTHAMPTON</t>
  </si>
  <si>
    <t>HRSPU</t>
  </si>
  <si>
    <t>SPLIT</t>
  </si>
  <si>
    <t>NOSVG</t>
  </si>
  <si>
    <t>STAVANGER</t>
  </si>
  <si>
    <t>SESTO</t>
  </si>
  <si>
    <t>STOCKHOLM</t>
  </si>
  <si>
    <t>BRSUA</t>
  </si>
  <si>
    <t>SUAPE</t>
  </si>
  <si>
    <t>NOSUN</t>
  </si>
  <si>
    <t>SUNNDALSORA</t>
  </si>
  <si>
    <t>IDSUB</t>
  </si>
  <si>
    <t>SURABAYA</t>
  </si>
  <si>
    <t>FJSUV</t>
  </si>
  <si>
    <t>SUVA</t>
  </si>
  <si>
    <t>NOSVE</t>
  </si>
  <si>
    <t>SVELGEN</t>
  </si>
  <si>
    <t>AUSYD</t>
  </si>
  <si>
    <t>SYDNEY</t>
  </si>
  <si>
    <t>PLSZZ</t>
  </si>
  <si>
    <t>SZCZECIN</t>
  </si>
  <si>
    <t>JPTAK</t>
  </si>
  <si>
    <t>TAKAMATSU</t>
  </si>
  <si>
    <t>GHTKD</t>
  </si>
  <si>
    <t>TAKORADI</t>
  </si>
  <si>
    <t>GHANA</t>
  </si>
  <si>
    <t>EETLL</t>
  </si>
  <si>
    <t>TALLINN</t>
  </si>
  <si>
    <t>ESTONIA</t>
  </si>
  <si>
    <t>MGTMM</t>
  </si>
  <si>
    <t>TAMATAVE</t>
  </si>
  <si>
    <t>NOTAE</t>
  </si>
  <si>
    <t>TANANGER</t>
  </si>
  <si>
    <t>TZTGT</t>
  </si>
  <si>
    <t>TANGA</t>
  </si>
  <si>
    <t>MATNG</t>
  </si>
  <si>
    <t>TANGIER</t>
  </si>
  <si>
    <t>MYTPP</t>
  </si>
  <si>
    <t>TANJONG PELEPAS</t>
  </si>
  <si>
    <t>ESTAR</t>
  </si>
  <si>
    <t>TARRAGONA</t>
  </si>
  <si>
    <t>SYTTS</t>
  </si>
  <si>
    <t>TARTUS</t>
  </si>
  <si>
    <t>NZTRG</t>
  </si>
  <si>
    <t>TAURANGA</t>
  </si>
  <si>
    <t>GBTEE</t>
  </si>
  <si>
    <t>TEESPORT</t>
  </si>
  <si>
    <t>GHTEM</t>
  </si>
  <si>
    <t>TEMA</t>
  </si>
  <si>
    <t>PTTER</t>
  </si>
  <si>
    <t>TERCEIRA ISLAND</t>
  </si>
  <si>
    <t>PYTER</t>
  </si>
  <si>
    <t>TERPORT</t>
  </si>
  <si>
    <t>THTPT</t>
  </si>
  <si>
    <t>THAI PROSPERITY TERMINAL</t>
  </si>
  <si>
    <t>GRSKG</t>
  </si>
  <si>
    <t>THESSALONIKI</t>
  </si>
  <si>
    <t>GBTIL</t>
  </si>
  <si>
    <t>TILBURY</t>
  </si>
  <si>
    <t>NZTIU</t>
  </si>
  <si>
    <t>TIMARU</t>
  </si>
  <si>
    <t>NGTIN</t>
  </si>
  <si>
    <t>TINCAN/LAGOS</t>
  </si>
  <si>
    <t>JPTKS</t>
  </si>
  <si>
    <t>TOKUSHIMA</t>
  </si>
  <si>
    <t>JPTKY</t>
  </si>
  <si>
    <t>TOKUYAMA</t>
  </si>
  <si>
    <t>JPTYO</t>
  </si>
  <si>
    <t>TOKYO</t>
  </si>
  <si>
    <t>JPTMK</t>
  </si>
  <si>
    <t>TOMAKOMAI</t>
  </si>
  <si>
    <t>FITOR</t>
  </si>
  <si>
    <t>TORNIO (TORNEA)</t>
  </si>
  <si>
    <t>JPTOS</t>
  </si>
  <si>
    <t>TOYAMASHINKO</t>
  </si>
  <si>
    <t>JPTHS</t>
  </si>
  <si>
    <t>TOYOHASHI</t>
  </si>
  <si>
    <t>TRTZX</t>
  </si>
  <si>
    <t>TRABZON</t>
  </si>
  <si>
    <t>ITTRS</t>
  </si>
  <si>
    <t>TRIESTE</t>
  </si>
  <si>
    <t>LYTIP</t>
  </si>
  <si>
    <t>TRIPOLI</t>
  </si>
  <si>
    <t>NOTRD</t>
  </si>
  <si>
    <t>TRONDHEIM</t>
  </si>
  <si>
    <t>JPTRG</t>
  </si>
  <si>
    <t>TSURUGA</t>
  </si>
  <si>
    <t>MGTLE</t>
  </si>
  <si>
    <t>TULEAR</t>
  </si>
  <si>
    <t>TNTUN</t>
  </si>
  <si>
    <t>TUNIS</t>
  </si>
  <si>
    <t>TUNISIA</t>
  </si>
  <si>
    <t>FITKU</t>
  </si>
  <si>
    <t>TURKU</t>
  </si>
  <si>
    <t>INTUT</t>
  </si>
  <si>
    <t>TUTICORIN</t>
  </si>
  <si>
    <t>KRUSN</t>
  </si>
  <si>
    <t>ULSAN</t>
  </si>
  <si>
    <t>SEUME</t>
  </si>
  <si>
    <t>UMEA</t>
  </si>
  <si>
    <t>AEQIW</t>
  </si>
  <si>
    <t>UMM AL QAIWAIN</t>
  </si>
  <si>
    <t>IQUQR</t>
  </si>
  <si>
    <t>UMM QASR PT</t>
  </si>
  <si>
    <t>IRAQ</t>
  </si>
  <si>
    <t>THUCT</t>
  </si>
  <si>
    <t>UNITHAI CONTAINER TERMINAL</t>
  </si>
  <si>
    <t>ARUSH</t>
  </si>
  <si>
    <t>USHUAIA</t>
  </si>
  <si>
    <t>ESVLC</t>
  </si>
  <si>
    <t>VALENCIA</t>
  </si>
  <si>
    <t>CLVAP</t>
  </si>
  <si>
    <t>VALPARAISO</t>
  </si>
  <si>
    <t>CAVAN</t>
  </si>
  <si>
    <t>VANCOUVER</t>
  </si>
  <si>
    <t>BGVAR</t>
  </si>
  <si>
    <t>VARNA</t>
  </si>
  <si>
    <t>SEVST</t>
  </si>
  <si>
    <t>VASTERAS</t>
  </si>
  <si>
    <t>ITVCE</t>
  </si>
  <si>
    <t>VENICE</t>
  </si>
  <si>
    <t>MXVER</t>
  </si>
  <si>
    <t>VERACRUZ</t>
  </si>
  <si>
    <t>LCVIF</t>
  </si>
  <si>
    <t>VIEUX FORT</t>
  </si>
  <si>
    <t>ESVGO</t>
  </si>
  <si>
    <t>VIGO</t>
  </si>
  <si>
    <t>BRVLC</t>
  </si>
  <si>
    <t>VILA DO CONDE</t>
  </si>
  <si>
    <t>PYVLL</t>
  </si>
  <si>
    <t>VILLETA</t>
  </si>
  <si>
    <t>INVTZ</t>
  </si>
  <si>
    <t>VISAKHAPATNAM</t>
  </si>
  <si>
    <t>BRVIX</t>
  </si>
  <si>
    <t>VITORIA</t>
  </si>
  <si>
    <t>RUVVO</t>
  </si>
  <si>
    <t>VLADIVOSTOK</t>
  </si>
  <si>
    <t>GRVOL</t>
  </si>
  <si>
    <t>VOLOS</t>
  </si>
  <si>
    <t>RUVYP</t>
  </si>
  <si>
    <t>VOSTOCHNIY</t>
  </si>
  <si>
    <t xml:space="preserve"> PORT</t>
  </si>
  <si>
    <t>VNVUT</t>
  </si>
  <si>
    <t>VUNG TAU</t>
  </si>
  <si>
    <t>NAWVB</t>
  </si>
  <si>
    <t>WALVIS BAY</t>
  </si>
  <si>
    <t>NAMIBIA</t>
  </si>
  <si>
    <t>NZWLG</t>
  </si>
  <si>
    <t>WELLINGTON</t>
  </si>
  <si>
    <t>AUWYN</t>
  </si>
  <si>
    <t>WYNDHAM</t>
  </si>
  <si>
    <t>CNXMN</t>
  </si>
  <si>
    <t>XIAMEN</t>
  </si>
  <si>
    <t>CNXGG</t>
  </si>
  <si>
    <t>XINGANG</t>
  </si>
  <si>
    <t>MMRGN</t>
  </si>
  <si>
    <t>YANGON</t>
  </si>
  <si>
    <t>MYANMAR</t>
  </si>
  <si>
    <t>CNYNT</t>
  </si>
  <si>
    <t>YANTAI</t>
  </si>
  <si>
    <t>CNYTN</t>
  </si>
  <si>
    <t>YANTIAN</t>
  </si>
  <si>
    <t>JPYAT</t>
  </si>
  <si>
    <t>YATSUSHIRO</t>
  </si>
  <si>
    <t>JPYKK</t>
  </si>
  <si>
    <t>YOKKAICHI</t>
  </si>
  <si>
    <t>JPYOK</t>
  </si>
  <si>
    <t>YOKOHAMA</t>
  </si>
  <si>
    <t>TZZNZ</t>
  </si>
  <si>
    <t>ZANZIBAR</t>
  </si>
  <si>
    <t>ARZAE</t>
  </si>
  <si>
    <t>ZARATE</t>
  </si>
  <si>
    <t>BEZEE</t>
  </si>
  <si>
    <t>ZEEBRUGGE</t>
  </si>
  <si>
    <t>CNZJG</t>
  </si>
  <si>
    <t>ZHANGJIAGANG</t>
  </si>
  <si>
    <t xml:space="preserve">MEDITERRANEAN SHIPPING COMPANY SOUTH EAST ASIA (SINGAPORE) PTE LTD </t>
  </si>
  <si>
    <r>
      <rPr>
        <b/>
        <sz val="8"/>
        <color rgb="FF1F497D"/>
        <rFont val="Arial Black"/>
        <family val="2"/>
      </rPr>
      <t>PLS</t>
    </r>
    <r>
      <rPr>
        <b/>
        <sz val="10"/>
        <color rgb="FF1F497D"/>
        <rFont val="Arial Black"/>
        <family val="2"/>
      </rPr>
      <t xml:space="preserve"> </t>
    </r>
    <r>
      <rPr>
        <b/>
        <sz val="14"/>
        <color rgb="FFFF0000"/>
        <rFont val="Arial Black"/>
        <family val="2"/>
      </rPr>
      <t>CLICK</t>
    </r>
    <r>
      <rPr>
        <b/>
        <sz val="10"/>
        <color rgb="FF1F497D"/>
        <rFont val="Arial Black"/>
        <family val="2"/>
      </rPr>
      <t xml:space="preserve"> </t>
    </r>
    <r>
      <rPr>
        <b/>
        <sz val="8"/>
        <color rgb="FF1F497D"/>
        <rFont val="Arial Black"/>
        <family val="2"/>
      </rPr>
      <t>ON BELOW TAB TO NAVIGATE TO SERVICE SCHEDULE</t>
    </r>
  </si>
  <si>
    <r>
      <rPr>
        <b/>
        <u/>
        <sz val="14"/>
        <rFont val="Copperplate Gothic Bold"/>
        <family val="2"/>
      </rPr>
      <t>MSC</t>
    </r>
    <r>
      <rPr>
        <b/>
        <u/>
        <sz val="10"/>
        <rFont val="Copperplate Gothic Bold"/>
        <family val="2"/>
      </rPr>
      <t xml:space="preserve"> NEWSROOM --&gt; CUSTOMER ADVISORIES</t>
    </r>
  </si>
  <si>
    <r>
      <rPr>
        <sz val="15"/>
        <rFont val="Comic Sans MS"/>
        <family val="4"/>
      </rPr>
      <t xml:space="preserve">&lt;--- </t>
    </r>
    <r>
      <rPr>
        <sz val="8"/>
        <rFont val="Comic Sans MS"/>
        <family val="4"/>
      </rPr>
      <t>Click for up to date MSC news</t>
    </r>
  </si>
  <si>
    <t>SERVICE</t>
  </si>
  <si>
    <r>
      <rPr>
        <b/>
        <sz val="12"/>
        <color rgb="FFFF0000"/>
        <rFont val="Comic Sans MS"/>
        <family val="4"/>
      </rPr>
      <t xml:space="preserve">DISCHARGE PORT // </t>
    </r>
    <r>
      <rPr>
        <b/>
        <sz val="12"/>
        <color rgb="FF0000FF"/>
        <rFont val="Comic Sans MS"/>
        <family val="4"/>
      </rPr>
      <t>** Fdest</t>
    </r>
  </si>
  <si>
    <t>T/S 1</t>
  </si>
  <si>
    <t>T/S 2</t>
  </si>
  <si>
    <t>T/S  3</t>
  </si>
  <si>
    <t>T/S  4</t>
  </si>
  <si>
    <t>TRANSIT TIME TO POD</t>
  </si>
  <si>
    <t>REGION</t>
  </si>
  <si>
    <t>COUNTRY</t>
  </si>
  <si>
    <t>Notes</t>
  </si>
  <si>
    <t>ALBATROSS</t>
  </si>
  <si>
    <t>TANJUNG PELEPAS</t>
  </si>
  <si>
    <t>SCAND NORTH EUROPE</t>
  </si>
  <si>
    <t>NEW ROUTING, EFFECTIVE HF822A</t>
  </si>
  <si>
    <t>AFRICA EX</t>
  </si>
  <si>
    <t>WEST AFRICA</t>
  </si>
  <si>
    <t>IVORY COAST</t>
  </si>
  <si>
    <r>
      <t xml:space="preserve">NO FRT COLLECT, DG REQUIRE LOI, </t>
    </r>
    <r>
      <rPr>
        <b/>
        <sz val="7"/>
        <color rgb="FFFF0000"/>
        <rFont val="Comic Sans MS"/>
        <family val="4"/>
      </rPr>
      <t>ABIDJAN call added under DIRECT wef FY241A</t>
    </r>
    <r>
      <rPr>
        <sz val="7"/>
        <rFont val="Comic Sans MS"/>
        <family val="4"/>
      </rPr>
      <t xml:space="preserve"> / CTN REQUIRE UPON BOOKING</t>
    </r>
  </si>
  <si>
    <t>NEW FALCON</t>
  </si>
  <si>
    <t>MIDDLE EAST</t>
  </si>
  <si>
    <t>WEF FK825A</t>
  </si>
  <si>
    <t>SANTANA</t>
  </si>
  <si>
    <t>RODMAN</t>
  </si>
  <si>
    <t/>
  </si>
  <si>
    <t>C.AME WEST COAST</t>
  </si>
  <si>
    <r>
      <t xml:space="preserve">WEF FA904A, </t>
    </r>
    <r>
      <rPr>
        <b/>
        <sz val="7"/>
        <color rgb="FFFF0000"/>
        <rFont val="Comic Sans MS"/>
        <family val="4"/>
      </rPr>
      <t>NO IMO 2 AND REEFER DG VIA BUSAN</t>
    </r>
  </si>
  <si>
    <r>
      <t xml:space="preserve">Alcoholic Beverages prohibited , DG </t>
    </r>
    <r>
      <rPr>
        <sz val="7"/>
        <color rgb="FFFF0000"/>
        <rFont val="Comic Sans MS"/>
        <family val="4"/>
      </rPr>
      <t>CHECK WITH AGENT BELORE ACCEPT</t>
    </r>
  </si>
  <si>
    <t>CAPRICORN</t>
  </si>
  <si>
    <t xml:space="preserve">40HR - TO RLS NATURALINE reefers (Prefix MEDU92XXXXX) </t>
  </si>
  <si>
    <t>z</t>
  </si>
  <si>
    <t>INGWE</t>
  </si>
  <si>
    <t>RED SEA</t>
  </si>
  <si>
    <t>NO FRT COLLECT/ WEF ZF349A / NO DG LOADING</t>
  </si>
  <si>
    <t>NORTH AFRICA</t>
  </si>
  <si>
    <t>WEF FC045A 03 NOV 2020</t>
  </si>
  <si>
    <t>JADE</t>
  </si>
  <si>
    <t>LION</t>
  </si>
  <si>
    <t xml:space="preserve">ABU DHABI </t>
  </si>
  <si>
    <r>
      <rPr>
        <strike/>
        <sz val="7"/>
        <rFont val="Comic Sans MS"/>
        <family val="4"/>
      </rPr>
      <t>WEF FK825A , last route FK019A ,</t>
    </r>
    <r>
      <rPr>
        <sz val="7"/>
        <rFont val="Comic Sans MS"/>
        <family val="4"/>
      </rPr>
      <t xml:space="preserve"> WEF FK038A</t>
    </r>
  </si>
  <si>
    <t>TIGER</t>
  </si>
  <si>
    <t>TEKIRDAG (ASYAPORT)</t>
  </si>
  <si>
    <r>
      <rPr>
        <sz val="7"/>
        <color rgb="FF000000"/>
        <rFont val="Comic Sans MS"/>
        <family val="4"/>
      </rPr>
      <t xml:space="preserve">Alcoholic cargo NOT PERMITTED via KAC, POL has to check with POD for hazardous cargo acceptance and discharging conditions / w.e.f - </t>
    </r>
    <r>
      <rPr>
        <b/>
        <sz val="7"/>
        <color rgb="FFFF0000"/>
        <rFont val="Comic Sans MS"/>
        <family val="4"/>
      </rPr>
      <t>FT351W</t>
    </r>
  </si>
  <si>
    <t>DRAGON</t>
  </si>
  <si>
    <r>
      <rPr>
        <sz val="7"/>
        <color rgb="FF000000"/>
        <rFont val="Comic Sans MS"/>
        <family val="4"/>
      </rPr>
      <t xml:space="preserve">Alcoholic cargo NOT PERMITTED via KAC, POL has to check with POD for hazardous cargo acceptance and discharging conditions / w.e.f - </t>
    </r>
    <r>
      <rPr>
        <b/>
        <sz val="7"/>
        <color rgb="FFFF0000"/>
        <rFont val="Comic Sans MS"/>
        <family val="4"/>
      </rPr>
      <t>FD421W</t>
    </r>
  </si>
  <si>
    <t>SILK EXPRESS</t>
  </si>
  <si>
    <t>NEW ROUTING, EFFECT HF823A / CHOOSE SILK</t>
  </si>
  <si>
    <t>ALEXANDRIA EL DEKHEILA</t>
  </si>
  <si>
    <t>EGEDK</t>
  </si>
  <si>
    <t>EMED</t>
  </si>
  <si>
    <t>WEF FD320W/  ACID number is required</t>
  </si>
  <si>
    <t>ALEXANDRIA-OLD PORT</t>
  </si>
  <si>
    <t>ACID number is required</t>
  </si>
  <si>
    <t>ACID number is required / WEF FD406W</t>
  </si>
  <si>
    <t>OTHER WMED</t>
  </si>
  <si>
    <t>ALGER (WEF FJ212W 15/04)</t>
  </si>
  <si>
    <t>DG SUBJECT TO POD APPROVAL, NO FRT COLLECT, NEW ROUTING WITH EFFECT WK 13</t>
  </si>
  <si>
    <t>BLOCK STOW DZALG</t>
  </si>
  <si>
    <t>TBA</t>
  </si>
  <si>
    <t>W.E.F. 20/12/2023</t>
  </si>
  <si>
    <t>AMERICA</t>
  </si>
  <si>
    <t>ADRIATIC</t>
  </si>
  <si>
    <t>PHOENIX</t>
  </si>
  <si>
    <t>WEF Maersk Hidalgo 405W</t>
  </si>
  <si>
    <r>
      <t xml:space="preserve">ANNABA </t>
    </r>
    <r>
      <rPr>
        <b/>
        <sz val="7"/>
        <color rgb="FFFF0000"/>
        <rFont val="Comic Sans MS"/>
        <family val="4"/>
      </rPr>
      <t>(WEF FJ212W 15/04)</t>
    </r>
  </si>
  <si>
    <t>DG CHECK WITH POD AGENT, NO FRT COLLECT</t>
  </si>
  <si>
    <t>W.E.F. 22/07/2018 ZF828A</t>
  </si>
  <si>
    <t>INCA</t>
  </si>
  <si>
    <t>ANTOFAGASTA</t>
  </si>
  <si>
    <t>CLANF</t>
  </si>
  <si>
    <t>S.AME WEST COAST</t>
  </si>
  <si>
    <t>NO IMO 2 AND REEFER DG VIA BUSAN</t>
  </si>
  <si>
    <t>CONDOR</t>
  </si>
  <si>
    <t>NWC</t>
  </si>
  <si>
    <t>EFFECTIVE FEEDER HF630A / MOTHER 629W</t>
  </si>
  <si>
    <r>
      <t xml:space="preserve">NO FRT COLLECT / 
</t>
    </r>
    <r>
      <rPr>
        <b/>
        <sz val="9"/>
        <color rgb="FFFF0000"/>
        <rFont val="Comic Sans MS"/>
        <family val="4"/>
      </rPr>
      <t>do NOT accept Reefers cntr &amp; special equipment</t>
    </r>
    <r>
      <rPr>
        <sz val="7"/>
        <rFont val="Comic Sans MS"/>
        <family val="4"/>
      </rPr>
      <t xml:space="preserve"> - fm Ashton</t>
    </r>
  </si>
  <si>
    <t>ANDES</t>
  </si>
  <si>
    <t>WITH EFFECT FEEDER FT623E 11/07/2016 / MOTHER HYUNDIA EARTH 003E , NO IMO 2 AND REEFER DG VIA BUSAN</t>
  </si>
  <si>
    <t>CANARY ISLANDS</t>
  </si>
  <si>
    <t>NEW ROUTING, EFFECTIVE FJ913W</t>
  </si>
  <si>
    <t>PORT SAID EAST</t>
  </si>
  <si>
    <t>WITH IMMEDIATE EFFECT, NO ASHDOD DG TO ROUTE VIA PORT SAID</t>
  </si>
  <si>
    <t>WEF : FT406W</t>
  </si>
  <si>
    <t>NEW KIWI</t>
  </si>
  <si>
    <t>WEF KE813A</t>
  </si>
  <si>
    <t>AUGUSTA PORT OF CATANIA</t>
  </si>
  <si>
    <t>ITAUG</t>
  </si>
  <si>
    <t xml:space="preserve">BAHRAIN </t>
  </si>
  <si>
    <t>BHKBS</t>
  </si>
  <si>
    <t>EMPIRE</t>
  </si>
  <si>
    <t>USA EAST COAST</t>
  </si>
  <si>
    <t>FIRST VSL FY719A 23/05</t>
  </si>
  <si>
    <t>WMED</t>
  </si>
  <si>
    <t>NO DG / NEW ROUTING, EFFECTIVE FJ913W</t>
  </si>
  <si>
    <t>BASSETERRE, ST KITTS</t>
  </si>
  <si>
    <t>CARIBBEAN</t>
  </si>
  <si>
    <t>SAINT KITTS AND NEVIS</t>
  </si>
  <si>
    <t>BLACK SEA</t>
  </si>
  <si>
    <t>EAST AFRICA</t>
  </si>
  <si>
    <r>
      <t xml:space="preserve">FRT COLLECT REQUIRES LINE APPROVAL and APPROVAL FROM DESTINATION OFFICE / X
</t>
    </r>
    <r>
      <rPr>
        <b/>
        <sz val="7"/>
        <color rgb="FFFF0000"/>
        <rFont val="Comic Sans MS"/>
        <family val="4"/>
      </rPr>
      <t xml:space="preserve">WEF ZF338A </t>
    </r>
  </si>
  <si>
    <t>SHIKRA</t>
  </si>
  <si>
    <r>
      <rPr>
        <sz val="7"/>
        <color rgb="FFFF0000"/>
        <rFont val="Comic Sans MS"/>
        <family val="4"/>
      </rPr>
      <t>FRT COLLECT</t>
    </r>
    <r>
      <rPr>
        <sz val="7"/>
        <rFont val="Comic Sans MS"/>
        <family val="4"/>
      </rPr>
      <t xml:space="preserve"> REQUIRES LINE APPROVAL and APPROVAL FROM DESTINATION OFFICE / 
</t>
    </r>
    <r>
      <rPr>
        <b/>
        <sz val="7"/>
        <color rgb="FFFF0000"/>
        <rFont val="Comic Sans MS"/>
        <family val="4"/>
      </rPr>
      <t>WEF MAR2024</t>
    </r>
  </si>
  <si>
    <t>W.E.F 25/11/2015 FD546W</t>
  </si>
  <si>
    <t>WEF FD406W</t>
  </si>
  <si>
    <r>
      <t xml:space="preserve">BEJAIA </t>
    </r>
    <r>
      <rPr>
        <b/>
        <sz val="7"/>
        <color rgb="FFFF0000"/>
        <rFont val="Comic Sans MS"/>
        <family val="4"/>
      </rPr>
      <t>(WEF FJ212W 15/04)</t>
    </r>
  </si>
  <si>
    <t>OTHER NWC</t>
  </si>
  <si>
    <t>BERBERA</t>
  </si>
  <si>
    <t>SOBBO</t>
  </si>
  <si>
    <t>SOMALIA</t>
  </si>
  <si>
    <r>
      <t xml:space="preserve">Alcoholic cargo NOT PERMITTED  via KAC/ w.e.f 10/4/2019 - </t>
    </r>
    <r>
      <rPr>
        <sz val="7"/>
        <color rgb="FFFF0000"/>
        <rFont val="Comic Sans MS"/>
        <family val="4"/>
      </rPr>
      <t>wef immediate</t>
    </r>
  </si>
  <si>
    <t>NEW ROUTING, EFFECT HF823A, CHOOSE SILK</t>
  </si>
  <si>
    <t>NEW ROUTING, EFFECTIVE HF915A</t>
  </si>
  <si>
    <t>LIBYA</t>
  </si>
  <si>
    <t>WEF FJ027W</t>
  </si>
  <si>
    <t>NO FRT COLLECT / NO REEFER / FRIST VSL FY719A 23/05 /stop accepting till further notics</t>
  </si>
  <si>
    <t>GRIFFIN</t>
  </si>
  <si>
    <t>BORDEAUX (INLAND)</t>
  </si>
  <si>
    <t>FRBOD</t>
  </si>
  <si>
    <t>NEW ROUTING WEF??</t>
  </si>
  <si>
    <t>NEW ROUTING, EFFECT HF823A</t>
  </si>
  <si>
    <t>NO FRT CLT // wef FT336E</t>
  </si>
  <si>
    <t>IPANEMA</t>
  </si>
  <si>
    <t>S.AME EAST COAST</t>
  </si>
  <si>
    <r>
      <rPr>
        <sz val="7"/>
        <color rgb="FFFF0000"/>
        <rFont val="Comic Sans MS"/>
        <family val="4"/>
      </rPr>
      <t>NO FREIGHT COLLECT</t>
    </r>
    <r>
      <rPr>
        <sz val="7"/>
        <rFont val="Comic Sans MS"/>
        <family val="4"/>
      </rPr>
      <t>. WEF 24TH MAY 2023</t>
    </r>
  </si>
  <si>
    <t>NEW ROUTING WEF FD322W</t>
  </si>
  <si>
    <t>CAACUPEMI ASUNCION</t>
  </si>
  <si>
    <r>
      <t xml:space="preserve">CHANGE TO VIA BUENO AIRES TILL FURTHER NOTICE, </t>
    </r>
    <r>
      <rPr>
        <sz val="7"/>
        <color rgb="FFFF0000"/>
        <rFont val="Comic Sans MS"/>
        <family val="4"/>
      </rPr>
      <t>pls check with POD acceptable before accepting</t>
    </r>
  </si>
  <si>
    <t>CAACUPEMI PILAR</t>
  </si>
  <si>
    <r>
      <t xml:space="preserve">FRT </t>
    </r>
    <r>
      <rPr>
        <sz val="7"/>
        <color rgb="FFFF0000"/>
        <rFont val="Comic Sans MS"/>
        <family val="4"/>
      </rPr>
      <t>COLLECT</t>
    </r>
    <r>
      <rPr>
        <sz val="7"/>
        <rFont val="Comic Sans MS"/>
        <family val="4"/>
      </rPr>
      <t xml:space="preserve"> SUBJECT TO AGENT APPROVAL</t>
    </r>
    <r>
      <rPr>
        <sz val="7"/>
        <color rgb="FFFF0000"/>
        <rFont val="Comic Sans MS"/>
        <family val="4"/>
      </rPr>
      <t>, NO IMO 2 AND REEFER DG VIA BUSAN</t>
    </r>
    <r>
      <rPr>
        <sz val="7"/>
        <rFont val="Comic Sans MS"/>
        <family val="4"/>
      </rPr>
      <t>, PE REQUIRES POD APPROVAL</t>
    </r>
  </si>
  <si>
    <t>CAMPDEN PARK</t>
  </si>
  <si>
    <t>VCCRP</t>
  </si>
  <si>
    <t>SAINT VINCENT AND THE GRENADINES</t>
  </si>
  <si>
    <r>
      <rPr>
        <sz val="7"/>
        <rFont val="Comic Sans MS"/>
        <family val="4"/>
      </rPr>
      <t xml:space="preserve">WEF ZF130A /  </t>
    </r>
    <r>
      <rPr>
        <b/>
        <sz val="7"/>
        <color rgb="FFFF0000"/>
        <rFont val="Comic Sans MS"/>
        <family val="4"/>
      </rPr>
      <t>ROUTE VIA DURBAN WEF ZF335A</t>
    </r>
  </si>
  <si>
    <t>BLOCK STOW : ZACPT</t>
  </si>
  <si>
    <t>WEF ZF413A</t>
  </si>
  <si>
    <t>CARTAGENA, SPAIN</t>
  </si>
  <si>
    <r>
      <t xml:space="preserve">CASABLANCA </t>
    </r>
    <r>
      <rPr>
        <b/>
        <sz val="7"/>
        <color rgb="FFFF0000"/>
        <rFont val="Comic Sans MS"/>
        <family val="4"/>
      </rPr>
      <t>(WEF FJ212W 15/04)</t>
    </r>
  </si>
  <si>
    <t>DG CHECK WITH AGENT BEFORE ACCEPT / ICE code (Identifiant Commun de l’Entreprise ) mandatory on BL , NEW ROUTING</t>
  </si>
  <si>
    <t>AMBERJACK</t>
  </si>
  <si>
    <t>NO DG / FRT COLLECT Must be approved by Agent at POD prior to loading, NO IMO 2 AND REEFER DG VIA BUSAN</t>
  </si>
  <si>
    <t>wef UX312A 25MAR'23</t>
  </si>
  <si>
    <t>RESUME 248W</t>
  </si>
  <si>
    <t>CHORNOMORSK (ILYICHEVSK)</t>
  </si>
  <si>
    <t>DG CHECK WITH POD AGENT / CHANGE NAME FROM ILYICHEVSK</t>
  </si>
  <si>
    <t>Christchurch (truck via LYTTELTON)</t>
  </si>
  <si>
    <t>1 DAY TRUCK (WEF FC131A),</t>
  </si>
  <si>
    <t>NO DG ACCEPTED / NEW ROUTING, EFFECTIVE FJ913W</t>
  </si>
  <si>
    <r>
      <t xml:space="preserve">1) REEFER/DG ON FRT PPD ONLY 
2) FRT CLT UPON APPROVAL FROM MSC INDIA
</t>
    </r>
    <r>
      <rPr>
        <b/>
        <sz val="7"/>
        <color rgb="FFFF0000"/>
        <rFont val="Comic Sans MS"/>
        <family val="4"/>
      </rPr>
      <t>3) WEF QS321A</t>
    </r>
  </si>
  <si>
    <t>ROUTE VIA DURBAN WEF ZF335A</t>
  </si>
  <si>
    <t>BLOCK STOW: ZAZBA</t>
  </si>
  <si>
    <t>DIRECT WEF ZF413A</t>
  </si>
  <si>
    <t>COLONIA MARIANO ROQUE ALONSO PUERTO SAN JOSE</t>
  </si>
  <si>
    <t>PYMRA</t>
  </si>
  <si>
    <t>pls check with POD acceptable before accepting</t>
  </si>
  <si>
    <t>WEF FY252A 21/01</t>
  </si>
  <si>
    <t>WEF FT321W // block stow TRBKT</t>
  </si>
  <si>
    <t>WEF FT406W</t>
  </si>
  <si>
    <t>WEF FA837A, NO IMO 2 AND REEFER DG VIA BUSAN</t>
  </si>
  <si>
    <r>
      <t xml:space="preserve">NO FRT COLLECT, WEF </t>
    </r>
    <r>
      <rPr>
        <b/>
        <sz val="7"/>
        <color rgb="FFFF0000"/>
        <rFont val="Comic Sans MS"/>
        <family val="4"/>
      </rPr>
      <t>FY322A</t>
    </r>
    <r>
      <rPr>
        <sz val="7"/>
        <color theme="1"/>
        <rFont val="Comic Sans MS"/>
        <family val="4"/>
      </rPr>
      <t xml:space="preserve"> / CTN REQUIRE UPON BOOKING</t>
    </r>
  </si>
  <si>
    <t xml:space="preserve">EMERALD </t>
  </si>
  <si>
    <t>CRISTOBAL(POD)</t>
  </si>
  <si>
    <t>wef MSC Lisbon UL723E</t>
  </si>
  <si>
    <r>
      <t xml:space="preserve">FRT COLLECT Must be approved by Agent at POD prior to loading, </t>
    </r>
    <r>
      <rPr>
        <sz val="7"/>
        <color rgb="FFFF0000"/>
        <rFont val="Comic Sans MS"/>
        <family val="4"/>
      </rPr>
      <t>WITH EFFECT FY322A</t>
    </r>
    <r>
      <rPr>
        <sz val="7"/>
        <rFont val="Comic Sans MS"/>
        <family val="4"/>
      </rPr>
      <t xml:space="preserve"> / WITH </t>
    </r>
    <r>
      <rPr>
        <sz val="7"/>
        <color rgb="FFFF0000"/>
        <rFont val="Comic Sans MS"/>
        <family val="4"/>
      </rPr>
      <t>EFFECT 1st March 2019 (arrival date), CTN must be available before the Customs manifest submission (72 hours prior vessel arrival). CTN REQUIRE UPON BOOKING</t>
    </r>
  </si>
  <si>
    <t>WEF : FT406W / ACID number is required</t>
  </si>
  <si>
    <t>WEF : FD420W / ACID number is required</t>
  </si>
  <si>
    <t>TANZANIA, UNITED REPUBLIC OF</t>
  </si>
  <si>
    <t xml:space="preserve">GEBZE </t>
  </si>
  <si>
    <t xml:space="preserve">REPLACE DERINCE (WEF FT414W) </t>
  </si>
  <si>
    <t>INDIAN OCEAN</t>
  </si>
  <si>
    <r>
      <rPr>
        <b/>
        <sz val="7"/>
        <color rgb="FFFF0000"/>
        <rFont val="Comic Sans MS"/>
        <family val="4"/>
      </rPr>
      <t>MUST GET POD APPROVAL TO LOAD ALL CARGO</t>
    </r>
    <r>
      <rPr>
        <sz val="7"/>
        <rFont val="Comic Sans MS"/>
        <family val="4"/>
      </rPr>
      <t xml:space="preserve"> // NO FRT COLLECT / WEF ZF750A / **Only Dangerous goods with class 1, 7,  6.2, 5.1 (Ammonium nitrate) and some DG class 9 ( Un n° 2211, 3314 and 2071) require formal importation authorization from the Madagascar government.</t>
    </r>
  </si>
  <si>
    <t>PETRA</t>
  </si>
  <si>
    <t>DJIBOUTI (ECTN REQUIRES)</t>
  </si>
  <si>
    <t xml:space="preserve">NO FRT COLLECT / / ECTN  REQUIRES UPON BOOKING / </t>
  </si>
  <si>
    <r>
      <rPr>
        <sz val="7"/>
        <color rgb="FF000000"/>
        <rFont val="Comic Sans MS"/>
        <family val="4"/>
      </rPr>
      <t xml:space="preserve">FRT COLLECT Must be approved by Agent at POD prior to loading / </t>
    </r>
    <r>
      <rPr>
        <sz val="7"/>
        <color rgb="FFFF0000"/>
        <rFont val="Comic Sans MS"/>
        <family val="4"/>
      </rPr>
      <t>CTN or  BESC</t>
    </r>
    <r>
      <rPr>
        <sz val="7"/>
        <color rgb="FF000000"/>
        <rFont val="Comic Sans MS"/>
        <family val="4"/>
      </rPr>
      <t xml:space="preserve"> is mandatory for port of Douala final destination cargo, and must be manifested on BL/CM. In case of non submission by shipper please ask to shipper to sign  LOI to protect MSC line / CTN REQUIRE UPON BOOKING / </t>
    </r>
    <r>
      <rPr>
        <b/>
        <sz val="7"/>
        <color rgb="FFFF0000"/>
        <rFont val="Comic Sans MS"/>
        <family val="4"/>
      </rPr>
      <t>ROUTING VIA LOME STARTING FROM MSC AURIGA FY344A 19/11/2023</t>
    </r>
  </si>
  <si>
    <t>NEW ROUTING WEF FL319W ETA SIN 11/05</t>
  </si>
  <si>
    <t>DUQM</t>
  </si>
  <si>
    <t>OMDQM</t>
  </si>
  <si>
    <t xml:space="preserve">EAST LONDON </t>
  </si>
  <si>
    <t>?</t>
  </si>
  <si>
    <t xml:space="preserve">BY FEEDER </t>
  </si>
  <si>
    <t>ENNORE</t>
  </si>
  <si>
    <t>INENR</t>
  </si>
  <si>
    <r>
      <t xml:space="preserve">1) REEFER/DG ON FRT PPD ONLY 
2) FRT CLT UPON APPROVAL FROM MSC INDIA
3) </t>
    </r>
    <r>
      <rPr>
        <b/>
        <sz val="7"/>
        <color rgb="FFFF0000"/>
        <rFont val="Comic Sans MS"/>
        <family val="4"/>
      </rPr>
      <t>WEF QS321A</t>
    </r>
  </si>
  <si>
    <t>1) REEFER/DG ON FRT PPD ONLY 
2) FRT CLT UPON APPROVAL FROM MSC INDIA
3) WEF FROM APL Vancouver 0NNFIW</t>
  </si>
  <si>
    <t>AZTEC</t>
  </si>
  <si>
    <t>ENSENADA</t>
  </si>
  <si>
    <t>MXESE</t>
  </si>
  <si>
    <t>EVYAP</t>
  </si>
  <si>
    <t>NEW ROUTING, EFFECTIVE FD322W</t>
  </si>
  <si>
    <t>SENTOSA USWC</t>
  </si>
  <si>
    <t>F/DEST :  Columbus, OH (via LGB by RAIL)</t>
  </si>
  <si>
    <t>USCMH</t>
  </si>
  <si>
    <t>USA WEST COAST</t>
  </si>
  <si>
    <t>F/DEST BY RAIL</t>
  </si>
  <si>
    <t>F/DEST :  Dallas, TX (via LGB by RAIL)</t>
  </si>
  <si>
    <t>USDAL</t>
  </si>
  <si>
    <t>F/DEST :  RIYADH DRY PORT (POD:DAMMAN) BY RAIL</t>
  </si>
  <si>
    <t>SARYP</t>
  </si>
  <si>
    <t>Alcoholic Beverages prohibited , DG NOT ACCEPTED
Reefer ok</t>
  </si>
  <si>
    <t>F/DEST :  SEVILLA (ONC BY RAIL via SINES)</t>
  </si>
  <si>
    <t>F/DEST :  TORONTO (RAIL via MONTREAL)</t>
  </si>
  <si>
    <t>CATOR</t>
  </si>
  <si>
    <r>
      <t>IMMEDIATE EFFECT</t>
    </r>
    <r>
      <rPr>
        <b/>
        <sz val="7"/>
        <color rgb="FFFF0000"/>
        <rFont val="Comic Sans MS"/>
        <family val="4"/>
      </rPr>
      <t xml:space="preserve"> 40'GP/40HC ONLY</t>
    </r>
  </si>
  <si>
    <t>CHINOOK</t>
  </si>
  <si>
    <t>F/DEST :  TORONTO (RAIL via VANCOUVER)</t>
  </si>
  <si>
    <t>F/DEST :  Townsville (rail via BNE)</t>
  </si>
  <si>
    <t>AUTSV</t>
  </si>
  <si>
    <t>F/DEST : Atlanta, GA (via LGB by RAIL)</t>
  </si>
  <si>
    <t>USATL</t>
  </si>
  <si>
    <t>F/DEST : Charlotte, NC (via LGB by RAIL)</t>
  </si>
  <si>
    <t>USCLT</t>
  </si>
  <si>
    <t>F/DEST : Chicago, IL  (via LGB by RAIL)</t>
  </si>
  <si>
    <t>USCHI</t>
  </si>
  <si>
    <t>F/DEST : Cincinnati, OH (via LGB by RAIL)</t>
  </si>
  <si>
    <t>USCVG</t>
  </si>
  <si>
    <t>F/DEST : Cleveland, OH (via LGB by RAIL)</t>
  </si>
  <si>
    <t>USCLE</t>
  </si>
  <si>
    <t>F/DEST : Detroit, MI (via LGB by RAIL)</t>
  </si>
  <si>
    <t>USDET</t>
  </si>
  <si>
    <t>F/DEST : EAST LONDON CY (via road from Coega)</t>
  </si>
  <si>
    <t>ROUTE VIA COEGA WEF ZF413A</t>
  </si>
  <si>
    <t>F/DEST : El Paso, TX (via LGB by RAIL)</t>
  </si>
  <si>
    <t>USELP</t>
  </si>
  <si>
    <t>F/DEST : Houston,TX (via LGB by RAIL)</t>
  </si>
  <si>
    <t>F/DEST : JOHANNESBURG (ICD) - via RAIL from Durban</t>
  </si>
  <si>
    <t>ZAJNB</t>
  </si>
  <si>
    <t>F/DEST : Kansas City, KS (via LGB by RAIL)</t>
  </si>
  <si>
    <t>USKCK</t>
  </si>
  <si>
    <t>F/DEST : Louisville, KY (via LGB by RAIL)</t>
  </si>
  <si>
    <t>USLUI</t>
  </si>
  <si>
    <t>F/DEST : Memphis, TN (via LGB by RAIL)</t>
  </si>
  <si>
    <t>USMEM</t>
  </si>
  <si>
    <t>F/DEST : Nashville, TN (via LGB by RAIL)</t>
  </si>
  <si>
    <t>USBNA</t>
  </si>
  <si>
    <t>F/DEST : New Orleans, LA (via LGB by RAIL)</t>
  </si>
  <si>
    <t>F/DEST : NEWCASTLE (rail via SYD)</t>
  </si>
  <si>
    <t>AUNTL</t>
  </si>
  <si>
    <t>F/DEST : Saint Louis, MO (via LGB by RAIL)</t>
  </si>
  <si>
    <t>USSTL</t>
  </si>
  <si>
    <t>F/DEST : Salt Lake City, UT (via LGB by RAIL)</t>
  </si>
  <si>
    <t>USSLC</t>
  </si>
  <si>
    <t>FGJ</t>
  </si>
  <si>
    <t>WEF FD311W</t>
  </si>
  <si>
    <t>FREEPORT, GRAND BAHAMA</t>
  </si>
  <si>
    <r>
      <rPr>
        <b/>
        <sz val="7"/>
        <color rgb="FFFF0000"/>
        <rFont val="Comic Sans MS"/>
        <family val="4"/>
      </rPr>
      <t>ENS NUMBER</t>
    </r>
    <r>
      <rPr>
        <sz val="7"/>
        <rFont val="Comic Sans MS"/>
        <family val="4"/>
      </rPr>
      <t xml:space="preserve"> must provide during bkg</t>
    </r>
  </si>
  <si>
    <t>NEW ROUTING, EFFECTIVE HF830A</t>
  </si>
  <si>
    <t>GDANSK</t>
  </si>
  <si>
    <t>PLGDN</t>
  </si>
  <si>
    <t>SWAN</t>
  </si>
  <si>
    <t>PORT OF SPAIN (TTPOS)</t>
  </si>
  <si>
    <t>NO FRT CLT // wef MSC Lisbon UL723E // USE THIS</t>
  </si>
  <si>
    <t>WEF MA744R</t>
  </si>
  <si>
    <t>MOLDOVA, REPUBLIC OF</t>
  </si>
  <si>
    <r>
      <rPr>
        <sz val="7"/>
        <color rgb="FFFF0000"/>
        <rFont val="Comic Sans MS"/>
        <family val="4"/>
      </rPr>
      <t xml:space="preserve">WEF MSC VENICE FT913W - </t>
    </r>
    <r>
      <rPr>
        <sz val="7"/>
        <rFont val="Comic Sans MS"/>
        <family val="4"/>
      </rPr>
      <t>NO REEFER  &amp; NO DG</t>
    </r>
  </si>
  <si>
    <t xml:space="preserve">GOTHENBURG(GOTEBORG) </t>
  </si>
  <si>
    <t>NEW ROUTING, EFFECTIVE HF822A // CHARCOAL IS PROHIBITED.</t>
  </si>
  <si>
    <t>DAHLIA</t>
  </si>
  <si>
    <t>WEF QD431A</t>
  </si>
  <si>
    <t>MEXICAS</t>
  </si>
  <si>
    <t>LAST VSL MSC BERYL FX751W ETA 03/01/18</t>
  </si>
  <si>
    <t>HALIFAX (BLK STOWE BECAN)</t>
  </si>
  <si>
    <t>USE LION</t>
  </si>
  <si>
    <t>HAMAD</t>
  </si>
  <si>
    <t>QAHMD</t>
  </si>
  <si>
    <t>- DG must have prior approval from Hamad port authorities before loading.
- Replaced "DOHA" wef 01dec2016. 
- DIRECT CALL WEF 13jan2017</t>
  </si>
  <si>
    <t>HAMILTON (BY BARGE)</t>
  </si>
  <si>
    <t>HAZIRA PORT/SURAT</t>
  </si>
  <si>
    <t>INHZA</t>
  </si>
  <si>
    <t>IPAK</t>
  </si>
  <si>
    <r>
      <t xml:space="preserve">1) REEFER/DG ON FRT PPD ONLY 
2) FRT CLT UPON APPROVAL FROM MSC INDIA 
3) WEF </t>
    </r>
    <r>
      <rPr>
        <strike/>
        <sz val="7"/>
        <rFont val="Comic Sans MS"/>
        <family val="4"/>
      </rPr>
      <t>FK825A</t>
    </r>
    <r>
      <rPr>
        <sz val="7"/>
        <rFont val="Comic Sans MS"/>
        <family val="4"/>
      </rPr>
      <t xml:space="preserve">  </t>
    </r>
    <r>
      <rPr>
        <b/>
        <sz val="7"/>
        <color rgb="FFFF0000"/>
        <rFont val="Comic Sans MS"/>
        <family val="4"/>
      </rPr>
      <t>FK343A</t>
    </r>
    <r>
      <rPr>
        <sz val="7"/>
        <rFont val="Comic Sans MS"/>
        <family val="4"/>
      </rPr>
      <t xml:space="preserve"> (via ABU DHABI) </t>
    </r>
  </si>
  <si>
    <t>NEW ROUTING, EFFECTIVE HF914A / CHOOSE SWAN</t>
  </si>
  <si>
    <t>W.E.F. FJ406W</t>
  </si>
  <si>
    <t>HOBART (truck via AUBEL)</t>
  </si>
  <si>
    <t>1 DAY TRUCK</t>
  </si>
  <si>
    <t>PELICAN</t>
  </si>
  <si>
    <t>WEF FD349W 23 /12/2023</t>
  </si>
  <si>
    <t>ISTANBUL (MARPORT)</t>
  </si>
  <si>
    <t>Ambarlı is same as Istanbul. IST is the city, Ambarlı is the port and Marport is the terminal</t>
  </si>
  <si>
    <t xml:space="preserve">WEF  HU405R 08/02, cannot route via SANTOS, MAIN ROUTE, </t>
  </si>
  <si>
    <t>ALTERNATIVE ROUTE</t>
  </si>
  <si>
    <t>ITAPOA (ALTERNATIVE ROUTING)</t>
  </si>
  <si>
    <t> </t>
  </si>
  <si>
    <t>WEF VOY 2218W 21/05 , cannot route via SANTOS</t>
  </si>
  <si>
    <t>W.E.F 28/12/2016 FD650W (IZMIR ALSANCAK PORT” &amp; “Izmir port terminal” is the same)</t>
  </si>
  <si>
    <t xml:space="preserve">USED TYRES, BATTERIES, PLASTIC SCRAP/GRANULES ARE PROHIBITED </t>
  </si>
  <si>
    <t>NO Alcoholic Beverages / Pork / receivers of all CHEMICALS and
HAZARDOUScargo must "complete clearance permission procedures before the arrival of chemicals into the Kingdom,</t>
  </si>
  <si>
    <t>KAKINADA</t>
  </si>
  <si>
    <t>INKAK</t>
  </si>
  <si>
    <t xml:space="preserve">KARACHI </t>
  </si>
  <si>
    <r>
      <t xml:space="preserve">KICT TERMINAL, </t>
    </r>
    <r>
      <rPr>
        <b/>
        <sz val="7"/>
        <color rgb="FFFF0000"/>
        <rFont val="Comic Sans MS"/>
        <family val="4"/>
      </rPr>
      <t>WEF QS321A</t>
    </r>
  </si>
  <si>
    <r>
      <rPr>
        <sz val="7"/>
        <color rgb="FF000000"/>
        <rFont val="Comic Sans MS"/>
        <family val="4"/>
      </rPr>
      <t xml:space="preserve">SAPT TERMINAL, </t>
    </r>
    <r>
      <rPr>
        <b/>
        <sz val="7"/>
        <color rgb="FFFF0000"/>
        <rFont val="Comic Sans MS"/>
        <family val="4"/>
      </rPr>
      <t>WEF QS351A</t>
    </r>
  </si>
  <si>
    <r>
      <t xml:space="preserve">QICT TERMINAL </t>
    </r>
    <r>
      <rPr>
        <b/>
        <sz val="7"/>
        <color rgb="FFFF0000"/>
        <rFont val="Comic Sans MS"/>
        <family val="4"/>
      </rPr>
      <t>WEF QS321A</t>
    </r>
  </si>
  <si>
    <t>NEW ROUTING, EFFECTIVE FJ913W, NO REEFER AS PER GENEVA -VALARIE</t>
  </si>
  <si>
    <t xml:space="preserve">KING ABDULLAH PORT  </t>
  </si>
  <si>
    <t>SAKAC</t>
  </si>
  <si>
    <r>
      <rPr>
        <sz val="7"/>
        <color rgb="FF000000"/>
        <rFont val="Comic Sans MS"/>
        <family val="4"/>
      </rPr>
      <t xml:space="preserve">w.e.f  - </t>
    </r>
    <r>
      <rPr>
        <sz val="7"/>
        <color rgb="FFFF0000"/>
        <rFont val="Comic Sans MS"/>
        <family val="4"/>
      </rPr>
      <t>FD349W</t>
    </r>
  </si>
  <si>
    <t>wef MSC Lisbon UL723E, NO IMO 2 AND REEFER DG VIA BUSAN</t>
  </si>
  <si>
    <t>ADRIATIC (WMED)</t>
  </si>
  <si>
    <t>ONLY FOR FD349W &amp; FD350W</t>
  </si>
  <si>
    <t>8th JAN2024 ONWARD, WEF MAERSK HUACHO 402W</t>
  </si>
  <si>
    <t>NEW ROUTING, EFFECTIVE FS125W</t>
  </si>
  <si>
    <r>
      <t xml:space="preserve">1) REEFER/DG ON FRT PPD ONLY 
2) FRT CLT UPON APPROVAL FROM MSC INDIA
</t>
    </r>
    <r>
      <rPr>
        <b/>
        <sz val="7"/>
        <color rgb="FFFF0000"/>
        <rFont val="Comic Sans MS"/>
        <family val="4"/>
      </rPr>
      <t>3) WEF VOY FV312A</t>
    </r>
  </si>
  <si>
    <t>NO USD / NO FRT COLLECT / NO FRT PREPAID, ONLY E/W Izmir, Turkey in EURO / WEF MSC LISBON UL723E</t>
  </si>
  <si>
    <t>wef 1st Mar 2023</t>
  </si>
  <si>
    <t>LATTAKIA (WHITE LIST CNTR REQUIRES)</t>
  </si>
  <si>
    <r>
      <t xml:space="preserve">W.E.F 25/11/2015 FD546W / </t>
    </r>
    <r>
      <rPr>
        <b/>
        <sz val="7"/>
        <color rgb="FFFF0000"/>
        <rFont val="Comic Sans MS"/>
        <family val="4"/>
      </rPr>
      <t>NO EDI BOOKING</t>
    </r>
    <r>
      <rPr>
        <b/>
        <sz val="7"/>
        <color theme="1"/>
        <rFont val="Comic Sans MS"/>
        <family val="4"/>
      </rPr>
      <t xml:space="preserve"> // approval of MSC Geneva Compliance Team must be obtained before accepting  chemical products/raw chemical components and metal products such as steel coils, welding electrodes, galvanized iron // 
ADD 2ND T/S BEIRUT WEF FT327W</t>
    </r>
  </si>
  <si>
    <t>LATTAKIA(WHITE LIST CNTR REQUIRES)</t>
  </si>
  <si>
    <r>
      <t xml:space="preserve">W.E.F FD406W / </t>
    </r>
    <r>
      <rPr>
        <b/>
        <sz val="7"/>
        <color rgb="FFFF0000"/>
        <rFont val="Comic Sans MS"/>
        <family val="4"/>
      </rPr>
      <t>NO EDI BOOKING</t>
    </r>
    <r>
      <rPr>
        <b/>
        <sz val="7"/>
        <color theme="1"/>
        <rFont val="Comic Sans MS"/>
        <family val="4"/>
      </rPr>
      <t xml:space="preserve"> // approval of MSC Geneva Compliance Team must be obtained before accepting  chemical products/raw chemical components and metal products such as steel coils, welding electrodes, galvanized iron // 
ADD 2ND T/S BEIRUT WEF FT327W</t>
    </r>
  </si>
  <si>
    <t xml:space="preserve">FORTNIGHTLY CALLS </t>
  </si>
  <si>
    <r>
      <rPr>
        <b/>
        <sz val="7"/>
        <color rgb="FFFF0000"/>
        <rFont val="Comic Sans MS"/>
        <family val="4"/>
      </rPr>
      <t xml:space="preserve">BIETC (cargo tracking number) is  required  / </t>
    </r>
    <r>
      <rPr>
        <b/>
        <sz val="7"/>
        <color rgb="FF002060"/>
        <rFont val="Comic Sans MS"/>
        <family val="4"/>
      </rPr>
      <t xml:space="preserve">The POL is responsible for checking and refusing the loading in case on non-submission of the BIETC by the Shipper / Forwarding Agent . </t>
    </r>
    <r>
      <rPr>
        <b/>
        <sz val="8"/>
        <color rgb="FF002060"/>
        <rFont val="Comic Sans MS"/>
        <family val="4"/>
      </rPr>
      <t>NO BIETC = NO LOAD! / CTN REQUIRE UPON BOOKING</t>
    </r>
  </si>
  <si>
    <t>W.E.F. FD406W</t>
  </si>
  <si>
    <t>LITTLE BAY</t>
  </si>
  <si>
    <t>MSLTB</t>
  </si>
  <si>
    <r>
      <t xml:space="preserve">NEW ROUTING, EFFECTIVE QL051W / 
</t>
    </r>
    <r>
      <rPr>
        <sz val="7"/>
        <color rgb="FFFF0000"/>
        <rFont val="Comic Sans MS"/>
        <family val="4"/>
      </rPr>
      <t xml:space="preserve">block stow GBLIV </t>
    </r>
  </si>
  <si>
    <t>WEST AFRICA, ANGOLA</t>
  </si>
  <si>
    <r>
      <t>NO FRT COLLECT / Consignees must have NIF number (Like TAX ID) from 1st April 2018 //</t>
    </r>
    <r>
      <rPr>
        <sz val="7"/>
        <color rgb="FFFF0000"/>
        <rFont val="Comic Sans MS"/>
        <family val="4"/>
      </rPr>
      <t xml:space="preserve"> </t>
    </r>
    <r>
      <rPr>
        <b/>
        <sz val="7"/>
        <color rgb="FFFF0000"/>
        <rFont val="Comic Sans MS"/>
        <family val="4"/>
      </rPr>
      <t>ROUTE VIA DURBAN WEF ZF335A</t>
    </r>
  </si>
  <si>
    <r>
      <t>NO FRT COLLECT / Consignees must have NIF number (Like TAX ID) from 1st April 2018 //</t>
    </r>
    <r>
      <rPr>
        <sz val="7"/>
        <color rgb="FFFF0000"/>
        <rFont val="Comic Sans MS"/>
        <family val="4"/>
      </rPr>
      <t xml:space="preserve"> </t>
    </r>
    <r>
      <rPr>
        <b/>
        <sz val="7"/>
        <color rgb="FFFF0000"/>
        <rFont val="Comic Sans MS"/>
        <family val="4"/>
      </rPr>
      <t>ROUTE VIA COEGA WEF ZF413A</t>
    </r>
  </si>
  <si>
    <t>LCT - LOME CONTAINER TERMINAL, FRT COLLECT Must be approved by Agent at POD prior to loading. / CTN REQUIRE UPON BOOKING</t>
  </si>
  <si>
    <t>LONDON GATEWAY</t>
  </si>
  <si>
    <t>GBLGP</t>
  </si>
  <si>
    <t>NEW ROUTING, EFFECTIVE HF914A</t>
  </si>
  <si>
    <t xml:space="preserve">WEF WEF ZF750A </t>
  </si>
  <si>
    <t>LOS ANGELES / LONG BEACH</t>
  </si>
  <si>
    <t>USLAX / USLGB</t>
  </si>
  <si>
    <r>
      <rPr>
        <sz val="7"/>
        <color rgb="FF000000"/>
        <rFont val="Comic Sans MS"/>
        <family val="4"/>
      </rPr>
      <t xml:space="preserve">Soportos terminal / NO FRT COLLECT / Consignees must have NIF number (Like TAX ID) from 1st April 2018 // </t>
    </r>
    <r>
      <rPr>
        <b/>
        <sz val="7"/>
        <color rgb="FFFF0000"/>
        <rFont val="Comic Sans MS"/>
        <family val="4"/>
      </rPr>
      <t xml:space="preserve"> ROUTE VIA LOME WEF FY335A</t>
    </r>
  </si>
  <si>
    <t>WEF KE241A</t>
  </si>
  <si>
    <r>
      <t xml:space="preserve">NO FRT COLLECT / </t>
    </r>
    <r>
      <rPr>
        <b/>
        <sz val="7"/>
        <color rgb="FFFF0000"/>
        <rFont val="Comic Sans MS"/>
        <family val="4"/>
      </rPr>
      <t>WEF QS321A</t>
    </r>
  </si>
  <si>
    <t>MAR DEL PLATA (via Truck from Buenos Aires)</t>
  </si>
  <si>
    <t>ARMDQ</t>
  </si>
  <si>
    <r>
      <rPr>
        <sz val="7"/>
        <color rgb="FFFF0000"/>
        <rFont val="Comic Sans MS"/>
        <family val="4"/>
      </rPr>
      <t>NO FREIGHT COLLEC</t>
    </r>
    <r>
      <rPr>
        <sz val="7"/>
        <color theme="1" tint="4.9989318521683403E-2"/>
        <rFont val="Comic Sans MS"/>
        <family val="4"/>
      </rPr>
      <t>T WEF TSP ROUTING VERSION 128.8</t>
    </r>
  </si>
  <si>
    <r>
      <t xml:space="preserve">1) REEFER/DG ON FRT PPD ONLY 
2) FRT CLT UPON APPROVAL FROM MSC INDIA
</t>
    </r>
    <r>
      <rPr>
        <b/>
        <sz val="7"/>
        <rFont val="Comic Sans MS"/>
        <family val="4"/>
      </rPr>
      <t xml:space="preserve">3) </t>
    </r>
    <r>
      <rPr>
        <b/>
        <sz val="7"/>
        <color rgb="FFFF0000"/>
        <rFont val="Comic Sans MS"/>
        <family val="4"/>
      </rPr>
      <t>WEF QS321A</t>
    </r>
  </si>
  <si>
    <t>MARSDEN POINT</t>
  </si>
  <si>
    <t>NZMAR</t>
  </si>
  <si>
    <t>MATADI</t>
  </si>
  <si>
    <t>CDMAT</t>
  </si>
  <si>
    <t>POINTE NOIRE</t>
  </si>
  <si>
    <t>CONGO, THE DEMOCRATIC REPUBLIC OF THE</t>
  </si>
  <si>
    <t>WEF FY301A</t>
  </si>
  <si>
    <t>MELILLA</t>
  </si>
  <si>
    <t>ESMLN</t>
  </si>
  <si>
    <t>WEF FD334W</t>
  </si>
  <si>
    <t>MIAMI</t>
  </si>
  <si>
    <t>USMIA</t>
  </si>
  <si>
    <t>FRT COLLECT MUST CHECK WITH AGENT / NO REEFER /FRIST VSL FY719A 23/05</t>
  </si>
  <si>
    <t>WEF FJ027W - DG HAVE TO CHECK WITH POD</t>
  </si>
  <si>
    <t>LONE STAR</t>
  </si>
  <si>
    <t>MOGADISHU</t>
  </si>
  <si>
    <t>SOMGQ</t>
  </si>
  <si>
    <t>NO FRT CLT // WEF ZF408A</t>
  </si>
  <si>
    <t>C.AME EAST COAST</t>
  </si>
  <si>
    <t>CTN REQUIRE UPON BOOKING</t>
  </si>
  <si>
    <t>MONTREAL (BLK STOWE BECAN)</t>
  </si>
  <si>
    <t xml:space="preserve">MORONI </t>
  </si>
  <si>
    <t>FORTNIGHTLY CALLS VIA PLU</t>
  </si>
  <si>
    <t xml:space="preserve">MUKALLA  </t>
  </si>
  <si>
    <t>YEMKX</t>
  </si>
  <si>
    <r>
      <rPr>
        <sz val="7"/>
        <color rgb="FFFF0000"/>
        <rFont val="Comic Sans MS"/>
        <family val="4"/>
      </rPr>
      <t>wef via CMB</t>
    </r>
    <r>
      <rPr>
        <sz val="7"/>
        <color theme="1"/>
        <rFont val="Comic Sans MS"/>
        <family val="4"/>
      </rPr>
      <t xml:space="preserve"> / NO FRT CLT / NO DG ACCEPT  / clause for bkgc Merchant is aware and acknowledges that the situation in Yemen ports is unstable due to ongoing war  and that the local authorities and the  coalition  armed forces are susceptible to reject cargo’s import without justification.  The carrier shall not be responsible for rejection of goods by such  decisions of these authorities  and the  Merchant shall hold the Carrier harmless against any costs accrued as a result of such rejection</t>
    </r>
  </si>
  <si>
    <t>WEF QS321A</t>
  </si>
  <si>
    <r>
      <t xml:space="preserve">FRT </t>
    </r>
    <r>
      <rPr>
        <sz val="7"/>
        <color rgb="FFFF0000"/>
        <rFont val="Comic Sans MS"/>
        <family val="4"/>
      </rPr>
      <t>COLLECT</t>
    </r>
    <r>
      <rPr>
        <sz val="7"/>
        <rFont val="Comic Sans MS"/>
        <family val="4"/>
      </rPr>
      <t xml:space="preserve"> Must be approved by Agent at POD prior to loading / WEF ZF808A</t>
    </r>
  </si>
  <si>
    <t>NADOR</t>
  </si>
  <si>
    <t>MANDR</t>
  </si>
  <si>
    <r>
      <t xml:space="preserve">NO FRT COLLECT / Consignees must have NIF number (Like TAX ID) from 1st April 2018 // </t>
    </r>
    <r>
      <rPr>
        <b/>
        <sz val="7"/>
        <color rgb="FFFF0000"/>
        <rFont val="Comic Sans MS"/>
        <family val="4"/>
      </rPr>
      <t>ROUTE VIA LOME WEF FY335A</t>
    </r>
  </si>
  <si>
    <t>WEF FC241A</t>
  </si>
  <si>
    <t>NAPLES (NAPOLI)</t>
  </si>
  <si>
    <r>
      <rPr>
        <b/>
        <sz val="7"/>
        <color rgb="FFFF0000"/>
        <rFont val="Comic Sans MS"/>
        <family val="4"/>
      </rPr>
      <t xml:space="preserve">SCT-EU </t>
    </r>
    <r>
      <rPr>
        <sz val="7"/>
        <color theme="1" tint="4.9989318521683403E-2"/>
        <rFont val="Comic Sans MS"/>
        <family val="4"/>
      </rPr>
      <t>ROUTE ON JADE SVC ONLY</t>
    </r>
  </si>
  <si>
    <t>WEF KE845A</t>
  </si>
  <si>
    <t>NEVIS</t>
  </si>
  <si>
    <t>1) REEFER/DG ON FRT PPD ONLY 
2) FRT CLT UPON APPROVAL FROM MSC INDIA
3) WEF FROM APL Savannah 0NNDMW</t>
  </si>
  <si>
    <t>NEW YORK (APM TERMINAL)</t>
  </si>
  <si>
    <t xml:space="preserve">ELEPHANT </t>
  </si>
  <si>
    <t>NEW YORK (PORT NEWARK TERMINAL)</t>
  </si>
  <si>
    <t xml:space="preserve">WEF VOY 838W </t>
  </si>
  <si>
    <r>
      <rPr>
        <sz val="7"/>
        <color rgb="FF000000"/>
        <rFont val="Comic Sans MS"/>
        <family val="4"/>
      </rPr>
      <t>1) REEFER/DG ON FRT PPD ONLY 
2) FRT CLT UPON APPROVAL FROM MSC INDIA 
3)</t>
    </r>
    <r>
      <rPr>
        <strike/>
        <sz val="7"/>
        <color rgb="FF000000"/>
        <rFont val="Comic Sans MS"/>
        <family val="4"/>
      </rPr>
      <t xml:space="preserve"> </t>
    </r>
    <r>
      <rPr>
        <b/>
        <sz val="7"/>
        <color rgb="FFFF0000"/>
        <rFont val="Comic Sans MS"/>
        <family val="4"/>
      </rPr>
      <t>WEF QS321A</t>
    </r>
  </si>
  <si>
    <t>WEF VOY 838W</t>
  </si>
  <si>
    <t>NO FRT COLLECT / NO REEFER / FRIST VSL FY719A 23/05</t>
  </si>
  <si>
    <t>NO FRT COLLECT / NO REEFER / FIRST VSL FY719A 23/05</t>
  </si>
  <si>
    <t>NEW CALEDONIAN</t>
  </si>
  <si>
    <r>
      <rPr>
        <b/>
        <sz val="7"/>
        <color rgb="FF000000"/>
        <rFont val="Comic Sans MS"/>
        <family val="4"/>
      </rPr>
      <t xml:space="preserve">NOVOROSSIYSK - </t>
    </r>
    <r>
      <rPr>
        <b/>
        <sz val="7"/>
        <color rgb="FFFF0000"/>
        <rFont val="Comic Sans MS"/>
        <family val="4"/>
      </rPr>
      <t>PREPAID ONLY</t>
    </r>
  </si>
  <si>
    <r>
      <rPr>
        <sz val="7"/>
        <color rgb="FFFF0000"/>
        <rFont val="Comic Sans MS"/>
        <family val="4"/>
      </rPr>
      <t xml:space="preserve">NEW ROUTING WEF </t>
    </r>
    <r>
      <rPr>
        <strike/>
        <sz val="7"/>
        <rFont val="Comic Sans MS"/>
        <family val="4"/>
      </rPr>
      <t>FD322W /</t>
    </r>
    <r>
      <rPr>
        <sz val="7"/>
        <color rgb="FFFF0000"/>
        <rFont val="Comic Sans MS"/>
        <family val="4"/>
      </rPr>
      <t xml:space="preserve"> FD414W</t>
    </r>
    <r>
      <rPr>
        <sz val="7"/>
        <rFont val="Comic Sans MS"/>
        <family val="4"/>
      </rPr>
      <t xml:space="preserve"> - Imo Class 1, Class 7, Class 6 or any dangerous cargo with subclass 6 - is not accepted at port of Novorossiysk.</t>
    </r>
  </si>
  <si>
    <r>
      <t xml:space="preserve">NOVOROSSIYSK - </t>
    </r>
    <r>
      <rPr>
        <b/>
        <sz val="7"/>
        <color rgb="FFFF0000"/>
        <rFont val="Comic Sans MS"/>
        <family val="4"/>
      </rPr>
      <t>PREPAID ONLY</t>
    </r>
  </si>
  <si>
    <r>
      <rPr>
        <sz val="7"/>
        <color rgb="FFFF0000"/>
        <rFont val="Comic Sans MS"/>
        <family val="4"/>
      </rPr>
      <t xml:space="preserve">WEF : FT406W </t>
    </r>
    <r>
      <rPr>
        <sz val="7"/>
        <rFont val="Comic Sans MS"/>
        <family val="4"/>
      </rPr>
      <t>- Imo Class 1, Class 7, Class 6 or any dangerous cargo with subclass 6 - is not accepted at port of Novorossiysk.</t>
    </r>
  </si>
  <si>
    <t>OAKLAND (OAKLAND INTERNATIONAL CNTR TERMINAL)</t>
  </si>
  <si>
    <t xml:space="preserve">**Haz goods with class 1, 2, 4.3, 6.2, to be checked with VUT and approved case by case by terminal </t>
  </si>
  <si>
    <t>WEF MSC VENICE FT913W</t>
  </si>
  <si>
    <t>ONNE</t>
  </si>
  <si>
    <t>NGONN</t>
  </si>
  <si>
    <r>
      <t xml:space="preserve">ORAN </t>
    </r>
    <r>
      <rPr>
        <b/>
        <sz val="7"/>
        <color rgb="FFFF0000"/>
        <rFont val="Comic Sans MS"/>
        <family val="4"/>
      </rPr>
      <t>(WEF FJ212W 15/04)</t>
    </r>
  </si>
  <si>
    <t>NO IMO 2 AND REEFER DG VIA BUSAN, PE REQUIRES POD APPROVAL</t>
  </si>
  <si>
    <t xml:space="preserve">PAPEETE - stop </t>
  </si>
  <si>
    <t xml:space="preserve">wef 10jan2023 - stop till further notice </t>
  </si>
  <si>
    <t>PARADIP GARH</t>
  </si>
  <si>
    <t>INPRT</t>
  </si>
  <si>
    <t xml:space="preserve">NO FRT CLT // wef MSC Lisbon UL723E // USE THIS </t>
  </si>
  <si>
    <t>NEW ROUTING, WITH IMMEDIATE EFFECT 31/7</t>
  </si>
  <si>
    <t>WEF UX429A</t>
  </si>
  <si>
    <t>PERTH  (inland) via POD: Fremantle</t>
  </si>
  <si>
    <t>AUAHG</t>
  </si>
  <si>
    <t>PHILADELPHIA, PA</t>
  </si>
  <si>
    <t>NEW ROUTING, EFFECTIVE FL213W</t>
  </si>
  <si>
    <t>NO DG , NO IMO 2 AND REEFER DG VIA BUSAN</t>
  </si>
  <si>
    <t>W.E.F.  FJ406W</t>
  </si>
  <si>
    <t>W.E.F.  FD410W</t>
  </si>
  <si>
    <t>WEF ZF351A</t>
  </si>
  <si>
    <t>CGPNR</t>
  </si>
  <si>
    <t>REPUBLIC OF CONGO</t>
  </si>
  <si>
    <t xml:space="preserve">NEED APPROVAL FOR FRT COLLECT /WEF UX312A 25MAR'23
</t>
  </si>
  <si>
    <t>PORT HARCOURT (No Reefer , OT , FR.)</t>
  </si>
  <si>
    <t>NGPHC</t>
  </si>
  <si>
    <r>
      <t xml:space="preserve">TERMINAL PTOL Area 1 - </t>
    </r>
    <r>
      <rPr>
        <b/>
        <sz val="7"/>
        <color rgb="FFFF0000"/>
        <rFont val="Comic Sans MS"/>
        <family val="4"/>
      </rPr>
      <t>No Reefer , OT , FR.</t>
    </r>
  </si>
  <si>
    <t>PORT SAID EAST(ACID REQUIRES)</t>
  </si>
  <si>
    <t>EGPSE</t>
  </si>
  <si>
    <t>ACID number is required / MAERSK HONG KONG 318W - alternate routing</t>
  </si>
  <si>
    <t>ACID number is required / WEF FT406W</t>
  </si>
  <si>
    <t>PORT SAID West</t>
  </si>
  <si>
    <t>EGPSW</t>
  </si>
  <si>
    <t xml:space="preserve">PORT SUDAN </t>
  </si>
  <si>
    <t>KING ABDULLAH</t>
  </si>
  <si>
    <r>
      <rPr>
        <sz val="7"/>
        <color rgb="FF000000"/>
        <rFont val="Comic Sans MS"/>
        <family val="4"/>
      </rPr>
      <t xml:space="preserve">NO FRT COLLECT / NO REEFER /Alcoholic cargo NOT PERMITTED via KAC / </t>
    </r>
    <r>
      <rPr>
        <b/>
        <sz val="7"/>
        <color rgb="FFFF0000"/>
        <rFont val="Comic Sans MS"/>
        <family val="4"/>
      </rPr>
      <t>w.e.f - FD349W</t>
    </r>
  </si>
  <si>
    <t>PORTLAND, OR</t>
  </si>
  <si>
    <t>USPDX</t>
  </si>
  <si>
    <t>HAZ CARGO NOT ALLOW</t>
  </si>
  <si>
    <t>TRINIDAD &amp; TOBAGO</t>
  </si>
  <si>
    <t>NO FRT CLT // wef MSC Lisbon UL723E</t>
  </si>
  <si>
    <t>FRT COLLECT Must be approved by Agent at POD prior to loading</t>
  </si>
  <si>
    <t>FRT COLLECT Must be approved by Agent at POD prior to loading / NO REEFER / FRIST VSL FY719A 23/05</t>
  </si>
  <si>
    <t>MAPLE</t>
  </si>
  <si>
    <t>PRINCE RUPERT</t>
  </si>
  <si>
    <t>CAPRR</t>
  </si>
  <si>
    <r>
      <t>UN1866/IMO3 NOT ACCEPTED, NO IMO 2 AND REEFER DG VIA BUSAN //  **</t>
    </r>
    <r>
      <rPr>
        <b/>
        <sz val="7"/>
        <color rgb="FF0000FF"/>
        <rFont val="Comic Sans MS"/>
        <family val="4"/>
      </rPr>
      <t>REEFER</t>
    </r>
    <r>
      <rPr>
        <b/>
        <sz val="7"/>
        <color rgb="FFFF0000"/>
        <rFont val="Comic Sans MS"/>
        <family val="4"/>
      </rPr>
      <t xml:space="preserve"> CNTR allowed to POD Prince Rupert to CA/US INALND</t>
    </r>
  </si>
  <si>
    <t>PROGRESO</t>
  </si>
  <si>
    <t>MXPGO</t>
  </si>
  <si>
    <t>SAWC</t>
  </si>
  <si>
    <t>PUERTO BARRIOS</t>
  </si>
  <si>
    <t>GTPBR</t>
  </si>
  <si>
    <t>C.AME</t>
  </si>
  <si>
    <t>NO USD / NO FRT COLLECT / NO FRT PREPAID, ONLY E/W Izmir, Turkey in EURO</t>
  </si>
  <si>
    <t>PUERTO CALDERA (CALDERA)</t>
  </si>
  <si>
    <t>-MSDS required &amp; upload DSCM
-FRT CLT subject POD approval
-wef MSC Lisbon UL723E</t>
  </si>
  <si>
    <r>
      <rPr>
        <sz val="7"/>
        <color rgb="FF000000"/>
        <rFont val="Comic Sans MS"/>
        <family val="4"/>
      </rPr>
      <t>WEF FA733A /</t>
    </r>
    <r>
      <rPr>
        <sz val="7"/>
        <color rgb="FFFF0000"/>
        <rFont val="Comic Sans MS"/>
        <family val="4"/>
      </rPr>
      <t xml:space="preserve"> DO NOT ALLOW CARGO IN TRANSIT TO EL SALVADO</t>
    </r>
    <r>
      <rPr>
        <sz val="7"/>
        <rFont val="Comic Sans MS"/>
        <family val="4"/>
      </rPr>
      <t>, NO IMO 2 AND REEFER DG VIA BUSAN</t>
    </r>
  </si>
  <si>
    <t>PUERTO SEGURO FLUVIAL (VILLETA)</t>
  </si>
  <si>
    <t>PYPSE</t>
  </si>
  <si>
    <t xml:space="preserve">RAS AL KHAIMAH </t>
  </si>
  <si>
    <t>NEW ROUTING, EFFECTIVE FJ311W</t>
  </si>
  <si>
    <t>NEW ROUTING, EFFECTIVE Maersk Hidalgo 405W</t>
  </si>
  <si>
    <t xml:space="preserve">w.e.f FD349W </t>
  </si>
  <si>
    <t>Alternative service - load on CARIOCA direct. WEF FI301A</t>
  </si>
  <si>
    <t>cannot route via SANTOS</t>
  </si>
  <si>
    <t xml:space="preserve">PAROD </t>
  </si>
  <si>
    <t>NO IMO 2 AND REEFER DG VIA BUSAN wef UX312A 25MAR'23</t>
  </si>
  <si>
    <r>
      <rPr>
        <sz val="7"/>
        <color rgb="FFFF0000"/>
        <rFont val="Comic Sans MS"/>
        <family val="4"/>
      </rPr>
      <t>NO FREIGHT COLLECT</t>
    </r>
    <r>
      <rPr>
        <sz val="7"/>
        <color theme="1" tint="4.9989318521683403E-2"/>
        <rFont val="Comic Sans MS"/>
        <family val="4"/>
      </rPr>
      <t xml:space="preserve"> , Wastes, Used tires , Vehicles and UN nrs 2021 / 2567 / 2020 / 3155 are forbidden. VIA MONTEVIDEO WEF 3/10/18</t>
    </r>
  </si>
  <si>
    <t xml:space="preserve">NO DG / FRT COLLECT Must be approved by Agent at POD prior to loading, </t>
  </si>
  <si>
    <t xml:space="preserve">NO DG / NO FRT COLLECT  </t>
  </si>
  <si>
    <t>SAINT JOHN, NB</t>
  </si>
  <si>
    <t>CASJB</t>
  </si>
  <si>
    <t>only accept  cargo for umanitarian aids / Medical aids / Foodstuff</t>
  </si>
  <si>
    <t xml:space="preserve">Alcoholic cargo NOT PERMITTED </t>
  </si>
  <si>
    <t>WEF FJ301W</t>
  </si>
  <si>
    <t>NO FRT COLLECT</t>
  </si>
  <si>
    <t>VIA BCN WEF FJ319W 02/06/23</t>
  </si>
  <si>
    <r>
      <t>SCT#</t>
    </r>
    <r>
      <rPr>
        <b/>
        <sz val="7"/>
        <color rgb="FFFF0000"/>
        <rFont val="Comic Sans MS"/>
        <family val="4"/>
      </rPr>
      <t xml:space="preserve"> -EU </t>
    </r>
    <r>
      <rPr>
        <sz val="7"/>
        <rFont val="Comic Sans MS"/>
        <family val="4"/>
      </rPr>
      <t>ROUTE ON LION SVC ONLY(VIA SINES)</t>
    </r>
  </si>
  <si>
    <t xml:space="preserve">Port Khalid terminal </t>
  </si>
  <si>
    <t>SHUAIBA(KUWAIT)</t>
  </si>
  <si>
    <r>
      <rPr>
        <b/>
        <sz val="7"/>
        <color rgb="FFFF0000"/>
        <rFont val="Comic Sans MS"/>
        <family val="4"/>
      </rPr>
      <t>NO DG ALLOWED FOR DISCHARGE</t>
    </r>
    <r>
      <rPr>
        <strike/>
        <sz val="7"/>
        <color theme="0" tint="-0.499984740745262"/>
        <rFont val="Comic Sans MS"/>
        <family val="4"/>
      </rPr>
      <t xml:space="preserve">
WEF FK825A / </t>
    </r>
    <r>
      <rPr>
        <b/>
        <strike/>
        <sz val="7"/>
        <color theme="0" tint="-0.499984740745262"/>
        <rFont val="Comic Sans MS"/>
        <family val="4"/>
      </rPr>
      <t>LAST VOY FK049A /</t>
    </r>
    <r>
      <rPr>
        <b/>
        <sz val="7"/>
        <rFont val="Comic Sans MS"/>
        <family val="4"/>
      </rPr>
      <t xml:space="preserve"> WEF FK204A</t>
    </r>
  </si>
  <si>
    <t>SHUWAIKH(KUWAIT)</t>
  </si>
  <si>
    <r>
      <t xml:space="preserve">Alcohol products prohibited // </t>
    </r>
    <r>
      <rPr>
        <strike/>
        <sz val="7"/>
        <color rgb="FF808080"/>
        <rFont val="Comic Sans MS"/>
        <family val="4"/>
      </rPr>
      <t xml:space="preserve">WEF FK050A </t>
    </r>
    <r>
      <rPr>
        <strike/>
        <sz val="7"/>
        <color rgb="FF000000"/>
        <rFont val="Comic Sans MS"/>
        <family val="4"/>
      </rPr>
      <t>/</t>
    </r>
    <r>
      <rPr>
        <sz val="7"/>
        <color rgb="FF000000"/>
        <rFont val="Comic Sans MS"/>
        <family val="4"/>
      </rPr>
      <t xml:space="preserve"> </t>
    </r>
    <r>
      <rPr>
        <strike/>
        <sz val="7"/>
        <color rgb="FF000000"/>
        <rFont val="Comic Sans MS"/>
        <family val="4"/>
      </rPr>
      <t>resume FK248A</t>
    </r>
    <r>
      <rPr>
        <sz val="7"/>
        <color rgb="FFFF0000"/>
        <rFont val="Comic Sans MS"/>
        <family val="4"/>
      </rPr>
      <t xml:space="preserve"> / </t>
    </r>
    <r>
      <rPr>
        <b/>
        <sz val="8"/>
        <color rgb="FFFF0000"/>
        <rFont val="Comic Sans MS"/>
        <family val="4"/>
      </rPr>
      <t>resume wef FK329A</t>
    </r>
  </si>
  <si>
    <t>SKAGEN</t>
  </si>
  <si>
    <t>DKSKA</t>
  </si>
  <si>
    <t>SKELLEFTEA</t>
  </si>
  <si>
    <t>SESFT</t>
  </si>
  <si>
    <r>
      <t xml:space="preserve">SKIKDA </t>
    </r>
    <r>
      <rPr>
        <b/>
        <sz val="7"/>
        <color rgb="FFFF0000"/>
        <rFont val="Comic Sans MS"/>
        <family val="4"/>
      </rPr>
      <t>(WEF FJ212W 15/04)</t>
    </r>
  </si>
  <si>
    <t xml:space="preserve">WEF FK825A // DG MUST HAVE IMPORTER'S DG LICENCE &amp; ENVIRONMENTAL CERT AND APPROVAL FROM POD TO ACCEPT </t>
  </si>
  <si>
    <t xml:space="preserve">SOKHNA PORT  </t>
  </si>
  <si>
    <r>
      <rPr>
        <sz val="7"/>
        <color rgb="FF000000"/>
        <rFont val="Comic Sans MS"/>
        <family val="4"/>
      </rPr>
      <t xml:space="preserve">*DG to check with POD before accept. / </t>
    </r>
    <r>
      <rPr>
        <b/>
        <sz val="7"/>
        <color rgb="FFFF0000"/>
        <rFont val="Comic Sans MS"/>
        <family val="4"/>
      </rPr>
      <t xml:space="preserve">ACID number is required
</t>
    </r>
    <r>
      <rPr>
        <sz val="7"/>
        <color rgb="FF000000"/>
        <rFont val="Comic Sans MS"/>
        <family val="4"/>
      </rPr>
      <t xml:space="preserve">*IMO3 (&lt;23'C), 5.1 &amp; 5.2 - prohibited in June, July and August  / </t>
    </r>
    <r>
      <rPr>
        <b/>
        <sz val="7"/>
        <color rgb="FFFF0000"/>
        <rFont val="Comic Sans MS"/>
        <family val="4"/>
      </rPr>
      <t>w.e.f FD349W</t>
    </r>
  </si>
  <si>
    <r>
      <rPr>
        <b/>
        <sz val="7"/>
        <color rgb="FFFF0000"/>
        <rFont val="Comic Sans MS"/>
        <family val="4"/>
      </rPr>
      <t>MUST GET POD APPROVAL TO LOAD ALL CARGO</t>
    </r>
    <r>
      <rPr>
        <sz val="7"/>
        <color rgb="FF000000"/>
        <rFont val="Comic Sans MS"/>
        <family val="4"/>
      </rPr>
      <t xml:space="preserve"> // NO FRT COLLECT /  **Only Dangerous goods with class 1, 7,  6.2, 5.1 (Ammonium nitrate) and some DG class 9 ( Un n° 2211, 3314 and 2071) require formal importation authorization from the Madagascar government.</t>
    </r>
  </si>
  <si>
    <r>
      <rPr>
        <b/>
        <sz val="7"/>
        <color rgb="FFFF0000"/>
        <rFont val="Comic Sans MS"/>
        <family val="4"/>
      </rPr>
      <t>MUST GET POD APPROVAL TO LOAD ALL CARGO</t>
    </r>
    <r>
      <rPr>
        <sz val="7"/>
        <color rgb="FF000000"/>
        <rFont val="Comic Sans MS"/>
        <family val="4"/>
      </rPr>
      <t xml:space="preserve"> // NO FRT COLLECT / / **Only Dangerous goods with class 1, 7,  6.2, 5.1 (Ammonium nitrate) and some DG class 9 ( Un n° 2211, 3314 and 2071) require formal importation authorization from the Madagascar government.</t>
    </r>
    <r>
      <rPr>
        <sz val="7"/>
        <rFont val="Comic Sans MS"/>
        <family val="4"/>
      </rPr>
      <t xml:space="preserve"> // </t>
    </r>
    <r>
      <rPr>
        <b/>
        <sz val="7"/>
        <color rgb="FFFF0000"/>
        <rFont val="Comic Sans MS"/>
        <family val="4"/>
      </rPr>
      <t>wef ZF351A</t>
    </r>
    <r>
      <rPr>
        <sz val="7"/>
        <rFont val="Comic Sans MS"/>
        <family val="4"/>
      </rPr>
      <t xml:space="preserve"> </t>
    </r>
  </si>
  <si>
    <t>TAMPA</t>
  </si>
  <si>
    <t>USTPA</t>
  </si>
  <si>
    <r>
      <rPr>
        <sz val="8"/>
        <rFont val="Comic Sans MS"/>
        <family val="4"/>
      </rPr>
      <t>WEF QS323A //</t>
    </r>
    <r>
      <rPr>
        <b/>
        <sz val="8"/>
        <rFont val="Comic Sans MS"/>
        <family val="4"/>
      </rPr>
      <t xml:space="preserve"> WEF ?? </t>
    </r>
  </si>
  <si>
    <t>TARTUS (WHITE LIST CNTR REQUIRES)</t>
  </si>
  <si>
    <t>tba</t>
  </si>
  <si>
    <t>W.E.F 25/11/2015 FD546W / approval of MSC Geneva Compliance Team must be obtained before accepting  chemical products/raw chemical components and metal products such as steel coils, welding electrodes, galvanized iron //
ADD 2ND T/S BEIRUT WEF FT327W</t>
  </si>
  <si>
    <t>TARTUS(WHITE LIST CNTR REQUIRES)</t>
  </si>
  <si>
    <t>W.E.F FD406W / approval of MSC Geneva Compliance Team must be obtained before accepting  chemical products/raw chemical components and metal products such as steel coils, welding electrodes, galvanized iron //
ADD 2ND T/S BEIRUT WEF FT327W</t>
  </si>
  <si>
    <t>TRTEK</t>
  </si>
  <si>
    <t xml:space="preserve">NO FRT COLLECT </t>
  </si>
  <si>
    <t>w.e.f  MSC Bettina FT614W</t>
  </si>
  <si>
    <t>w.e.f  FD406W</t>
  </si>
  <si>
    <t>WEF FROM FY143A/ NO FRT COLLECT</t>
  </si>
  <si>
    <t>TORNIO(TORNEA)</t>
  </si>
  <si>
    <t xml:space="preserve">TRIPOLI </t>
  </si>
  <si>
    <r>
      <t xml:space="preserve">NEW ROUTING, EFFECTIVE FJ913W - </t>
    </r>
    <r>
      <rPr>
        <sz val="7"/>
        <color rgb="FFFF0000"/>
        <rFont val="Comic Sans MS"/>
        <family val="4"/>
      </rPr>
      <t>DG REQUIRES LOE</t>
    </r>
  </si>
  <si>
    <t>ULEABORG</t>
  </si>
  <si>
    <t>FIOUL</t>
  </si>
  <si>
    <t>WEF FK038A</t>
  </si>
  <si>
    <t>NO FRT CLT. DIRECT SAILING EFFECTIVE FK648A, CALL NORTH PORT</t>
  </si>
  <si>
    <t>NO FREIGHT COLLECT</t>
  </si>
  <si>
    <t>USE JADE</t>
  </si>
  <si>
    <t>UN1866/IMO3 NOT ACCEPTED, NO IMO 2 AND REEFER DG VIA BUSAN</t>
  </si>
  <si>
    <t>WEF UX345A</t>
  </si>
  <si>
    <t>WEF QZ245</t>
  </si>
  <si>
    <t>VISAKHAPATNAM (VIZAG)</t>
  </si>
  <si>
    <r>
      <t>WEF FI301A /</t>
    </r>
    <r>
      <rPr>
        <b/>
        <sz val="7"/>
        <color rgb="FFFF0000"/>
        <rFont val="Comic Sans MS"/>
        <family val="4"/>
      </rPr>
      <t xml:space="preserve"> Alternative service</t>
    </r>
  </si>
  <si>
    <t>W.E.F. FD410W</t>
  </si>
  <si>
    <t>ROUTE VIA LOME WEF FY335A</t>
  </si>
  <si>
    <t>WILHELMSHAVEN</t>
  </si>
  <si>
    <t>DEWVN</t>
  </si>
  <si>
    <t>WILMINGTON, NC</t>
  </si>
  <si>
    <t>USILM</t>
  </si>
  <si>
    <t>YARIMCA</t>
  </si>
  <si>
    <t>TRYAR</t>
  </si>
  <si>
    <t>EFFECTIVE FT649W / ex EVYAP</t>
  </si>
  <si>
    <t xml:space="preserve">WEF QS323A // WEF ?? </t>
  </si>
  <si>
    <r>
      <rPr>
        <sz val="7"/>
        <color rgb="FFFF0000"/>
        <rFont val="Comic Sans MS"/>
        <family val="4"/>
      </rPr>
      <t>NO FREIGHT COLLECT</t>
    </r>
    <r>
      <rPr>
        <sz val="7"/>
        <color theme="1" tint="4.9989318521683403E-2"/>
        <rFont val="Comic Sans MS"/>
        <family val="4"/>
      </rPr>
      <t>, VIA MONTEVIDEO WEF 25/7</t>
    </r>
  </si>
  <si>
    <t>WEF UX419A</t>
  </si>
  <si>
    <t>BRITANNIA</t>
  </si>
  <si>
    <t>CARIOCA</t>
  </si>
  <si>
    <t>DIRECT WEF -  QI429A</t>
  </si>
  <si>
    <r>
      <rPr>
        <sz val="7"/>
        <color rgb="FFFF0000"/>
        <rFont val="Comic Sans MS"/>
        <family val="4"/>
      </rPr>
      <t>ALTERNATIVE SERVICE</t>
    </r>
    <r>
      <rPr>
        <sz val="7"/>
        <rFont val="Comic Sans MS"/>
        <family val="4"/>
      </rPr>
      <t xml:space="preserve"> - load on IPANEMA</t>
    </r>
  </si>
  <si>
    <t>RIO DE JANERIO</t>
  </si>
  <si>
    <r>
      <rPr>
        <sz val="7"/>
        <color rgb="FFFF0000"/>
        <rFont val="Comic Sans MS"/>
        <family val="4"/>
      </rPr>
      <t>ALTERNATIVE SERVICE</t>
    </r>
    <r>
      <rPr>
        <sz val="7"/>
        <rFont val="Comic Sans MS"/>
        <family val="4"/>
      </rPr>
      <t xml:space="preserve"> - load on IPANEMA direct</t>
    </r>
  </si>
  <si>
    <t>WEF QI429A</t>
  </si>
  <si>
    <r>
      <rPr>
        <sz val="7"/>
        <color rgb="FFFF0000"/>
        <rFont val="Comic Sans MS"/>
        <family val="4"/>
      </rPr>
      <t xml:space="preserve">NO FREIGHT COLLECT. ALTERNATIVE SERVICE </t>
    </r>
    <r>
      <rPr>
        <sz val="7"/>
        <rFont val="Comic Sans MS"/>
        <family val="4"/>
      </rPr>
      <t>- load on IPANEMA direct</t>
    </r>
  </si>
  <si>
    <t xml:space="preserve">RATES ENQUIRIES : </t>
  </si>
  <si>
    <t xml:space="preserve">SALES &amp; MARKETING DEPT : </t>
  </si>
  <si>
    <t>SG094-Mktg-Dept@msc.com</t>
  </si>
  <si>
    <t>ZANT CHONG</t>
  </si>
  <si>
    <t>6011 2429</t>
  </si>
  <si>
    <t>zant.chong@msc.com</t>
  </si>
  <si>
    <t>PHOEBE HUANG</t>
  </si>
  <si>
    <t>6011 0562</t>
  </si>
  <si>
    <t>phoebe.huang@msc.com</t>
  </si>
  <si>
    <t>SHERWIN LIM</t>
  </si>
  <si>
    <t>6011 2395</t>
  </si>
  <si>
    <t>sherwin.lim@msc.com</t>
  </si>
  <si>
    <t>NATALIE LEW</t>
  </si>
  <si>
    <t>6011 2399</t>
  </si>
  <si>
    <t>natalie.lew@msc.com</t>
  </si>
  <si>
    <t xml:space="preserve">LIM LEE HLI </t>
  </si>
  <si>
    <t>6011 2352</t>
  </si>
  <si>
    <t>leehli.lim@msc.com</t>
  </si>
  <si>
    <t>LIM AI PHEN</t>
  </si>
  <si>
    <t>6011 9646</t>
  </si>
  <si>
    <t>aiphen.lim@msc.com</t>
  </si>
  <si>
    <t>DARIUS ONG</t>
  </si>
  <si>
    <t>6011 2396</t>
  </si>
  <si>
    <t>darius.ong@msc.com</t>
  </si>
  <si>
    <t>LAWRENCE ANG (CROSS-TRADE)</t>
  </si>
  <si>
    <t>6011 2400</t>
  </si>
  <si>
    <t>lawrence.ang@msc.com</t>
  </si>
  <si>
    <t>ASHTON YAN</t>
  </si>
  <si>
    <t>6011 2398</t>
  </si>
  <si>
    <t>ashton.yan@msc.com</t>
  </si>
  <si>
    <t>JUN YUAN (IMP)</t>
  </si>
  <si>
    <t>6011 2402</t>
  </si>
  <si>
    <t>junyuan.kwa@msc.com</t>
  </si>
  <si>
    <t>KARTHI</t>
  </si>
  <si>
    <t>6011 2397</t>
  </si>
  <si>
    <t>karthigayan.velu@msc.com</t>
  </si>
  <si>
    <t xml:space="preserve">MAIN LINE  </t>
  </si>
  <si>
    <t>6011 2424</t>
  </si>
  <si>
    <t xml:space="preserve">BOOKING : </t>
  </si>
  <si>
    <t>CUSTOMER SERVICE :</t>
  </si>
  <si>
    <t>SG094-Custsvc@msc.com</t>
  </si>
  <si>
    <t>ROBERT CHIA</t>
  </si>
  <si>
    <t>6011 0564</t>
  </si>
  <si>
    <t>robert.chia@msc.com</t>
  </si>
  <si>
    <t>S. Y. LIEW</t>
  </si>
  <si>
    <t>6011 2348</t>
  </si>
  <si>
    <t>seoyi.liew@msc.com</t>
  </si>
  <si>
    <t>SHARON KOH</t>
  </si>
  <si>
    <t>6011 2349</t>
  </si>
  <si>
    <t>sharon.koh@msc.com</t>
  </si>
  <si>
    <t>ANGELIA LAU</t>
  </si>
  <si>
    <t>6011 2346</t>
  </si>
  <si>
    <t>angelia.lau@msc.com</t>
  </si>
  <si>
    <t>NOOR AFNINDAH</t>
  </si>
  <si>
    <t>6011 2347</t>
  </si>
  <si>
    <t>noor.afnindah@msc.com</t>
  </si>
  <si>
    <t>NG CHING WEI</t>
  </si>
  <si>
    <t>6011 2404</t>
  </si>
  <si>
    <t>chingwei.ng@msc.com</t>
  </si>
  <si>
    <t>.</t>
  </si>
  <si>
    <t xml:space="preserve">FAX NO : </t>
  </si>
  <si>
    <t>6323 0228</t>
  </si>
  <si>
    <t>DOCUMENTATION :</t>
  </si>
  <si>
    <t>6011 2413</t>
  </si>
  <si>
    <t xml:space="preserve">B/L DRAFT : </t>
  </si>
  <si>
    <t>SG094-Sinexp@msc.com</t>
  </si>
  <si>
    <t>PERMIT</t>
  </si>
  <si>
    <t>SG094-SinPermit@msc.com</t>
  </si>
  <si>
    <t>RAYNAR ANG</t>
  </si>
  <si>
    <t>6011 2358</t>
  </si>
  <si>
    <t>raynar.ang@msc.com</t>
  </si>
  <si>
    <t>KAI SIANG</t>
  </si>
  <si>
    <t>6011 2356</t>
  </si>
  <si>
    <t>kaisiang.lim@msc.com</t>
  </si>
  <si>
    <t>DEWI</t>
  </si>
  <si>
    <t>6011 2354</t>
  </si>
  <si>
    <t>dewi.ratnah@msc.com</t>
  </si>
  <si>
    <t>YU TING</t>
  </si>
  <si>
    <t>6011 2359</t>
  </si>
  <si>
    <t>yuting.luo@msc.com</t>
  </si>
  <si>
    <t>-</t>
  </si>
  <si>
    <t>6011 0567</t>
  </si>
  <si>
    <t>SHAN SHAN</t>
  </si>
  <si>
    <t>6011 2353</t>
  </si>
  <si>
    <t>shanshan.chin@msc.com</t>
  </si>
  <si>
    <t>EUNICE</t>
  </si>
  <si>
    <t>6011 2355</t>
  </si>
  <si>
    <t>eunice.chan@msc.com</t>
  </si>
  <si>
    <t>HAZEL</t>
  </si>
  <si>
    <t>6011 2435</t>
  </si>
  <si>
    <t>hazel.toh@msc.com</t>
  </si>
  <si>
    <t>6327 7040</t>
  </si>
  <si>
    <t xml:space="preserve">                         MEDITERRANEAN SHIPPING COMPANY SOUTH EAST ASIA (SINGAPORE) PTE LTD </t>
  </si>
  <si>
    <t>AE1 ALBATROSS ERVICE</t>
  </si>
  <si>
    <t>SEAGULL (A)</t>
  </si>
  <si>
    <t>ETA SINGAPORE</t>
  </si>
  <si>
    <t>VIA TANJUNG PELEPAS</t>
  </si>
  <si>
    <t>CONNECTING VESSEL</t>
  </si>
  <si>
    <t>VOYAGE</t>
  </si>
  <si>
    <t>GOTHENBURG</t>
  </si>
  <si>
    <t>EX VSL NAME</t>
  </si>
  <si>
    <t>PRO.S- SUNDAY</t>
  </si>
  <si>
    <t>THUR</t>
  </si>
  <si>
    <t>1 DAYS</t>
  </si>
  <si>
    <t>TUE</t>
  </si>
  <si>
    <t>40~47 DAYS</t>
  </si>
  <si>
    <t>44~51 DAYS</t>
  </si>
  <si>
    <t>49~56 DAYS</t>
  </si>
  <si>
    <t>51-58 DAYS</t>
  </si>
  <si>
    <t>56-63 DAYS</t>
  </si>
  <si>
    <t>DELAY FROM</t>
  </si>
  <si>
    <t xml:space="preserve">Proforma Sailing Date </t>
  </si>
  <si>
    <t>MSC ULSAN</t>
  </si>
  <si>
    <t>HU322R</t>
  </si>
  <si>
    <t>METTE MAERSK</t>
  </si>
  <si>
    <t>321W</t>
  </si>
  <si>
    <t>XIN BIN ZHOU</t>
  </si>
  <si>
    <t>HU321A</t>
  </si>
  <si>
    <t>MAASTRICHT MAERSK</t>
  </si>
  <si>
    <t>322W</t>
  </si>
  <si>
    <t>MSC SHANVI III</t>
  </si>
  <si>
    <t>HD323A</t>
  </si>
  <si>
    <t>MILAN MAERSK</t>
  </si>
  <si>
    <t>323W</t>
  </si>
  <si>
    <t xml:space="preserve">NEW PROFORMA </t>
  </si>
  <si>
    <t>MSC SAGITTA III</t>
  </si>
  <si>
    <t>HU323A</t>
  </si>
  <si>
    <t>MSC LILOU III</t>
  </si>
  <si>
    <t>HU324A</t>
  </si>
  <si>
    <t>MERETE MAERSK</t>
  </si>
  <si>
    <t>323A</t>
  </si>
  <si>
    <t>MSC ULSAN III</t>
  </si>
  <si>
    <t>HU325A</t>
  </si>
  <si>
    <t>MADRID MAERSK</t>
  </si>
  <si>
    <t>324W</t>
  </si>
  <si>
    <t>MSC VAIGA III</t>
  </si>
  <si>
    <t>HU326A</t>
  </si>
  <si>
    <t>MARGRETHE MAERSK</t>
  </si>
  <si>
    <t>325W</t>
  </si>
  <si>
    <t>EX MSC PAOLA / MSC SOPHIE</t>
  </si>
  <si>
    <t>MSC RINI III</t>
  </si>
  <si>
    <t>HU327A</t>
  </si>
  <si>
    <t>MURCIA MAERSK</t>
  </si>
  <si>
    <t>326W</t>
  </si>
  <si>
    <t>HU329R</t>
  </si>
  <si>
    <t>MATZ MAERSK</t>
  </si>
  <si>
    <t>327W</t>
  </si>
  <si>
    <t>MAREN MAERSK</t>
  </si>
  <si>
    <t>328W</t>
  </si>
  <si>
    <t>MSC AMEERA III / MSC SAGITTA III / MSC ELIZABETH III</t>
  </si>
  <si>
    <t>MSC IMMA III</t>
  </si>
  <si>
    <t>HD329A</t>
  </si>
  <si>
    <t>MUNICH MAERSK</t>
  </si>
  <si>
    <t>329W</t>
  </si>
  <si>
    <t>HU330A</t>
  </si>
  <si>
    <t>MORTEN MAERSK</t>
  </si>
  <si>
    <t>330W</t>
  </si>
  <si>
    <t>MSC ULSAN III / MSC BREMERHAVEN V HU331A / MSC ULSAN III HU333R</t>
  </si>
  <si>
    <t>MSC GRETA III</t>
  </si>
  <si>
    <t>HD331A</t>
  </si>
  <si>
    <t>MARIBO MAERSK</t>
  </si>
  <si>
    <t>331W</t>
  </si>
  <si>
    <t>MSC VAIGA III HU332A / MSC BREMERHAVEN V / MSC ALDI III</t>
  </si>
  <si>
    <t xml:space="preserve">NORTHERN DEXTERITY </t>
  </si>
  <si>
    <t>HU333R</t>
  </si>
  <si>
    <t>MARSEILLE MAERSK</t>
  </si>
  <si>
    <t>332W</t>
  </si>
  <si>
    <t>MSC RINI III HU333A</t>
  </si>
  <si>
    <t>HU334R</t>
  </si>
  <si>
    <t>MONACO MAERSK</t>
  </si>
  <si>
    <t>333W</t>
  </si>
  <si>
    <t>HU335R</t>
  </si>
  <si>
    <t>334W</t>
  </si>
  <si>
    <t>HU336R</t>
  </si>
  <si>
    <t>MSC SAGITTA III HU337R / MSC GRETA III HD336A</t>
  </si>
  <si>
    <t>REN JIAN 10</t>
  </si>
  <si>
    <t>HW334A</t>
  </si>
  <si>
    <t>335W</t>
  </si>
  <si>
    <t>ex MSC ULSAN III HU338R</t>
  </si>
  <si>
    <t xml:space="preserve">MSC OLIA </t>
  </si>
  <si>
    <t>HW335A</t>
  </si>
  <si>
    <t>336W</t>
  </si>
  <si>
    <t>NORTHERN DEXTERITY</t>
  </si>
  <si>
    <t>HU339R</t>
  </si>
  <si>
    <t>337W</t>
  </si>
  <si>
    <t>HU340R</t>
  </si>
  <si>
    <t>338W</t>
  </si>
  <si>
    <t>MSC SHANVI III HU341R</t>
  </si>
  <si>
    <t>MSC LYSE V</t>
  </si>
  <si>
    <t>HW338A</t>
  </si>
  <si>
    <t>339W</t>
  </si>
  <si>
    <t>MSC EXPRESS III HU342R</t>
  </si>
  <si>
    <t>MSC SINGAPORE IV</t>
  </si>
  <si>
    <t>HW339A</t>
  </si>
  <si>
    <t>340W</t>
  </si>
  <si>
    <t>MSC SOPHIE</t>
  </si>
  <si>
    <t>HU343R</t>
  </si>
  <si>
    <t>341W</t>
  </si>
  <si>
    <t>HU344R</t>
  </si>
  <si>
    <t>342W</t>
  </si>
  <si>
    <t>343W</t>
  </si>
  <si>
    <t>MSC REN V</t>
  </si>
  <si>
    <t>HW342A</t>
  </si>
  <si>
    <t>344W</t>
  </si>
  <si>
    <t>MSC AMEERA III</t>
  </si>
  <si>
    <t>HU346R</t>
  </si>
  <si>
    <t>345W</t>
  </si>
  <si>
    <t>MSC EXPRESS III / MSC SHANVI III / MSC RINI III</t>
  </si>
  <si>
    <t>HW344A</t>
  </si>
  <si>
    <t>MSC SOPHIE / MSC EXPRESS III</t>
  </si>
  <si>
    <t>HU348R</t>
  </si>
  <si>
    <t>346W</t>
  </si>
  <si>
    <t>347W</t>
  </si>
  <si>
    <t>NORTHERN DEXTERITY / REN JIAN 10</t>
  </si>
  <si>
    <t>MSC MAKALU III</t>
  </si>
  <si>
    <t>HD350R</t>
  </si>
  <si>
    <t>348W</t>
  </si>
  <si>
    <t>MSC EXPRESS III</t>
  </si>
  <si>
    <t>HU350R</t>
  </si>
  <si>
    <t>HU351R</t>
  </si>
  <si>
    <t>MANILA MAERSK</t>
  </si>
  <si>
    <t>349W</t>
  </si>
  <si>
    <t>350W</t>
  </si>
  <si>
    <t>MSC SHANVI III / MSC RINI III</t>
  </si>
  <si>
    <t>HW348A</t>
  </si>
  <si>
    <t>351W</t>
  </si>
  <si>
    <t>HW350A</t>
  </si>
  <si>
    <t>352W</t>
  </si>
  <si>
    <t>NORTHERN DEXTERITY / MSC BANU III / MSC SHANVI III</t>
  </si>
  <si>
    <t>MSC BREMERHAVEN V</t>
  </si>
  <si>
    <t>HW351A</t>
  </si>
  <si>
    <t>401W</t>
  </si>
  <si>
    <t>HU403R</t>
  </si>
  <si>
    <t>402W</t>
  </si>
  <si>
    <t>HU404R</t>
  </si>
  <si>
    <t>403W</t>
  </si>
  <si>
    <t>HU405R</t>
  </si>
  <si>
    <t>404W</t>
  </si>
  <si>
    <t>HW403A</t>
  </si>
  <si>
    <t>405W</t>
  </si>
  <si>
    <t>ADDITIONAL CALL HAMBURG</t>
  </si>
  <si>
    <t>ETA HAM 24/03</t>
  </si>
  <si>
    <t>406W</t>
  </si>
  <si>
    <t>MSC BANU III</t>
  </si>
  <si>
    <t>HW405A</t>
  </si>
  <si>
    <t>MARY MAERSK</t>
  </si>
  <si>
    <t>407W</t>
  </si>
  <si>
    <t>HU408R</t>
  </si>
  <si>
    <t>HU409R</t>
  </si>
  <si>
    <t>408W</t>
  </si>
  <si>
    <t>MSC RINI III / MSC BREMERHAVEN V</t>
  </si>
  <si>
    <t>HW407A</t>
  </si>
  <si>
    <t>409W</t>
  </si>
  <si>
    <t>MSC SHANVI III / MSC CHULAI III / MSC ANUSHA III</t>
  </si>
  <si>
    <t>HW408A</t>
  </si>
  <si>
    <t>410W</t>
  </si>
  <si>
    <t>HU412R</t>
  </si>
  <si>
    <t>411W</t>
  </si>
  <si>
    <t>412W</t>
  </si>
  <si>
    <t>HU413R</t>
  </si>
  <si>
    <t>413W</t>
  </si>
  <si>
    <t>BLANK SAILING</t>
  </si>
  <si>
    <t>HU415R</t>
  </si>
  <si>
    <t>414W</t>
  </si>
  <si>
    <t>HU414R</t>
  </si>
  <si>
    <t>MSC ANUSHA III</t>
  </si>
  <si>
    <t>HW412A</t>
  </si>
  <si>
    <t>MSC CHULAI III</t>
  </si>
  <si>
    <t>HU416R</t>
  </si>
  <si>
    <t>OMIT</t>
  </si>
  <si>
    <t>415W</t>
  </si>
  <si>
    <t>HU417R</t>
  </si>
  <si>
    <t>416W</t>
  </si>
  <si>
    <t>MARCHEN MAERSK</t>
  </si>
  <si>
    <t>417W</t>
  </si>
  <si>
    <t xml:space="preserve">MSC MAKALU III </t>
  </si>
  <si>
    <t>HD418R</t>
  </si>
  <si>
    <t>418W</t>
  </si>
  <si>
    <t>HU418R</t>
  </si>
  <si>
    <t>MSC REN V HW415A</t>
  </si>
  <si>
    <t>ZHU CHENG XIN ZHOU</t>
  </si>
  <si>
    <t>HD420R</t>
  </si>
  <si>
    <t>HU419R</t>
  </si>
  <si>
    <t>HW418A</t>
  </si>
  <si>
    <t>419W</t>
  </si>
  <si>
    <t>HU420R</t>
  </si>
  <si>
    <t>MAGLEBY MAERSK</t>
  </si>
  <si>
    <t>420W</t>
  </si>
  <si>
    <t>HU421R</t>
  </si>
  <si>
    <t>MSC GLORY R</t>
  </si>
  <si>
    <t>421W</t>
  </si>
  <si>
    <t>HU422R</t>
  </si>
  <si>
    <t>422W</t>
  </si>
  <si>
    <t>MSC OLIA</t>
  </si>
  <si>
    <t>HW420A</t>
  </si>
  <si>
    <t>ANTONIA MAERSK</t>
  </si>
  <si>
    <t>423W</t>
  </si>
  <si>
    <t>HU424R</t>
  </si>
  <si>
    <t>424W</t>
  </si>
  <si>
    <t>HW422A</t>
  </si>
  <si>
    <t>MSC AMEERA III / MSC EXPRESS III</t>
  </si>
  <si>
    <t>ATHENA</t>
  </si>
  <si>
    <t>HU425R</t>
  </si>
  <si>
    <t>425W</t>
  </si>
  <si>
    <t>HU426R</t>
  </si>
  <si>
    <t>MSC RINI III / MSC GLORY R</t>
  </si>
  <si>
    <t>HU427R</t>
  </si>
  <si>
    <t>426W</t>
  </si>
  <si>
    <t>HU428R</t>
  </si>
  <si>
    <t>427W</t>
  </si>
  <si>
    <t>HU429R</t>
  </si>
  <si>
    <t>428W</t>
  </si>
  <si>
    <t>HU430R</t>
  </si>
  <si>
    <t>429W</t>
  </si>
  <si>
    <t>HU431R</t>
  </si>
  <si>
    <t>430W</t>
  </si>
  <si>
    <t>HU432R</t>
  </si>
  <si>
    <t>431W</t>
  </si>
  <si>
    <t>HU433R</t>
  </si>
  <si>
    <t>433W</t>
  </si>
  <si>
    <t>HU434R</t>
  </si>
  <si>
    <t>434W</t>
  </si>
  <si>
    <t>TBS</t>
  </si>
  <si>
    <t>HU435R</t>
  </si>
  <si>
    <t>435W</t>
  </si>
  <si>
    <t>ABOVE SCHEDULES ARE SUBJECT TO PRINCIPAL'S CHANGES.</t>
  </si>
  <si>
    <t>SG094-Sales@msc.com</t>
  </si>
  <si>
    <t>SG094-mktg-dept@msc.com</t>
  </si>
  <si>
    <t>AE2/ NEU2 SILK SERVICE</t>
  </si>
  <si>
    <t>Profoma sailing - SUN</t>
  </si>
  <si>
    <t>PROFORMA SAILING PLS LOOK AT ALBATROSS SERVICES</t>
  </si>
  <si>
    <t>34~41 DAYS</t>
  </si>
  <si>
    <t>MSC YANG R / XIN BIN ZHOU / AMALTHEA</t>
  </si>
  <si>
    <t>HU221R</t>
  </si>
  <si>
    <t>MAJESTIC MAERSK</t>
  </si>
  <si>
    <t>219W</t>
  </si>
  <si>
    <t>MSC YANG R</t>
  </si>
  <si>
    <t>HU220A</t>
  </si>
  <si>
    <t>MADISON MAERSK</t>
  </si>
  <si>
    <t>220W</t>
  </si>
  <si>
    <t>MSC ALEXA / MSC SHANVI</t>
  </si>
  <si>
    <t xml:space="preserve">MSC YANG R </t>
  </si>
  <si>
    <t>HU223R</t>
  </si>
  <si>
    <t>221W</t>
  </si>
  <si>
    <t>MSC ALEXA</t>
  </si>
  <si>
    <t>HU222A</t>
  </si>
  <si>
    <t>MSC SHANVI</t>
  </si>
  <si>
    <t>222W</t>
  </si>
  <si>
    <t>AMALTHEA / XIN BIN ZHOU</t>
  </si>
  <si>
    <t>MSC CORDELIA III</t>
  </si>
  <si>
    <t>HB226A</t>
  </si>
  <si>
    <t>223W</t>
  </si>
  <si>
    <t>AMALTHEA</t>
  </si>
  <si>
    <t>HU226R</t>
  </si>
  <si>
    <t>MATHILDE MAERSK</t>
  </si>
  <si>
    <t>224W</t>
  </si>
  <si>
    <t>HU225A</t>
  </si>
  <si>
    <t>MARIT MAERSK</t>
  </si>
  <si>
    <t>225W</t>
  </si>
  <si>
    <t>EX MSC SHANVI / MSC ALEXA</t>
  </si>
  <si>
    <t>HU226A</t>
  </si>
  <si>
    <t>MANCHESTER MAERSK</t>
  </si>
  <si>
    <t>226W</t>
  </si>
  <si>
    <t>EX MSC ALEXA / MSC SHANVI</t>
  </si>
  <si>
    <t>HU227A</t>
  </si>
  <si>
    <t>MAYVIEW MAERSK</t>
  </si>
  <si>
    <t>227W</t>
  </si>
  <si>
    <t>228W</t>
  </si>
  <si>
    <t>HU228A</t>
  </si>
  <si>
    <t>229W</t>
  </si>
  <si>
    <t>AMALTHEA / MSC FELIXSTOWE / XIN BIN ZHOU HU231R</t>
  </si>
  <si>
    <t>MARSTAL MAERSK</t>
  </si>
  <si>
    <t>230W</t>
  </si>
  <si>
    <t>MSC YANG R / MSC FELIXSTOWE</t>
  </si>
  <si>
    <t>MSC NISHA</t>
  </si>
  <si>
    <t>HU232R</t>
  </si>
  <si>
    <t>MAERSK MC-KINNEY MOLLER</t>
  </si>
  <si>
    <t>231W</t>
  </si>
  <si>
    <t>MSC FLEXSTOWE</t>
  </si>
  <si>
    <t>HU233R</t>
  </si>
  <si>
    <t>MOGENS MAERSK</t>
  </si>
  <si>
    <t>232W</t>
  </si>
  <si>
    <t>HU231A</t>
  </si>
  <si>
    <t>MSC ALEXA / MSC NISHA</t>
  </si>
  <si>
    <t>HU232A</t>
  </si>
  <si>
    <t>233W</t>
  </si>
  <si>
    <t>HU233A</t>
  </si>
  <si>
    <t>MOSCOW MAERSK</t>
  </si>
  <si>
    <t>234W</t>
  </si>
  <si>
    <t>HU234R</t>
  </si>
  <si>
    <t>HU234A</t>
  </si>
  <si>
    <t>235W</t>
  </si>
  <si>
    <t>MSC FELIXSTOWE</t>
  </si>
  <si>
    <t>HU235A</t>
  </si>
  <si>
    <t>236W</t>
  </si>
  <si>
    <t>HU236A</t>
  </si>
  <si>
    <t>237W</t>
  </si>
  <si>
    <t>HU237A</t>
  </si>
  <si>
    <t>MARIE MAERSK</t>
  </si>
  <si>
    <t>238W</t>
  </si>
  <si>
    <t>EXTRA CALL ANTWERP</t>
  </si>
  <si>
    <t>TBA ETA DATE</t>
  </si>
  <si>
    <t>HU238A</t>
  </si>
  <si>
    <t>239W</t>
  </si>
  <si>
    <t>EXTRA CALL SINES</t>
  </si>
  <si>
    <t>EX MSC NISHA</t>
  </si>
  <si>
    <t>MSC HAILEY ANN III</t>
  </si>
  <si>
    <t>HJ242A</t>
  </si>
  <si>
    <t>240W</t>
  </si>
  <si>
    <t>HU240A</t>
  </si>
  <si>
    <t>241W</t>
  </si>
  <si>
    <t>HU243R</t>
  </si>
  <si>
    <t>242W</t>
  </si>
  <si>
    <t xml:space="preserve">MSC HAILEY ANN III </t>
  </si>
  <si>
    <t>HJ245A</t>
  </si>
  <si>
    <t>243W</t>
  </si>
  <si>
    <t>HU243A</t>
  </si>
  <si>
    <t>244W</t>
  </si>
  <si>
    <t>HU244A</t>
  </si>
  <si>
    <t>245W</t>
  </si>
  <si>
    <t>HU245A</t>
  </si>
  <si>
    <t>246W</t>
  </si>
  <si>
    <t>EX MSC FELIXSTOWE</t>
  </si>
  <si>
    <t>HU246A</t>
  </si>
  <si>
    <t>247W</t>
  </si>
  <si>
    <t>EX MSC YANG R / MSC FELIXSTOWE / MSC HAILEY ANN III</t>
  </si>
  <si>
    <t xml:space="preserve">MSC PRATITI </t>
  </si>
  <si>
    <t>HU247A</t>
  </si>
  <si>
    <t>248W</t>
  </si>
  <si>
    <t>HU248A</t>
  </si>
  <si>
    <t>249W</t>
  </si>
  <si>
    <t>EX MSC GIANNA III / MSC NISHA V</t>
  </si>
  <si>
    <t>CALI</t>
  </si>
  <si>
    <t>HU249A</t>
  </si>
  <si>
    <t>250W</t>
  </si>
  <si>
    <t>HU250A</t>
  </si>
  <si>
    <t>251W</t>
  </si>
  <si>
    <t>HU251A</t>
  </si>
  <si>
    <t>252W</t>
  </si>
  <si>
    <t>HU252A</t>
  </si>
  <si>
    <t>301W</t>
  </si>
  <si>
    <t>MSC PRATITI  / MSC ULSAN III</t>
  </si>
  <si>
    <t>MSC PRATITI</t>
  </si>
  <si>
    <t>HU301A</t>
  </si>
  <si>
    <t>302W</t>
  </si>
  <si>
    <t>HU302A</t>
  </si>
  <si>
    <t>303W</t>
  </si>
  <si>
    <t>MSC NISHA V / MSC GIANNA III</t>
  </si>
  <si>
    <t>MSC LANGSAR</t>
  </si>
  <si>
    <t>HU303A</t>
  </si>
  <si>
    <t>304W</t>
  </si>
  <si>
    <t>HU304A</t>
  </si>
  <si>
    <t>305W</t>
  </si>
  <si>
    <t>MSC SOPHIE / MSC YANG R</t>
  </si>
  <si>
    <t>HU307R</t>
  </si>
  <si>
    <t>306W</t>
  </si>
  <si>
    <t xml:space="preserve">MSC YANG R / MSC SOPHIE / MSC AGATA II / MSC TIPHAINE II </t>
  </si>
  <si>
    <t>HU308R</t>
  </si>
  <si>
    <t>307W</t>
  </si>
  <si>
    <t>HU307A</t>
  </si>
  <si>
    <t>308W</t>
  </si>
  <si>
    <t>HU310R</t>
  </si>
  <si>
    <t>309W</t>
  </si>
  <si>
    <t>HW311R</t>
  </si>
  <si>
    <t>310W</t>
  </si>
  <si>
    <t>HU310A</t>
  </si>
  <si>
    <t>311W</t>
  </si>
  <si>
    <t>HU311A</t>
  </si>
  <si>
    <t>312W</t>
  </si>
  <si>
    <t>HU312A</t>
  </si>
  <si>
    <t>313W</t>
  </si>
  <si>
    <t>HU313A</t>
  </si>
  <si>
    <t>314W</t>
  </si>
  <si>
    <t>MSC KERRY</t>
  </si>
  <si>
    <t>HU314A</t>
  </si>
  <si>
    <t>315W</t>
  </si>
  <si>
    <t>HU315A</t>
  </si>
  <si>
    <t>316W</t>
  </si>
  <si>
    <t>HU316A</t>
  </si>
  <si>
    <t>317W</t>
  </si>
  <si>
    <t>HU317A</t>
  </si>
  <si>
    <t>318W</t>
  </si>
  <si>
    <t>HU318A</t>
  </si>
  <si>
    <t>319W</t>
  </si>
  <si>
    <t>HU319A</t>
  </si>
  <si>
    <t>320W</t>
  </si>
  <si>
    <t>MUMBAI MAERSK</t>
  </si>
  <si>
    <t>MUNKEBO MAERSK</t>
  </si>
  <si>
    <t>ELEONORA MAERSK</t>
  </si>
  <si>
    <t>MSC SVEVA</t>
  </si>
  <si>
    <t>MSC DITTE</t>
  </si>
  <si>
    <t>FS349W</t>
  </si>
  <si>
    <t>ADDITIONAL CALL FELIXSTOWE</t>
  </si>
  <si>
    <t>ETA FXT 17/03</t>
  </si>
  <si>
    <t>ADDITIONAL CALL SINES</t>
  </si>
  <si>
    <t>ETA SINES 28/03</t>
  </si>
  <si>
    <t>EBBA MAERSK</t>
  </si>
  <si>
    <t>ETA SINES 04/04</t>
  </si>
  <si>
    <t>EMMA MAERSK</t>
  </si>
  <si>
    <t>432W</t>
  </si>
  <si>
    <t>AE5/NEU5 SHOGUN SERVICE</t>
  </si>
  <si>
    <t>PRO.S- FRIDAY</t>
  </si>
  <si>
    <t>13~20 DAYS</t>
  </si>
  <si>
    <t>30~37 DAYS</t>
  </si>
  <si>
    <t>37~44 DAYS</t>
  </si>
  <si>
    <t>EX MSC CARLA 3 / CAPE MARIN</t>
  </si>
  <si>
    <t>MSC IMMA</t>
  </si>
  <si>
    <t>HC015A</t>
  </si>
  <si>
    <t>MAERSK ELBA</t>
  </si>
  <si>
    <t>015W</t>
  </si>
  <si>
    <t>EX MSC IMMA</t>
  </si>
  <si>
    <t>NASIA</t>
  </si>
  <si>
    <t>HC016A</t>
  </si>
  <si>
    <t>MAERSK ESSEX</t>
  </si>
  <si>
    <t>016W</t>
  </si>
  <si>
    <t>ex SATTHA BHUM</t>
  </si>
  <si>
    <t>AS CLARITA</t>
  </si>
  <si>
    <t>HC017A</t>
  </si>
  <si>
    <t>MAERSK EUREKA</t>
  </si>
  <si>
    <t>017W</t>
  </si>
  <si>
    <t>ex CAPE MARIN</t>
  </si>
  <si>
    <t>HC018A</t>
  </si>
  <si>
    <t>MSC MIA</t>
  </si>
  <si>
    <t>QH018W</t>
  </si>
  <si>
    <t>CAPE MARIN</t>
  </si>
  <si>
    <t>HC019A</t>
  </si>
  <si>
    <t>MSC NELA</t>
  </si>
  <si>
    <t>QH019W</t>
  </si>
  <si>
    <t>HC020A</t>
  </si>
  <si>
    <t>MSC AMBER</t>
  </si>
  <si>
    <t>QH020W</t>
  </si>
  <si>
    <t>MSC IVANA EXTRA LOADER</t>
  </si>
  <si>
    <t>SD022A</t>
  </si>
  <si>
    <t>HC021A</t>
  </si>
  <si>
    <t>MSC VENICE</t>
  </si>
  <si>
    <t>QH021W</t>
  </si>
  <si>
    <t>EX MSC IMMA/ CAPE MARIN / MSC CHIARA</t>
  </si>
  <si>
    <t>MSC IMMA (LOOP 1)</t>
  </si>
  <si>
    <t>HC023A</t>
  </si>
  <si>
    <t>MAERSK ESMERALDAS</t>
  </si>
  <si>
    <t>022W</t>
  </si>
  <si>
    <t>MAERSK EDIRNE</t>
  </si>
  <si>
    <t>023W</t>
  </si>
  <si>
    <t>CAPE MOSS</t>
  </si>
  <si>
    <t>HC024A</t>
  </si>
  <si>
    <t>MSC RAPALLO</t>
  </si>
  <si>
    <t>QH024W</t>
  </si>
  <si>
    <t xml:space="preserve">AS PENELOPE </t>
  </si>
  <si>
    <t>HC025A</t>
  </si>
  <si>
    <t>MAERSK ESSEN</t>
  </si>
  <si>
    <t>025W</t>
  </si>
  <si>
    <t>HC026A</t>
  </si>
  <si>
    <t>MSC OLIVER</t>
  </si>
  <si>
    <t>QH026W</t>
  </si>
  <si>
    <t>EX MSC LAUREN</t>
  </si>
  <si>
    <t>HC027A</t>
  </si>
  <si>
    <t>027W</t>
  </si>
  <si>
    <t>HC028A</t>
  </si>
  <si>
    <t>MSC ISABELLA</t>
  </si>
  <si>
    <t>QH028W</t>
  </si>
  <si>
    <t>HC029A</t>
  </si>
  <si>
    <t>MAERSK EDMONTON</t>
  </si>
  <si>
    <t>029W</t>
  </si>
  <si>
    <t>HC030A</t>
  </si>
  <si>
    <t>MAERSK EINDHOVEN</t>
  </si>
  <si>
    <t>030W</t>
  </si>
  <si>
    <t>HC031A</t>
  </si>
  <si>
    <t>031W</t>
  </si>
  <si>
    <t>HC032A</t>
  </si>
  <si>
    <t>032W</t>
  </si>
  <si>
    <t>HC033A</t>
  </si>
  <si>
    <t>033W</t>
  </si>
  <si>
    <t>HC034A</t>
  </si>
  <si>
    <t>MSC VANDYA</t>
  </si>
  <si>
    <t>QH034W</t>
  </si>
  <si>
    <t>HC035A</t>
  </si>
  <si>
    <t>MSC EMANUELA</t>
  </si>
  <si>
    <t>QH035W</t>
  </si>
  <si>
    <t>EX CAPE MOSS</t>
  </si>
  <si>
    <t>MSC ADITI</t>
  </si>
  <si>
    <t>HC036A</t>
  </si>
  <si>
    <t>MSC ARIANE</t>
  </si>
  <si>
    <t>QH036W</t>
  </si>
  <si>
    <t>ex AS PENELOPE  HC037A</t>
  </si>
  <si>
    <t>HC038A</t>
  </si>
  <si>
    <t>QH037W</t>
  </si>
  <si>
    <t>038W</t>
  </si>
  <si>
    <t>HC039A</t>
  </si>
  <si>
    <t>039W</t>
  </si>
  <si>
    <t>HC040A</t>
  </si>
  <si>
    <t>040W</t>
  </si>
  <si>
    <t>HC041A</t>
  </si>
  <si>
    <t>041W</t>
  </si>
  <si>
    <t>HC042A</t>
  </si>
  <si>
    <t>QH042W</t>
  </si>
  <si>
    <t xml:space="preserve">ex AS PENELOPE </t>
  </si>
  <si>
    <t>MSC AURORA</t>
  </si>
  <si>
    <t>QH043W</t>
  </si>
  <si>
    <t xml:space="preserve">SAGITTA </t>
  </si>
  <si>
    <t>KY044A</t>
  </si>
  <si>
    <t>QH044W</t>
  </si>
  <si>
    <t>HC044A</t>
  </si>
  <si>
    <t>HC045A</t>
  </si>
  <si>
    <t>045W</t>
  </si>
  <si>
    <t>PONA</t>
  </si>
  <si>
    <t>HC046A</t>
  </si>
  <si>
    <t>OMIT TPP</t>
  </si>
  <si>
    <t>046W</t>
  </si>
  <si>
    <t>MSC SOPHIE(MAL EXP)</t>
  </si>
  <si>
    <t>HF047A</t>
  </si>
  <si>
    <t>047W</t>
  </si>
  <si>
    <t>HC047A</t>
  </si>
  <si>
    <t>EX MSC ADITI / PONA</t>
  </si>
  <si>
    <t>HC048A</t>
  </si>
  <si>
    <t>048W</t>
  </si>
  <si>
    <t>ex AS PENELOPE / PONA</t>
  </si>
  <si>
    <t>HF048A</t>
  </si>
  <si>
    <t>GERD MAERSK</t>
  </si>
  <si>
    <t>049W</t>
  </si>
  <si>
    <t>HC049A</t>
  </si>
  <si>
    <t>EX AS CLARITA HC050A</t>
  </si>
  <si>
    <t>HF049A</t>
  </si>
  <si>
    <t>QH050W</t>
  </si>
  <si>
    <t>HC051A</t>
  </si>
  <si>
    <t>QH051W</t>
  </si>
  <si>
    <t>HC052A</t>
  </si>
  <si>
    <t>QH052W</t>
  </si>
  <si>
    <t>HC053A</t>
  </si>
  <si>
    <t>QH053W</t>
  </si>
  <si>
    <t>HC101A</t>
  </si>
  <si>
    <t>101W</t>
  </si>
  <si>
    <t>ex MSC ADITI</t>
  </si>
  <si>
    <t xml:space="preserve">AS CLARITA </t>
  </si>
  <si>
    <t>HC102A</t>
  </si>
  <si>
    <t>102W</t>
  </si>
  <si>
    <t>(NEW JAVA LOOP 1)</t>
  </si>
  <si>
    <t>HF103A</t>
  </si>
  <si>
    <t>MSC FRANCESCA</t>
  </si>
  <si>
    <t>103W</t>
  </si>
  <si>
    <t>HC104A</t>
  </si>
  <si>
    <t>ESTELLE MAERSK</t>
  </si>
  <si>
    <t>104W</t>
  </si>
  <si>
    <t>HF105A</t>
  </si>
  <si>
    <t>TG ATHENA</t>
  </si>
  <si>
    <t>HY105A</t>
  </si>
  <si>
    <t>HY106A</t>
  </si>
  <si>
    <t>MSC SOPHIE HF107A</t>
  </si>
  <si>
    <t>HY107A</t>
  </si>
  <si>
    <t>BLANK SALING</t>
  </si>
  <si>
    <t>QH105W</t>
  </si>
  <si>
    <t>AS CLARA</t>
  </si>
  <si>
    <t>QH106W</t>
  </si>
  <si>
    <t>QH107W</t>
  </si>
  <si>
    <t>HF108A</t>
  </si>
  <si>
    <t>MSC ERICA</t>
  </si>
  <si>
    <t>QH108W</t>
  </si>
  <si>
    <t xml:space="preserve">MSC SOPHIE </t>
  </si>
  <si>
    <t>HF109A</t>
  </si>
  <si>
    <t>QH109W</t>
  </si>
  <si>
    <t>MSC SOPHIE / TG ATHENA HF110A</t>
  </si>
  <si>
    <t>HY110A</t>
  </si>
  <si>
    <t>MSC ALEXANDRA</t>
  </si>
  <si>
    <t>QH110W</t>
  </si>
  <si>
    <t>ex MSC ISABELLA</t>
  </si>
  <si>
    <t>MSC SOPHIE  HF111A</t>
  </si>
  <si>
    <t>HY111A</t>
  </si>
  <si>
    <t>FH111W</t>
  </si>
  <si>
    <t>ex MAERSK EDMONTON</t>
  </si>
  <si>
    <t>MSC SOPHIE / TG ATHENA HF112A</t>
  </si>
  <si>
    <t>MSC TANIA</t>
  </si>
  <si>
    <t>HC112A</t>
  </si>
  <si>
    <t>112W</t>
  </si>
  <si>
    <t>ex MAERSK EINDHOVEN</t>
  </si>
  <si>
    <t>MAERSK EMERALD</t>
  </si>
  <si>
    <t>113W</t>
  </si>
  <si>
    <t>ex MAERSK EMERALD</t>
  </si>
  <si>
    <t>TG ATHENA HY113A</t>
  </si>
  <si>
    <t>MSC BANU</t>
  </si>
  <si>
    <t>HC114A</t>
  </si>
  <si>
    <t>114W</t>
  </si>
  <si>
    <t>HF114A</t>
  </si>
  <si>
    <t>ex MAERSK ESSEX</t>
  </si>
  <si>
    <t>HF115A</t>
  </si>
  <si>
    <t>MSC APOLLINE</t>
  </si>
  <si>
    <t>FH115W</t>
  </si>
  <si>
    <t>MSC SOPHIE  / TG ATHENA</t>
  </si>
  <si>
    <t>HF116A</t>
  </si>
  <si>
    <t xml:space="preserve">ex GERD MAERSK </t>
  </si>
  <si>
    <t>MSC SOPHIE  HF117A</t>
  </si>
  <si>
    <t>116W</t>
  </si>
  <si>
    <t xml:space="preserve">ex MAERSK ENSHI </t>
  </si>
  <si>
    <t>EX  SOPHIE HF118A</t>
  </si>
  <si>
    <t>HU117A</t>
  </si>
  <si>
    <t>FH117W</t>
  </si>
  <si>
    <t>EX  SOPHIE HF118A / HU118A</t>
  </si>
  <si>
    <t>HU117R</t>
  </si>
  <si>
    <t xml:space="preserve">ex MSC VANDYA </t>
  </si>
  <si>
    <t>TG ATHENA HF119A/HU19A / MSC BANU HU8R</t>
  </si>
  <si>
    <t>MSC REBECCA</t>
  </si>
  <si>
    <t>HD118A</t>
  </si>
  <si>
    <t>MSC CAMILLE</t>
  </si>
  <si>
    <t>FH118W</t>
  </si>
  <si>
    <t xml:space="preserve">ex MSC EMANUELA </t>
  </si>
  <si>
    <t>FH119W</t>
  </si>
  <si>
    <t>ex MSC ARIANE</t>
  </si>
  <si>
    <t>MSC SOPHIE  HF120A / TG ATHENA (HU119R) / AMALTHEA HU120A / TG ATHENA HU120A</t>
  </si>
  <si>
    <t>HD119A</t>
  </si>
  <si>
    <t>FH120W</t>
  </si>
  <si>
    <t>MSC SOPHIE / TG ATHENA HF121A / MSC BANU HU118A</t>
  </si>
  <si>
    <t>ex MSC VENICE</t>
  </si>
  <si>
    <t>HU118A</t>
  </si>
  <si>
    <t>FH121W</t>
  </si>
  <si>
    <t>HU119A</t>
  </si>
  <si>
    <t>FH122W</t>
  </si>
  <si>
    <t>FH123W</t>
  </si>
  <si>
    <t>SONGA HAYDN</t>
  </si>
  <si>
    <t xml:space="preserve">MSC SHANVI </t>
  </si>
  <si>
    <t>HU121A</t>
  </si>
  <si>
    <t>FH124W</t>
  </si>
  <si>
    <t>MSC SOPHIE/MSC PILAR / MSC GIANNA</t>
  </si>
  <si>
    <t>MSC LIDIA</t>
  </si>
  <si>
    <t>HU122A</t>
  </si>
  <si>
    <t>125W</t>
  </si>
  <si>
    <t>HD124A</t>
  </si>
  <si>
    <t>FH126W</t>
  </si>
  <si>
    <t>ORCHID SVC /P ETD 05/07</t>
  </si>
  <si>
    <t>AMALTHEA/MSC PILAR</t>
  </si>
  <si>
    <t>HU127R</t>
  </si>
  <si>
    <t>EUGEN MAERSK</t>
  </si>
  <si>
    <t>127W</t>
  </si>
  <si>
    <t>SONGA HAYDN/AMALTHEA</t>
  </si>
  <si>
    <t>MSC PILAR</t>
  </si>
  <si>
    <t>HU125A</t>
  </si>
  <si>
    <t>FH128W</t>
  </si>
  <si>
    <t>MSC PILAR/ SONGA HAYDN/MSC SHANVI</t>
  </si>
  <si>
    <t>HU126A</t>
  </si>
  <si>
    <t>MSC CAMLLE</t>
  </si>
  <si>
    <t>FH129W</t>
  </si>
  <si>
    <t>MSC SOPHIE/ EX SHANVI HU17A</t>
  </si>
  <si>
    <t>HD131R</t>
  </si>
  <si>
    <t>FH130W</t>
  </si>
  <si>
    <t>EX MSC SOPHIE HU128A</t>
  </si>
  <si>
    <t>FH131W</t>
  </si>
  <si>
    <t>EX MSC PILAR HU129A / MSC SOPHIE</t>
  </si>
  <si>
    <t xml:space="preserve">MSC LIDIA </t>
  </si>
  <si>
    <t>HU131A</t>
  </si>
  <si>
    <t>FH132W</t>
  </si>
  <si>
    <t>EX AMALTHEA/MSC PILAR HU130A / HU133R</t>
  </si>
  <si>
    <t>FH133W</t>
  </si>
  <si>
    <t>EX MSC SHANVI HU131A</t>
  </si>
  <si>
    <t>134W</t>
  </si>
  <si>
    <t xml:space="preserve">EX MSC SOPHIE HU132A / MSC SHANVI </t>
  </si>
  <si>
    <t>MSC ANA CAMILA III</t>
  </si>
  <si>
    <t>HD134A</t>
  </si>
  <si>
    <t>135W</t>
  </si>
  <si>
    <t>MSC SOPHIE HU133A / TG ATHENA HD136R</t>
  </si>
  <si>
    <t>HD135A</t>
  </si>
  <si>
    <t>MSC PILAR HU134A / MSC ANA CAMILA III HD136A / MSC PILAR HU135A</t>
  </si>
  <si>
    <t>136W</t>
  </si>
  <si>
    <t>AMALTHEA / MSC SOPHIE / MSC PILAR HU135A</t>
  </si>
  <si>
    <t>HD137R</t>
  </si>
  <si>
    <t>137W</t>
  </si>
  <si>
    <t>MSC SHANVI / AMALTHEA</t>
  </si>
  <si>
    <t>HU136A</t>
  </si>
  <si>
    <t>138W</t>
  </si>
  <si>
    <t>HU137A</t>
  </si>
  <si>
    <t>FH139W</t>
  </si>
  <si>
    <t>HU138A</t>
  </si>
  <si>
    <t>ELLY MAERSK</t>
  </si>
  <si>
    <t>140W</t>
  </si>
  <si>
    <t>MSC GIANNA</t>
  </si>
  <si>
    <t>HU139A</t>
  </si>
  <si>
    <t>FH141W</t>
  </si>
  <si>
    <t>MSC PILAR HU140A</t>
  </si>
  <si>
    <t>HU142R</t>
  </si>
  <si>
    <t>FH142W</t>
  </si>
  <si>
    <t>HU141A</t>
  </si>
  <si>
    <t>FH143W</t>
  </si>
  <si>
    <t>MSC SHANGHAI</t>
  </si>
  <si>
    <t>HU142A</t>
  </si>
  <si>
    <t>HU143A</t>
  </si>
  <si>
    <t>FH144W</t>
  </si>
  <si>
    <t>MSC PILAR / MSC ALEXA HU144A/HU147R</t>
  </si>
  <si>
    <t>HD148R</t>
  </si>
  <si>
    <t>145W</t>
  </si>
  <si>
    <t>MSC SONIA</t>
  </si>
  <si>
    <t>FV149A</t>
  </si>
  <si>
    <t>HU146A</t>
  </si>
  <si>
    <t>HU148R</t>
  </si>
  <si>
    <t>146W</t>
  </si>
  <si>
    <t>147W</t>
  </si>
  <si>
    <t>HU147A</t>
  </si>
  <si>
    <t>148W</t>
  </si>
  <si>
    <t>HU148A</t>
  </si>
  <si>
    <t>MSC DIANA</t>
  </si>
  <si>
    <t>FH149W</t>
  </si>
  <si>
    <t>AMALTHEA/MSC SHANVI</t>
  </si>
  <si>
    <t>HU149A</t>
  </si>
  <si>
    <t>FH150W</t>
  </si>
  <si>
    <t>HU201R</t>
  </si>
  <si>
    <t>151W</t>
  </si>
  <si>
    <t>HU152A</t>
  </si>
  <si>
    <t>152W</t>
  </si>
  <si>
    <t>HD202R</t>
  </si>
  <si>
    <t>MSC SHANVI / MSC YANG R / MSC SHANVI HU201A / TG ATHENA HD203R</t>
  </si>
  <si>
    <t>MSC IVANA</t>
  </si>
  <si>
    <t>FV203A</t>
  </si>
  <si>
    <t>FH201W</t>
  </si>
  <si>
    <t>MSC ALEXA / MSC SHANVI / MSC YANG R HU202A / MSC KERRY HD205R / MSC ALEXA HU206R</t>
  </si>
  <si>
    <t>HU205R</t>
  </si>
  <si>
    <t>FH202W</t>
  </si>
  <si>
    <t>MSC YANG R / AMALTHEA HU152A</t>
  </si>
  <si>
    <t>HU207R</t>
  </si>
  <si>
    <t>FH203W</t>
  </si>
  <si>
    <t>FH204W</t>
  </si>
  <si>
    <t>FH205W</t>
  </si>
  <si>
    <t>FH206W</t>
  </si>
  <si>
    <t>FH207W</t>
  </si>
  <si>
    <t>HU206A</t>
  </si>
  <si>
    <t>MSC EVA</t>
  </si>
  <si>
    <t>FH208W</t>
  </si>
  <si>
    <t xml:space="preserve">MSC ALEXA HU207A </t>
  </si>
  <si>
    <t>HA209A</t>
  </si>
  <si>
    <t>209W</t>
  </si>
  <si>
    <t>ex AMALTHEA</t>
  </si>
  <si>
    <t>HB211A</t>
  </si>
  <si>
    <t>MSC SHANVI HU209A</t>
  </si>
  <si>
    <t>HU211R</t>
  </si>
  <si>
    <t>210W</t>
  </si>
  <si>
    <t>HU210A</t>
  </si>
  <si>
    <t>211W</t>
  </si>
  <si>
    <t>HU211A</t>
  </si>
  <si>
    <t>212W</t>
  </si>
  <si>
    <t>HU212A</t>
  </si>
  <si>
    <t>FH213W</t>
  </si>
  <si>
    <t>HU213A</t>
  </si>
  <si>
    <t>FH214W</t>
  </si>
  <si>
    <t>215W</t>
  </si>
  <si>
    <t>HU214A</t>
  </si>
  <si>
    <t>216W</t>
  </si>
  <si>
    <t>217W</t>
  </si>
  <si>
    <t>XIN BIN ZHOU / MSC YANG R</t>
  </si>
  <si>
    <t>HU217R</t>
  </si>
  <si>
    <t>FH218W</t>
  </si>
  <si>
    <t>HU216A</t>
  </si>
  <si>
    <t>HU217A</t>
  </si>
  <si>
    <t>FH219W</t>
  </si>
  <si>
    <t>XIN BIN ZHOU / AMALTHEA HU218A</t>
  </si>
  <si>
    <t>HU220R</t>
  </si>
  <si>
    <t>FH220W</t>
  </si>
  <si>
    <t>FH221W</t>
  </si>
  <si>
    <t>FH222W</t>
  </si>
  <si>
    <t>FH223W</t>
  </si>
  <si>
    <t>FH227W</t>
  </si>
  <si>
    <t>FH228W</t>
  </si>
  <si>
    <t>FH229W</t>
  </si>
  <si>
    <t>AMALTHEA / MSC FELIXSTOWE / XIN BIN ZHOU HU231R / MSC FELIXSTOWE</t>
  </si>
  <si>
    <t>MSC FAITH</t>
  </si>
  <si>
    <t>FH232W</t>
  </si>
  <si>
    <t>FH233W</t>
  </si>
  <si>
    <t>FH234W</t>
  </si>
  <si>
    <t>FH235W</t>
  </si>
  <si>
    <t>MAERSK HORSBURGH</t>
  </si>
  <si>
    <t>FH239W</t>
  </si>
  <si>
    <t>MSC ISTANBUL</t>
  </si>
  <si>
    <t>FH240W</t>
  </si>
  <si>
    <t>BOOK ON ALBATROSS</t>
  </si>
  <si>
    <t>FH243W</t>
  </si>
  <si>
    <t>FH244W</t>
  </si>
  <si>
    <t>FH245W</t>
  </si>
  <si>
    <t>FH247W</t>
  </si>
  <si>
    <t>FH248W</t>
  </si>
  <si>
    <t>FH251W</t>
  </si>
  <si>
    <t>FH301W</t>
  </si>
  <si>
    <t>FH302W</t>
  </si>
  <si>
    <t>MAERSK CAMBRIDGE</t>
  </si>
  <si>
    <t>FH304W</t>
  </si>
  <si>
    <t>FH305W</t>
  </si>
  <si>
    <t>FH306W</t>
  </si>
  <si>
    <t>FH307W</t>
  </si>
  <si>
    <t>FH310W</t>
  </si>
  <si>
    <t>FH312W</t>
  </si>
  <si>
    <t>MSC SAVONA</t>
  </si>
  <si>
    <t>FH313W</t>
  </si>
  <si>
    <t>FH314W</t>
  </si>
  <si>
    <t>MSC DARIA</t>
  </si>
  <si>
    <t>FH315W</t>
  </si>
  <si>
    <t>FH316W</t>
  </si>
  <si>
    <t>FH317W</t>
  </si>
  <si>
    <t>6505 9610 / 9620</t>
  </si>
  <si>
    <t>IT</t>
  </si>
  <si>
    <t>AE3/NEU3 LION SERVICE</t>
  </si>
  <si>
    <t>36~43 DAYS</t>
  </si>
  <si>
    <t>41~48 DAYS</t>
  </si>
  <si>
    <t>51~58 DAYS</t>
  </si>
  <si>
    <t>MSC MICHEL CAPPELLINI</t>
  </si>
  <si>
    <t>FL322W</t>
  </si>
  <si>
    <t>MSC ALLEGRA</t>
  </si>
  <si>
    <t>FL323W</t>
  </si>
  <si>
    <t>MSC ARINA</t>
  </si>
  <si>
    <t>FL324W</t>
  </si>
  <si>
    <t>MSC MINA</t>
  </si>
  <si>
    <t>FL325W</t>
  </si>
  <si>
    <t>MSC RAYA</t>
  </si>
  <si>
    <t>FL326W</t>
  </si>
  <si>
    <t>MSC LORETO</t>
  </si>
  <si>
    <t>FL327W</t>
  </si>
  <si>
    <t>MSC MARIELLA</t>
  </si>
  <si>
    <t>FL328W</t>
  </si>
  <si>
    <t>MSC AMBRA</t>
  </si>
  <si>
    <t>FL329W</t>
  </si>
  <si>
    <t>MSC MIRJA</t>
  </si>
  <si>
    <t>FL330W</t>
  </si>
  <si>
    <t>MSC REEF</t>
  </si>
  <si>
    <t>FL331W</t>
  </si>
  <si>
    <t>FL332W</t>
  </si>
  <si>
    <t>FL333W</t>
  </si>
  <si>
    <t>MSC TESSA</t>
  </si>
  <si>
    <t>FL334W</t>
  </si>
  <si>
    <t>MSC TURKIYE</t>
  </si>
  <si>
    <t>FL335W</t>
  </si>
  <si>
    <t>FL336W</t>
  </si>
  <si>
    <t>FL337W</t>
  </si>
  <si>
    <t>BLNK SAILING</t>
  </si>
  <si>
    <t>FL338W</t>
  </si>
  <si>
    <t>GRIFFIN QG338W</t>
  </si>
  <si>
    <t>FL339W</t>
  </si>
  <si>
    <t>FL340W</t>
  </si>
  <si>
    <t>SILK 339W</t>
  </si>
  <si>
    <t>GRIFFIN QG340W</t>
  </si>
  <si>
    <t>FL341W</t>
  </si>
  <si>
    <t>FL342W</t>
  </si>
  <si>
    <t>SILK 341W</t>
  </si>
  <si>
    <t>GRIFFIN QG342W</t>
  </si>
  <si>
    <t>MSC NICOLA MASTRO</t>
  </si>
  <si>
    <t>FL343W</t>
  </si>
  <si>
    <t>LE HAVRE EXTRA CALL</t>
  </si>
  <si>
    <t>MSC MICOL</t>
  </si>
  <si>
    <t>FL344W</t>
  </si>
  <si>
    <t>FL345W</t>
  </si>
  <si>
    <t>TBA DATE</t>
  </si>
  <si>
    <t>FL346W</t>
  </si>
  <si>
    <t>FL347W</t>
  </si>
  <si>
    <t>GRIFFIN QG347W</t>
  </si>
  <si>
    <t>FL348W</t>
  </si>
  <si>
    <t>FL349W</t>
  </si>
  <si>
    <t>GRIFFIN QG349W</t>
  </si>
  <si>
    <t>MSC METTE</t>
  </si>
  <si>
    <t>FL350W</t>
  </si>
  <si>
    <t>MSC GEMMA</t>
  </si>
  <si>
    <t>FL351W</t>
  </si>
  <si>
    <t>FL352W</t>
  </si>
  <si>
    <t>FL401W</t>
  </si>
  <si>
    <t>FL402W</t>
  </si>
  <si>
    <t>MSC CLAUDE GIRARDET</t>
  </si>
  <si>
    <t>FL403W</t>
  </si>
  <si>
    <t>MSC CHINA</t>
  </si>
  <si>
    <t>FL404W</t>
  </si>
  <si>
    <t>FL405W</t>
  </si>
  <si>
    <t>FL406W</t>
  </si>
  <si>
    <t>ADDITIONAL CALL LE HAVRE</t>
  </si>
  <si>
    <t>ETA LEH 28/03</t>
  </si>
  <si>
    <t>FL407W</t>
  </si>
  <si>
    <t>FL408W</t>
  </si>
  <si>
    <t>FL409W</t>
  </si>
  <si>
    <t>ETA LEH 18/04</t>
  </si>
  <si>
    <t>FL410W</t>
  </si>
  <si>
    <t>FL411W</t>
  </si>
  <si>
    <t>FL412W</t>
  </si>
  <si>
    <t>FL413W</t>
  </si>
  <si>
    <t>MSC SAMAR</t>
  </si>
  <si>
    <t>FL414W</t>
  </si>
  <si>
    <t>FL415W</t>
  </si>
  <si>
    <t>FL416W</t>
  </si>
  <si>
    <t>FL417W</t>
  </si>
  <si>
    <t>FL418W</t>
  </si>
  <si>
    <t>FL419W</t>
  </si>
  <si>
    <t>FL420W</t>
  </si>
  <si>
    <t>FL421W</t>
  </si>
  <si>
    <t>FL422W</t>
  </si>
  <si>
    <t>MSC MICHELLE</t>
  </si>
  <si>
    <t>FL423W</t>
  </si>
  <si>
    <t>FL424W</t>
  </si>
  <si>
    <t>MSC ELENOIRE</t>
  </si>
  <si>
    <t>FL425W</t>
  </si>
  <si>
    <t>FL426W</t>
  </si>
  <si>
    <t>FL427W</t>
  </si>
  <si>
    <t>FL428W</t>
  </si>
  <si>
    <t>FL429W</t>
  </si>
  <si>
    <t>FL430W</t>
  </si>
  <si>
    <t>FL431W</t>
  </si>
  <si>
    <t>FL432W</t>
  </si>
  <si>
    <t>FL433W</t>
  </si>
  <si>
    <t>FL434W</t>
  </si>
  <si>
    <t>FL435W</t>
  </si>
  <si>
    <t xml:space="preserve">ex </t>
  </si>
  <si>
    <t>AE4/NEU4 SWAN SERVICE</t>
  </si>
  <si>
    <t>NEW JAVA EXPRESS Leg 2</t>
  </si>
  <si>
    <t>SAT</t>
  </si>
  <si>
    <t>42`49 DAYS</t>
  </si>
  <si>
    <t>52~59 DAYS</t>
  </si>
  <si>
    <t>56~63 DAYS</t>
  </si>
  <si>
    <t>MSC LUCIANA</t>
  </si>
  <si>
    <t>FW402W</t>
  </si>
  <si>
    <t>FW403W</t>
  </si>
  <si>
    <t>MSC JOSSELINE</t>
  </si>
  <si>
    <t>FW404W</t>
  </si>
  <si>
    <t>MSC TOMOKO</t>
  </si>
  <si>
    <t>FW405W</t>
  </si>
  <si>
    <t>FW406W</t>
  </si>
  <si>
    <t>MSC LAGOS X</t>
  </si>
  <si>
    <t>FW407W</t>
  </si>
  <si>
    <t>MSC FIE X</t>
  </si>
  <si>
    <t>FW408W</t>
  </si>
  <si>
    <t>ETA LEH 26/03</t>
  </si>
  <si>
    <t>FW409W</t>
  </si>
  <si>
    <t>MSC MARGRIT</t>
  </si>
  <si>
    <t>FW410W</t>
  </si>
  <si>
    <t>ETA HAM 20/04</t>
  </si>
  <si>
    <t xml:space="preserve">MSC DAKAR X </t>
  </si>
  <si>
    <t>FW411W</t>
  </si>
  <si>
    <t>MSC ILARIA</t>
  </si>
  <si>
    <t>FW412W</t>
  </si>
  <si>
    <t>MSC RUBY</t>
  </si>
  <si>
    <t>FW413W</t>
  </si>
  <si>
    <t>MSC ALIYA</t>
  </si>
  <si>
    <t>FW414W</t>
  </si>
  <si>
    <t>MSC VICTORINE</t>
  </si>
  <si>
    <t>FW415W</t>
  </si>
  <si>
    <t>MSC AUDREY</t>
  </si>
  <si>
    <t>FW416W</t>
  </si>
  <si>
    <t>MSC CALYPSO</t>
  </si>
  <si>
    <t>FW417W</t>
  </si>
  <si>
    <t>MSC QUITTERIE</t>
  </si>
  <si>
    <t>FW418W</t>
  </si>
  <si>
    <t>MSC NEW YORK</t>
  </si>
  <si>
    <t>FW419W</t>
  </si>
  <si>
    <t>MSC AZOV</t>
  </si>
  <si>
    <t>FW420W</t>
  </si>
  <si>
    <t>MSC MARA</t>
  </si>
  <si>
    <t>FW421W</t>
  </si>
  <si>
    <t>MSC ADYA</t>
  </si>
  <si>
    <t>FW422W</t>
  </si>
  <si>
    <t>HANBURG</t>
  </si>
  <si>
    <t>MSC NATASHA XIII</t>
  </si>
  <si>
    <t>FW423W</t>
  </si>
  <si>
    <t>MSC AAYA</t>
  </si>
  <si>
    <t>FW424W</t>
  </si>
  <si>
    <t>FW425W</t>
  </si>
  <si>
    <t>MSC BERANGERE</t>
  </si>
  <si>
    <t>FW426W</t>
  </si>
  <si>
    <t>FX426W</t>
  </si>
  <si>
    <t>MSC MARIAGRAZIA</t>
  </si>
  <si>
    <t>FX427W</t>
  </si>
  <si>
    <t>MSC KATRINA</t>
  </si>
  <si>
    <t>FX428W</t>
  </si>
  <si>
    <t>MSC ELOANE</t>
  </si>
  <si>
    <t>FX429W</t>
  </si>
  <si>
    <t>MSC GIUSY</t>
  </si>
  <si>
    <t>FX430W</t>
  </si>
  <si>
    <t>MSC DANIELA</t>
  </si>
  <si>
    <t>FX431W</t>
  </si>
  <si>
    <t>MSC LONDON</t>
  </si>
  <si>
    <t>FX432W</t>
  </si>
  <si>
    <t>MSC HAMBURG</t>
  </si>
  <si>
    <t>FX433W</t>
  </si>
  <si>
    <t>MSC FLAVIA</t>
  </si>
  <si>
    <t>FX434W</t>
  </si>
  <si>
    <t>FX435W</t>
  </si>
  <si>
    <t>FX436W</t>
  </si>
  <si>
    <t>AE6/NEU6 CONDOR SERVICE</t>
  </si>
  <si>
    <t>LONDON GATEWAY PORT</t>
  </si>
  <si>
    <t>10~17 DAYS</t>
  </si>
  <si>
    <t>39~46 DAYS</t>
  </si>
  <si>
    <t>42~49 DAYS</t>
  </si>
  <si>
    <t>45~52 DAYS</t>
  </si>
  <si>
    <t>47~54 DAYS</t>
  </si>
  <si>
    <t>EDITH MAERSK</t>
  </si>
  <si>
    <t>MAERSK CANDOR</t>
  </si>
  <si>
    <t>EVELYN MAERSK</t>
  </si>
  <si>
    <t>MAERSK CAMDEN</t>
  </si>
  <si>
    <t>MAERSK CAMPTON</t>
  </si>
  <si>
    <t>MSC VAIGA III HU332A / MSC BREMERHAVEN V</t>
  </si>
  <si>
    <t>ALBATROS 345W</t>
  </si>
  <si>
    <t>LION FL346W VIA ANR</t>
  </si>
  <si>
    <t>MAERSK CINCINNATI</t>
  </si>
  <si>
    <t>ANE MAERSK</t>
  </si>
  <si>
    <t>MAERSK HERRERA</t>
  </si>
  <si>
    <t>MSC MARIE</t>
  </si>
  <si>
    <t>NR408W</t>
  </si>
  <si>
    <t>NR409W</t>
  </si>
  <si>
    <t>MAERSK HAMBURG</t>
  </si>
  <si>
    <t>MAERSK EL PALOMAR</t>
  </si>
  <si>
    <t xml:space="preserve">ELLY MAERSK </t>
  </si>
  <si>
    <t>MAERSK HOUSTON</t>
  </si>
  <si>
    <t>MSC MAURA</t>
  </si>
  <si>
    <t>NR424W</t>
  </si>
  <si>
    <t>MSC PALERMO</t>
  </si>
  <si>
    <t>NR431W</t>
  </si>
  <si>
    <t>TBN 34</t>
  </si>
  <si>
    <t>GRIFFIN SERVICE</t>
  </si>
  <si>
    <t>THU</t>
  </si>
  <si>
    <t>40 - 47 DAYS</t>
  </si>
  <si>
    <t>45 -52 DAYS</t>
  </si>
  <si>
    <t>47 -54 DAYS</t>
  </si>
  <si>
    <t>QG322W</t>
  </si>
  <si>
    <t>QG323W</t>
  </si>
  <si>
    <t>QG323A</t>
  </si>
  <si>
    <t>QG324W</t>
  </si>
  <si>
    <t>QG325W</t>
  </si>
  <si>
    <t>QG326W</t>
  </si>
  <si>
    <t>QG327W</t>
  </si>
  <si>
    <t>SWAN SVC</t>
  </si>
  <si>
    <t>LION SVC</t>
  </si>
  <si>
    <t>QG328W</t>
  </si>
  <si>
    <t>MSC KAYLEY</t>
  </si>
  <si>
    <t>QG329W</t>
  </si>
  <si>
    <t>QG330W</t>
  </si>
  <si>
    <t>QG331W</t>
  </si>
  <si>
    <t>MSC BIANCA SILVIA</t>
  </si>
  <si>
    <t>QG332W</t>
  </si>
  <si>
    <t>QG333W</t>
  </si>
  <si>
    <t>MSC VIVIENNE</t>
  </si>
  <si>
    <t>QG334W</t>
  </si>
  <si>
    <t>QG335W</t>
  </si>
  <si>
    <t>QG336W</t>
  </si>
  <si>
    <t>QG337W</t>
  </si>
  <si>
    <t>QG338W</t>
  </si>
  <si>
    <t>QG339W</t>
  </si>
  <si>
    <t>LION FL339W</t>
  </si>
  <si>
    <t>MSC RIFAYA</t>
  </si>
  <si>
    <t>QG340W</t>
  </si>
  <si>
    <t>QG341W</t>
  </si>
  <si>
    <t>LION FL341W</t>
  </si>
  <si>
    <t>QG342W</t>
  </si>
  <si>
    <t>QG343W</t>
  </si>
  <si>
    <t>LION FL343W</t>
  </si>
  <si>
    <t>QG344W</t>
  </si>
  <si>
    <t>QG345W</t>
  </si>
  <si>
    <t>LION FL345W</t>
  </si>
  <si>
    <t>QG346W</t>
  </si>
  <si>
    <t>QG347W</t>
  </si>
  <si>
    <t>ANTWERP EXTRA CALL</t>
  </si>
  <si>
    <t>QG348W</t>
  </si>
  <si>
    <t>LION FL348W</t>
  </si>
  <si>
    <t>QG349W</t>
  </si>
  <si>
    <t>QG350W</t>
  </si>
  <si>
    <t>QG351W</t>
  </si>
  <si>
    <t>QG352W</t>
  </si>
  <si>
    <t>QG401W</t>
  </si>
  <si>
    <t>QG402W</t>
  </si>
  <si>
    <t>QG403W</t>
  </si>
  <si>
    <t>MSC IDANIA</t>
  </si>
  <si>
    <t>QG404W</t>
  </si>
  <si>
    <t>QG405W</t>
  </si>
  <si>
    <t>QG406W</t>
  </si>
  <si>
    <t>QG407W</t>
  </si>
  <si>
    <t>QG408W</t>
  </si>
  <si>
    <t>QG409W</t>
  </si>
  <si>
    <t>MSC AMSTERDAM</t>
  </si>
  <si>
    <t>QG410W</t>
  </si>
  <si>
    <t>QG411W</t>
  </si>
  <si>
    <t>QG412W</t>
  </si>
  <si>
    <t>QG413W</t>
  </si>
  <si>
    <t>QG414W</t>
  </si>
  <si>
    <t>MSC LORENZA</t>
  </si>
  <si>
    <t>QG415W</t>
  </si>
  <si>
    <t>QG416W</t>
  </si>
  <si>
    <t>QG417W</t>
  </si>
  <si>
    <t>QG418W</t>
  </si>
  <si>
    <t>QG419W</t>
  </si>
  <si>
    <t>MSC MONICA CRISTINA</t>
  </si>
  <si>
    <t>QG420W</t>
  </si>
  <si>
    <t>QG421W</t>
  </si>
  <si>
    <t>MSC SIXIN</t>
  </si>
  <si>
    <t>QG422W</t>
  </si>
  <si>
    <t>MSC CLORINDA</t>
  </si>
  <si>
    <t>QG423W</t>
  </si>
  <si>
    <t>QG424W</t>
  </si>
  <si>
    <t>QG425W</t>
  </si>
  <si>
    <t>QG426W</t>
  </si>
  <si>
    <t>QG427W</t>
  </si>
  <si>
    <t>SWAN - MSC ALIYA FW428W</t>
  </si>
  <si>
    <t>ROLL TO QG428W</t>
  </si>
  <si>
    <t>QG428W</t>
  </si>
  <si>
    <t>QG429W</t>
  </si>
  <si>
    <t>QG430W</t>
  </si>
  <si>
    <t>TBN 70</t>
  </si>
  <si>
    <t>QG431W</t>
  </si>
  <si>
    <t>QG432W</t>
  </si>
  <si>
    <t>TBN 71</t>
  </si>
  <si>
    <t>QG433W</t>
  </si>
  <si>
    <t>QG434W</t>
  </si>
  <si>
    <t>QG435W</t>
  </si>
  <si>
    <t>BRITANNIA SERVICE</t>
  </si>
  <si>
    <t>VIA VUNG TAU</t>
  </si>
  <si>
    <t>BRITANNIA CONNECTING VESSEL</t>
  </si>
  <si>
    <t>5DAYS</t>
  </si>
  <si>
    <t>52 DAYS</t>
  </si>
  <si>
    <t>56 DAYS</t>
  </si>
  <si>
    <t>58 DAYS</t>
  </si>
  <si>
    <t>61 DAYS</t>
  </si>
  <si>
    <t>63 DAYS</t>
  </si>
  <si>
    <t>MSC TOKYO</t>
  </si>
  <si>
    <t>QB427W</t>
  </si>
  <si>
    <t>MSC UBERTY VIII</t>
  </si>
  <si>
    <t>QB428W</t>
  </si>
  <si>
    <t>MSC AJACCIO</t>
  </si>
  <si>
    <t>QB429W</t>
  </si>
  <si>
    <t>GSL NINGBO</t>
  </si>
  <si>
    <t>QB430W</t>
  </si>
  <si>
    <t>MSC RIDA</t>
  </si>
  <si>
    <t>QB431W</t>
  </si>
  <si>
    <t>MSC DUBAI VII</t>
  </si>
  <si>
    <t>QB432W</t>
  </si>
  <si>
    <t>GREENVILLE</t>
  </si>
  <si>
    <t>QB433W</t>
  </si>
  <si>
    <t>MSC JOANNA</t>
  </si>
  <si>
    <t>QB434W</t>
  </si>
  <si>
    <t>MSC TIANJIN</t>
  </si>
  <si>
    <t>QB435W</t>
  </si>
  <si>
    <t>MSC ALGHERO</t>
  </si>
  <si>
    <t>QB436W</t>
  </si>
  <si>
    <t>MSC AMALFI</t>
  </si>
  <si>
    <t>QB437W</t>
  </si>
  <si>
    <t>QB438W</t>
  </si>
  <si>
    <t>QB439W</t>
  </si>
  <si>
    <t>ti</t>
  </si>
  <si>
    <t xml:space="preserve">   </t>
  </si>
  <si>
    <t>AM1 DRAGON SERVICE - WESTBOUND</t>
  </si>
  <si>
    <t>TUAS TERMINAL</t>
  </si>
  <si>
    <t>ETA</t>
  </si>
  <si>
    <t>FOS SUR MER</t>
  </si>
  <si>
    <t>(WED)</t>
  </si>
  <si>
    <t>15 DAYS</t>
  </si>
  <si>
    <t>19 DAYS</t>
  </si>
  <si>
    <t>22 DAYS</t>
  </si>
  <si>
    <t>23 DAYS</t>
  </si>
  <si>
    <t>25 DAYS</t>
  </si>
  <si>
    <t>27 DAYS</t>
  </si>
  <si>
    <t>FD841W</t>
  </si>
  <si>
    <t>FD842W</t>
  </si>
  <si>
    <t>FD907W</t>
  </si>
  <si>
    <t>ex MSC AMSTERDAM</t>
  </si>
  <si>
    <t>FD909W</t>
  </si>
  <si>
    <t>KING ABDULLAH PORT</t>
  </si>
  <si>
    <t>PRO.S</t>
  </si>
  <si>
    <t>(SAT)</t>
  </si>
  <si>
    <t>13 DAYS</t>
  </si>
  <si>
    <t>16 DAYS</t>
  </si>
  <si>
    <t>21 DAYS</t>
  </si>
  <si>
    <t>FD940W</t>
  </si>
  <si>
    <t>MSC RAVENNA</t>
  </si>
  <si>
    <t>FD941W</t>
  </si>
  <si>
    <t xml:space="preserve">ESTELLE MAERSK </t>
  </si>
  <si>
    <t>948W</t>
  </si>
  <si>
    <t>MSC ROSA M</t>
  </si>
  <si>
    <t>FD005W</t>
  </si>
  <si>
    <t>MSC TARANTO</t>
  </si>
  <si>
    <t>FD007W</t>
  </si>
  <si>
    <t>FD008W</t>
  </si>
  <si>
    <t>FD014W</t>
  </si>
  <si>
    <t>MSC TARANTO/MAERSK HALIFAX/ msc venice</t>
  </si>
  <si>
    <t>FD015W</t>
  </si>
  <si>
    <t>MSC LIVORNO / MSC IRENE</t>
  </si>
  <si>
    <t>FD016W</t>
  </si>
  <si>
    <t>MSC DEILA</t>
  </si>
  <si>
    <t>FD017W</t>
  </si>
  <si>
    <t>FD018W</t>
  </si>
  <si>
    <t>FD019W</t>
  </si>
  <si>
    <t>FD020W</t>
  </si>
  <si>
    <t>MSC TRIESTE</t>
  </si>
  <si>
    <t>FD021W</t>
  </si>
  <si>
    <t>FD022W</t>
  </si>
  <si>
    <t>MSC MELATILDE</t>
  </si>
  <si>
    <t>FD023W</t>
  </si>
  <si>
    <t>MSC  TERESA</t>
  </si>
  <si>
    <t>FD024W</t>
  </si>
  <si>
    <t>MSC  TARANTO</t>
  </si>
  <si>
    <t>FD025W</t>
  </si>
  <si>
    <t>FD026W</t>
  </si>
  <si>
    <t>FD027W</t>
  </si>
  <si>
    <t>FD028W</t>
  </si>
  <si>
    <t>FD029W</t>
  </si>
  <si>
    <t>FD030W</t>
  </si>
  <si>
    <t>FD031W</t>
  </si>
  <si>
    <t>FD032W</t>
  </si>
  <si>
    <t>FD033W</t>
  </si>
  <si>
    <t>FD034W</t>
  </si>
  <si>
    <t>FD035W</t>
  </si>
  <si>
    <t>FD036W</t>
  </si>
  <si>
    <t>FD037W</t>
  </si>
  <si>
    <t>FD038W</t>
  </si>
  <si>
    <t>FD039W</t>
  </si>
  <si>
    <t>FD040W</t>
  </si>
  <si>
    <t>FD041W</t>
  </si>
  <si>
    <t>FD042W</t>
  </si>
  <si>
    <t>FD043W</t>
  </si>
  <si>
    <t>FD044W</t>
  </si>
  <si>
    <t>FD045W</t>
  </si>
  <si>
    <t>FD046W</t>
  </si>
  <si>
    <t>FD047W</t>
  </si>
  <si>
    <t>FD048W</t>
  </si>
  <si>
    <t>FD049W</t>
  </si>
  <si>
    <t>FD050W</t>
  </si>
  <si>
    <t>FD051W</t>
  </si>
  <si>
    <t xml:space="preserve">MSC SOLA </t>
  </si>
  <si>
    <t>XA310A</t>
  </si>
  <si>
    <t>MSC YUVIKA V</t>
  </si>
  <si>
    <t>MSC PERLE</t>
  </si>
  <si>
    <t>FD310W</t>
  </si>
  <si>
    <t>MSC ELA / MSC MICHAELA / MSC MARIA SAVERIA</t>
  </si>
  <si>
    <t>MSC VEGA</t>
  </si>
  <si>
    <t>FD311W</t>
  </si>
  <si>
    <t>MSC DENMARK VI/MSC VANDYA</t>
  </si>
  <si>
    <t>MSC WASHINGTON</t>
  </si>
  <si>
    <t>FD312W</t>
  </si>
  <si>
    <t>MSC BARBARA</t>
  </si>
  <si>
    <t>FD313W</t>
  </si>
  <si>
    <t>MSC BARBARA / BREMEN / MSC AMSTERDAM  / MSC BEATRICE</t>
  </si>
  <si>
    <t>BREMEN</t>
  </si>
  <si>
    <t>FD314W</t>
  </si>
  <si>
    <t>MSC DOMNA X</t>
  </si>
  <si>
    <t>FD315W</t>
  </si>
  <si>
    <t>MSC PINA</t>
  </si>
  <si>
    <t>FD316W</t>
  </si>
  <si>
    <t>MSC NOA</t>
  </si>
  <si>
    <t>FD317W</t>
  </si>
  <si>
    <t>(MON)</t>
  </si>
  <si>
    <t xml:space="preserve"> 24 DAYS</t>
  </si>
  <si>
    <t>37 DAYS</t>
  </si>
  <si>
    <t>41 DAYS</t>
  </si>
  <si>
    <t>43 DAYS</t>
  </si>
  <si>
    <t>46 DAYS</t>
  </si>
  <si>
    <t>MSC SINDY</t>
  </si>
  <si>
    <t>MSC KATIE</t>
  </si>
  <si>
    <t>FD318W</t>
  </si>
  <si>
    <t>MSC CAPELLA</t>
  </si>
  <si>
    <t>FD319W</t>
  </si>
  <si>
    <t>MSC SOLA</t>
  </si>
  <si>
    <t>FD320W</t>
  </si>
  <si>
    <t>FD321W</t>
  </si>
  <si>
    <t>FD322W</t>
  </si>
  <si>
    <t>MSC ELENI</t>
  </si>
  <si>
    <t>FD323W</t>
  </si>
  <si>
    <t>FD324W</t>
  </si>
  <si>
    <t>FD325W</t>
  </si>
  <si>
    <t>MSC LA SPEZIA</t>
  </si>
  <si>
    <t>FD326W</t>
  </si>
  <si>
    <t>FD327W</t>
  </si>
  <si>
    <t>MSC GAIA</t>
  </si>
  <si>
    <t>FD328W</t>
  </si>
  <si>
    <t>FD329W</t>
  </si>
  <si>
    <t>MSC VIRGINIA</t>
  </si>
  <si>
    <t>FD330W</t>
  </si>
  <si>
    <t>FD331W</t>
  </si>
  <si>
    <t>FD332W</t>
  </si>
  <si>
    <t>FD333W</t>
  </si>
  <si>
    <t>MSC DARIA / MSC DARLENE</t>
  </si>
  <si>
    <t>FD334W</t>
  </si>
  <si>
    <t>MSC DARLENE</t>
  </si>
  <si>
    <t>FD335W</t>
  </si>
  <si>
    <t xml:space="preserve">MSC MONICA CRISTINA  / MSC BHAVYA V </t>
  </si>
  <si>
    <t>MSC MIRELLA R</t>
  </si>
  <si>
    <t>FD336W</t>
  </si>
  <si>
    <t>FD337W</t>
  </si>
  <si>
    <t>FD338W</t>
  </si>
  <si>
    <t>FD339W</t>
  </si>
  <si>
    <t>FD340W</t>
  </si>
  <si>
    <t>FD341W</t>
  </si>
  <si>
    <t>FD342W</t>
  </si>
  <si>
    <t>MSC MARTINA MARIA</t>
  </si>
  <si>
    <t>FD343W</t>
  </si>
  <si>
    <t>MSC FREYA</t>
  </si>
  <si>
    <t>FD344W</t>
  </si>
  <si>
    <t>FD345W</t>
  </si>
  <si>
    <t>FD346W</t>
  </si>
  <si>
    <t>MSC DARIA / MSC ILENIA</t>
  </si>
  <si>
    <t>FD347W</t>
  </si>
  <si>
    <t>MSC DARLENE / MSC THAIS</t>
  </si>
  <si>
    <t>FD348W</t>
  </si>
  <si>
    <t>MSC AAYA / MSC THAIS</t>
  </si>
  <si>
    <t>FD349W</t>
  </si>
  <si>
    <t>MSC IVA / MSC ILENIA/MSC AZRA</t>
  </si>
  <si>
    <t>MSC ILENIA</t>
  </si>
  <si>
    <t>FD350W</t>
  </si>
  <si>
    <t>MSC BERANGERE / MSC AZRA/MSC ILENIA</t>
  </si>
  <si>
    <t>MSC AZRA</t>
  </si>
  <si>
    <t>FD351W</t>
  </si>
  <si>
    <t>FD352W</t>
  </si>
  <si>
    <t>FD401W</t>
  </si>
  <si>
    <t>MSC ANITA</t>
  </si>
  <si>
    <t>FD402W</t>
  </si>
  <si>
    <t>FD403W</t>
  </si>
  <si>
    <t>MSC ROSE</t>
  </si>
  <si>
    <t>FD404W</t>
  </si>
  <si>
    <t>FD405W</t>
  </si>
  <si>
    <t>FD406W</t>
  </si>
  <si>
    <t>FD407W</t>
  </si>
  <si>
    <t>MSC CRISTINA</t>
  </si>
  <si>
    <t>FD408W</t>
  </si>
  <si>
    <t>FD409W</t>
  </si>
  <si>
    <t>FD410W</t>
  </si>
  <si>
    <t>FD411W</t>
  </si>
  <si>
    <t xml:space="preserve">MSC MARIA SAVERIA </t>
  </si>
  <si>
    <t>FD412W</t>
  </si>
  <si>
    <t>MSC ILARIA / MSC ALIYA</t>
  </si>
  <si>
    <t>FD413W</t>
  </si>
  <si>
    <t>MSC CARMELITA</t>
  </si>
  <si>
    <t>FD414W</t>
  </si>
  <si>
    <t>FD415W</t>
  </si>
  <si>
    <t>FD416W</t>
  </si>
  <si>
    <t>MSC NAPOLI / MSC LIVORNO</t>
  </si>
  <si>
    <t>FD417W</t>
  </si>
  <si>
    <t>MSC KATIE/MSC MARTINA MARIA</t>
  </si>
  <si>
    <t>FD418W</t>
  </si>
  <si>
    <t>FD419W</t>
  </si>
  <si>
    <t>MSC MARA/MSC ORION / MSC DEILA / MSC ANITA</t>
  </si>
  <si>
    <t>MSC SOFIA</t>
  </si>
  <si>
    <t>FD420W</t>
  </si>
  <si>
    <t>change of prforma date fm 05/06 onward FD420W</t>
  </si>
  <si>
    <t>MSC ROSE/MSC SOFIA</t>
  </si>
  <si>
    <t>FD421W</t>
  </si>
  <si>
    <t>MSC BERYL</t>
  </si>
  <si>
    <t>FD422W</t>
  </si>
  <si>
    <t>MSC ALEXANDRA / MSC NATASHA XIII</t>
  </si>
  <si>
    <t>FD423W</t>
  </si>
  <si>
    <t>MSC AURORA / MSC MAURA</t>
  </si>
  <si>
    <t>MSC VALERIA</t>
  </si>
  <si>
    <t>FD424W</t>
  </si>
  <si>
    <t>FD425W</t>
  </si>
  <si>
    <t>MSC ROME</t>
  </si>
  <si>
    <t>FD426W</t>
  </si>
  <si>
    <t>FD427W</t>
  </si>
  <si>
    <t>FD428W</t>
  </si>
  <si>
    <t>MSC JULIETTE</t>
  </si>
  <si>
    <t>FD429W</t>
  </si>
  <si>
    <t>MSC MARIA SAVERIA</t>
  </si>
  <si>
    <t>FD430W</t>
  </si>
  <si>
    <t>FD431W</t>
  </si>
  <si>
    <t>FD432W</t>
  </si>
  <si>
    <t>FD433W</t>
  </si>
  <si>
    <t>MSC LIVORNO</t>
  </si>
  <si>
    <t>FD434W</t>
  </si>
  <si>
    <t>FD435W</t>
  </si>
  <si>
    <t>AM2 JADE SERVICE - WESTBOUND</t>
  </si>
  <si>
    <t>17 DAYS</t>
  </si>
  <si>
    <t>MSC VIVIANA</t>
  </si>
  <si>
    <t>FJ021W</t>
  </si>
  <si>
    <t>MSC INGY</t>
  </si>
  <si>
    <t>FJ022W</t>
  </si>
  <si>
    <t>FJ023W</t>
  </si>
  <si>
    <t>FJ024W</t>
  </si>
  <si>
    <t>MSC FEBE</t>
  </si>
  <si>
    <t>FJ025W</t>
  </si>
  <si>
    <t>FJ026W</t>
  </si>
  <si>
    <t>MSC LENI</t>
  </si>
  <si>
    <t>FJ027W</t>
  </si>
  <si>
    <t>FJ028W</t>
  </si>
  <si>
    <t>FJ029W</t>
  </si>
  <si>
    <t>MSC GULSUN</t>
  </si>
  <si>
    <t>FJ030W</t>
  </si>
  <si>
    <t>FJ031W</t>
  </si>
  <si>
    <t>EX MSC JADE</t>
  </si>
  <si>
    <t>FJ032W</t>
  </si>
  <si>
    <t>FJ033W</t>
  </si>
  <si>
    <t>FJ034W</t>
  </si>
  <si>
    <t>FJ035W</t>
  </si>
  <si>
    <t>FJ036W</t>
  </si>
  <si>
    <t>FJ037W</t>
  </si>
  <si>
    <t>FJ038W</t>
  </si>
  <si>
    <t>FJ039W</t>
  </si>
  <si>
    <t>FJ040W</t>
  </si>
  <si>
    <t>FJ041W</t>
  </si>
  <si>
    <t>FJ042W</t>
  </si>
  <si>
    <t>FJ043W</t>
  </si>
  <si>
    <t>FJ044W</t>
  </si>
  <si>
    <t>FJ045W</t>
  </si>
  <si>
    <t>FJ046W</t>
  </si>
  <si>
    <t>FJ047W</t>
  </si>
  <si>
    <t>FJ048W</t>
  </si>
  <si>
    <t>FJ049W</t>
  </si>
  <si>
    <t>FJ050W</t>
  </si>
  <si>
    <t>FJ051W</t>
  </si>
  <si>
    <t>FJ052W</t>
  </si>
  <si>
    <t>FJ053W</t>
  </si>
  <si>
    <t>FJ101W</t>
  </si>
  <si>
    <t>FJ102W</t>
  </si>
  <si>
    <t>delay from 30/1</t>
  </si>
  <si>
    <t>FJ103W</t>
  </si>
  <si>
    <t>delay from 6/2</t>
  </si>
  <si>
    <t>FJ104W</t>
  </si>
  <si>
    <t>delay from 13/2</t>
  </si>
  <si>
    <t>FJ105W</t>
  </si>
  <si>
    <t>FJ106W</t>
  </si>
  <si>
    <t>FJ107W</t>
  </si>
  <si>
    <t>FJ108W</t>
  </si>
  <si>
    <t>(FRI)</t>
  </si>
  <si>
    <t>FJ109W</t>
  </si>
  <si>
    <t>FJ110W</t>
  </si>
  <si>
    <t>FJ111W</t>
  </si>
  <si>
    <t>FJ112W</t>
  </si>
  <si>
    <t>FJ113W</t>
  </si>
  <si>
    <t>DELAY FROM 23/4</t>
  </si>
  <si>
    <t>FJ114W</t>
  </si>
  <si>
    <t>DELAY FROM 30/4</t>
  </si>
  <si>
    <t>FJ115W</t>
  </si>
  <si>
    <t>FJ116W</t>
  </si>
  <si>
    <t>FJ117W</t>
  </si>
  <si>
    <t>FJ118W</t>
  </si>
  <si>
    <t>FJ119W</t>
  </si>
  <si>
    <t>FJ120W</t>
  </si>
  <si>
    <t>FJ121W</t>
  </si>
  <si>
    <t>ex MSC MINA</t>
  </si>
  <si>
    <t>FJ122W</t>
  </si>
  <si>
    <t>ex MSC ELOANE</t>
  </si>
  <si>
    <t>FJ123W</t>
  </si>
  <si>
    <t>ex MSC FEBE/ELOANE</t>
  </si>
  <si>
    <t>FJ124W</t>
  </si>
  <si>
    <t>EX MSC SAMAR</t>
  </si>
  <si>
    <t>FJ125W</t>
  </si>
  <si>
    <t>FJ126W</t>
  </si>
  <si>
    <t>FJ127W</t>
  </si>
  <si>
    <t>FJ128W</t>
  </si>
  <si>
    <t>FJ129W</t>
  </si>
  <si>
    <t>FJ130W</t>
  </si>
  <si>
    <t>FJ131W</t>
  </si>
  <si>
    <t>FJ132W</t>
  </si>
  <si>
    <t>FJ133W</t>
  </si>
  <si>
    <t>FJ134W</t>
  </si>
  <si>
    <t>FJ135W</t>
  </si>
  <si>
    <t>FJ136W</t>
  </si>
  <si>
    <t>FJ137W</t>
  </si>
  <si>
    <t>FJ138W</t>
  </si>
  <si>
    <t>FJ139W</t>
  </si>
  <si>
    <t>FJ140W</t>
  </si>
  <si>
    <t>FJ141W</t>
  </si>
  <si>
    <t>FJ142W</t>
  </si>
  <si>
    <t>FJ143W</t>
  </si>
  <si>
    <t>FJ144W</t>
  </si>
  <si>
    <t>FJ145W</t>
  </si>
  <si>
    <t>FJ146W</t>
  </si>
  <si>
    <t>FJ147W</t>
  </si>
  <si>
    <t>FJ148W</t>
  </si>
  <si>
    <t>FJ149W</t>
  </si>
  <si>
    <t>FJ150W</t>
  </si>
  <si>
    <t>FJ151W</t>
  </si>
  <si>
    <t>FJ152W</t>
  </si>
  <si>
    <t>FJ201W</t>
  </si>
  <si>
    <t>FJ202W</t>
  </si>
  <si>
    <t>FJ203W</t>
  </si>
  <si>
    <t>FJ204W</t>
  </si>
  <si>
    <t>FJ205W</t>
  </si>
  <si>
    <t>FJ206W</t>
  </si>
  <si>
    <t>FJ207W</t>
  </si>
  <si>
    <t>FJ208W</t>
  </si>
  <si>
    <t>FJ209W</t>
  </si>
  <si>
    <t>FJ210W</t>
  </si>
  <si>
    <t>FJ211W</t>
  </si>
  <si>
    <t>FJ212W</t>
  </si>
  <si>
    <t>FJ213W</t>
  </si>
  <si>
    <t>FJ214W</t>
  </si>
  <si>
    <t>FJ215W</t>
  </si>
  <si>
    <t>FJ216W</t>
  </si>
  <si>
    <t>FJ217W</t>
  </si>
  <si>
    <t>FJ218W</t>
  </si>
  <si>
    <t>FJ219W</t>
  </si>
  <si>
    <t>FJ220W</t>
  </si>
  <si>
    <t>FJ221W</t>
  </si>
  <si>
    <t>FJ222W</t>
  </si>
  <si>
    <t>FJ223W</t>
  </si>
  <si>
    <t>FJ224W</t>
  </si>
  <si>
    <t>FJ225W</t>
  </si>
  <si>
    <t>FJ226W</t>
  </si>
  <si>
    <t>FJ227W</t>
  </si>
  <si>
    <t>FJ228W</t>
  </si>
  <si>
    <t>FJ229W</t>
  </si>
  <si>
    <t>FJ230W</t>
  </si>
  <si>
    <t>VOID VOYAGE</t>
  </si>
  <si>
    <t>FJ231W</t>
  </si>
  <si>
    <t>FJ232W</t>
  </si>
  <si>
    <t>FJ233W</t>
  </si>
  <si>
    <t>FJ234W</t>
  </si>
  <si>
    <t>FJ235W</t>
  </si>
  <si>
    <t>FJ236W</t>
  </si>
  <si>
    <t>FJ237W</t>
  </si>
  <si>
    <t>FJ238W</t>
  </si>
  <si>
    <t>FJ239W</t>
  </si>
  <si>
    <t>FJ240W</t>
  </si>
  <si>
    <t>FJ241W</t>
  </si>
  <si>
    <t xml:space="preserve">MSC ISABELLA </t>
  </si>
  <si>
    <t>FJ242W</t>
  </si>
  <si>
    <t xml:space="preserve">MSC ISABELLA / MSC APOLLINE </t>
  </si>
  <si>
    <t>MSC ARIES</t>
  </si>
  <si>
    <t>FJ243W</t>
  </si>
  <si>
    <t>FJ244W</t>
  </si>
  <si>
    <t>FJ245W</t>
  </si>
  <si>
    <t>FJ246W</t>
  </si>
  <si>
    <t>MSC MINA / MSC VENICE</t>
  </si>
  <si>
    <t>FJ247W</t>
  </si>
  <si>
    <t>MSC LENI / MSC EVA</t>
  </si>
  <si>
    <t>FJ248W</t>
  </si>
  <si>
    <t>FJ249W</t>
  </si>
  <si>
    <t>FJ250W</t>
  </si>
  <si>
    <t>FJ251W</t>
  </si>
  <si>
    <t>FJ252W</t>
  </si>
  <si>
    <t>FJ301W</t>
  </si>
  <si>
    <t>MSC AMELIA</t>
  </si>
  <si>
    <t>FJ302W</t>
  </si>
  <si>
    <t>FJ303W</t>
  </si>
  <si>
    <t>FJ304W</t>
  </si>
  <si>
    <t>MSC DILETTA</t>
  </si>
  <si>
    <t>FJ305W</t>
  </si>
  <si>
    <t>FJ306W</t>
  </si>
  <si>
    <t>FJ307W</t>
  </si>
  <si>
    <t>FJ308W</t>
  </si>
  <si>
    <t>FJ309W</t>
  </si>
  <si>
    <t>FJ310W</t>
  </si>
  <si>
    <t>FJ311W</t>
  </si>
  <si>
    <t>MSC IRINA</t>
  </si>
  <si>
    <t>FJ312W</t>
  </si>
  <si>
    <t>FJ313W</t>
  </si>
  <si>
    <t>FJ314W</t>
  </si>
  <si>
    <t>FJ315W</t>
  </si>
  <si>
    <t>FJ316W</t>
  </si>
  <si>
    <t>FJ317W</t>
  </si>
  <si>
    <t>FJ318W</t>
  </si>
  <si>
    <t>FJ319W</t>
  </si>
  <si>
    <t>FJ320W</t>
  </si>
  <si>
    <t>FJ321W</t>
  </si>
  <si>
    <t>FJ322W</t>
  </si>
  <si>
    <t>FJ323W</t>
  </si>
  <si>
    <t>MSC CELESTINO MARESCA</t>
  </si>
  <si>
    <t>FJ324W</t>
  </si>
  <si>
    <t>FJ325W</t>
  </si>
  <si>
    <t>FJ326W</t>
  </si>
  <si>
    <t>FJ327W</t>
  </si>
  <si>
    <t>FJ328W</t>
  </si>
  <si>
    <t>FJ329W</t>
  </si>
  <si>
    <t>FJ330W</t>
  </si>
  <si>
    <t>FJ331W</t>
  </si>
  <si>
    <t>FJ332W</t>
  </si>
  <si>
    <t>FJ333W</t>
  </si>
  <si>
    <t>FJ334W</t>
  </si>
  <si>
    <t>FJ335W</t>
  </si>
  <si>
    <t>FJ336W</t>
  </si>
  <si>
    <t>FJ337W</t>
  </si>
  <si>
    <t>FJ338W</t>
  </si>
  <si>
    <t>FJ339W</t>
  </si>
  <si>
    <t>FJ340W</t>
  </si>
  <si>
    <t>FJ341W</t>
  </si>
  <si>
    <t>FJ342W</t>
  </si>
  <si>
    <t>FJ343W</t>
  </si>
  <si>
    <t>FJ344W</t>
  </si>
  <si>
    <t>FJ345W</t>
  </si>
  <si>
    <t>FJ346W</t>
  </si>
  <si>
    <t>FJ347W</t>
  </si>
  <si>
    <t>FJ348W</t>
  </si>
  <si>
    <t>FJ349W</t>
  </si>
  <si>
    <t>FJ350W</t>
  </si>
  <si>
    <t>FJ351W</t>
  </si>
  <si>
    <t>FJ352W</t>
  </si>
  <si>
    <t>FJ401W</t>
  </si>
  <si>
    <t>FJ402W</t>
  </si>
  <si>
    <t>FJ403W</t>
  </si>
  <si>
    <t>FJ404W</t>
  </si>
  <si>
    <t>FJ405W</t>
  </si>
  <si>
    <t>29 DAYS</t>
  </si>
  <si>
    <t>31 DAYS</t>
  </si>
  <si>
    <t>36 DAYS</t>
  </si>
  <si>
    <t>FJ406W</t>
  </si>
  <si>
    <t>FJ407W</t>
  </si>
  <si>
    <t>FJ408W</t>
  </si>
  <si>
    <t>FJ409W</t>
  </si>
  <si>
    <t>FJ410W</t>
  </si>
  <si>
    <t>FJ411W</t>
  </si>
  <si>
    <t>FJ412W</t>
  </si>
  <si>
    <t>FJ413W</t>
  </si>
  <si>
    <t>FJ414W</t>
  </si>
  <si>
    <t>FJ415W</t>
  </si>
  <si>
    <t>FJ416W</t>
  </si>
  <si>
    <t>FJ417W</t>
  </si>
  <si>
    <t>FJ418W</t>
  </si>
  <si>
    <t>FJ419W</t>
  </si>
  <si>
    <t>FJ420W</t>
  </si>
  <si>
    <t>FJ421W</t>
  </si>
  <si>
    <t>FJ422W</t>
  </si>
  <si>
    <t>FJ423W</t>
  </si>
  <si>
    <t>FJ424W</t>
  </si>
  <si>
    <t>FJ425W</t>
  </si>
  <si>
    <t>FJ426W</t>
  </si>
  <si>
    <t>FJ427W</t>
  </si>
  <si>
    <t>FJ428W</t>
  </si>
  <si>
    <t>FJ429W</t>
  </si>
  <si>
    <t>FJ430W</t>
  </si>
  <si>
    <t>FJ431W</t>
  </si>
  <si>
    <t>FJ432W</t>
  </si>
  <si>
    <t>FJ433W</t>
  </si>
  <si>
    <t>FJ434W</t>
  </si>
  <si>
    <t>FJ435W</t>
  </si>
  <si>
    <t>FJ436W</t>
  </si>
  <si>
    <t>USWC2  JAGUAR SERVICE - USA WESTCOAST</t>
  </si>
  <si>
    <t>TPP CONNECTING VESSEL</t>
  </si>
  <si>
    <t xml:space="preserve">VIA </t>
  </si>
  <si>
    <t>LONG BEACH (Pier T)</t>
  </si>
  <si>
    <t>WED</t>
  </si>
  <si>
    <t>2 DAYS</t>
  </si>
  <si>
    <t>34 DAYS</t>
  </si>
  <si>
    <t>MSC RAFAELA</t>
  </si>
  <si>
    <t>HF830A</t>
  </si>
  <si>
    <t>MSC LAUREN</t>
  </si>
  <si>
    <r>
      <t>LONG BEACH</t>
    </r>
    <r>
      <rPr>
        <b/>
        <sz val="6"/>
        <color rgb="FFFF0000"/>
        <rFont val="Arial"/>
        <family val="2"/>
      </rPr>
      <t xml:space="preserve"> </t>
    </r>
    <r>
      <rPr>
        <sz val="6"/>
        <color rgb="FFFF0000"/>
        <rFont val="Arial"/>
        <family val="2"/>
      </rPr>
      <t>(Pier T) TOTAL TERMINALS INTERNATIONAL LLC</t>
    </r>
  </si>
  <si>
    <r>
      <t xml:space="preserve">OAKLAND - </t>
    </r>
    <r>
      <rPr>
        <b/>
        <sz val="6"/>
        <rFont val="Arial"/>
        <family val="2"/>
      </rPr>
      <t>OUTER HARBOR TERMINAL</t>
    </r>
  </si>
  <si>
    <t>(SUN)</t>
  </si>
  <si>
    <t>30 DAYS</t>
  </si>
  <si>
    <t>MSC ELISA</t>
  </si>
  <si>
    <t>FX846N</t>
  </si>
  <si>
    <t>VIA YANTIAN  // MSC MARIA SAVERIA</t>
  </si>
  <si>
    <t>907N</t>
  </si>
  <si>
    <t>QL925N</t>
  </si>
  <si>
    <t>YTN 22/6</t>
  </si>
  <si>
    <t>ex MSC TRIESTE</t>
  </si>
  <si>
    <t>MSC JEWEL QL925N</t>
  </si>
  <si>
    <t>946N</t>
  </si>
  <si>
    <r>
      <rPr>
        <b/>
        <sz val="8"/>
        <color rgb="FFFF0000"/>
        <rFont val="Arial"/>
        <family val="2"/>
      </rPr>
      <t>VIA</t>
    </r>
    <r>
      <rPr>
        <b/>
        <sz val="8"/>
        <color rgb="FF7030A0"/>
        <rFont val="Arial"/>
        <family val="2"/>
      </rPr>
      <t xml:space="preserve"> YTN 16/11</t>
    </r>
  </si>
  <si>
    <t>GUNHILDE MAERSK 946N</t>
  </si>
  <si>
    <t>YTN 16/11</t>
  </si>
  <si>
    <t xml:space="preserve">MAERSK ESSEX </t>
  </si>
  <si>
    <t>948N</t>
  </si>
  <si>
    <r>
      <rPr>
        <b/>
        <sz val="8"/>
        <color rgb="FFFF0000"/>
        <rFont val="Arial"/>
        <family val="2"/>
      </rPr>
      <t>VIA</t>
    </r>
    <r>
      <rPr>
        <b/>
        <sz val="8"/>
        <color rgb="FF7030A0"/>
        <rFont val="Arial"/>
        <family val="2"/>
      </rPr>
      <t xml:space="preserve"> YTN 30/11</t>
    </r>
  </si>
  <si>
    <t>GERDA MAERSK 948N</t>
  </si>
  <si>
    <t>YTN 30/11</t>
  </si>
  <si>
    <t>951N</t>
  </si>
  <si>
    <r>
      <rPr>
        <b/>
        <sz val="8"/>
        <color rgb="FFFF0000"/>
        <rFont val="Arial"/>
        <family val="2"/>
      </rPr>
      <t>VIA</t>
    </r>
    <r>
      <rPr>
        <b/>
        <sz val="8"/>
        <color rgb="FF7030A0"/>
        <rFont val="Arial"/>
        <family val="2"/>
      </rPr>
      <t xml:space="preserve"> YTN 21/12</t>
    </r>
  </si>
  <si>
    <t>GUNVOR MAERSK 951N</t>
  </si>
  <si>
    <t>YTN 21/12</t>
  </si>
  <si>
    <t>MAERSK EVORA</t>
  </si>
  <si>
    <t>004N</t>
  </si>
  <si>
    <t xml:space="preserve">MSC ROSA M </t>
  </si>
  <si>
    <t>FD949E</t>
  </si>
  <si>
    <r>
      <rPr>
        <b/>
        <sz val="8"/>
        <color rgb="FFFF0000"/>
        <rFont val="Arial"/>
        <family val="2"/>
      </rPr>
      <t>VIA</t>
    </r>
    <r>
      <rPr>
        <b/>
        <sz val="8"/>
        <color rgb="FF7030A0"/>
        <rFont val="Arial"/>
        <family val="2"/>
      </rPr>
      <t xml:space="preserve"> NINGBO 04/02</t>
    </r>
  </si>
  <si>
    <t>MSC AURORA QL005N</t>
  </si>
  <si>
    <t>NINGBO 04/02</t>
  </si>
  <si>
    <t>MSC BETTINA</t>
  </si>
  <si>
    <t>QL006N</t>
  </si>
  <si>
    <t>MSC JEWEL</t>
  </si>
  <si>
    <t>QL007N</t>
  </si>
  <si>
    <r>
      <rPr>
        <b/>
        <sz val="8"/>
        <color rgb="FFFF0000"/>
        <rFont val="Arial"/>
        <family val="2"/>
      </rPr>
      <t>VIA</t>
    </r>
    <r>
      <rPr>
        <b/>
        <sz val="8"/>
        <color rgb="FF7030A0"/>
        <rFont val="Arial"/>
        <family val="2"/>
      </rPr>
      <t xml:space="preserve"> BUSAN 20/02</t>
    </r>
  </si>
  <si>
    <r>
      <rPr>
        <b/>
        <sz val="8"/>
        <color rgb="FFFF0000"/>
        <rFont val="Arial"/>
        <family val="2"/>
      </rPr>
      <t>VIA</t>
    </r>
    <r>
      <rPr>
        <b/>
        <sz val="8"/>
        <color rgb="FF7030A0"/>
        <rFont val="Arial"/>
        <family val="2"/>
      </rPr>
      <t xml:space="preserve"> NINGBO 18/02</t>
    </r>
  </si>
  <si>
    <t>MSC OSCAR QH007N</t>
  </si>
  <si>
    <t>BUSAN 21/02</t>
  </si>
  <si>
    <t>USLAX 03-Mar</t>
  </si>
  <si>
    <t>MSC EVA QL008N</t>
  </si>
  <si>
    <t>VIA NINGBO 25/02</t>
  </si>
  <si>
    <t>MSC KATRINA / MSC ELOANE / MSC VALERIA</t>
  </si>
  <si>
    <t>FJ004E</t>
  </si>
  <si>
    <r>
      <rPr>
        <b/>
        <sz val="8"/>
        <color rgb="FFFF0000"/>
        <rFont val="Arial"/>
        <family val="2"/>
      </rPr>
      <t>VIA</t>
    </r>
    <r>
      <rPr>
        <b/>
        <sz val="8"/>
        <color rgb="FF7030A0"/>
        <rFont val="Arial"/>
        <family val="2"/>
      </rPr>
      <t xml:space="preserve"> YTN 20/02</t>
    </r>
  </si>
  <si>
    <r>
      <rPr>
        <b/>
        <sz val="8"/>
        <color rgb="FFFF0000"/>
        <rFont val="Arial"/>
        <family val="2"/>
      </rPr>
      <t>VIA</t>
    </r>
    <r>
      <rPr>
        <b/>
        <sz val="8"/>
        <color rgb="FF7030A0"/>
        <rFont val="Arial"/>
        <family val="2"/>
      </rPr>
      <t xml:space="preserve"> YTN 22/02</t>
    </r>
  </si>
  <si>
    <t>MAERSK EXETER</t>
  </si>
  <si>
    <t>010N</t>
  </si>
  <si>
    <r>
      <rPr>
        <b/>
        <sz val="8"/>
        <color rgb="FFFF0000"/>
        <rFont val="Arial"/>
        <family val="2"/>
      </rPr>
      <t>VIA</t>
    </r>
    <r>
      <rPr>
        <b/>
        <sz val="8"/>
        <color rgb="FF7030A0"/>
        <rFont val="Arial"/>
        <family val="2"/>
      </rPr>
      <t xml:space="preserve"> YTN 07/03</t>
    </r>
  </si>
  <si>
    <t>MAERSK ENSENADA 010N</t>
  </si>
  <si>
    <t>GUNHILDE MAERSK</t>
  </si>
  <si>
    <t>011N</t>
  </si>
  <si>
    <r>
      <rPr>
        <b/>
        <sz val="8"/>
        <color rgb="FFFF0000"/>
        <rFont val="Arial"/>
        <family val="2"/>
      </rPr>
      <t>VIA</t>
    </r>
    <r>
      <rPr>
        <b/>
        <sz val="8"/>
        <color rgb="FF7030A0"/>
        <rFont val="Arial"/>
        <family val="2"/>
      </rPr>
      <t xml:space="preserve"> YTN 14/03</t>
    </r>
  </si>
  <si>
    <t>MAERSK EMERALD 011N</t>
  </si>
  <si>
    <t>VIA YTN 14/03</t>
  </si>
  <si>
    <t>MSC DANIELA / MAERSK HALIFAX</t>
  </si>
  <si>
    <t>MAERSK HALIFAX</t>
  </si>
  <si>
    <t>012N</t>
  </si>
  <si>
    <r>
      <rPr>
        <b/>
        <strike/>
        <sz val="8"/>
        <color rgb="FFFF0000"/>
        <rFont val="Arial"/>
        <family val="2"/>
      </rPr>
      <t>VIA</t>
    </r>
    <r>
      <rPr>
        <b/>
        <strike/>
        <sz val="8"/>
        <color rgb="FF7030A0"/>
        <rFont val="Arial"/>
        <family val="2"/>
      </rPr>
      <t xml:space="preserve"> YTN 25/03</t>
    </r>
  </si>
  <si>
    <t>XA012A</t>
  </si>
  <si>
    <r>
      <rPr>
        <b/>
        <sz val="8"/>
        <color rgb="FFFF0000"/>
        <rFont val="Arial"/>
        <family val="2"/>
      </rPr>
      <t>VIA SHA</t>
    </r>
    <r>
      <rPr>
        <b/>
        <sz val="8"/>
        <color rgb="FF7030A0"/>
        <rFont val="Arial"/>
        <family val="2"/>
      </rPr>
      <t xml:space="preserve"> 24/03</t>
    </r>
  </si>
  <si>
    <t>MSC ANNA QL012N</t>
  </si>
  <si>
    <r>
      <rPr>
        <b/>
        <sz val="8"/>
        <color rgb="FFFF0000"/>
        <rFont val="Arial"/>
        <family val="2"/>
      </rPr>
      <t>VIA</t>
    </r>
    <r>
      <rPr>
        <b/>
        <sz val="8"/>
        <color rgb="FF7030A0"/>
        <rFont val="Arial"/>
        <family val="2"/>
      </rPr>
      <t xml:space="preserve"> SHA 26/03</t>
    </r>
  </si>
  <si>
    <t>GERDA MAERSK</t>
  </si>
  <si>
    <t>013N</t>
  </si>
  <si>
    <t>PRO.S- MONDAY</t>
  </si>
  <si>
    <t>32 DAYS</t>
  </si>
  <si>
    <t>msc  katie</t>
  </si>
  <si>
    <t>QL015N</t>
  </si>
  <si>
    <t>GUDRUN MAERSk</t>
  </si>
  <si>
    <t>017N</t>
  </si>
  <si>
    <t>ETA YTN 26/04</t>
  </si>
  <si>
    <t>MAERSK ENSENADA 017N</t>
  </si>
  <si>
    <r>
      <rPr>
        <b/>
        <sz val="8"/>
        <color rgb="FFFF0000"/>
        <rFont val="Arial"/>
        <family val="2"/>
      </rPr>
      <t>VIA</t>
    </r>
    <r>
      <rPr>
        <b/>
        <sz val="8"/>
        <color rgb="FF7030A0"/>
        <rFont val="Arial"/>
        <family val="2"/>
      </rPr>
      <t xml:space="preserve"> YTN 29/04</t>
    </r>
  </si>
  <si>
    <t>MAERSK SEMAKAU</t>
  </si>
  <si>
    <t>ETA NSA 05/05</t>
  </si>
  <si>
    <t>014E</t>
  </si>
  <si>
    <t>ETA SHA 06/05</t>
  </si>
  <si>
    <t>MAERSK ANTARES</t>
  </si>
  <si>
    <t>MSC RAVENNA QL018N</t>
  </si>
  <si>
    <r>
      <rPr>
        <b/>
        <sz val="8"/>
        <color rgb="FFFF0000"/>
        <rFont val="Arial"/>
        <family val="2"/>
      </rPr>
      <t>VIA</t>
    </r>
    <r>
      <rPr>
        <b/>
        <sz val="8"/>
        <color rgb="FF7030A0"/>
        <rFont val="Arial"/>
        <family val="2"/>
      </rPr>
      <t xml:space="preserve"> NSA 05/05   /       </t>
    </r>
    <r>
      <rPr>
        <b/>
        <sz val="8"/>
        <color rgb="FFFF0000"/>
        <rFont val="Arial"/>
        <family val="2"/>
      </rPr>
      <t>VIA</t>
    </r>
    <r>
      <rPr>
        <b/>
        <sz val="8"/>
        <color rgb="FF7030A0"/>
        <rFont val="Arial"/>
        <family val="2"/>
      </rPr>
      <t xml:space="preserve"> SHA 10/05</t>
    </r>
  </si>
  <si>
    <t>QL019N</t>
  </si>
  <si>
    <r>
      <rPr>
        <b/>
        <sz val="8"/>
        <color rgb="FFFF0000"/>
        <rFont val="Arial"/>
        <family val="2"/>
      </rPr>
      <t>VIA</t>
    </r>
    <r>
      <rPr>
        <b/>
        <sz val="8"/>
        <color rgb="FF7030A0"/>
        <rFont val="Arial"/>
        <family val="2"/>
      </rPr>
      <t xml:space="preserve"> NGB 16/05</t>
    </r>
  </si>
  <si>
    <t>MSC SVEVA QL019N</t>
  </si>
  <si>
    <t>MSC LAURENCE / GERNER MK</t>
  </si>
  <si>
    <t>FJ016E</t>
  </si>
  <si>
    <t>ETA YTN 14/5</t>
  </si>
  <si>
    <t xml:space="preserve"> MAERSK EVORA 020N</t>
  </si>
  <si>
    <r>
      <rPr>
        <b/>
        <sz val="8"/>
        <color rgb="FFFF0000"/>
        <rFont val="Arial"/>
        <family val="2"/>
      </rPr>
      <t>VIA</t>
    </r>
    <r>
      <rPr>
        <b/>
        <sz val="8"/>
        <color rgb="FF7030A0"/>
        <rFont val="Arial"/>
        <family val="2"/>
      </rPr>
      <t xml:space="preserve"> YTN 20/05</t>
    </r>
  </si>
  <si>
    <t>MAERSK ENSHI</t>
  </si>
  <si>
    <t>QL024N</t>
  </si>
  <si>
    <t>025N</t>
  </si>
  <si>
    <t>QL026N</t>
  </si>
  <si>
    <r>
      <t xml:space="preserve">ETA </t>
    </r>
    <r>
      <rPr>
        <b/>
        <sz val="8"/>
        <color rgb="FFFF0000"/>
        <rFont val="Arial"/>
        <family val="2"/>
      </rPr>
      <t>NANSHA</t>
    </r>
    <r>
      <rPr>
        <sz val="8"/>
        <color rgb="FF7030A0"/>
        <rFont val="Arial"/>
        <family val="2"/>
      </rPr>
      <t xml:space="preserve"> 30/06</t>
    </r>
  </si>
  <si>
    <t>MSC TRIESTE QL026N</t>
  </si>
  <si>
    <t>QL027N</t>
  </si>
  <si>
    <t>028N</t>
  </si>
  <si>
    <t xml:space="preserve">Maersk Herrera </t>
  </si>
  <si>
    <t>042E</t>
  </si>
  <si>
    <r>
      <t xml:space="preserve">ETA </t>
    </r>
    <r>
      <rPr>
        <b/>
        <sz val="8"/>
        <color rgb="FFFF0000"/>
        <rFont val="Arial"/>
        <family val="2"/>
      </rPr>
      <t>SHANGHAI</t>
    </r>
    <r>
      <rPr>
        <sz val="8"/>
        <color rgb="FF7030A0"/>
        <rFont val="Arial"/>
        <family val="2"/>
      </rPr>
      <t xml:space="preserve"> 24/11</t>
    </r>
  </si>
  <si>
    <t>GEORG MAERSK 047N</t>
  </si>
  <si>
    <r>
      <t xml:space="preserve">ETA </t>
    </r>
    <r>
      <rPr>
        <b/>
        <sz val="8"/>
        <color rgb="FFFF0000"/>
        <rFont val="Arial"/>
        <family val="2"/>
      </rPr>
      <t>SHANGHAI</t>
    </r>
    <r>
      <rPr>
        <sz val="8"/>
        <color rgb="FF7030A0"/>
        <rFont val="Arial"/>
        <family val="2"/>
      </rPr>
      <t xml:space="preserve"> 28/11</t>
    </r>
  </si>
  <si>
    <t>MSC TERESA</t>
  </si>
  <si>
    <t>QL107N</t>
  </si>
  <si>
    <t>QL108N</t>
  </si>
  <si>
    <t>MSC JADE</t>
  </si>
  <si>
    <t>QL109N</t>
  </si>
  <si>
    <t>QL110N</t>
  </si>
  <si>
    <t>MSC INES</t>
  </si>
  <si>
    <t>FY105R</t>
  </si>
  <si>
    <t>ETA YANTIAN 18/3</t>
  </si>
  <si>
    <t>GEORGE MAERSK  / MSC CLORINDA</t>
  </si>
  <si>
    <t xml:space="preserve">MAERSK SHIVLING 111N </t>
  </si>
  <si>
    <t>ETA YANTIAN 24/3</t>
  </si>
  <si>
    <t>MAERSK EMDEN</t>
  </si>
  <si>
    <t>QL112N</t>
  </si>
  <si>
    <t>VIA YANTIAN</t>
  </si>
  <si>
    <t>CONNECTING VESSEL-JAGUAR</t>
  </si>
  <si>
    <r>
      <t>LONG BEACH</t>
    </r>
    <r>
      <rPr>
        <b/>
        <sz val="6"/>
        <color rgb="FF7030A0"/>
        <rFont val="Arial"/>
        <family val="2"/>
      </rPr>
      <t xml:space="preserve"> </t>
    </r>
    <r>
      <rPr>
        <sz val="6"/>
        <color rgb="FF7030A0"/>
        <rFont val="Arial"/>
        <family val="2"/>
      </rPr>
      <t>(Pier T) TOTAL TERMINALS INTERNATIONAL LLC</t>
    </r>
  </si>
  <si>
    <t>PRO SUNDAY</t>
  </si>
  <si>
    <t>HJNC</t>
  </si>
  <si>
    <t>FJ109E</t>
  </si>
  <si>
    <t>QL116N</t>
  </si>
  <si>
    <t>FJ110E</t>
  </si>
  <si>
    <t>MAERAK ELBA</t>
  </si>
  <si>
    <t>117N</t>
  </si>
  <si>
    <t>QL115N</t>
  </si>
  <si>
    <t>VIA NANSHA</t>
  </si>
  <si>
    <t>ETA NANSHA</t>
  </si>
  <si>
    <t>FJ111E</t>
  </si>
  <si>
    <t xml:space="preserve">MSC KATIE </t>
  </si>
  <si>
    <t>QJ118N</t>
  </si>
  <si>
    <t>FJ112E</t>
  </si>
  <si>
    <t>QJ119N</t>
  </si>
  <si>
    <t>FJ113E</t>
  </si>
  <si>
    <t>120N</t>
  </si>
  <si>
    <t>FRI</t>
  </si>
  <si>
    <t>FJ121E</t>
  </si>
  <si>
    <t>QJ127N</t>
  </si>
  <si>
    <t>VIA SHANGHAI</t>
  </si>
  <si>
    <t>PRO SAT</t>
  </si>
  <si>
    <t>35 DAYS</t>
  </si>
  <si>
    <t>MSC ANNA</t>
  </si>
  <si>
    <t>FT319E</t>
  </si>
  <si>
    <t>QJ325N</t>
  </si>
  <si>
    <t>MSC OSCAR</t>
  </si>
  <si>
    <t>FT320E</t>
  </si>
  <si>
    <t>MSC ORION</t>
  </si>
  <si>
    <t>QJ326N</t>
  </si>
  <si>
    <t>QJ327N</t>
  </si>
  <si>
    <t>MSC TINA</t>
  </si>
  <si>
    <t>FT321E</t>
  </si>
  <si>
    <t>QJ328N</t>
  </si>
  <si>
    <t>26</t>
  </si>
  <si>
    <t>FT322E</t>
  </si>
  <si>
    <t>QJ329N</t>
  </si>
  <si>
    <t>MSC MAYA</t>
  </si>
  <si>
    <t>FT323E</t>
  </si>
  <si>
    <t>QJ330N</t>
  </si>
  <si>
    <t>MSC CLARA</t>
  </si>
  <si>
    <t>FT324E</t>
  </si>
  <si>
    <t>QJ331N</t>
  </si>
  <si>
    <t>FT325E</t>
  </si>
  <si>
    <t>MSC BEATRICE</t>
  </si>
  <si>
    <t>QJ332N</t>
  </si>
  <si>
    <t>FT326E</t>
  </si>
  <si>
    <t>QJ333N</t>
  </si>
  <si>
    <t>MSC MIRJAM</t>
  </si>
  <si>
    <t>FT327E</t>
  </si>
  <si>
    <t>QJ334N</t>
  </si>
  <si>
    <t>FT328E</t>
  </si>
  <si>
    <t>QJ335N</t>
  </si>
  <si>
    <t>MSC ZOE</t>
  </si>
  <si>
    <t>FT329E</t>
  </si>
  <si>
    <t>QJ336N</t>
  </si>
  <si>
    <t>MSC LEANNE</t>
  </si>
  <si>
    <t>FT330E</t>
  </si>
  <si>
    <t>QJ337N</t>
  </si>
  <si>
    <t>FT331E</t>
  </si>
  <si>
    <t>QJ338N</t>
  </si>
  <si>
    <t>FT332E</t>
  </si>
  <si>
    <t>QJ339N</t>
  </si>
  <si>
    <t>NO BUSAN ON PHOENIX</t>
  </si>
  <si>
    <t>USWC3  ORIENT SERVICE - USA WESTCOAST</t>
  </si>
  <si>
    <t>VIA BUSAN</t>
  </si>
  <si>
    <t>PNIT</t>
  </si>
  <si>
    <t>26 DAYS</t>
  </si>
  <si>
    <t>MOL LONDRINA</t>
  </si>
  <si>
    <t>824B</t>
  </si>
  <si>
    <t>831N</t>
  </si>
  <si>
    <t>MSC ALBANY</t>
  </si>
  <si>
    <t>825B</t>
  </si>
  <si>
    <t>GUTHORM MAERSK</t>
  </si>
  <si>
    <t>832N</t>
  </si>
  <si>
    <t>MSC GIULIA</t>
  </si>
  <si>
    <t>FI826R</t>
  </si>
  <si>
    <t>833N</t>
  </si>
  <si>
    <t>MOL ANCHORAGE</t>
  </si>
  <si>
    <t>827B</t>
  </si>
  <si>
    <t>GUNVOR MAERSK</t>
  </si>
  <si>
    <t>834N</t>
  </si>
  <si>
    <t>MSC NAOMI</t>
  </si>
  <si>
    <t>FI828R</t>
  </si>
  <si>
    <t xml:space="preserve">GUDRUN MAERSK </t>
  </si>
  <si>
    <t>835N</t>
  </si>
  <si>
    <t>SUN</t>
  </si>
  <si>
    <t>40 DAYS</t>
  </si>
  <si>
    <t>FT836E</t>
  </si>
  <si>
    <t>841N</t>
  </si>
  <si>
    <t>FT847E</t>
  </si>
  <si>
    <t>MAERSK ALGOL</t>
  </si>
  <si>
    <t>852N</t>
  </si>
  <si>
    <t>FT849E</t>
  </si>
  <si>
    <t>902N</t>
  </si>
  <si>
    <t>CONNECTING VESSEL-NEW ORIENT</t>
  </si>
  <si>
    <t>FT850E</t>
  </si>
  <si>
    <t>FO903N</t>
  </si>
  <si>
    <t>FT901E</t>
  </si>
  <si>
    <t>906N</t>
  </si>
  <si>
    <t>MSC DANIT</t>
  </si>
  <si>
    <t>FT902E</t>
  </si>
  <si>
    <t>FT903E</t>
  </si>
  <si>
    <t>908N</t>
  </si>
  <si>
    <t>FT904E</t>
  </si>
  <si>
    <t>909N</t>
  </si>
  <si>
    <t>GREDA MAERSK</t>
  </si>
  <si>
    <t>919N</t>
  </si>
  <si>
    <t>PHOENEX(TUE)</t>
  </si>
  <si>
    <t>MAERSK HONG KONG</t>
  </si>
  <si>
    <t>FJ932E</t>
  </si>
  <si>
    <t>941N</t>
  </si>
  <si>
    <t>JADE (SAT)</t>
  </si>
  <si>
    <t>952E</t>
  </si>
  <si>
    <t>005N</t>
  </si>
  <si>
    <t>MSC OSCAR/ ANNA</t>
  </si>
  <si>
    <t>JADE (SAT) MSC REEF</t>
  </si>
  <si>
    <t>FJ952E</t>
  </si>
  <si>
    <t>006N</t>
  </si>
  <si>
    <t>FJ002E</t>
  </si>
  <si>
    <t>007N</t>
  </si>
  <si>
    <t>002E</t>
  </si>
  <si>
    <t>MAERSK ALTAIR</t>
  </si>
  <si>
    <t>FJ008E</t>
  </si>
  <si>
    <t>GERNER MAERSK</t>
  </si>
  <si>
    <t>008E</t>
  </si>
  <si>
    <t>FJ009E</t>
  </si>
  <si>
    <t>014N</t>
  </si>
  <si>
    <t>PNC</t>
  </si>
  <si>
    <t>30~40 DAYS</t>
  </si>
  <si>
    <t>35~45 DAYS</t>
  </si>
  <si>
    <t>PRO.A</t>
  </si>
  <si>
    <t>cntr pick up</t>
  </si>
  <si>
    <t>approved pick up</t>
  </si>
  <si>
    <t>BS</t>
  </si>
  <si>
    <t>FJ012E</t>
  </si>
  <si>
    <t>MAERK HAVANA</t>
  </si>
  <si>
    <t>011E</t>
  </si>
  <si>
    <t>MAERSK SIRAC</t>
  </si>
  <si>
    <t>FJ013E</t>
  </si>
  <si>
    <t>018N</t>
  </si>
  <si>
    <t>MAERK HERRERA</t>
  </si>
  <si>
    <t>MAERSK HAVANA</t>
  </si>
  <si>
    <t>012E</t>
  </si>
  <si>
    <t>FJ014E</t>
  </si>
  <si>
    <t>MAERSK ALFIRK</t>
  </si>
  <si>
    <t>019N</t>
  </si>
  <si>
    <t>FJ015E</t>
  </si>
  <si>
    <t>020N</t>
  </si>
  <si>
    <t>FT013E</t>
  </si>
  <si>
    <t>021N</t>
  </si>
  <si>
    <t>FJ017E</t>
  </si>
  <si>
    <t>022N</t>
  </si>
  <si>
    <t>FJ018E</t>
  </si>
  <si>
    <t>FO023N</t>
  </si>
  <si>
    <t>FJ019E</t>
  </si>
  <si>
    <t>024N</t>
  </si>
  <si>
    <t>MAERSK HANOI</t>
  </si>
  <si>
    <t>018E</t>
  </si>
  <si>
    <t>MSC LILY</t>
  </si>
  <si>
    <t>FI124R</t>
  </si>
  <si>
    <t>MAERSK GUAYAQUIL</t>
  </si>
  <si>
    <t>133N</t>
  </si>
  <si>
    <t>XX</t>
  </si>
  <si>
    <t>MONTEVIDEO EXPRESS</t>
  </si>
  <si>
    <t>2118E</t>
  </si>
  <si>
    <t>MSC CHANNE</t>
  </si>
  <si>
    <t>FI126R</t>
  </si>
  <si>
    <t>SEASPAN HARRIER</t>
  </si>
  <si>
    <t>2136E</t>
  </si>
  <si>
    <t>CAP SAN JUAN</t>
  </si>
  <si>
    <t>201N</t>
  </si>
  <si>
    <t>MSC DESIREE</t>
  </si>
  <si>
    <t>FI144E</t>
  </si>
  <si>
    <t>2201E</t>
  </si>
  <si>
    <t>CONNECTING VESSEL- ORIENT</t>
  </si>
  <si>
    <t>333N</t>
  </si>
  <si>
    <t>CONNECTING VESSEL- ORIENT SVC</t>
  </si>
  <si>
    <t>ETA BUSAN</t>
  </si>
  <si>
    <t>PRO FRI</t>
  </si>
  <si>
    <t>MAERSK STADELHORN</t>
  </si>
  <si>
    <t>334N</t>
  </si>
  <si>
    <t>335N</t>
  </si>
  <si>
    <t>CEZANNE</t>
  </si>
  <si>
    <t>336N</t>
  </si>
  <si>
    <t>337N</t>
  </si>
  <si>
    <t>338N</t>
  </si>
  <si>
    <t>FT333E</t>
  </si>
  <si>
    <t>MAERSK SHIVLING</t>
  </si>
  <si>
    <t>339N</t>
  </si>
  <si>
    <t>FT334E</t>
  </si>
  <si>
    <t>340N</t>
  </si>
  <si>
    <t>FT335E</t>
  </si>
  <si>
    <t>341N</t>
  </si>
  <si>
    <t>FT336E</t>
  </si>
  <si>
    <t>342N</t>
  </si>
  <si>
    <t>FT337E</t>
  </si>
  <si>
    <t>MAERSK SARAT</t>
  </si>
  <si>
    <t>343N</t>
  </si>
  <si>
    <t>FT338E</t>
  </si>
  <si>
    <t>GUSTAV MAERSK</t>
  </si>
  <si>
    <t>344N</t>
  </si>
  <si>
    <t>CRYSTAL LEE</t>
  </si>
  <si>
    <t>crystal.lee@msc.com</t>
  </si>
  <si>
    <t>LEON TAI</t>
  </si>
  <si>
    <t>6011 0547</t>
  </si>
  <si>
    <t>leon.tai@msc.com</t>
  </si>
  <si>
    <t>LIM CHIN SIN</t>
  </si>
  <si>
    <t>chinsin.lim@msc.com</t>
  </si>
  <si>
    <t>GWYNETH LIM</t>
  </si>
  <si>
    <t>gwyneth.lim@msc.com</t>
  </si>
  <si>
    <t>LAWRENCE ANG</t>
  </si>
  <si>
    <t>SARA KOH</t>
  </si>
  <si>
    <t>sara.koh@msc.com</t>
  </si>
  <si>
    <t>JUN YUAN</t>
  </si>
  <si>
    <t>AM3 PHOENIX SERVICE</t>
  </si>
  <si>
    <t>Profoma sailing - TUE</t>
  </si>
  <si>
    <t>MON</t>
  </si>
  <si>
    <t>20 DAYS</t>
  </si>
  <si>
    <t>MAERSK HUACHO</t>
  </si>
  <si>
    <t>020W</t>
  </si>
  <si>
    <t>MAERSK HIDALGO</t>
  </si>
  <si>
    <t>021W</t>
  </si>
  <si>
    <t>024W</t>
  </si>
  <si>
    <t>MAERSK HANGZHOU</t>
  </si>
  <si>
    <t>026W</t>
  </si>
  <si>
    <t>028W</t>
  </si>
  <si>
    <t>MSC GENOVA</t>
  </si>
  <si>
    <t>QX030W</t>
  </si>
  <si>
    <t>034W</t>
  </si>
  <si>
    <t>035W</t>
  </si>
  <si>
    <t>036W</t>
  </si>
  <si>
    <t>037W</t>
  </si>
  <si>
    <t>QX041W</t>
  </si>
  <si>
    <t>042W</t>
  </si>
  <si>
    <t>043W</t>
  </si>
  <si>
    <t>044W</t>
  </si>
  <si>
    <t>050W</t>
  </si>
  <si>
    <t>051W</t>
  </si>
  <si>
    <t>QX052W</t>
  </si>
  <si>
    <t>053W</t>
  </si>
  <si>
    <t>105W</t>
  </si>
  <si>
    <t>106W</t>
  </si>
  <si>
    <t>107W</t>
  </si>
  <si>
    <t>ex MS HAVANA</t>
  </si>
  <si>
    <t>108W</t>
  </si>
  <si>
    <t>109W</t>
  </si>
  <si>
    <t>110W</t>
  </si>
  <si>
    <t>QX111W</t>
  </si>
  <si>
    <t>115W</t>
  </si>
  <si>
    <t>117W</t>
  </si>
  <si>
    <t>118W</t>
  </si>
  <si>
    <t>119W</t>
  </si>
  <si>
    <t>120W</t>
  </si>
  <si>
    <t>121W</t>
  </si>
  <si>
    <t>122W</t>
  </si>
  <si>
    <t>123W</t>
  </si>
  <si>
    <t>124W</t>
  </si>
  <si>
    <t>ES MAERSK HANOI</t>
  </si>
  <si>
    <t>SCHEDULE SLIDE</t>
  </si>
  <si>
    <t>126W</t>
  </si>
  <si>
    <t>EX MAERSK HOUSTON</t>
  </si>
  <si>
    <t>128W</t>
  </si>
  <si>
    <t>129W</t>
  </si>
  <si>
    <t>130W</t>
  </si>
  <si>
    <t>131W</t>
  </si>
  <si>
    <t>132W</t>
  </si>
  <si>
    <t>WEEK 36</t>
  </si>
  <si>
    <t>133W</t>
  </si>
  <si>
    <t>QX134W</t>
  </si>
  <si>
    <t>139W</t>
  </si>
  <si>
    <t>141W</t>
  </si>
  <si>
    <t>142W</t>
  </si>
  <si>
    <t>143W</t>
  </si>
  <si>
    <t>144W</t>
  </si>
  <si>
    <t>QX145W</t>
  </si>
  <si>
    <t>149W</t>
  </si>
  <si>
    <t>WEEK 1</t>
  </si>
  <si>
    <t>150W</t>
  </si>
  <si>
    <t>WEEK 2</t>
  </si>
  <si>
    <t>WEEK 3</t>
  </si>
  <si>
    <t>WEEK 4</t>
  </si>
  <si>
    <t>201W</t>
  </si>
  <si>
    <t>WEEK 5</t>
  </si>
  <si>
    <t>202W</t>
  </si>
  <si>
    <t>WEEK 6</t>
  </si>
  <si>
    <t>203W</t>
  </si>
  <si>
    <t>WEEK 7</t>
  </si>
  <si>
    <t>204W</t>
  </si>
  <si>
    <t xml:space="preserve">WEEK 8 </t>
  </si>
  <si>
    <t>205W</t>
  </si>
  <si>
    <t xml:space="preserve">WEEK 9 </t>
  </si>
  <si>
    <t>QX206W</t>
  </si>
  <si>
    <t>WEEK 10</t>
  </si>
  <si>
    <t>207W</t>
  </si>
  <si>
    <t>WEEK 11</t>
  </si>
  <si>
    <t>208W</t>
  </si>
  <si>
    <t>WEEK 12</t>
  </si>
  <si>
    <t>WEEK 13</t>
  </si>
  <si>
    <t>WEEK 14</t>
  </si>
  <si>
    <t>WEEK 15</t>
  </si>
  <si>
    <t>WEEK 16</t>
  </si>
  <si>
    <t>213W</t>
  </si>
  <si>
    <t>WEEK 17</t>
  </si>
  <si>
    <t>214W</t>
  </si>
  <si>
    <t>WEEK 18</t>
  </si>
  <si>
    <t>WEEK 19</t>
  </si>
  <si>
    <t>WEEK 20</t>
  </si>
  <si>
    <t>WEEK 21</t>
  </si>
  <si>
    <t>QX218W</t>
  </si>
  <si>
    <t>WEEK 22</t>
  </si>
  <si>
    <t>MAERSK HIDALGO/WEEK 23</t>
  </si>
  <si>
    <t>WEEK 24</t>
  </si>
  <si>
    <t>WEEK 25</t>
  </si>
  <si>
    <t>WEEK 26</t>
  </si>
  <si>
    <t>WEEK 27</t>
  </si>
  <si>
    <t>WEEK 28</t>
  </si>
  <si>
    <t xml:space="preserve">EXPRESS BERLIN </t>
  </si>
  <si>
    <t>CONTI DARWIN</t>
  </si>
  <si>
    <t>WEEK 29</t>
  </si>
  <si>
    <t>WEEK 30</t>
  </si>
  <si>
    <t>WEEK 31</t>
  </si>
  <si>
    <t>WEEK 32</t>
  </si>
  <si>
    <t>QX230W</t>
  </si>
  <si>
    <t>WEEK 33</t>
  </si>
  <si>
    <t>QX231W</t>
  </si>
  <si>
    <t>WEEK 34</t>
  </si>
  <si>
    <t>WEEK 35</t>
  </si>
  <si>
    <t>WEEK 37</t>
  </si>
  <si>
    <t>WEEK 38</t>
  </si>
  <si>
    <t>WEEK 39</t>
  </si>
  <si>
    <t>WEEK 40</t>
  </si>
  <si>
    <t>WEEK 42</t>
  </si>
  <si>
    <t>WEEK 43</t>
  </si>
  <si>
    <t>WEEK 44</t>
  </si>
  <si>
    <t>WEEK 45</t>
  </si>
  <si>
    <t>WEEK 46</t>
  </si>
  <si>
    <t>MAERSK CAMPBELL</t>
  </si>
  <si>
    <t>WEEK 47</t>
  </si>
  <si>
    <t>WEEK 48</t>
  </si>
  <si>
    <t>MAERSK HERRERA /WEEK 49</t>
  </si>
  <si>
    <t>MAERSK HIDALGO / WEEK 50</t>
  </si>
  <si>
    <t>WEEK 51</t>
  </si>
  <si>
    <t>MAERSK HOUSTON  / MAERSK CANDOR / WEEK 52</t>
  </si>
  <si>
    <t>CAP SAN VINCENT</t>
  </si>
  <si>
    <t>MAERSK CANDOR  WEEK 1</t>
  </si>
  <si>
    <t>MAERSK CAMBRIDGE/ WEEK 4</t>
  </si>
  <si>
    <t>WEEK 8</t>
  </si>
  <si>
    <t>WEEK 9</t>
  </si>
  <si>
    <t>MAERSK CANYON</t>
  </si>
  <si>
    <t>WEEK 23</t>
  </si>
  <si>
    <t>XA323A</t>
  </si>
  <si>
    <t>WEEK 41</t>
  </si>
  <si>
    <t>WEEK 49</t>
  </si>
  <si>
    <t>WEEK 50</t>
  </si>
  <si>
    <t>WEEK 52</t>
  </si>
  <si>
    <t>MAERSK CLEVELAND</t>
  </si>
  <si>
    <t>MAERSK HALIFAX / MSC CLAUDE GIRARDET</t>
  </si>
  <si>
    <t>MAERSK CANYON / MAERSK HERRERA</t>
  </si>
  <si>
    <t>DIVERT TO MSC OLIVER FT404W</t>
  </si>
  <si>
    <t>DIVERT TO MSC ROSE FD404W</t>
  </si>
  <si>
    <t>DIVERT TO MSC SIXIN FJ403W</t>
  </si>
  <si>
    <t>38 DAYS</t>
  </si>
  <si>
    <t>WEEK</t>
  </si>
  <si>
    <t>MAERSK HERRERA/MAERSK HONG KONG</t>
  </si>
  <si>
    <t>DIVERT TO MSC RIFAYA FT407W</t>
  </si>
  <si>
    <t>DIVERT TO MSC MSC AMBRA FJ406W</t>
  </si>
  <si>
    <t>MAERSK HANOI / MAERSK CAMPBELL</t>
  </si>
  <si>
    <t>MAERSK CHARLESTON</t>
  </si>
  <si>
    <t>ASTRID MAERSK</t>
  </si>
  <si>
    <t>SPEED</t>
  </si>
  <si>
    <t>BOOKING :</t>
  </si>
  <si>
    <t>KARTHIGAYAN VELU</t>
  </si>
  <si>
    <t>HAZEL TOH</t>
  </si>
  <si>
    <t>DARIUS  ONG</t>
  </si>
  <si>
    <t>CHING WEI NG</t>
  </si>
  <si>
    <t>LIM LEE HLI</t>
  </si>
  <si>
    <t>EUNICE CHAN</t>
  </si>
  <si>
    <t>USWC SENTOSA SERVICE - WESTBOUND</t>
  </si>
  <si>
    <r>
      <t xml:space="preserve">LONG BEACH </t>
    </r>
    <r>
      <rPr>
        <sz val="10"/>
        <color rgb="FFFF0000"/>
        <rFont val="Arial"/>
        <family val="2"/>
      </rPr>
      <t>(Pier T) TOTAL TERMINALS INTERNATIONAL LLC</t>
    </r>
  </si>
  <si>
    <t>PRO.S- SAT</t>
  </si>
  <si>
    <t>MSC ELA</t>
  </si>
  <si>
    <t>MSC ANS</t>
  </si>
  <si>
    <t>FV116A</t>
  </si>
  <si>
    <t xml:space="preserve">LONG BEACH </t>
  </si>
  <si>
    <t>TACOMA (HUSKY TERMINAL )</t>
  </si>
  <si>
    <t>bhavya / MSC ORION</t>
  </si>
  <si>
    <t>FV119A</t>
  </si>
  <si>
    <t>FV136A</t>
  </si>
  <si>
    <t>MSC BEATRICE / MSC KATRINA</t>
  </si>
  <si>
    <t>FV137A</t>
  </si>
  <si>
    <t>MSC DANIELA / MSC KATRINA</t>
  </si>
  <si>
    <t>MSC ALINA</t>
  </si>
  <si>
    <t>FV138A</t>
  </si>
  <si>
    <t>MSC AURIGA / MSC DANIELA / CAPE KORTIA</t>
  </si>
  <si>
    <t>MSC ANZU</t>
  </si>
  <si>
    <t>FV139A</t>
  </si>
  <si>
    <t xml:space="preserve">OAKLAND </t>
  </si>
  <si>
    <t>X</t>
  </si>
  <si>
    <t>MSC ALIYA / MSC IVANA / MSC DANIELA</t>
  </si>
  <si>
    <t>FV142A</t>
  </si>
  <si>
    <t>28 DAYS</t>
  </si>
  <si>
    <t>MSC  ORION / MSC ALIYA / MSC AURIGA</t>
  </si>
  <si>
    <t>FV143A</t>
  </si>
  <si>
    <t>FV144A</t>
  </si>
  <si>
    <t>MSC  ANZU/ MSC ORION</t>
  </si>
  <si>
    <t>FV147A</t>
  </si>
  <si>
    <t xml:space="preserve">MSC RAVENNA / MSC ORION / MSC TRIESTE / MSC SONIA </t>
  </si>
  <si>
    <t>MSC HEIDI</t>
  </si>
  <si>
    <t>FV148A</t>
  </si>
  <si>
    <t>wk</t>
  </si>
  <si>
    <t>PRO.S- SUN</t>
  </si>
  <si>
    <t>24 DAYS ++</t>
  </si>
  <si>
    <t>29 DAYS ++</t>
  </si>
  <si>
    <t>33 DAYS ++</t>
  </si>
  <si>
    <t>FV205A</t>
  </si>
  <si>
    <t>VOID</t>
  </si>
  <si>
    <t>MSC SHAY</t>
  </si>
  <si>
    <t>FV207A</t>
  </si>
  <si>
    <t>MSC AURIGA/MSC DANIELA /CONTI COURAGE</t>
  </si>
  <si>
    <t>CONTI COURAGE</t>
  </si>
  <si>
    <t>FV210A</t>
  </si>
  <si>
    <t>ex MSC VEGA / MSC KATRINA</t>
  </si>
  <si>
    <t>FV213A</t>
  </si>
  <si>
    <t>MSC DEILA / MSC KATRINA</t>
  </si>
  <si>
    <t xml:space="preserve">MSC WASHINGTON </t>
  </si>
  <si>
    <t>FV214A</t>
  </si>
  <si>
    <t>27 DAYS ++</t>
  </si>
  <si>
    <t xml:space="preserve"> 38 DAYS ++</t>
  </si>
  <si>
    <t>MSC WASHINGTON / MSC VEGA / MSC RAVENNA</t>
  </si>
  <si>
    <t>MSC VIRGO</t>
  </si>
  <si>
    <t>FV215A</t>
  </si>
  <si>
    <t>MSC FAITH / MSC SONIA</t>
  </si>
  <si>
    <t>FV219A</t>
  </si>
  <si>
    <t>MSC DANIELA / MSC TRIESTE  / MSC SONIA / MSC FAITH</t>
  </si>
  <si>
    <t>FV220A</t>
  </si>
  <si>
    <t xml:space="preserve">MSC TRIESTE </t>
  </si>
  <si>
    <t>FV221A</t>
  </si>
  <si>
    <t>CONTI COURAGE / MSC KALINA / MSC AURIGA</t>
  </si>
  <si>
    <t>MSC LISA</t>
  </si>
  <si>
    <t>FV223A</t>
  </si>
  <si>
    <t>NAVIOS UTMOST / MSC FLAVIA / MSC AMSTERDAM / SEAMAX FAIRFIELD / MSC VIRGINIA</t>
  </si>
  <si>
    <t>NAVIOS UTMOST</t>
  </si>
  <si>
    <t>FV226A</t>
  </si>
  <si>
    <t>MSC FAITH / MSC AMALFI / MSC ARICA / MSC AURICA / MSC VITA</t>
  </si>
  <si>
    <t>FV230A</t>
  </si>
  <si>
    <t>MSC SILVANA / MSC BRANKA / MSC SILVANA</t>
  </si>
  <si>
    <t>FV233A</t>
  </si>
  <si>
    <t>ex CAPE KORTIA / CONTI CHIVALRY / MSC RAVENNA</t>
  </si>
  <si>
    <t>FV234A</t>
  </si>
  <si>
    <t>FV236A</t>
  </si>
  <si>
    <t>ex MSC HEIDI / MSC BRANKA</t>
  </si>
  <si>
    <t>FV239A</t>
  </si>
  <si>
    <t>LOS ANGELES - WBCT terminal</t>
  </si>
  <si>
    <t>MSC BRANKA</t>
  </si>
  <si>
    <t>FV240A</t>
  </si>
  <si>
    <t xml:space="preserve">ex MSC VITA / MSC AURIGA / MSC FAIRFIELD </t>
  </si>
  <si>
    <t>MSC SHUBA B</t>
  </si>
  <si>
    <t>FV241A</t>
  </si>
  <si>
    <t>NAVARINO / MSC AURIGA</t>
  </si>
  <si>
    <t>FV242A</t>
  </si>
  <si>
    <t>CONTI CHIVALRY /  NAVARINO / MSC AURIGA / MSC HEIDI / CAPE SOUNIO / MSC CLORINDA</t>
  </si>
  <si>
    <t>CAPE SOUNIO</t>
  </si>
  <si>
    <t>FV243A</t>
  </si>
  <si>
    <t>NAVARINO /  MSC AURIGA / CAPE SOUNIO</t>
  </si>
  <si>
    <t>FV244A</t>
  </si>
  <si>
    <t>NAVARINO / MSC RAVENNA</t>
  </si>
  <si>
    <t>MSC GAYANE</t>
  </si>
  <si>
    <t>FV245A</t>
  </si>
  <si>
    <t>FV246A</t>
  </si>
  <si>
    <t>Week</t>
  </si>
  <si>
    <t>FV303A</t>
  </si>
  <si>
    <t>BLANK</t>
  </si>
  <si>
    <t>via YTN TO 304A 14/02</t>
  </si>
  <si>
    <t>FV305A</t>
  </si>
  <si>
    <t>MONACO MAERSK 301E 3/2 via SHA</t>
  </si>
  <si>
    <t>MSC MAYA FT301E  3/02 via BUSAN</t>
  </si>
  <si>
    <t>MONACO MAERSK 301E / via SHA 10/2</t>
  </si>
  <si>
    <t>MSC BEATRICE QJ306N-JAGUAR 19/2</t>
  </si>
  <si>
    <t>MSC MAYA FT301E / via  BUSAN</t>
  </si>
  <si>
    <t>MAERSK EDMONTON 308N-ORIENT 27/2</t>
  </si>
  <si>
    <t>MSC GIULIA / MSC FAITH</t>
  </si>
  <si>
    <t>FV306A</t>
  </si>
  <si>
    <t>MSC REEF FT302E / VIA BUSAN 24/2</t>
  </si>
  <si>
    <t>31 DAYS ++</t>
  </si>
  <si>
    <t xml:space="preserve"> 36 DAYS ++</t>
  </si>
  <si>
    <t>MSC IRENE / MSC VANDYA</t>
  </si>
  <si>
    <t>FV310E</t>
  </si>
  <si>
    <t>MSC IRENE</t>
  </si>
  <si>
    <t>FV311E</t>
  </si>
  <si>
    <t>MSC JEWEL / MSC ROSA M</t>
  </si>
  <si>
    <t>FV313E</t>
  </si>
  <si>
    <t>MSC VIRGO / MSC KANOKO</t>
  </si>
  <si>
    <t>FV315E</t>
  </si>
  <si>
    <t>MSC TERESA / NAVARINO</t>
  </si>
  <si>
    <t>MSC KANOKO</t>
  </si>
  <si>
    <t>FV316E</t>
  </si>
  <si>
    <t>MSC JEWEL / MSC TERESA</t>
  </si>
  <si>
    <t>FV317E</t>
  </si>
  <si>
    <t>FV318E</t>
  </si>
  <si>
    <t>HD318R</t>
  </si>
  <si>
    <t xml:space="preserve"> eta  VUT    14-May</t>
  </si>
  <si>
    <t>VIA VUNG TAU 1-May</t>
  </si>
  <si>
    <t xml:space="preserve"> ETA LAX        5-Jun</t>
  </si>
  <si>
    <t>VIA       VUNG TAU</t>
  </si>
  <si>
    <t>CONNECTING VESSEL- SENTOSA</t>
  </si>
  <si>
    <t>SEAGULL/ SENTOSA</t>
  </si>
  <si>
    <t>35 DAYS ++</t>
  </si>
  <si>
    <t>37 DAYS ++</t>
  </si>
  <si>
    <t>MSC MARA / MSC IRENE</t>
  </si>
  <si>
    <t>SKIP</t>
  </si>
  <si>
    <t>FV319E</t>
  </si>
  <si>
    <t>HU318R</t>
  </si>
  <si>
    <t>MSC ORNELLA</t>
  </si>
  <si>
    <t>FV320A</t>
  </si>
  <si>
    <t>MSC SAVONA / MSC BERYL / MSC SAVONA / MSC MARA</t>
  </si>
  <si>
    <t>FV319R</t>
  </si>
  <si>
    <t>FV321A</t>
  </si>
  <si>
    <t>--</t>
  </si>
  <si>
    <t>MSC GENOVA / MSC IRENE  / MSC FRANCESCA FV320E</t>
  </si>
  <si>
    <t>XA319A</t>
  </si>
  <si>
    <t>FV322A</t>
  </si>
  <si>
    <t>FD318E</t>
  </si>
  <si>
    <t xml:space="preserve">MSC FRANCESCA / MSC SAVONA </t>
  </si>
  <si>
    <t>FV320R</t>
  </si>
  <si>
    <t>FV323A</t>
  </si>
  <si>
    <t>MSC VIRGINIA / MSC VIRGO</t>
  </si>
  <si>
    <t>FV321R</t>
  </si>
  <si>
    <t>FV324A</t>
  </si>
  <si>
    <t>MSC POLARIS</t>
  </si>
  <si>
    <t>XA320A</t>
  </si>
  <si>
    <t>PRO S SAT</t>
  </si>
  <si>
    <t>PRO.Sailing</t>
  </si>
  <si>
    <t>MSC SINGAPORE</t>
  </si>
  <si>
    <t>QS323R</t>
  </si>
  <si>
    <t xml:space="preserve">MSC GAYANE </t>
  </si>
  <si>
    <t>FV325A</t>
  </si>
  <si>
    <t>MSC IRENE / MSC FREEPORT</t>
  </si>
  <si>
    <t>MSC ADONIS</t>
  </si>
  <si>
    <t>QS324R</t>
  </si>
  <si>
    <t>FV326A</t>
  </si>
  <si>
    <t xml:space="preserve">MSC DANIELA / MSC BETTINA / MSC PALOMA / MSC BRIDGEPORT5 / MSC IRENE4  </t>
  </si>
  <si>
    <t>FV327A</t>
  </si>
  <si>
    <t>QS325R</t>
  </si>
  <si>
    <t>MSC FRANCESCA / MSC VIRGO / MSC MARA /  MSC PALOMA / / MSC ERMINIA/MSC ERMINIA IV</t>
  </si>
  <si>
    <t>TBA/TBA</t>
  </si>
  <si>
    <t>QS326R</t>
  </si>
  <si>
    <t>328A</t>
  </si>
  <si>
    <t>FV328A</t>
  </si>
  <si>
    <t>MSC VIRGO / MSC ARICA / MSC SAMANTHA / MSC VIRGINIA</t>
  </si>
  <si>
    <t>QS327R</t>
  </si>
  <si>
    <t>FV329A</t>
  </si>
  <si>
    <t>HV329R</t>
  </si>
  <si>
    <t>FV330A</t>
  </si>
  <si>
    <t>CONNECTING VESSEL- SENTOSA SVC</t>
  </si>
  <si>
    <t>DOLPHIN</t>
  </si>
  <si>
    <t>PRO S SUN</t>
  </si>
  <si>
    <t>MSC SAVONA / MSC ALTAIR / MSC MAKALU III / MSC FRANCSESCA / MSC SAMANTHA</t>
  </si>
  <si>
    <t>MSC ALTAIR</t>
  </si>
  <si>
    <t>QS328R</t>
  </si>
  <si>
    <t>FV331A</t>
  </si>
  <si>
    <t>MSC PAOLA</t>
  </si>
  <si>
    <t>HV330R</t>
  </si>
  <si>
    <t>MSC NIMISHA III</t>
  </si>
  <si>
    <t>HV333R</t>
  </si>
  <si>
    <t>FV335A</t>
  </si>
  <si>
    <t>MSC SOMYA III</t>
  </si>
  <si>
    <t>HV334R</t>
  </si>
  <si>
    <t>FV336A</t>
  </si>
  <si>
    <t>SENTOSA</t>
  </si>
  <si>
    <t>PRO S  THU</t>
  </si>
  <si>
    <t>28 DAYS ++</t>
  </si>
  <si>
    <t>34 DAYS ++</t>
  </si>
  <si>
    <t>PRO. Arr</t>
  </si>
  <si>
    <t>MSC PAOLA / ZHU CHENG XIN ZHOU / MSC FRANCESCA</t>
  </si>
  <si>
    <t>GA336E</t>
  </si>
  <si>
    <t>MSC COLETTE III / MSC SINDY</t>
  </si>
  <si>
    <t>GA338E</t>
  </si>
  <si>
    <t>Replacement vsl ***</t>
  </si>
  <si>
    <t>MSC NIMISHA III / MSC VIRGO</t>
  </si>
  <si>
    <t>BLANK SAILING***</t>
  </si>
  <si>
    <t>GA339E</t>
  </si>
  <si>
    <t>GA340E</t>
  </si>
  <si>
    <t>MSC DARIEN</t>
  </si>
  <si>
    <t>GA341E</t>
  </si>
  <si>
    <t>Advisory</t>
  </si>
  <si>
    <t>ETA NINGBO</t>
  </si>
  <si>
    <t>MSC LAURENCE</t>
  </si>
  <si>
    <t xml:space="preserve">MSC MONICA CRISTINA </t>
  </si>
  <si>
    <t>GA342E</t>
  </si>
  <si>
    <t>MSC LONG BEACH VI / MSC VANCOUVER</t>
  </si>
  <si>
    <t>GA344E</t>
  </si>
  <si>
    <t>GA348E</t>
  </si>
  <si>
    <t>PRO S  SAT</t>
  </si>
  <si>
    <t>ex MSC ORNELLA / MSC EUGENIA</t>
  </si>
  <si>
    <t>GA401E</t>
  </si>
  <si>
    <t>MSC ALEXANDRA / MSC RAPALLO</t>
  </si>
  <si>
    <t>GA402E</t>
  </si>
  <si>
    <t>MSC ALTAIR / MSC CAMILLE / MSC RAPALLO</t>
  </si>
  <si>
    <t xml:space="preserve">HU402R </t>
  </si>
  <si>
    <t>MSC AQUARIUS</t>
  </si>
  <si>
    <t>GA403E</t>
  </si>
  <si>
    <t>GA404E</t>
  </si>
  <si>
    <t>MSC AUDREY / MSC ALEXANDRA/ CAPE SOUNIO</t>
  </si>
  <si>
    <t>MSC VANESSA</t>
  </si>
  <si>
    <t>GA406E</t>
  </si>
  <si>
    <t>MSC SOLA / MSC MELATILDE</t>
  </si>
  <si>
    <t>GA407E</t>
  </si>
  <si>
    <t>13-Mar                (VIA XIAMEN)</t>
  </si>
  <si>
    <t>MSC HEIDI / MSC MELATILDE / MSC DAMLA / MSC LAGOS X</t>
  </si>
  <si>
    <t>GA415E</t>
  </si>
  <si>
    <t>MSC MARIA SAVERIA /MSC LAGOS X/ MSC TOKYO / MSC BETTINA</t>
  </si>
  <si>
    <t>GA417E</t>
  </si>
  <si>
    <t>GA420E</t>
  </si>
  <si>
    <t>MSC ANNA / MSC AZOV / CATHERINE C / MSC ELAINE</t>
  </si>
  <si>
    <t xml:space="preserve">MSC SIYA B </t>
  </si>
  <si>
    <t>GA421E</t>
  </si>
  <si>
    <t>MSC ANIELLO</t>
  </si>
  <si>
    <t>HW420R</t>
  </si>
  <si>
    <r>
      <rPr>
        <sz val="8"/>
        <color rgb="FFFF0000"/>
        <rFont val="Arial"/>
        <family val="2"/>
      </rPr>
      <t xml:space="preserve">LGB&amp;OAK via BUSAN </t>
    </r>
    <r>
      <rPr>
        <sz val="8"/>
        <color rgb="FF7030A0"/>
        <rFont val="Arial"/>
        <family val="2"/>
      </rPr>
      <t xml:space="preserve">     13/06</t>
    </r>
  </si>
  <si>
    <t>MAERSK ALGOL 423N</t>
  </si>
  <si>
    <t>ETA BUSAN       15/06</t>
  </si>
  <si>
    <t>GA422E</t>
  </si>
  <si>
    <t>MSC LAUREN / MSC FRANCESCA</t>
  </si>
  <si>
    <t>GA423E</t>
  </si>
  <si>
    <t>GA424E</t>
  </si>
  <si>
    <t>MSC VIVIANA / MSC VALERIA/ MSC VIVIANA/ MSC SOLA</t>
  </si>
  <si>
    <t>GA425E</t>
  </si>
  <si>
    <t>PRO S  SUN</t>
  </si>
  <si>
    <t>MSC SIYA B/ MSC MELATILDE/ MSC SOLA</t>
  </si>
  <si>
    <t>FX426N</t>
  </si>
  <si>
    <t xml:space="preserve">MSC RANIA / MSC MELATILDE/ MSC BETTINA </t>
  </si>
  <si>
    <t>FX427N</t>
  </si>
  <si>
    <t>MSC GINA</t>
  </si>
  <si>
    <t>HW427R</t>
  </si>
  <si>
    <r>
      <rPr>
        <sz val="8"/>
        <color rgb="FFFF0000"/>
        <rFont val="Arial"/>
        <family val="2"/>
      </rPr>
      <t xml:space="preserve">LGB&amp;OAK via BUSAN </t>
    </r>
    <r>
      <rPr>
        <sz val="8"/>
        <color rgb="FF7030A0"/>
        <rFont val="Arial"/>
        <family val="2"/>
      </rPr>
      <t xml:space="preserve">     24/07</t>
    </r>
  </si>
  <si>
    <t>MSC TEMA VIII/ MSC LA SPEZIA</t>
  </si>
  <si>
    <t>CATHERINE C  FX428N</t>
  </si>
  <si>
    <t>MSC IVANA / MSC JASMINE X / MSC AUDREY</t>
  </si>
  <si>
    <t>FX429N</t>
  </si>
  <si>
    <t>MSC MOMBASA / MSC CALYPSO</t>
  </si>
  <si>
    <t>FX430N</t>
  </si>
  <si>
    <t>FX431N</t>
  </si>
  <si>
    <t>FX432N</t>
  </si>
  <si>
    <t>FX433N</t>
  </si>
  <si>
    <t>FX434N</t>
  </si>
  <si>
    <t>FX435N</t>
  </si>
  <si>
    <t>FX436N</t>
  </si>
  <si>
    <t>CHINOOK SERVICE</t>
  </si>
  <si>
    <t>CONNECTING VESSEL- CHINOOK</t>
  </si>
  <si>
    <t>TACOMA</t>
  </si>
  <si>
    <r>
      <t xml:space="preserve">VANCOUVER - </t>
    </r>
    <r>
      <rPr>
        <sz val="6"/>
        <color rgb="FF7030A0"/>
        <rFont val="Arial"/>
        <family val="2"/>
      </rPr>
      <t xml:space="preserve">DPW VANCOUVER CENTERM </t>
    </r>
  </si>
  <si>
    <t>FT141E</t>
  </si>
  <si>
    <t>MSC RENEE</t>
  </si>
  <si>
    <t>UK149A</t>
  </si>
  <si>
    <t>FT143E</t>
  </si>
  <si>
    <t xml:space="preserve">MSC DEILA </t>
  </si>
  <si>
    <t>UK151A</t>
  </si>
  <si>
    <t>36 DAYS ++</t>
  </si>
  <si>
    <t>39 DAYS ++</t>
  </si>
  <si>
    <t>FT145E</t>
  </si>
  <si>
    <t xml:space="preserve">MSC MARGRIT </t>
  </si>
  <si>
    <t>UK152A</t>
  </si>
  <si>
    <t>FT146E</t>
  </si>
  <si>
    <t>FT147E</t>
  </si>
  <si>
    <t>UK202A</t>
  </si>
  <si>
    <t>FJ146E</t>
  </si>
  <si>
    <t>MSC LISBON</t>
  </si>
  <si>
    <t>UK203A</t>
  </si>
  <si>
    <t>FT149E</t>
  </si>
  <si>
    <t>UK204A</t>
  </si>
  <si>
    <t>FT150E</t>
  </si>
  <si>
    <t>UK206A</t>
  </si>
  <si>
    <t>FT152E</t>
  </si>
  <si>
    <t>MSC ARICA</t>
  </si>
  <si>
    <t>UK207A</t>
  </si>
  <si>
    <t>UK208A</t>
  </si>
  <si>
    <t>FT201E</t>
  </si>
  <si>
    <t>UK210A</t>
  </si>
  <si>
    <t xml:space="preserve"> MSC ELA UU212A</t>
  </si>
  <si>
    <t>UK209A</t>
  </si>
  <si>
    <t>FT202E</t>
  </si>
  <si>
    <t>FT203E</t>
  </si>
  <si>
    <t>UK211A</t>
  </si>
  <si>
    <t>FT206E</t>
  </si>
  <si>
    <t>UK214A</t>
  </si>
  <si>
    <t>UK215A</t>
  </si>
  <si>
    <t>FT209E</t>
  </si>
  <si>
    <t>UK217A</t>
  </si>
  <si>
    <t>UK218A</t>
  </si>
  <si>
    <t>FT211E</t>
  </si>
  <si>
    <t>FT213E</t>
  </si>
  <si>
    <t>MSC TIANPING</t>
  </si>
  <si>
    <t>UK220A</t>
  </si>
  <si>
    <t>MSC TAMPA</t>
  </si>
  <si>
    <t>UK221A</t>
  </si>
  <si>
    <t>FT214E</t>
  </si>
  <si>
    <t>MSC NASSUA</t>
  </si>
  <si>
    <t>UK222A</t>
  </si>
  <si>
    <t>FT218E</t>
  </si>
  <si>
    <t>MSC MADELEINE</t>
  </si>
  <si>
    <t>UK226A</t>
  </si>
  <si>
    <t>UK225A</t>
  </si>
  <si>
    <t>38 DAYS ++</t>
  </si>
  <si>
    <t>FT222E</t>
  </si>
  <si>
    <t>UK229A</t>
  </si>
  <si>
    <t>FT226E</t>
  </si>
  <si>
    <t>UK233A</t>
  </si>
  <si>
    <t>ex MSC LISA</t>
  </si>
  <si>
    <t>FT232E</t>
  </si>
  <si>
    <t>UK238A</t>
  </si>
  <si>
    <t>MSC PEGASUS</t>
  </si>
  <si>
    <t>FT243E</t>
  </si>
  <si>
    <t>UK250A</t>
  </si>
  <si>
    <t>FT245E</t>
  </si>
  <si>
    <t xml:space="preserve">NAVARINO </t>
  </si>
  <si>
    <t>UK252A</t>
  </si>
  <si>
    <t>FT250E</t>
  </si>
  <si>
    <t>UK304A</t>
  </si>
  <si>
    <t>FT252E</t>
  </si>
  <si>
    <t>UK306A</t>
  </si>
  <si>
    <t>SALVADOR EXPRESS</t>
  </si>
  <si>
    <t>2244E</t>
  </si>
  <si>
    <t>FT303E</t>
  </si>
  <si>
    <t>UK309A</t>
  </si>
  <si>
    <t>NAVEGANTES EXPRESS</t>
  </si>
  <si>
    <t>2247E</t>
  </si>
  <si>
    <t>FT306E</t>
  </si>
  <si>
    <t xml:space="preserve">MSC DUBAI VII </t>
  </si>
  <si>
    <t>UK312A</t>
  </si>
  <si>
    <t>FT305E</t>
  </si>
  <si>
    <t>MSC KRYSTAL</t>
  </si>
  <si>
    <t>UK327A</t>
  </si>
  <si>
    <t>10/7-Following the strikes in Canada it was decided to maintain Vancouver after Seattle and Portland till further notice</t>
  </si>
  <si>
    <t>30 DAYS ++</t>
  </si>
  <si>
    <t>MSC SWEDEN VI</t>
  </si>
  <si>
    <t>UK330A</t>
  </si>
  <si>
    <t>UK333A</t>
  </si>
  <si>
    <t>TIGER E/B</t>
  </si>
  <si>
    <t>UK338A</t>
  </si>
  <si>
    <t>MSC EMMA</t>
  </si>
  <si>
    <t>UK339A</t>
  </si>
  <si>
    <t>UK340A</t>
  </si>
  <si>
    <t>UK341A</t>
  </si>
  <si>
    <t>FT349E</t>
  </si>
  <si>
    <t>MSC BRIDGEPORT</t>
  </si>
  <si>
    <t>UK403A</t>
  </si>
  <si>
    <t>PETIWI</t>
  </si>
  <si>
    <t>PRO THU</t>
  </si>
  <si>
    <t>HW405R</t>
  </si>
  <si>
    <t>UK407A</t>
  </si>
  <si>
    <t>SEASPAN OSPREY</t>
  </si>
  <si>
    <t>2346E</t>
  </si>
  <si>
    <t>ex MSC TINA FT402E</t>
  </si>
  <si>
    <t>MSC MAGNUM VII</t>
  </si>
  <si>
    <t>HW406R</t>
  </si>
  <si>
    <t>UK408A</t>
  </si>
  <si>
    <t>HW413R</t>
  </si>
  <si>
    <t>UK415A</t>
  </si>
  <si>
    <t>HW417R</t>
  </si>
  <si>
    <t>UK419A</t>
  </si>
  <si>
    <t>FT408E</t>
  </si>
  <si>
    <t>HW419R</t>
  </si>
  <si>
    <t>UK420A</t>
  </si>
  <si>
    <t>HW415A</t>
  </si>
  <si>
    <t>UK421A</t>
  </si>
  <si>
    <t xml:space="preserve">MSC OLIVER </t>
  </si>
  <si>
    <t>FT409E</t>
  </si>
  <si>
    <t>MSC LETIZIA</t>
  </si>
  <si>
    <t>UK422A</t>
  </si>
  <si>
    <t>MSC CAROLINA</t>
  </si>
  <si>
    <t>HW421R</t>
  </si>
  <si>
    <t xml:space="preserve">MSC MAGNITUDE VII </t>
  </si>
  <si>
    <t>UK423A</t>
  </si>
  <si>
    <t>HW422R</t>
  </si>
  <si>
    <t>MSC ILLINOIS VII</t>
  </si>
  <si>
    <t>UK424A</t>
  </si>
  <si>
    <t>HW423R</t>
  </si>
  <si>
    <t>MSC FLORENTINA</t>
  </si>
  <si>
    <t>UK425A</t>
  </si>
  <si>
    <t>HW424R</t>
  </si>
  <si>
    <t xml:space="preserve">MSC BRIDGEPORT </t>
  </si>
  <si>
    <t>UK426A</t>
  </si>
  <si>
    <t>HW425R</t>
  </si>
  <si>
    <t>UK427A</t>
  </si>
  <si>
    <t>HW426R</t>
  </si>
  <si>
    <t>MSC DAMLA</t>
  </si>
  <si>
    <t>UK428A</t>
  </si>
  <si>
    <t>MSC MARINA</t>
  </si>
  <si>
    <t>UK429A</t>
  </si>
  <si>
    <t>HW428R</t>
  </si>
  <si>
    <t>UK430A</t>
  </si>
  <si>
    <t>HW429R</t>
  </si>
  <si>
    <t>UK431A</t>
  </si>
  <si>
    <t>HW430R</t>
  </si>
  <si>
    <t>UK432A</t>
  </si>
  <si>
    <t>HW431R</t>
  </si>
  <si>
    <t>UK433A</t>
  </si>
  <si>
    <t>HW432R</t>
  </si>
  <si>
    <t>UK434A</t>
  </si>
  <si>
    <t>HW433R</t>
  </si>
  <si>
    <t>UK435A</t>
  </si>
  <si>
    <t>HW434R</t>
  </si>
  <si>
    <t>UK436A</t>
  </si>
  <si>
    <t>USWC5 MAPLE SERVICE</t>
  </si>
  <si>
    <t>24 DAYS</t>
  </si>
  <si>
    <t>IRENES WARWICK</t>
  </si>
  <si>
    <t>825R</t>
  </si>
  <si>
    <t>SANTA ROSA</t>
  </si>
  <si>
    <t>SEAMAX NORWALK</t>
  </si>
  <si>
    <t>25~32 DAYS</t>
  </si>
  <si>
    <t>28~35 DAYS</t>
  </si>
  <si>
    <t>MSC SARA ELENA</t>
  </si>
  <si>
    <t>FI829R</t>
  </si>
  <si>
    <t>E.R. MONTECITO</t>
  </si>
  <si>
    <t>MSC ELMA</t>
  </si>
  <si>
    <t>FI830R</t>
  </si>
  <si>
    <t>SANTA RITA</t>
  </si>
  <si>
    <t>836N</t>
  </si>
  <si>
    <t>MAERSK LA PAZ</t>
  </si>
  <si>
    <t>825E</t>
  </si>
  <si>
    <t>SWANSEA</t>
  </si>
  <si>
    <t>837N</t>
  </si>
  <si>
    <t>MAERSK LETICIA</t>
  </si>
  <si>
    <t>826E</t>
  </si>
  <si>
    <t>838N</t>
  </si>
  <si>
    <t>MAERSK SHAMS</t>
  </si>
  <si>
    <t>827E</t>
  </si>
  <si>
    <t>839N</t>
  </si>
  <si>
    <t>CONNECTING VESSEL-MAPLE</t>
  </si>
  <si>
    <t>ANNA MAERSK</t>
  </si>
  <si>
    <t>FJ003E</t>
  </si>
  <si>
    <t>60N</t>
  </si>
  <si>
    <t>ZIM NINGBO</t>
  </si>
  <si>
    <t>FJ122E</t>
  </si>
  <si>
    <t>SANTA INES</t>
  </si>
  <si>
    <t>128N</t>
  </si>
  <si>
    <t>FJ132E</t>
  </si>
  <si>
    <t>UM141N</t>
  </si>
  <si>
    <t>NORTHERN JULIE/ MSC MUNDRA</t>
  </si>
  <si>
    <t>32 DAYS ++</t>
  </si>
  <si>
    <t>FT140E</t>
  </si>
  <si>
    <t>CHINOOK VSL:  TBA UK148A</t>
  </si>
  <si>
    <t>CHINOOK VSL:  MSC EMMA UK149A</t>
  </si>
  <si>
    <t>MSC  MUNDRA</t>
  </si>
  <si>
    <t>UM152N</t>
  </si>
  <si>
    <t>NORTHERN JAMBOREE</t>
  </si>
  <si>
    <t>UM201N</t>
  </si>
  <si>
    <t>FJ148E</t>
  </si>
  <si>
    <t>RDO CONCEPTION</t>
  </si>
  <si>
    <t>203N</t>
  </si>
  <si>
    <t>FT229E</t>
  </si>
  <si>
    <t>UM236N</t>
  </si>
  <si>
    <t>FT230E</t>
  </si>
  <si>
    <t>FT231E</t>
  </si>
  <si>
    <t>UM237N</t>
  </si>
  <si>
    <t>FT233E</t>
  </si>
  <si>
    <t>UM239N</t>
  </si>
  <si>
    <t>FT234E</t>
  </si>
  <si>
    <t>MSC ABIDJAN</t>
  </si>
  <si>
    <t>UM240N</t>
  </si>
  <si>
    <t>FT235E</t>
  </si>
  <si>
    <t>FT236E</t>
  </si>
  <si>
    <t>UM242N</t>
  </si>
  <si>
    <r>
      <rPr>
        <b/>
        <sz val="10"/>
        <color rgb="FF7030A0"/>
        <rFont val="Arial"/>
        <family val="2"/>
      </rPr>
      <t>VANCOUVER</t>
    </r>
    <r>
      <rPr>
        <b/>
        <sz val="8"/>
        <color rgb="FF7030A0"/>
        <rFont val="Arial"/>
        <family val="2"/>
      </rPr>
      <t xml:space="preserve">  -  </t>
    </r>
    <r>
      <rPr>
        <sz val="6"/>
        <color rgb="FF7030A0"/>
        <rFont val="Arial"/>
        <family val="2"/>
      </rPr>
      <t xml:space="preserve">DPW VANCOUVER CENTERM </t>
    </r>
  </si>
  <si>
    <r>
      <t xml:space="preserve">PRINCE RUPERT  - </t>
    </r>
    <r>
      <rPr>
        <sz val="5"/>
        <color rgb="FF7030A0"/>
        <rFont val="Arial"/>
        <family val="2"/>
      </rPr>
      <t>PRR CNTR TERMINAL (DP World - Fairview)</t>
    </r>
  </si>
  <si>
    <t xml:space="preserve">MSC TINA </t>
  </si>
  <si>
    <t>FT237E</t>
  </si>
  <si>
    <t>MAERSK SEVILLE</t>
  </si>
  <si>
    <t>243N</t>
  </si>
  <si>
    <t>FT238E</t>
  </si>
  <si>
    <t>MAERSK SINGAPORE</t>
  </si>
  <si>
    <t>244N</t>
  </si>
  <si>
    <t>FT240E</t>
  </si>
  <si>
    <t>GSL ELENI</t>
  </si>
  <si>
    <t>245N</t>
  </si>
  <si>
    <t>MAERSK SARNIA</t>
  </si>
  <si>
    <t>246N</t>
  </si>
  <si>
    <t>247N</t>
  </si>
  <si>
    <t>40 DAYS ++</t>
  </si>
  <si>
    <t>46 DAYS ++</t>
  </si>
  <si>
    <t>FT249E</t>
  </si>
  <si>
    <t>303N</t>
  </si>
  <si>
    <t>UM305N</t>
  </si>
  <si>
    <t>FT251E</t>
  </si>
  <si>
    <t>UM306N</t>
  </si>
  <si>
    <t>311N</t>
  </si>
  <si>
    <t>MAERSK STOCKHOLM</t>
  </si>
  <si>
    <t>312N</t>
  </si>
  <si>
    <t>313N</t>
  </si>
  <si>
    <t>2251E</t>
  </si>
  <si>
    <t>UM330N</t>
  </si>
  <si>
    <t>UM340N</t>
  </si>
  <si>
    <t>EUROPE</t>
  </si>
  <si>
    <t>UM403N</t>
  </si>
  <si>
    <t>MSC MAGNITUDE VII</t>
  </si>
  <si>
    <t>HW404R</t>
  </si>
  <si>
    <t>UM406N</t>
  </si>
  <si>
    <t>2345E</t>
  </si>
  <si>
    <t>HW410R</t>
  </si>
  <si>
    <t>UM412N</t>
  </si>
  <si>
    <t>MSC MADHU B</t>
  </si>
  <si>
    <t>FI405R</t>
  </si>
  <si>
    <t>SHA 28/03</t>
  </si>
  <si>
    <t>SANTA BARBARA</t>
  </si>
  <si>
    <t>420N</t>
  </si>
  <si>
    <t>UM421N</t>
  </si>
  <si>
    <t>GSL EFFIE</t>
  </si>
  <si>
    <t>422N</t>
  </si>
  <si>
    <t>SANTA URSULA</t>
  </si>
  <si>
    <t>423N</t>
  </si>
  <si>
    <t>MARCOS V</t>
  </si>
  <si>
    <t>424N</t>
  </si>
  <si>
    <t>MAERSK SANTANA</t>
  </si>
  <si>
    <t>425N</t>
  </si>
  <si>
    <t>MSC UTMOST VIII</t>
  </si>
  <si>
    <t>UM426N</t>
  </si>
  <si>
    <t>MARIA Y</t>
  </si>
  <si>
    <t>427N</t>
  </si>
  <si>
    <t>METHONI</t>
  </si>
  <si>
    <t>428N</t>
  </si>
  <si>
    <t>ex SANTA BARBARA</t>
  </si>
  <si>
    <t>UM429N</t>
  </si>
  <si>
    <t>430N</t>
  </si>
  <si>
    <t>431N</t>
  </si>
  <si>
    <t>432N</t>
  </si>
  <si>
    <t>X-PRESS PYXIS</t>
  </si>
  <si>
    <t>433N</t>
  </si>
  <si>
    <t>434N</t>
  </si>
  <si>
    <t>435N</t>
  </si>
  <si>
    <t>436N</t>
  </si>
  <si>
    <t>437N</t>
  </si>
  <si>
    <t>LONE STAR SERVICES</t>
  </si>
  <si>
    <t>JADE EAST</t>
  </si>
  <si>
    <t>VOY</t>
  </si>
  <si>
    <t>BUSAN (HJNC)</t>
  </si>
  <si>
    <t xml:space="preserve">MOBILE </t>
  </si>
  <si>
    <t>51 DAYS</t>
  </si>
  <si>
    <t>53 DAYS</t>
  </si>
  <si>
    <t>55 DAYS</t>
  </si>
  <si>
    <t>SM LONG BEACH</t>
  </si>
  <si>
    <t>FR018E</t>
  </si>
  <si>
    <t>MAERSK HAVANA(PHOENIX)</t>
  </si>
  <si>
    <t>SM SHANGHAI</t>
  </si>
  <si>
    <t>019E</t>
  </si>
  <si>
    <t>MAERSK KOLKATA</t>
  </si>
  <si>
    <t>FR020E</t>
  </si>
  <si>
    <t>SM YANTIAN</t>
  </si>
  <si>
    <t>021E</t>
  </si>
  <si>
    <t>MAERSK HUACHO(PHOENIX)</t>
  </si>
  <si>
    <t>015E</t>
  </si>
  <si>
    <t>FR022E</t>
  </si>
  <si>
    <t>MAERSK KALAMATA</t>
  </si>
  <si>
    <t>023E</t>
  </si>
  <si>
    <t>EX SM KWANGYANG</t>
  </si>
  <si>
    <t>NORTHERN MONUMENT</t>
  </si>
  <si>
    <t>24E</t>
  </si>
  <si>
    <t>FT018E</t>
  </si>
  <si>
    <t>FR025E</t>
  </si>
  <si>
    <t>EX MSC MELISSA</t>
  </si>
  <si>
    <t>MP THE GRONK</t>
  </si>
  <si>
    <t>HU023R</t>
  </si>
  <si>
    <t>SHANGHAI : 17/06</t>
  </si>
  <si>
    <t>FR026E</t>
  </si>
  <si>
    <t>SHANGHAI : 23/06</t>
  </si>
  <si>
    <t>FJ020E</t>
  </si>
  <si>
    <t>CONTI MAKALU</t>
  </si>
  <si>
    <t>FR027E</t>
  </si>
  <si>
    <t>SM LONG BEACH/MAERSK SUPERIOR</t>
  </si>
  <si>
    <t>028E</t>
  </si>
  <si>
    <t>FJ021E</t>
  </si>
  <si>
    <t>SM SHANGHAI/MAERSK ONTARIO</t>
  </si>
  <si>
    <t>029E</t>
  </si>
  <si>
    <t>FJ022E</t>
  </si>
  <si>
    <t>030E</t>
  </si>
  <si>
    <t>FJ023E</t>
  </si>
  <si>
    <t>MAERSK HURON</t>
  </si>
  <si>
    <t>031E</t>
  </si>
  <si>
    <t>MSC LA SPEZIA (TIGER EAST)</t>
  </si>
  <si>
    <t>FT025E</t>
  </si>
  <si>
    <t>EX MSC ANNA</t>
  </si>
  <si>
    <t>MSC NEW YORK  (TIGER EAST)</t>
  </si>
  <si>
    <t>FT026E</t>
  </si>
  <si>
    <t>MAERSK ERIE</t>
  </si>
  <si>
    <t>032E</t>
  </si>
  <si>
    <t>MSC PALOMA (TIGER EAST)</t>
  </si>
  <si>
    <t>FT027E</t>
  </si>
  <si>
    <t>033E</t>
  </si>
  <si>
    <t>EX MSC VIVIANA</t>
  </si>
  <si>
    <t>MSC REEF (TIGER EAST)</t>
  </si>
  <si>
    <t>FT028E</t>
  </si>
  <si>
    <t>FR034E</t>
  </si>
  <si>
    <t>EX MSC INGY</t>
  </si>
  <si>
    <t>MSC LONDON (TIGER)</t>
  </si>
  <si>
    <t>FT029E</t>
  </si>
  <si>
    <t>FR035E</t>
  </si>
  <si>
    <t>FJ028E</t>
  </si>
  <si>
    <t>FR036E</t>
  </si>
  <si>
    <t>FJ029E</t>
  </si>
  <si>
    <t>FR037E</t>
  </si>
  <si>
    <t>FJ030E</t>
  </si>
  <si>
    <t xml:space="preserve">SM LONG BEACH/MAERSK SUPERIOR </t>
  </si>
  <si>
    <t>038E</t>
  </si>
  <si>
    <t>FJ031E</t>
  </si>
  <si>
    <t>039E</t>
  </si>
  <si>
    <t>FJ032E</t>
  </si>
  <si>
    <t>FR00</t>
  </si>
  <si>
    <t>FJ033E</t>
  </si>
  <si>
    <t>041E</t>
  </si>
  <si>
    <t>FJ034E</t>
  </si>
  <si>
    <t>FJ035E</t>
  </si>
  <si>
    <t>MAERSL KALAMATA</t>
  </si>
  <si>
    <t>043E</t>
  </si>
  <si>
    <t>45 DAYS</t>
  </si>
  <si>
    <t>47 DAYS</t>
  </si>
  <si>
    <t>FJ036E</t>
  </si>
  <si>
    <t>FR044E</t>
  </si>
  <si>
    <t>FJ037E</t>
  </si>
  <si>
    <t>FR045E</t>
  </si>
  <si>
    <t>FJ038E</t>
  </si>
  <si>
    <t xml:space="preserve">MSC DAMLA </t>
  </si>
  <si>
    <t>FJ039E</t>
  </si>
  <si>
    <t>FR046E</t>
  </si>
  <si>
    <t>FJ040E</t>
  </si>
  <si>
    <t>MAERSK SUPERIOR</t>
  </si>
  <si>
    <t>047E</t>
  </si>
  <si>
    <t>FJ041E</t>
  </si>
  <si>
    <t>MAERSK ONTARIO</t>
  </si>
  <si>
    <t>048E</t>
  </si>
  <si>
    <t>FJ042E</t>
  </si>
  <si>
    <t>049E</t>
  </si>
  <si>
    <t>FJ043E</t>
  </si>
  <si>
    <t>050E</t>
  </si>
  <si>
    <t>FJ044E</t>
  </si>
  <si>
    <t>051E</t>
  </si>
  <si>
    <t>FJ045E</t>
  </si>
  <si>
    <t>052E</t>
  </si>
  <si>
    <t>FJ046E</t>
  </si>
  <si>
    <t>NORTHERN MONUENT</t>
  </si>
  <si>
    <t>053E</t>
  </si>
  <si>
    <t>FJ047E</t>
  </si>
  <si>
    <t>FR101E</t>
  </si>
  <si>
    <t>FJ048E</t>
  </si>
  <si>
    <t>FR102E</t>
  </si>
  <si>
    <t>FJ049E</t>
  </si>
  <si>
    <t>FR103E</t>
  </si>
  <si>
    <t>FJ050E</t>
  </si>
  <si>
    <t>104E</t>
  </si>
  <si>
    <t>FJ051E</t>
  </si>
  <si>
    <t>105E</t>
  </si>
  <si>
    <t>FJ052E</t>
  </si>
  <si>
    <t>106E</t>
  </si>
  <si>
    <t>107E</t>
  </si>
  <si>
    <t>FJ101E</t>
  </si>
  <si>
    <t>108E</t>
  </si>
  <si>
    <t>FJ053E</t>
  </si>
  <si>
    <t>109E</t>
  </si>
  <si>
    <t>FJ102E</t>
  </si>
  <si>
    <t>110E</t>
  </si>
  <si>
    <t>FJ103E</t>
  </si>
  <si>
    <t>FJ104E</t>
  </si>
  <si>
    <t>FR111E</t>
  </si>
  <si>
    <t>MV delay from 26/3</t>
  </si>
  <si>
    <t>FJ106E</t>
  </si>
  <si>
    <t>FR112E</t>
  </si>
  <si>
    <t>MV delay from 2/4</t>
  </si>
  <si>
    <t>FJ105E</t>
  </si>
  <si>
    <t>FJ107E</t>
  </si>
  <si>
    <t>113E</t>
  </si>
  <si>
    <t>MV delay from 9/4</t>
  </si>
  <si>
    <t>ex CONTI MAKALU</t>
  </si>
  <si>
    <t>FJ108E</t>
  </si>
  <si>
    <t>TBN 43</t>
  </si>
  <si>
    <t>FR114E</t>
  </si>
  <si>
    <t>MV delay from 16/4</t>
  </si>
  <si>
    <t>ex MAERSK SUPERIOR</t>
  </si>
  <si>
    <t>115E</t>
  </si>
  <si>
    <t>116E</t>
  </si>
  <si>
    <t>117E</t>
  </si>
  <si>
    <t>118E</t>
  </si>
  <si>
    <t>119E</t>
  </si>
  <si>
    <t>L.S. CONNECTING VESSEL</t>
  </si>
  <si>
    <t>120E</t>
  </si>
  <si>
    <t>FJ114E</t>
  </si>
  <si>
    <t>FR121E</t>
  </si>
  <si>
    <t>FJ116E</t>
  </si>
  <si>
    <t>FJ117E</t>
  </si>
  <si>
    <t>122E</t>
  </si>
  <si>
    <t>FJ118E</t>
  </si>
  <si>
    <t>FR126E</t>
  </si>
  <si>
    <t>FJ119E</t>
  </si>
  <si>
    <t>FR127E</t>
  </si>
  <si>
    <t>FJ120E</t>
  </si>
  <si>
    <t>128E</t>
  </si>
  <si>
    <t>FJ123E</t>
  </si>
  <si>
    <t>129E</t>
  </si>
  <si>
    <t>EX MSC MIA</t>
  </si>
  <si>
    <t>FJ124E</t>
  </si>
  <si>
    <t>FR130E</t>
  </si>
  <si>
    <t>GSL TEGEA</t>
  </si>
  <si>
    <t>EX MSC DITTE</t>
  </si>
  <si>
    <t>FJ125E</t>
  </si>
  <si>
    <t>131E</t>
  </si>
  <si>
    <t>EX MSC NELA</t>
  </si>
  <si>
    <t>132E</t>
  </si>
  <si>
    <t>FJ126E</t>
  </si>
  <si>
    <t>FR133E</t>
  </si>
  <si>
    <t>FR134E</t>
  </si>
  <si>
    <t>FJ127E</t>
  </si>
  <si>
    <t>135E</t>
  </si>
  <si>
    <t>FJ128E</t>
  </si>
  <si>
    <t>FR136E</t>
  </si>
  <si>
    <t>FR138E</t>
  </si>
  <si>
    <t>138E</t>
  </si>
  <si>
    <t>140E</t>
  </si>
  <si>
    <t>FJ129E</t>
  </si>
  <si>
    <t>FJ131E</t>
  </si>
  <si>
    <t>142E</t>
  </si>
  <si>
    <t xml:space="preserve">MSC LENI </t>
  </si>
  <si>
    <t>FJ133E</t>
  </si>
  <si>
    <t>143E</t>
  </si>
  <si>
    <t>FJ134E</t>
  </si>
  <si>
    <t>145E</t>
  </si>
  <si>
    <t>FJ135E</t>
  </si>
  <si>
    <t>FJ136E</t>
  </si>
  <si>
    <t>FR146E</t>
  </si>
  <si>
    <t>FJ137E</t>
  </si>
  <si>
    <t>147E</t>
  </si>
  <si>
    <t>FJ138E</t>
  </si>
  <si>
    <t>149E</t>
  </si>
  <si>
    <t>FR150E</t>
  </si>
  <si>
    <t>FT142E</t>
  </si>
  <si>
    <t>151E</t>
  </si>
  <si>
    <t>152E</t>
  </si>
  <si>
    <t>201E</t>
  </si>
  <si>
    <t>FR210E</t>
  </si>
  <si>
    <t>212E</t>
  </si>
  <si>
    <t>FT204E</t>
  </si>
  <si>
    <t>213E</t>
  </si>
  <si>
    <t>FT205E</t>
  </si>
  <si>
    <t>214E</t>
  </si>
  <si>
    <t>GSL MARIA</t>
  </si>
  <si>
    <t>215E</t>
  </si>
  <si>
    <t xml:space="preserve">MSC SANTA MARIA </t>
  </si>
  <si>
    <t>213A</t>
  </si>
  <si>
    <t>FT207E</t>
  </si>
  <si>
    <t>BREMEN BELLE</t>
  </si>
  <si>
    <t>217E</t>
  </si>
  <si>
    <t>FT208E</t>
  </si>
  <si>
    <t>TBN</t>
  </si>
  <si>
    <t>FR218E</t>
  </si>
  <si>
    <t>FR219E</t>
  </si>
  <si>
    <t>FT212E</t>
  </si>
  <si>
    <t>MAERSK MEMPHIS</t>
  </si>
  <si>
    <t>220E</t>
  </si>
  <si>
    <t>221E</t>
  </si>
  <si>
    <t>FR222E</t>
  </si>
  <si>
    <t>FR223E</t>
  </si>
  <si>
    <t>FT215E</t>
  </si>
  <si>
    <t>224E</t>
  </si>
  <si>
    <t>FT216E</t>
  </si>
  <si>
    <t>FR225E</t>
  </si>
  <si>
    <t>FT217E</t>
  </si>
  <si>
    <t>226E</t>
  </si>
  <si>
    <t>227E</t>
  </si>
  <si>
    <t>FT219E</t>
  </si>
  <si>
    <t>FR228E</t>
  </si>
  <si>
    <t>FT220E</t>
  </si>
  <si>
    <t>GSL VIOLETTA</t>
  </si>
  <si>
    <t>229E</t>
  </si>
  <si>
    <t>FT221E</t>
  </si>
  <si>
    <t>FR230E</t>
  </si>
  <si>
    <t>FT223E</t>
  </si>
  <si>
    <t>FT224E</t>
  </si>
  <si>
    <t xml:space="preserve">HERMANN SCHULTE </t>
  </si>
  <si>
    <t>231E</t>
  </si>
  <si>
    <t>FR232E</t>
  </si>
  <si>
    <t>FT225E</t>
  </si>
  <si>
    <t>FR233E</t>
  </si>
  <si>
    <t>234E</t>
  </si>
  <si>
    <t>FT227E</t>
  </si>
  <si>
    <t>235E</t>
  </si>
  <si>
    <t>FT228E</t>
  </si>
  <si>
    <t>FR236E</t>
  </si>
  <si>
    <t>FR237E</t>
  </si>
  <si>
    <t>238E</t>
  </si>
  <si>
    <t>FR239E</t>
  </si>
  <si>
    <t>240E</t>
  </si>
  <si>
    <t>241E</t>
  </si>
  <si>
    <t xml:space="preserve">CONTI MAKALU </t>
  </si>
  <si>
    <t>FR242E</t>
  </si>
  <si>
    <t>243E</t>
  </si>
  <si>
    <t>244E</t>
  </si>
  <si>
    <t>MSC YORK VII</t>
  </si>
  <si>
    <t>FR245E</t>
  </si>
  <si>
    <t>FT239E</t>
  </si>
  <si>
    <t>246E</t>
  </si>
  <si>
    <t>247E</t>
  </si>
  <si>
    <t>FT241E</t>
  </si>
  <si>
    <t>248E</t>
  </si>
  <si>
    <t>TASMAN</t>
  </si>
  <si>
    <t>FR249E</t>
  </si>
  <si>
    <t>305E</t>
  </si>
  <si>
    <t>FR307E</t>
  </si>
  <si>
    <t>Vessel:</t>
  </si>
  <si>
    <t>313E</t>
  </si>
  <si>
    <t>340E</t>
  </si>
  <si>
    <t>GOOD PROSPECT</t>
  </si>
  <si>
    <t>341E</t>
  </si>
  <si>
    <t>404E</t>
  </si>
  <si>
    <t>407E</t>
  </si>
  <si>
    <t>420E</t>
  </si>
  <si>
    <t>421E</t>
  </si>
  <si>
    <t>PRESTIGE</t>
  </si>
  <si>
    <t>422E</t>
  </si>
  <si>
    <t>MSC LONG BEACH VI</t>
  </si>
  <si>
    <t>FR423E</t>
  </si>
  <si>
    <t>424E</t>
  </si>
  <si>
    <t>425E</t>
  </si>
  <si>
    <t>PORTO KAGIO</t>
  </si>
  <si>
    <t>426E</t>
  </si>
  <si>
    <t>CHRISTA  SCHULTE</t>
  </si>
  <si>
    <t>427E</t>
  </si>
  <si>
    <t xml:space="preserve">GSL TEGEA </t>
  </si>
  <si>
    <t>428E</t>
  </si>
  <si>
    <t>CARL SCHULTE</t>
  </si>
  <si>
    <t>429E</t>
  </si>
  <si>
    <t>MSC LUDOVICA</t>
  </si>
  <si>
    <t>FR430E</t>
  </si>
  <si>
    <t>MSC BOSPHORUS</t>
  </si>
  <si>
    <t>FR431E</t>
  </si>
  <si>
    <t>432E</t>
  </si>
  <si>
    <t>433E</t>
  </si>
  <si>
    <t>FR434E</t>
  </si>
  <si>
    <t>435E</t>
  </si>
  <si>
    <t>CLEMENS SCHULTE</t>
  </si>
  <si>
    <t>436E</t>
  </si>
  <si>
    <t>437E</t>
  </si>
  <si>
    <t>PELICAN SERVICES</t>
  </si>
  <si>
    <t>9 DAYS</t>
  </si>
  <si>
    <t>42 DAYS</t>
  </si>
  <si>
    <t>49 DAYS</t>
  </si>
  <si>
    <t>BALTHASAR SCHULTE</t>
  </si>
  <si>
    <t>QP017E</t>
  </si>
  <si>
    <t>QP018E</t>
  </si>
  <si>
    <t>GH LEVANT</t>
  </si>
  <si>
    <t>QP020E</t>
  </si>
  <si>
    <t>MSC NERISSA</t>
  </si>
  <si>
    <t>QP021E</t>
  </si>
  <si>
    <t>CONSTANTINOS P</t>
  </si>
  <si>
    <t>10E</t>
  </si>
  <si>
    <t>MSC MATILDE</t>
  </si>
  <si>
    <t>QP023E</t>
  </si>
  <si>
    <t>ZIM VIRGINIA</t>
  </si>
  <si>
    <t>79E</t>
  </si>
  <si>
    <t>MERKUR ARCHIPELAGO</t>
  </si>
  <si>
    <t>0258E</t>
  </si>
  <si>
    <t>MSC BREMEN</t>
  </si>
  <si>
    <t>QP026E</t>
  </si>
  <si>
    <t>NORTHERN MAJESTIC</t>
  </si>
  <si>
    <t>027E</t>
  </si>
  <si>
    <t>QP030E</t>
  </si>
  <si>
    <t>QP031E</t>
  </si>
  <si>
    <t>ZIM NEW YORK</t>
  </si>
  <si>
    <t>11E</t>
  </si>
  <si>
    <t>QP033E</t>
  </si>
  <si>
    <t>80E</t>
  </si>
  <si>
    <t>035E</t>
  </si>
  <si>
    <t>QP036E</t>
  </si>
  <si>
    <t>YORK</t>
  </si>
  <si>
    <t>037E</t>
  </si>
  <si>
    <t>QP040E</t>
  </si>
  <si>
    <t>QP041E</t>
  </si>
  <si>
    <t>QP042E</t>
  </si>
  <si>
    <t>QP043E</t>
  </si>
  <si>
    <t>QP044E</t>
  </si>
  <si>
    <t>MERJUR ARCHIPELAGO</t>
  </si>
  <si>
    <t>045E</t>
  </si>
  <si>
    <t>QP046E</t>
  </si>
  <si>
    <t>QP047E</t>
  </si>
  <si>
    <t>QP050E</t>
  </si>
  <si>
    <t>QP051E</t>
  </si>
  <si>
    <t>85E</t>
  </si>
  <si>
    <t>QP053E</t>
  </si>
  <si>
    <t>ZIM HOUSTON</t>
  </si>
  <si>
    <t>2E</t>
  </si>
  <si>
    <t>MIRAMARIN</t>
  </si>
  <si>
    <t>102E</t>
  </si>
  <si>
    <t>MSC LUISA</t>
  </si>
  <si>
    <t>QP103E</t>
  </si>
  <si>
    <t>MAERSK TAURUS</t>
  </si>
  <si>
    <t>GSL CHRISTEN</t>
  </si>
  <si>
    <t>MSC APOLLO</t>
  </si>
  <si>
    <t>QP107E</t>
  </si>
  <si>
    <t>QP108E</t>
  </si>
  <si>
    <t>ZIM ALABAMA</t>
  </si>
  <si>
    <t>QP109E</t>
  </si>
  <si>
    <t>QP110E</t>
  </si>
  <si>
    <t>3E</t>
  </si>
  <si>
    <t>112E</t>
  </si>
  <si>
    <t>QP113E</t>
  </si>
  <si>
    <t>114E</t>
  </si>
  <si>
    <t>QP117E</t>
  </si>
  <si>
    <t>QP118E</t>
  </si>
  <si>
    <t>16E</t>
  </si>
  <si>
    <t>QP120E</t>
  </si>
  <si>
    <t>PELICAN CONNECTING VESSEL</t>
  </si>
  <si>
    <t>4E</t>
  </si>
  <si>
    <t xml:space="preserve">NORTHERN JAGUAR </t>
  </si>
  <si>
    <t>124E</t>
  </si>
  <si>
    <t xml:space="preserve">MSC LUISA </t>
  </si>
  <si>
    <t>QP125E</t>
  </si>
  <si>
    <t>126E</t>
  </si>
  <si>
    <t>127E</t>
  </si>
  <si>
    <t>QP128E</t>
  </si>
  <si>
    <t>QP129E</t>
  </si>
  <si>
    <t>17E</t>
  </si>
  <si>
    <t>QP131E</t>
  </si>
  <si>
    <t>5E</t>
  </si>
  <si>
    <t>133E</t>
  </si>
  <si>
    <t>QP134E</t>
  </si>
  <si>
    <t>136E</t>
  </si>
  <si>
    <t>137E</t>
  </si>
  <si>
    <t>QP138E</t>
  </si>
  <si>
    <t>FJ130E</t>
  </si>
  <si>
    <t>QP140E</t>
  </si>
  <si>
    <t>18E</t>
  </si>
  <si>
    <t>QP142E</t>
  </si>
  <si>
    <t>6E</t>
  </si>
  <si>
    <t>QP146E</t>
  </si>
  <si>
    <t>QP147E</t>
  </si>
  <si>
    <t>QP150E</t>
  </si>
  <si>
    <t>148E</t>
  </si>
  <si>
    <t>QP152E</t>
  </si>
  <si>
    <t>19E</t>
  </si>
  <si>
    <t xml:space="preserve">MSC LUDOVICA </t>
  </si>
  <si>
    <t>QP202E</t>
  </si>
  <si>
    <t>7E</t>
  </si>
  <si>
    <t>FT148E</t>
  </si>
  <si>
    <t>204E</t>
  </si>
  <si>
    <t>MSC LENI  (JADE EAST)</t>
  </si>
  <si>
    <t>FT151E</t>
  </si>
  <si>
    <t>205E</t>
  </si>
  <si>
    <t>206E</t>
  </si>
  <si>
    <t>QP207E</t>
  </si>
  <si>
    <t>208E</t>
  </si>
  <si>
    <t>QP209E</t>
  </si>
  <si>
    <t>210E</t>
  </si>
  <si>
    <t>QP212E</t>
  </si>
  <si>
    <t>QP213E</t>
  </si>
  <si>
    <t>8E</t>
  </si>
  <si>
    <t>QP216E</t>
  </si>
  <si>
    <t>WIDE INDIA</t>
  </si>
  <si>
    <t>218E</t>
  </si>
  <si>
    <t>ZIM EUROPE</t>
  </si>
  <si>
    <t>71E</t>
  </si>
  <si>
    <t>QP220E</t>
  </si>
  <si>
    <t>QP222E</t>
  </si>
  <si>
    <t>QP223E VOID</t>
  </si>
  <si>
    <t>21E</t>
  </si>
  <si>
    <t>QP225E</t>
  </si>
  <si>
    <t>9E</t>
  </si>
  <si>
    <t>QP227E</t>
  </si>
  <si>
    <t>228E</t>
  </si>
  <si>
    <t xml:space="preserve">GOOD PROSPECT </t>
  </si>
  <si>
    <t>QP232E</t>
  </si>
  <si>
    <t>233E</t>
  </si>
  <si>
    <t>QP234E</t>
  </si>
  <si>
    <t>QP235E</t>
  </si>
  <si>
    <t>22E</t>
  </si>
  <si>
    <t>QP238E</t>
  </si>
  <si>
    <t>TAMINA</t>
  </si>
  <si>
    <t>242E</t>
  </si>
  <si>
    <t>73E</t>
  </si>
  <si>
    <t>QP245E</t>
  </si>
  <si>
    <t>QP247E</t>
  </si>
  <si>
    <t>76E</t>
  </si>
  <si>
    <t>FT244E</t>
  </si>
  <si>
    <t>GLEN CANYON</t>
  </si>
  <si>
    <t>51E</t>
  </si>
  <si>
    <t>FT242E</t>
  </si>
  <si>
    <t>23E</t>
  </si>
  <si>
    <t>ZIM PUSAN</t>
  </si>
  <si>
    <t>403E</t>
  </si>
  <si>
    <t>PERTIWI</t>
  </si>
  <si>
    <t>QP407E</t>
  </si>
  <si>
    <t>ZIM NORFOLK</t>
  </si>
  <si>
    <t>13E</t>
  </si>
  <si>
    <t>ZIM NEWARK</t>
  </si>
  <si>
    <t>27E</t>
  </si>
  <si>
    <t>QP422E</t>
  </si>
  <si>
    <t>MSC TIANSHAN</t>
  </si>
  <si>
    <t>QP423E</t>
  </si>
  <si>
    <t>ZIM XIAMEN</t>
  </si>
  <si>
    <t>ZIM WILMINGTON</t>
  </si>
  <si>
    <t>ZIM HONG KONG</t>
  </si>
  <si>
    <t>TRANCURA</t>
  </si>
  <si>
    <t>TYNDALL</t>
  </si>
  <si>
    <t>MSC JASPER VIII</t>
  </si>
  <si>
    <t>QP430E</t>
  </si>
  <si>
    <t>14E</t>
  </si>
  <si>
    <t>28E</t>
  </si>
  <si>
    <t>QP433E</t>
  </si>
  <si>
    <t>QP434E</t>
  </si>
  <si>
    <t>No delay.</t>
  </si>
  <si>
    <t>USWC SANTANA</t>
  </si>
  <si>
    <t>CONNECTING VESSEL-SANTANA</t>
  </si>
  <si>
    <t>BUSAN (PNIT)</t>
  </si>
  <si>
    <t>PROFORMA SAILING DATE, PLS SEE CHINOOK SERVICES</t>
  </si>
  <si>
    <t>44 DAYS</t>
  </si>
  <si>
    <t>50 DAYS</t>
  </si>
  <si>
    <t>54 DAYS</t>
  </si>
  <si>
    <t>UX423A</t>
  </si>
  <si>
    <t>MSC C.MONTAIN</t>
  </si>
  <si>
    <t>UX424A</t>
  </si>
  <si>
    <t>UX425A</t>
  </si>
  <si>
    <t>UX426A</t>
  </si>
  <si>
    <t>UX427A</t>
  </si>
  <si>
    <t>UX428A</t>
  </si>
  <si>
    <t>MSC FATMA</t>
  </si>
  <si>
    <t>UX429A</t>
  </si>
  <si>
    <t>UX430A</t>
  </si>
  <si>
    <t>UX431A</t>
  </si>
  <si>
    <t>UX432A</t>
  </si>
  <si>
    <t>UX433A</t>
  </si>
  <si>
    <t>UX434A</t>
  </si>
  <si>
    <t>UX435A</t>
  </si>
  <si>
    <t>UX436A</t>
  </si>
  <si>
    <t>UX437A</t>
  </si>
  <si>
    <t>AMBERJACK(USEC3)</t>
  </si>
  <si>
    <t>Profoma sailing - SAT</t>
  </si>
  <si>
    <t>AMBERJACK CONNECTING VESSEL</t>
  </si>
  <si>
    <t>WILMINGTON</t>
  </si>
  <si>
    <t>JADE EAST / TIGER EAST</t>
  </si>
  <si>
    <t>(THU)</t>
  </si>
  <si>
    <t>48 DAYS</t>
  </si>
  <si>
    <t>FI011R</t>
  </si>
  <si>
    <t>CAPE KORTIA</t>
  </si>
  <si>
    <t>MSC AMSTERDAM (TIGER)</t>
  </si>
  <si>
    <t>FT012E</t>
  </si>
  <si>
    <t>ZIM ROTTERDAM</t>
  </si>
  <si>
    <t>57E</t>
  </si>
  <si>
    <t>CROATI</t>
  </si>
  <si>
    <t>2006E</t>
  </si>
  <si>
    <t>02E</t>
  </si>
  <si>
    <t>MSC NEW YORK (TIGER)</t>
  </si>
  <si>
    <t>FT014E</t>
  </si>
  <si>
    <t>SANTA LORETTA</t>
  </si>
  <si>
    <t>MSC PALOMA (TIGER)</t>
  </si>
  <si>
    <t>FT015E</t>
  </si>
  <si>
    <t>CZECH</t>
  </si>
  <si>
    <t>2008E</t>
  </si>
  <si>
    <t>CAPE TAINARO</t>
  </si>
  <si>
    <t>SYMI I</t>
  </si>
  <si>
    <t>2009E</t>
  </si>
  <si>
    <t xml:space="preserve">MSC LILY </t>
  </si>
  <si>
    <t>FI017R</t>
  </si>
  <si>
    <t>SANTA LINEA</t>
  </si>
  <si>
    <t>CAPE ARTEMISIO</t>
  </si>
  <si>
    <t>2012E</t>
  </si>
  <si>
    <t>ZIM ANTWERP</t>
  </si>
  <si>
    <t>56E</t>
  </si>
  <si>
    <t>MOL BEACON</t>
  </si>
  <si>
    <t>2013E</t>
  </si>
  <si>
    <t>CAPE AKRITAS</t>
  </si>
  <si>
    <t>MSC ROMANE</t>
  </si>
  <si>
    <t>FI021R</t>
  </si>
  <si>
    <t>AKADIMOS</t>
  </si>
  <si>
    <t>1E</t>
  </si>
  <si>
    <t>KOTA PEMIMPIN</t>
  </si>
  <si>
    <t>2015E</t>
  </si>
  <si>
    <t>MOL BEAUTY</t>
  </si>
  <si>
    <t>2016E</t>
  </si>
  <si>
    <t>58E</t>
  </si>
  <si>
    <t>MSC LA SPEZIA(TIGER)</t>
  </si>
  <si>
    <t>TIANJIN</t>
  </si>
  <si>
    <t>35E</t>
  </si>
  <si>
    <t>2018E</t>
  </si>
  <si>
    <t>15E</t>
  </si>
  <si>
    <t>2020E</t>
  </si>
  <si>
    <t>2022E</t>
  </si>
  <si>
    <t>FT031E</t>
  </si>
  <si>
    <t>FI031R</t>
  </si>
  <si>
    <t>KOTA PETANI</t>
  </si>
  <si>
    <t>2025E</t>
  </si>
  <si>
    <t>2026E</t>
  </si>
  <si>
    <t>59E</t>
  </si>
  <si>
    <t>FI034R</t>
  </si>
  <si>
    <t>2028E</t>
  </si>
  <si>
    <t>36E</t>
  </si>
  <si>
    <t>SEASPAN BELLWETHER</t>
  </si>
  <si>
    <t>2029E</t>
  </si>
  <si>
    <t>MSC ARBATAX</t>
  </si>
  <si>
    <t>FI037R</t>
  </si>
  <si>
    <t>ADONIS</t>
  </si>
  <si>
    <t>2031E</t>
  </si>
  <si>
    <t>MSC AVNI</t>
  </si>
  <si>
    <t>FI039R</t>
  </si>
  <si>
    <t>2033E</t>
  </si>
  <si>
    <t>PARANAGUA EXPRESS</t>
  </si>
  <si>
    <t>2034E</t>
  </si>
  <si>
    <t>2035E</t>
  </si>
  <si>
    <t>FI043R</t>
  </si>
  <si>
    <t>FI044R</t>
  </si>
  <si>
    <t>2038E</t>
  </si>
  <si>
    <t>60E</t>
  </si>
  <si>
    <t>SEASPAN FALCON</t>
  </si>
  <si>
    <t>2039E</t>
  </si>
  <si>
    <t>37E</t>
  </si>
  <si>
    <t>FI047R</t>
  </si>
  <si>
    <t>2041E</t>
  </si>
  <si>
    <t>SEASPAN RAPTOR</t>
  </si>
  <si>
    <t>2042E</t>
  </si>
  <si>
    <t>FI050R</t>
  </si>
  <si>
    <t>FT051E</t>
  </si>
  <si>
    <t>FT053E</t>
  </si>
  <si>
    <t>2046E</t>
  </si>
  <si>
    <t>12E</t>
  </si>
  <si>
    <t>MSC ZOE (TIGER)</t>
  </si>
  <si>
    <t>FT102E</t>
  </si>
  <si>
    <t>2047E</t>
  </si>
  <si>
    <t>KOTA PAHLAWAN</t>
  </si>
  <si>
    <t>2048E</t>
  </si>
  <si>
    <t>61E</t>
  </si>
  <si>
    <t>FI103R</t>
  </si>
  <si>
    <t>FI104R</t>
  </si>
  <si>
    <t>2051E</t>
  </si>
  <si>
    <t>38E</t>
  </si>
  <si>
    <t>2052E</t>
  </si>
  <si>
    <t xml:space="preserve">MSC ABIDJAN </t>
  </si>
  <si>
    <t>FI107R</t>
  </si>
  <si>
    <t>BUENOS AIRES EXPRESS</t>
  </si>
  <si>
    <t>2101E</t>
  </si>
  <si>
    <t>2102E</t>
  </si>
  <si>
    <t>FI110R</t>
  </si>
  <si>
    <t>2104E</t>
  </si>
  <si>
    <t>FI112R</t>
  </si>
  <si>
    <t>62E</t>
  </si>
  <si>
    <t xml:space="preserve">ZIM WILMINGTON </t>
  </si>
  <si>
    <t>2108E</t>
  </si>
  <si>
    <t>39E</t>
  </si>
  <si>
    <t>2109E</t>
  </si>
  <si>
    <t>FI117R</t>
  </si>
  <si>
    <t>MSC AGRIGENTO</t>
  </si>
  <si>
    <t>FI118R</t>
  </si>
  <si>
    <t>2112E</t>
  </si>
  <si>
    <t>2113E</t>
  </si>
  <si>
    <t>FI121R</t>
  </si>
  <si>
    <t>2115E</t>
  </si>
  <si>
    <t>63E</t>
  </si>
  <si>
    <t>2116E</t>
  </si>
  <si>
    <t>NORTHER JASPER</t>
  </si>
  <si>
    <t>EX MSC LILY</t>
  </si>
  <si>
    <t>FT124E</t>
  </si>
  <si>
    <t xml:space="preserve">AKINADA BRIDGE </t>
  </si>
  <si>
    <t>40E</t>
  </si>
  <si>
    <t>2120E</t>
  </si>
  <si>
    <t>20E</t>
  </si>
  <si>
    <t>2121E</t>
  </si>
  <si>
    <t>2122E</t>
  </si>
  <si>
    <t>ZIM SAN DIEGO</t>
  </si>
  <si>
    <t>FI130R</t>
  </si>
  <si>
    <t>2125E</t>
  </si>
  <si>
    <t>NORTHERN JASPER</t>
  </si>
  <si>
    <t>64E</t>
  </si>
  <si>
    <t>41E</t>
  </si>
  <si>
    <t>SEASPAN MELBOURNE</t>
  </si>
  <si>
    <t>ZIM TAMPA</t>
  </si>
  <si>
    <t>ZIM CHARLESTON</t>
  </si>
  <si>
    <t>TIANPING</t>
  </si>
  <si>
    <t>65E</t>
  </si>
  <si>
    <t>42E</t>
  </si>
  <si>
    <t>SANTA LORETTA / ZIM HONG KONG</t>
  </si>
  <si>
    <t>SANTA LINEA/ZIM NEWARK</t>
  </si>
  <si>
    <t>25E</t>
  </si>
  <si>
    <t xml:space="preserve">TIANPING </t>
  </si>
  <si>
    <t>66E</t>
  </si>
  <si>
    <t>43E</t>
  </si>
  <si>
    <t>EX SEASPAN MELBOURNE</t>
  </si>
  <si>
    <t>26E</t>
  </si>
  <si>
    <t>67E</t>
  </si>
  <si>
    <t>44E</t>
  </si>
  <si>
    <t>ZIM SHANGHAI</t>
  </si>
  <si>
    <t>ZIM YANTIAN</t>
  </si>
  <si>
    <t>68E</t>
  </si>
  <si>
    <t>45E</t>
  </si>
  <si>
    <t xml:space="preserve">ZIM YANTIAN </t>
  </si>
  <si>
    <t>69E</t>
  </si>
  <si>
    <t>ZIM USA</t>
  </si>
  <si>
    <t>ZIM THAILAND</t>
  </si>
  <si>
    <t>46E</t>
  </si>
  <si>
    <t>ZIM CANADA</t>
  </si>
  <si>
    <t>FT248E</t>
  </si>
  <si>
    <t>FT310E</t>
  </si>
  <si>
    <t>ZIM MOUNT EVEREST</t>
  </si>
  <si>
    <t>FI309R</t>
  </si>
  <si>
    <t>FT311E</t>
  </si>
  <si>
    <t>ZIM MOUNT KILIMANJARO</t>
  </si>
  <si>
    <t>ZIM MOUNT ELBRUS</t>
  </si>
  <si>
    <t>ZIM MOUNT BLANC</t>
  </si>
  <si>
    <t>ZIM MOUNT RAINIER</t>
  </si>
  <si>
    <t>ZIM MOUNT DENALI</t>
  </si>
  <si>
    <t>ZIM MOUNT FUJI</t>
  </si>
  <si>
    <t>ZIM MOUNT VINSON</t>
  </si>
  <si>
    <t>ZIM SAMMY OFER</t>
  </si>
  <si>
    <t xml:space="preserve">     MEDITERRANEAN SHIPPING COMPANY SOUTH EAST ASIA (SINGAPORE) PTE LTD </t>
  </si>
  <si>
    <t>PETRA SERVICE</t>
  </si>
  <si>
    <t>(TUE)</t>
  </si>
  <si>
    <t>PROFORMA SAIL THU</t>
  </si>
  <si>
    <t>6 DAYS</t>
  </si>
  <si>
    <t>12 DAYS</t>
  </si>
  <si>
    <t>MP THE LAW</t>
  </si>
  <si>
    <t>SD925A</t>
  </si>
  <si>
    <t xml:space="preserve">MSC LEVINA </t>
  </si>
  <si>
    <t>HF926A</t>
  </si>
  <si>
    <t xml:space="preserve">CORNELIA I </t>
  </si>
  <si>
    <t>SD927A</t>
  </si>
  <si>
    <t xml:space="preserve">SOFIA I </t>
  </si>
  <si>
    <t>SD928A</t>
  </si>
  <si>
    <t xml:space="preserve">MSC ANS </t>
  </si>
  <si>
    <t>SD929A</t>
  </si>
  <si>
    <t>MSC ANYA</t>
  </si>
  <si>
    <t>SD930A</t>
  </si>
  <si>
    <t>SD931A</t>
  </si>
  <si>
    <t>SD932A</t>
  </si>
  <si>
    <t>SD933A</t>
  </si>
  <si>
    <t>SD934A</t>
  </si>
  <si>
    <t>SD935A</t>
  </si>
  <si>
    <t>MSC ERMINIA, MSC GINA</t>
  </si>
  <si>
    <t>MP THE EDELMAN</t>
  </si>
  <si>
    <t>SD006A</t>
  </si>
  <si>
    <t>DELAY FROM 04/02</t>
  </si>
  <si>
    <t>AGIOS DIMITRIOS</t>
  </si>
  <si>
    <t>SD007A</t>
  </si>
  <si>
    <t>MSC MESSINA, MSC GIANNA, MSC MARIA PIA</t>
  </si>
  <si>
    <t>SD008A</t>
  </si>
  <si>
    <t>MSC REBECCA, MSC MESSINA</t>
  </si>
  <si>
    <t>SD009A</t>
  </si>
  <si>
    <t>MSC GINA, MP THE EDELMAN, MP THE GRONK</t>
  </si>
  <si>
    <t>MP THE BROWN</t>
  </si>
  <si>
    <t>SD010A</t>
  </si>
  <si>
    <t>SD011A</t>
  </si>
  <si>
    <t>SD012A</t>
  </si>
  <si>
    <t>MP THE BELICHICK</t>
  </si>
  <si>
    <t>SD013A</t>
  </si>
  <si>
    <t>SD014A</t>
  </si>
  <si>
    <t>SD015A</t>
  </si>
  <si>
    <t>SOFIA I</t>
  </si>
  <si>
    <t>SD016A</t>
  </si>
  <si>
    <t>MSC STELLA</t>
  </si>
  <si>
    <t>SD017A</t>
  </si>
  <si>
    <t>DELAY FROM 21/04</t>
  </si>
  <si>
    <t>MP THE BROWN, CORNELIA I, MSC PEGASUS</t>
  </si>
  <si>
    <t>SD018A</t>
  </si>
  <si>
    <t>SD019A</t>
  </si>
  <si>
    <t>SD020A</t>
  </si>
  <si>
    <t>DELAY FROM 12/05</t>
  </si>
  <si>
    <t>LORI</t>
  </si>
  <si>
    <t>SD021A</t>
  </si>
  <si>
    <t>PROFORMA SAIL MON</t>
  </si>
  <si>
    <t>7 DAYS</t>
  </si>
  <si>
    <t>E.R. YOKOHAMA</t>
  </si>
  <si>
    <t>SD024A</t>
  </si>
  <si>
    <t>DELAY FROM 08/06</t>
  </si>
  <si>
    <t>PROFORMA SAIL FRI</t>
  </si>
  <si>
    <t>SD037A</t>
  </si>
  <si>
    <t>MSC ROMA</t>
  </si>
  <si>
    <t>SD038A</t>
  </si>
  <si>
    <t>MSC VANESSA / E.R. TEXAS / ATHENS GLORY</t>
  </si>
  <si>
    <t>SD039A</t>
  </si>
  <si>
    <t>SD045A</t>
  </si>
  <si>
    <t>MSC MESSINA</t>
  </si>
  <si>
    <t>MSC MARIANNA</t>
  </si>
  <si>
    <t>SD046A</t>
  </si>
  <si>
    <r>
      <t xml:space="preserve">PROFORMA SAIL </t>
    </r>
    <r>
      <rPr>
        <b/>
        <sz val="8"/>
        <color rgb="FFFF0000"/>
        <rFont val="Arial"/>
        <family val="2"/>
      </rPr>
      <t>SUN</t>
    </r>
  </si>
  <si>
    <t>11 DAYS</t>
  </si>
  <si>
    <t>14 DAYS</t>
  </si>
  <si>
    <t>MSC PHOENIX</t>
  </si>
  <si>
    <t>SD049A</t>
  </si>
  <si>
    <r>
      <t xml:space="preserve">PROFORMA SAIL </t>
    </r>
    <r>
      <rPr>
        <sz val="8"/>
        <color rgb="FFFF0000"/>
        <rFont val="Arial"/>
        <family val="2"/>
      </rPr>
      <t>THU</t>
    </r>
  </si>
  <si>
    <t>MSC KERRY / MSC SHRISTI</t>
  </si>
  <si>
    <t>SD050A</t>
  </si>
  <si>
    <t>MSC SHRISTI</t>
  </si>
  <si>
    <t>SD051A</t>
  </si>
  <si>
    <t>MSC MARIANNA / MSC STELLA</t>
  </si>
  <si>
    <t>SD052A</t>
  </si>
  <si>
    <t>5 DAYS</t>
  </si>
  <si>
    <t>SD107A</t>
  </si>
  <si>
    <t>MSC BUSAN</t>
  </si>
  <si>
    <t>SD108A</t>
  </si>
  <si>
    <t>MSC NOA / MSC ERMINIA</t>
  </si>
  <si>
    <t>SD109A</t>
  </si>
  <si>
    <t>NAVIOS UTMOST / MSC NOA</t>
  </si>
  <si>
    <t>SD111A</t>
  </si>
  <si>
    <t>MSC TIANJIN / NAVIOS UTMOST</t>
  </si>
  <si>
    <t>SD112A</t>
  </si>
  <si>
    <t>SD113A</t>
  </si>
  <si>
    <t>SD114A</t>
  </si>
  <si>
    <t>MSC PETRA</t>
  </si>
  <si>
    <t>SD115A</t>
  </si>
  <si>
    <t>PARIS II</t>
  </si>
  <si>
    <t>SD116A</t>
  </si>
  <si>
    <t>SD117A</t>
  </si>
  <si>
    <t>SD118A</t>
  </si>
  <si>
    <t>SD119A</t>
  </si>
  <si>
    <t>LYON II</t>
  </si>
  <si>
    <t>SD120A</t>
  </si>
  <si>
    <t>SD122A</t>
  </si>
  <si>
    <t>SD124A</t>
  </si>
  <si>
    <t>SD125A</t>
  </si>
  <si>
    <t>MSC MARIA CLARA</t>
  </si>
  <si>
    <t>SD126A</t>
  </si>
  <si>
    <t>lYON II/ MSC DORINE</t>
  </si>
  <si>
    <t>SD127A</t>
  </si>
  <si>
    <t>MSC DORINE</t>
  </si>
  <si>
    <t>SD128A</t>
  </si>
  <si>
    <t>SD129A</t>
  </si>
  <si>
    <t>MSC  ILONA/ MSC PETRA</t>
  </si>
  <si>
    <t>SD130A</t>
  </si>
  <si>
    <t>MSC  PETRA / MSC ILONA</t>
  </si>
  <si>
    <t>SD131A</t>
  </si>
  <si>
    <t>MSC  DORINE</t>
  </si>
  <si>
    <t>SD134A</t>
  </si>
  <si>
    <t>MSC  RAFAELA</t>
  </si>
  <si>
    <t>SD135A</t>
  </si>
  <si>
    <t>MSC  PETRA</t>
  </si>
  <si>
    <t>SD137A</t>
  </si>
  <si>
    <t>MSC MARIA  CLARA / MSC ILONA</t>
  </si>
  <si>
    <t>SD138A</t>
  </si>
  <si>
    <t>MSC PETRA / ZIM NEW YORK / MSC HONG KONG / MSC SHANGHAI</t>
  </si>
  <si>
    <t>SD140A</t>
  </si>
  <si>
    <t xml:space="preserve">MSC CAMILLE </t>
  </si>
  <si>
    <t>SD141A</t>
  </si>
  <si>
    <t>SD143A</t>
  </si>
  <si>
    <t xml:space="preserve">MSC DORINE / MSC ALEXA </t>
  </si>
  <si>
    <t>SD144A</t>
  </si>
  <si>
    <t>SD202A</t>
  </si>
  <si>
    <t>MSC  ANYA / MSC ORNELLA</t>
  </si>
  <si>
    <t>SD206A</t>
  </si>
  <si>
    <t>SD208A</t>
  </si>
  <si>
    <t>SD210A</t>
  </si>
  <si>
    <t>SD212A</t>
  </si>
  <si>
    <t>SEAMAX FAIRFIELD / MSC PILAR</t>
  </si>
  <si>
    <t>MSC ALIZEE III</t>
  </si>
  <si>
    <t>SD213A</t>
  </si>
  <si>
    <t>MSC SHANVI / MSC POLARIS / MSC DAVAO III</t>
  </si>
  <si>
    <t>MSC NORA</t>
  </si>
  <si>
    <t>SD214A</t>
  </si>
  <si>
    <t>SD215A</t>
  </si>
  <si>
    <t>SD216A</t>
  </si>
  <si>
    <t>SD217A</t>
  </si>
  <si>
    <t>SD218A</t>
  </si>
  <si>
    <t>SD219A</t>
  </si>
  <si>
    <t>SD220A</t>
  </si>
  <si>
    <t>SD221A</t>
  </si>
  <si>
    <t>SD222A</t>
  </si>
  <si>
    <t>SD223A</t>
  </si>
  <si>
    <t>SD224A</t>
  </si>
  <si>
    <t>SD226A</t>
  </si>
  <si>
    <t>SD228A</t>
  </si>
  <si>
    <t>SD229A</t>
  </si>
  <si>
    <t>SD230A</t>
  </si>
  <si>
    <t>SD231A</t>
  </si>
  <si>
    <t>SD232A</t>
  </si>
  <si>
    <t>SD233A</t>
  </si>
  <si>
    <t>SD234A</t>
  </si>
  <si>
    <t>SD235A</t>
  </si>
  <si>
    <t>SD236A</t>
  </si>
  <si>
    <t>SD237A</t>
  </si>
  <si>
    <t>SD238A</t>
  </si>
  <si>
    <t>SD239A</t>
  </si>
  <si>
    <t>SD240A</t>
  </si>
  <si>
    <t>SD241A</t>
  </si>
  <si>
    <t>SD242A</t>
  </si>
  <si>
    <t>SD243A</t>
  </si>
  <si>
    <t>SD244A</t>
  </si>
  <si>
    <t>SD245A</t>
  </si>
  <si>
    <t>SD246A</t>
  </si>
  <si>
    <t>SD247A</t>
  </si>
  <si>
    <t>SD248A</t>
  </si>
  <si>
    <t>SD249A</t>
  </si>
  <si>
    <t>SD250A</t>
  </si>
  <si>
    <t>MSC ADU V</t>
  </si>
  <si>
    <t>SD411A</t>
  </si>
  <si>
    <t>MSC NASSAU</t>
  </si>
  <si>
    <t xml:space="preserve">MSC ARIA III </t>
  </si>
  <si>
    <t>SD413A</t>
  </si>
  <si>
    <t>MSC SHAULA</t>
  </si>
  <si>
    <t>SD414A</t>
  </si>
  <si>
    <t>SD416A</t>
  </si>
  <si>
    <t>MSC ARIA III  / MSC ADU V</t>
  </si>
  <si>
    <t>SD417A</t>
  </si>
  <si>
    <t>MSC NORA III / MSC SHAULA</t>
  </si>
  <si>
    <t>MSC TAVVISHI</t>
  </si>
  <si>
    <t>SD419A</t>
  </si>
  <si>
    <t>MSC ADU V/MSC ARIA III / MSC SHAULA</t>
  </si>
  <si>
    <t>SD420A</t>
  </si>
  <si>
    <t>MSC ARIA III /MSC ADU V/ MSC ARIA III / MSC LEO VI/ MSC GLORY R/ MSC REN V</t>
  </si>
  <si>
    <t>SD421A</t>
  </si>
  <si>
    <t>MSC SHAULA / MSC ALESSIA /MSC FELIXSTOWE/ MSC REN V / MSC GLORY R</t>
  </si>
  <si>
    <t xml:space="preserve">MSC LOME V </t>
  </si>
  <si>
    <t>SD422A</t>
  </si>
  <si>
    <t xml:space="preserve">MSC UNIFIC VI </t>
  </si>
  <si>
    <t>SD423A</t>
  </si>
  <si>
    <t>SD424A</t>
  </si>
  <si>
    <t>ex MSC RINI III</t>
  </si>
  <si>
    <t>SD425A</t>
  </si>
  <si>
    <t xml:space="preserve">ex MSC LOME V </t>
  </si>
  <si>
    <t>SD426A</t>
  </si>
  <si>
    <t>SD427A</t>
  </si>
  <si>
    <t>ex MSC FELIXSTOWE</t>
  </si>
  <si>
    <t>SD428A</t>
  </si>
  <si>
    <t>SD429A</t>
  </si>
  <si>
    <t>ex MSC LOME V</t>
  </si>
  <si>
    <t>SD430A</t>
  </si>
  <si>
    <t>SD431A</t>
  </si>
  <si>
    <t>SD432A</t>
  </si>
  <si>
    <t>SD433A</t>
  </si>
  <si>
    <t>USEC1 AMERICA</t>
  </si>
  <si>
    <t xml:space="preserve">ETA SINGAPORE </t>
  </si>
  <si>
    <t xml:space="preserve">NEW YORK 
(APM TERMINAL) </t>
  </si>
  <si>
    <t xml:space="preserve">CHARLESTON </t>
  </si>
  <si>
    <t>MIAMI 
(POMTOC TERMINAL)</t>
  </si>
  <si>
    <t>33 DAYS</t>
  </si>
  <si>
    <t xml:space="preserve">AXEL MAERSK </t>
  </si>
  <si>
    <t>DELAY FROM 6/10</t>
  </si>
  <si>
    <t xml:space="preserve">ARNOLD MAERSK </t>
  </si>
  <si>
    <t>DELAY FROM 13/10</t>
  </si>
  <si>
    <t>DELAY FROM 20/10</t>
  </si>
  <si>
    <t>SEROJA LIMA</t>
  </si>
  <si>
    <t>DELAY FROM 27/10</t>
  </si>
  <si>
    <t>ADRIAN MAERSK</t>
  </si>
  <si>
    <t>DELAY FROM 03/11</t>
  </si>
  <si>
    <t>DELAY FROM 10/11</t>
  </si>
  <si>
    <t>CLEMENTINE MAERSK</t>
  </si>
  <si>
    <t>DELAY FROM 17/11</t>
  </si>
  <si>
    <t>DELAY FROM 24/11</t>
  </si>
  <si>
    <t>DELAY FROM 1/12</t>
  </si>
  <si>
    <t>MAERSK TUKANG</t>
  </si>
  <si>
    <t>DELAY FROM 8/12</t>
  </si>
  <si>
    <t>MAERSK SYDNEY</t>
  </si>
  <si>
    <t>DELAY FROM 15/12</t>
  </si>
  <si>
    <t>DELAY FROM 22/12</t>
  </si>
  <si>
    <t>052W</t>
  </si>
  <si>
    <t>DELAY FROM 29/12</t>
  </si>
  <si>
    <t>DELAY FROM 05/01</t>
  </si>
  <si>
    <t>ex SEROJA LIMA</t>
  </si>
  <si>
    <t>DELAY FROM 12/01</t>
  </si>
  <si>
    <t>DELAY FROM 19/01</t>
  </si>
  <si>
    <t>DELAY FROM 26/01</t>
  </si>
  <si>
    <t>DELAY FROM 02/02</t>
  </si>
  <si>
    <t>DELAY FROM 09/02</t>
  </si>
  <si>
    <t>ex MAERSK STOCKHOLM / SEROJA LIMA</t>
  </si>
  <si>
    <t>DELAY FROM 16/02</t>
  </si>
  <si>
    <t>DELAY FROM 23/02</t>
  </si>
  <si>
    <t>DELAY FROM 02/03</t>
  </si>
  <si>
    <t>DELAY FROM 09/03</t>
  </si>
  <si>
    <t>DELAY FROM 16/03</t>
  </si>
  <si>
    <t>111W</t>
  </si>
  <si>
    <t>DELAY FROM 23/03</t>
  </si>
  <si>
    <t>DELAY FROM 30/03</t>
  </si>
  <si>
    <t>DELAY FROM 06/04</t>
  </si>
  <si>
    <t>DELAY FROM 13/04</t>
  </si>
  <si>
    <t xml:space="preserve">PARTNER OBLX 03/MAY 1700hrs </t>
  </si>
  <si>
    <t>DELAY FROM 20/04</t>
  </si>
  <si>
    <t>DELAY FROM 27/04</t>
  </si>
  <si>
    <t>DELAY FROM 04/05</t>
  </si>
  <si>
    <t>DELAY FROM 11/05</t>
  </si>
  <si>
    <t>DELAY FROM 18/05</t>
  </si>
  <si>
    <t>DELAY FROM 25/05</t>
  </si>
  <si>
    <t>PROFORMA SAILING TUESDAY</t>
  </si>
  <si>
    <t>25 ~ 30 DAYS</t>
  </si>
  <si>
    <t>31 ~ 46 DAYS</t>
  </si>
  <si>
    <t>34 ~ 57 DAYS</t>
  </si>
  <si>
    <t>35 ~ 60 DAYS</t>
  </si>
  <si>
    <t>DELAY FROM 01/06</t>
  </si>
  <si>
    <t xml:space="preserve">due to sliding program </t>
  </si>
  <si>
    <t>DELAY FROM 29/06</t>
  </si>
  <si>
    <t>DELAY FROM 06/07</t>
  </si>
  <si>
    <t>DELAY FROM 13/07</t>
  </si>
  <si>
    <t>DELAY FROM 20/07</t>
  </si>
  <si>
    <t>ex CLEMENTINE MAERSK</t>
  </si>
  <si>
    <t>DELAY FROM 27/07 TO 03/08 &amp; OMIT</t>
  </si>
  <si>
    <t>ex MAERSK SARNIA</t>
  </si>
  <si>
    <t>DELAY FROM 03/08</t>
  </si>
  <si>
    <t>SAN CHRISTOBAL</t>
  </si>
  <si>
    <t>DELAY FROM 10/08</t>
  </si>
  <si>
    <t>DELAY FROM 17/08</t>
  </si>
  <si>
    <t>ex MAERSK SYDNEY</t>
  </si>
  <si>
    <t>VOID DUE TO SLIDING PROGRAM</t>
  </si>
  <si>
    <t xml:space="preserve">ex AXEL MAERSK </t>
  </si>
  <si>
    <t>OMIT SIN</t>
  </si>
  <si>
    <t>DELAY FROM 31/08</t>
  </si>
  <si>
    <t>DELAY FROM 07/09</t>
  </si>
  <si>
    <t>DELAY FROM 14/09</t>
  </si>
  <si>
    <t>ex MAERSK ANTARES</t>
  </si>
  <si>
    <t>DELAY FROM 21/09</t>
  </si>
  <si>
    <t>wk39</t>
  </si>
  <si>
    <t>DELAY FROM 28/09</t>
  </si>
  <si>
    <t>wk40</t>
  </si>
  <si>
    <t>DELAY FROM 05/10</t>
  </si>
  <si>
    <t>ex MAERSK ALGOL</t>
  </si>
  <si>
    <t>wk41</t>
  </si>
  <si>
    <t>NORTHERN JAGUAR</t>
  </si>
  <si>
    <t>DELAY FROM 12/10</t>
  </si>
  <si>
    <t>wk42</t>
  </si>
  <si>
    <t>DELAY FROM 19/10</t>
  </si>
  <si>
    <t>wk43</t>
  </si>
  <si>
    <t>DELAY FROM 26/10</t>
  </si>
  <si>
    <t>ex SAN CHRISTOBAL</t>
  </si>
  <si>
    <t>wk44</t>
  </si>
  <si>
    <t>DELAY FROM 02/11</t>
  </si>
  <si>
    <t xml:space="preserve">ex MAERSK TUKANG </t>
  </si>
  <si>
    <t>wk45</t>
  </si>
  <si>
    <t>DELAY FROM 09/11</t>
  </si>
  <si>
    <t>ex AXEL MAERSK / MAERSK TUKANG</t>
  </si>
  <si>
    <t>wk46</t>
  </si>
  <si>
    <t>DELAY FROM 16/11</t>
  </si>
  <si>
    <t>wk47</t>
  </si>
  <si>
    <t>DELAY FROM 23/11</t>
  </si>
  <si>
    <t>wk48</t>
  </si>
  <si>
    <t>DELAY FROM 30/11</t>
  </si>
  <si>
    <t>wk49</t>
  </si>
  <si>
    <t>DELAY FROM 07/12</t>
  </si>
  <si>
    <t>wk50</t>
  </si>
  <si>
    <t>DELAY FROM 14/12</t>
  </si>
  <si>
    <t>wk51</t>
  </si>
  <si>
    <t>DELAY FROM 21/12</t>
  </si>
  <si>
    <t>wk52</t>
  </si>
  <si>
    <t>DELAY FROM 28/12</t>
  </si>
  <si>
    <t>wk01</t>
  </si>
  <si>
    <t>DELAY FROM 04/01</t>
  </si>
  <si>
    <t>wk02</t>
  </si>
  <si>
    <t>DELAY FROM 11/01</t>
  </si>
  <si>
    <t>wk03</t>
  </si>
  <si>
    <t>DELAY FROM 18/01</t>
  </si>
  <si>
    <t>wk04</t>
  </si>
  <si>
    <t>DELAY FROM 25/01</t>
  </si>
  <si>
    <t>wk05</t>
  </si>
  <si>
    <t>DELAY FROM 01/02</t>
  </si>
  <si>
    <t>wk06</t>
  </si>
  <si>
    <t>DELAY FROM 08/02</t>
  </si>
  <si>
    <t>wk07</t>
  </si>
  <si>
    <t>206W</t>
  </si>
  <si>
    <t>DELAY FROM 15/02</t>
  </si>
  <si>
    <t>wk08</t>
  </si>
  <si>
    <t>DELAY FROM 22/02</t>
  </si>
  <si>
    <t>wk09</t>
  </si>
  <si>
    <t>DELAY FROM 01/03</t>
  </si>
  <si>
    <t>wk10</t>
  </si>
  <si>
    <t>DELAY FROM 08/03</t>
  </si>
  <si>
    <t>wk11</t>
  </si>
  <si>
    <t>DELAY FROM 15/03</t>
  </si>
  <si>
    <t>wk12</t>
  </si>
  <si>
    <t>DELAY FROM 22/03</t>
  </si>
  <si>
    <t>wk13</t>
  </si>
  <si>
    <t>DELAY FROM 29/03</t>
  </si>
  <si>
    <t>wk14</t>
  </si>
  <si>
    <t>DELAY FROM 05/04</t>
  </si>
  <si>
    <t>wk15</t>
  </si>
  <si>
    <t>VOID SAILING</t>
  </si>
  <si>
    <t>DELAY FROM 12/04</t>
  </si>
  <si>
    <t>wk16</t>
  </si>
  <si>
    <t>DELAY FROM 19/04</t>
  </si>
  <si>
    <t>wk17</t>
  </si>
  <si>
    <t>216E</t>
  </si>
  <si>
    <t>DELAY FROM 26/04</t>
  </si>
  <si>
    <t>wk18</t>
  </si>
  <si>
    <t>DELAY FROM 03/05</t>
  </si>
  <si>
    <t>wk19</t>
  </si>
  <si>
    <t>DELAY FROM 10/05</t>
  </si>
  <si>
    <t>wk20</t>
  </si>
  <si>
    <t>219E</t>
  </si>
  <si>
    <t>DELAY FROM 17/05</t>
  </si>
  <si>
    <t>wk21</t>
  </si>
  <si>
    <t>DELAY FROM 24/05</t>
  </si>
  <si>
    <t>wk22</t>
  </si>
  <si>
    <t>DELAY FROM 31/05</t>
  </si>
  <si>
    <t>wk23</t>
  </si>
  <si>
    <t>222E</t>
  </si>
  <si>
    <t>DELAY FROM 07/06</t>
  </si>
  <si>
    <t>wk24</t>
  </si>
  <si>
    <t>223E</t>
  </si>
  <si>
    <t>DELAY FROM 14/06</t>
  </si>
  <si>
    <t>wk25</t>
  </si>
  <si>
    <t>DELAY FROM 21/06</t>
  </si>
  <si>
    <t>wk26</t>
  </si>
  <si>
    <t>225E</t>
  </si>
  <si>
    <t>DELAY FROM 28/06</t>
  </si>
  <si>
    <t>wk27</t>
  </si>
  <si>
    <t>DELAY FROM 05/07</t>
  </si>
  <si>
    <t>ex ADRIAN MAERSK</t>
  </si>
  <si>
    <t>wk28</t>
  </si>
  <si>
    <t>DELAY FROM 12/07</t>
  </si>
  <si>
    <t>VOID DUE TO SLIDING</t>
  </si>
  <si>
    <t>wk29</t>
  </si>
  <si>
    <t>DELAY FROM 19/07</t>
  </si>
  <si>
    <t>wk30</t>
  </si>
  <si>
    <t>DELAY FROM 26/07</t>
  </si>
  <si>
    <t>wk31</t>
  </si>
  <si>
    <t>230E</t>
  </si>
  <si>
    <t>DELAY FROM 02/08</t>
  </si>
  <si>
    <t>wk32</t>
  </si>
  <si>
    <t>DELAY FROM 09/08</t>
  </si>
  <si>
    <t>ex 232E</t>
  </si>
  <si>
    <t>wk33</t>
  </si>
  <si>
    <t>DELAY FROM 16/08</t>
  </si>
  <si>
    <t xml:space="preserve">ex ARNOLD MAERSK </t>
  </si>
  <si>
    <t>wk34</t>
  </si>
  <si>
    <t>DELAY FROM 23/08</t>
  </si>
  <si>
    <t>wk35</t>
  </si>
  <si>
    <t>DELAY FROM 30/08</t>
  </si>
  <si>
    <t>wk36</t>
  </si>
  <si>
    <t>DELAY FROM 06/09</t>
  </si>
  <si>
    <t>wk37</t>
  </si>
  <si>
    <t>DELAY FROM 13/09</t>
  </si>
  <si>
    <t>ex MAERSK TAURUS</t>
  </si>
  <si>
    <t>wk38</t>
  </si>
  <si>
    <t>MAERSK TANJONG</t>
  </si>
  <si>
    <t>DELAY FROM 20/09</t>
  </si>
  <si>
    <t>DELAY FROM 27/09</t>
  </si>
  <si>
    <t>ex MAERSK STADELHORN</t>
  </si>
  <si>
    <t>DELAY FROM 04/10</t>
  </si>
  <si>
    <t>DELAY FROM 11/10</t>
  </si>
  <si>
    <t>DELAY FROM 18/10</t>
  </si>
  <si>
    <t>DELAY FROM 25/10</t>
  </si>
  <si>
    <t>ex ZIM SAN DIEGO / MAERSK SARNIA</t>
  </si>
  <si>
    <t>COLUMBINE MAERSK</t>
  </si>
  <si>
    <t>DELAY FROM 01/11</t>
  </si>
  <si>
    <t>ex ARNOLD MAERSK / COLUMBINE MAERSK</t>
  </si>
  <si>
    <t>MAERSK SANA</t>
  </si>
  <si>
    <t>DELAY FROM 08/11</t>
  </si>
  <si>
    <t>ex AXEL MAERSK / ZIM SAN DIEGO</t>
  </si>
  <si>
    <t>DELAY FROM 15/11</t>
  </si>
  <si>
    <t>DELAY FROM 22/11</t>
  </si>
  <si>
    <t xml:space="preserve">ex ARNOLD MAERSK / AXEL MAERSK </t>
  </si>
  <si>
    <t>CCNI ANDES</t>
  </si>
  <si>
    <t>DELAY FROM 29/11</t>
  </si>
  <si>
    <t>28 ~ 32 DAYS</t>
  </si>
  <si>
    <t>29 ~ 35 DAYS</t>
  </si>
  <si>
    <t>ex COLUMBINE MAERSK</t>
  </si>
  <si>
    <t xml:space="preserve">GJERTRUD MAERSK </t>
  </si>
  <si>
    <t>DELAY FROM 01/08</t>
  </si>
  <si>
    <t xml:space="preserve">ex GJERTRUD MAERSK </t>
  </si>
  <si>
    <t>DELAY FROM 08/08</t>
  </si>
  <si>
    <t xml:space="preserve">ex xCCNI ANDES/GUTHORM MAERSK </t>
  </si>
  <si>
    <t xml:space="preserve">ARTHUR MAERSK </t>
  </si>
  <si>
    <t>DELAY FROM 15/08</t>
  </si>
  <si>
    <t xml:space="preserve">ex ARTHUR MAERSK </t>
  </si>
  <si>
    <t>DELAY FROM 22/08</t>
  </si>
  <si>
    <t>ex MAERSK SYDNEY / MAERSK LABERINTO</t>
  </si>
  <si>
    <t>CLIFFORD MAERSK</t>
  </si>
  <si>
    <t>DELAY FROM 29/08</t>
  </si>
  <si>
    <t>ex ARNOLD MAERSK</t>
  </si>
  <si>
    <t>DELAY FROM 05/09</t>
  </si>
  <si>
    <t xml:space="preserve">ex MAERSK SANA / ADRIAN MAERSK </t>
  </si>
  <si>
    <t>SAN FELIPE</t>
  </si>
  <si>
    <t>DELAY FROM 12/09</t>
  </si>
  <si>
    <t>DELAY FROM 19/09</t>
  </si>
  <si>
    <t xml:space="preserve">CHASTINE MAERSK </t>
  </si>
  <si>
    <t>DELAY FROM 26/09</t>
  </si>
  <si>
    <t>GSL LYDIA</t>
  </si>
  <si>
    <t>DELAY FROM 03/10</t>
  </si>
  <si>
    <t>ex MAERSK SINGAPORE</t>
  </si>
  <si>
    <t>DELAY FROM 10/10</t>
  </si>
  <si>
    <t>DELAY FROM 17/10</t>
  </si>
  <si>
    <t>ex GSL SOFIA / MAERSK SINGAPORE</t>
  </si>
  <si>
    <t>DELAY FROM 24/10</t>
  </si>
  <si>
    <t>ex MAERSK STOCKHOLM</t>
  </si>
  <si>
    <t>MAERSK ATHABASCA</t>
  </si>
  <si>
    <t>DELAY FROM 31/10</t>
  </si>
  <si>
    <t>ex CEZANNE / ARNOLD MAERSK / GSL EFFIE</t>
  </si>
  <si>
    <t>DELAY FROM 07/11</t>
  </si>
  <si>
    <t>DELAY FROM 14/11</t>
  </si>
  <si>
    <t>ex CLIFFORD MAERSK / CEZANNE / GSL EFFIE</t>
  </si>
  <si>
    <t xml:space="preserve">CLIFFORD MAERSK </t>
  </si>
  <si>
    <t>DELAY FROM 21/11</t>
  </si>
  <si>
    <t>DELAY FROM 28/11</t>
  </si>
  <si>
    <t>ex SAN FELIPE</t>
  </si>
  <si>
    <t>MAERSK TAIKUNG</t>
  </si>
  <si>
    <t>DELAY FROM 05/12</t>
  </si>
  <si>
    <t>OMIT SUEZ</t>
  </si>
  <si>
    <t>DELAY FROM 12/12</t>
  </si>
  <si>
    <t>DELAY FROM 19/12</t>
  </si>
  <si>
    <t>DELAY FROM 26/12</t>
  </si>
  <si>
    <t>wk01'24</t>
  </si>
  <si>
    <t>GSL SOFIA</t>
  </si>
  <si>
    <t>DELAY FROM 02/01</t>
  </si>
  <si>
    <t>DELAY FROM 09/01</t>
  </si>
  <si>
    <t>DELAY FROM 16/01</t>
  </si>
  <si>
    <t xml:space="preserve">ex MAERSK ATHABASCA / GJERTRUD MAERSK </t>
  </si>
  <si>
    <t>DELAY FROM 23/01</t>
  </si>
  <si>
    <t>DELAY FROM 30/01</t>
  </si>
  <si>
    <t>EX MAERSK SYDNEY</t>
  </si>
  <si>
    <t>DELAY FROM 06/02</t>
  </si>
  <si>
    <t>DELAY FROM 13/02</t>
  </si>
  <si>
    <t>ex MAERSK SANA</t>
  </si>
  <si>
    <t>DELAY FROM 20/02</t>
  </si>
  <si>
    <t>ex MAERSK TAIKUNG</t>
  </si>
  <si>
    <t>DELAY FROM 27/02</t>
  </si>
  <si>
    <t>ex  NORTHERN JAGUAR</t>
  </si>
  <si>
    <t>DELAY FROM 05/03</t>
  </si>
  <si>
    <t>ex CHASTINE MAERSK / NORTHERN JAGUAR</t>
  </si>
  <si>
    <t>DELAY FROM 12/03</t>
  </si>
  <si>
    <t>ex GSL LYDIA</t>
  </si>
  <si>
    <t>DELAY FROM 19/03</t>
  </si>
  <si>
    <t xml:space="preserve">ex GSL SOFIA / CHASTINE MAERSK </t>
  </si>
  <si>
    <t>DELAY FROM 26/03</t>
  </si>
  <si>
    <t>DELAY FROM 02/04</t>
  </si>
  <si>
    <t xml:space="preserve">ex MAERSK TAURUS / CHASTINE MAERSK </t>
  </si>
  <si>
    <t xml:space="preserve">GERDA MAERSK </t>
  </si>
  <si>
    <t>DELAY FROM 09/04</t>
  </si>
  <si>
    <t>ex MAERSK ATHABASCA / MAERSK TAURUS</t>
  </si>
  <si>
    <t>DELAY FROM 16/04</t>
  </si>
  <si>
    <t xml:space="preserve">ex GUDRUN MAERSK / MAERSK ATHABASCA / MAERSK LORINDA / TOCANAO / SAN CLEMENTE </t>
  </si>
  <si>
    <t xml:space="preserve">GSL GRANIA </t>
  </si>
  <si>
    <t>DELAY FROM 23/04</t>
  </si>
  <si>
    <t>ex GUDRUN MAERSK / MSC MARINA</t>
  </si>
  <si>
    <t>DELAY FROM 30/04</t>
  </si>
  <si>
    <t>**EXTRA LOADER**</t>
  </si>
  <si>
    <t xml:space="preserve">KURE </t>
  </si>
  <si>
    <t>XA417A</t>
  </si>
  <si>
    <t xml:space="preserve">ex MAERSK SYDNEY / KOSTAS K / ALBERT MAERSK </t>
  </si>
  <si>
    <t>DELAY FROM 07/05</t>
  </si>
  <si>
    <t xml:space="preserve">ex KOSTAS K / MAERSK SYDNEY / KOSTAS K </t>
  </si>
  <si>
    <t xml:space="preserve">COLUMBINE MAERSK </t>
  </si>
  <si>
    <t>DELAY FROM 14/05</t>
  </si>
  <si>
    <t>ex CLIFFORD MAERSK / COLUMBINE MAERSK</t>
  </si>
  <si>
    <t xml:space="preserve">KOSTAS K </t>
  </si>
  <si>
    <t>DELAY FROM 21/05</t>
  </si>
  <si>
    <t>ex COLUMBINE MAERSK / GSL KALLIOPI</t>
  </si>
  <si>
    <t xml:space="preserve">MAERSK TANJONG </t>
  </si>
  <si>
    <t>DELAY FROM 28/05</t>
  </si>
  <si>
    <t>DELAY FROM 04/06</t>
  </si>
  <si>
    <t>DELAY FROM 11/06</t>
  </si>
  <si>
    <t>DELAY FROM 18/06</t>
  </si>
  <si>
    <t>DELAY FROM 25/06</t>
  </si>
  <si>
    <t>DELAY FROM 02/07</t>
  </si>
  <si>
    <t>DELAY FROM 09/07</t>
  </si>
  <si>
    <t>ex MAERSK ATHABASCA</t>
  </si>
  <si>
    <t xml:space="preserve">MAERSK SARNIA </t>
  </si>
  <si>
    <t>DELAY FROM 16/07</t>
  </si>
  <si>
    <t xml:space="preserve">ex GSL GRANIA </t>
  </si>
  <si>
    <t>DELAY FROM 23/07</t>
  </si>
  <si>
    <t>DELAY FROM 30/07</t>
  </si>
  <si>
    <t xml:space="preserve">ex GUDRUN MAERSK </t>
  </si>
  <si>
    <t>DELAY FROM 06/08</t>
  </si>
  <si>
    <t xml:space="preserve">ex COLUMBINE MAERSK </t>
  </si>
  <si>
    <t>DELAY FROM 13/08</t>
  </si>
  <si>
    <t>ex KOSTAS K</t>
  </si>
  <si>
    <t>DELAY FROM 20/08</t>
  </si>
  <si>
    <t>DELAY FROM 27/08</t>
  </si>
  <si>
    <t xml:space="preserve">YANTIAN </t>
  </si>
  <si>
    <t xml:space="preserve">NEW YORK </t>
  </si>
  <si>
    <t>FJ221E</t>
  </si>
  <si>
    <t>MSC SOFIA PAZ</t>
  </si>
  <si>
    <t>UX227A</t>
  </si>
  <si>
    <t>TIGER EAST</t>
  </si>
  <si>
    <t>USEC2 EMPIRE</t>
  </si>
  <si>
    <t>BUSAN (PNC)</t>
  </si>
  <si>
    <t>NEW YORK 
(APM TERMINAL)</t>
  </si>
  <si>
    <t>46 - 64 DAYS</t>
  </si>
  <si>
    <t>49 - 70 DAYS</t>
  </si>
  <si>
    <t xml:space="preserve">53 - 68 DAYS </t>
  </si>
  <si>
    <t>342E</t>
  </si>
  <si>
    <t>343E</t>
  </si>
  <si>
    <t>ex GUTHORM MAERSK</t>
  </si>
  <si>
    <t>DALI</t>
  </si>
  <si>
    <t>344E</t>
  </si>
  <si>
    <t xml:space="preserve">ex GERD MAERSK / GUSTAV MAERSK </t>
  </si>
  <si>
    <t>345E</t>
  </si>
  <si>
    <t>FT339E</t>
  </si>
  <si>
    <t>MAERSK YUKON</t>
  </si>
  <si>
    <t>346E</t>
  </si>
  <si>
    <t>FT340E</t>
  </si>
  <si>
    <t>347E</t>
  </si>
  <si>
    <t>FT341E</t>
  </si>
  <si>
    <t xml:space="preserve">GRETE MAERSK </t>
  </si>
  <si>
    <t>348E</t>
  </si>
  <si>
    <t>FT342E</t>
  </si>
  <si>
    <t>349E</t>
  </si>
  <si>
    <t>FT343E</t>
  </si>
  <si>
    <t xml:space="preserve">GEORG MAERSK </t>
  </si>
  <si>
    <t>350E</t>
  </si>
  <si>
    <t>FT344E</t>
  </si>
  <si>
    <t>351E</t>
  </si>
  <si>
    <t>ONE AMAZON</t>
  </si>
  <si>
    <t>2337E</t>
  </si>
  <si>
    <t xml:space="preserve">CORNELIA MAERSK </t>
  </si>
  <si>
    <t>352E</t>
  </si>
  <si>
    <t>FT346E</t>
  </si>
  <si>
    <t>401E</t>
  </si>
  <si>
    <t>wk01'23</t>
  </si>
  <si>
    <t>FT347E</t>
  </si>
  <si>
    <t>402E</t>
  </si>
  <si>
    <t>FT348E</t>
  </si>
  <si>
    <t>FT350E</t>
  </si>
  <si>
    <t>405E</t>
  </si>
  <si>
    <t xml:space="preserve">MSC SHUBA B </t>
  </si>
  <si>
    <t>FI350R</t>
  </si>
  <si>
    <t>HW402R</t>
  </si>
  <si>
    <t xml:space="preserve">wk05 </t>
  </si>
  <si>
    <t>FT351E</t>
  </si>
  <si>
    <t>406E</t>
  </si>
  <si>
    <t>FT352E</t>
  </si>
  <si>
    <t>2344E</t>
  </si>
  <si>
    <t xml:space="preserve">MSC BREMERHAVEN V </t>
  </si>
  <si>
    <t>HW403R</t>
  </si>
  <si>
    <t>FT401E</t>
  </si>
  <si>
    <t>MCS OLIA</t>
  </si>
  <si>
    <t>408E</t>
  </si>
  <si>
    <t>HW407R</t>
  </si>
  <si>
    <t>409E</t>
  </si>
  <si>
    <t>HW408R</t>
  </si>
  <si>
    <t>410E</t>
  </si>
  <si>
    <t xml:space="preserve">ex GEORG MAERSK </t>
  </si>
  <si>
    <t>HW409R</t>
  </si>
  <si>
    <t xml:space="preserve">MAERSK SKARSTIND </t>
  </si>
  <si>
    <t>411E</t>
  </si>
  <si>
    <t>ex GUNHILDE MAERSK</t>
  </si>
  <si>
    <t>HI405R</t>
  </si>
  <si>
    <t>SAN FELIX</t>
  </si>
  <si>
    <t>412E</t>
  </si>
  <si>
    <t>HW411R</t>
  </si>
  <si>
    <t>413E</t>
  </si>
  <si>
    <t xml:space="preserve">ex MSC ANUSHA III </t>
  </si>
  <si>
    <t>HW412R</t>
  </si>
  <si>
    <t>414E</t>
  </si>
  <si>
    <t>415E</t>
  </si>
  <si>
    <t>HW414R</t>
  </si>
  <si>
    <t>416E</t>
  </si>
  <si>
    <t>HW415R</t>
  </si>
  <si>
    <t>417E</t>
  </si>
  <si>
    <t xml:space="preserve">MSC ANUSHA III </t>
  </si>
  <si>
    <t>HW416R</t>
  </si>
  <si>
    <t>418E</t>
  </si>
  <si>
    <t>419E</t>
  </si>
  <si>
    <t>HW418R</t>
  </si>
  <si>
    <t>YM TRUST</t>
  </si>
  <si>
    <t>MAERSK LIMA</t>
  </si>
  <si>
    <t>423E</t>
  </si>
  <si>
    <t>CORNELIA MAERSK</t>
  </si>
  <si>
    <t>430E</t>
  </si>
  <si>
    <t>431E</t>
  </si>
  <si>
    <t xml:space="preserve">MAERSK SALTORO </t>
  </si>
  <si>
    <t>434E</t>
  </si>
  <si>
    <t xml:space="preserve">USEC5 EMERALD </t>
  </si>
  <si>
    <t>PROFORMA SAILING THURSDAY</t>
  </si>
  <si>
    <t>NEW YORK 
(APM)</t>
  </si>
  <si>
    <t>PROFORMA SAILING</t>
  </si>
  <si>
    <t>MSC BILBAO</t>
  </si>
  <si>
    <t>UL217W</t>
  </si>
  <si>
    <t>UL225E</t>
  </si>
  <si>
    <t>218W</t>
  </si>
  <si>
    <t>UL219W</t>
  </si>
  <si>
    <t>DELAY FROM 15/06</t>
  </si>
  <si>
    <t>UL226E</t>
  </si>
  <si>
    <t>DELAY FROM 22/06</t>
  </si>
  <si>
    <t>CSAV TRANCURA</t>
  </si>
  <si>
    <t>ex ARTHUR MAERSK</t>
  </si>
  <si>
    <t>ARTHUR MAERSK</t>
  </si>
  <si>
    <t>DELAY FROM 27/07</t>
  </si>
  <si>
    <t xml:space="preserve">MSC TEXAS </t>
  </si>
  <si>
    <t>UL226W</t>
  </si>
  <si>
    <t xml:space="preserve">ALBERT MAERSK </t>
  </si>
  <si>
    <t>DELAY FROM 24/08</t>
  </si>
  <si>
    <t>UL231W</t>
  </si>
  <si>
    <t>UL232W</t>
  </si>
  <si>
    <t>MSC KUMSAL</t>
  </si>
  <si>
    <t>UL236W</t>
  </si>
  <si>
    <t>UL241W</t>
  </si>
  <si>
    <t>phase out at XMN</t>
  </si>
  <si>
    <t>UL246W</t>
  </si>
  <si>
    <t>UL248W</t>
  </si>
  <si>
    <t>ex MSC KUMSAL</t>
  </si>
  <si>
    <t>UL250W</t>
  </si>
  <si>
    <t>UL303W</t>
  </si>
  <si>
    <t>ex BREMEN</t>
  </si>
  <si>
    <t>UL307W</t>
  </si>
  <si>
    <t>WK14</t>
  </si>
  <si>
    <t>UL309W</t>
  </si>
  <si>
    <t>WK15</t>
  </si>
  <si>
    <t>PROFORMA SAILING WEDNESDAY</t>
  </si>
  <si>
    <t>WK16</t>
  </si>
  <si>
    <t xml:space="preserve">+ Jacksonville + Wilmington </t>
  </si>
  <si>
    <t>WK17</t>
  </si>
  <si>
    <t>WK19</t>
  </si>
  <si>
    <t>UL313W</t>
  </si>
  <si>
    <t>WK20</t>
  </si>
  <si>
    <t>WK21</t>
  </si>
  <si>
    <t>UL315W</t>
  </si>
  <si>
    <t>WK22</t>
  </si>
  <si>
    <t>WK23</t>
  </si>
  <si>
    <t>WK24</t>
  </si>
  <si>
    <t>WK25</t>
  </si>
  <si>
    <t>MSC ELLEN</t>
  </si>
  <si>
    <t>UL319W</t>
  </si>
  <si>
    <t>WK26</t>
  </si>
  <si>
    <t>WK27</t>
  </si>
  <si>
    <t>UL321W</t>
  </si>
  <si>
    <t>WK28</t>
  </si>
  <si>
    <t>WK29</t>
  </si>
  <si>
    <t xml:space="preserve">CLEMENTINE MAERSK </t>
  </si>
  <si>
    <t>WK30</t>
  </si>
  <si>
    <t xml:space="preserve">MSC BUSAN </t>
  </si>
  <si>
    <t>UL324W</t>
  </si>
  <si>
    <t>WK31</t>
  </si>
  <si>
    <t xml:space="preserve">MSC KUMSAL </t>
  </si>
  <si>
    <t>UL325W</t>
  </si>
  <si>
    <t>WK32</t>
  </si>
  <si>
    <t>UL326W</t>
  </si>
  <si>
    <t>WK33</t>
  </si>
  <si>
    <t>UL327W</t>
  </si>
  <si>
    <t xml:space="preserve">ex CORNELIA MAERSK </t>
  </si>
  <si>
    <t>WK34</t>
  </si>
  <si>
    <t>WK35</t>
  </si>
  <si>
    <t>WK36</t>
  </si>
  <si>
    <t>WK37</t>
  </si>
  <si>
    <t>UL331W</t>
  </si>
  <si>
    <t>WK38</t>
  </si>
  <si>
    <t>WK39</t>
  </si>
  <si>
    <t>UL333W</t>
  </si>
  <si>
    <t>PROFORMA SAILING THURSDAY 
(WEF VOY 334W)</t>
  </si>
  <si>
    <t>48 ~ 50 DAYS</t>
  </si>
  <si>
    <t>WK40</t>
  </si>
  <si>
    <t>WK41</t>
  </si>
  <si>
    <t>WK42</t>
  </si>
  <si>
    <t>UL336W</t>
  </si>
  <si>
    <t>WK43</t>
  </si>
  <si>
    <t>UL337W</t>
  </si>
  <si>
    <t>WK44</t>
  </si>
  <si>
    <t>UL338W</t>
  </si>
  <si>
    <t>WK45</t>
  </si>
  <si>
    <t>UL339W</t>
  </si>
  <si>
    <t>WK46</t>
  </si>
  <si>
    <t>GSL ALEXANDRA</t>
  </si>
  <si>
    <t>WK47</t>
  </si>
  <si>
    <t xml:space="preserve">VSL PHASE OUT </t>
  </si>
  <si>
    <t>WK48</t>
  </si>
  <si>
    <t>WK49</t>
  </si>
  <si>
    <t>WK50</t>
  </si>
  <si>
    <t>WK51</t>
  </si>
  <si>
    <t>UL345W</t>
  </si>
  <si>
    <t>WK52</t>
  </si>
  <si>
    <t>WK01'24</t>
  </si>
  <si>
    <t>WK02</t>
  </si>
  <si>
    <t>UL348W</t>
  </si>
  <si>
    <t xml:space="preserve">ex MSC KUMSAL </t>
  </si>
  <si>
    <t>WK03</t>
  </si>
  <si>
    <t>UL349W</t>
  </si>
  <si>
    <t>WK04</t>
  </si>
  <si>
    <t>UL350W</t>
  </si>
  <si>
    <t>WK05</t>
  </si>
  <si>
    <t>UL351W</t>
  </si>
  <si>
    <t>WK06</t>
  </si>
  <si>
    <t>INDUCE CHARLESTON</t>
  </si>
  <si>
    <t>WK07</t>
  </si>
  <si>
    <t>WK08</t>
  </si>
  <si>
    <t>WK09</t>
  </si>
  <si>
    <t>UL403W</t>
  </si>
  <si>
    <t>WK10</t>
  </si>
  <si>
    <t>ex MSC GISELLE</t>
  </si>
  <si>
    <t>WK11</t>
  </si>
  <si>
    <t>UL405W</t>
  </si>
  <si>
    <t>WK12</t>
  </si>
  <si>
    <t>WK13</t>
  </si>
  <si>
    <t>UL408W</t>
  </si>
  <si>
    <t>UL409W</t>
  </si>
  <si>
    <t>UL410W</t>
  </si>
  <si>
    <t>UL411W</t>
  </si>
  <si>
    <t>WK18</t>
  </si>
  <si>
    <t>UL413W</t>
  </si>
  <si>
    <t>UL415W</t>
  </si>
  <si>
    <t>UL416W</t>
  </si>
  <si>
    <t>OMIT PACTB</t>
  </si>
  <si>
    <t>UL417W</t>
  </si>
  <si>
    <t xml:space="preserve">MSC UBERTY VIII </t>
  </si>
  <si>
    <t>UL418W</t>
  </si>
  <si>
    <t>TOCONAO</t>
  </si>
  <si>
    <t>UL421W</t>
  </si>
  <si>
    <t>UL422W</t>
  </si>
  <si>
    <t>UL423W</t>
  </si>
  <si>
    <t>UL424W</t>
  </si>
  <si>
    <t>UL427W</t>
  </si>
  <si>
    <t>PROFORMA SAILING THURSDAY (WEF VOY 938W)</t>
  </si>
  <si>
    <t>USEC8 - LIBERTY SERVICE</t>
  </si>
  <si>
    <t>ORCHID (R) / JADE EAST</t>
  </si>
  <si>
    <t>CONNECTING VESSEL - LIBERTY</t>
  </si>
  <si>
    <t>ETA 
YANTIAN</t>
  </si>
  <si>
    <t>39 DAYS</t>
  </si>
  <si>
    <t>paxi</t>
  </si>
  <si>
    <t>HD121R</t>
  </si>
  <si>
    <t>PAXI</t>
  </si>
  <si>
    <t>HD122R</t>
  </si>
  <si>
    <t>QO123E</t>
  </si>
  <si>
    <t>omit</t>
  </si>
  <si>
    <t xml:space="preserve">MSC KERRY </t>
  </si>
  <si>
    <t>HD123R</t>
  </si>
  <si>
    <t>ex MSC REBECCA</t>
  </si>
  <si>
    <t xml:space="preserve">MSC ADITI </t>
  </si>
  <si>
    <t>PORTO GERMENO</t>
  </si>
  <si>
    <t>125E</t>
  </si>
  <si>
    <t>ex MSC ADITI / MSC REBECCA</t>
  </si>
  <si>
    <t>ex TG ATHENA / MSC REBECCA</t>
  </si>
  <si>
    <t xml:space="preserve">MSC AZOV </t>
  </si>
  <si>
    <t>FY121R</t>
  </si>
  <si>
    <t>GSL ARCADIA</t>
  </si>
  <si>
    <t>ex MSC KERRY / TG ATHENA</t>
  </si>
  <si>
    <t xml:space="preserve">MSC GULSUN </t>
  </si>
  <si>
    <t>ZIM SAVANNAH</t>
  </si>
  <si>
    <t>ex MSC REBECCA / MSC KERRY / MSC ADITI</t>
  </si>
  <si>
    <t xml:space="preserve">MSC BETTINA </t>
  </si>
  <si>
    <t>FL121E</t>
  </si>
  <si>
    <t>ex MSC KERRY / MSC GIANNA</t>
  </si>
  <si>
    <t>HD129R</t>
  </si>
  <si>
    <t>SEASPAN EMERALD</t>
  </si>
  <si>
    <t>OMIT YTN</t>
  </si>
  <si>
    <t>ex GSL MELITA</t>
  </si>
  <si>
    <t>HD130R</t>
  </si>
  <si>
    <t>ADAMS</t>
  </si>
  <si>
    <t>HD128R</t>
  </si>
  <si>
    <t>ex TG ATHENA</t>
  </si>
  <si>
    <t>HD132R</t>
  </si>
  <si>
    <t>ex YORK / PAXI</t>
  </si>
  <si>
    <t>HD133R</t>
  </si>
  <si>
    <t>SFL HAWAII</t>
  </si>
  <si>
    <t>134E</t>
  </si>
  <si>
    <t>HD133R delay from 22/8</t>
  </si>
  <si>
    <t>ex PORTO GERMENO / PORTO KAGIO</t>
  </si>
  <si>
    <t>HD134R delay from 29/8</t>
  </si>
  <si>
    <t>HD134R</t>
  </si>
  <si>
    <t>ex GSL DOROTHEA / YORK</t>
  </si>
  <si>
    <t xml:space="preserve">MSC DIANA </t>
  </si>
  <si>
    <t>ex GSL ARCADIA</t>
  </si>
  <si>
    <t>HD136R</t>
  </si>
  <si>
    <t>ex ZIM SAVANNAH / GSL DOROTHEA / MSC KERRY / MSC REBECCA</t>
  </si>
  <si>
    <t>HD135R</t>
  </si>
  <si>
    <t>ex MSC GIANNA</t>
  </si>
  <si>
    <t>139E</t>
  </si>
  <si>
    <t>ex ZIM SAVANNAH / MSC REBECCA</t>
  </si>
  <si>
    <t>GSL DOROTHEA</t>
  </si>
  <si>
    <t xml:space="preserve">MSC SIXIN </t>
  </si>
  <si>
    <t xml:space="preserve">SEASPAN EMERALD </t>
  </si>
  <si>
    <t>144E</t>
  </si>
  <si>
    <t>146E</t>
  </si>
  <si>
    <t>HD146R</t>
  </si>
  <si>
    <t>ex  MSC AMBRA</t>
  </si>
  <si>
    <t>HD147R</t>
  </si>
  <si>
    <t>150E</t>
  </si>
  <si>
    <t>SEAGULL / ORCHID</t>
  </si>
  <si>
    <t>VIA TPP</t>
  </si>
  <si>
    <t>ETA TPP</t>
  </si>
  <si>
    <t>1 DAY</t>
  </si>
  <si>
    <t>7W</t>
  </si>
  <si>
    <t>wk1</t>
  </si>
  <si>
    <t>wk2</t>
  </si>
  <si>
    <t>ex AMALTHEA HU152A</t>
  </si>
  <si>
    <r>
      <t xml:space="preserve">MSC SOPHIE </t>
    </r>
    <r>
      <rPr>
        <i/>
        <sz val="8"/>
        <color theme="0" tint="-0.34998626667073579"/>
        <rFont val="Arial"/>
        <family val="2"/>
      </rPr>
      <t>wk2</t>
    </r>
  </si>
  <si>
    <t>203E</t>
  </si>
  <si>
    <r>
      <t xml:space="preserve">MSC YANG R </t>
    </r>
    <r>
      <rPr>
        <i/>
        <sz val="8"/>
        <color theme="0" tint="-0.499984740745262"/>
        <rFont val="Arial"/>
        <family val="2"/>
      </rPr>
      <t>wk4</t>
    </r>
  </si>
  <si>
    <t>HU202A</t>
  </si>
  <si>
    <t>wk3</t>
  </si>
  <si>
    <t>ex MSC SHANVI / MSC YANG R / MSC SHANVI HU201A / TG ATHENA HD203R</t>
  </si>
  <si>
    <t xml:space="preserve">MSC IVANA </t>
  </si>
  <si>
    <t xml:space="preserve">wk4 </t>
  </si>
  <si>
    <r>
      <t xml:space="preserve">MSC YANG R </t>
    </r>
    <r>
      <rPr>
        <i/>
        <sz val="8"/>
        <color theme="0" tint="-0.499984740745262"/>
        <rFont val="Arial"/>
        <family val="2"/>
      </rPr>
      <t>wk8</t>
    </r>
  </si>
  <si>
    <t>209E</t>
  </si>
  <si>
    <t>wk9</t>
  </si>
  <si>
    <t>ex MSC ALEXA HU207A wk9</t>
  </si>
  <si>
    <r>
      <t xml:space="preserve">MSC LIDIA </t>
    </r>
    <r>
      <rPr>
        <i/>
        <sz val="8"/>
        <color theme="1" tint="0.499984740745262"/>
        <rFont val="Arial"/>
        <family val="2"/>
      </rPr>
      <t>wk9</t>
    </r>
  </si>
  <si>
    <r>
      <t xml:space="preserve">MSC TANIA </t>
    </r>
    <r>
      <rPr>
        <b/>
        <i/>
        <sz val="8"/>
        <color theme="0" tint="-0.499984740745262"/>
        <rFont val="Arial"/>
        <family val="2"/>
      </rPr>
      <t>wk10</t>
    </r>
  </si>
  <si>
    <t>211E</t>
  </si>
  <si>
    <t>ex MSC SHANVI HU209A</t>
  </si>
  <si>
    <r>
      <t>AMALTHEA</t>
    </r>
    <r>
      <rPr>
        <i/>
        <sz val="8"/>
        <color theme="0" tint="-0.499984740745262"/>
        <rFont val="Arial"/>
        <family val="2"/>
      </rPr>
      <t xml:space="preserve"> wk11</t>
    </r>
  </si>
  <si>
    <t>8W</t>
  </si>
  <si>
    <t>OMIT CHS</t>
  </si>
  <si>
    <t>QO212E / 9E?</t>
  </si>
  <si>
    <t>ex TAMINA 206W</t>
  </si>
  <si>
    <r>
      <t>MSC YANG R</t>
    </r>
    <r>
      <rPr>
        <i/>
        <sz val="8"/>
        <color theme="0" tint="-0.499984740745262"/>
        <rFont val="Arial"/>
        <family val="2"/>
      </rPr>
      <t xml:space="preserve"> wk12</t>
    </r>
  </si>
  <si>
    <t>QO214E / 9E</t>
  </si>
  <si>
    <t>ex MSC ALEXA</t>
  </si>
  <si>
    <r>
      <t xml:space="preserve">XIN BIN ZHOU </t>
    </r>
    <r>
      <rPr>
        <i/>
        <sz val="8"/>
        <color theme="0" tint="-0.499984740745262"/>
        <rFont val="Arial"/>
        <family val="2"/>
      </rPr>
      <t>wk13</t>
    </r>
  </si>
  <si>
    <t>SEAGULL / ORCHID / JADE EAST</t>
  </si>
  <si>
    <t>VIA YTN</t>
  </si>
  <si>
    <t>ETA YTN</t>
  </si>
  <si>
    <t>NO DG TO YTN</t>
  </si>
  <si>
    <t>ex ADAMS / AMALTHEA / MSC ALEXA HU212A</t>
  </si>
  <si>
    <r>
      <t>MSC MINA</t>
    </r>
    <r>
      <rPr>
        <sz val="8"/>
        <color theme="0" tint="-0.499984740745262"/>
        <rFont val="Arial"/>
        <family val="2"/>
      </rPr>
      <t xml:space="preserve"> </t>
    </r>
    <r>
      <rPr>
        <i/>
        <sz val="8"/>
        <color theme="0" tint="-0.499984740745262"/>
        <rFont val="Arial"/>
        <family val="2"/>
      </rPr>
      <t>wk15</t>
    </r>
  </si>
  <si>
    <t>FJ211E</t>
  </si>
  <si>
    <t>AKINADA BRIDGE</t>
  </si>
  <si>
    <t>215E / 216E / 9E</t>
  </si>
  <si>
    <t>ex MERKUR ARCHIPELAGO 209W / MSC SHANVI / AMALTHEA HU213A</t>
  </si>
  <si>
    <r>
      <t xml:space="preserve">MSC LENI </t>
    </r>
    <r>
      <rPr>
        <i/>
        <sz val="8"/>
        <color theme="0" tint="-0.499984740745262"/>
        <rFont val="Arial"/>
        <family val="2"/>
      </rPr>
      <t>wk16</t>
    </r>
  </si>
  <si>
    <t>FJ212E</t>
  </si>
  <si>
    <t>BELLAVIA</t>
  </si>
  <si>
    <t>52E</t>
  </si>
  <si>
    <t>ex YORK 212W / MSC YANG R HU214A</t>
  </si>
  <si>
    <r>
      <t xml:space="preserve">MSC ALEXA </t>
    </r>
    <r>
      <rPr>
        <i/>
        <sz val="8"/>
        <color theme="1" tint="0.499984740745262"/>
        <rFont val="Arial"/>
        <family val="2"/>
      </rPr>
      <t>wk18</t>
    </r>
  </si>
  <si>
    <t>ZIM HAIFA</t>
  </si>
  <si>
    <t>0013E</t>
  </si>
  <si>
    <t>ex MAERSK HURON 213W / AMALTHEA / XIN BIN ZHOU HU215A</t>
  </si>
  <si>
    <r>
      <t xml:space="preserve">MSC ARINA </t>
    </r>
    <r>
      <rPr>
        <i/>
        <sz val="8"/>
        <color theme="0" tint="-0.499984740745262"/>
        <rFont val="Arial"/>
        <family val="2"/>
      </rPr>
      <t>wk18</t>
    </r>
  </si>
  <si>
    <t>FJ214E</t>
  </si>
  <si>
    <t>ZOI</t>
  </si>
  <si>
    <t>ex XIN BIN ZHOU / AMALTHEA HU219A</t>
  </si>
  <si>
    <r>
      <t xml:space="preserve">XIN BIN ZHOU </t>
    </r>
    <r>
      <rPr>
        <i/>
        <sz val="8"/>
        <color theme="1" tint="0.499984740745262"/>
        <rFont val="Arial"/>
        <family val="2"/>
      </rPr>
      <t>wk21</t>
    </r>
  </si>
  <si>
    <t>9W</t>
  </si>
  <si>
    <r>
      <t xml:space="preserve">MSC DITTE </t>
    </r>
    <r>
      <rPr>
        <i/>
        <sz val="8"/>
        <color theme="1" tint="0.499984740745262"/>
        <rFont val="Arial"/>
        <family val="2"/>
      </rPr>
      <t>wk21</t>
    </r>
  </si>
  <si>
    <t>FJ217E</t>
  </si>
  <si>
    <t>IAN H</t>
  </si>
  <si>
    <t>1W</t>
  </si>
  <si>
    <t>ex MSC SHANVI HU221A</t>
  </si>
  <si>
    <r>
      <t xml:space="preserve">MSC YANG R </t>
    </r>
    <r>
      <rPr>
        <i/>
        <strike/>
        <sz val="8"/>
        <color theme="1" tint="0.499984740745262"/>
        <rFont val="Arial"/>
        <family val="2"/>
      </rPr>
      <t>wk23</t>
    </r>
  </si>
  <si>
    <r>
      <t xml:space="preserve">MSC ALEXA </t>
    </r>
    <r>
      <rPr>
        <i/>
        <sz val="8"/>
        <color theme="0" tint="-0.499984740745262"/>
        <rFont val="Arial"/>
        <family val="2"/>
      </rPr>
      <t>wk24</t>
    </r>
  </si>
  <si>
    <r>
      <t xml:space="preserve">MSC AMBRA </t>
    </r>
    <r>
      <rPr>
        <i/>
        <sz val="8"/>
        <color theme="1" tint="0.499984740745262"/>
        <rFont val="Arial"/>
        <family val="2"/>
      </rPr>
      <t>wk23</t>
    </r>
  </si>
  <si>
    <t>FJ219E</t>
  </si>
  <si>
    <t>SEADREAM</t>
  </si>
  <si>
    <r>
      <t xml:space="preserve">MSC APOLLINE </t>
    </r>
    <r>
      <rPr>
        <i/>
        <sz val="8"/>
        <color theme="1" tint="0.499984740745262"/>
        <rFont val="Arial"/>
        <family val="2"/>
      </rPr>
      <t>wk24</t>
    </r>
  </si>
  <si>
    <t>FJ220E</t>
  </si>
  <si>
    <t>ex XIN BIN ZHOU / MSC ALEXA HU224A</t>
  </si>
  <si>
    <r>
      <t xml:space="preserve">MSC NELA </t>
    </r>
    <r>
      <rPr>
        <i/>
        <sz val="8"/>
        <color theme="1" tint="0.499984740745262"/>
        <rFont val="Arial"/>
        <family val="2"/>
      </rPr>
      <t>wk25</t>
    </r>
  </si>
  <si>
    <t xml:space="preserve">EX BELLAVIA / ZIM PUSAN </t>
  </si>
  <si>
    <r>
      <t xml:space="preserve">MSC YANG R </t>
    </r>
    <r>
      <rPr>
        <i/>
        <sz val="8"/>
        <color theme="0" tint="-0.499984740745262"/>
        <rFont val="Arial"/>
        <family val="2"/>
      </rPr>
      <t>wk27</t>
    </r>
  </si>
  <si>
    <t>53E</t>
  </si>
  <si>
    <t>ex ZIM PUSAN / MSC SHANVI / BELLAVIA / MSC ALEXA</t>
  </si>
  <si>
    <r>
      <t xml:space="preserve">MSC SHANVI </t>
    </r>
    <r>
      <rPr>
        <i/>
        <sz val="8"/>
        <color theme="0" tint="-0.34998626667073579"/>
        <rFont val="Arial"/>
        <family val="2"/>
      </rPr>
      <t>wk28</t>
    </r>
  </si>
  <si>
    <t>ex MSC ALEXA / ZIM HAIFA / ZIM PUSAN 8E / MSC SHANVI</t>
  </si>
  <si>
    <r>
      <t xml:space="preserve">MSC ALEXA </t>
    </r>
    <r>
      <rPr>
        <i/>
        <sz val="8"/>
        <color theme="1" tint="0.499984740745262"/>
        <rFont val="Arial"/>
        <family val="2"/>
      </rPr>
      <t>wk29</t>
    </r>
  </si>
  <si>
    <t>ex ZIM SAVANNAH 11E</t>
  </si>
  <si>
    <r>
      <t xml:space="preserve">XIN BIN ZHOU </t>
    </r>
    <r>
      <rPr>
        <i/>
        <sz val="8"/>
        <color theme="1" tint="0.499984740745262"/>
        <rFont val="Arial"/>
        <family val="2"/>
      </rPr>
      <t>wk30</t>
    </r>
  </si>
  <si>
    <t xml:space="preserve">ZIM PUSAN </t>
  </si>
  <si>
    <t>ex IAN H 4E / AMALTHEA / ZIM SAVANNAH</t>
  </si>
  <si>
    <r>
      <t xml:space="preserve">MSC FELIXSTOWE </t>
    </r>
    <r>
      <rPr>
        <i/>
        <strike/>
        <sz val="8"/>
        <color theme="1" tint="0.499984740745262"/>
        <rFont val="Arial"/>
        <family val="2"/>
      </rPr>
      <t>wk31</t>
    </r>
  </si>
  <si>
    <t>HU229A</t>
  </si>
  <si>
    <t>ex GLEN CANYON 3E / IAN H 4E / MSC FELIXSTOWE HU229A / XIN BIN ZHOU HU231R</t>
  </si>
  <si>
    <r>
      <rPr>
        <sz val="9"/>
        <color rgb="FFFF0000"/>
        <rFont val="Arial"/>
        <family val="2"/>
      </rPr>
      <t>BLANK SAILING</t>
    </r>
    <r>
      <rPr>
        <sz val="9"/>
        <rFont val="Arial"/>
        <family val="2"/>
      </rPr>
      <t xml:space="preserve"> </t>
    </r>
    <r>
      <rPr>
        <i/>
        <sz val="8"/>
        <color theme="1" tint="0.499984740745262"/>
        <rFont val="Arial"/>
        <family val="2"/>
      </rPr>
      <t>wk31</t>
    </r>
  </si>
  <si>
    <t>HU231R</t>
  </si>
  <si>
    <t>ex MSC YANG R / MSC FELIXSTOWE</t>
  </si>
  <si>
    <r>
      <rPr>
        <sz val="9"/>
        <color rgb="FFFF0000"/>
        <rFont val="Arial"/>
        <family val="2"/>
      </rPr>
      <t xml:space="preserve">BLANK SAILING </t>
    </r>
    <r>
      <rPr>
        <i/>
        <sz val="8"/>
        <color theme="1" tint="0.499984740745262"/>
        <rFont val="Arial"/>
        <family val="2"/>
      </rPr>
      <t>wk32</t>
    </r>
  </si>
  <si>
    <t>HU230A</t>
  </si>
  <si>
    <t>eta SAV</t>
  </si>
  <si>
    <t>ex SEADREAM / MSC SHANVI / GLEN CANYON 3E / MSC ALEXA HU231A</t>
  </si>
  <si>
    <r>
      <t xml:space="preserve">MSC FELIXSTOWE </t>
    </r>
    <r>
      <rPr>
        <i/>
        <sz val="8"/>
        <color theme="1" tint="0.499984740745262"/>
        <rFont val="Arial"/>
        <family val="2"/>
      </rPr>
      <t>wk33</t>
    </r>
  </si>
  <si>
    <t>ex MSC ALEXA / SEADREAM 9E / MSC  NISHA / MSC YANG R HU232A</t>
  </si>
  <si>
    <r>
      <rPr>
        <sz val="9"/>
        <color rgb="FFFF0000"/>
        <rFont val="Arial"/>
        <family val="2"/>
      </rPr>
      <t xml:space="preserve">OMIT SIN  </t>
    </r>
    <r>
      <rPr>
        <i/>
        <sz val="8"/>
        <color theme="1" tint="0.499984740745262"/>
        <rFont val="Arial"/>
        <family val="2"/>
      </rPr>
      <t>wk34</t>
    </r>
  </si>
  <si>
    <r>
      <t xml:space="preserve">XIN BIN ZHOU </t>
    </r>
    <r>
      <rPr>
        <i/>
        <strike/>
        <sz val="8"/>
        <color theme="0" tint="-0.499984740745262"/>
        <rFont val="Arial"/>
        <family val="2"/>
      </rPr>
      <t>wk35</t>
    </r>
  </si>
  <si>
    <r>
      <t xml:space="preserve">MSC NISHA </t>
    </r>
    <r>
      <rPr>
        <i/>
        <sz val="8"/>
        <color theme="1" tint="0.499984740745262"/>
        <rFont val="Arial"/>
        <family val="2"/>
      </rPr>
      <t>wk36</t>
    </r>
  </si>
  <si>
    <t>`</t>
  </si>
  <si>
    <t xml:space="preserve">ex MSC YANG R </t>
  </si>
  <si>
    <r>
      <t xml:space="preserve">MSC FELIXSTOWE </t>
    </r>
    <r>
      <rPr>
        <i/>
        <sz val="8"/>
        <color theme="0" tint="-0.34998626667073579"/>
        <rFont val="Arial"/>
        <family val="2"/>
      </rPr>
      <t>wk37</t>
    </r>
  </si>
  <si>
    <t>ex MSC ALEXA / ZIM XIAMEN 2E / ZIM AMERICA 1E</t>
  </si>
  <si>
    <r>
      <t xml:space="preserve">MSC YANG R </t>
    </r>
    <r>
      <rPr>
        <i/>
        <sz val="8"/>
        <color theme="1" tint="0.499984740745262"/>
        <rFont val="Arial"/>
        <family val="2"/>
      </rPr>
      <t>wk38</t>
    </r>
  </si>
  <si>
    <r>
      <t xml:space="preserve">MSC ALEXA </t>
    </r>
    <r>
      <rPr>
        <i/>
        <sz val="8"/>
        <color theme="1" tint="0.499984740745262"/>
        <rFont val="Arial"/>
        <family val="2"/>
      </rPr>
      <t>wk39</t>
    </r>
  </si>
  <si>
    <t>ex ZIM HAIFA 16E</t>
  </si>
  <si>
    <r>
      <t xml:space="preserve">XIN BIN ZHOU </t>
    </r>
    <r>
      <rPr>
        <i/>
        <sz val="8"/>
        <color theme="1" tint="0.499984740745262"/>
        <rFont val="Arial"/>
        <family val="2"/>
      </rPr>
      <t>wk40</t>
    </r>
  </si>
  <si>
    <t>ZIM AMERICA</t>
  </si>
  <si>
    <t>ex ZIM HAIFA 16E / MSC NISHA HU239A</t>
  </si>
  <si>
    <r>
      <t xml:space="preserve">MSC HAILEY ANN III </t>
    </r>
    <r>
      <rPr>
        <i/>
        <sz val="8"/>
        <color theme="1" tint="0.499984740745262"/>
        <rFont val="Arial"/>
        <family val="2"/>
      </rPr>
      <t>wk41</t>
    </r>
  </si>
  <si>
    <t>ex ZIM PUSAN 9E / MSC FELIXSTOWE</t>
  </si>
  <si>
    <r>
      <t xml:space="preserve">XIN BIN ZHOU </t>
    </r>
    <r>
      <rPr>
        <i/>
        <sz val="8"/>
        <color theme="1" tint="0.499984740745262"/>
        <rFont val="Arial"/>
        <family val="2"/>
      </rPr>
      <t>wk42</t>
    </r>
  </si>
  <si>
    <t>ex ZIM SAVANNAH 12E / MSC YANG R HU241A</t>
  </si>
  <si>
    <r>
      <t xml:space="preserve">XIN BIN ZHOU </t>
    </r>
    <r>
      <rPr>
        <i/>
        <sz val="8"/>
        <color theme="1" tint="0.499984740745262"/>
        <rFont val="Arial"/>
        <family val="2"/>
      </rPr>
      <t>wk43</t>
    </r>
  </si>
  <si>
    <t>Ex IAN H 5E / MSC ALEXA / MSC FELIXSTOWE HU242A</t>
  </si>
  <si>
    <r>
      <t xml:space="preserve">MSC HAILEY ANN III </t>
    </r>
    <r>
      <rPr>
        <i/>
        <sz val="8"/>
        <color theme="1" tint="0.499984740745262"/>
        <rFont val="Arial"/>
        <family val="2"/>
      </rPr>
      <t>wk44</t>
    </r>
  </si>
  <si>
    <t xml:space="preserve">EX IAN H 5E </t>
  </si>
  <si>
    <r>
      <t xml:space="preserve">MSC ALEXA  </t>
    </r>
    <r>
      <rPr>
        <i/>
        <sz val="8"/>
        <color theme="1" tint="0.499984740745262"/>
        <rFont val="Arial"/>
        <family val="2"/>
      </rPr>
      <t>wk45</t>
    </r>
  </si>
  <si>
    <t>EX GLEN CANYON 4E</t>
  </si>
  <si>
    <r>
      <t xml:space="preserve">XIN BIN ZHOU </t>
    </r>
    <r>
      <rPr>
        <i/>
        <sz val="8"/>
        <color theme="1" tint="0.499984740745262"/>
        <rFont val="Arial"/>
        <family val="2"/>
      </rPr>
      <t>wk46</t>
    </r>
  </si>
  <si>
    <t>LAST VOYAGE , TEMP SUSPENSION</t>
  </si>
  <si>
    <t>EX MSC NISHA / ZIM VIETNAM 29E</t>
  </si>
  <si>
    <r>
      <t xml:space="preserve">MSC SOPHIE </t>
    </r>
    <r>
      <rPr>
        <i/>
        <sz val="8"/>
        <color theme="1" tint="0.499984740745262"/>
        <rFont val="Arial"/>
        <family val="2"/>
      </rPr>
      <t>wk47</t>
    </r>
  </si>
  <si>
    <t>EX MSC FELIXSTOWE / SEASPAN EMERALD 12E</t>
  </si>
  <si>
    <r>
      <t xml:space="preserve">MSC YANG R </t>
    </r>
    <r>
      <rPr>
        <i/>
        <sz val="8"/>
        <color theme="1" tint="0.499984740745262"/>
        <rFont val="Arial"/>
        <family val="2"/>
      </rPr>
      <t>wk48</t>
    </r>
  </si>
  <si>
    <t xml:space="preserve">EX MSC YANG R / MSC FELIXSTOWE </t>
  </si>
  <si>
    <r>
      <t xml:space="preserve">MSC HAILEY ANN III </t>
    </r>
    <r>
      <rPr>
        <i/>
        <sz val="8"/>
        <color theme="1" tint="0.499984740745262"/>
        <rFont val="Arial"/>
        <family val="2"/>
      </rPr>
      <t>wk49</t>
    </r>
  </si>
  <si>
    <t>ex ZIM AMERICA 2E</t>
  </si>
  <si>
    <r>
      <t xml:space="preserve">MSC ALEXA </t>
    </r>
    <r>
      <rPr>
        <i/>
        <sz val="8"/>
        <color theme="1" tint="0.499984740745262"/>
        <rFont val="Arial"/>
        <family val="2"/>
      </rPr>
      <t>wk50</t>
    </r>
  </si>
  <si>
    <r>
      <t xml:space="preserve">MSC </t>
    </r>
    <r>
      <rPr>
        <i/>
        <sz val="8"/>
        <color theme="1" tint="0.499984740745262"/>
        <rFont val="Arial"/>
        <family val="2"/>
      </rPr>
      <t>wk51</t>
    </r>
  </si>
  <si>
    <r>
      <t xml:space="preserve">MSC </t>
    </r>
    <r>
      <rPr>
        <i/>
        <sz val="8"/>
        <color theme="1" tint="0.499984740745262"/>
        <rFont val="Arial"/>
        <family val="2"/>
      </rPr>
      <t>wk52</t>
    </r>
  </si>
  <si>
    <r>
      <t xml:space="preserve">MSC </t>
    </r>
    <r>
      <rPr>
        <i/>
        <sz val="8"/>
        <color theme="1" tint="0.499984740745262"/>
        <rFont val="Arial"/>
        <family val="2"/>
      </rPr>
      <t>wk01'23</t>
    </r>
  </si>
  <si>
    <t>ZIM VIETNAM</t>
  </si>
  <si>
    <t>29E</t>
  </si>
  <si>
    <t>wk02'23</t>
  </si>
  <si>
    <r>
      <t xml:space="preserve">MSC </t>
    </r>
    <r>
      <rPr>
        <i/>
        <sz val="8"/>
        <color theme="1" tint="0.499984740745262"/>
        <rFont val="Arial"/>
        <family val="2"/>
      </rPr>
      <t>wk02'23</t>
    </r>
  </si>
  <si>
    <t>wk03'23</t>
  </si>
  <si>
    <t>USEC6 ELEPHANT SERVICE</t>
  </si>
  <si>
    <t>NEW YORK 
(PORT NEWARK TERMINAL)</t>
  </si>
  <si>
    <t>ex MAERSK SEVILLE / MAERSK SEMARANG 042W</t>
  </si>
  <si>
    <t>DELAY FROM 22/10</t>
  </si>
  <si>
    <t xml:space="preserve">ex SVENDBORG MAERSK </t>
  </si>
  <si>
    <t>MAERSK SALTORO</t>
  </si>
  <si>
    <t>DELAY FROM 29/10</t>
  </si>
  <si>
    <t>ex MAERSK SALTORO</t>
  </si>
  <si>
    <t>MAERSK SAIGON</t>
  </si>
  <si>
    <t>DELAY FROM 05/11</t>
  </si>
  <si>
    <t>ex CARSTEN MAERSK / CCNI ARAUCO</t>
  </si>
  <si>
    <t>GSL GARNIA</t>
  </si>
  <si>
    <t>DELAY FROM 12/11</t>
  </si>
  <si>
    <t xml:space="preserve">ex CHARLOTTE MAERSK </t>
  </si>
  <si>
    <t>MAERSK SKARSTIND</t>
  </si>
  <si>
    <t>DELAY FROM 19/11</t>
  </si>
  <si>
    <t>ex MAERSK SKARSTIND</t>
  </si>
  <si>
    <t>DELAY FROM 26/11</t>
  </si>
  <si>
    <t>PROFORMA SAILING FRIDAY</t>
  </si>
  <si>
    <t>32 ~ 39 DAYS</t>
  </si>
  <si>
    <t>35 ~ 50 DAYS</t>
  </si>
  <si>
    <t>ex MAERSK SKARSTIND / GSL GRANIA</t>
  </si>
  <si>
    <t>CHASTINE MAERSK</t>
  </si>
  <si>
    <t>DELAY FROM 06/10</t>
  </si>
  <si>
    <t>ex MAERSK SANTANA</t>
  </si>
  <si>
    <t>ex CCNI ANGOL / MAERSK SANTANA</t>
  </si>
  <si>
    <t>ex CSAV TOCONAO</t>
  </si>
  <si>
    <t>CCNI ANGOL</t>
  </si>
  <si>
    <t>ex CCNI ANDES / CSAV TOCONAO</t>
  </si>
  <si>
    <t>ex MAERSK STOCKHOLM / CCNI ANDES</t>
  </si>
  <si>
    <t>CSAV TOCONAO</t>
  </si>
  <si>
    <t>ex MAERSK KOWLOON / MAERSK STOCKHOLM / CCNI ANDES</t>
  </si>
  <si>
    <t>ex MAERSK ATHABASCA / MAERSK KOWLOON</t>
  </si>
  <si>
    <t xml:space="preserve">ex MAERSK ATHABASCA / MAERSK STOCKHOLM </t>
  </si>
  <si>
    <t>MAERSK KOWLOON</t>
  </si>
  <si>
    <t>DELAY FROM 01/12</t>
  </si>
  <si>
    <t>DELAY FROM 08/12</t>
  </si>
  <si>
    <t>ex MAERSK SAIGON / MAERSK SALTORO</t>
  </si>
  <si>
    <t>GSL GRANIA</t>
  </si>
  <si>
    <t>ex GSL GRANIA / MAERSK SAIGON</t>
  </si>
  <si>
    <t>ex MAERSK SANTANA / GSL GRANIA / CHASTINE MAERSK</t>
  </si>
  <si>
    <t>wk01 '23</t>
  </si>
  <si>
    <t>ex MAERSK SEVILLE / MAERSK SINGAPORE</t>
  </si>
  <si>
    <t>ex TAMINA / MAERSK STADELHORN</t>
  </si>
  <si>
    <t>MAERSK SALALAH</t>
  </si>
  <si>
    <t>ex GOOD PROSPECT</t>
  </si>
  <si>
    <t>ex MAERSK TUKANG</t>
  </si>
  <si>
    <t>MAERSK STRALSUND</t>
  </si>
  <si>
    <t>TANJUNG PELAPAS</t>
  </si>
  <si>
    <t>31 - 35 DAYS</t>
  </si>
  <si>
    <t>35 - 40 DAYS</t>
  </si>
  <si>
    <t xml:space="preserve">39 - 45 DAYS </t>
  </si>
  <si>
    <t>MONTE TAMARO</t>
  </si>
  <si>
    <t>UN329W</t>
  </si>
  <si>
    <t>ex MAERSK STRALSUND</t>
  </si>
  <si>
    <t xml:space="preserve">DELAY FROM </t>
  </si>
  <si>
    <t>31 ~ 38 DAYS</t>
  </si>
  <si>
    <t>34 ~ 42 DAYS</t>
  </si>
  <si>
    <t>37 ~ 46 DAYS</t>
  </si>
  <si>
    <t>ex MAERSK KOWLOON</t>
  </si>
  <si>
    <t>ex MAERSK ATHABASCA / MAERSK SEMAKAU</t>
  </si>
  <si>
    <t>GSL GRANIA / MAERSK SEMAKAU</t>
  </si>
  <si>
    <t>MAERSK SEOUL</t>
  </si>
  <si>
    <t>ex CCNI ANGOL</t>
  </si>
  <si>
    <t xml:space="preserve">MAERSK SALINA </t>
  </si>
  <si>
    <t>ex TASMAN</t>
  </si>
  <si>
    <t>ex DALI</t>
  </si>
  <si>
    <t>MAERSK STEPNICA</t>
  </si>
  <si>
    <t>DELAY FROM 06/12</t>
  </si>
  <si>
    <t>DELAY FROM 13/12</t>
  </si>
  <si>
    <t>DELAY FROM 20/12</t>
  </si>
  <si>
    <t>ex MAERSK SAVANNAH</t>
  </si>
  <si>
    <t>MAERSK SAVANNAH</t>
  </si>
  <si>
    <t>DELAY FROM 27/12</t>
  </si>
  <si>
    <t>DELAY FROM 03/01/2024</t>
  </si>
  <si>
    <t>DELAY FROM 10/01</t>
  </si>
  <si>
    <t>&lt;= delay 31/01?</t>
  </si>
  <si>
    <t>DELAY FROM 17/01</t>
  </si>
  <si>
    <t>ex GSL GRANIA</t>
  </si>
  <si>
    <t>DELAY FROM 24/01</t>
  </si>
  <si>
    <t>DELAY FROM 31/01</t>
  </si>
  <si>
    <t>DELAY FROM 07/02</t>
  </si>
  <si>
    <t>DELAY FROM 14/02</t>
  </si>
  <si>
    <t>DELAY FROM 21/02</t>
  </si>
  <si>
    <t>INDUCE MIAMI</t>
  </si>
  <si>
    <t>DELAY FROM 28/02</t>
  </si>
  <si>
    <t>SAN FRANCISCA</t>
  </si>
  <si>
    <t>DELAY FROM 06/03</t>
  </si>
  <si>
    <t xml:space="preserve">SAN CLEMENTE </t>
  </si>
  <si>
    <t>EX MAERSK SALTORO</t>
  </si>
  <si>
    <t>ex MAERSK TANJONG</t>
  </si>
  <si>
    <t xml:space="preserve">GSL KALLIOPI </t>
  </si>
  <si>
    <t xml:space="preserve">ex SAN CLEMENTE </t>
  </si>
  <si>
    <t xml:space="preserve">ex MAERSK SAIGON / SAN CLEMENTE </t>
  </si>
  <si>
    <t xml:space="preserve">ex GSL KALLIOPI </t>
  </si>
  <si>
    <t>ex SAN FRANCISCA</t>
  </si>
  <si>
    <t xml:space="preserve">ex MAERSK SALINA </t>
  </si>
  <si>
    <t>NEW FALCON SERVICE</t>
  </si>
  <si>
    <t>HAMAD PORT</t>
  </si>
  <si>
    <t>AD DAMMAN</t>
  </si>
  <si>
    <t>UMM QASR</t>
  </si>
  <si>
    <t>ex MSC VIRGO</t>
  </si>
  <si>
    <t xml:space="preserve">MSC ALEXANDRA </t>
  </si>
  <si>
    <t>FK333A</t>
  </si>
  <si>
    <t>new PF ver.2</t>
  </si>
  <si>
    <t>MSC AURIGA</t>
  </si>
  <si>
    <t>FK334A</t>
  </si>
  <si>
    <t>ex MSC KALINA</t>
  </si>
  <si>
    <t>FK335A</t>
  </si>
  <si>
    <t>ex MSC TERESA</t>
  </si>
  <si>
    <t>MSC KALINA</t>
  </si>
  <si>
    <t>FK336A</t>
  </si>
  <si>
    <t>ex MSC SOFIA</t>
  </si>
  <si>
    <t xml:space="preserve">MSC TERESA </t>
  </si>
  <si>
    <t>FK337A</t>
  </si>
  <si>
    <t>FK338A</t>
  </si>
  <si>
    <t>ex MSC PERLE / MSC GAIA / MSC FATMA</t>
  </si>
  <si>
    <t xml:space="preserve">MSC FAITH </t>
  </si>
  <si>
    <t>FK339A</t>
  </si>
  <si>
    <t xml:space="preserve">INDUCE COLOMBO , MUNDRA , NHAVA SHEVA </t>
  </si>
  <si>
    <t xml:space="preserve">ex MSC FATMA / MSC PERLE / MSC VANCOUVER </t>
  </si>
  <si>
    <t xml:space="preserve">KARLSKRONA </t>
  </si>
  <si>
    <t>FK340A</t>
  </si>
  <si>
    <t>ex MSC NOA ARIELA / MSC PERLE / MSC LAURENCE</t>
  </si>
  <si>
    <t>FK341A</t>
  </si>
  <si>
    <t>ex MSC CAPELLA / MSC NOA ARIELA / MSC ALEXANDRA</t>
  </si>
  <si>
    <t>FK342A</t>
  </si>
  <si>
    <t>ex MSC ALEXANDRA / MSC FREYA /MSC BOSPHORUS / MSC AUDREY / MSC ALTAIR</t>
  </si>
  <si>
    <t>FK343A</t>
  </si>
  <si>
    <t>ex MSC AURIGA / MSC ALEXANDRA / MSC FREYA / EPAMINONDAS / MSC VALERIA / MSC SANTA MARIA</t>
  </si>
  <si>
    <t>FK344A</t>
  </si>
  <si>
    <t>ex MSC KALINA / MSC DEILA / MSC ARIANE / MSC VALERIA / MSC AUDREY / MSC ALTAIR</t>
  </si>
  <si>
    <t>FK345A</t>
  </si>
  <si>
    <t>INDUCE COLOMBO 05-DEC</t>
  </si>
  <si>
    <t xml:space="preserve">ex MSC TERESA/MSC VIRGINIA / MSC BIANCA SILVIA / MSC ELISA XIII </t>
  </si>
  <si>
    <t>FK346A</t>
  </si>
  <si>
    <t>FK347A</t>
  </si>
  <si>
    <t xml:space="preserve">ex MSC ROSA M </t>
  </si>
  <si>
    <t>FK348A</t>
  </si>
  <si>
    <t>ex MSC FAITH</t>
  </si>
  <si>
    <t>FK349A</t>
  </si>
  <si>
    <t>ex MSC DARIA / MSC PERLE</t>
  </si>
  <si>
    <t xml:space="preserve">MSC CRISTINA </t>
  </si>
  <si>
    <t>FK350A</t>
  </si>
  <si>
    <t xml:space="preserve">ex MSC CRISTINA </t>
  </si>
  <si>
    <t>FK351A</t>
  </si>
  <si>
    <t>ex MSC ALIYA / MSC ROSA M / MSC LAUREN / MSC ALEXANDRA</t>
  </si>
  <si>
    <t>FK352A</t>
  </si>
  <si>
    <t>FK401A</t>
  </si>
  <si>
    <t>ex MSC VANDYA / MSC TOPAZ</t>
  </si>
  <si>
    <t>FK402A</t>
  </si>
  <si>
    <t>MSC TOPAZ</t>
  </si>
  <si>
    <t>FK403A</t>
  </si>
  <si>
    <t>ex MSC DANIT / MSC JOSSELINE</t>
  </si>
  <si>
    <t>FK404A</t>
  </si>
  <si>
    <t>ex MSC VALERIA / MSC TERESA</t>
  </si>
  <si>
    <t xml:space="preserve">MSC ARIES </t>
  </si>
  <si>
    <t>FK405A</t>
  </si>
  <si>
    <t>induce CMB / MUN / NSA</t>
  </si>
  <si>
    <t>ex MSC TERESA / MSC JEWEL / MSC DEILA</t>
  </si>
  <si>
    <t xml:space="preserve">MSC DARIA </t>
  </si>
  <si>
    <t>FK406A</t>
  </si>
  <si>
    <t>EX MSC CRISTINA / MSC ORION</t>
  </si>
  <si>
    <t>FK407A</t>
  </si>
  <si>
    <t>ex MSC BERANGERE / MSC DARIA</t>
  </si>
  <si>
    <t xml:space="preserve">MSC BERANGERE  </t>
  </si>
  <si>
    <t>FK408A</t>
  </si>
  <si>
    <t xml:space="preserve">ex MSC CAMILLE / MSC CALYPSO / MSC BERANGERE </t>
  </si>
  <si>
    <t>FK409A</t>
  </si>
  <si>
    <t>ex MSC PERLE / MSC CAMILLE</t>
  </si>
  <si>
    <t xml:space="preserve">MSC CALYPSO </t>
  </si>
  <si>
    <t>FK410A</t>
  </si>
  <si>
    <t>ex MSC ARIANE / MSC EVA</t>
  </si>
  <si>
    <t>FK411A</t>
  </si>
  <si>
    <t>ex MSC SOFIA / MSC PERLE</t>
  </si>
  <si>
    <t>FK412A</t>
  </si>
  <si>
    <t xml:space="preserve">ex MSC TOPAZ / MSC ALIYA / MSC LELLA / MSC AUDREY </t>
  </si>
  <si>
    <t>FK413A</t>
  </si>
  <si>
    <t>ex MSC KALINA /MSC LELLA</t>
  </si>
  <si>
    <t xml:space="preserve">MSC TOPAZ </t>
  </si>
  <si>
    <t>FK414A</t>
  </si>
  <si>
    <t>ex MSC ARIES /  MSC KALINA</t>
  </si>
  <si>
    <t>FK415A</t>
  </si>
  <si>
    <t>ex MSC ORSOLA / MSC KANOKO</t>
  </si>
  <si>
    <t xml:space="preserve">MSC KALINA </t>
  </si>
  <si>
    <t>FK416A</t>
  </si>
  <si>
    <t>ex MSC DANIELA / MSC BERANGERE</t>
  </si>
  <si>
    <t xml:space="preserve">MSC NAPOLI </t>
  </si>
  <si>
    <t>FK417A</t>
  </si>
  <si>
    <t>ex MSC C. MONTAINE / MSC NAPOLI / MSC BERANGERE</t>
  </si>
  <si>
    <t>FK418A</t>
  </si>
  <si>
    <t>ex MSC DEILA / MSC DANIELA / MSC TERESA</t>
  </si>
  <si>
    <t xml:space="preserve">MSC EMANUELA </t>
  </si>
  <si>
    <t>FK419A</t>
  </si>
  <si>
    <t>ex MSC CALYPSO / MSC DEILA</t>
  </si>
  <si>
    <t>FK420A</t>
  </si>
  <si>
    <t xml:space="preserve"> ex MSC ADYA </t>
  </si>
  <si>
    <t xml:space="preserve">MSC ROSE </t>
  </si>
  <si>
    <t>FK421A</t>
  </si>
  <si>
    <t>MSC AINO ASSIST FK421A???</t>
  </si>
  <si>
    <t xml:space="preserve"> ex MSC EVA</t>
  </si>
  <si>
    <t xml:space="preserve">MSC ELISA XIII </t>
  </si>
  <si>
    <t>FK422A</t>
  </si>
  <si>
    <t xml:space="preserve"> ex MSC DANIELA</t>
  </si>
  <si>
    <t>FK423A</t>
  </si>
  <si>
    <t xml:space="preserve">ex MSC KANOKO / MSC BEATRICE </t>
  </si>
  <si>
    <t xml:space="preserve">MSC KANOKO </t>
  </si>
  <si>
    <t>FK424A</t>
  </si>
  <si>
    <t>FK425A</t>
  </si>
  <si>
    <t>ex MSC ROME</t>
  </si>
  <si>
    <t>FK426A</t>
  </si>
  <si>
    <t xml:space="preserve">ex MSC NAPOLI </t>
  </si>
  <si>
    <t>MSC LELLA</t>
  </si>
  <si>
    <t>FK427A</t>
  </si>
  <si>
    <t>ex MSC BETTINA</t>
  </si>
  <si>
    <t>FK428A</t>
  </si>
  <si>
    <t>FK429A</t>
  </si>
  <si>
    <t>MSC ORSOLA</t>
  </si>
  <si>
    <t>FK430A</t>
  </si>
  <si>
    <t>FK431A</t>
  </si>
  <si>
    <t>FK432A</t>
  </si>
  <si>
    <t>FK433A</t>
  </si>
  <si>
    <t>ABOVE SCHEDULES ARE SUBJECTED TO PRINCIPAL'S CHANGES.</t>
  </si>
  <si>
    <t>DA</t>
  </si>
  <si>
    <t>IPAK SENTOSA</t>
  </si>
  <si>
    <t>PROFORMA SAILING MONDAY</t>
  </si>
  <si>
    <t>8 DAYS</t>
  </si>
  <si>
    <t>10 DAYS</t>
  </si>
  <si>
    <t xml:space="preserve">MSC JEWEL </t>
  </si>
  <si>
    <t>FV312A</t>
  </si>
  <si>
    <t>FV313A</t>
  </si>
  <si>
    <t>ex MSC FRANCESCA</t>
  </si>
  <si>
    <t>FV314A</t>
  </si>
  <si>
    <t>FV315A</t>
  </si>
  <si>
    <t>FV316A</t>
  </si>
  <si>
    <t>FV317A</t>
  </si>
  <si>
    <t>EX MSC LUCIANA</t>
  </si>
  <si>
    <t>MSC PARIS</t>
  </si>
  <si>
    <t>FV318A</t>
  </si>
  <si>
    <t>ex MSC DUBAI VII</t>
  </si>
  <si>
    <t>FV319A</t>
  </si>
  <si>
    <t>last voyage, thereafter SHIKRA svc QS321A</t>
  </si>
  <si>
    <t>SHIKRA SERVICE</t>
  </si>
  <si>
    <t>QS</t>
  </si>
  <si>
    <t>QS321A</t>
  </si>
  <si>
    <t>ex MSC DANIELA / MSC BETTINA / MSC PALOMA</t>
  </si>
  <si>
    <t xml:space="preserve">MSC VIRGINIA </t>
  </si>
  <si>
    <t>QS322A</t>
  </si>
  <si>
    <t xml:space="preserve">ex MSC FRANCESCA / MSC VIRGO </t>
  </si>
  <si>
    <t>QS323A</t>
  </si>
  <si>
    <t>ex MSC VIRGO / MSC ARICA</t>
  </si>
  <si>
    <t>QS324A</t>
  </si>
  <si>
    <t>ex MSC SAVONA / MSC ALTAIR / MSC GAYANE</t>
  </si>
  <si>
    <t>QS325A</t>
  </si>
  <si>
    <t>QS326A</t>
  </si>
  <si>
    <t xml:space="preserve">ex MSC SINGAPORE / MSC CAMILLIE </t>
  </si>
  <si>
    <t>QS327A</t>
  </si>
  <si>
    <t xml:space="preserve">ex MSC IRENE / MSC LUCIANA </t>
  </si>
  <si>
    <t>QS328A</t>
  </si>
  <si>
    <t>ex MSC DANIELA / MSC PALOMA / MSC LONG BEACH VI/ MSC RONIT R</t>
  </si>
  <si>
    <t>QS329A</t>
  </si>
  <si>
    <t xml:space="preserve">ex MSC MARA / MSC ARIES </t>
  </si>
  <si>
    <t>QS330A</t>
  </si>
  <si>
    <t>ex MSC SAMANTHA / MSC VIRGINIA / MSC DANIT</t>
  </si>
  <si>
    <t>QS331A</t>
  </si>
  <si>
    <t>ex MSC SAMANTHA</t>
  </si>
  <si>
    <t>QS332A</t>
  </si>
  <si>
    <t>ex MSC VALERIA / MSC FRANCESCA</t>
  </si>
  <si>
    <t>QS333A</t>
  </si>
  <si>
    <t>ex MSC DARLENE</t>
  </si>
  <si>
    <t>QS334A</t>
  </si>
  <si>
    <t>ex MSC AMSTERDAM / MSC DARLENE / MSC ARUSHI R</t>
  </si>
  <si>
    <t xml:space="preserve">MSC AUDREY </t>
  </si>
  <si>
    <t>QS335A</t>
  </si>
  <si>
    <t>ex MSC ODESSA V / MSC KALINA</t>
  </si>
  <si>
    <t>QS336A</t>
  </si>
  <si>
    <t>ex MSC KATRINA / MSC SWEDEN VI / MSC SHAY / MSC BHAVYA V</t>
  </si>
  <si>
    <t>GA336A</t>
  </si>
  <si>
    <t>ex MSC CALYPSO / MSC ASYA / MSC TERESA</t>
  </si>
  <si>
    <t>GA337A</t>
  </si>
  <si>
    <t xml:space="preserve">ex MSC EMANUELA / MSC VANCOUVER / MSC LONG BEACH VI </t>
  </si>
  <si>
    <t>GA338A</t>
  </si>
  <si>
    <t>ex MSC SHAHAR</t>
  </si>
  <si>
    <t>GA339A</t>
  </si>
  <si>
    <t>ex MSC VIRGO / MSC KRYSTAL / MSC VANCOUVER</t>
  </si>
  <si>
    <t>GA340A</t>
  </si>
  <si>
    <t>ex MSC IRENE / KARLSKRONA / MSC ALTAIR</t>
  </si>
  <si>
    <t>GA341A</t>
  </si>
  <si>
    <t>ex MSC LAURENCE</t>
  </si>
  <si>
    <t xml:space="preserve">MSC BREMEN </t>
  </si>
  <si>
    <t>GA342A</t>
  </si>
  <si>
    <t xml:space="preserve">MSC DHANTIA F / XA342A </t>
  </si>
  <si>
    <t>MSC LOME V XA342A</t>
  </si>
  <si>
    <t xml:space="preserve">EX MSC SANTA MARIA &amp;  ex MSC ORIANE </t>
  </si>
  <si>
    <t xml:space="preserve">MSC FABIENNE </t>
  </si>
  <si>
    <t>GA343A</t>
  </si>
  <si>
    <t>MSC POLO II  XA342A</t>
  </si>
  <si>
    <t>EX  MSC FRANCESCA / MSC ARIANE</t>
  </si>
  <si>
    <t>MSC FIAMMETTA</t>
  </si>
  <si>
    <t>GA344A</t>
  </si>
  <si>
    <t>MSC SANTA MARIA XA344A</t>
  </si>
  <si>
    <t>ex MSC LEO VI / MSC MICHIGAN VII</t>
  </si>
  <si>
    <t>MSC ORIANE</t>
  </si>
  <si>
    <t>GA345A</t>
  </si>
  <si>
    <t>MARIENETTA</t>
  </si>
  <si>
    <t>GA346A</t>
  </si>
  <si>
    <t>MSC SINGAPORE IV XA346A</t>
  </si>
  <si>
    <t xml:space="preserve">MSC ORNELLA </t>
  </si>
  <si>
    <t>GA347A</t>
  </si>
  <si>
    <t xml:space="preserve">MSC ELENI XA347A </t>
  </si>
  <si>
    <t>ex MSC AUDREY / MSC ALTAIR / MSC ALEXANDRA</t>
  </si>
  <si>
    <t>GA348A</t>
  </si>
  <si>
    <t>MSC EVA FY348A</t>
  </si>
  <si>
    <t>EX MSC ALTAIR / MSC FAITH / MSC CAMILLE</t>
  </si>
  <si>
    <t>GA349A</t>
  </si>
  <si>
    <t>MSC SOFIA FY349A</t>
  </si>
  <si>
    <t>GA350A</t>
  </si>
  <si>
    <t xml:space="preserve">ex MSC KATIE / MSC ALEXANDRA </t>
  </si>
  <si>
    <t>KARACHI 
(SAPT TERMINAL)</t>
  </si>
  <si>
    <t xml:space="preserve">ex MSC RAVENNA/ MSC ALTAIR </t>
  </si>
  <si>
    <t>GA351A</t>
  </si>
  <si>
    <t xml:space="preserve">ex MSC KALINA / MSC KATIE / MSC ALTAIR </t>
  </si>
  <si>
    <t>GA352A</t>
  </si>
  <si>
    <t>MSC BERYL FY352A</t>
  </si>
  <si>
    <t>ex MSC KATIE</t>
  </si>
  <si>
    <t xml:space="preserve">MSC LAUREN </t>
  </si>
  <si>
    <t>GA401A</t>
  </si>
  <si>
    <t>ex MSC FLORENTINA</t>
  </si>
  <si>
    <t>GA402A</t>
  </si>
  <si>
    <t>ex MSC LAURENCE / MSC VANESSA</t>
  </si>
  <si>
    <t xml:space="preserve">OMIT SIN </t>
  </si>
  <si>
    <t>GA403A</t>
  </si>
  <si>
    <t>ex MSC DARIA</t>
  </si>
  <si>
    <t>GA404A</t>
  </si>
  <si>
    <t>via Mundra</t>
  </si>
  <si>
    <t>GA405A</t>
  </si>
  <si>
    <t>MSC ARIES FK405A</t>
  </si>
  <si>
    <t>ex MSC CALYPSO</t>
  </si>
  <si>
    <t>GA406A</t>
  </si>
  <si>
    <t>MSC TERESA FK406A</t>
  </si>
  <si>
    <t>ex MSC VEGA</t>
  </si>
  <si>
    <t>GA407A</t>
  </si>
  <si>
    <t>DIVERT TO GA408A</t>
  </si>
  <si>
    <t>ex MSC MARIA SAVERIA</t>
  </si>
  <si>
    <t>GA408A</t>
  </si>
  <si>
    <t>GA409A</t>
  </si>
  <si>
    <r>
      <t xml:space="preserve">ex MSC VEGA / MSC DAKAR X </t>
    </r>
    <r>
      <rPr>
        <sz val="7"/>
        <color theme="1"/>
        <rFont val="Arial"/>
        <family val="2"/>
      </rPr>
      <t xml:space="preserve">/ </t>
    </r>
    <r>
      <rPr>
        <b/>
        <sz val="7"/>
        <color theme="1"/>
        <rFont val="Arial"/>
        <family val="2"/>
      </rPr>
      <t>MSC RIKKU</t>
    </r>
  </si>
  <si>
    <t>GA410A</t>
  </si>
  <si>
    <r>
      <t xml:space="preserve">ex MSC RAPALLO / </t>
    </r>
    <r>
      <rPr>
        <b/>
        <sz val="7"/>
        <color theme="1"/>
        <rFont val="Arial"/>
        <family val="2"/>
      </rPr>
      <t>MSC MARIA SAVERIA</t>
    </r>
  </si>
  <si>
    <t>MSC RIKKU</t>
  </si>
  <si>
    <t>GA411A</t>
  </si>
  <si>
    <t>ex MSC VANDYA / MSC CARMELITA</t>
  </si>
  <si>
    <t>GA412A</t>
  </si>
  <si>
    <t>ex MSC VANESSA</t>
  </si>
  <si>
    <t>GA413A</t>
  </si>
  <si>
    <t xml:space="preserve">ex MSC AUDREY </t>
  </si>
  <si>
    <t>GA414A</t>
  </si>
  <si>
    <t>ex MSC LAUREN</t>
  </si>
  <si>
    <t xml:space="preserve">MSC ANNA </t>
  </si>
  <si>
    <t>GA415A</t>
  </si>
  <si>
    <t>ex MSC SONIA / MSC APOLLO</t>
  </si>
  <si>
    <t xml:space="preserve">MSC FLAVIA </t>
  </si>
  <si>
    <t>GA416A</t>
  </si>
  <si>
    <t>ex MSC EMANUELA / MSC FLAVIA / MSC LAUREN</t>
  </si>
  <si>
    <t>GA417A</t>
  </si>
  <si>
    <t>ex MSC LAUREN / MSC APOLLO / MSC AZOV</t>
  </si>
  <si>
    <t>GA418A</t>
  </si>
  <si>
    <t>ex MSC AZOV</t>
  </si>
  <si>
    <t>GA419A</t>
  </si>
  <si>
    <t xml:space="preserve">ex MSC SIYA B / MSC AVNI </t>
  </si>
  <si>
    <t>GA420A</t>
  </si>
  <si>
    <t>MSC RANIA</t>
  </si>
  <si>
    <t>GA421A</t>
  </si>
  <si>
    <t xml:space="preserve">ex MSC RANIA / MSC TEMA VIII </t>
  </si>
  <si>
    <t>GA422A</t>
  </si>
  <si>
    <t xml:space="preserve">ex MSC IVANA / MSC JASMINE X / MSC MOMBASA </t>
  </si>
  <si>
    <t>GA423A</t>
  </si>
  <si>
    <t>ex MSC MOMBASA / MSC DENISSE X</t>
  </si>
  <si>
    <t xml:space="preserve">MSC CHIARA X </t>
  </si>
  <si>
    <t>GA424A</t>
  </si>
  <si>
    <t xml:space="preserve">ex MSC NICOLE X / MSC CHIARA X </t>
  </si>
  <si>
    <t>MSC DENISSE X</t>
  </si>
  <si>
    <t>GA425A</t>
  </si>
  <si>
    <t>GA426A</t>
  </si>
  <si>
    <t xml:space="preserve">MSC NICOLE X </t>
  </si>
  <si>
    <t>QS427A</t>
  </si>
  <si>
    <t xml:space="preserve">MSC BRASILIA VII </t>
  </si>
  <si>
    <t>QS428A</t>
  </si>
  <si>
    <t>QS429A</t>
  </si>
  <si>
    <t>MSC TEMA VIII</t>
  </si>
  <si>
    <t>QS430A</t>
  </si>
  <si>
    <t>MSC MOMBASA</t>
  </si>
  <si>
    <t>QS431A</t>
  </si>
  <si>
    <t>MA735R</t>
  </si>
  <si>
    <t>MSC FLAMINIA</t>
  </si>
  <si>
    <t>MA736R</t>
  </si>
  <si>
    <t>MA737R</t>
  </si>
  <si>
    <t>EX AGIOS DIMITRIOS</t>
  </si>
  <si>
    <t>MSC BEIJING</t>
  </si>
  <si>
    <t>MA738R</t>
  </si>
  <si>
    <t>E.R. VANCOUVER</t>
  </si>
  <si>
    <t>MA739R</t>
  </si>
  <si>
    <t>MA740R</t>
  </si>
  <si>
    <t>WASHINGTON</t>
  </si>
  <si>
    <t>MA741R</t>
  </si>
  <si>
    <t>EX MSC MARIANNA</t>
  </si>
  <si>
    <t>MSC LAURA</t>
  </si>
  <si>
    <t>MA742R</t>
  </si>
  <si>
    <t>MSC MELISSA</t>
  </si>
  <si>
    <t>MA743R</t>
  </si>
  <si>
    <t>Profoma sailing - MONDAY</t>
  </si>
  <si>
    <t>P. ETD</t>
  </si>
  <si>
    <t>ETA SGSIN:</t>
  </si>
  <si>
    <t>GSL NINGBO-OMIT SIN</t>
  </si>
  <si>
    <t>MA228R</t>
  </si>
  <si>
    <t>MA229R</t>
  </si>
  <si>
    <t>MA230R</t>
  </si>
  <si>
    <t>APL MIAMI - OMIT SIN</t>
  </si>
  <si>
    <t>0NNDAW</t>
  </si>
  <si>
    <t>C HAMBURG</t>
  </si>
  <si>
    <t>MA232R</t>
  </si>
  <si>
    <t>APL SAVANNAH</t>
  </si>
  <si>
    <t>0NNDMW</t>
  </si>
  <si>
    <t>LE HAVRE-OMIT SIN</t>
  </si>
  <si>
    <t>MA234R</t>
  </si>
  <si>
    <t>PUSAN C</t>
  </si>
  <si>
    <t>MA235R</t>
  </si>
  <si>
    <t>MSC ARCHIMIDIS</t>
  </si>
  <si>
    <t>MA236R</t>
  </si>
  <si>
    <t>APL PHOENIX</t>
  </si>
  <si>
    <t>0NNDKW</t>
  </si>
  <si>
    <t>NORTHERN JUSTICE</t>
  </si>
  <si>
    <t>MA238R</t>
  </si>
  <si>
    <t>CMA CGM ESTELLE</t>
  </si>
  <si>
    <t>0NNDQW</t>
  </si>
  <si>
    <t>APL MEXICO CITY</t>
  </si>
  <si>
    <t>0NNDUW</t>
  </si>
  <si>
    <t>NORTHERN JAVELIN</t>
  </si>
  <si>
    <t>MA241R</t>
  </si>
  <si>
    <t>APL DETROIT</t>
  </si>
  <si>
    <t>0NNEWW</t>
  </si>
  <si>
    <t>MA243R</t>
  </si>
  <si>
    <t>MA244R</t>
  </si>
  <si>
    <t>MSC SASHA</t>
  </si>
  <si>
    <t>MA245R</t>
  </si>
  <si>
    <t>APL MIAMI</t>
  </si>
  <si>
    <t>0NNE2W</t>
  </si>
  <si>
    <t>MA247R</t>
  </si>
  <si>
    <t>divert to FY248A</t>
  </si>
  <si>
    <t>MA248R</t>
  </si>
  <si>
    <t>divert to FY249A</t>
  </si>
  <si>
    <t>0NNEAW</t>
  </si>
  <si>
    <t>MA250R</t>
  </si>
  <si>
    <t>divert to FY251A</t>
  </si>
  <si>
    <t>MA251R</t>
  </si>
  <si>
    <t>divert to FY252A</t>
  </si>
  <si>
    <t>0NNEEW</t>
  </si>
  <si>
    <t>divert to FY301A</t>
  </si>
  <si>
    <t>MA301R</t>
  </si>
  <si>
    <t>divert to FY302A</t>
  </si>
  <si>
    <t>NO DG</t>
  </si>
  <si>
    <t>APL VANCOUVER</t>
  </si>
  <si>
    <t>1NNSSW</t>
  </si>
  <si>
    <t>0NNEKW</t>
  </si>
  <si>
    <t>MA304R</t>
  </si>
  <si>
    <t>0NNEYW</t>
  </si>
  <si>
    <t>CONTI CORTESIA</t>
  </si>
  <si>
    <t>MA306R</t>
  </si>
  <si>
    <t>MA307R</t>
  </si>
  <si>
    <t>MA308R</t>
  </si>
  <si>
    <t>DG CLOSED</t>
  </si>
  <si>
    <t>MSC BRITTANY</t>
  </si>
  <si>
    <t>MA309R</t>
  </si>
  <si>
    <t>0NNF0W</t>
  </si>
  <si>
    <t>MA311R</t>
  </si>
  <si>
    <t>MA312R</t>
  </si>
  <si>
    <t>WK 16</t>
  </si>
  <si>
    <t>0NNF8W</t>
  </si>
  <si>
    <t>WK 17</t>
  </si>
  <si>
    <t>MA314R</t>
  </si>
  <si>
    <t>WK 18</t>
  </si>
  <si>
    <t>CONTI CHIVALRY</t>
  </si>
  <si>
    <t>MA315R</t>
  </si>
  <si>
    <t>WK 19</t>
  </si>
  <si>
    <t>APL NEW YORK</t>
  </si>
  <si>
    <t>1NNT2W</t>
  </si>
  <si>
    <t>WK 20</t>
  </si>
  <si>
    <t>MA317R</t>
  </si>
  <si>
    <t>WK 21</t>
  </si>
  <si>
    <t>0NNFIW1M</t>
  </si>
  <si>
    <t>WK 22</t>
  </si>
  <si>
    <t>0NNFKW</t>
  </si>
  <si>
    <t>WK 23</t>
  </si>
  <si>
    <t>MA320R</t>
  </si>
  <si>
    <t>WK 24</t>
  </si>
  <si>
    <t>0NNFOW1M</t>
  </si>
  <si>
    <t>WK 25</t>
  </si>
  <si>
    <t>MA322R</t>
  </si>
  <si>
    <t>WK 26</t>
  </si>
  <si>
    <t>MA323R</t>
  </si>
  <si>
    <t>WK 27</t>
  </si>
  <si>
    <t>MSC ANCHORAGE</t>
  </si>
  <si>
    <t>MA324R</t>
  </si>
  <si>
    <t>WK 28</t>
  </si>
  <si>
    <t>MA325R</t>
  </si>
  <si>
    <t>WK 29</t>
  </si>
  <si>
    <t>0NNFWW1M</t>
  </si>
  <si>
    <t>WK 30</t>
  </si>
  <si>
    <t>MA327R</t>
  </si>
  <si>
    <t>WK 31</t>
  </si>
  <si>
    <t>MA328R</t>
  </si>
  <si>
    <t>WK 32</t>
  </si>
  <si>
    <t>0NNG2W</t>
  </si>
  <si>
    <t>WK 33</t>
  </si>
  <si>
    <t>MA330R</t>
  </si>
  <si>
    <t>WK 34</t>
  </si>
  <si>
    <t>MA331R</t>
  </si>
  <si>
    <t>WK 35</t>
  </si>
  <si>
    <t>0NNG8W</t>
  </si>
  <si>
    <t>WK 36</t>
  </si>
  <si>
    <t>MSC JUSTICE VIII</t>
  </si>
  <si>
    <t>MA333R</t>
  </si>
  <si>
    <t>WK 37</t>
  </si>
  <si>
    <t>0NNGEW</t>
  </si>
  <si>
    <t>WK 38</t>
  </si>
  <si>
    <t>0NNGCW</t>
  </si>
  <si>
    <t>WK 39</t>
  </si>
  <si>
    <t>NORTHERN JUBILEE</t>
  </si>
  <si>
    <t>MA336R</t>
  </si>
  <si>
    <t>WK 40</t>
  </si>
  <si>
    <t>0NNGIW</t>
  </si>
  <si>
    <t>WK 41</t>
  </si>
  <si>
    <t>MA338R</t>
  </si>
  <si>
    <t>WK 42</t>
  </si>
  <si>
    <t>MA339R</t>
  </si>
  <si>
    <t>AM AUSTRALIA EXPRESS</t>
  </si>
  <si>
    <t>WK 48</t>
  </si>
  <si>
    <t>APL BOSTON</t>
  </si>
  <si>
    <t>0NNGYW</t>
  </si>
  <si>
    <t>WK 49</t>
  </si>
  <si>
    <t>MA346R</t>
  </si>
  <si>
    <t>WK 50</t>
  </si>
  <si>
    <t>MA347R</t>
  </si>
  <si>
    <t>WK 51</t>
  </si>
  <si>
    <t>0NNH4W</t>
  </si>
  <si>
    <t>WK 52</t>
  </si>
  <si>
    <t>MA349R</t>
  </si>
  <si>
    <t>WK 1</t>
  </si>
  <si>
    <t>0NNHAW</t>
  </si>
  <si>
    <t>WK 5</t>
  </si>
  <si>
    <t>MA402R</t>
  </si>
  <si>
    <t>WK 6</t>
  </si>
  <si>
    <t>MA403R</t>
  </si>
  <si>
    <t>WK 7</t>
  </si>
  <si>
    <t>MA404R</t>
  </si>
  <si>
    <t>ex MSC JOANNA</t>
  </si>
  <si>
    <t>WK 8</t>
  </si>
  <si>
    <t>MA405R</t>
  </si>
  <si>
    <t>ex APL MIAMI</t>
  </si>
  <si>
    <t>WK 9</t>
  </si>
  <si>
    <t>CMA CGM TAGE</t>
  </si>
  <si>
    <t xml:space="preserve">	1NNTSW1</t>
  </si>
  <si>
    <t>WK 10</t>
  </si>
  <si>
    <t>MA407R</t>
  </si>
  <si>
    <t>WK 11</t>
  </si>
  <si>
    <t>MA408R</t>
  </si>
  <si>
    <t>WK 12</t>
  </si>
  <si>
    <t>MA409R</t>
  </si>
  <si>
    <t>WK 13</t>
  </si>
  <si>
    <t>MSC ASYA</t>
  </si>
  <si>
    <t>MA410R</t>
  </si>
  <si>
    <t>WK 14</t>
  </si>
  <si>
    <t>MA411R</t>
  </si>
  <si>
    <t>WK 15</t>
  </si>
  <si>
    <t>MA412R</t>
  </si>
  <si>
    <t>0NNHUW</t>
  </si>
  <si>
    <t>MA414R</t>
  </si>
  <si>
    <t>WK 18'</t>
  </si>
  <si>
    <t>0NNI0W</t>
  </si>
  <si>
    <t>WK 19'</t>
  </si>
  <si>
    <t>MA416R</t>
  </si>
  <si>
    <t>WK 20'</t>
  </si>
  <si>
    <t>0NNI6W</t>
  </si>
  <si>
    <t>WK 21'</t>
  </si>
  <si>
    <t>APL COLUMBUS</t>
  </si>
  <si>
    <t xml:space="preserve">1NNTXW </t>
  </si>
  <si>
    <t>WK 22'</t>
  </si>
  <si>
    <t>MA419R</t>
  </si>
  <si>
    <t>WK 23'</t>
  </si>
  <si>
    <t>0NNIAW</t>
  </si>
  <si>
    <t>WK 24'</t>
  </si>
  <si>
    <t>MA421R</t>
  </si>
  <si>
    <t>WK 25'</t>
  </si>
  <si>
    <t>MA422R</t>
  </si>
  <si>
    <t>WK 26'</t>
  </si>
  <si>
    <t>MA423R</t>
  </si>
  <si>
    <t>WK 27'</t>
  </si>
  <si>
    <t>MA424R</t>
  </si>
  <si>
    <t>MA425R</t>
  </si>
  <si>
    <t>0NNIKW1</t>
  </si>
  <si>
    <t>MA427R</t>
  </si>
  <si>
    <t>MA428R</t>
  </si>
  <si>
    <t>MA429R</t>
  </si>
  <si>
    <t>MA430R</t>
  </si>
  <si>
    <t>MA431R</t>
  </si>
  <si>
    <t xml:space="preserve">0NNISW </t>
  </si>
  <si>
    <t>DAR ES SALAAM FEEDER</t>
  </si>
  <si>
    <t>Price Calculation Date</t>
  </si>
  <si>
    <t>PRO S  TUE</t>
  </si>
  <si>
    <t>MSC CAPETOWN III</t>
  </si>
  <si>
    <t>JL412A</t>
  </si>
  <si>
    <t>ex MSC GINA</t>
  </si>
  <si>
    <t>JL413A</t>
  </si>
  <si>
    <t>ex MSC ARIA III/ MSC ALABAMA III</t>
  </si>
  <si>
    <t>JL414A</t>
  </si>
  <si>
    <t>ex MSC RAFAELA / MSC ALABAMA III</t>
  </si>
  <si>
    <t>JL415A</t>
  </si>
  <si>
    <t>MSC ALEXA / MSC ALABAMA III</t>
  </si>
  <si>
    <t xml:space="preserve">MSC NORA III </t>
  </si>
  <si>
    <t>JL416A</t>
  </si>
  <si>
    <t>WK17'</t>
  </si>
  <si>
    <t>JL417A</t>
  </si>
  <si>
    <t>WK18'</t>
  </si>
  <si>
    <t>JL418A</t>
  </si>
  <si>
    <t>EX MSC CAPETOWN III / MSC NASSAU</t>
  </si>
  <si>
    <t>WK19'</t>
  </si>
  <si>
    <t xml:space="preserve">MSC ADU V </t>
  </si>
  <si>
    <t>JL419A</t>
  </si>
  <si>
    <t>EX MSC NASSAU / MSC RAFAELA</t>
  </si>
  <si>
    <t xml:space="preserve">BLANK SAILING </t>
  </si>
  <si>
    <t>JL420A</t>
  </si>
  <si>
    <t>ex  MSC NASSAU // MSC RAFAELA / MSC ALABAMA III</t>
  </si>
  <si>
    <t>WK21'</t>
  </si>
  <si>
    <t xml:space="preserve">MSC CARPATHIA III </t>
  </si>
  <si>
    <t>JL421A</t>
  </si>
  <si>
    <t xml:space="preserve">ex MSC NASSAU /MSC RAFAELA // MSC NORA III </t>
  </si>
  <si>
    <t>WK22'</t>
  </si>
  <si>
    <t xml:space="preserve">MSC CAPETOWN III </t>
  </si>
  <si>
    <t>JL422A</t>
  </si>
  <si>
    <t>ex  MSC LOME V / MSC NORA III / MSC ALEXA</t>
  </si>
  <si>
    <t>WK23'</t>
  </si>
  <si>
    <t>JL423A</t>
  </si>
  <si>
    <t xml:space="preserve">ex MSC ARIA III / MSC LOME V </t>
  </si>
  <si>
    <t>WK24'</t>
  </si>
  <si>
    <t xml:space="preserve">MSC NASSAU </t>
  </si>
  <si>
    <t>JL424A</t>
  </si>
  <si>
    <t xml:space="preserve">ex MSC ALIZEE III </t>
  </si>
  <si>
    <t>WK25'</t>
  </si>
  <si>
    <t xml:space="preserve">MSC ARIA III  </t>
  </si>
  <si>
    <t>JL425A</t>
  </si>
  <si>
    <t xml:space="preserve"> exMSC ALIZEE III / MSC ADU V</t>
  </si>
  <si>
    <t>WK26'</t>
  </si>
  <si>
    <t xml:space="preserve">MSC MEDITERRANEAN  </t>
  </si>
  <si>
    <t>JL426A</t>
  </si>
  <si>
    <t>JL427A</t>
  </si>
  <si>
    <t>ex MSC CARPATHIA III</t>
  </si>
  <si>
    <t>JL428A</t>
  </si>
  <si>
    <t>JL429A</t>
  </si>
  <si>
    <t>JL430A</t>
  </si>
  <si>
    <t>JL431A</t>
  </si>
  <si>
    <t>JL432A</t>
  </si>
  <si>
    <t>MSC MEDITERRANEAN</t>
  </si>
  <si>
    <t>JL433A</t>
  </si>
  <si>
    <t>JL434A</t>
  </si>
  <si>
    <t>MSC CARPATHIA III</t>
  </si>
  <si>
    <t>JL435A</t>
  </si>
  <si>
    <t>re POD: Durban</t>
  </si>
  <si>
    <t>AFRICA EXPRESS SERVICE</t>
  </si>
  <si>
    <t>ex MSC BETTINA/MSC DEILA</t>
  </si>
  <si>
    <t>FY237A</t>
  </si>
  <si>
    <t>ex MSC DANIELA / ex MSC BETTINA</t>
  </si>
  <si>
    <t>FY238A</t>
  </si>
  <si>
    <t>ex MSC WASHINGTON/MSC DEILA/MSC DANIELA/ MSC TRIESTE</t>
  </si>
  <si>
    <t>FY239A</t>
  </si>
  <si>
    <t>ex MSC WASHINGTON</t>
  </si>
  <si>
    <t>FY240A</t>
  </si>
  <si>
    <t>ex MSC TARANTO</t>
  </si>
  <si>
    <t>FY241A</t>
  </si>
  <si>
    <t>eta cmb 6/nov</t>
  </si>
  <si>
    <t>ex MSC CAMILLE</t>
  </si>
  <si>
    <t>FY242A</t>
  </si>
  <si>
    <t>ex MSC TIANPING/ MSC RENEE/ MSC HEIDI</t>
  </si>
  <si>
    <t xml:space="preserve">MSC SOFIA PAZ </t>
  </si>
  <si>
    <t>FY243A</t>
  </si>
  <si>
    <t>ex MSC RENEE</t>
  </si>
  <si>
    <t>FY244A</t>
  </si>
  <si>
    <t>ex MSC FATMA/ MSC RAVENNA</t>
  </si>
  <si>
    <t>FY245A</t>
  </si>
  <si>
    <t>ex MSC ABY</t>
  </si>
  <si>
    <t>FY246A</t>
  </si>
  <si>
    <t>CALL CMB</t>
  </si>
  <si>
    <t>ex MSC CRISTINA/ MSC HEIDI</t>
  </si>
  <si>
    <t>FY247A</t>
  </si>
  <si>
    <t>ex MSC BERYL / MSC HEIDI</t>
  </si>
  <si>
    <t>FY248A</t>
  </si>
  <si>
    <t>ex MSC INES/ MSC VANDYA/ MSC ALIYA / MSC HEIDI</t>
  </si>
  <si>
    <t>FY249A</t>
  </si>
  <si>
    <t>FY250A</t>
  </si>
  <si>
    <t>MSC RIDA/ MSC LIVORNO</t>
  </si>
  <si>
    <t>FY251A</t>
  </si>
  <si>
    <t>MSC DANIELA/ MSC SONIA</t>
  </si>
  <si>
    <t>FY252A</t>
  </si>
  <si>
    <t>MSC WASHINGTON/ MSC DANIELA/ MSC TARANTO</t>
  </si>
  <si>
    <t>FY301A</t>
  </si>
  <si>
    <t>MSC TARANTO/ AMERICA/ MSC KALAMATA VII</t>
  </si>
  <si>
    <t>FY302A</t>
  </si>
  <si>
    <t>FY303A</t>
  </si>
  <si>
    <t>FY304A</t>
  </si>
  <si>
    <t>MSC ARIES/ MSC MARGRIT</t>
  </si>
  <si>
    <t>FY305A</t>
  </si>
  <si>
    <t>FY306A</t>
  </si>
  <si>
    <t>FY307A</t>
  </si>
  <si>
    <t>FY308A</t>
  </si>
  <si>
    <t>MSC MARIA SAVERIA/ MSC VEGA</t>
  </si>
  <si>
    <t>MSC PALOMA</t>
  </si>
  <si>
    <t>FY309A</t>
  </si>
  <si>
    <t>FY310A</t>
  </si>
  <si>
    <t>FY311A</t>
  </si>
  <si>
    <t>FY312A</t>
  </si>
  <si>
    <t>FY313A</t>
  </si>
  <si>
    <t>FY314A</t>
  </si>
  <si>
    <t>NAVARINO</t>
  </si>
  <si>
    <t>FY315A</t>
  </si>
  <si>
    <t>FY316A</t>
  </si>
  <si>
    <t>FY317A</t>
  </si>
  <si>
    <t>MSC LAURA/ MSC SURABAYA VIII/ MSC AAYA</t>
  </si>
  <si>
    <t>FY318A</t>
  </si>
  <si>
    <t>MSC CAPELLA/ MSC RAPALLO</t>
  </si>
  <si>
    <t>FY319A</t>
  </si>
  <si>
    <t>MSC KATRINA/ MSC MELATILDE</t>
  </si>
  <si>
    <t>FY320A</t>
  </si>
  <si>
    <t>FY321A</t>
  </si>
  <si>
    <t>FY322A</t>
  </si>
  <si>
    <t>FY323A</t>
  </si>
  <si>
    <t>FY324A</t>
  </si>
  <si>
    <t>FY325A</t>
  </si>
  <si>
    <t>MSC VICTORIA</t>
  </si>
  <si>
    <t>FY326A</t>
  </si>
  <si>
    <t>FY327A</t>
  </si>
  <si>
    <t>MSC ROSA M/ MSC SOFIA/ MSC WASHINGTON/ MSC FATMA</t>
  </si>
  <si>
    <r>
      <t>MSC LUCIANA</t>
    </r>
    <r>
      <rPr>
        <sz val="10"/>
        <color rgb="FFFF0000"/>
        <rFont val="Calibri"/>
        <family val="2"/>
        <scheme val="minor"/>
      </rPr>
      <t xml:space="preserve"> </t>
    </r>
    <r>
      <rPr>
        <b/>
        <sz val="10"/>
        <color rgb="FFFF0000"/>
        <rFont val="Calibri"/>
        <family val="2"/>
        <scheme val="minor"/>
      </rPr>
      <t>*CALL CMB*</t>
    </r>
  </si>
  <si>
    <t>FY328A</t>
  </si>
  <si>
    <t>MSC FATMA/ MSC WASHINGTON</t>
  </si>
  <si>
    <t>FY329A</t>
  </si>
  <si>
    <t>MSC TARANTO/ MSC CAPELLA</t>
  </si>
  <si>
    <r>
      <t xml:space="preserve">MSC TARANTO </t>
    </r>
    <r>
      <rPr>
        <b/>
        <sz val="10"/>
        <color rgb="FFFF0000"/>
        <rFont val="Calibri"/>
        <family val="2"/>
        <scheme val="minor"/>
      </rPr>
      <t>*CALL CMB*</t>
    </r>
  </si>
  <si>
    <t>FY330A</t>
  </si>
  <si>
    <t>MSC RAPALLO/ MSC TARANTO/ MSC CAPELLA</t>
  </si>
  <si>
    <r>
      <t xml:space="preserve">MSC DANIT </t>
    </r>
    <r>
      <rPr>
        <b/>
        <sz val="10"/>
        <color rgb="FFFF0000"/>
        <rFont val="Calibri"/>
        <family val="2"/>
        <scheme val="minor"/>
      </rPr>
      <t>*CALL PORT LOUIS*</t>
    </r>
  </si>
  <si>
    <t>FY331A</t>
  </si>
  <si>
    <t>CNTR PICK UP</t>
  </si>
  <si>
    <t>MSC AAYA/ MSC PERLE</t>
  </si>
  <si>
    <t>FY332A</t>
  </si>
  <si>
    <t xml:space="preserve">MSC BERYL </t>
  </si>
  <si>
    <t>FY333A</t>
  </si>
  <si>
    <t>FY334A</t>
  </si>
  <si>
    <r>
      <t xml:space="preserve">MSC ORION </t>
    </r>
    <r>
      <rPr>
        <b/>
        <sz val="10"/>
        <color rgb="FFFF0000"/>
        <rFont val="Calibri"/>
        <family val="2"/>
        <scheme val="minor"/>
      </rPr>
      <t>*CALL CMB/VIA CMB*</t>
    </r>
  </si>
  <si>
    <t>FY335A</t>
  </si>
  <si>
    <t>FY336A</t>
  </si>
  <si>
    <t>FY337A</t>
  </si>
  <si>
    <r>
      <t xml:space="preserve">MSC BERANGERE </t>
    </r>
    <r>
      <rPr>
        <b/>
        <sz val="10"/>
        <color rgb="FFFF0000"/>
        <rFont val="Calibri"/>
        <family val="2"/>
        <scheme val="minor"/>
      </rPr>
      <t>*CALL CMB/VIA CMB*</t>
    </r>
  </si>
  <si>
    <t>FY338A</t>
  </si>
  <si>
    <t>FY339A</t>
  </si>
  <si>
    <t>MSC CRISTINA/ MSC VICTORIA</t>
  </si>
  <si>
    <t>FY340A</t>
  </si>
  <si>
    <t>MSC MARA/ MSC VICTORIA / MSC LUCIANA</t>
  </si>
  <si>
    <t>WK 43</t>
  </si>
  <si>
    <t>FY341A</t>
  </si>
  <si>
    <t>DG CUT OFF 27/10</t>
  </si>
  <si>
    <t>MSC MELATILDE/ MSC LUCIANA/ MSC PARIS</t>
  </si>
  <si>
    <t>WK 44</t>
  </si>
  <si>
    <t>FY342A</t>
  </si>
  <si>
    <t>DG CUT OFF 02/11</t>
  </si>
  <si>
    <t>WK 45</t>
  </si>
  <si>
    <t>FY343A</t>
  </si>
  <si>
    <t>DG CUT OFF 09/11</t>
  </si>
  <si>
    <t>MSC MELATILDE/ MSC AURIGA</t>
  </si>
  <si>
    <t>WK 46</t>
  </si>
  <si>
    <t>FY344A</t>
  </si>
  <si>
    <t>DG CUT OFF 16/11</t>
  </si>
  <si>
    <t>WK 47</t>
  </si>
  <si>
    <t>FY345A</t>
  </si>
  <si>
    <t>DG CUT OFF 23/11</t>
  </si>
  <si>
    <t>FY346A</t>
  </si>
  <si>
    <t>MSC DANIT / MSC GAIA</t>
  </si>
  <si>
    <t>FY347A</t>
  </si>
  <si>
    <t xml:space="preserve">ex MSC BERYL / MSC BENEDETTA XIII / MSC FAITH </t>
  </si>
  <si>
    <t xml:space="preserve">MSC EVA </t>
  </si>
  <si>
    <t>FY348A</t>
  </si>
  <si>
    <t>INDUCE COLOMBO</t>
  </si>
  <si>
    <t>ex MSC EVA / MSC FAITH</t>
  </si>
  <si>
    <t xml:space="preserve">MSC SOFIA </t>
  </si>
  <si>
    <t>FY349A</t>
  </si>
  <si>
    <t>ex MSC ROSA M</t>
  </si>
  <si>
    <t>MSC THAIS</t>
  </si>
  <si>
    <t>FY350A</t>
  </si>
  <si>
    <t>ex MSC KATRINA / MSC BERYL / MSC AUDREY</t>
  </si>
  <si>
    <t>FY351A</t>
  </si>
  <si>
    <t>ex MSC BERANGERE / MSC KATRINA</t>
  </si>
  <si>
    <t>WK 2</t>
  </si>
  <si>
    <t>FY352A</t>
  </si>
  <si>
    <t>ex MSC FATMA / MSC C. MONTAINE</t>
  </si>
  <si>
    <t>WK 3</t>
  </si>
  <si>
    <t>FY401A</t>
  </si>
  <si>
    <t>WK 4</t>
  </si>
  <si>
    <t>FY402A</t>
  </si>
  <si>
    <t>FY403A</t>
  </si>
  <si>
    <t>FY404A</t>
  </si>
  <si>
    <t>ex MSC TARANTO / MSC SAVONA / MSC VALERIA</t>
  </si>
  <si>
    <t>FY405A</t>
  </si>
  <si>
    <t xml:space="preserve">ex MSC DEILA / MSC FRANCESCA </t>
  </si>
  <si>
    <t>FY406A</t>
  </si>
  <si>
    <t>FY407A</t>
  </si>
  <si>
    <t>EX MSC FREYA / MSC RAVENNA / CAPE SOUNIO</t>
  </si>
  <si>
    <t>FY408A</t>
  </si>
  <si>
    <t xml:space="preserve">ex  MSC EVA / MSC FREYA / MSC VIRGO </t>
  </si>
  <si>
    <t xml:space="preserve">MSC FREYA  </t>
  </si>
  <si>
    <t>FY409A</t>
  </si>
  <si>
    <t>ex MSC SOFIA / CAPE SOUNIO / MSC FREYA  / MSC MARGRIT</t>
  </si>
  <si>
    <t>FY410A</t>
  </si>
  <si>
    <t>ex MSC THAIS / MSC EVA</t>
  </si>
  <si>
    <t xml:space="preserve">MSC GIUSY </t>
  </si>
  <si>
    <t>FY411A</t>
  </si>
  <si>
    <t>ex MSC ALIYA</t>
  </si>
  <si>
    <t>FY412A</t>
  </si>
  <si>
    <t xml:space="preserve">ex MSC LELLA / MSC CAPELLA / MSC ALIYA </t>
  </si>
  <si>
    <t>WK 15'</t>
  </si>
  <si>
    <t xml:space="preserve">MSC LELLA </t>
  </si>
  <si>
    <t>FY413A</t>
  </si>
  <si>
    <t xml:space="preserve">ex MSC BERYL / MSC AUDREY </t>
  </si>
  <si>
    <t>FY414A</t>
  </si>
  <si>
    <t xml:space="preserve">ex MSC SAVONA /  MSC WASHINGTON / MSC AUDREY </t>
  </si>
  <si>
    <t>WK 17'</t>
  </si>
  <si>
    <t>FY415A</t>
  </si>
  <si>
    <t xml:space="preserve">ex MSC WASHINGTON / MSC AJACCIO </t>
  </si>
  <si>
    <r>
      <rPr>
        <sz val="10"/>
        <rFont val="Calibri"/>
        <family val="2"/>
        <scheme val="minor"/>
      </rPr>
      <t>MSC DARIEN</t>
    </r>
    <r>
      <rPr>
        <sz val="10"/>
        <color rgb="FFFF0000"/>
        <rFont val="Calibri"/>
        <family val="2"/>
        <scheme val="minor"/>
      </rPr>
      <t xml:space="preserve"> </t>
    </r>
  </si>
  <si>
    <t>FY416A</t>
  </si>
  <si>
    <t xml:space="preserve">ex  CATHERINE C / MSC DARIEN / MSC LIVORNO </t>
  </si>
  <si>
    <t>FY417A</t>
  </si>
  <si>
    <t>ex MSC TOKYO / MSC DARIA</t>
  </si>
  <si>
    <t>MSC AGAMEMNON</t>
  </si>
  <si>
    <t>FY418A</t>
  </si>
  <si>
    <t>ex MSC MAGNUM VII  / MSC DEILA / MSC BETTINA</t>
  </si>
  <si>
    <t xml:space="preserve">BF HAMBURG </t>
  </si>
  <si>
    <t>FY419A</t>
  </si>
  <si>
    <t xml:space="preserve">ex MSC MARINA/ MSC JOANNA </t>
  </si>
  <si>
    <t xml:space="preserve">MSC JOANNA </t>
  </si>
  <si>
    <t>FY420A</t>
  </si>
  <si>
    <t xml:space="preserve">EX MSC JOANNA / MSC APOLLO / MSC EVA  </t>
  </si>
  <si>
    <t xml:space="preserve">MSC DARDANELLES </t>
  </si>
  <si>
    <t>FY421A</t>
  </si>
  <si>
    <t xml:space="preserve">ex MSC MONICA CRISTINA </t>
  </si>
  <si>
    <t xml:space="preserve">MSC YORK VII </t>
  </si>
  <si>
    <t>FY422A</t>
  </si>
  <si>
    <t>EX MSC COTONOU VIII</t>
  </si>
  <si>
    <t>FY423A</t>
  </si>
  <si>
    <t>FY424A</t>
  </si>
  <si>
    <t xml:space="preserve">ex MSC CHIARA X </t>
  </si>
  <si>
    <t xml:space="preserve">MSC JASMINE X </t>
  </si>
  <si>
    <t>FY425A</t>
  </si>
  <si>
    <r>
      <t xml:space="preserve">MSC TIA V // </t>
    </r>
    <r>
      <rPr>
        <sz val="10"/>
        <color rgb="FFFF0000"/>
        <rFont val="Calibri"/>
        <family val="2"/>
        <scheme val="minor"/>
      </rPr>
      <t xml:space="preserve">ex MSC DENISSE X </t>
    </r>
  </si>
  <si>
    <t>FY426A</t>
  </si>
  <si>
    <t xml:space="preserve"> ex MSC MAUREEN</t>
  </si>
  <si>
    <t xml:space="preserve">MSC LAUSANNE VI </t>
  </si>
  <si>
    <t>FY427A</t>
  </si>
  <si>
    <t>ex MSC LAUSANNE VI</t>
  </si>
  <si>
    <t xml:space="preserve">MSC MAUREEN </t>
  </si>
  <si>
    <t>FY428A</t>
  </si>
  <si>
    <t>MSC UNITY VI</t>
  </si>
  <si>
    <t>FY429A</t>
  </si>
  <si>
    <t>MSC MONTEREY</t>
  </si>
  <si>
    <t>FY430A</t>
  </si>
  <si>
    <t>MSC HOUSTON V</t>
  </si>
  <si>
    <t>FY431A</t>
  </si>
  <si>
    <t>FY432A</t>
  </si>
  <si>
    <t xml:space="preserve">MSDUL0942429353 </t>
  </si>
  <si>
    <t>INGWE SERVICE</t>
  </si>
  <si>
    <t>PRO.S-MON</t>
  </si>
  <si>
    <t>18 DAYS</t>
  </si>
  <si>
    <t>MSC FELIXSTOWE/ MSC LEANDRA V</t>
  </si>
  <si>
    <t>ZF321A</t>
  </si>
  <si>
    <t>MSC LEANDRA</t>
  </si>
  <si>
    <t>ZF322A</t>
  </si>
  <si>
    <t xml:space="preserve">MSC FLORIANA VI </t>
  </si>
  <si>
    <t>ZF323A</t>
  </si>
  <si>
    <t>ex MSC FLORIANA VI</t>
  </si>
  <si>
    <t>MSC GIOVANNA VII</t>
  </si>
  <si>
    <t>ZF324A</t>
  </si>
  <si>
    <t>ex MSC LAURA</t>
  </si>
  <si>
    <t>MSC PILAR VI</t>
  </si>
  <si>
    <t>ZF325A</t>
  </si>
  <si>
    <t>ex MSC ILLINOIS VII/ MSC LAURA</t>
  </si>
  <si>
    <t>ZF326A</t>
  </si>
  <si>
    <t>ex MSC NOA</t>
  </si>
  <si>
    <t>ZF327A</t>
  </si>
  <si>
    <t>ex MSC LUISA/ MSC VANESSA</t>
  </si>
  <si>
    <t>ZF328A</t>
  </si>
  <si>
    <t>ex MSC ARICA/ MSC ADU V</t>
  </si>
  <si>
    <t>MSC MATILDE V</t>
  </si>
  <si>
    <t>ZF329A</t>
  </si>
  <si>
    <t>ex MSC YUVIKA V / MSC LUISA/ MSC MATILDE V</t>
  </si>
  <si>
    <t>ZF330A</t>
  </si>
  <si>
    <t>ex MSC FELIXSTOWE/ MSC LUISA</t>
  </si>
  <si>
    <t>MSC SHANGHAI V</t>
  </si>
  <si>
    <t>ZF331A</t>
  </si>
  <si>
    <t>MSC FLORIANA VI/ MSC SHANGHAI V</t>
  </si>
  <si>
    <t>ZF332A</t>
  </si>
  <si>
    <t>MSC GIOVANNA VII/ MSC MARIANNA/ MSC POLARIS</t>
  </si>
  <si>
    <t>ZF333A</t>
  </si>
  <si>
    <t>MSC PILAR VI/ MSC BOSPHORUS</t>
  </si>
  <si>
    <t>ZF334A</t>
  </si>
  <si>
    <t>ZF335A</t>
  </si>
  <si>
    <t>ZF336A</t>
  </si>
  <si>
    <t>MSC MONTEREY/ MSC GIOVANNA VII</t>
  </si>
  <si>
    <t>ZF337A</t>
  </si>
  <si>
    <t>ZF338A</t>
  </si>
  <si>
    <t>ZF339A</t>
  </si>
  <si>
    <t>ZF340A</t>
  </si>
  <si>
    <t>ZF341A</t>
  </si>
  <si>
    <t>KARLSKRONA/ MSC PARIS/ MSC VANCOUVER</t>
  </si>
  <si>
    <t>ZF342A</t>
  </si>
  <si>
    <t>ZF343A</t>
  </si>
  <si>
    <t>MSC DAR ES SALAAM III XA345A</t>
  </si>
  <si>
    <t>MSC DAMLA/ MSC PARIS/ MSC FIAMMETTA</t>
  </si>
  <si>
    <t>MSC VANCOUVER</t>
  </si>
  <si>
    <t>ZF344A</t>
  </si>
  <si>
    <t>MSC GIOVANNA VII/ MSC FIAMMETTA / MSC DARIEN</t>
  </si>
  <si>
    <t>ZF345A</t>
  </si>
  <si>
    <t>DG CUT OFF 20/11</t>
  </si>
  <si>
    <t>MSC KALAMATA VII/ MSC LEO VI / MSC FIE X</t>
  </si>
  <si>
    <t xml:space="preserve">MSC DARIEN </t>
  </si>
  <si>
    <t>ZF346A</t>
  </si>
  <si>
    <t xml:space="preserve">ex MSC KALAMATA VII / MSC DOMNA X </t>
  </si>
  <si>
    <t>KLEVEN</t>
  </si>
  <si>
    <t>ZF347A</t>
  </si>
  <si>
    <t>KURE / MSC DOMNA X / MSC MICHIGAN VII</t>
  </si>
  <si>
    <t>KARLSKRONA</t>
  </si>
  <si>
    <t>ZF348A</t>
  </si>
  <si>
    <t>MSC SINDY / MSC GIOVANNA VII / MSC AZOV</t>
  </si>
  <si>
    <t>ZF349A</t>
  </si>
  <si>
    <t>EXTRA CMB</t>
  </si>
  <si>
    <t xml:space="preserve">ex MSC KRYSTAL / MSC PILAR VI </t>
  </si>
  <si>
    <t xml:space="preserve">KOTKA </t>
  </si>
  <si>
    <t>ZF350A</t>
  </si>
  <si>
    <t xml:space="preserve">MSC MAGNUM VII / MSC LAGOS X / MSC LUCIANA / MSC AQUARIUS </t>
  </si>
  <si>
    <t xml:space="preserve">MSC CAROLINA </t>
  </si>
  <si>
    <t>ZF351A</t>
  </si>
  <si>
    <t xml:space="preserve">ex MSC SINDY / MSC GIOVANNA VII / MSC PILAR VI / MSC AQUARIUS </t>
  </si>
  <si>
    <t>WK 01</t>
  </si>
  <si>
    <t xml:space="preserve">MSC SHAY </t>
  </si>
  <si>
    <t>ZF352A</t>
  </si>
  <si>
    <t xml:space="preserve">ex MSC KRYSTAL / MSC FIE X / MSC LAGOS X / MSC GIOVANNA VII / MSC HEIDI </t>
  </si>
  <si>
    <t>WK 02</t>
  </si>
  <si>
    <t>ZF401A</t>
  </si>
  <si>
    <t xml:space="preserve">ex MSC ADELAIDE / MSC DARIEN / MSC DARDANELLES / MSC HEIDI </t>
  </si>
  <si>
    <t>WK 03</t>
  </si>
  <si>
    <t xml:space="preserve">MSC GIOVANNA VII </t>
  </si>
  <si>
    <t>ZF402A</t>
  </si>
  <si>
    <t>ex KLEVEN / MSC PILAR VI / MSC AQUARIUS / MSC RIKKU / MSC LUDOVICA</t>
  </si>
  <si>
    <t>WK 04</t>
  </si>
  <si>
    <t>ZF403A</t>
  </si>
  <si>
    <t>ex MSC FIE X / MSC VANESSA / MSC BRITTANY / MSC LUDOVICA / MSC FLORENTINA</t>
  </si>
  <si>
    <t>WK 05</t>
  </si>
  <si>
    <t>MSC ANTONIA</t>
  </si>
  <si>
    <t>ZF404A</t>
  </si>
  <si>
    <t xml:space="preserve">ex MSC VILDA X / MSC FIE X / MSC VILDA X / MSC FLORENTINA / MSC ANTONIA / MSC BRITTANY </t>
  </si>
  <si>
    <t>WK 06</t>
  </si>
  <si>
    <t xml:space="preserve">MSC FLORENTINA </t>
  </si>
  <si>
    <t>ZF405A</t>
  </si>
  <si>
    <t xml:space="preserve">ex MSC HOUSTON V / MSC MICHAELA / MSC TOMOKO / MSC BRITTANY / MSC FLORENTINA </t>
  </si>
  <si>
    <t>WK 07</t>
  </si>
  <si>
    <t>ZF406A</t>
  </si>
  <si>
    <t xml:space="preserve">ex MSC FIE X </t>
  </si>
  <si>
    <t>WK 08</t>
  </si>
  <si>
    <t>ZF407A</t>
  </si>
  <si>
    <t xml:space="preserve">ex KOKTA / MSC CAROLINA / MSC FIE X </t>
  </si>
  <si>
    <t>WK 09</t>
  </si>
  <si>
    <t>ZF408A</t>
  </si>
  <si>
    <t>ex KOKTKA / MSC SHAY I / MSC DARDANELLES</t>
  </si>
  <si>
    <t>ZF409A</t>
  </si>
  <si>
    <t>ex  KURE / MSC RIKKU / MSC DAKAR X</t>
  </si>
  <si>
    <t xml:space="preserve">MSC YOKOHAMA  </t>
  </si>
  <si>
    <t>ZF410A</t>
  </si>
  <si>
    <t>ex MSC UBERTY VIII /  MSC TAVVISHI / MSC YOKOHAMA</t>
  </si>
  <si>
    <r>
      <rPr>
        <sz val="10"/>
        <rFont val="Calibri"/>
        <family val="2"/>
        <scheme val="minor"/>
      </rPr>
      <t xml:space="preserve">MSC TAVVISHI </t>
    </r>
    <r>
      <rPr>
        <sz val="10"/>
        <color rgb="FFFF0000"/>
        <rFont val="Calibri"/>
        <family val="2"/>
        <scheme val="minor"/>
      </rPr>
      <t xml:space="preserve">  </t>
    </r>
  </si>
  <si>
    <t>ZF411A</t>
  </si>
  <si>
    <t>ex MSC AGAMEMNON / MSC NURYA G</t>
  </si>
  <si>
    <t xml:space="preserve">MSC INGRID  </t>
  </si>
  <si>
    <t>ZF412A</t>
  </si>
  <si>
    <t>CEOGA</t>
  </si>
  <si>
    <t>PCD</t>
  </si>
  <si>
    <t>ex MSC ANTONIA / MSC UBERTY VIII / MSC DARDANELLES</t>
  </si>
  <si>
    <t xml:space="preserve">MSC MICHAELA </t>
  </si>
  <si>
    <t>ZF413A</t>
  </si>
  <si>
    <t>ex MSC FLORENTINA  / MAC AGAMEMNON / MSC UBERTY VIII</t>
  </si>
  <si>
    <t>ZF414A</t>
  </si>
  <si>
    <t xml:space="preserve">ex MSC BRITTANY  / MSC ANTONIA / MAC AGAMEMNON / MSC MAPUTO / MSC APOLLO </t>
  </si>
  <si>
    <t>WK 16'</t>
  </si>
  <si>
    <t xml:space="preserve">MSC LAUSANNE VI  </t>
  </si>
  <si>
    <t>ZF415A</t>
  </si>
  <si>
    <t xml:space="preserve">ex MSC FLORENTINA / MSC MAUREEN / MSC LAUSANNE VI </t>
  </si>
  <si>
    <t>ZF416A</t>
  </si>
  <si>
    <t>ex MSC MARGARITA</t>
  </si>
  <si>
    <t>ZF417A</t>
  </si>
  <si>
    <t xml:space="preserve">EX KURE / MSC FLORENTINA </t>
  </si>
  <si>
    <t>MSC BIANCA</t>
  </si>
  <si>
    <t>ZF418A</t>
  </si>
  <si>
    <t>EX MSC MAUREEN / MSC MAGNUM VII</t>
  </si>
  <si>
    <r>
      <rPr>
        <b/>
        <sz val="10"/>
        <color rgb="FFFF0000"/>
        <rFont val="Calibri"/>
        <family val="2"/>
        <scheme val="minor"/>
      </rPr>
      <t>BLANK SAILING</t>
    </r>
    <r>
      <rPr>
        <sz val="10"/>
        <color rgb="FF0000FF"/>
        <rFont val="Calibri"/>
        <family val="2"/>
        <scheme val="minor"/>
      </rPr>
      <t xml:space="preserve"> </t>
    </r>
  </si>
  <si>
    <t>ZF419A</t>
  </si>
  <si>
    <t xml:space="preserve">EX  MSC FLORIANA VI /MSC MAUREEN /MSC FLORENTINA </t>
  </si>
  <si>
    <t xml:space="preserve">MSC NITYA B </t>
  </si>
  <si>
    <t>ZF420A</t>
  </si>
  <si>
    <t>ZF421A</t>
  </si>
  <si>
    <t xml:space="preserve">ex  MSC YORK VII / MSC YORK VII </t>
  </si>
  <si>
    <t xml:space="preserve">MSC AINO </t>
  </si>
  <si>
    <t>ZF422A</t>
  </si>
  <si>
    <t>ex MSC SHAULA /MSC FELIXSTOWE  /AGIOS DIMITRIOS</t>
  </si>
  <si>
    <t>ZF423A</t>
  </si>
  <si>
    <t>ex MSC INGRID / MSC SHAULA / MSC FELIXSTOWE  / MSC BRIDGEPORT</t>
  </si>
  <si>
    <t xml:space="preserve">AGIOS DIMITRIOS </t>
  </si>
  <si>
    <t>ZF424A</t>
  </si>
  <si>
    <t>ex AGIOS DIMITRIOS / MSC ADELAIDE / MSC BRIDGEPORT / MSC DAMLA</t>
  </si>
  <si>
    <t xml:space="preserve">MSC INGRID </t>
  </si>
  <si>
    <t>ZF425A</t>
  </si>
  <si>
    <t xml:space="preserve">OMIT </t>
  </si>
  <si>
    <t>MYPLU Cargoes diverted to DAR FEEDER JL426A.</t>
  </si>
  <si>
    <t>ex MSC BRIDGEPORT</t>
  </si>
  <si>
    <t xml:space="preserve">MSC INIYA V  </t>
  </si>
  <si>
    <t>ZF426A</t>
  </si>
  <si>
    <t>MYPLU Cargoes diverted to DAR FEEDER JL429A.</t>
  </si>
  <si>
    <t xml:space="preserve">MSC APOLLO </t>
  </si>
  <si>
    <t>ZF427A</t>
  </si>
  <si>
    <t>ex MSC GINA / MSC DAMLA</t>
  </si>
  <si>
    <t>ZF428A</t>
  </si>
  <si>
    <t>ZF429A</t>
  </si>
  <si>
    <t>ZF430A</t>
  </si>
  <si>
    <t>ZF431A</t>
  </si>
  <si>
    <t>MSC YAMUNA VI</t>
  </si>
  <si>
    <t>ZF432A</t>
  </si>
  <si>
    <t xml:space="preserve">MSC SHANELLE V </t>
  </si>
  <si>
    <t>ZF433A</t>
  </si>
  <si>
    <t>MSC MAD</t>
  </si>
  <si>
    <t>IPANEMA SERVICE - WESTBOUND</t>
  </si>
  <si>
    <t>MAERSK LAGUNA</t>
  </si>
  <si>
    <t>730W</t>
  </si>
  <si>
    <t>MAERSK LIRQUEN</t>
  </si>
  <si>
    <t>731A</t>
  </si>
  <si>
    <t>MOL ABIDJAN</t>
  </si>
  <si>
    <t>732A</t>
  </si>
  <si>
    <t>FI733A</t>
  </si>
  <si>
    <t>734A</t>
  </si>
  <si>
    <t>FI735A</t>
  </si>
  <si>
    <t>FI736A</t>
  </si>
  <si>
    <t xml:space="preserve">MSC ANTONELLA </t>
  </si>
  <si>
    <t>FI737A</t>
  </si>
  <si>
    <t>738W</t>
  </si>
  <si>
    <t>Profoma sailing - Saturday</t>
  </si>
  <si>
    <t>THURS</t>
  </si>
  <si>
    <t>2229W</t>
  </si>
  <si>
    <t>DELAYED FROM 06/08</t>
  </si>
  <si>
    <t>FI230A</t>
  </si>
  <si>
    <t>DELAYED FROM 13/08</t>
  </si>
  <si>
    <t>2231W</t>
  </si>
  <si>
    <t>DELAYED FROM 20/08</t>
  </si>
  <si>
    <t>2232W</t>
  </si>
  <si>
    <t>DELAYED FROM 27/08</t>
  </si>
  <si>
    <t>FI233A</t>
  </si>
  <si>
    <t>DELAYED FROM 03/09</t>
  </si>
  <si>
    <t>2234W</t>
  </si>
  <si>
    <t>DELAYED FROM 10/09</t>
  </si>
  <si>
    <t>FI235A</t>
  </si>
  <si>
    <t>DELAYED FROM 17/09</t>
  </si>
  <si>
    <t xml:space="preserve">ONE AMAZON </t>
  </si>
  <si>
    <t>2236W</t>
  </si>
  <si>
    <t>DELAYED FROM 24/09</t>
  </si>
  <si>
    <t>RIO DE JANEIRO EXPRESS</t>
  </si>
  <si>
    <t>2237W</t>
  </si>
  <si>
    <t>DELAYED FROM 01/10</t>
  </si>
  <si>
    <t>2238W</t>
  </si>
  <si>
    <t>DELAYED FROM 08/10</t>
  </si>
  <si>
    <t>FI239A</t>
  </si>
  <si>
    <t>DELAYED FROM 15/10</t>
  </si>
  <si>
    <t>FI240A</t>
  </si>
  <si>
    <t>DELAYED FROM 22/10</t>
  </si>
  <si>
    <t>2241W</t>
  </si>
  <si>
    <t>DELAYED FROM 29/10</t>
  </si>
  <si>
    <t>2242W</t>
  </si>
  <si>
    <t>DELAYED FROM 05/11</t>
  </si>
  <si>
    <t>FI243A</t>
  </si>
  <si>
    <t>DELAYED FROM 12/11</t>
  </si>
  <si>
    <t>2244W</t>
  </si>
  <si>
    <t>DELAYED FROM 19/11</t>
  </si>
  <si>
    <t>2245W</t>
  </si>
  <si>
    <t>DELAYED FROM 26/11</t>
  </si>
  <si>
    <t>FI246A</t>
  </si>
  <si>
    <t>DELAYED FROM 03/12</t>
  </si>
  <si>
    <t>2247W</t>
  </si>
  <si>
    <t>DELAYED FROM 10/12</t>
  </si>
  <si>
    <t>FI248A</t>
  </si>
  <si>
    <t>DELAYED FROM 17/12</t>
  </si>
  <si>
    <t>2249W</t>
  </si>
  <si>
    <t>DELAYED FROM 24/12</t>
  </si>
  <si>
    <t>2250W</t>
  </si>
  <si>
    <t>DELAYED FROM 31/12</t>
  </si>
  <si>
    <t>2251W</t>
  </si>
  <si>
    <t>DELAYED FROM 07/01</t>
  </si>
  <si>
    <t>FI252A</t>
  </si>
  <si>
    <t>DELAYED FROM 14/01</t>
  </si>
  <si>
    <t>ex MSC ALGHERO</t>
  </si>
  <si>
    <t>FI301A</t>
  </si>
  <si>
    <t>DELAYED FROM 21/01</t>
  </si>
  <si>
    <t>2302W</t>
  </si>
  <si>
    <t>DELAYED FROM 28/01</t>
  </si>
  <si>
    <t>2303W</t>
  </si>
  <si>
    <t>MSC GAYANE/SEASPAN FALCON</t>
  </si>
  <si>
    <t>2304W</t>
  </si>
  <si>
    <t>DELAYED FROM 11/02</t>
  </si>
  <si>
    <t>FI305A</t>
  </si>
  <si>
    <t>DELAYED FROM 18/02</t>
  </si>
  <si>
    <t>2306W</t>
  </si>
  <si>
    <t>DELAYED FROM 25/02</t>
  </si>
  <si>
    <t>2307W</t>
  </si>
  <si>
    <t>DELAYED FROM 02/03</t>
  </si>
  <si>
    <t>FI308A</t>
  </si>
  <si>
    <t>DELAYED FROM 09/03</t>
  </si>
  <si>
    <t>2309W</t>
  </si>
  <si>
    <t>DELAYED FROM 16/03</t>
  </si>
  <si>
    <t>FI310A</t>
  </si>
  <si>
    <t>DELAYED FROM 23/03</t>
  </si>
  <si>
    <t>2311W</t>
  </si>
  <si>
    <t>DELAYED FROM 30/03</t>
  </si>
  <si>
    <t>2312W</t>
  </si>
  <si>
    <t>DELAYED FROM 06/04</t>
  </si>
  <si>
    <t>RDO ACE</t>
  </si>
  <si>
    <t>2313W</t>
  </si>
  <si>
    <t>DELAYED FROM 13/04</t>
  </si>
  <si>
    <t>FI314A</t>
  </si>
  <si>
    <t>DELAYED FROM 20/04</t>
  </si>
  <si>
    <t>FI315A</t>
  </si>
  <si>
    <t>DELAYED FROM 27/04</t>
  </si>
  <si>
    <t>2316W</t>
  </si>
  <si>
    <t>DELAYED FROM 04/05</t>
  </si>
  <si>
    <t>2317W</t>
  </si>
  <si>
    <t>DELAYED FROM 11/05</t>
  </si>
  <si>
    <t>2318W</t>
  </si>
  <si>
    <t>DELAYED FROM 18/05</t>
  </si>
  <si>
    <t>FI319A</t>
  </si>
  <si>
    <t>DELAYED FROM 25/05</t>
  </si>
  <si>
    <t>2320W</t>
  </si>
  <si>
    <t>DELAYED FROM 01/06</t>
  </si>
  <si>
    <t>FI321A</t>
  </si>
  <si>
    <t>DELAYED FROM 08/06</t>
  </si>
  <si>
    <t>2322W</t>
  </si>
  <si>
    <t>DELAYED FROM 15/06</t>
  </si>
  <si>
    <t>FI323A</t>
  </si>
  <si>
    <t>DELAYED FROM 22/06</t>
  </si>
  <si>
    <t>2324W</t>
  </si>
  <si>
    <t>DELAYED FROM 29/06</t>
  </si>
  <si>
    <t>2325W</t>
  </si>
  <si>
    <t>DELAYED FROM 06/07</t>
  </si>
  <si>
    <t>2326W</t>
  </si>
  <si>
    <t>DELAYED FROM 13/07</t>
  </si>
  <si>
    <t>FI327A</t>
  </si>
  <si>
    <t>DELAYED FROM 20/07</t>
  </si>
  <si>
    <t>FI328A</t>
  </si>
  <si>
    <t>DELAYED FROM 27/07</t>
  </si>
  <si>
    <t>2329W</t>
  </si>
  <si>
    <t>DELAYED FROM 03/08</t>
  </si>
  <si>
    <t>2330W</t>
  </si>
  <si>
    <t>DELAYED FROM 10/08</t>
  </si>
  <si>
    <t>2331W</t>
  </si>
  <si>
    <t>DELAYED FROM 17/08</t>
  </si>
  <si>
    <t>FI332A</t>
  </si>
  <si>
    <t>DELAYED FROM 24/08</t>
  </si>
  <si>
    <t>2333W</t>
  </si>
  <si>
    <t>DELAYED FROM 31/08</t>
  </si>
  <si>
    <t>FI334A</t>
  </si>
  <si>
    <t>DELAYED FROM 07/09</t>
  </si>
  <si>
    <t>ex NAVEGANTES EXPRESS</t>
  </si>
  <si>
    <t>LIMA EXPRESS</t>
  </si>
  <si>
    <t>2335W</t>
  </si>
  <si>
    <t>DELAYED FROM 14/09</t>
  </si>
  <si>
    <t>MSC ANTIGUA</t>
  </si>
  <si>
    <t>FI336A</t>
  </si>
  <si>
    <t>DELAYED FROM 21/09</t>
  </si>
  <si>
    <t>2337W</t>
  </si>
  <si>
    <t>DELAYED FROM 28/09</t>
  </si>
  <si>
    <t>2338W</t>
  </si>
  <si>
    <t>DELAYED FROM 05/10</t>
  </si>
  <si>
    <t>2339W</t>
  </si>
  <si>
    <t>DELAYED FROM 12/10</t>
  </si>
  <si>
    <t>FI347A</t>
  </si>
  <si>
    <t>2348W</t>
  </si>
  <si>
    <t>FI349A</t>
  </si>
  <si>
    <t>2408W</t>
  </si>
  <si>
    <t>FI409A</t>
  </si>
  <si>
    <t>FI410A</t>
  </si>
  <si>
    <t>2411W</t>
  </si>
  <si>
    <t>FI412A</t>
  </si>
  <si>
    <t>ONE PARANA</t>
  </si>
  <si>
    <t>2413W</t>
  </si>
  <si>
    <t>WEEK 16'</t>
  </si>
  <si>
    <t>2414W</t>
  </si>
  <si>
    <t>WEEK 17'</t>
  </si>
  <si>
    <t>2415W</t>
  </si>
  <si>
    <t>WEEK 18'</t>
  </si>
  <si>
    <t>FI416A</t>
  </si>
  <si>
    <t>WEEK 19'</t>
  </si>
  <si>
    <t>2417W</t>
  </si>
  <si>
    <t>WEEK 20'</t>
  </si>
  <si>
    <t>FI418A</t>
  </si>
  <si>
    <t>WEEK 21'</t>
  </si>
  <si>
    <t>2419W</t>
  </si>
  <si>
    <t>WEEK 22'</t>
  </si>
  <si>
    <t>2420W</t>
  </si>
  <si>
    <t>WEEK 23'</t>
  </si>
  <si>
    <t>2421W</t>
  </si>
  <si>
    <t>WEEK 24'</t>
  </si>
  <si>
    <t>FI422A</t>
  </si>
  <si>
    <t>WEEK 25'</t>
  </si>
  <si>
    <t>FI423A</t>
  </si>
  <si>
    <t>WEEK 26'</t>
  </si>
  <si>
    <t xml:space="preserve">SALVADOR EXPRESS </t>
  </si>
  <si>
    <t>2424W</t>
  </si>
  <si>
    <t>ex MSC MADHU B</t>
  </si>
  <si>
    <t>FI425A</t>
  </si>
  <si>
    <t>ex ONE PARANA</t>
  </si>
  <si>
    <t xml:space="preserve">MSC MADHU B </t>
  </si>
  <si>
    <t>FI426A</t>
  </si>
  <si>
    <t>2427W</t>
  </si>
  <si>
    <t>2428W</t>
  </si>
  <si>
    <t>2429W</t>
  </si>
  <si>
    <t>FI430A</t>
  </si>
  <si>
    <t>2431W</t>
  </si>
  <si>
    <t>FI432A</t>
  </si>
  <si>
    <t>2433W</t>
  </si>
  <si>
    <t xml:space="preserve">CARIOCA SERVICE </t>
  </si>
  <si>
    <t>Profoma sailing - THU</t>
  </si>
  <si>
    <t>WEEK33</t>
  </si>
  <si>
    <t>MSC YOKOHAMA</t>
  </si>
  <si>
    <t>QI429A</t>
  </si>
  <si>
    <t>WEEK34</t>
  </si>
  <si>
    <t>QI430A</t>
  </si>
  <si>
    <t>WEEK35</t>
  </si>
  <si>
    <t>QI431A</t>
  </si>
  <si>
    <t>WEEK36</t>
  </si>
  <si>
    <t>QI432A</t>
  </si>
  <si>
    <t>WEEK37</t>
  </si>
  <si>
    <t>QI433A</t>
  </si>
  <si>
    <t>WEEK38</t>
  </si>
  <si>
    <t>QI434A</t>
  </si>
  <si>
    <t>WEEK39</t>
  </si>
  <si>
    <t>QI435A</t>
  </si>
  <si>
    <t>WEEK40</t>
  </si>
  <si>
    <t>QI436A</t>
  </si>
  <si>
    <t>N</t>
  </si>
  <si>
    <t>NEW CAPRICORN SERVICE - NEW PROFORMA</t>
  </si>
  <si>
    <t>PROFORMA - SAT</t>
  </si>
  <si>
    <t xml:space="preserve">DELAY ROM </t>
  </si>
  <si>
    <t xml:space="preserve">13 DAYS </t>
  </si>
  <si>
    <t xml:space="preserve">21 DAYS </t>
  </si>
  <si>
    <t>ex AS CALIFORNIA</t>
  </si>
  <si>
    <t xml:space="preserve">MSC LANGSAR </t>
  </si>
  <si>
    <t>FC404A</t>
  </si>
  <si>
    <t>ex MSC CORINNA</t>
  </si>
  <si>
    <t>MSC CAPE III</t>
  </si>
  <si>
    <t>FC405A</t>
  </si>
  <si>
    <t>FC406A</t>
  </si>
  <si>
    <t xml:space="preserve">EX MSC STAR R </t>
  </si>
  <si>
    <t>MSC ZONDA III</t>
  </si>
  <si>
    <t>FC407A</t>
  </si>
  <si>
    <t>FC410A</t>
  </si>
  <si>
    <t>MSC STAR R</t>
  </si>
  <si>
    <t>FC411A</t>
  </si>
  <si>
    <t>FC412A</t>
  </si>
  <si>
    <t>OCEANIA XL</t>
  </si>
  <si>
    <t>XA412A</t>
  </si>
  <si>
    <t xml:space="preserve">CALI </t>
  </si>
  <si>
    <t>FC422A</t>
  </si>
  <si>
    <t>FC423A</t>
  </si>
  <si>
    <t>BLAK SAILING</t>
  </si>
  <si>
    <t>FC424A</t>
  </si>
  <si>
    <t>MSC SANTA MARIA</t>
  </si>
  <si>
    <t>FC425A</t>
  </si>
  <si>
    <t>FC426A</t>
  </si>
  <si>
    <t>FC427A</t>
  </si>
  <si>
    <t xml:space="preserve">AS CALIFORNIA </t>
  </si>
  <si>
    <t>FC428A</t>
  </si>
  <si>
    <t>FC429A</t>
  </si>
  <si>
    <t xml:space="preserve">MSC CORCOVADO III/ CALI </t>
  </si>
  <si>
    <t>FC430A</t>
  </si>
  <si>
    <t xml:space="preserve">CALI/ EX. NORTHERN DEXTERITY </t>
  </si>
  <si>
    <t>FC431A</t>
  </si>
  <si>
    <t xml:space="preserve">MSC LANGSAR/ EX. MSC EXPRESS III </t>
  </si>
  <si>
    <t>FC432A</t>
  </si>
  <si>
    <t xml:space="preserve">MSC SANTA MARIA OR MSC NIMISHA III </t>
  </si>
  <si>
    <t>FC433A</t>
  </si>
  <si>
    <t xml:space="preserve">MSC STAR R </t>
  </si>
  <si>
    <t>FC434A</t>
  </si>
  <si>
    <t>FC435A</t>
  </si>
  <si>
    <t>FC436A</t>
  </si>
  <si>
    <t>FC437A</t>
  </si>
  <si>
    <t>FC438A</t>
  </si>
  <si>
    <t xml:space="preserve">MSC EXPRESS III </t>
  </si>
  <si>
    <t>FC439A</t>
  </si>
  <si>
    <t>NEW KIWI EXPRESS - NEW PROFORMA</t>
  </si>
  <si>
    <t>PROFORMA - MON</t>
  </si>
  <si>
    <t>24 DAYS</t>
  </si>
  <si>
    <t>KE424A</t>
  </si>
  <si>
    <t xml:space="preserve">BRISBANE </t>
  </si>
  <si>
    <t xml:space="preserve">29 DAYS </t>
  </si>
  <si>
    <t>30 DAYS</t>
  </si>
  <si>
    <t>KE425A</t>
  </si>
  <si>
    <t>KE426A</t>
  </si>
  <si>
    <t>EX MSC ELENI</t>
  </si>
  <si>
    <t>KE427A</t>
  </si>
  <si>
    <t>MSC MANU</t>
  </si>
  <si>
    <t>KE428A</t>
  </si>
  <si>
    <t>CAPTAIN THANASIS I</t>
  </si>
  <si>
    <t>KE429A</t>
  </si>
  <si>
    <t xml:space="preserve">NORTHERN DEXTERITY/ EX. MSC CORCOVADO III </t>
  </si>
  <si>
    <t>KE430A</t>
  </si>
  <si>
    <t xml:space="preserve">MSC EXPRESS III/ EX. MSC LIDIA </t>
  </si>
  <si>
    <t>KE431A</t>
  </si>
  <si>
    <t>MSC REBECCA III</t>
  </si>
  <si>
    <t>KE432A</t>
  </si>
  <si>
    <t>MSC NURYA G</t>
  </si>
  <si>
    <t>KE433A</t>
  </si>
  <si>
    <t>MSC LIDIA/ EX. MSC LANGSAR</t>
  </si>
  <si>
    <t>KE434A</t>
  </si>
  <si>
    <t>KE435A</t>
  </si>
  <si>
    <t>KE436A</t>
  </si>
  <si>
    <t xml:space="preserve"> </t>
  </si>
  <si>
    <t>AM4 - TIGER SERVICE</t>
  </si>
  <si>
    <t>TUAS TERMINAL WEF FT402W</t>
  </si>
  <si>
    <t>PROFORMA - THURS</t>
  </si>
  <si>
    <t>FT421W</t>
  </si>
  <si>
    <t>FT422W</t>
  </si>
  <si>
    <t>FT423W</t>
  </si>
  <si>
    <t xml:space="preserve">MSC MIRJA </t>
  </si>
  <si>
    <t>FT424W</t>
  </si>
  <si>
    <t>FT425W</t>
  </si>
  <si>
    <t>FT426W</t>
  </si>
  <si>
    <t>MSC INGY/ EX. MSC MIRJAM</t>
  </si>
  <si>
    <t>FT427W</t>
  </si>
  <si>
    <t>FT428W</t>
  </si>
  <si>
    <t>FT429W</t>
  </si>
  <si>
    <t>FT430W</t>
  </si>
  <si>
    <t>FT431W</t>
  </si>
  <si>
    <t>FT432W</t>
  </si>
  <si>
    <t>FT433W</t>
  </si>
  <si>
    <t>FT434W</t>
  </si>
  <si>
    <t>FT435W</t>
  </si>
  <si>
    <t>FT436W</t>
  </si>
  <si>
    <t>FT437W</t>
  </si>
  <si>
    <t>FT438W</t>
  </si>
  <si>
    <t>FT439W</t>
  </si>
  <si>
    <t>FT440W</t>
  </si>
  <si>
    <t>FT441W</t>
  </si>
  <si>
    <t>NO SILK /SWAN TO BUSAN</t>
  </si>
  <si>
    <t>ANDES EXPRESS SERVICE - EASTBOUND</t>
  </si>
  <si>
    <t>ANDES CONNECTING VESSEL</t>
  </si>
  <si>
    <t xml:space="preserve">MANZANILLO </t>
  </si>
  <si>
    <t>RODMAN (PANAMA)</t>
  </si>
  <si>
    <t>10 ~ 16 DAYS</t>
  </si>
  <si>
    <t>FI317R</t>
  </si>
  <si>
    <t>SEASPAN BEAUTY</t>
  </si>
  <si>
    <t>2322E</t>
  </si>
  <si>
    <t>2311E</t>
  </si>
  <si>
    <t>MSC CHIYO</t>
  </si>
  <si>
    <t>FA323A</t>
  </si>
  <si>
    <t>2312E</t>
  </si>
  <si>
    <t>FA324A</t>
  </si>
  <si>
    <t>2313E</t>
  </si>
  <si>
    <t>FA325A</t>
  </si>
  <si>
    <t>MSC TAYLOR</t>
  </si>
  <si>
    <t>FA326A</t>
  </si>
  <si>
    <t>FI322R</t>
  </si>
  <si>
    <t>FA327A</t>
  </si>
  <si>
    <t>2316E</t>
  </si>
  <si>
    <t>FA328A</t>
  </si>
  <si>
    <t>2317E</t>
  </si>
  <si>
    <t>FA329A</t>
  </si>
  <si>
    <t>2318E</t>
  </si>
  <si>
    <t>MSC ELISA XIII</t>
  </si>
  <si>
    <t>FA330A</t>
  </si>
  <si>
    <t>FI326R</t>
  </si>
  <si>
    <t>FA331A</t>
  </si>
  <si>
    <t>SEASPAN BRAVO</t>
  </si>
  <si>
    <t>2332E</t>
  </si>
  <si>
    <t>FA333A</t>
  </si>
  <si>
    <t>FI328R</t>
  </si>
  <si>
    <t>2334E</t>
  </si>
  <si>
    <t>FI330R</t>
  </si>
  <si>
    <t>MSC BARI</t>
  </si>
  <si>
    <t>FA335A</t>
  </si>
  <si>
    <t>2324E</t>
  </si>
  <si>
    <t>2336E</t>
  </si>
  <si>
    <t>2325E</t>
  </si>
  <si>
    <t>FA337A</t>
  </si>
  <si>
    <t>2326E</t>
  </si>
  <si>
    <t>FA338A</t>
  </si>
  <si>
    <t>MSC NITYA B FI334R</t>
  </si>
  <si>
    <t>FA339A</t>
  </si>
  <si>
    <t>FA340A</t>
  </si>
  <si>
    <t>2329E</t>
  </si>
  <si>
    <t>FA341A</t>
  </si>
  <si>
    <t>MSC NOA ARIELA</t>
  </si>
  <si>
    <t>FA342A</t>
  </si>
  <si>
    <t>MSC VALENTINA</t>
  </si>
  <si>
    <t>FA343A</t>
  </si>
  <si>
    <t>FA344A</t>
  </si>
  <si>
    <t xml:space="preserve">MSC ELOANE </t>
  </si>
  <si>
    <t>MSC CANDIDA</t>
  </si>
  <si>
    <t>FA345A</t>
  </si>
  <si>
    <t>FA347A</t>
  </si>
  <si>
    <t>FA348A</t>
  </si>
  <si>
    <t>FA349A</t>
  </si>
  <si>
    <t>ZEPHYR LUMOS</t>
  </si>
  <si>
    <t>2350E</t>
  </si>
  <si>
    <t>FI343R</t>
  </si>
  <si>
    <t>FA351A</t>
  </si>
  <si>
    <t>FA352A</t>
  </si>
  <si>
    <t>FI347R</t>
  </si>
  <si>
    <t>FA401A</t>
  </si>
  <si>
    <t>2342E</t>
  </si>
  <si>
    <t>FA402A</t>
  </si>
  <si>
    <t>FA403A</t>
  </si>
  <si>
    <t>FA404A</t>
  </si>
  <si>
    <t>FA405A</t>
  </si>
  <si>
    <t>FA406A</t>
  </si>
  <si>
    <t>FA407A</t>
  </si>
  <si>
    <t>2408E</t>
  </si>
  <si>
    <t>FA409A</t>
  </si>
  <si>
    <t>FI402R</t>
  </si>
  <si>
    <t>2348E</t>
  </si>
  <si>
    <t>2410E</t>
  </si>
  <si>
    <t>FA411A</t>
  </si>
  <si>
    <t>2351E</t>
  </si>
  <si>
    <t>2412E</t>
  </si>
  <si>
    <t>FA413A</t>
  </si>
  <si>
    <t>FA414A</t>
  </si>
  <si>
    <t>2352E</t>
  </si>
  <si>
    <t>2401E</t>
  </si>
  <si>
    <t>MSC IVA</t>
  </si>
  <si>
    <t>FA415A</t>
  </si>
  <si>
    <t>FI409R</t>
  </si>
  <si>
    <t>FA416A</t>
  </si>
  <si>
    <t>2403E</t>
  </si>
  <si>
    <t>FA417A</t>
  </si>
  <si>
    <t>FI411R</t>
  </si>
  <si>
    <t>FA418A</t>
  </si>
  <si>
    <t>2405E</t>
  </si>
  <si>
    <t>FA419A</t>
  </si>
  <si>
    <t>2407E</t>
  </si>
  <si>
    <t>FA420A</t>
  </si>
  <si>
    <t>2406E</t>
  </si>
  <si>
    <t>FI416R</t>
  </si>
  <si>
    <t>FA421A</t>
  </si>
  <si>
    <t>FI417R</t>
  </si>
  <si>
    <t>ONE IBIS</t>
  </si>
  <si>
    <t>2422E</t>
  </si>
  <si>
    <t>2411E</t>
  </si>
  <si>
    <t>FA423A</t>
  </si>
  <si>
    <t>2424E</t>
  </si>
  <si>
    <t>FI420R</t>
  </si>
  <si>
    <t>FA425A</t>
  </si>
  <si>
    <t>2413E</t>
  </si>
  <si>
    <t>FA426A</t>
  </si>
  <si>
    <t>2414E</t>
  </si>
  <si>
    <t>ONE COLUMBA</t>
  </si>
  <si>
    <t>2427E</t>
  </si>
  <si>
    <t>2415E</t>
  </si>
  <si>
    <t>FA428A</t>
  </si>
  <si>
    <t>FI424R</t>
  </si>
  <si>
    <t>FA429A</t>
  </si>
  <si>
    <t>2417E</t>
  </si>
  <si>
    <t>FA430A</t>
  </si>
  <si>
    <t>FI426R</t>
  </si>
  <si>
    <t>FA431A</t>
  </si>
  <si>
    <t>2419E</t>
  </si>
  <si>
    <t>FA432A</t>
  </si>
  <si>
    <t>2420E</t>
  </si>
  <si>
    <t>FA433A</t>
  </si>
  <si>
    <t>2421E</t>
  </si>
  <si>
    <t>FA434A</t>
  </si>
  <si>
    <t>FI430R</t>
  </si>
  <si>
    <t>FA435A</t>
  </si>
  <si>
    <t>2436E</t>
  </si>
  <si>
    <t>FI433R</t>
  </si>
  <si>
    <t>2438E</t>
  </si>
  <si>
    <t>FEEDER TO BUSAN USE IPANEMA (PNIT) / PERTIWI (PNIT) / AFRICA / ALBATROS</t>
  </si>
  <si>
    <t>AZTEC EXPRESS SERVICE - EASTBOUND</t>
  </si>
  <si>
    <t>AZTEC CONNECTING VESSEL</t>
  </si>
  <si>
    <t>PROFORMA SAILING PLS LOOK AT ANDES SERVICES</t>
  </si>
  <si>
    <t>KUALA LUMPUR EXPRESS</t>
  </si>
  <si>
    <t>HYUNDAI SATURN</t>
  </si>
  <si>
    <t>0037E</t>
  </si>
  <si>
    <t>SEASPAN BREEZE</t>
  </si>
  <si>
    <t>SEASPAN BRILLIANCE</t>
  </si>
  <si>
    <t>2327E</t>
  </si>
  <si>
    <t>FI321R</t>
  </si>
  <si>
    <t>COYHAIQUE</t>
  </si>
  <si>
    <t>2328E</t>
  </si>
  <si>
    <t>FZ329A</t>
  </si>
  <si>
    <t>2330E</t>
  </si>
  <si>
    <t>SEASPAN BEYOND</t>
  </si>
  <si>
    <t>2331E</t>
  </si>
  <si>
    <t>ONE ORINOCO</t>
  </si>
  <si>
    <t>VALIANT</t>
  </si>
  <si>
    <t>2333E</t>
  </si>
  <si>
    <t>VALOR</t>
  </si>
  <si>
    <t>VANTAGE</t>
  </si>
  <si>
    <t>2335E</t>
  </si>
  <si>
    <t>HYUNDAI JUPITER</t>
  </si>
  <si>
    <t>0038E</t>
  </si>
  <si>
    <t>2238E</t>
  </si>
  <si>
    <t xml:space="preserve">SEASPAN BRILLIANCE </t>
  </si>
  <si>
    <t>2339E</t>
  </si>
  <si>
    <t>2340E</t>
  </si>
  <si>
    <t>FZ341A</t>
  </si>
  <si>
    <t>2343E</t>
  </si>
  <si>
    <t>2347E</t>
  </si>
  <si>
    <t>ATHOS</t>
  </si>
  <si>
    <t>HYUNDAI NEPTUNE</t>
  </si>
  <si>
    <t>0033E</t>
  </si>
  <si>
    <t>FZ401A</t>
  </si>
  <si>
    <t>2402E</t>
  </si>
  <si>
    <t>2404E</t>
  </si>
  <si>
    <t>POSORJA EXPRESS</t>
  </si>
  <si>
    <t>2409E</t>
  </si>
  <si>
    <t>0034E</t>
  </si>
  <si>
    <t>FZ414A</t>
  </si>
  <si>
    <t>2416E</t>
  </si>
  <si>
    <t>2418E</t>
  </si>
  <si>
    <t>0035E</t>
  </si>
  <si>
    <t>IQUIQUE EXPRESS</t>
  </si>
  <si>
    <t>2423E</t>
  </si>
  <si>
    <t>2425E</t>
  </si>
  <si>
    <t>FZ426A</t>
  </si>
  <si>
    <t>2428E</t>
  </si>
  <si>
    <t>2429E</t>
  </si>
  <si>
    <t>2430E</t>
  </si>
  <si>
    <t>2431E</t>
  </si>
  <si>
    <t>2432E</t>
  </si>
  <si>
    <t>2433E</t>
  </si>
  <si>
    <t>2434E</t>
  </si>
  <si>
    <t>2435E</t>
  </si>
  <si>
    <t>2437E</t>
  </si>
  <si>
    <t>2439E</t>
  </si>
  <si>
    <t>INCA EXPRESS SERVICE - EASTBOUND</t>
  </si>
  <si>
    <t>INCA CONNECTING VESSEL</t>
  </si>
  <si>
    <t>CAUTIN</t>
  </si>
  <si>
    <t>2307E</t>
  </si>
  <si>
    <t>2245E</t>
  </si>
  <si>
    <t>CAUQUENES</t>
  </si>
  <si>
    <t>2308E</t>
  </si>
  <si>
    <t>MSC SARA ELENA FI301R</t>
  </si>
  <si>
    <t>FT302E</t>
  </si>
  <si>
    <t>2309E</t>
  </si>
  <si>
    <t>SEASPAN BRIGHTNESS</t>
  </si>
  <si>
    <t>2310E</t>
  </si>
  <si>
    <t>FT304E</t>
  </si>
  <si>
    <t>HMM BLESSING</t>
  </si>
  <si>
    <t>0023E</t>
  </si>
  <si>
    <t>FI304R</t>
  </si>
  <si>
    <t>2249E</t>
  </si>
  <si>
    <t>2250E</t>
  </si>
  <si>
    <t>MANZANILLO EXPRESS</t>
  </si>
  <si>
    <t>ITAJAI EXPRESS</t>
  </si>
  <si>
    <t>2314E</t>
  </si>
  <si>
    <t>FI308R</t>
  </si>
  <si>
    <t>2315E</t>
  </si>
  <si>
    <t>FT308E</t>
  </si>
  <si>
    <t>COCHRANE</t>
  </si>
  <si>
    <t>2302E</t>
  </si>
  <si>
    <t>CISNES</t>
  </si>
  <si>
    <t>FI312R</t>
  </si>
  <si>
    <t>2319E</t>
  </si>
  <si>
    <t>2304E</t>
  </si>
  <si>
    <t>2306E</t>
  </si>
  <si>
    <t>SEASPAN BELIEF</t>
  </si>
  <si>
    <t>2320E</t>
  </si>
  <si>
    <t>2321E</t>
  </si>
  <si>
    <t>FT315E</t>
  </si>
  <si>
    <t>FI315R</t>
  </si>
  <si>
    <t xml:space="preserve">HYUNDAI JUPITER </t>
  </si>
  <si>
    <t>0030E</t>
  </si>
  <si>
    <t>2323E</t>
  </si>
  <si>
    <t>BUENAVENTURA EXPRESS</t>
  </si>
  <si>
    <t>HMM PROMISE</t>
  </si>
  <si>
    <t>0027E</t>
  </si>
  <si>
    <t>2338E</t>
  </si>
  <si>
    <t>2341E</t>
  </si>
  <si>
    <t>34~40 DAYS</t>
  </si>
  <si>
    <t>42~47 DAYS</t>
  </si>
  <si>
    <t>44~53 DAYS</t>
  </si>
  <si>
    <t>47~56 DAYS</t>
  </si>
  <si>
    <t>50~60 DAYS</t>
  </si>
  <si>
    <t>52~63 DAYS</t>
  </si>
  <si>
    <t>2349E</t>
  </si>
  <si>
    <t>0029E</t>
  </si>
  <si>
    <t>HUMBOLD EXPRESS</t>
  </si>
  <si>
    <t>HUMBOLDT EXPRESS</t>
  </si>
  <si>
    <t>2426E</t>
  </si>
  <si>
    <t>0031E</t>
  </si>
  <si>
    <t>FEEDER TO BUSAN USE ANY SERVICE OK</t>
  </si>
  <si>
    <t>MEXICAS EXPRESS SERVICE - EASTBOUND</t>
  </si>
  <si>
    <t>MANZANILLO (MEXICO)</t>
  </si>
  <si>
    <t>ex VSL NAME</t>
  </si>
  <si>
    <t>QM420A</t>
  </si>
  <si>
    <t>TBN 2</t>
  </si>
  <si>
    <t>QM421A</t>
  </si>
  <si>
    <t>QM422A</t>
  </si>
  <si>
    <t>MSC SHANELLE V</t>
  </si>
  <si>
    <t>QM423A</t>
  </si>
  <si>
    <t>MSC ADELAIDE</t>
  </si>
  <si>
    <t>QM424A</t>
  </si>
  <si>
    <t>MSC NAIROBI X</t>
  </si>
  <si>
    <t>QM425A</t>
  </si>
  <si>
    <t>QM426A</t>
  </si>
  <si>
    <t xml:space="preserve">MSC YOKOHAMA </t>
  </si>
  <si>
    <t>QM427A</t>
  </si>
  <si>
    <t xml:space="preserve">MSC BRASILIA VII / MSC ANTONELLA </t>
  </si>
  <si>
    <t>QM428A</t>
  </si>
  <si>
    <t xml:space="preserve">MSC SUAPE VII </t>
  </si>
  <si>
    <t>QM429A</t>
  </si>
  <si>
    <t>MSC CANDICE</t>
  </si>
  <si>
    <t>QM430A</t>
  </si>
  <si>
    <t>QM431A</t>
  </si>
  <si>
    <t>QM432A</t>
  </si>
  <si>
    <t xml:space="preserve">MSC NAIROBI X </t>
  </si>
  <si>
    <t>QM433A</t>
  </si>
  <si>
    <t>QM434A</t>
  </si>
  <si>
    <t>QM435A</t>
  </si>
  <si>
    <t>MSC ANTONELLA</t>
  </si>
  <si>
    <t>QM436A</t>
  </si>
  <si>
    <t>QM437A</t>
  </si>
  <si>
    <t>QM438A</t>
  </si>
  <si>
    <t>QM439A</t>
  </si>
  <si>
    <t>FI434R</t>
  </si>
  <si>
    <t>QM440A</t>
  </si>
  <si>
    <t>DAHLIA SERVICE</t>
  </si>
  <si>
    <t>IPANEMA EAST</t>
  </si>
  <si>
    <t>MSC FLORIANA VI</t>
  </si>
  <si>
    <t>QD431A</t>
  </si>
  <si>
    <t>MSC FREEPORT</t>
  </si>
  <si>
    <t>QD432A</t>
  </si>
  <si>
    <t>QD433A</t>
  </si>
  <si>
    <t>QD434A</t>
  </si>
  <si>
    <t>QD435A</t>
  </si>
  <si>
    <t>QD436A</t>
  </si>
  <si>
    <t>QD437A</t>
  </si>
  <si>
    <t>LIST OF POD CANNOT BE COLLECT</t>
  </si>
  <si>
    <t xml:space="preserve">Last updated: </t>
  </si>
  <si>
    <t>8.11.2019</t>
  </si>
  <si>
    <t>NO</t>
  </si>
  <si>
    <t>Trade</t>
  </si>
  <si>
    <t>POD</t>
  </si>
  <si>
    <t>REMARK</t>
  </si>
  <si>
    <t>N.Africa</t>
  </si>
  <si>
    <t>M.East</t>
  </si>
  <si>
    <t>W.Africa</t>
  </si>
  <si>
    <t xml:space="preserve">YES.Unless authorised by MSC Dakar on case by case basis, collection request must be sent request to: sn349freightcollectrequestsndkr@msc.com </t>
  </si>
  <si>
    <t>LUANDA/LOBITO/NAMIBE</t>
  </si>
  <si>
    <t xml:space="preserve"> Freight collect to Angola is on case by case basis and upon formal approval from Managing Director of MSC Angola, Mr. Antonio Dias or  CFO Mr. Sergio Correia</t>
  </si>
  <si>
    <t>YES. Accepted ONLY upon Msc Togo Managing Director's (gregory.krief@msc.com ) written approval, and the written approval of the liner in GVA</t>
  </si>
  <si>
    <t>NO. Freight Collect is forbidden for all Intra-Africa shipments unless a written approval of MSC GVA is received. For all other Trades, a written approval from MSC BENIN Managing Director is required or a written authorization from MSC GVA after a request sent by MSC BENIN Managing Director</t>
  </si>
  <si>
    <t>NO. Prior approval needed from POD before booking can be accepted, please send your requests to rafiatou.djeumeza@msc.com &amp; guillaume.paris@msc.com</t>
  </si>
  <si>
    <t xml:space="preserve">NO. Whilst Freight Collect in Ghana is not normally allowed, if it is really necessary, POL agents should contact us on GH526-GhtemFreightCollect@msc.com in advance before 
accepting/loading the booking, with full contact details of receiver (company name, address, telephone, email, person in charge) in  order to check and confirm their status. </t>
  </si>
  <si>
    <t>NO. Contact Managing Director MSC Gabon or Sales Manager for more information or special request  / authorization in accordance with GVA</t>
  </si>
  <si>
    <t>NO. Authorized ONLY by MSC Geneva</t>
  </si>
  <si>
    <t>NO. Authorized ONLY by MSC Geneva Liner</t>
  </si>
  <si>
    <t xml:space="preserve">NO. Authorized ONLY by MSC Geneva </t>
  </si>
  <si>
    <t>ABIDJAN / SAN-PEDRO</t>
  </si>
  <si>
    <t xml:space="preserve">YES. Any validation of collect cargo must be approved by the Managing Director Mr. Fabio POLITI  </t>
  </si>
  <si>
    <t>YES. Only accepted with MSC Peru written approval. Collection request must be sent to : PE087-collectapprovalperu@msc.com INCLUDING FOLLOWING INFORMATION:                                                                                             1. AMOUNT TO BE COLLECTED                                                                                                                                                                                                                                                                                      2. FULL STYLE OF PAYABLE PARTY IN PERU</t>
  </si>
  <si>
    <t>RedSea</t>
  </si>
  <si>
    <t>YEMEN PORTS</t>
  </si>
  <si>
    <t>IOC</t>
  </si>
  <si>
    <t>NO. Manifesting Agent MUST have agreement from MSC MADAGASCAR prior to accept booking.</t>
  </si>
  <si>
    <t xml:space="preserve">Caribbean </t>
  </si>
  <si>
    <t>YES.Collect cargo is accepted once authorized by MSC HaitI</t>
  </si>
  <si>
    <t>YES. All collect requests are to be sent to TT368-collectapproval@msc.com to obtain approval</t>
  </si>
  <si>
    <t>YES.Must be approved by Agent at POD prior to loading</t>
  </si>
  <si>
    <t>YES. Must be approved by Agent at POD prior to loading</t>
  </si>
  <si>
    <t>YES. FREIGHT COLLECT MUST BE APPROVED BY MSC SURINAME PRIOR LOADING.</t>
  </si>
  <si>
    <t>E.Africa</t>
  </si>
  <si>
    <t>MALAWI</t>
  </si>
  <si>
    <t>MUSTANG SERVICE</t>
  </si>
  <si>
    <t>LAX</t>
  </si>
  <si>
    <t>UV204A</t>
  </si>
  <si>
    <t>UV205A</t>
  </si>
  <si>
    <t>UV206A</t>
  </si>
  <si>
    <t>UV208A</t>
  </si>
  <si>
    <t>UV209A</t>
  </si>
  <si>
    <t>UV211A</t>
  </si>
  <si>
    <t>MSC POH LIN</t>
  </si>
  <si>
    <t>UV212A</t>
  </si>
  <si>
    <t>UV214A</t>
  </si>
  <si>
    <t>UV219A</t>
  </si>
  <si>
    <t>UU219A</t>
  </si>
  <si>
    <t>UV220A</t>
  </si>
  <si>
    <t>UV221A</t>
  </si>
  <si>
    <t>UV222A</t>
  </si>
  <si>
    <t>UV223A</t>
  </si>
  <si>
    <t>UV224A</t>
  </si>
  <si>
    <t>UV231A</t>
  </si>
  <si>
    <t>UV232A</t>
  </si>
  <si>
    <t>UV233A</t>
  </si>
  <si>
    <t>UV234A</t>
  </si>
  <si>
    <t>UV235A</t>
  </si>
  <si>
    <t>UV236A</t>
  </si>
  <si>
    <t>UV237A</t>
  </si>
  <si>
    <t>UV238A</t>
  </si>
  <si>
    <t>UV239A</t>
  </si>
  <si>
    <t>UV240A</t>
  </si>
  <si>
    <t>UV241A</t>
  </si>
  <si>
    <t>UV242A</t>
  </si>
  <si>
    <t>UV243A</t>
  </si>
  <si>
    <t>UV244A</t>
  </si>
  <si>
    <t>UV245A</t>
  </si>
  <si>
    <t>USWC6 ROSE - USA WESTCOAST</t>
  </si>
  <si>
    <t>CONNECTING VESSEL-ROSE</t>
  </si>
  <si>
    <t xml:space="preserve">PNIT </t>
  </si>
  <si>
    <t>SM MUMBAI</t>
  </si>
  <si>
    <t>2004E</t>
  </si>
  <si>
    <r>
      <t xml:space="preserve">VANCOUVER - </t>
    </r>
    <r>
      <rPr>
        <sz val="6"/>
        <color rgb="FF7030A0"/>
        <rFont val="Arial"/>
        <family val="2"/>
      </rPr>
      <t>FRASER SURREY DOCKS TERMINAL</t>
    </r>
  </si>
  <si>
    <t>pro a</t>
  </si>
  <si>
    <t>pro s</t>
  </si>
  <si>
    <t>pick up date</t>
  </si>
  <si>
    <t>SCHUBERT</t>
  </si>
  <si>
    <t>2106E</t>
  </si>
  <si>
    <t>SM QINGDAO</t>
  </si>
  <si>
    <t>2105E</t>
  </si>
  <si>
    <t>CHINOOK VSL :  MSC DEILA UK141A</t>
  </si>
  <si>
    <t>p. eta</t>
  </si>
  <si>
    <t>p. sail</t>
  </si>
  <si>
    <t>2202E</t>
  </si>
  <si>
    <t>MALIAKOS</t>
  </si>
  <si>
    <t>SM TIANJIN</t>
  </si>
  <si>
    <t>SM PORTLAND</t>
  </si>
  <si>
    <t>2203E</t>
  </si>
  <si>
    <t>2204E</t>
  </si>
  <si>
    <t>USWC1 PEARL RIVER SERVICE</t>
  </si>
  <si>
    <t>ETA HONGKONG</t>
  </si>
  <si>
    <t>LOS ANGELES (APM PIER 400 )</t>
  </si>
  <si>
    <t>ex CLEMENTINE MAERSK H23E</t>
  </si>
  <si>
    <t>818E</t>
  </si>
  <si>
    <t>UP823N</t>
  </si>
  <si>
    <t>ex ARTHUR MAERSK 824E</t>
  </si>
  <si>
    <t>819E</t>
  </si>
  <si>
    <t>MAERSK ENPING</t>
  </si>
  <si>
    <t>824N</t>
  </si>
  <si>
    <t>ETA YANTIAN</t>
  </si>
  <si>
    <t>ex AXEL MAERSK 825E</t>
  </si>
  <si>
    <t>AXEL MAERSK</t>
  </si>
  <si>
    <t>MAERSK EDINBURGH (YTN)</t>
  </si>
  <si>
    <t>825N</t>
  </si>
  <si>
    <t>FL824N</t>
  </si>
  <si>
    <t>MAERSK EDINBURGH</t>
  </si>
  <si>
    <t>821E</t>
  </si>
  <si>
    <t>UP826N</t>
  </si>
  <si>
    <t xml:space="preserve">MSC DANIT </t>
  </si>
  <si>
    <t>FL826N</t>
  </si>
  <si>
    <t>MAERSK ENSENADA</t>
  </si>
  <si>
    <t>827N</t>
  </si>
  <si>
    <t>823E</t>
  </si>
  <si>
    <t>828N</t>
  </si>
  <si>
    <t>FL828N</t>
  </si>
  <si>
    <t>UP829N</t>
  </si>
  <si>
    <t>MAERSK SHANGHAI</t>
  </si>
  <si>
    <t>830E</t>
  </si>
  <si>
    <t>830N</t>
  </si>
  <si>
    <t>MAERSK SOFIA</t>
  </si>
  <si>
    <t>831E</t>
  </si>
  <si>
    <t>UP832N</t>
  </si>
  <si>
    <t>UP833N</t>
  </si>
  <si>
    <t>UP834N</t>
  </si>
  <si>
    <t>UP835N</t>
  </si>
  <si>
    <t>USWC4 NEW EAGLE SERVICE</t>
  </si>
  <si>
    <t>18N</t>
  </si>
  <si>
    <t>MAERSK LINS</t>
  </si>
  <si>
    <t>116N</t>
  </si>
  <si>
    <t>70N</t>
  </si>
  <si>
    <t>25N</t>
  </si>
  <si>
    <t>121N</t>
  </si>
  <si>
    <t>54N</t>
  </si>
  <si>
    <t>123N</t>
  </si>
  <si>
    <t>19N</t>
  </si>
  <si>
    <t>USWC6 SEQUOIA SERVICE</t>
  </si>
  <si>
    <t>642E</t>
  </si>
  <si>
    <t>UM649N</t>
  </si>
  <si>
    <t>ALPACA EXPRESS SERVICE - EASTBOUND</t>
  </si>
  <si>
    <t>ZEPHYR SERVICES</t>
  </si>
  <si>
    <t>WK</t>
  </si>
  <si>
    <t>68 DAYS</t>
  </si>
  <si>
    <t xml:space="preserve">LEO C </t>
  </si>
  <si>
    <t>QZ229A</t>
  </si>
  <si>
    <t>MSC ROCHELLE</t>
  </si>
  <si>
    <t>QZ230A</t>
  </si>
  <si>
    <t>MSC MARGARITA</t>
  </si>
  <si>
    <t>QZ231A</t>
  </si>
  <si>
    <t>QZ232A</t>
  </si>
  <si>
    <t>QZ233A</t>
  </si>
  <si>
    <t>QZ234A</t>
  </si>
  <si>
    <t>QZ235A</t>
  </si>
  <si>
    <t>MSC TAMPICO</t>
  </si>
  <si>
    <t>QZ236A</t>
  </si>
  <si>
    <t>MSC LOS ANGELES</t>
  </si>
  <si>
    <t>QZ237A</t>
  </si>
  <si>
    <t>QZ238A</t>
  </si>
  <si>
    <t>QZ239A</t>
  </si>
  <si>
    <t>QZ240A</t>
  </si>
  <si>
    <t>QZ241A</t>
  </si>
  <si>
    <t>QZ242A</t>
  </si>
  <si>
    <t>QZ243A</t>
  </si>
  <si>
    <t>QZ244A</t>
  </si>
  <si>
    <t>62 DAYS</t>
  </si>
  <si>
    <t>QZ245A</t>
  </si>
  <si>
    <t>QZ246A</t>
  </si>
  <si>
    <t>QZ247A</t>
  </si>
  <si>
    <t>QZ248A</t>
  </si>
  <si>
    <t>QZ249A</t>
  </si>
  <si>
    <t>QZ304A</t>
  </si>
  <si>
    <t>QZ305A</t>
  </si>
  <si>
    <t>QZ306A</t>
  </si>
  <si>
    <t>FT301E</t>
  </si>
  <si>
    <t>QZ307A</t>
  </si>
  <si>
    <t>QZ308A</t>
  </si>
  <si>
    <t>QZ309A</t>
  </si>
  <si>
    <t>QZ310A</t>
  </si>
  <si>
    <t>QZ311A</t>
  </si>
  <si>
    <t>QZ312A</t>
  </si>
  <si>
    <t>FT307E</t>
  </si>
  <si>
    <t>QZ313A</t>
  </si>
  <si>
    <t>QZ314A</t>
  </si>
  <si>
    <t>FT309E</t>
  </si>
  <si>
    <t>QZ315A</t>
  </si>
  <si>
    <t>QZ316A</t>
  </si>
  <si>
    <t>QZ317A</t>
  </si>
  <si>
    <t>FT312E</t>
  </si>
  <si>
    <t>QZ318A</t>
  </si>
  <si>
    <t>FT313E</t>
  </si>
  <si>
    <t>QZ319A</t>
  </si>
  <si>
    <t>FT314E</t>
  </si>
  <si>
    <t>QZ320A</t>
  </si>
  <si>
    <r>
      <t>MSC ANTONELLA /</t>
    </r>
    <r>
      <rPr>
        <sz val="10"/>
        <color rgb="FFFF0000"/>
        <rFont val="Calibri"/>
        <family val="2"/>
        <scheme val="minor"/>
      </rPr>
      <t xml:space="preserve"> ex NORTHERN JAVELIN</t>
    </r>
  </si>
  <si>
    <r>
      <t>MSC KALAMATA VII //</t>
    </r>
    <r>
      <rPr>
        <sz val="10"/>
        <color rgb="FFFF0000"/>
        <rFont val="Calibri"/>
        <family val="2"/>
        <scheme val="minor"/>
      </rPr>
      <t xml:space="preserve"> ex MSC REN V </t>
    </r>
  </si>
  <si>
    <t>EPAMINONDAS</t>
  </si>
  <si>
    <r>
      <rPr>
        <sz val="8"/>
        <color rgb="FFFF0000"/>
        <rFont val="Arial"/>
        <family val="2"/>
      </rPr>
      <t xml:space="preserve">ETA BUSAN </t>
    </r>
    <r>
      <rPr>
        <sz val="8"/>
        <color rgb="FF7030A0"/>
        <rFont val="Arial"/>
        <family val="2"/>
      </rPr>
      <t xml:space="preserve">      31/07</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</si>
</sst>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t#\,\t#\t#0"/>
    <numFmt numFmtId="165" formatCode="#,##0.000_);[Red]\(#,##0.000\)"/>
    <numFmt numFmtId="166" formatCode="0.000%"/>
    <numFmt numFmtId="167" formatCode="0.00_)"/>
    <numFmt numFmtId="168" formatCode="0;[Red]0"/>
    <numFmt numFmtId="169" formatCode="[$-409]d/mmm;@"/>
    <numFmt numFmtId="170" formatCode="0.00;[Red]0.00"/>
  </numFmts>
  <fonts count="473">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8"/>
      <color indexed="8"/>
      <name val="Comic Sans MS"/>
      <family val="4"/>
    </font>
    <font>
      <sz val="8"/>
      <name val="Comic Sans MS"/>
      <family val="4"/>
    </font>
    <font>
      <sz val="8"/>
      <color theme="1"/>
      <name val="Comic Sans MS"/>
      <family val="4"/>
    </font>
    <font>
      <sz val="6"/>
      <name val="Comic Sans MS"/>
      <family val="4"/>
    </font>
    <font>
      <sz val="7"/>
      <name val="Comic Sans MS"/>
      <family val="4"/>
    </font>
    <font>
      <b/>
      <sz val="7"/>
      <color theme="1"/>
      <name val="Comic Sans MS"/>
      <family val="4"/>
    </font>
    <font>
      <sz val="7"/>
      <color theme="1"/>
      <name val="Comic Sans MS"/>
      <family val="4"/>
    </font>
    <font>
      <b/>
      <sz val="7"/>
      <name val="Comic Sans MS"/>
      <family val="4"/>
    </font>
    <font>
      <sz val="10"/>
      <name val="Comic Sans MS"/>
      <family val="4"/>
    </font>
    <font>
      <sz val="10"/>
      <color indexed="8"/>
      <name val="Arial"/>
      <family val="2"/>
    </font>
    <font>
      <sz val="7"/>
      <color indexed="8"/>
      <name val="Comic Sans MS"/>
      <family val="4"/>
    </font>
    <font>
      <b/>
      <sz val="7"/>
      <color indexed="8"/>
      <name val="Comic Sans MS"/>
      <family val="4"/>
    </font>
    <font>
      <sz val="7"/>
      <color theme="3"/>
      <name val="Comic Sans MS"/>
      <family val="4"/>
    </font>
    <font>
      <sz val="7"/>
      <color theme="1" tint="4.9989318521683403E-2"/>
      <name val="Comic Sans MS"/>
      <family val="4"/>
    </font>
    <font>
      <b/>
      <sz val="8"/>
      <name val="Arial"/>
      <family val="2"/>
    </font>
    <font>
      <sz val="8"/>
      <name val="Arial"/>
      <family val="2"/>
    </font>
    <font>
      <u/>
      <sz val="10"/>
      <color indexed="12"/>
      <name val="Arial"/>
      <family val="2"/>
    </font>
    <font>
      <sz val="8"/>
      <color indexed="12"/>
      <name val="Arial"/>
      <family val="2"/>
    </font>
    <font>
      <b/>
      <sz val="9"/>
      <color indexed="81"/>
      <name val="Tahoma"/>
      <family val="2"/>
    </font>
    <font>
      <b/>
      <i/>
      <sz val="16"/>
      <name val="Helv"/>
      <family val="2"/>
    </font>
    <font>
      <sz val="8"/>
      <name val="MS Sans Serif"/>
      <family val="2"/>
    </font>
    <font>
      <sz val="26"/>
      <name val="Arial"/>
      <family val="2"/>
    </font>
    <font>
      <b/>
      <sz val="12"/>
      <name val="Arial"/>
      <family val="2"/>
    </font>
    <font>
      <b/>
      <sz val="10"/>
      <color rgb="FFFF0000"/>
      <name val="Arial"/>
      <family val="2"/>
    </font>
    <font>
      <b/>
      <sz val="10"/>
      <name val="Arial"/>
      <family val="2"/>
    </font>
    <font>
      <sz val="12"/>
      <name val="Arial"/>
      <family val="2"/>
    </font>
    <font>
      <b/>
      <sz val="8"/>
      <color rgb="FFFF0000"/>
      <name val="Arial"/>
      <family val="2"/>
    </font>
    <font>
      <b/>
      <sz val="10"/>
      <color theme="1"/>
      <name val="Arial"/>
      <family val="2"/>
    </font>
    <font>
      <b/>
      <sz val="15"/>
      <name val="Arial"/>
      <family val="2"/>
    </font>
    <font>
      <u/>
      <sz val="10"/>
      <name val="Arial"/>
      <family val="2"/>
    </font>
    <font>
      <sz val="10"/>
      <color theme="1"/>
      <name val="Arial"/>
      <family val="2"/>
    </font>
    <font>
      <sz val="10"/>
      <color theme="0" tint="-0.499984740745262"/>
      <name val="Arial"/>
      <family val="2"/>
    </font>
    <font>
      <i/>
      <sz val="10"/>
      <color theme="0" tint="-0.499984740745262"/>
      <name val="Arial"/>
      <family val="2"/>
    </font>
    <font>
      <sz val="8"/>
      <color rgb="FFFF0000"/>
      <name val="Arial"/>
      <family val="2"/>
    </font>
    <font>
      <i/>
      <sz val="10"/>
      <name val="Arial"/>
      <family val="2"/>
    </font>
    <font>
      <b/>
      <sz val="11"/>
      <color indexed="10"/>
      <name val="Arial"/>
      <family val="2"/>
    </font>
    <font>
      <sz val="11"/>
      <name val="Arial"/>
      <family val="2"/>
    </font>
    <font>
      <b/>
      <u/>
      <sz val="10"/>
      <name val="Arial"/>
      <family val="2"/>
    </font>
    <font>
      <sz val="10"/>
      <color indexed="12"/>
      <name val="Arial"/>
      <family val="2"/>
    </font>
    <font>
      <b/>
      <sz val="15"/>
      <color rgb="FFFF0000"/>
      <name val="Arial"/>
      <family val="2"/>
    </font>
    <font>
      <b/>
      <sz val="14"/>
      <color rgb="FFFF0000"/>
      <name val="Arial"/>
      <family val="2"/>
    </font>
    <font>
      <b/>
      <sz val="11"/>
      <name val="Arial"/>
      <family val="2"/>
    </font>
    <font>
      <u/>
      <sz val="11"/>
      <name val="Arial"/>
      <family val="2"/>
    </font>
    <font>
      <b/>
      <sz val="14"/>
      <name val="Arial"/>
      <family val="2"/>
    </font>
    <font>
      <sz val="22"/>
      <name val="Arial"/>
      <family val="2"/>
    </font>
    <font>
      <i/>
      <sz val="11"/>
      <name val="Arial"/>
      <family val="2"/>
    </font>
    <font>
      <b/>
      <u/>
      <sz val="11"/>
      <name val="Arial"/>
      <family val="2"/>
    </font>
    <font>
      <sz val="11"/>
      <color indexed="12"/>
      <name val="Arial"/>
      <family val="2"/>
    </font>
    <font>
      <b/>
      <sz val="16"/>
      <name val="Arial"/>
      <family val="2"/>
    </font>
    <font>
      <b/>
      <sz val="12"/>
      <color rgb="FFFF0000"/>
      <name val="Arial"/>
      <family val="2"/>
    </font>
    <font>
      <sz val="8"/>
      <color indexed="10"/>
      <name val="Arial"/>
      <family val="2"/>
    </font>
    <font>
      <b/>
      <u/>
      <sz val="8"/>
      <color theme="1"/>
      <name val="Arial"/>
      <family val="2"/>
    </font>
    <font>
      <b/>
      <sz val="8"/>
      <color theme="1"/>
      <name val="Arial"/>
      <family val="2"/>
    </font>
    <font>
      <u/>
      <sz val="8"/>
      <name val="Arial"/>
      <family val="2"/>
    </font>
    <font>
      <sz val="8"/>
      <color theme="1"/>
      <name val="Arial"/>
      <family val="2"/>
    </font>
    <font>
      <i/>
      <sz val="8"/>
      <name val="Arial"/>
      <family val="2"/>
    </font>
    <font>
      <b/>
      <u/>
      <sz val="8"/>
      <name val="Arial"/>
      <family val="2"/>
    </font>
    <font>
      <b/>
      <u/>
      <sz val="11"/>
      <color theme="1"/>
      <name val="Arial"/>
      <family val="2"/>
    </font>
    <font>
      <b/>
      <sz val="11"/>
      <color theme="1"/>
      <name val="Arial"/>
      <family val="2"/>
    </font>
    <font>
      <sz val="11"/>
      <color theme="1"/>
      <name val="Arial"/>
      <family val="2"/>
    </font>
    <font>
      <u/>
      <sz val="11"/>
      <color indexed="12"/>
      <name val="Arial"/>
      <family val="2"/>
    </font>
    <font>
      <sz val="10"/>
      <color rgb="FFFF0000"/>
      <name val="Arial"/>
      <family val="2"/>
    </font>
    <font>
      <sz val="26"/>
      <color rgb="FFFF0000"/>
      <name val="Arial"/>
      <family val="2"/>
    </font>
    <font>
      <sz val="11"/>
      <color rgb="FFFF0000"/>
      <name val="Arial"/>
      <family val="2"/>
    </font>
    <font>
      <u/>
      <sz val="8"/>
      <color indexed="12"/>
      <name val="Arial"/>
      <family val="2"/>
    </font>
    <font>
      <b/>
      <sz val="8"/>
      <color indexed="10"/>
      <name val="Arial"/>
      <family val="2"/>
    </font>
    <font>
      <b/>
      <sz val="11"/>
      <name val="Times New Roman"/>
      <family val="1"/>
    </font>
    <font>
      <sz val="10"/>
      <name val="Tahoma"/>
      <family val="2"/>
    </font>
    <font>
      <sz val="11"/>
      <name val="Times New Roman"/>
      <family val="1"/>
    </font>
    <font>
      <sz val="10"/>
      <name val="Garamond"/>
      <family val="1"/>
    </font>
    <font>
      <b/>
      <sz val="18"/>
      <name val="Tahoma"/>
      <family val="2"/>
    </font>
    <font>
      <b/>
      <sz val="18"/>
      <color indexed="10"/>
      <name val="Tahoma"/>
      <family val="2"/>
    </font>
    <font>
      <sz val="9"/>
      <name val="Arial"/>
      <family val="2"/>
    </font>
    <font>
      <b/>
      <sz val="8"/>
      <color theme="1"/>
      <name val="Calibri"/>
      <family val="2"/>
      <scheme val="minor"/>
    </font>
    <font>
      <b/>
      <sz val="11"/>
      <color rgb="FFFF0000"/>
      <name val="Arial"/>
      <family val="2"/>
    </font>
    <font>
      <sz val="11"/>
      <color rgb="FF0000FF"/>
      <name val="Arial"/>
      <family val="2"/>
    </font>
    <font>
      <sz val="9"/>
      <name val="Garamond"/>
      <family val="1"/>
    </font>
    <font>
      <b/>
      <sz val="18"/>
      <name val="Arial"/>
      <family val="2"/>
    </font>
    <font>
      <b/>
      <sz val="9"/>
      <name val="Arial"/>
      <family val="2"/>
    </font>
    <font>
      <b/>
      <sz val="11"/>
      <color theme="0" tint="-0.34998626667073579"/>
      <name val="Arial"/>
      <family val="2"/>
    </font>
    <font>
      <b/>
      <sz val="11"/>
      <name val="Comic Sans MS"/>
      <family val="4"/>
    </font>
    <font>
      <sz val="11"/>
      <name val="Comic Sans MS"/>
      <family val="4"/>
    </font>
    <font>
      <b/>
      <u/>
      <sz val="9"/>
      <name val="Arial"/>
      <family val="2"/>
    </font>
    <font>
      <sz val="9"/>
      <color rgb="FFFF0000"/>
      <name val="Arial"/>
      <family val="2"/>
    </font>
    <font>
      <sz val="11"/>
      <name val="Comic Sans MS"/>
      <family val="2"/>
    </font>
    <font>
      <sz val="8"/>
      <color theme="1" tint="4.9989318521683403E-2"/>
      <name val="Comic Sans MS"/>
      <family val="4"/>
    </font>
    <font>
      <sz val="10"/>
      <color theme="0" tint="-0.249977111117893"/>
      <name val="Arial"/>
      <family val="2"/>
    </font>
    <font>
      <b/>
      <sz val="20"/>
      <color rgb="FFFF0000"/>
      <name val="Arial"/>
      <family val="2"/>
    </font>
    <font>
      <b/>
      <sz val="10"/>
      <name val="Times New Roman"/>
      <family val="1"/>
    </font>
    <font>
      <u/>
      <sz val="9"/>
      <name val="Arial"/>
      <family val="2"/>
    </font>
    <font>
      <b/>
      <sz val="9"/>
      <name val="Tahoma"/>
      <family val="2"/>
    </font>
    <font>
      <sz val="9"/>
      <color theme="1"/>
      <name val="Arial"/>
      <family val="2"/>
    </font>
    <font>
      <b/>
      <sz val="9"/>
      <color rgb="FFFF0000"/>
      <name val="Arial"/>
      <family val="2"/>
    </font>
    <font>
      <sz val="9"/>
      <color indexed="12"/>
      <name val="Arial"/>
      <family val="2"/>
    </font>
    <font>
      <i/>
      <sz val="9"/>
      <color theme="1"/>
      <name val="Arial"/>
      <family val="2"/>
    </font>
    <font>
      <sz val="9"/>
      <color rgb="FF0000FF"/>
      <name val="Arial"/>
      <family val="2"/>
    </font>
    <font>
      <b/>
      <i/>
      <sz val="9"/>
      <name val="Arial"/>
      <family val="2"/>
    </font>
    <font>
      <sz val="9"/>
      <name val="Tahoma"/>
      <family val="2"/>
    </font>
    <font>
      <b/>
      <u/>
      <sz val="9"/>
      <name val="Tahoma"/>
      <family val="2"/>
    </font>
    <font>
      <sz val="16"/>
      <name val="Arial"/>
      <family val="2"/>
    </font>
    <font>
      <b/>
      <sz val="7"/>
      <color rgb="FFFF0000"/>
      <name val="Comic Sans MS"/>
      <family val="4"/>
    </font>
    <font>
      <b/>
      <sz val="8"/>
      <color theme="3"/>
      <name val="Comic Sans MS"/>
      <family val="4"/>
    </font>
    <font>
      <sz val="11"/>
      <color theme="0" tint="-0.249977111117893"/>
      <name val="Arial"/>
      <family val="2"/>
    </font>
    <font>
      <sz val="8"/>
      <color rgb="FF7030A0"/>
      <name val="Arial"/>
      <family val="2"/>
    </font>
    <font>
      <sz val="8"/>
      <color theme="0" tint="-0.499984740745262"/>
      <name val="Arial"/>
      <family val="2"/>
    </font>
    <font>
      <b/>
      <sz val="8"/>
      <color theme="0" tint="-0.499984740745262"/>
      <name val="Times New Roman"/>
      <family val="1"/>
    </font>
    <font>
      <sz val="8"/>
      <color theme="0" tint="-0.499984740745262"/>
      <name val="Times New Roman"/>
      <family val="1"/>
    </font>
    <font>
      <b/>
      <sz val="8"/>
      <color theme="0" tint="-0.499984740745262"/>
      <name val="Tahoma"/>
      <family val="2"/>
    </font>
    <font>
      <sz val="8"/>
      <color theme="0" tint="-0.499984740745262"/>
      <name val="Tahoma"/>
      <family val="2"/>
    </font>
    <font>
      <sz val="9"/>
      <color theme="0" tint="-0.499984740745262"/>
      <name val="Arial"/>
      <family val="2"/>
    </font>
    <font>
      <b/>
      <sz val="9"/>
      <color theme="0" tint="-0.499984740745262"/>
      <name val="Arial"/>
      <family val="2"/>
    </font>
    <font>
      <sz val="10"/>
      <color theme="1" tint="0.499984740745262"/>
      <name val="Arial"/>
      <family val="2"/>
    </font>
    <font>
      <sz val="12"/>
      <color theme="1" tint="0.499984740745262"/>
      <name val="Arial"/>
      <family val="2"/>
    </font>
    <font>
      <sz val="8"/>
      <color theme="1" tint="0.499984740745262"/>
      <name val="Arial"/>
      <family val="2"/>
    </font>
    <font>
      <u/>
      <sz val="8"/>
      <color theme="1"/>
      <name val="Arial"/>
      <family val="2"/>
    </font>
    <font>
      <i/>
      <sz val="9"/>
      <name val="Arial"/>
      <family val="2"/>
    </font>
    <font>
      <b/>
      <sz val="15"/>
      <color indexed="12"/>
      <name val="Arial"/>
      <family val="2"/>
    </font>
    <font>
      <b/>
      <sz val="8"/>
      <color theme="0" tint="-0.499984740745262"/>
      <name val="Arial"/>
      <family val="2"/>
    </font>
    <font>
      <b/>
      <sz val="6"/>
      <color theme="3"/>
      <name val="Comic Sans MS"/>
      <family val="4"/>
    </font>
    <font>
      <b/>
      <u/>
      <sz val="14"/>
      <name val="Arial"/>
      <family val="2"/>
    </font>
    <font>
      <sz val="7"/>
      <color rgb="FFFF0000"/>
      <name val="Comic Sans MS"/>
      <family val="4"/>
    </font>
    <font>
      <b/>
      <sz val="7"/>
      <color rgb="FF002060"/>
      <name val="Comic Sans MS"/>
      <family val="4"/>
    </font>
    <font>
      <sz val="7"/>
      <color indexed="12"/>
      <name val="Comic Sans MS"/>
      <family val="4"/>
    </font>
    <font>
      <sz val="8"/>
      <color rgb="FF000000"/>
      <name val="Arial"/>
      <family val="2"/>
    </font>
    <font>
      <sz val="8"/>
      <name val="Garamond"/>
      <family val="1"/>
    </font>
    <font>
      <strike/>
      <sz val="8"/>
      <name val="Arial"/>
      <family val="2"/>
    </font>
    <font>
      <sz val="8"/>
      <color rgb="FF000000"/>
      <name val="Calibri"/>
      <family val="2"/>
    </font>
    <font>
      <b/>
      <u/>
      <sz val="8"/>
      <color rgb="FF7030A0"/>
      <name val="Arial"/>
      <family val="2"/>
    </font>
    <font>
      <b/>
      <sz val="8"/>
      <color rgb="FF7030A0"/>
      <name val="Arial"/>
      <family val="2"/>
    </font>
    <font>
      <u/>
      <sz val="8"/>
      <color rgb="FF7030A0"/>
      <name val="Arial"/>
      <family val="2"/>
    </font>
    <font>
      <sz val="8"/>
      <color theme="0" tint="-0.499984740745262"/>
      <name val="Calibri"/>
      <family val="2"/>
      <scheme val="minor"/>
    </font>
    <font>
      <b/>
      <sz val="8"/>
      <color rgb="FF002060"/>
      <name val="Comic Sans MS"/>
      <family val="4"/>
    </font>
    <font>
      <strike/>
      <sz val="8"/>
      <color theme="1"/>
      <name val="Arial"/>
      <family val="2"/>
    </font>
    <font>
      <sz val="7"/>
      <color theme="0" tint="-0.34998626667073579"/>
      <name val="Arial"/>
      <family val="2"/>
    </font>
    <font>
      <sz val="22"/>
      <color indexed="8"/>
      <name val="Arial"/>
      <family val="2"/>
    </font>
    <font>
      <b/>
      <sz val="12"/>
      <color indexed="8"/>
      <name val="Arial"/>
      <family val="2"/>
    </font>
    <font>
      <sz val="12"/>
      <color indexed="8"/>
      <name val="Arial"/>
      <family val="2"/>
    </font>
    <font>
      <i/>
      <sz val="8"/>
      <color theme="0" tint="-0.249977111117893"/>
      <name val="Arial"/>
      <family val="2"/>
    </font>
    <font>
      <i/>
      <sz val="8"/>
      <color rgb="FF7030A0"/>
      <name val="Arial"/>
      <family val="2"/>
    </font>
    <font>
      <i/>
      <sz val="8"/>
      <color theme="1"/>
      <name val="Arial"/>
      <family val="2"/>
    </font>
    <font>
      <b/>
      <u/>
      <sz val="8"/>
      <color rgb="FFFF0000"/>
      <name val="Arial"/>
      <family val="2"/>
    </font>
    <font>
      <i/>
      <sz val="8"/>
      <color rgb="FFFF0000"/>
      <name val="Arial"/>
      <family val="2"/>
    </font>
    <font>
      <sz val="12"/>
      <color theme="0" tint="-0.499984740745262"/>
      <name val="Arial"/>
      <family val="2"/>
    </font>
    <font>
      <i/>
      <strike/>
      <sz val="8"/>
      <color theme="0" tint="-0.249977111117893"/>
      <name val="Arial"/>
      <family val="2"/>
    </font>
    <font>
      <strike/>
      <sz val="8"/>
      <color rgb="FFFF0000"/>
      <name val="Arial"/>
      <family val="2"/>
    </font>
    <font>
      <b/>
      <strike/>
      <u/>
      <sz val="8"/>
      <color rgb="FF0070C0"/>
      <name val="Arial"/>
      <family val="2"/>
    </font>
    <font>
      <b/>
      <strike/>
      <sz val="8"/>
      <color rgb="FF0070C0"/>
      <name val="Arial"/>
      <family val="2"/>
    </font>
    <font>
      <strike/>
      <sz val="9"/>
      <color rgb="FF0070C0"/>
      <name val="Arial"/>
      <family val="2"/>
    </font>
    <font>
      <strike/>
      <sz val="8"/>
      <color rgb="FF0070C0"/>
      <name val="Arial"/>
      <family val="2"/>
    </font>
    <font>
      <strike/>
      <sz val="8"/>
      <color rgb="FF7030A0"/>
      <name val="Arial"/>
      <family val="2"/>
    </font>
    <font>
      <sz val="10.5"/>
      <name val="Calibri"/>
      <family val="2"/>
      <scheme val="minor"/>
    </font>
    <font>
      <sz val="10.5"/>
      <color rgb="FF000000"/>
      <name val="Calibri"/>
      <family val="2"/>
      <scheme val="minor"/>
    </font>
    <font>
      <b/>
      <sz val="10.5"/>
      <name val="Calibri"/>
      <family val="2"/>
      <scheme val="minor"/>
    </font>
    <font>
      <sz val="10.5"/>
      <color theme="1"/>
      <name val="Calibri"/>
      <family val="2"/>
      <scheme val="minor"/>
    </font>
    <font>
      <sz val="10.5"/>
      <color rgb="FFFF0000"/>
      <name val="Calibri"/>
      <family val="2"/>
      <scheme val="minor"/>
    </font>
    <font>
      <b/>
      <sz val="10.5"/>
      <color theme="1"/>
      <name val="Calibri"/>
      <family val="2"/>
      <scheme val="minor"/>
    </font>
    <font>
      <u/>
      <sz val="10.5"/>
      <name val="Calibri"/>
      <family val="2"/>
      <scheme val="minor"/>
    </font>
    <font>
      <sz val="9"/>
      <color theme="1" tint="0.499984740745262"/>
      <name val="Arial"/>
      <family val="2"/>
    </font>
    <font>
      <sz val="8"/>
      <color theme="1" tint="0.499984740745262"/>
      <name val="Times New Roman"/>
      <family val="2"/>
    </font>
    <font>
      <sz val="6"/>
      <name val="Arial"/>
      <family val="2"/>
    </font>
    <font>
      <b/>
      <sz val="6"/>
      <name val="Arial"/>
      <family val="2"/>
    </font>
    <font>
      <sz val="11"/>
      <color theme="1"/>
      <name val="Arial Narrow"/>
      <family val="2"/>
    </font>
    <font>
      <sz val="10"/>
      <name val="MS Sans Serif"/>
      <family val="2"/>
    </font>
    <font>
      <sz val="10"/>
      <color theme="1"/>
      <name val="Tw Cen MT Condensed"/>
      <family val="2"/>
    </font>
    <font>
      <sz val="10"/>
      <color theme="1"/>
      <name val="MS Sans Serif"/>
      <family val="2"/>
    </font>
    <font>
      <sz val="11"/>
      <color rgb="FF000000"/>
      <name val="Calibri"/>
      <family val="2"/>
    </font>
    <font>
      <sz val="26"/>
      <color theme="1" tint="0.499984740745262"/>
      <name val="Arial"/>
      <family val="2"/>
    </font>
    <font>
      <b/>
      <sz val="12"/>
      <color theme="1" tint="0.499984740745262"/>
      <name val="Arial"/>
      <family val="2"/>
    </font>
    <font>
      <sz val="8"/>
      <color theme="0" tint="-0.249977111117893"/>
      <name val="Arial"/>
      <family val="2"/>
    </font>
    <font>
      <b/>
      <u/>
      <sz val="16"/>
      <color theme="1"/>
      <name val="Calibri"/>
      <family val="2"/>
      <scheme val="minor"/>
    </font>
    <font>
      <b/>
      <sz val="9"/>
      <color theme="1" tint="0.499984740745262"/>
      <name val="Arial"/>
      <family val="2"/>
    </font>
    <font>
      <sz val="9"/>
      <color theme="1" tint="0.499984740745262"/>
      <name val="Calibri"/>
      <family val="2"/>
      <scheme val="minor"/>
    </font>
    <font>
      <sz val="5"/>
      <color indexed="10"/>
      <name val="Arial"/>
      <family val="2"/>
    </font>
    <font>
      <sz val="8"/>
      <color theme="7" tint="0.39997558519241921"/>
      <name val="Arial"/>
      <family val="2"/>
    </font>
    <font>
      <b/>
      <sz val="10.5"/>
      <color rgb="FFFF0000"/>
      <name val="Calibri"/>
      <family val="2"/>
      <scheme val="minor"/>
    </font>
    <font>
      <b/>
      <u/>
      <sz val="11"/>
      <color theme="1"/>
      <name val="Calibri"/>
      <family val="2"/>
      <scheme val="minor"/>
    </font>
    <font>
      <b/>
      <sz val="10"/>
      <color theme="0" tint="-0.499984740745262"/>
      <name val="Arial"/>
      <family val="2"/>
    </font>
    <font>
      <b/>
      <sz val="11"/>
      <color theme="0" tint="-0.249977111117893"/>
      <name val="Arial"/>
      <family val="2"/>
    </font>
    <font>
      <sz val="7"/>
      <color rgb="FFFF0000"/>
      <name val="Arial"/>
      <family val="2"/>
    </font>
    <font>
      <b/>
      <sz val="6"/>
      <color rgb="FFFF0000"/>
      <name val="Arial"/>
      <family val="2"/>
    </font>
    <font>
      <strike/>
      <sz val="7"/>
      <name val="Comic Sans MS"/>
      <family val="4"/>
    </font>
    <font>
      <sz val="6"/>
      <color rgb="FFFF0000"/>
      <name val="Arial"/>
      <family val="2"/>
    </font>
    <font>
      <i/>
      <sz val="12"/>
      <color rgb="FFFF0000"/>
      <name val="Arial"/>
      <family val="2"/>
    </font>
    <font>
      <sz val="8"/>
      <color theme="0" tint="-0.34998626667073579"/>
      <name val="Arial"/>
      <family val="2"/>
    </font>
    <font>
      <sz val="7"/>
      <name val="Arial"/>
      <family val="2"/>
    </font>
    <font>
      <b/>
      <sz val="11"/>
      <color theme="1"/>
      <name val="Calibri"/>
      <family val="2"/>
      <scheme val="minor"/>
    </font>
    <font>
      <b/>
      <sz val="11"/>
      <color rgb="FFFF0000"/>
      <name val="Calibri"/>
      <family val="2"/>
      <scheme val="minor"/>
    </font>
    <font>
      <b/>
      <sz val="10.5"/>
      <color rgb="FF000000"/>
      <name val="Calibri"/>
      <family val="2"/>
      <scheme val="minor"/>
    </font>
    <font>
      <b/>
      <sz val="10.5"/>
      <name val="Calibri"/>
      <family val="2"/>
    </font>
    <font>
      <b/>
      <u/>
      <sz val="10.5"/>
      <color theme="1"/>
      <name val="Calibri"/>
      <family val="2"/>
    </font>
    <font>
      <sz val="10.5"/>
      <color theme="1"/>
      <name val="Calibri"/>
      <family val="2"/>
    </font>
    <font>
      <b/>
      <sz val="10.5"/>
      <color rgb="FFFF0000"/>
      <name val="Calibri"/>
      <family val="2"/>
    </font>
    <font>
      <b/>
      <u/>
      <sz val="10.5"/>
      <color rgb="FF000000"/>
      <name val="Calibri"/>
      <family val="2"/>
    </font>
    <font>
      <b/>
      <sz val="9"/>
      <color theme="1"/>
      <name val="Arial"/>
      <family val="2"/>
    </font>
    <font>
      <b/>
      <sz val="9"/>
      <color rgb="FFFF0000"/>
      <name val="Tahoma"/>
      <family val="2"/>
    </font>
    <font>
      <sz val="5"/>
      <name val="Arial"/>
      <family val="2"/>
    </font>
    <font>
      <b/>
      <sz val="5"/>
      <name val="Arial"/>
      <family val="2"/>
    </font>
    <font>
      <b/>
      <strike/>
      <sz val="8"/>
      <color rgb="FF7030A0"/>
      <name val="Arial"/>
      <family val="2"/>
    </font>
    <font>
      <b/>
      <sz val="8"/>
      <color rgb="FF0070C0"/>
      <name val="Arial"/>
      <family val="2"/>
    </font>
    <font>
      <sz val="8"/>
      <color rgb="FF0070C0"/>
      <name val="Arial"/>
      <family val="2"/>
    </font>
    <font>
      <b/>
      <strike/>
      <sz val="8"/>
      <color rgb="FFFF0000"/>
      <name val="Arial"/>
      <family val="2"/>
    </font>
    <font>
      <sz val="6"/>
      <color theme="0" tint="-0.34998626667073579"/>
      <name val="Arial"/>
      <family val="2"/>
    </font>
    <font>
      <sz val="11"/>
      <color theme="0" tint="-0.14999847407452621"/>
      <name val="Arial"/>
      <family val="2"/>
    </font>
    <font>
      <b/>
      <sz val="8"/>
      <color rgb="FF002060"/>
      <name val="Arial"/>
      <family val="2"/>
    </font>
    <font>
      <b/>
      <sz val="12"/>
      <color theme="1"/>
      <name val="Arial"/>
      <family val="2"/>
    </font>
    <font>
      <sz val="8"/>
      <color theme="7" tint="-0.249977111117893"/>
      <name val="Arial"/>
      <family val="2"/>
    </font>
    <font>
      <sz val="6"/>
      <color indexed="10"/>
      <name val="Arial"/>
      <family val="2"/>
    </font>
    <font>
      <strike/>
      <sz val="8"/>
      <color theme="0" tint="-0.34998626667073579"/>
      <name val="Arial"/>
      <family val="2"/>
    </font>
    <font>
      <u/>
      <sz val="11"/>
      <color theme="0" tint="-0.34998626667073579"/>
      <name val="Arial"/>
      <family val="2"/>
    </font>
    <font>
      <sz val="10"/>
      <color theme="0" tint="-0.14999847407452621"/>
      <name val="Arial"/>
      <family val="2"/>
    </font>
    <font>
      <sz val="8"/>
      <color rgb="FFFF0000"/>
      <name val="Calibri"/>
      <family val="2"/>
    </font>
    <font>
      <b/>
      <sz val="11"/>
      <name val="Calibri"/>
      <family val="2"/>
    </font>
    <font>
      <b/>
      <u/>
      <sz val="14"/>
      <color rgb="FF000000"/>
      <name val="Calibri"/>
      <family val="2"/>
    </font>
    <font>
      <sz val="9"/>
      <color rgb="FFFF0000"/>
      <name val="Calibri"/>
      <family val="2"/>
    </font>
    <font>
      <strike/>
      <sz val="7"/>
      <color rgb="FFFF0000"/>
      <name val="Arial"/>
      <family val="2"/>
    </font>
    <font>
      <strike/>
      <sz val="8"/>
      <color theme="0" tint="-0.249977111117893"/>
      <name val="Arial"/>
      <family val="2"/>
    </font>
    <font>
      <i/>
      <sz val="8"/>
      <color theme="0" tint="-0.499984740745262"/>
      <name val="Arial"/>
      <family val="2"/>
    </font>
    <font>
      <b/>
      <sz val="26"/>
      <name val="Arial"/>
      <family val="2"/>
    </font>
    <font>
      <sz val="6"/>
      <color rgb="FF7030A0"/>
      <name val="Arial"/>
      <family val="2"/>
    </font>
    <font>
      <strike/>
      <sz val="9"/>
      <name val="Arial"/>
      <family val="2"/>
    </font>
    <font>
      <sz val="9"/>
      <color rgb="FF000000"/>
      <name val="Calibri"/>
      <family val="2"/>
    </font>
    <font>
      <strike/>
      <sz val="9"/>
      <color rgb="FFFF0000"/>
      <name val="Arial"/>
      <family val="2"/>
    </font>
    <font>
      <sz val="10"/>
      <name val="Calibri Regular"/>
      <charset val="1"/>
    </font>
    <font>
      <b/>
      <sz val="10"/>
      <color rgb="FFFF0000"/>
      <name val="Arial Regular"/>
      <charset val="1"/>
    </font>
    <font>
      <b/>
      <sz val="10"/>
      <color rgb="FFFF0000"/>
      <name val="Calibri Regular"/>
      <charset val="1"/>
    </font>
    <font>
      <b/>
      <sz val="9"/>
      <name val="Times New Roman"/>
      <family val="1"/>
    </font>
    <font>
      <i/>
      <sz val="8"/>
      <color theme="0" tint="-0.14999847407452621"/>
      <name val="Arial"/>
      <family val="2"/>
    </font>
    <font>
      <sz val="10.5"/>
      <color rgb="FF000000"/>
      <name val="Calibri"/>
      <family val="2"/>
    </font>
    <font>
      <sz val="10.5"/>
      <color rgb="FFFF0000"/>
      <name val="Calibri"/>
      <family val="2"/>
    </font>
    <font>
      <sz val="8"/>
      <color rgb="FF808080"/>
      <name val="Arial"/>
      <family val="2"/>
    </font>
    <font>
      <sz val="10.5"/>
      <name val="Calibri"/>
      <family val="2"/>
    </font>
    <font>
      <b/>
      <sz val="10.5"/>
      <color rgb="FF000000"/>
      <name val="Calibri"/>
      <family val="2"/>
    </font>
    <font>
      <sz val="9"/>
      <color rgb="FF000000"/>
      <name val="Arial"/>
      <family val="2"/>
    </font>
    <font>
      <u/>
      <sz val="10.5"/>
      <color rgb="FF000000"/>
      <name val="Calibri"/>
      <family val="2"/>
    </font>
    <font>
      <b/>
      <u/>
      <sz val="10.5"/>
      <name val="Calibri"/>
      <family val="2"/>
    </font>
    <font>
      <b/>
      <sz val="10.5"/>
      <color rgb="FF7030A0"/>
      <name val="Calibri"/>
      <family val="2"/>
    </font>
    <font>
      <b/>
      <u/>
      <sz val="10.5"/>
      <color rgb="FF7030A0"/>
      <name val="Calibri"/>
      <family val="2"/>
    </font>
    <font>
      <sz val="9"/>
      <color rgb="FF808080"/>
      <name val="Times New Roman"/>
      <family val="1"/>
    </font>
    <font>
      <sz val="11"/>
      <name val="Tahoma"/>
      <family val="2"/>
    </font>
    <font>
      <u/>
      <sz val="8"/>
      <color rgb="FF0000FF"/>
      <name val="Arial"/>
      <family val="2"/>
    </font>
    <font>
      <i/>
      <sz val="9"/>
      <color rgb="FF808080"/>
      <name val="Times New Roman"/>
      <family val="1"/>
    </font>
    <font>
      <sz val="8"/>
      <color theme="0" tint="-0.14999847407452621"/>
      <name val="Arial"/>
      <family val="2"/>
    </font>
    <font>
      <b/>
      <sz val="8"/>
      <color rgb="FFFF0000"/>
      <name val="Arial Regular"/>
      <charset val="1"/>
    </font>
    <font>
      <b/>
      <sz val="12"/>
      <color rgb="FF000000"/>
      <name val="Arial"/>
      <family val="2"/>
    </font>
    <font>
      <b/>
      <u/>
      <sz val="11"/>
      <color rgb="FF000000"/>
      <name val="Calibri"/>
      <family val="2"/>
    </font>
    <font>
      <sz val="6"/>
      <color theme="0" tint="-0.499984740745262"/>
      <name val="Arial"/>
      <family val="2"/>
    </font>
    <font>
      <sz val="8"/>
      <color theme="7" tint="0.59999389629810485"/>
      <name val="Arial"/>
      <family val="2"/>
    </font>
    <font>
      <b/>
      <i/>
      <sz val="8"/>
      <color rgb="FFFF0000"/>
      <name val="Comic Sans MS"/>
      <family val="4"/>
    </font>
    <font>
      <b/>
      <sz val="6"/>
      <color rgb="FF7030A0"/>
      <name val="Arial"/>
      <family val="2"/>
    </font>
    <font>
      <sz val="7"/>
      <color rgb="FF00B050"/>
      <name val="Arial"/>
      <family val="2"/>
    </font>
    <font>
      <sz val="7"/>
      <color rgb="FF92D050"/>
      <name val="Arial"/>
      <family val="2"/>
    </font>
    <font>
      <sz val="7"/>
      <color rgb="FF92D050"/>
      <name val="Calibri"/>
      <family val="2"/>
    </font>
    <font>
      <b/>
      <u/>
      <sz val="10"/>
      <color theme="1"/>
      <name val="Arial"/>
      <family val="2"/>
    </font>
    <font>
      <b/>
      <sz val="10"/>
      <color rgb="FF7030A0"/>
      <name val="Arial"/>
      <family val="2"/>
    </font>
    <font>
      <b/>
      <u/>
      <sz val="10"/>
      <color rgb="FF7030A0"/>
      <name val="Arial"/>
      <family val="2"/>
    </font>
    <font>
      <u/>
      <sz val="10"/>
      <color rgb="FF7030A0"/>
      <name val="Arial"/>
      <family val="2"/>
    </font>
    <font>
      <sz val="10"/>
      <color rgb="FF7030A0"/>
      <name val="Arial"/>
      <family val="2"/>
    </font>
    <font>
      <strike/>
      <sz val="10"/>
      <color rgb="FFFF0000"/>
      <name val="Arial"/>
      <family val="2"/>
    </font>
    <font>
      <strike/>
      <sz val="10"/>
      <name val="Arial"/>
      <family val="2"/>
    </font>
    <font>
      <sz val="10"/>
      <color rgb="FF000000"/>
      <name val="Arial"/>
      <family val="2"/>
    </font>
    <font>
      <b/>
      <strike/>
      <sz val="10"/>
      <color rgb="FFFF0000"/>
      <name val="Arial"/>
      <family val="2"/>
    </font>
    <font>
      <strike/>
      <sz val="10"/>
      <color theme="1"/>
      <name val="Arial"/>
      <family val="2"/>
    </font>
    <font>
      <b/>
      <u/>
      <sz val="8"/>
      <color rgb="FFFF9999"/>
      <name val="Arial"/>
      <family val="2"/>
    </font>
    <font>
      <sz val="8"/>
      <color rgb="FFFF9999"/>
      <name val="Arial"/>
      <family val="2"/>
    </font>
    <font>
      <u/>
      <sz val="8"/>
      <color rgb="FFFF0000"/>
      <name val="Arial"/>
      <family val="2"/>
    </font>
    <font>
      <b/>
      <sz val="8"/>
      <color rgb="FF0000FF"/>
      <name val="Arial"/>
      <family val="2"/>
    </font>
    <font>
      <sz val="9"/>
      <color theme="0" tint="-0.499984740745262"/>
      <name val="Times New Roman"/>
      <family val="1"/>
    </font>
    <font>
      <u/>
      <sz val="8"/>
      <color theme="1" tint="0.499984740745262"/>
      <name val="Arial"/>
      <family val="2"/>
    </font>
    <font>
      <b/>
      <sz val="8"/>
      <color theme="9" tint="-0.499984740745262"/>
      <name val="Arial"/>
      <family val="2"/>
    </font>
    <font>
      <b/>
      <sz val="8"/>
      <color theme="0" tint="-0.14999847407452621"/>
      <name val="Arial"/>
      <family val="2"/>
    </font>
    <font>
      <sz val="15"/>
      <color rgb="FFFF0000"/>
      <name val="Arial"/>
      <family val="2"/>
    </font>
    <font>
      <u/>
      <sz val="10"/>
      <color rgb="FFFF0000"/>
      <name val="Arial"/>
      <family val="2"/>
    </font>
    <font>
      <b/>
      <u/>
      <sz val="10"/>
      <color rgb="FFFF0000"/>
      <name val="Arial"/>
      <family val="2"/>
    </font>
    <font>
      <b/>
      <sz val="18"/>
      <color rgb="FF0000FF"/>
      <name val="Arial"/>
      <family val="2"/>
    </font>
    <font>
      <b/>
      <sz val="10"/>
      <color rgb="FF0000FF"/>
      <name val="Arial"/>
      <family val="2"/>
    </font>
    <font>
      <b/>
      <sz val="12"/>
      <color rgb="FF0000FF"/>
      <name val="Arial"/>
      <family val="2"/>
    </font>
    <font>
      <b/>
      <sz val="16"/>
      <color rgb="FF0000FF"/>
      <name val="Arial"/>
      <family val="2"/>
    </font>
    <font>
      <b/>
      <sz val="11"/>
      <color rgb="FF0000FF"/>
      <name val="Arial"/>
      <family val="2"/>
    </font>
    <font>
      <u/>
      <sz val="10.5"/>
      <name val="Calibri"/>
      <family val="2"/>
    </font>
    <font>
      <sz val="11"/>
      <name val="Calibri"/>
      <family val="2"/>
    </font>
    <font>
      <b/>
      <sz val="9"/>
      <color rgb="FFFF0000"/>
      <name val="Calibri"/>
      <family val="2"/>
    </font>
    <font>
      <sz val="9"/>
      <color rgb="FFFF9966"/>
      <name val="Calibri"/>
      <family val="2"/>
      <scheme val="minor"/>
    </font>
    <font>
      <sz val="7"/>
      <color theme="1" tint="0.499984740745262"/>
      <name val="Arial"/>
      <family val="2"/>
    </font>
    <font>
      <b/>
      <sz val="7"/>
      <color theme="1" tint="0.499984740745262"/>
      <name val="Arial"/>
      <family val="2"/>
    </font>
    <font>
      <sz val="7"/>
      <color theme="1" tint="0.499984740745262"/>
      <name val="Tahoma"/>
      <family val="2"/>
    </font>
    <font>
      <sz val="8"/>
      <color theme="1" tint="4.9989318521683403E-2"/>
      <name val="Arial"/>
      <family val="2"/>
    </font>
    <font>
      <sz val="7"/>
      <color theme="8" tint="-0.249977111117893"/>
      <name val="Arial"/>
      <family val="2"/>
    </font>
    <font>
      <sz val="7"/>
      <color theme="8" tint="-0.249977111117893"/>
      <name val="Calibri"/>
      <family val="2"/>
    </font>
    <font>
      <b/>
      <sz val="11"/>
      <color rgb="FF7030A0"/>
      <name val="Arial"/>
      <family val="2"/>
    </font>
    <font>
      <b/>
      <sz val="9"/>
      <color rgb="FF0000FF"/>
      <name val="Arial"/>
      <family val="2"/>
    </font>
    <font>
      <sz val="7"/>
      <color rgb="FF0070C0"/>
      <name val="Arial"/>
      <family val="2"/>
    </font>
    <font>
      <b/>
      <sz val="8"/>
      <color theme="1" tint="4.9989318521683403E-2"/>
      <name val="Arial"/>
      <family val="2"/>
    </font>
    <font>
      <b/>
      <i/>
      <sz val="10"/>
      <color rgb="FFFF0000"/>
      <name val="Arial"/>
      <family val="2"/>
    </font>
    <font>
      <b/>
      <i/>
      <sz val="12"/>
      <color rgb="FFFF0000"/>
      <name val="Arial"/>
      <family val="2"/>
    </font>
    <font>
      <strike/>
      <sz val="8"/>
      <color theme="1" tint="4.9989318521683403E-2"/>
      <name val="Arial"/>
      <family val="2"/>
    </font>
    <font>
      <b/>
      <strike/>
      <sz val="8"/>
      <color theme="1" tint="4.9989318521683403E-2"/>
      <name val="Arial"/>
      <family val="2"/>
    </font>
    <font>
      <sz val="10"/>
      <name val="Calibri"/>
      <family val="2"/>
    </font>
    <font>
      <sz val="7"/>
      <color rgb="FF000000"/>
      <name val="Comic Sans MS"/>
      <family val="4"/>
    </font>
    <font>
      <strike/>
      <sz val="10"/>
      <color rgb="FF7030A0"/>
      <name val="Arial"/>
      <family val="2"/>
    </font>
    <font>
      <i/>
      <sz val="8"/>
      <color theme="0" tint="-0.34998626667073579"/>
      <name val="Arial"/>
      <family val="2"/>
    </font>
    <font>
      <sz val="7"/>
      <color theme="7" tint="-0.249977111117893"/>
      <name val="Arial"/>
      <family val="2"/>
    </font>
    <font>
      <sz val="8"/>
      <color theme="0" tint="-0.499984740745262"/>
      <name val="Tahoma"/>
      <family val="2"/>
    </font>
    <font>
      <strike/>
      <sz val="7"/>
      <color theme="0" tint="-0.499984740745262"/>
      <name val="Comic Sans MS"/>
      <family val="4"/>
    </font>
    <font>
      <b/>
      <strike/>
      <sz val="7"/>
      <color theme="0" tint="-0.499984740745262"/>
      <name val="Comic Sans MS"/>
      <family val="4"/>
    </font>
    <font>
      <sz val="8"/>
      <color theme="1" tint="0.499984740745262"/>
      <name val="Tahoma"/>
      <family val="2"/>
    </font>
    <font>
      <i/>
      <sz val="8"/>
      <color theme="1" tint="0.499984740745262"/>
      <name val="Arial"/>
      <family val="2"/>
    </font>
    <font>
      <b/>
      <i/>
      <sz val="8"/>
      <color theme="0" tint="-0.499984740745262"/>
      <name val="Arial"/>
      <family val="2"/>
    </font>
    <font>
      <sz val="10"/>
      <color theme="0" tint="-0.34998626667073579"/>
      <name val="Arial"/>
      <family val="2"/>
    </font>
    <font>
      <i/>
      <strike/>
      <sz val="8"/>
      <color rgb="FF7030A0"/>
      <name val="Arial"/>
      <family val="2"/>
    </font>
    <font>
      <sz val="9"/>
      <color theme="0"/>
      <name val="Arial"/>
      <family val="2"/>
    </font>
    <font>
      <b/>
      <sz val="10"/>
      <color rgb="FFFF0000"/>
      <name val="Calibri"/>
      <family val="2"/>
    </font>
    <font>
      <b/>
      <i/>
      <sz val="8"/>
      <color rgb="FF7030A0"/>
      <name val="Arial"/>
      <family val="2"/>
    </font>
    <font>
      <b/>
      <sz val="8"/>
      <color rgb="FFFF0000"/>
      <name val="Calibri"/>
      <family val="2"/>
    </font>
    <font>
      <i/>
      <strike/>
      <sz val="8"/>
      <color theme="1" tint="0.499984740745262"/>
      <name val="Arial"/>
      <family val="2"/>
    </font>
    <font>
      <b/>
      <strike/>
      <sz val="9"/>
      <name val="Arial"/>
      <family val="2"/>
    </font>
    <font>
      <sz val="7"/>
      <color rgb="FF0000FF"/>
      <name val="Comic Sans MS"/>
      <family val="4"/>
    </font>
    <font>
      <sz val="7"/>
      <color rgb="FF0000FF"/>
      <name val="Arial"/>
      <family val="2"/>
    </font>
    <font>
      <sz val="9"/>
      <color rgb="FFFF9966"/>
      <name val="Calibri"/>
      <family val="2"/>
    </font>
    <font>
      <strike/>
      <sz val="11"/>
      <name val="Arial"/>
      <family val="2"/>
    </font>
    <font>
      <i/>
      <strike/>
      <sz val="8"/>
      <color theme="0" tint="-0.499984740745262"/>
      <name val="Arial"/>
      <family val="2"/>
    </font>
    <font>
      <sz val="10"/>
      <color theme="1"/>
      <name val="Calibri Regular"/>
      <charset val="1"/>
    </font>
    <font>
      <sz val="10"/>
      <color rgb="FFFF0000"/>
      <name val="Calibri Regular"/>
      <charset val="1"/>
    </font>
    <font>
      <b/>
      <sz val="10.5"/>
      <color theme="1"/>
      <name val="Calibri"/>
      <family val="2"/>
    </font>
    <font>
      <sz val="5"/>
      <color rgb="FF7030A0"/>
      <name val="Arial"/>
      <family val="2"/>
    </font>
    <font>
      <b/>
      <sz val="10"/>
      <color rgb="FFF4B084"/>
      <name val="Calibri Regular"/>
      <charset val="1"/>
    </font>
    <font>
      <b/>
      <sz val="9"/>
      <color rgb="FFF4B084"/>
      <name val="Calibri"/>
      <family val="2"/>
    </font>
    <font>
      <sz val="10"/>
      <name val="Calibri"/>
      <family val="2"/>
      <scheme val="minor"/>
    </font>
    <font>
      <b/>
      <sz val="8"/>
      <color rgb="FFFF0000"/>
      <name val="Calibri"/>
      <family val="2"/>
      <scheme val="minor"/>
    </font>
    <font>
      <i/>
      <sz val="14"/>
      <color rgb="FFFF0000"/>
      <name val="Arial"/>
      <family val="2"/>
    </font>
    <font>
      <b/>
      <sz val="10"/>
      <color rgb="FFFF0000"/>
      <name val="Calibri"/>
      <family val="2"/>
      <scheme val="minor"/>
    </font>
    <font>
      <sz val="10"/>
      <color rgb="FF000000"/>
      <name val="Calibri"/>
      <family val="2"/>
      <scheme val="minor"/>
    </font>
    <font>
      <sz val="10"/>
      <color rgb="FFFF0000"/>
      <name val="Calibri"/>
      <family val="2"/>
      <scheme val="minor"/>
    </font>
    <font>
      <sz val="10"/>
      <color rgb="FF000000"/>
      <name val="Calibri"/>
      <family val="2"/>
    </font>
    <font>
      <sz val="10"/>
      <color theme="1"/>
      <name val="Calibri"/>
      <family val="2"/>
      <scheme val="minor"/>
    </font>
    <font>
      <sz val="10"/>
      <color theme="0"/>
      <name val="Calibri"/>
      <family val="2"/>
      <scheme val="minor"/>
    </font>
    <font>
      <b/>
      <sz val="10"/>
      <name val="Calibri"/>
      <family val="2"/>
    </font>
    <font>
      <b/>
      <sz val="10"/>
      <name val="Calibri"/>
      <family val="2"/>
      <scheme val="minor"/>
    </font>
    <font>
      <b/>
      <sz val="10"/>
      <color theme="1"/>
      <name val="Calibri"/>
      <family val="2"/>
      <scheme val="minor"/>
    </font>
    <font>
      <sz val="8"/>
      <color rgb="FF00B050"/>
      <name val="Arial"/>
      <family val="2"/>
    </font>
    <font>
      <b/>
      <sz val="8"/>
      <name val="Comic Sans MS"/>
      <family val="4"/>
    </font>
    <font>
      <sz val="8"/>
      <color rgb="FF0000FF"/>
      <name val="Arial"/>
      <family val="2"/>
    </font>
    <font>
      <sz val="8"/>
      <name val="Comic Sans MS"/>
      <family val="2"/>
    </font>
    <font>
      <u/>
      <sz val="7"/>
      <color rgb="FFFF0000"/>
      <name val="Arial"/>
      <family val="2"/>
    </font>
    <font>
      <b/>
      <u/>
      <sz val="7"/>
      <color rgb="FFFF0000"/>
      <name val="Arial"/>
      <family val="2"/>
    </font>
    <font>
      <b/>
      <sz val="8"/>
      <color theme="0" tint="-0.249977111117893"/>
      <name val="Arial"/>
      <family val="2"/>
    </font>
    <font>
      <sz val="10"/>
      <color theme="1"/>
      <name val="Calibri"/>
      <family val="2"/>
    </font>
    <font>
      <b/>
      <sz val="8"/>
      <color rgb="FFFF0000"/>
      <name val="Comic Sans MS"/>
      <family val="4"/>
    </font>
    <font>
      <sz val="10"/>
      <color rgb="FF002060"/>
      <name val="Arial"/>
      <family val="2"/>
    </font>
    <font>
      <sz val="8"/>
      <color rgb="FF00FF00"/>
      <name val="Arial"/>
      <family val="2"/>
    </font>
    <font>
      <sz val="10"/>
      <color rgb="FFFF0000"/>
      <name val="Malgun Gothic"/>
      <family val="2"/>
    </font>
    <font>
      <b/>
      <sz val="10"/>
      <color theme="1"/>
      <name val="Calibri"/>
      <family val="2"/>
    </font>
    <font>
      <strike/>
      <sz val="10"/>
      <color rgb="FF002060"/>
      <name val="Arial"/>
      <family val="2"/>
    </font>
    <font>
      <sz val="10"/>
      <color rgb="FFFF0000"/>
      <name val="Calibri"/>
      <family val="2"/>
    </font>
    <font>
      <sz val="12"/>
      <color rgb="FF707070"/>
      <name val="Arial"/>
      <family val="2"/>
    </font>
    <font>
      <b/>
      <sz val="10"/>
      <color rgb="FF000000"/>
      <name val="Calibri"/>
      <family val="2"/>
    </font>
    <font>
      <b/>
      <sz val="8"/>
      <color theme="1" tint="0.249977111117893"/>
      <name val="Arial"/>
      <family val="2"/>
    </font>
    <font>
      <b/>
      <sz val="8"/>
      <color rgb="FF1F497D"/>
      <name val="Arial Black"/>
      <family val="2"/>
    </font>
    <font>
      <b/>
      <sz val="10"/>
      <color rgb="FF1F497D"/>
      <name val="Arial Black"/>
      <family val="2"/>
    </font>
    <font>
      <b/>
      <sz val="8"/>
      <color theme="3"/>
      <name val="Arial Black"/>
      <family val="2"/>
    </font>
    <font>
      <sz val="8"/>
      <name val="Calibri"/>
      <family val="2"/>
    </font>
    <font>
      <strike/>
      <sz val="6"/>
      <name val="Arial"/>
      <family val="2"/>
    </font>
    <font>
      <strike/>
      <sz val="7"/>
      <color rgb="FF00B050"/>
      <name val="Arial"/>
      <family val="2"/>
    </font>
    <font>
      <sz val="6"/>
      <color theme="7" tint="-0.249977111117893"/>
      <name val="Arial"/>
      <family val="2"/>
    </font>
    <font>
      <i/>
      <sz val="9"/>
      <color theme="0" tint="-0.34998626667073579"/>
      <name val="Arial"/>
      <family val="2"/>
    </font>
    <font>
      <strike/>
      <sz val="7"/>
      <color rgb="FF000000"/>
      <name val="Comic Sans MS"/>
      <family val="4"/>
    </font>
    <font>
      <b/>
      <i/>
      <sz val="14"/>
      <color rgb="FFFF0000"/>
      <name val="Arial"/>
      <family val="2"/>
    </font>
    <font>
      <sz val="14"/>
      <name val="Arial"/>
      <family val="2"/>
    </font>
    <font>
      <sz val="7"/>
      <color rgb="FF002060"/>
      <name val="Arial"/>
      <family val="2"/>
    </font>
    <font>
      <b/>
      <sz val="9"/>
      <color rgb="FFFFFF00"/>
      <name val="Arial"/>
      <family val="2"/>
    </font>
    <font>
      <b/>
      <sz val="8"/>
      <color theme="0" tint="-4.9989318521683403E-2"/>
      <name val="Arial"/>
      <family val="2"/>
    </font>
    <font>
      <i/>
      <sz val="6"/>
      <color rgb="FFFF0000"/>
      <name val="Arial"/>
      <family val="2"/>
    </font>
    <font>
      <sz val="6"/>
      <color rgb="FF00B050"/>
      <name val="Arial"/>
      <family val="2"/>
    </font>
    <font>
      <sz val="7"/>
      <color theme="1"/>
      <name val="Arial"/>
      <family val="2"/>
    </font>
    <font>
      <b/>
      <sz val="7"/>
      <color rgb="FFFF0000"/>
      <name val="Arial"/>
      <family val="2"/>
    </font>
    <font>
      <b/>
      <u/>
      <sz val="10"/>
      <color indexed="12"/>
      <name val="Arial"/>
      <family val="2"/>
    </font>
    <font>
      <b/>
      <u/>
      <sz val="9"/>
      <color indexed="12"/>
      <name val="Arial"/>
      <family val="2"/>
    </font>
    <font>
      <sz val="6"/>
      <color rgb="FF0000FF"/>
      <name val="Arial"/>
      <family val="2"/>
    </font>
    <font>
      <i/>
      <u/>
      <sz val="9"/>
      <color indexed="12"/>
      <name val="Arial"/>
      <family val="2"/>
    </font>
    <font>
      <b/>
      <sz val="7"/>
      <color rgb="FF0000FF"/>
      <name val="Comic Sans MS"/>
      <family val="4"/>
    </font>
    <font>
      <b/>
      <sz val="10"/>
      <color rgb="FFFFFF00"/>
      <name val="Calibri"/>
      <family val="2"/>
      <scheme val="minor"/>
    </font>
    <font>
      <b/>
      <sz val="10"/>
      <color theme="5"/>
      <name val="Calibri"/>
      <family val="2"/>
    </font>
    <font>
      <b/>
      <sz val="10"/>
      <color theme="5"/>
      <name val="Arial"/>
      <family val="2"/>
    </font>
    <font>
      <b/>
      <sz val="10"/>
      <color theme="5"/>
      <name val="Calibri"/>
      <family val="2"/>
      <scheme val="minor"/>
    </font>
    <font>
      <b/>
      <sz val="9"/>
      <color rgb="FFC00000"/>
      <name val="Arial"/>
      <family val="2"/>
    </font>
    <font>
      <b/>
      <sz val="8"/>
      <color rgb="FFC00000"/>
      <name val="Arial"/>
      <family val="2"/>
    </font>
    <font>
      <b/>
      <sz val="9"/>
      <color rgb="FFC00000"/>
      <name val="Calibri"/>
      <family val="2"/>
    </font>
    <font>
      <b/>
      <sz val="10.5"/>
      <color rgb="FFC00000"/>
      <name val="Calibri"/>
      <family val="2"/>
    </font>
    <font>
      <i/>
      <sz val="6"/>
      <color rgb="FF0000FF"/>
      <name val="Arial"/>
      <family val="2"/>
    </font>
    <font>
      <b/>
      <sz val="10"/>
      <color rgb="FFFF0000"/>
      <name val="Comic Sans MS"/>
      <family val="4"/>
    </font>
    <font>
      <b/>
      <sz val="10"/>
      <color rgb="FFC00000"/>
      <name val="Calibri"/>
      <family val="2"/>
    </font>
    <font>
      <b/>
      <sz val="10"/>
      <color rgb="FFC00000"/>
      <name val="Arial"/>
      <family val="2"/>
    </font>
    <font>
      <sz val="10.5"/>
      <color rgb="FFFF3300"/>
      <name val="Calibri"/>
      <family val="2"/>
    </font>
    <font>
      <sz val="8"/>
      <color rgb="FFFF0000"/>
      <name val="Comic Sans MS"/>
      <family val="4"/>
    </font>
    <font>
      <sz val="8"/>
      <color rgb="FF002060"/>
      <name val="Arial"/>
      <family val="2"/>
    </font>
    <font>
      <sz val="7"/>
      <color rgb="FF002060"/>
      <name val="Calibri"/>
      <family val="2"/>
    </font>
    <font>
      <b/>
      <sz val="10.5"/>
      <color rgb="FFFF3300"/>
      <name val="Calibri"/>
      <family val="2"/>
    </font>
    <font>
      <sz val="15"/>
      <name val="Comic Sans MS"/>
      <family val="4"/>
    </font>
    <font>
      <b/>
      <u/>
      <sz val="10"/>
      <name val="Copperplate Gothic Bold"/>
      <family val="2"/>
    </font>
    <font>
      <b/>
      <u/>
      <sz val="14"/>
      <name val="Copperplate Gothic Bold"/>
      <family val="2"/>
    </font>
    <font>
      <b/>
      <sz val="14"/>
      <color rgb="FFFF0000"/>
      <name val="Arial Black"/>
      <family val="2"/>
    </font>
    <font>
      <strike/>
      <sz val="9"/>
      <color theme="0" tint="-0.34998626667073579"/>
      <name val="Arial"/>
      <family val="2"/>
    </font>
    <font>
      <b/>
      <sz val="9"/>
      <color rgb="FFFF0000"/>
      <name val="Comic Sans MS"/>
      <family val="4"/>
    </font>
    <font>
      <b/>
      <sz val="8"/>
      <color rgb="FFF5D9FF"/>
      <name val="Arial"/>
      <family val="2"/>
    </font>
    <font>
      <sz val="9"/>
      <color rgb="FF7030A0"/>
      <name val="Arial"/>
      <family val="2"/>
    </font>
    <font>
      <u/>
      <sz val="9"/>
      <color rgb="FF0000FF"/>
      <name val="Arial"/>
      <family val="2"/>
    </font>
    <font>
      <sz val="6"/>
      <color theme="6"/>
      <name val="Arial"/>
      <family val="2"/>
    </font>
    <font>
      <b/>
      <sz val="10.5"/>
      <color rgb="FF00B050"/>
      <name val="Calibri"/>
      <family val="2"/>
    </font>
    <font>
      <b/>
      <sz val="8"/>
      <color rgb="FF00B050"/>
      <name val="Arial"/>
      <family val="2"/>
    </font>
    <font>
      <i/>
      <sz val="7"/>
      <color rgb="FF7030A0"/>
      <name val="Arial"/>
      <family val="2"/>
    </font>
    <font>
      <strike/>
      <sz val="7"/>
      <color rgb="FF808080"/>
      <name val="Comic Sans MS"/>
      <family val="4"/>
    </font>
    <font>
      <b/>
      <sz val="6"/>
      <color theme="3"/>
      <name val="Arial Black"/>
      <family val="2"/>
    </font>
    <font>
      <b/>
      <sz val="7"/>
      <color theme="1"/>
      <name val="Arial"/>
      <family val="2"/>
    </font>
    <font>
      <sz val="11"/>
      <name val="Aptos"/>
      <family val="2"/>
    </font>
    <font>
      <u/>
      <sz val="9"/>
      <color rgb="FFFF0000"/>
      <name val="Arial"/>
      <family val="2"/>
    </font>
    <font>
      <sz val="8"/>
      <color rgb="FFFF3300"/>
      <name val="Arial"/>
      <family val="2"/>
    </font>
    <font>
      <b/>
      <sz val="9"/>
      <color theme="0"/>
      <name val="Arial"/>
      <family val="2"/>
    </font>
    <font>
      <b/>
      <sz val="7"/>
      <color rgb="FF000000"/>
      <name val="Comic Sans MS"/>
      <family val="4"/>
    </font>
    <font>
      <i/>
      <sz val="6"/>
      <color rgb="FF00B050"/>
      <name val="Arial"/>
      <family val="2"/>
    </font>
    <font>
      <b/>
      <sz val="8"/>
      <color rgb="FFC00000"/>
      <name val="Calibri"/>
      <family val="2"/>
    </font>
    <font>
      <sz val="8"/>
      <color theme="3"/>
      <name val="Comic Sans MS"/>
      <family val="4"/>
    </font>
    <font>
      <b/>
      <sz val="12"/>
      <color rgb="FFFF0000"/>
      <name val="Comic Sans MS"/>
      <family val="4"/>
    </font>
    <font>
      <sz val="10"/>
      <color rgb="FF0000FF"/>
      <name val="Arial"/>
      <family val="2"/>
    </font>
    <font>
      <sz val="10"/>
      <color rgb="FF0000FF"/>
      <name val="Calibri"/>
      <family val="2"/>
      <scheme val="minor"/>
    </font>
    <font>
      <sz val="7"/>
      <color theme="0" tint="-0.499984740745262"/>
      <name val="Arial"/>
      <family val="2"/>
    </font>
    <font>
      <b/>
      <sz val="7"/>
      <color theme="0" tint="-0.499984740745262"/>
      <name val="Arial"/>
      <family val="2"/>
    </font>
    <font>
      <sz val="7"/>
      <color theme="0" tint="-0.499984740745262"/>
      <name val="Calibri"/>
      <family val="2"/>
      <scheme val="minor"/>
    </font>
    <font>
      <b/>
      <sz val="7"/>
      <name val="Arial"/>
      <family val="2"/>
    </font>
    <font>
      <sz val="10.5"/>
      <color theme="0"/>
      <name val="Calibri"/>
      <family val="2"/>
    </font>
    <font>
      <sz val="10"/>
      <color theme="0"/>
      <name val="Calibri"/>
      <family val="2"/>
    </font>
    <font>
      <b/>
      <sz val="10"/>
      <color theme="0"/>
      <name val="Calibri"/>
      <family val="2"/>
      <scheme val="minor"/>
    </font>
    <font>
      <sz val="10"/>
      <color theme="0"/>
      <name val="Arial"/>
      <family val="2"/>
    </font>
    <font>
      <b/>
      <sz val="10"/>
      <color rgb="FFC00000"/>
      <name val="Calibri Regular"/>
      <charset val="1"/>
    </font>
    <font>
      <b/>
      <u/>
      <sz val="22"/>
      <name val="Arial Black"/>
      <family val="2"/>
    </font>
    <font>
      <sz val="10"/>
      <color rgb="FF00B050"/>
      <name val="Calibri"/>
      <family val="2"/>
      <scheme val="minor"/>
    </font>
    <font>
      <sz val="11"/>
      <color rgb="FF7030A0"/>
      <name val="Arial"/>
      <family val="2"/>
    </font>
    <font>
      <b/>
      <sz val="12"/>
      <color rgb="FF0000FF"/>
      <name val="Comic Sans MS"/>
      <family val="4"/>
    </font>
    <font>
      <b/>
      <sz val="10"/>
      <color rgb="FF00B050"/>
      <name val="Arial"/>
      <family val="2"/>
    </font>
    <font>
      <b/>
      <sz val="7"/>
      <color rgb="FF0070C0"/>
      <name val="Arial"/>
      <family val="2"/>
    </font>
    <font>
      <sz val="10.5"/>
      <color theme="0"/>
      <name val="Calibri"/>
      <family val="2"/>
      <scheme val="minor"/>
    </font>
    <font>
      <sz val="11"/>
      <color rgb="FF000000"/>
      <name val="Aptos Narrow"/>
      <family val="2"/>
    </font>
    <font>
      <b/>
      <sz val="10"/>
      <color rgb="FFFF3300"/>
      <name val="Arial"/>
      <family val="2"/>
    </font>
    <font>
      <b/>
      <sz val="10"/>
      <color rgb="FF000000"/>
      <name val="Arial"/>
      <family val="2"/>
    </font>
    <font>
      <u/>
      <sz val="9"/>
      <color indexed="12"/>
      <name val="Arial"/>
      <family val="2"/>
    </font>
    <font>
      <b/>
      <sz val="11"/>
      <color rgb="FFC00000"/>
      <name val="Arial"/>
      <family val="2"/>
    </font>
    <font>
      <sz val="9"/>
      <color indexed="10"/>
      <name val="Arial"/>
      <family val="2"/>
    </font>
    <font>
      <sz val="9"/>
      <color rgb="FFFF3300"/>
      <name val="Arial"/>
      <family val="2"/>
    </font>
    <font>
      <b/>
      <u/>
      <sz val="10"/>
      <color theme="7" tint="-0.499984740745262"/>
      <name val="Arial"/>
      <family val="2"/>
    </font>
    <font>
      <sz val="11"/>
      <color rgb="FFFF0000"/>
      <name val="Calibri"/>
      <family val="2"/>
    </font>
    <font>
      <sz val="11"/>
      <color rgb="FFFF0000"/>
      <name val="Calibri"/>
      <family val="2"/>
      <scheme val="minor"/>
    </font>
    <font>
      <sz val="8"/>
      <color theme="1" tint="0.34998626667073579"/>
      <name val="Arial"/>
      <family val="2"/>
    </font>
    <font>
      <b/>
      <sz val="18"/>
      <color rgb="FFFF0000"/>
      <name val="Arial"/>
      <family val="2"/>
    </font>
    <font>
      <strike/>
      <sz val="10"/>
      <color rgb="FF000000"/>
      <name val="Arial"/>
      <family val="2"/>
    </font>
    <font>
      <sz val="7"/>
      <color indexed="12"/>
      <name val="Arial"/>
      <family val="2"/>
    </font>
    <font>
      <i/>
      <sz val="7"/>
      <color theme="1"/>
      <name val="Arial"/>
      <family val="2"/>
    </font>
    <font>
      <b/>
      <sz val="16"/>
      <color rgb="FFFF0000"/>
      <name val="Arial"/>
      <family val="2"/>
    </font>
    <font>
      <b/>
      <i/>
      <sz val="10"/>
      <name val="Arial"/>
      <family val="2"/>
    </font>
  </fonts>
  <fills count="59">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1"/>
        <bgColor indexed="64"/>
      </patternFill>
    </fill>
    <fill>
      <patternFill patternType="solid">
        <fgColor theme="1" tint="4.9989318521683403E-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indexed="13"/>
        <bgColor indexed="64"/>
      </patternFill>
    </fill>
    <fill>
      <patternFill patternType="solid">
        <fgColor rgb="FFFFFFCC"/>
        <bgColor indexed="64"/>
      </patternFill>
    </fill>
    <fill>
      <patternFill patternType="solid">
        <fgColor rgb="FFD9F2FF"/>
        <bgColor indexed="64"/>
      </patternFill>
    </fill>
    <fill>
      <patternFill patternType="solid">
        <fgColor theme="4" tint="0.79998168889431442"/>
        <bgColor indexed="64"/>
      </patternFill>
    </fill>
    <fill>
      <patternFill patternType="solid">
        <fgColor rgb="FFD9FFF5"/>
        <bgColor indexed="64"/>
      </patternFill>
    </fill>
    <fill>
      <patternFill patternType="solid">
        <fgColor theme="3" tint="0.79998168889431442"/>
        <bgColor indexed="64"/>
      </patternFill>
    </fill>
    <fill>
      <patternFill patternType="solid">
        <fgColor rgb="FFFFC000"/>
        <bgColor indexed="64"/>
      </patternFill>
    </fill>
    <fill>
      <patternFill patternType="solid">
        <fgColor rgb="FF00B0F0"/>
        <bgColor indexed="64"/>
      </patternFill>
    </fill>
    <fill>
      <patternFill patternType="solid">
        <fgColor theme="0" tint="-0.34998626667073579"/>
        <bgColor indexed="64"/>
      </patternFill>
    </fill>
    <fill>
      <patternFill patternType="solid">
        <fgColor theme="2"/>
        <bgColor indexed="64"/>
      </patternFill>
    </fill>
    <fill>
      <patternFill patternType="solid">
        <fgColor rgb="FFFF0000"/>
        <bgColor indexed="64"/>
      </patternFill>
    </fill>
    <fill>
      <patternFill patternType="solid">
        <fgColor rgb="FFF5D9FF"/>
        <bgColor indexed="64"/>
      </patternFill>
    </fill>
    <fill>
      <patternFill patternType="solid">
        <fgColor theme="7" tint="0.59999389629810485"/>
        <bgColor indexed="64"/>
      </patternFill>
    </fill>
    <fill>
      <patternFill patternType="solid">
        <fgColor rgb="FFEBEBFF"/>
        <bgColor indexed="64"/>
      </patternFill>
    </fill>
    <fill>
      <patternFill patternType="solid">
        <fgColor rgb="FF000000"/>
        <bgColor indexed="64"/>
      </patternFill>
    </fill>
    <fill>
      <patternFill patternType="solid">
        <fgColor rgb="FFFFFFFF"/>
        <bgColor rgb="FF000000"/>
      </patternFill>
    </fill>
    <fill>
      <patternFill patternType="solid">
        <fgColor rgb="FF92D050"/>
        <bgColor indexed="64"/>
      </patternFill>
    </fill>
    <fill>
      <patternFill patternType="solid">
        <fgColor rgb="FFFFFFCC"/>
        <bgColor rgb="FF000000"/>
      </patternFill>
    </fill>
    <fill>
      <patternFill patternType="solid">
        <fgColor rgb="FF000000"/>
        <bgColor rgb="FF000000"/>
      </patternFill>
    </fill>
    <fill>
      <patternFill patternType="solid">
        <fgColor theme="1"/>
        <bgColor rgb="FF000000"/>
      </patternFill>
    </fill>
    <fill>
      <patternFill patternType="solid">
        <fgColor theme="6" tint="-0.249977111117893"/>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rgb="FFEBF1DE"/>
        <bgColor rgb="FF000000"/>
      </patternFill>
    </fill>
    <fill>
      <patternFill patternType="solid">
        <fgColor theme="0" tint="-0.499984740745262"/>
        <bgColor indexed="64"/>
      </patternFill>
    </fill>
    <fill>
      <patternFill patternType="solid">
        <fgColor theme="9" tint="0.79998168889431442"/>
        <bgColor indexed="64"/>
      </patternFill>
    </fill>
    <fill>
      <patternFill patternType="solid">
        <fgColor theme="1" tint="0.14999847407452621"/>
        <bgColor indexed="64"/>
      </patternFill>
    </fill>
    <fill>
      <patternFill patternType="solid">
        <fgColor theme="1" tint="0.499984740745262"/>
        <bgColor indexed="64"/>
      </patternFill>
    </fill>
    <fill>
      <patternFill patternType="solid">
        <fgColor theme="0"/>
        <bgColor rgb="FF000000"/>
      </patternFill>
    </fill>
    <fill>
      <patternFill patternType="solid">
        <fgColor theme="0" tint="-0.249977111117893"/>
        <bgColor indexed="64"/>
      </patternFill>
    </fill>
    <fill>
      <patternFill patternType="solid">
        <fgColor rgb="FFFFFFFF"/>
        <bgColor indexed="64"/>
      </patternFill>
    </fill>
    <fill>
      <patternFill patternType="solid">
        <fgColor rgb="FFEBEBFF"/>
        <bgColor rgb="FF000000"/>
      </patternFill>
    </fill>
    <fill>
      <patternFill patternType="solid">
        <fgColor theme="0" tint="-4.9989318521683403E-2"/>
        <bgColor indexed="64"/>
      </patternFill>
    </fill>
    <fill>
      <patternFill patternType="solid">
        <fgColor rgb="FFFFEFFF"/>
        <bgColor indexed="64"/>
      </patternFill>
    </fill>
    <fill>
      <patternFill patternType="solid">
        <fgColor rgb="FFDFFDE8"/>
        <bgColor indexed="64"/>
      </patternFill>
    </fill>
    <fill>
      <patternFill patternType="solid">
        <fgColor rgb="FFFFFFE1"/>
        <bgColor indexed="64"/>
      </patternFill>
    </fill>
    <fill>
      <patternFill patternType="solid">
        <fgColor rgb="FFFFE7E7"/>
        <bgColor indexed="64"/>
      </patternFill>
    </fill>
    <fill>
      <patternFill patternType="solid">
        <fgColor theme="9" tint="0.59999389629810485"/>
        <bgColor indexed="64"/>
      </patternFill>
    </fill>
    <fill>
      <patternFill patternType="solid">
        <fgColor rgb="FFE7EEF9"/>
      </patternFill>
    </fill>
    <fill>
      <patternFill patternType="solid">
        <fgColor rgb="FFFFDDDD"/>
        <bgColor indexed="64"/>
      </patternFill>
    </fill>
    <fill>
      <patternFill patternType="solid">
        <fgColor theme="1" tint="0.34998626667073579"/>
        <bgColor indexed="64"/>
      </patternFill>
    </fill>
    <fill>
      <patternFill patternType="solid">
        <fgColor rgb="FF00B050"/>
        <bgColor indexed="64"/>
      </patternFill>
    </fill>
    <fill>
      <patternFill patternType="solid">
        <fgColor rgb="FF92D050"/>
        <bgColor rgb="FF000000"/>
      </patternFill>
    </fill>
    <fill>
      <patternFill patternType="solid">
        <fgColor theme="9" tint="0.39997558519241921"/>
        <bgColor indexed="64"/>
      </patternFill>
    </fill>
    <fill>
      <patternFill patternType="solid">
        <fgColor theme="6" tint="0.59999389629810485"/>
        <bgColor indexed="64"/>
      </patternFill>
    </fill>
    <fill>
      <patternFill patternType="solid">
        <fgColor rgb="FFFF99FF"/>
        <bgColor indexed="64"/>
      </patternFill>
    </fill>
    <fill>
      <patternFill patternType="solid">
        <fgColor theme="2" tint="-9.9978637043366805E-2"/>
        <bgColor indexed="64"/>
      </patternFill>
    </fill>
    <fill>
      <patternFill patternType="solid">
        <fgColor rgb="FFFF9999"/>
        <bgColor indexed="64"/>
      </patternFill>
    </fill>
    <fill>
      <patternFill patternType="solid">
        <fgColor rgb="FF7030A0"/>
        <bgColor indexed="64"/>
      </patternFill>
    </fill>
    <fill>
      <patternFill patternType="solid">
        <fgColor theme="1" tint="0.249977111117893"/>
        <bgColor indexed="64"/>
      </patternFill>
    </fill>
  </fills>
  <borders count="14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double">
        <color indexed="64"/>
      </bottom>
      <diagonal/>
    </border>
    <border>
      <left/>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diagonal/>
    </border>
    <border>
      <left style="thin">
        <color indexed="64"/>
      </left>
      <right style="thin">
        <color indexed="64"/>
      </right>
      <top style="double">
        <color indexed="64"/>
      </top>
      <bottom/>
      <diagonal/>
    </border>
    <border>
      <left/>
      <right style="thin">
        <color indexed="64"/>
      </right>
      <top style="double">
        <color indexed="64"/>
      </top>
      <bottom/>
      <diagonal/>
    </border>
    <border>
      <left/>
      <right/>
      <top style="double">
        <color indexed="64"/>
      </top>
      <bottom/>
      <diagonal/>
    </border>
    <border>
      <left style="thin">
        <color indexed="64"/>
      </left>
      <right style="thin">
        <color indexed="64"/>
      </right>
      <top/>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diagonal/>
    </border>
    <border>
      <left style="thin">
        <color indexed="64"/>
      </left>
      <right style="thin">
        <color indexed="64"/>
      </right>
      <top style="double">
        <color indexed="64"/>
      </top>
      <bottom style="double">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top/>
      <bottom/>
      <diagonal/>
    </border>
    <border>
      <left style="thin">
        <color indexed="64"/>
      </left>
      <right style="medium">
        <color indexed="64"/>
      </right>
      <top/>
      <bottom/>
      <diagonal/>
    </border>
    <border>
      <left style="medium">
        <color indexed="64"/>
      </left>
      <right style="thin">
        <color indexed="64"/>
      </right>
      <top/>
      <bottom style="double">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style="double">
        <color indexed="64"/>
      </top>
      <bottom style="thin">
        <color indexed="64"/>
      </bottom>
      <diagonal/>
    </border>
    <border>
      <left style="thin">
        <color indexed="64"/>
      </left>
      <right style="medium">
        <color indexed="64"/>
      </right>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double">
        <color indexed="64"/>
      </top>
      <bottom style="thin">
        <color indexed="64"/>
      </bottom>
      <diagonal/>
    </border>
    <border>
      <left style="thin">
        <color rgb="FF000000"/>
      </left>
      <right/>
      <top/>
      <bottom/>
      <diagonal/>
    </border>
    <border>
      <left style="thin">
        <color indexed="64"/>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thin">
        <color indexed="64"/>
      </right>
      <top/>
      <bottom style="thin">
        <color rgb="FF000000"/>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bottom style="thin">
        <color indexed="64"/>
      </bottom>
      <diagonal/>
    </border>
    <border>
      <left style="thin">
        <color indexed="64"/>
      </left>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double">
        <color indexed="64"/>
      </right>
      <top/>
      <bottom/>
      <diagonal/>
    </border>
    <border>
      <left style="double">
        <color indexed="64"/>
      </left>
      <right style="thin">
        <color indexed="64"/>
      </right>
      <top style="thin">
        <color indexed="64"/>
      </top>
      <bottom style="double">
        <color indexed="64"/>
      </bottom>
      <diagonal/>
    </border>
    <border>
      <left style="double">
        <color indexed="64"/>
      </left>
      <right style="thin">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double">
        <color indexed="64"/>
      </top>
      <bottom style="thin">
        <color indexed="64"/>
      </bottom>
      <diagonal/>
    </border>
    <border>
      <left/>
      <right style="thin">
        <color indexed="64"/>
      </right>
      <top style="medium">
        <color indexed="64"/>
      </top>
      <bottom style="medium">
        <color indexed="64"/>
      </bottom>
      <diagonal/>
    </border>
    <border>
      <left style="double">
        <color indexed="64"/>
      </left>
      <right style="thin">
        <color indexed="64"/>
      </right>
      <top/>
      <bottom style="thin">
        <color indexed="64"/>
      </bottom>
      <diagonal/>
    </border>
    <border>
      <left/>
      <right style="medium">
        <color indexed="64"/>
      </right>
      <top/>
      <bottom/>
      <diagonal/>
    </border>
    <border>
      <left/>
      <right/>
      <top/>
      <bottom style="thin">
        <color rgb="FF000000"/>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indexed="64"/>
      </right>
      <top style="thin">
        <color indexed="64"/>
      </top>
      <bottom style="thin">
        <color rgb="FF000000"/>
      </bottom>
      <diagonal/>
    </border>
    <border>
      <left style="thin">
        <color indexed="64"/>
      </left>
      <right style="thin">
        <color rgb="FF000000"/>
      </right>
      <top style="thin">
        <color indexed="64"/>
      </top>
      <bottom style="thin">
        <color indexed="64"/>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bottom style="double">
        <color indexed="64"/>
      </bottom>
      <diagonal/>
    </border>
    <border>
      <left/>
      <right style="medium">
        <color indexed="64"/>
      </right>
      <top/>
      <bottom style="double">
        <color indexed="64"/>
      </bottom>
      <diagonal/>
    </border>
    <border>
      <left style="thin">
        <color rgb="FF000000"/>
      </left>
      <right style="thin">
        <color rgb="FF000000"/>
      </right>
      <top style="thin">
        <color rgb="FF000000"/>
      </top>
      <bottom/>
      <diagonal/>
    </border>
    <border>
      <left style="medium">
        <color indexed="64"/>
      </left>
      <right style="thin">
        <color indexed="64"/>
      </right>
      <top/>
      <bottom/>
      <diagonal/>
    </border>
    <border>
      <left style="thin">
        <color rgb="FF000000"/>
      </left>
      <right style="thin">
        <color indexed="64"/>
      </right>
      <top style="thin">
        <color rgb="FF000000"/>
      </top>
      <bottom style="thin">
        <color indexed="64"/>
      </bottom>
      <diagonal/>
    </border>
    <border>
      <left style="thin">
        <color rgb="FF000000"/>
      </left>
      <right/>
      <top style="thin">
        <color rgb="FF000000"/>
      </top>
      <bottom style="double">
        <color indexed="64"/>
      </bottom>
      <diagonal/>
    </border>
    <border>
      <left style="thin">
        <color rgb="FF000000"/>
      </left>
      <right/>
      <top style="double">
        <color indexed="64"/>
      </top>
      <bottom style="thin">
        <color indexed="64"/>
      </bottom>
      <diagonal/>
    </border>
    <border>
      <left style="thin">
        <color indexed="64"/>
      </left>
      <right style="thin">
        <color rgb="FF000000"/>
      </right>
      <top style="double">
        <color indexed="64"/>
      </top>
      <bottom style="thin">
        <color indexed="64"/>
      </bottom>
      <diagonal/>
    </border>
    <border>
      <left/>
      <right style="thin">
        <color rgb="FF000000"/>
      </right>
      <top style="thin">
        <color rgb="FF000000"/>
      </top>
      <bottom style="thin">
        <color rgb="FF000000"/>
      </bottom>
      <diagonal/>
    </border>
    <border>
      <left style="double">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right/>
      <top style="double">
        <color indexed="64"/>
      </top>
      <bottom style="thin">
        <color indexed="64"/>
      </bottom>
      <diagonal/>
    </border>
    <border>
      <left style="thin">
        <color rgb="FF000000"/>
      </left>
      <right/>
      <top style="double">
        <color indexed="64"/>
      </top>
      <bottom/>
      <diagonal/>
    </border>
    <border>
      <left style="thin">
        <color rgb="FF000000"/>
      </left>
      <right/>
      <top/>
      <bottom style="double">
        <color indexed="64"/>
      </bottom>
      <diagonal/>
    </border>
    <border>
      <left style="thin">
        <color rgb="FF000000"/>
      </left>
      <right/>
      <top style="thin">
        <color rgb="FF000000"/>
      </top>
      <bottom style="thin">
        <color rgb="FF000000"/>
      </bottom>
      <diagonal/>
    </border>
    <border>
      <left/>
      <right/>
      <top style="thin">
        <color rgb="FF000000"/>
      </top>
      <bottom/>
      <diagonal/>
    </border>
    <border>
      <left style="thin">
        <color rgb="FF000000"/>
      </left>
      <right style="thin">
        <color indexed="64"/>
      </right>
      <top style="thin">
        <color rgb="FF000000"/>
      </top>
      <bottom style="double">
        <color indexed="64"/>
      </bottom>
      <diagonal/>
    </border>
    <border>
      <left/>
      <right style="thin">
        <color rgb="FF000000"/>
      </right>
      <top style="double">
        <color indexed="64"/>
      </top>
      <bottom style="thin">
        <color indexed="64"/>
      </bottom>
      <diagonal/>
    </border>
    <border>
      <left style="thin">
        <color rgb="FF000000"/>
      </left>
      <right/>
      <top/>
      <bottom style="thin">
        <color indexed="64"/>
      </bottom>
      <diagonal/>
    </border>
    <border>
      <left/>
      <right style="thin">
        <color rgb="FF000000"/>
      </right>
      <top/>
      <bottom style="thin">
        <color indexed="64"/>
      </bottom>
      <diagonal/>
    </border>
    <border>
      <left style="thin">
        <color rgb="FF000000"/>
      </left>
      <right style="thin">
        <color indexed="64"/>
      </right>
      <top/>
      <bottom style="double">
        <color indexed="64"/>
      </bottom>
      <diagonal/>
    </border>
    <border>
      <left style="thin">
        <color rgb="FF000000"/>
      </left>
      <right style="thin">
        <color indexed="64"/>
      </right>
      <top style="thin">
        <color indexed="64"/>
      </top>
      <bottom style="thin">
        <color indexed="64"/>
      </bottom>
      <diagonal/>
    </border>
    <border>
      <left style="thin">
        <color rgb="FF000000"/>
      </left>
      <right style="thin">
        <color indexed="64"/>
      </right>
      <top style="thin">
        <color indexed="64"/>
      </top>
      <bottom style="double">
        <color indexed="64"/>
      </bottom>
      <diagonal/>
    </border>
    <border>
      <left style="thin">
        <color rgb="FF000000"/>
      </left>
      <right style="thin">
        <color rgb="FF000000"/>
      </right>
      <top style="thin">
        <color rgb="FF000000"/>
      </top>
      <bottom style="double">
        <color rgb="FF000000"/>
      </bottom>
      <diagonal/>
    </border>
    <border>
      <left style="thin">
        <color indexed="64"/>
      </left>
      <right style="thin">
        <color rgb="FF000000"/>
      </right>
      <top/>
      <bottom style="thin">
        <color indexed="64"/>
      </bottom>
      <diagonal/>
    </border>
    <border>
      <left style="thin">
        <color rgb="FF000000"/>
      </left>
      <right/>
      <top style="double">
        <color rgb="FF000000"/>
      </top>
      <bottom/>
      <diagonal/>
    </border>
    <border>
      <left style="thin">
        <color indexed="64"/>
      </left>
      <right style="thin">
        <color indexed="64"/>
      </right>
      <top style="double">
        <color rgb="FF000000"/>
      </top>
      <bottom/>
      <diagonal/>
    </border>
    <border>
      <left style="thin">
        <color indexed="64"/>
      </left>
      <right/>
      <top style="double">
        <color rgb="FF000000"/>
      </top>
      <bottom/>
      <diagonal/>
    </border>
    <border>
      <left style="thin">
        <color indexed="64"/>
      </left>
      <right style="double">
        <color indexed="64"/>
      </right>
      <top style="double">
        <color rgb="FF000000"/>
      </top>
      <bottom/>
      <diagonal/>
    </border>
    <border>
      <left style="thin">
        <color rgb="FF000000"/>
      </left>
      <right/>
      <top style="double">
        <color indexed="64"/>
      </top>
      <bottom style="double">
        <color indexed="64"/>
      </bottom>
      <diagonal/>
    </border>
    <border>
      <left style="thin">
        <color rgb="FF000000"/>
      </left>
      <right style="thin">
        <color rgb="FF000000"/>
      </right>
      <top/>
      <bottom style="thin">
        <color rgb="FF000000"/>
      </bottom>
      <diagonal/>
    </border>
    <border>
      <left/>
      <right/>
      <top style="thin">
        <color rgb="FF000000"/>
      </top>
      <bottom style="double">
        <color rgb="FF000000"/>
      </bottom>
      <diagonal/>
    </border>
    <border>
      <left/>
      <right style="thin">
        <color indexed="64"/>
      </right>
      <top style="thin">
        <color rgb="FF000000"/>
      </top>
      <bottom style="double">
        <color rgb="FF000000"/>
      </bottom>
      <diagonal/>
    </border>
    <border>
      <left/>
      <right/>
      <top/>
      <bottom style="double">
        <color rgb="FF000000"/>
      </bottom>
      <diagonal/>
    </border>
    <border>
      <left/>
      <right style="thin">
        <color rgb="FF000000"/>
      </right>
      <top style="thin">
        <color rgb="FF000000"/>
      </top>
      <bottom/>
      <diagonal/>
    </border>
    <border>
      <left style="thin">
        <color indexed="64"/>
      </left>
      <right/>
      <top/>
      <bottom style="double">
        <color rgb="FF000000"/>
      </bottom>
      <diagonal/>
    </border>
    <border>
      <left style="thin">
        <color indexed="64"/>
      </left>
      <right style="thin">
        <color indexed="64"/>
      </right>
      <top style="double">
        <color rgb="FF000000"/>
      </top>
      <bottom style="thin">
        <color indexed="64"/>
      </bottom>
      <diagonal/>
    </border>
    <border>
      <left style="thin">
        <color rgb="FF000000"/>
      </left>
      <right style="thin">
        <color indexed="64"/>
      </right>
      <top style="double">
        <color indexed="64"/>
      </top>
      <bottom/>
      <diagonal/>
    </border>
    <border>
      <left style="thin">
        <color rgb="FF000000"/>
      </left>
      <right style="thin">
        <color indexed="64"/>
      </right>
      <top/>
      <bottom style="double">
        <color rgb="FF000000"/>
      </bottom>
      <diagonal/>
    </border>
    <border>
      <left style="thin">
        <color rgb="FF000000"/>
      </left>
      <right style="thin">
        <color indexed="64"/>
      </right>
      <top/>
      <bottom/>
      <diagonal/>
    </border>
    <border>
      <left style="thin">
        <color indexed="64"/>
      </left>
      <right style="medium">
        <color indexed="64"/>
      </right>
      <top style="thin">
        <color indexed="64"/>
      </top>
      <bottom/>
      <diagonal/>
    </border>
  </borders>
  <cellStyleXfs count="2328">
    <xf numFmtId="0" fontId="0" fillId="0" borderId="0"/>
    <xf numFmtId="0" fontId="15" fillId="0" borderId="0"/>
    <xf numFmtId="0" fontId="16" fillId="0" borderId="0"/>
    <xf numFmtId="0" fontId="25" fillId="0" borderId="0"/>
    <xf numFmtId="0" fontId="25" fillId="0" borderId="0"/>
    <xf numFmtId="0" fontId="16" fillId="0" borderId="0"/>
    <xf numFmtId="0" fontId="16" fillId="0" borderId="0"/>
    <xf numFmtId="0" fontId="26" fillId="0" borderId="0"/>
    <xf numFmtId="0" fontId="25" fillId="0" borderId="0"/>
    <xf numFmtId="0" fontId="26" fillId="0" borderId="0"/>
    <xf numFmtId="0" fontId="25" fillId="0" borderId="0"/>
    <xf numFmtId="0" fontId="25" fillId="0" borderId="0"/>
    <xf numFmtId="0" fontId="26" fillId="0" borderId="0"/>
    <xf numFmtId="0" fontId="33" fillId="0" borderId="0" applyNumberFormat="0" applyFill="0" applyBorder="0" applyAlignment="0" applyProtection="0">
      <alignment vertical="top"/>
      <protection locked="0"/>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16" fillId="0" borderId="0">
      <protection locked="0"/>
    </xf>
    <xf numFmtId="165" fontId="16" fillId="0" borderId="0">
      <protection locked="0"/>
    </xf>
    <xf numFmtId="166" fontId="16" fillId="0" borderId="0">
      <protection locked="0"/>
    </xf>
    <xf numFmtId="166" fontId="16" fillId="0" borderId="0">
      <protection locked="0"/>
    </xf>
    <xf numFmtId="167" fontId="36" fillId="0" borderId="0"/>
    <xf numFmtId="0" fontId="15" fillId="0" borderId="0"/>
    <xf numFmtId="0" fontId="15" fillId="0" borderId="0"/>
    <xf numFmtId="0" fontId="16" fillId="0" borderId="0"/>
    <xf numFmtId="0" fontId="37" fillId="0" borderId="0"/>
    <xf numFmtId="0" fontId="14" fillId="0" borderId="0"/>
    <xf numFmtId="0" fontId="16"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9" fillId="0" borderId="0"/>
    <xf numFmtId="0" fontId="180" fillId="0" borderId="0"/>
    <xf numFmtId="0" fontId="12" fillId="0" borderId="0"/>
    <xf numFmtId="0" fontId="12" fillId="0" borderId="0"/>
    <xf numFmtId="0" fontId="178" fillId="0" borderId="0"/>
    <xf numFmtId="0" fontId="178" fillId="0" borderId="0"/>
    <xf numFmtId="0" fontId="178" fillId="0" borderId="0"/>
    <xf numFmtId="0" fontId="16" fillId="0" borderId="0"/>
    <xf numFmtId="0" fontId="181" fillId="0" borderId="0"/>
    <xf numFmtId="0" fontId="16" fillId="0" borderId="0"/>
    <xf numFmtId="0" fontId="16" fillId="0" borderId="0"/>
    <xf numFmtId="0" fontId="182" fillId="0" borderId="0" applyBorder="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9" fillId="0" borderId="0"/>
    <xf numFmtId="0" fontId="9" fillId="0" borderId="0"/>
    <xf numFmtId="0" fontId="182" fillId="0" borderId="0" applyBorder="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82" fillId="0" borderId="0" applyBorder="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3" fillId="0" borderId="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182" fillId="0" borderId="0" applyBorder="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2" fillId="0" borderId="0" applyBorder="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3907">
    <xf numFmtId="0" fontId="0" fillId="0" borderId="0" xfId="0"/>
    <xf numFmtId="0" fontId="19" fillId="0" borderId="0" xfId="1" applyFont="1" applyAlignment="1">
      <alignment horizontal="left" vertical="center" wrapText="1"/>
    </xf>
    <xf numFmtId="0" fontId="18" fillId="0" borderId="0" xfId="1" applyFont="1" applyAlignment="1">
      <alignment horizontal="left" vertical="center" wrapText="1"/>
    </xf>
    <xf numFmtId="0" fontId="18" fillId="0" borderId="0" xfId="1" applyFont="1" applyAlignment="1">
      <alignment vertical="center"/>
    </xf>
    <xf numFmtId="0" fontId="16" fillId="0" borderId="0" xfId="0" applyFont="1" applyAlignment="1">
      <alignment horizontal="left"/>
    </xf>
    <xf numFmtId="0" fontId="16" fillId="0" borderId="0" xfId="0" applyFont="1"/>
    <xf numFmtId="0" fontId="38" fillId="0" borderId="0" xfId="0" applyFont="1"/>
    <xf numFmtId="0" fontId="39" fillId="0" borderId="0" xfId="0" applyFont="1" applyAlignment="1">
      <alignment horizontal="left"/>
    </xf>
    <xf numFmtId="0" fontId="40" fillId="0" borderId="0" xfId="0" applyFont="1" applyAlignment="1">
      <alignment vertical="center"/>
    </xf>
    <xf numFmtId="0" fontId="41" fillId="0" borderId="0" xfId="0" applyFont="1"/>
    <xf numFmtId="0" fontId="42" fillId="0" borderId="0" xfId="0" applyFont="1" applyAlignment="1">
      <alignment horizontal="left"/>
    </xf>
    <xf numFmtId="0" fontId="0" fillId="0" borderId="0" xfId="0" applyAlignment="1">
      <alignment horizontal="center"/>
    </xf>
    <xf numFmtId="16" fontId="0" fillId="0" borderId="0" xfId="0" applyNumberFormat="1" applyAlignment="1">
      <alignment horizontal="center"/>
    </xf>
    <xf numFmtId="0" fontId="44" fillId="0" borderId="1" xfId="0" applyFont="1" applyBorder="1" applyAlignment="1">
      <alignment horizontal="left" vertical="center" wrapText="1"/>
    </xf>
    <xf numFmtId="0" fontId="45" fillId="0" borderId="0" xfId="0" applyFont="1" applyAlignment="1">
      <alignment vertical="center"/>
    </xf>
    <xf numFmtId="0" fontId="41" fillId="0" borderId="5" xfId="0" applyFont="1" applyBorder="1" applyAlignment="1">
      <alignment horizontal="center" vertical="center" wrapText="1"/>
    </xf>
    <xf numFmtId="0" fontId="44" fillId="0" borderId="5" xfId="0" applyFont="1" applyBorder="1" applyAlignment="1">
      <alignment horizontal="left" vertical="center" wrapText="1"/>
    </xf>
    <xf numFmtId="0" fontId="51" fillId="0" borderId="0" xfId="0" applyFont="1"/>
    <xf numFmtId="16" fontId="47" fillId="0" borderId="0" xfId="0" applyNumberFormat="1" applyFont="1" applyAlignment="1">
      <alignment horizontal="left" vertical="center"/>
    </xf>
    <xf numFmtId="168" fontId="0" fillId="0" borderId="0" xfId="0" applyNumberFormat="1" applyAlignment="1">
      <alignment horizontal="left" vertical="center"/>
    </xf>
    <xf numFmtId="0" fontId="41" fillId="0" borderId="0" xfId="0" applyFont="1" applyAlignment="1">
      <alignment horizontal="center" vertical="center"/>
    </xf>
    <xf numFmtId="0" fontId="0" fillId="0" borderId="0" xfId="0" applyAlignment="1">
      <alignment horizontal="center" vertical="center"/>
    </xf>
    <xf numFmtId="0" fontId="52" fillId="0" borderId="0" xfId="2" applyFont="1" applyAlignment="1">
      <alignment horizontal="left" vertical="center" indent="1"/>
    </xf>
    <xf numFmtId="0" fontId="41" fillId="0" borderId="0" xfId="0" applyFont="1" applyAlignment="1">
      <alignment vertical="center"/>
    </xf>
    <xf numFmtId="0" fontId="0" fillId="0" borderId="0" xfId="0" applyAlignment="1">
      <alignment horizontal="left"/>
    </xf>
    <xf numFmtId="0" fontId="53" fillId="0" borderId="0" xfId="2" applyFont="1" applyAlignment="1">
      <alignment horizontal="left" vertical="center" indent="1"/>
    </xf>
    <xf numFmtId="0" fontId="41" fillId="0" borderId="0" xfId="0" applyFont="1" applyAlignment="1">
      <alignment horizontal="left" vertical="center"/>
    </xf>
    <xf numFmtId="0" fontId="0" fillId="0" borderId="0" xfId="0" applyAlignment="1">
      <alignment vertical="center"/>
    </xf>
    <xf numFmtId="0" fontId="54" fillId="0" borderId="0" xfId="0" applyFont="1" applyAlignment="1">
      <alignment vertical="center"/>
    </xf>
    <xf numFmtId="0" fontId="53" fillId="0" borderId="0" xfId="0" applyFont="1"/>
    <xf numFmtId="0" fontId="53" fillId="0" borderId="0" xfId="0" applyFont="1" applyAlignment="1">
      <alignment vertical="center"/>
    </xf>
    <xf numFmtId="0" fontId="0" fillId="0" borderId="0" xfId="0" applyAlignment="1">
      <alignment horizontal="left" vertical="center"/>
    </xf>
    <xf numFmtId="0" fontId="55" fillId="0" borderId="0" xfId="13" applyFont="1" applyFill="1" applyAlignment="1" applyProtection="1">
      <alignment vertical="center"/>
    </xf>
    <xf numFmtId="0" fontId="55" fillId="0" borderId="0" xfId="13" applyFont="1" applyFill="1" applyAlignment="1" applyProtection="1"/>
    <xf numFmtId="0" fontId="0" fillId="0" borderId="0" xfId="0" applyAlignment="1">
      <alignment horizontal="right"/>
    </xf>
    <xf numFmtId="0" fontId="53" fillId="0" borderId="0" xfId="2" applyFont="1" applyAlignment="1">
      <alignment horizontal="left" vertical="center" wrapText="1" indent="1"/>
    </xf>
    <xf numFmtId="0" fontId="40" fillId="0" borderId="0" xfId="0" applyFont="1"/>
    <xf numFmtId="0" fontId="42" fillId="0" borderId="0" xfId="0" applyFont="1"/>
    <xf numFmtId="0" fontId="53" fillId="0" borderId="0" xfId="0" applyFont="1" applyAlignment="1">
      <alignment horizontal="left"/>
    </xf>
    <xf numFmtId="0" fontId="41" fillId="0" borderId="0" xfId="0" applyFont="1" applyAlignment="1">
      <alignment horizontal="left"/>
    </xf>
    <xf numFmtId="0" fontId="56" fillId="0" borderId="0" xfId="0" applyFont="1" applyAlignment="1">
      <alignment vertical="center"/>
    </xf>
    <xf numFmtId="16" fontId="0" fillId="0" borderId="5" xfId="0" applyNumberFormat="1" applyBorder="1" applyAlignment="1">
      <alignment horizontal="center" vertical="center"/>
    </xf>
    <xf numFmtId="0" fontId="42" fillId="0" borderId="0" xfId="0" applyFont="1" applyAlignment="1">
      <alignment vertical="center"/>
    </xf>
    <xf numFmtId="0" fontId="57" fillId="0" borderId="0" xfId="0" applyFont="1"/>
    <xf numFmtId="0" fontId="59" fillId="0" borderId="0" xfId="0" applyFont="1" applyAlignment="1">
      <alignment horizontal="center" vertical="top"/>
    </xf>
    <xf numFmtId="0" fontId="60" fillId="0" borderId="0" xfId="0" applyFont="1" applyAlignment="1">
      <alignment horizontal="left"/>
    </xf>
    <xf numFmtId="0" fontId="61" fillId="0" borderId="0" xfId="0" applyFont="1"/>
    <xf numFmtId="0" fontId="39" fillId="0" borderId="0" xfId="0" applyFont="1"/>
    <xf numFmtId="0" fontId="42" fillId="0" borderId="0" xfId="0" applyFont="1" applyAlignment="1">
      <alignment horizontal="center"/>
    </xf>
    <xf numFmtId="16" fontId="42" fillId="0" borderId="0" xfId="0" applyNumberFormat="1" applyFont="1" applyAlignment="1">
      <alignment horizontal="center"/>
    </xf>
    <xf numFmtId="168" fontId="53" fillId="0" borderId="0" xfId="0" applyNumberFormat="1" applyFont="1" applyAlignment="1">
      <alignment horizontal="left" vertical="center"/>
    </xf>
    <xf numFmtId="0" fontId="62" fillId="0" borderId="0" xfId="0" applyFont="1"/>
    <xf numFmtId="0" fontId="58" fillId="0" borderId="0" xfId="0" applyFont="1" applyAlignment="1">
      <alignment horizontal="center" vertical="center"/>
    </xf>
    <xf numFmtId="0" fontId="58" fillId="0" borderId="0" xfId="0" applyFont="1" applyAlignment="1">
      <alignment horizontal="left" vertical="center"/>
    </xf>
    <xf numFmtId="0" fontId="63" fillId="0" borderId="0" xfId="0" applyFont="1" applyAlignment="1">
      <alignment vertical="center"/>
    </xf>
    <xf numFmtId="0" fontId="58" fillId="0" borderId="0" xfId="0" applyFont="1" applyAlignment="1">
      <alignment vertical="center"/>
    </xf>
    <xf numFmtId="0" fontId="53" fillId="0" borderId="0" xfId="0" applyFont="1" applyAlignment="1">
      <alignment horizontal="left" vertical="center"/>
    </xf>
    <xf numFmtId="0" fontId="64" fillId="0" borderId="0" xfId="13" applyFont="1" applyFill="1" applyAlignment="1" applyProtection="1">
      <alignment vertical="center"/>
    </xf>
    <xf numFmtId="0" fontId="64" fillId="0" borderId="0" xfId="13" applyFont="1" applyFill="1" applyAlignment="1" applyProtection="1"/>
    <xf numFmtId="0" fontId="53" fillId="0" borderId="0" xfId="0" applyFont="1" applyAlignment="1">
      <alignment horizontal="right"/>
    </xf>
    <xf numFmtId="0" fontId="53" fillId="0" borderId="0" xfId="0" applyFont="1" applyAlignment="1">
      <alignment horizontal="center"/>
    </xf>
    <xf numFmtId="0" fontId="16" fillId="0" borderId="0" xfId="0" applyFont="1" applyAlignment="1">
      <alignment horizontal="left" vertical="center"/>
    </xf>
    <xf numFmtId="0" fontId="32" fillId="0" borderId="0" xfId="0" applyFont="1"/>
    <xf numFmtId="0" fontId="66" fillId="0" borderId="0" xfId="0" applyFont="1" applyAlignment="1">
      <alignment vertical="center"/>
    </xf>
    <xf numFmtId="0" fontId="31" fillId="0" borderId="0" xfId="0" applyFont="1" applyAlignment="1">
      <alignment horizontal="left"/>
    </xf>
    <xf numFmtId="0" fontId="43" fillId="0" borderId="0" xfId="0" applyFont="1" applyAlignment="1">
      <alignment vertical="center"/>
    </xf>
    <xf numFmtId="0" fontId="32" fillId="0" borderId="0" xfId="0" applyFont="1" applyAlignment="1">
      <alignment horizontal="left"/>
    </xf>
    <xf numFmtId="0" fontId="31" fillId="0" borderId="0" xfId="0" applyFont="1"/>
    <xf numFmtId="16" fontId="68" fillId="0" borderId="0" xfId="0" applyNumberFormat="1" applyFont="1" applyAlignment="1">
      <alignment horizontal="center" vertical="top"/>
    </xf>
    <xf numFmtId="0" fontId="31" fillId="6" borderId="15" xfId="0" applyFont="1" applyFill="1" applyBorder="1" applyAlignment="1">
      <alignment horizontal="center" vertical="center" wrapText="1"/>
    </xf>
    <xf numFmtId="0" fontId="31" fillId="6" borderId="1" xfId="0" applyFont="1" applyFill="1" applyBorder="1" applyAlignment="1">
      <alignment horizontal="center" vertical="top" wrapText="1"/>
    </xf>
    <xf numFmtId="0" fontId="32" fillId="0" borderId="0" xfId="0" applyFont="1" applyAlignment="1">
      <alignment vertical="center"/>
    </xf>
    <xf numFmtId="0" fontId="31" fillId="0" borderId="0" xfId="0" applyFont="1" applyAlignment="1">
      <alignment vertical="center"/>
    </xf>
    <xf numFmtId="0" fontId="69" fillId="0" borderId="3" xfId="0" applyFont="1" applyBorder="1" applyAlignment="1">
      <alignment horizontal="center" vertical="top"/>
    </xf>
    <xf numFmtId="0" fontId="31" fillId="6" borderId="18" xfId="0" applyFont="1" applyFill="1" applyBorder="1" applyAlignment="1">
      <alignment horizontal="center" vertical="center" wrapText="1"/>
    </xf>
    <xf numFmtId="0" fontId="70" fillId="6" borderId="5" xfId="0" applyFont="1" applyFill="1" applyBorder="1" applyAlignment="1">
      <alignment horizontal="center" vertical="top"/>
    </xf>
    <xf numFmtId="16" fontId="32" fillId="0" borderId="5" xfId="0" applyNumberFormat="1" applyFont="1" applyBorder="1" applyAlignment="1">
      <alignment horizontal="center" vertical="center"/>
    </xf>
    <xf numFmtId="16" fontId="32" fillId="2" borderId="2" xfId="0" applyNumberFormat="1" applyFont="1" applyFill="1" applyBorder="1" applyAlignment="1">
      <alignment horizontal="center" vertical="center"/>
    </xf>
    <xf numFmtId="0" fontId="67" fillId="0" borderId="0" xfId="2" applyFont="1" applyAlignment="1">
      <alignment horizontal="right" vertical="center" indent="1"/>
    </xf>
    <xf numFmtId="0" fontId="72" fillId="0" borderId="0" xfId="0" applyFont="1"/>
    <xf numFmtId="0" fontId="31" fillId="0" borderId="0" xfId="0" applyFont="1" applyAlignment="1">
      <alignment horizontal="center" vertical="center"/>
    </xf>
    <xf numFmtId="0" fontId="32" fillId="0" borderId="0" xfId="0" applyFont="1" applyAlignment="1">
      <alignment horizontal="right"/>
    </xf>
    <xf numFmtId="0" fontId="34" fillId="0" borderId="0" xfId="13" applyFont="1" applyFill="1" applyAlignment="1" applyProtection="1"/>
    <xf numFmtId="0" fontId="32" fillId="0" borderId="0" xfId="0" applyFont="1" applyAlignment="1">
      <alignment horizontal="left" vertical="center"/>
    </xf>
    <xf numFmtId="0" fontId="34" fillId="0" borderId="0" xfId="13" applyFont="1" applyFill="1" applyAlignment="1" applyProtection="1">
      <alignment vertical="center"/>
    </xf>
    <xf numFmtId="0" fontId="32" fillId="0" borderId="0" xfId="0" applyFont="1" applyAlignment="1">
      <alignment horizontal="center"/>
    </xf>
    <xf numFmtId="0" fontId="58" fillId="0" borderId="14" xfId="0" applyFont="1" applyBorder="1" applyAlignment="1">
      <alignment horizontal="center" vertical="center" wrapText="1"/>
    </xf>
    <xf numFmtId="0" fontId="58" fillId="0" borderId="1" xfId="0" applyFont="1" applyBorder="1" applyAlignment="1">
      <alignment horizontal="center" vertical="top" wrapText="1"/>
    </xf>
    <xf numFmtId="0" fontId="58" fillId="0" borderId="0" xfId="0" applyFont="1" applyAlignment="1">
      <alignment horizontal="center" vertical="top" wrapText="1"/>
    </xf>
    <xf numFmtId="16" fontId="53" fillId="2" borderId="0" xfId="0" applyNumberFormat="1" applyFont="1" applyFill="1" applyAlignment="1">
      <alignment horizontal="center" vertical="center"/>
    </xf>
    <xf numFmtId="0" fontId="58" fillId="0" borderId="12" xfId="0" applyFont="1" applyBorder="1" applyAlignment="1">
      <alignment horizontal="center" vertical="center" wrapText="1"/>
    </xf>
    <xf numFmtId="0" fontId="59" fillId="0" borderId="5" xfId="0" applyFont="1" applyBorder="1" applyAlignment="1">
      <alignment horizontal="center" vertical="top"/>
    </xf>
    <xf numFmtId="0" fontId="53" fillId="0" borderId="2" xfId="0" applyFont="1" applyBorder="1" applyAlignment="1">
      <alignment horizontal="center" vertical="center"/>
    </xf>
    <xf numFmtId="16" fontId="53" fillId="0" borderId="1" xfId="0" applyNumberFormat="1" applyFont="1" applyBorder="1" applyAlignment="1">
      <alignment horizontal="center" vertical="center"/>
    </xf>
    <xf numFmtId="16" fontId="53" fillId="2" borderId="2" xfId="0" applyNumberFormat="1" applyFont="1" applyFill="1" applyBorder="1" applyAlignment="1">
      <alignment horizontal="center" vertical="center"/>
    </xf>
    <xf numFmtId="16" fontId="53" fillId="0" borderId="2" xfId="0" applyNumberFormat="1" applyFont="1" applyBorder="1" applyAlignment="1">
      <alignment horizontal="center" vertical="center"/>
    </xf>
    <xf numFmtId="0" fontId="77" fillId="0" borderId="0" xfId="13" applyFont="1" applyFill="1" applyAlignment="1" applyProtection="1"/>
    <xf numFmtId="0" fontId="58" fillId="0" borderId="1" xfId="0" applyFont="1" applyBorder="1" applyAlignment="1">
      <alignment horizontal="center" vertical="center" wrapText="1"/>
    </xf>
    <xf numFmtId="0" fontId="59" fillId="0" borderId="13" xfId="0" applyFont="1" applyBorder="1" applyAlignment="1">
      <alignment horizontal="center" vertical="center"/>
    </xf>
    <xf numFmtId="0" fontId="59" fillId="0" borderId="5" xfId="0" applyFont="1" applyBorder="1" applyAlignment="1">
      <alignment horizontal="center" vertical="center"/>
    </xf>
    <xf numFmtId="0" fontId="65" fillId="0" borderId="0" xfId="0" applyFont="1" applyAlignment="1">
      <alignment horizontal="center" vertical="center"/>
    </xf>
    <xf numFmtId="16" fontId="53" fillId="2" borderId="1" xfId="0" applyNumberFormat="1" applyFont="1" applyFill="1" applyBorder="1" applyAlignment="1">
      <alignment horizontal="center" vertical="center"/>
    </xf>
    <xf numFmtId="0" fontId="73" fillId="0" borderId="0" xfId="0" applyFont="1" applyAlignment="1">
      <alignment horizontal="center"/>
    </xf>
    <xf numFmtId="16" fontId="32" fillId="7" borderId="2" xfId="0" applyNumberFormat="1" applyFont="1" applyFill="1" applyBorder="1" applyAlignment="1">
      <alignment horizontal="center" vertical="center"/>
    </xf>
    <xf numFmtId="0" fontId="32" fillId="0" borderId="0" xfId="2" applyFont="1" applyAlignment="1">
      <alignment horizontal="left" vertical="center" indent="1"/>
    </xf>
    <xf numFmtId="0" fontId="81" fillId="0" borderId="0" xfId="13" applyFont="1" applyFill="1" applyAlignment="1" applyProtection="1"/>
    <xf numFmtId="16" fontId="32" fillId="0" borderId="6" xfId="0" applyNumberFormat="1" applyFont="1" applyBorder="1" applyAlignment="1">
      <alignment horizontal="left" vertical="center"/>
    </xf>
    <xf numFmtId="16" fontId="32" fillId="0" borderId="7" xfId="0" quotePrefix="1" applyNumberFormat="1" applyFont="1" applyBorder="1" applyAlignment="1">
      <alignment horizontal="center" vertical="center"/>
    </xf>
    <xf numFmtId="16" fontId="32" fillId="0" borderId="8" xfId="0" applyNumberFormat="1" applyFont="1" applyBorder="1" applyAlignment="1">
      <alignment horizontal="center" vertical="center"/>
    </xf>
    <xf numFmtId="16" fontId="32" fillId="0" borderId="15" xfId="0" applyNumberFormat="1" applyFont="1" applyBorder="1" applyAlignment="1">
      <alignment horizontal="center" vertical="center"/>
    </xf>
    <xf numFmtId="16" fontId="32" fillId="0" borderId="11" xfId="0" applyNumberFormat="1" applyFont="1" applyBorder="1" applyAlignment="1">
      <alignment horizontal="left" vertical="center"/>
    </xf>
    <xf numFmtId="16" fontId="32" fillId="0" borderId="13" xfId="0" applyNumberFormat="1" applyFont="1" applyBorder="1" applyAlignment="1">
      <alignment horizontal="center" vertical="center"/>
    </xf>
    <xf numFmtId="16" fontId="32" fillId="0" borderId="3" xfId="0" applyNumberFormat="1" applyFont="1" applyBorder="1" applyAlignment="1">
      <alignment horizontal="left" vertical="center"/>
    </xf>
    <xf numFmtId="0" fontId="82" fillId="0" borderId="0" xfId="2" applyFont="1" applyAlignment="1">
      <alignment horizontal="left" vertical="center" indent="1"/>
    </xf>
    <xf numFmtId="0" fontId="32" fillId="0" borderId="0" xfId="2" applyFont="1" applyAlignment="1">
      <alignment horizontal="left" vertical="center" wrapText="1" indent="1"/>
    </xf>
    <xf numFmtId="0" fontId="43" fillId="0" borderId="0" xfId="0" applyFont="1"/>
    <xf numFmtId="0" fontId="32" fillId="0" borderId="0" xfId="0" applyFont="1" applyAlignment="1">
      <alignment horizontal="center" vertical="center"/>
    </xf>
    <xf numFmtId="0" fontId="31" fillId="0" borderId="3" xfId="0" applyFont="1" applyBorder="1" applyAlignment="1">
      <alignment horizontal="center"/>
    </xf>
    <xf numFmtId="16" fontId="71" fillId="0" borderId="9" xfId="0" applyNumberFormat="1" applyFont="1" applyBorder="1" applyAlignment="1">
      <alignment horizontal="left" vertical="center"/>
    </xf>
    <xf numFmtId="16" fontId="71" fillId="0" borderId="3" xfId="0" applyNumberFormat="1" applyFont="1" applyBorder="1" applyAlignment="1">
      <alignment horizontal="left" vertical="center"/>
    </xf>
    <xf numFmtId="0" fontId="60" fillId="0" borderId="0" xfId="0" applyFont="1"/>
    <xf numFmtId="0" fontId="83" fillId="0" borderId="0" xfId="0" applyFont="1" applyAlignment="1">
      <alignment horizontal="centerContinuous"/>
    </xf>
    <xf numFmtId="0" fontId="84" fillId="0" borderId="0" xfId="0" applyFont="1"/>
    <xf numFmtId="0" fontId="83" fillId="0" borderId="0" xfId="0" applyFont="1" applyAlignment="1">
      <alignment horizontal="center"/>
    </xf>
    <xf numFmtId="0" fontId="85" fillId="0" borderId="0" xfId="0" applyFont="1"/>
    <xf numFmtId="0" fontId="86" fillId="0" borderId="0" xfId="0" applyFont="1"/>
    <xf numFmtId="0" fontId="58" fillId="0" borderId="0" xfId="0" applyFont="1" applyAlignment="1">
      <alignment horizontal="left"/>
    </xf>
    <xf numFmtId="0" fontId="87" fillId="0" borderId="0" xfId="0" applyFont="1" applyAlignment="1">
      <alignment horizontal="center"/>
    </xf>
    <xf numFmtId="0" fontId="88" fillId="0" borderId="0" xfId="0" applyFont="1" applyAlignment="1">
      <alignment horizontal="center"/>
    </xf>
    <xf numFmtId="16" fontId="76" fillId="0" borderId="0" xfId="0" quotePrefix="1" applyNumberFormat="1" applyFont="1" applyAlignment="1">
      <alignment horizontal="center" vertical="center"/>
    </xf>
    <xf numFmtId="0" fontId="41" fillId="0" borderId="0" xfId="0" applyFont="1" applyAlignment="1">
      <alignment horizontal="center"/>
    </xf>
    <xf numFmtId="0" fontId="40" fillId="0" borderId="0" xfId="0" applyFont="1" applyAlignment="1">
      <alignment horizontal="left"/>
    </xf>
    <xf numFmtId="16" fontId="32" fillId="0" borderId="0" xfId="0" applyNumberFormat="1" applyFont="1" applyAlignment="1">
      <alignment horizontal="center" vertical="center"/>
    </xf>
    <xf numFmtId="0" fontId="78" fillId="0" borderId="0" xfId="0" applyFont="1"/>
    <xf numFmtId="0" fontId="66" fillId="0" borderId="0" xfId="0" applyFont="1" applyAlignment="1">
      <alignment horizontal="left"/>
    </xf>
    <xf numFmtId="0" fontId="80" fillId="0" borderId="0" xfId="2" applyFont="1" applyAlignment="1">
      <alignment vertical="center"/>
    </xf>
    <xf numFmtId="16" fontId="53" fillId="0" borderId="1" xfId="0" applyNumberFormat="1" applyFont="1" applyBorder="1" applyAlignment="1">
      <alignment horizontal="left" vertical="center"/>
    </xf>
    <xf numFmtId="0" fontId="90" fillId="0" borderId="0" xfId="0" applyFont="1" applyAlignment="1">
      <alignment horizontal="center" vertical="center" wrapText="1"/>
    </xf>
    <xf numFmtId="0" fontId="89" fillId="0" borderId="0" xfId="0" applyFont="1" applyAlignment="1">
      <alignment horizontal="left" vertical="center"/>
    </xf>
    <xf numFmtId="0" fontId="16" fillId="0" borderId="0" xfId="0" applyFont="1" applyAlignment="1">
      <alignment vertical="center"/>
    </xf>
    <xf numFmtId="0" fontId="89" fillId="0" borderId="0" xfId="0" applyFont="1" applyAlignment="1">
      <alignment vertical="center"/>
    </xf>
    <xf numFmtId="0" fontId="38" fillId="0" borderId="0" xfId="0" applyFont="1" applyAlignment="1">
      <alignment vertical="center"/>
    </xf>
    <xf numFmtId="0" fontId="83" fillId="0" borderId="0" xfId="0" applyFont="1" applyAlignment="1">
      <alignment horizontal="centerContinuous" vertical="center"/>
    </xf>
    <xf numFmtId="0" fontId="83" fillId="0" borderId="0" xfId="0" applyFont="1" applyAlignment="1">
      <alignment horizontal="center" vertical="center"/>
    </xf>
    <xf numFmtId="0" fontId="85" fillId="0" borderId="0" xfId="0" applyFont="1" applyAlignment="1">
      <alignment vertical="center"/>
    </xf>
    <xf numFmtId="0" fontId="53" fillId="0" borderId="0" xfId="0" applyFont="1" applyAlignment="1">
      <alignment horizontal="center" vertical="center"/>
    </xf>
    <xf numFmtId="0" fontId="86" fillId="0" borderId="0" xfId="0" applyFont="1" applyAlignment="1">
      <alignment vertical="center"/>
    </xf>
    <xf numFmtId="0" fontId="93" fillId="0" borderId="0" xfId="0" applyFont="1" applyAlignment="1">
      <alignment vertical="center"/>
    </xf>
    <xf numFmtId="0" fontId="94" fillId="0" borderId="0" xfId="0" applyFont="1" applyAlignment="1">
      <alignment horizontal="left"/>
    </xf>
    <xf numFmtId="0" fontId="95" fillId="0" borderId="0" xfId="0" applyFont="1" applyAlignment="1">
      <alignment horizontal="center" vertical="top"/>
    </xf>
    <xf numFmtId="0" fontId="96" fillId="0" borderId="1" xfId="0" applyFont="1" applyBorder="1" applyAlignment="1">
      <alignment horizontal="center" vertical="center" wrapText="1"/>
    </xf>
    <xf numFmtId="0" fontId="58" fillId="0" borderId="1" xfId="0" applyFont="1" applyBorder="1" applyAlignment="1">
      <alignment horizontal="center" vertical="top"/>
    </xf>
    <xf numFmtId="0" fontId="59" fillId="0" borderId="13" xfId="0" applyFont="1" applyBorder="1" applyAlignment="1">
      <alignment horizontal="center" vertical="top"/>
    </xf>
    <xf numFmtId="0" fontId="58" fillId="0" borderId="5" xfId="0" applyFont="1" applyBorder="1" applyAlignment="1">
      <alignment horizontal="center" vertical="center" wrapText="1"/>
    </xf>
    <xf numFmtId="0" fontId="96" fillId="0" borderId="5" xfId="0" applyFont="1" applyBorder="1" applyAlignment="1">
      <alignment horizontal="center" vertical="center" wrapText="1"/>
    </xf>
    <xf numFmtId="16" fontId="53" fillId="2" borderId="15" xfId="0" applyNumberFormat="1" applyFont="1" applyFill="1" applyBorder="1" applyAlignment="1">
      <alignment horizontal="left" vertical="center"/>
    </xf>
    <xf numFmtId="16" fontId="53" fillId="2" borderId="7" xfId="0" applyNumberFormat="1" applyFont="1" applyFill="1" applyBorder="1" applyAlignment="1">
      <alignment horizontal="center" vertical="center"/>
    </xf>
    <xf numFmtId="16" fontId="53" fillId="2" borderId="5" xfId="0" applyNumberFormat="1" applyFont="1" applyFill="1" applyBorder="1" applyAlignment="1">
      <alignment horizontal="center" vertical="center"/>
    </xf>
    <xf numFmtId="16" fontId="53" fillId="2" borderId="10" xfId="0" applyNumberFormat="1" applyFont="1" applyFill="1" applyBorder="1" applyAlignment="1">
      <alignment horizontal="center" vertical="center"/>
    </xf>
    <xf numFmtId="16" fontId="53" fillId="2" borderId="5" xfId="0" applyNumberFormat="1" applyFont="1" applyFill="1" applyBorder="1" applyAlignment="1">
      <alignment horizontal="left" vertical="center"/>
    </xf>
    <xf numFmtId="16" fontId="53" fillId="2" borderId="12" xfId="0" applyNumberFormat="1" applyFont="1" applyFill="1" applyBorder="1" applyAlignment="1">
      <alignment horizontal="center" vertical="center"/>
    </xf>
    <xf numFmtId="16" fontId="53" fillId="2" borderId="0" xfId="0" applyNumberFormat="1" applyFont="1" applyFill="1" applyAlignment="1">
      <alignment horizontal="left" vertical="center"/>
    </xf>
    <xf numFmtId="0" fontId="33" fillId="0" borderId="0" xfId="13" applyFill="1" applyAlignment="1" applyProtection="1"/>
    <xf numFmtId="0" fontId="18" fillId="0" borderId="0" xfId="0" applyFont="1"/>
    <xf numFmtId="16" fontId="53" fillId="2" borderId="3" xfId="0" applyNumberFormat="1" applyFont="1" applyFill="1" applyBorder="1" applyAlignment="1">
      <alignment horizontal="left" vertical="center"/>
    </xf>
    <xf numFmtId="16" fontId="53" fillId="0" borderId="14" xfId="0" applyNumberFormat="1" applyFont="1" applyBorder="1" applyAlignment="1">
      <alignment horizontal="center" vertical="center"/>
    </xf>
    <xf numFmtId="0" fontId="97" fillId="0" borderId="0" xfId="0" applyFont="1" applyAlignment="1">
      <alignment vertical="center"/>
    </xf>
    <xf numFmtId="0" fontId="64" fillId="0" borderId="0" xfId="0" applyFont="1" applyAlignment="1">
      <alignment vertical="center"/>
    </xf>
    <xf numFmtId="0" fontId="53" fillId="0" borderId="0" xfId="13" applyFont="1" applyFill="1" applyAlignment="1" applyProtection="1"/>
    <xf numFmtId="0" fontId="98" fillId="0" borderId="0" xfId="0" applyFont="1" applyAlignment="1">
      <alignment vertical="center"/>
    </xf>
    <xf numFmtId="0" fontId="64" fillId="0" borderId="0" xfId="0" applyFont="1"/>
    <xf numFmtId="0" fontId="53" fillId="0" borderId="0" xfId="0" applyFont="1" applyAlignment="1">
      <alignment horizontal="left" vertical="top"/>
    </xf>
    <xf numFmtId="0" fontId="53" fillId="0" borderId="0" xfId="0" applyFont="1" applyAlignment="1">
      <alignment horizontal="right" vertical="top"/>
    </xf>
    <xf numFmtId="16" fontId="53" fillId="2" borderId="7" xfId="0" quotePrefix="1" applyNumberFormat="1" applyFont="1" applyFill="1" applyBorder="1" applyAlignment="1">
      <alignment horizontal="center" vertical="center"/>
    </xf>
    <xf numFmtId="0" fontId="79" fillId="0" borderId="0" xfId="0" applyFont="1"/>
    <xf numFmtId="0" fontId="17" fillId="9" borderId="1" xfId="0" applyFont="1" applyFill="1" applyBorder="1" applyAlignment="1">
      <alignment horizontal="center"/>
    </xf>
    <xf numFmtId="0" fontId="18" fillId="0" borderId="1" xfId="0" applyFont="1" applyBorder="1" applyAlignment="1">
      <alignment horizontal="center"/>
    </xf>
    <xf numFmtId="0" fontId="32" fillId="0" borderId="0" xfId="0" applyFont="1" applyAlignment="1">
      <alignment horizontal="left" wrapText="1"/>
    </xf>
    <xf numFmtId="0" fontId="70" fillId="0" borderId="13" xfId="0" applyFont="1" applyBorder="1" applyAlignment="1">
      <alignment horizontal="center"/>
    </xf>
    <xf numFmtId="16" fontId="31" fillId="0" borderId="0" xfId="0" applyNumberFormat="1" applyFont="1" applyAlignment="1">
      <alignment horizontal="center" vertical="top"/>
    </xf>
    <xf numFmtId="16" fontId="53" fillId="0" borderId="15" xfId="0" applyNumberFormat="1" applyFont="1" applyBorder="1" applyAlignment="1">
      <alignment horizontal="center" vertical="center"/>
    </xf>
    <xf numFmtId="16" fontId="53" fillId="0" borderId="3" xfId="0" applyNumberFormat="1" applyFont="1" applyBorder="1" applyAlignment="1">
      <alignment horizontal="left" vertical="center"/>
    </xf>
    <xf numFmtId="16" fontId="53" fillId="0" borderId="5" xfId="0" applyNumberFormat="1" applyFont="1" applyBorder="1" applyAlignment="1">
      <alignment horizontal="center" vertical="center"/>
    </xf>
    <xf numFmtId="16" fontId="91" fillId="2" borderId="7" xfId="0" applyNumberFormat="1" applyFont="1" applyFill="1" applyBorder="1" applyAlignment="1">
      <alignment horizontal="center" vertical="center"/>
    </xf>
    <xf numFmtId="16" fontId="32" fillId="2" borderId="1" xfId="0" applyNumberFormat="1" applyFont="1" applyFill="1" applyBorder="1" applyAlignment="1">
      <alignment horizontal="center" vertical="center"/>
    </xf>
    <xf numFmtId="16" fontId="71" fillId="0" borderId="7" xfId="0" applyNumberFormat="1" applyFont="1" applyBorder="1" applyAlignment="1">
      <alignment horizontal="center" vertical="center"/>
    </xf>
    <xf numFmtId="0" fontId="101" fillId="0" borderId="0" xfId="0" applyFont="1" applyAlignment="1">
      <alignment vertical="center"/>
    </xf>
    <xf numFmtId="16" fontId="32" fillId="0" borderId="0" xfId="0" applyNumberFormat="1" applyFont="1"/>
    <xf numFmtId="16" fontId="32" fillId="2" borderId="5" xfId="0" applyNumberFormat="1" applyFont="1" applyFill="1" applyBorder="1" applyAlignment="1">
      <alignment horizontal="center" vertical="center"/>
    </xf>
    <xf numFmtId="0" fontId="71" fillId="7" borderId="1" xfId="0" applyFont="1" applyFill="1" applyBorder="1" applyAlignment="1">
      <alignment vertical="center"/>
    </xf>
    <xf numFmtId="16" fontId="32" fillId="2" borderId="15" xfId="0" applyNumberFormat="1" applyFont="1" applyFill="1" applyBorder="1" applyAlignment="1">
      <alignment horizontal="left" vertical="center"/>
    </xf>
    <xf numFmtId="16" fontId="32" fillId="2" borderId="5" xfId="0" applyNumberFormat="1" applyFont="1" applyFill="1" applyBorder="1" applyAlignment="1">
      <alignment horizontal="left" vertical="center"/>
    </xf>
    <xf numFmtId="0" fontId="31" fillId="0" borderId="14" xfId="0" applyFont="1" applyBorder="1" applyAlignment="1">
      <alignment horizontal="left" vertical="center" wrapText="1"/>
    </xf>
    <xf numFmtId="0" fontId="31" fillId="0" borderId="12" xfId="0" applyFont="1" applyBorder="1" applyAlignment="1">
      <alignment horizontal="left" vertical="center" wrapText="1"/>
    </xf>
    <xf numFmtId="0" fontId="43" fillId="0" borderId="0" xfId="0" applyFont="1" applyAlignment="1">
      <alignment horizontal="left" vertical="top"/>
    </xf>
    <xf numFmtId="0" fontId="104" fillId="0" borderId="0" xfId="0" applyFont="1"/>
    <xf numFmtId="16" fontId="0" fillId="4" borderId="12" xfId="0" applyNumberFormat="1" applyFill="1" applyBorder="1" applyAlignment="1">
      <alignment horizontal="center" vertical="center"/>
    </xf>
    <xf numFmtId="0" fontId="102" fillId="0" borderId="0" xfId="1" applyFont="1" applyAlignment="1">
      <alignment vertical="center"/>
    </xf>
    <xf numFmtId="0" fontId="60" fillId="0" borderId="0" xfId="0" applyFont="1" applyAlignment="1">
      <alignment vertical="center"/>
    </xf>
    <xf numFmtId="0" fontId="39" fillId="0" borderId="0" xfId="0" applyFont="1" applyAlignment="1">
      <alignment horizontal="left" vertical="center"/>
    </xf>
    <xf numFmtId="0" fontId="84" fillId="0" borderId="0" xfId="0" applyFont="1" applyAlignment="1">
      <alignment vertical="center"/>
    </xf>
    <xf numFmtId="0" fontId="87" fillId="0" borderId="0" xfId="0" applyFont="1" applyAlignment="1">
      <alignment horizontal="center" vertical="center"/>
    </xf>
    <xf numFmtId="0" fontId="88" fillId="0" borderId="0" xfId="0" applyFont="1" applyAlignment="1">
      <alignment horizontal="center" vertical="center"/>
    </xf>
    <xf numFmtId="0" fontId="95" fillId="0" borderId="0" xfId="0" applyFont="1" applyAlignment="1">
      <alignment horizontal="center"/>
    </xf>
    <xf numFmtId="0" fontId="107" fillId="0" borderId="0" xfId="0" applyFont="1" applyAlignment="1">
      <alignment horizontal="center"/>
    </xf>
    <xf numFmtId="16" fontId="95" fillId="0" borderId="1" xfId="0" applyNumberFormat="1" applyFont="1" applyBorder="1" applyAlignment="1">
      <alignment horizontal="center" vertical="center"/>
    </xf>
    <xf numFmtId="16" fontId="95" fillId="0" borderId="0" xfId="0" applyNumberFormat="1" applyFont="1" applyAlignment="1">
      <alignment horizontal="center" vertical="center"/>
    </xf>
    <xf numFmtId="16" fontId="95" fillId="0" borderId="2" xfId="0" applyNumberFormat="1" applyFont="1" applyBorder="1" applyAlignment="1">
      <alignment horizontal="center" vertical="center"/>
    </xf>
    <xf numFmtId="168" fontId="89" fillId="0" borderId="1" xfId="0" applyNumberFormat="1" applyFont="1" applyBorder="1" applyAlignment="1">
      <alignment horizontal="center" vertical="center"/>
    </xf>
    <xf numFmtId="168" fontId="89" fillId="8" borderId="1" xfId="0" applyNumberFormat="1" applyFont="1" applyFill="1" applyBorder="1" applyAlignment="1">
      <alignment horizontal="center" vertical="center"/>
    </xf>
    <xf numFmtId="0" fontId="95" fillId="0" borderId="0" xfId="0" applyFont="1" applyAlignment="1">
      <alignment vertical="center"/>
    </xf>
    <xf numFmtId="16" fontId="108" fillId="0" borderId="0" xfId="0" applyNumberFormat="1" applyFont="1" applyAlignment="1">
      <alignment horizontal="left" vertical="center"/>
    </xf>
    <xf numFmtId="0" fontId="110" fillId="0" borderId="0" xfId="0" applyFont="1" applyAlignment="1">
      <alignment vertical="center"/>
    </xf>
    <xf numFmtId="16" fontId="108" fillId="0" borderId="16" xfId="0" applyNumberFormat="1" applyFont="1" applyBorder="1" applyAlignment="1">
      <alignment horizontal="center" vertical="center"/>
    </xf>
    <xf numFmtId="0" fontId="95" fillId="0" borderId="1" xfId="0" applyFont="1" applyBorder="1" applyAlignment="1">
      <alignment horizontal="center" vertical="center"/>
    </xf>
    <xf numFmtId="0" fontId="95" fillId="0" borderId="1" xfId="0" applyFont="1" applyBorder="1" applyAlignment="1">
      <alignment horizontal="center" vertical="center" wrapText="1"/>
    </xf>
    <xf numFmtId="16" fontId="108" fillId="0" borderId="4" xfId="0" applyNumberFormat="1" applyFont="1" applyBorder="1" applyAlignment="1">
      <alignment horizontal="left" vertical="center"/>
    </xf>
    <xf numFmtId="16" fontId="112" fillId="0" borderId="19" xfId="0" applyNumberFormat="1" applyFont="1" applyBorder="1" applyAlignment="1">
      <alignment horizontal="center" vertical="center"/>
    </xf>
    <xf numFmtId="16" fontId="89" fillId="8" borderId="1" xfId="0" applyNumberFormat="1" applyFont="1" applyFill="1" applyBorder="1" applyAlignment="1">
      <alignment horizontal="left" vertical="center"/>
    </xf>
    <xf numFmtId="0" fontId="89" fillId="0" borderId="0" xfId="0" applyFont="1"/>
    <xf numFmtId="0" fontId="95" fillId="0" borderId="0" xfId="0" applyFont="1" applyAlignment="1">
      <alignment horizontal="left" vertical="center"/>
    </xf>
    <xf numFmtId="0" fontId="99" fillId="0" borderId="0" xfId="0" applyFont="1" applyAlignment="1">
      <alignment vertical="center"/>
    </xf>
    <xf numFmtId="0" fontId="110" fillId="0" borderId="0" xfId="13" applyFont="1" applyFill="1" applyAlignment="1" applyProtection="1">
      <alignment vertical="center"/>
    </xf>
    <xf numFmtId="0" fontId="110" fillId="0" borderId="0" xfId="13" applyFont="1" applyFill="1" applyAlignment="1" applyProtection="1"/>
    <xf numFmtId="0" fontId="89" fillId="0" borderId="0" xfId="0" applyFont="1" applyAlignment="1">
      <alignment horizontal="right"/>
    </xf>
    <xf numFmtId="0" fontId="89" fillId="0" borderId="0" xfId="0" applyFont="1" applyAlignment="1">
      <alignment horizontal="center"/>
    </xf>
    <xf numFmtId="16" fontId="111" fillId="0" borderId="0" xfId="0" applyNumberFormat="1" applyFont="1" applyAlignment="1">
      <alignment horizontal="left" vertical="center"/>
    </xf>
    <xf numFmtId="16" fontId="108" fillId="0" borderId="0" xfId="0" applyNumberFormat="1" applyFont="1" applyAlignment="1">
      <alignment horizontal="center" vertical="center"/>
    </xf>
    <xf numFmtId="16" fontId="89" fillId="0" borderId="0" xfId="0" applyNumberFormat="1" applyFont="1" applyAlignment="1">
      <alignment horizontal="center" vertical="center"/>
    </xf>
    <xf numFmtId="0" fontId="95" fillId="0" borderId="0" xfId="0" applyFont="1" applyAlignment="1">
      <alignment horizontal="center" vertical="center"/>
    </xf>
    <xf numFmtId="16" fontId="110" fillId="0" borderId="0" xfId="13" applyNumberFormat="1" applyFont="1" applyFill="1" applyAlignment="1" applyProtection="1"/>
    <xf numFmtId="0" fontId="109" fillId="0" borderId="0" xfId="0" applyFont="1"/>
    <xf numFmtId="16" fontId="89" fillId="0" borderId="0" xfId="0" applyNumberFormat="1" applyFont="1" applyAlignment="1">
      <alignment vertical="center"/>
    </xf>
    <xf numFmtId="1" fontId="108" fillId="0" borderId="0" xfId="0" applyNumberFormat="1" applyFont="1" applyAlignment="1">
      <alignment horizontal="center" vertical="center"/>
    </xf>
    <xf numFmtId="0" fontId="113" fillId="0" borderId="0" xfId="0" applyFont="1" applyAlignment="1">
      <alignment vertical="center"/>
    </xf>
    <xf numFmtId="0" fontId="107" fillId="0" borderId="0" xfId="0" applyFont="1" applyAlignment="1">
      <alignment vertical="center"/>
    </xf>
    <xf numFmtId="0" fontId="107" fillId="0" borderId="0" xfId="0" applyFont="1" applyAlignment="1">
      <alignment horizontal="left" vertical="center"/>
    </xf>
    <xf numFmtId="0" fontId="114" fillId="0" borderId="0" xfId="0" applyFont="1" applyAlignment="1">
      <alignment vertical="center"/>
    </xf>
    <xf numFmtId="0" fontId="114" fillId="0" borderId="0" xfId="0" applyFont="1" applyAlignment="1">
      <alignment horizontal="center" vertical="center"/>
    </xf>
    <xf numFmtId="0" fontId="115" fillId="0" borderId="0" xfId="0" applyFont="1" applyAlignment="1">
      <alignment vertical="center"/>
    </xf>
    <xf numFmtId="0" fontId="95" fillId="0" borderId="0" xfId="0" applyFont="1" applyAlignment="1">
      <alignment horizontal="left"/>
    </xf>
    <xf numFmtId="0" fontId="31" fillId="0" borderId="14" xfId="0" applyFont="1" applyBorder="1" applyAlignment="1">
      <alignment horizontal="center" vertical="center" wrapText="1"/>
    </xf>
    <xf numFmtId="0" fontId="31" fillId="0" borderId="12" xfId="0" applyFont="1" applyBorder="1" applyAlignment="1">
      <alignment horizontal="center" vertical="center" wrapText="1"/>
    </xf>
    <xf numFmtId="0" fontId="31" fillId="0" borderId="12" xfId="0" applyFont="1" applyBorder="1" applyAlignment="1">
      <alignment horizontal="center" vertical="top" wrapText="1"/>
    </xf>
    <xf numFmtId="0" fontId="31" fillId="0" borderId="1" xfId="0" applyFont="1" applyBorder="1" applyAlignment="1">
      <alignment horizontal="center" vertical="top" wrapText="1"/>
    </xf>
    <xf numFmtId="0" fontId="70" fillId="0" borderId="5" xfId="0" applyFont="1" applyBorder="1" applyAlignment="1">
      <alignment horizontal="center" vertical="top"/>
    </xf>
    <xf numFmtId="0" fontId="43" fillId="3" borderId="1" xfId="0" applyFont="1" applyFill="1" applyBorder="1" applyAlignment="1">
      <alignment horizontal="center" vertical="top" wrapText="1"/>
    </xf>
    <xf numFmtId="0" fontId="73" fillId="0" borderId="0" xfId="0" applyFont="1" applyAlignment="1">
      <alignment horizontal="center" vertical="top"/>
    </xf>
    <xf numFmtId="0" fontId="31" fillId="0" borderId="16" xfId="0" applyFont="1" applyBorder="1" applyAlignment="1">
      <alignment horizontal="center" vertical="top"/>
    </xf>
    <xf numFmtId="0" fontId="31" fillId="0" borderId="0" xfId="0" applyFont="1" applyAlignment="1">
      <alignment horizontal="center" vertical="top"/>
    </xf>
    <xf numFmtId="0" fontId="70" fillId="0" borderId="16" xfId="0" applyFont="1" applyBorder="1" applyAlignment="1">
      <alignment horizontal="center" vertical="top"/>
    </xf>
    <xf numFmtId="0" fontId="73" fillId="0" borderId="13" xfId="0" applyFont="1" applyBorder="1" applyAlignment="1">
      <alignment horizontal="center" vertical="top"/>
    </xf>
    <xf numFmtId="0" fontId="69" fillId="0" borderId="1" xfId="0" applyFont="1" applyBorder="1" applyAlignment="1">
      <alignment horizontal="center" vertical="top" wrapText="1"/>
    </xf>
    <xf numFmtId="0" fontId="58" fillId="0" borderId="17" xfId="0" applyFont="1" applyBorder="1" applyAlignment="1">
      <alignment horizontal="left" vertical="center" wrapText="1"/>
    </xf>
    <xf numFmtId="0" fontId="58" fillId="0" borderId="14" xfId="0" applyFont="1" applyBorder="1" applyAlignment="1">
      <alignment horizontal="left" vertical="center" wrapText="1"/>
    </xf>
    <xf numFmtId="0" fontId="58" fillId="0" borderId="11" xfId="0" applyFont="1" applyBorder="1" applyAlignment="1">
      <alignment horizontal="left" vertical="center" wrapText="1"/>
    </xf>
    <xf numFmtId="0" fontId="58" fillId="0" borderId="12" xfId="0" applyFont="1" applyBorder="1" applyAlignment="1">
      <alignment horizontal="left" vertical="center" wrapText="1"/>
    </xf>
    <xf numFmtId="16" fontId="100" fillId="0" borderId="1" xfId="0" applyNumberFormat="1" applyFont="1" applyBorder="1" applyAlignment="1">
      <alignment horizontal="left" vertical="center"/>
    </xf>
    <xf numFmtId="0" fontId="69" fillId="3" borderId="1" xfId="0" applyFont="1" applyFill="1" applyBorder="1" applyAlignment="1">
      <alignment horizontal="center" vertical="top" wrapText="1"/>
    </xf>
    <xf numFmtId="16" fontId="120" fillId="0" borderId="7" xfId="0" applyNumberFormat="1" applyFont="1" applyBorder="1" applyAlignment="1">
      <alignment horizontal="center" vertical="center"/>
    </xf>
    <xf numFmtId="1" fontId="120" fillId="0" borderId="12" xfId="0" applyNumberFormat="1" applyFont="1" applyBorder="1" applyAlignment="1">
      <alignment horizontal="center" vertical="center"/>
    </xf>
    <xf numFmtId="16" fontId="120" fillId="0" borderId="12" xfId="0" applyNumberFormat="1" applyFont="1" applyBorder="1" applyAlignment="1">
      <alignment horizontal="center" vertical="center"/>
    </xf>
    <xf numFmtId="16" fontId="120" fillId="0" borderId="3" xfId="0" applyNumberFormat="1" applyFont="1" applyBorder="1" applyAlignment="1">
      <alignment horizontal="left" vertical="center"/>
    </xf>
    <xf numFmtId="16" fontId="120" fillId="0" borderId="9" xfId="0" applyNumberFormat="1" applyFont="1" applyBorder="1" applyAlignment="1">
      <alignment horizontal="left" vertical="center"/>
    </xf>
    <xf numFmtId="16" fontId="71" fillId="0" borderId="0" xfId="0" applyNumberFormat="1" applyFont="1" applyAlignment="1">
      <alignment horizontal="center" vertical="center"/>
    </xf>
    <xf numFmtId="16" fontId="120" fillId="8" borderId="10" xfId="0" applyNumberFormat="1" applyFont="1" applyFill="1" applyBorder="1" applyAlignment="1">
      <alignment horizontal="left" vertical="center"/>
    </xf>
    <xf numFmtId="16" fontId="120" fillId="8" borderId="0" xfId="0" applyNumberFormat="1" applyFont="1" applyFill="1" applyAlignment="1">
      <alignment horizontal="center" vertical="center"/>
    </xf>
    <xf numFmtId="16" fontId="120" fillId="8" borderId="10" xfId="0" applyNumberFormat="1" applyFont="1" applyFill="1" applyBorder="1" applyAlignment="1">
      <alignment horizontal="center" vertical="center"/>
    </xf>
    <xf numFmtId="16" fontId="120" fillId="8" borderId="9" xfId="0" applyNumberFormat="1" applyFont="1" applyFill="1" applyBorder="1" applyAlignment="1">
      <alignment horizontal="left" vertical="center"/>
    </xf>
    <xf numFmtId="16" fontId="120" fillId="8" borderId="7" xfId="0" applyNumberFormat="1" applyFont="1" applyFill="1" applyBorder="1" applyAlignment="1">
      <alignment horizontal="center" vertical="center"/>
    </xf>
    <xf numFmtId="16" fontId="120" fillId="8" borderId="12" xfId="0" applyNumberFormat="1" applyFont="1" applyFill="1" applyBorder="1" applyAlignment="1">
      <alignment horizontal="left" vertical="center"/>
    </xf>
    <xf numFmtId="16" fontId="120" fillId="8" borderId="12" xfId="0" applyNumberFormat="1" applyFont="1" applyFill="1" applyBorder="1" applyAlignment="1">
      <alignment horizontal="center" vertical="center"/>
    </xf>
    <xf numFmtId="1" fontId="120" fillId="8" borderId="12" xfId="0" applyNumberFormat="1" applyFont="1" applyFill="1" applyBorder="1" applyAlignment="1">
      <alignment horizontal="center" vertical="center"/>
    </xf>
    <xf numFmtId="16" fontId="120" fillId="8" borderId="3" xfId="0" applyNumberFormat="1" applyFont="1" applyFill="1" applyBorder="1" applyAlignment="1">
      <alignment horizontal="left" vertical="center"/>
    </xf>
    <xf numFmtId="0" fontId="33" fillId="0" borderId="0" xfId="13" applyFill="1" applyBorder="1" applyAlignment="1" applyProtection="1"/>
    <xf numFmtId="0" fontId="77" fillId="0" borderId="0" xfId="13" applyFont="1" applyFill="1" applyBorder="1" applyAlignment="1" applyProtection="1"/>
    <xf numFmtId="0" fontId="55" fillId="0" borderId="0" xfId="0" applyFont="1" applyAlignment="1">
      <alignment vertical="center"/>
    </xf>
    <xf numFmtId="0" fontId="55" fillId="0" borderId="0" xfId="0" applyFont="1"/>
    <xf numFmtId="16" fontId="32" fillId="0" borderId="12" xfId="0" applyNumberFormat="1" applyFont="1" applyBorder="1" applyAlignment="1">
      <alignment horizontal="center" vertical="center"/>
    </xf>
    <xf numFmtId="16" fontId="32" fillId="0" borderId="2" xfId="0" applyNumberFormat="1" applyFont="1" applyBorder="1" applyAlignment="1">
      <alignment horizontal="center" vertical="center"/>
    </xf>
    <xf numFmtId="0" fontId="31" fillId="0" borderId="0" xfId="0" applyFont="1" applyAlignment="1">
      <alignment horizontal="left" vertical="center"/>
    </xf>
    <xf numFmtId="0" fontId="73" fillId="0" borderId="0" xfId="0" applyFont="1" applyAlignment="1">
      <alignment vertical="center"/>
    </xf>
    <xf numFmtId="0" fontId="70" fillId="0" borderId="5" xfId="0" applyFont="1" applyBorder="1" applyAlignment="1">
      <alignment horizontal="center"/>
    </xf>
    <xf numFmtId="0" fontId="31" fillId="0" borderId="16" xfId="0" applyFont="1" applyBorder="1" applyAlignment="1">
      <alignment horizontal="center"/>
    </xf>
    <xf numFmtId="16" fontId="32" fillId="0" borderId="7" xfId="0" applyNumberFormat="1" applyFont="1" applyBorder="1" applyAlignment="1">
      <alignment horizontal="center" vertical="center"/>
    </xf>
    <xf numFmtId="1" fontId="32" fillId="0" borderId="12" xfId="0" applyNumberFormat="1" applyFont="1" applyBorder="1" applyAlignment="1">
      <alignment horizontal="center" vertical="center"/>
    </xf>
    <xf numFmtId="0" fontId="31" fillId="0" borderId="1" xfId="0" applyFont="1" applyBorder="1" applyAlignment="1">
      <alignment horizontal="center" vertical="center"/>
    </xf>
    <xf numFmtId="16" fontId="32" fillId="0" borderId="1" xfId="0" applyNumberFormat="1" applyFont="1" applyBorder="1" applyAlignment="1">
      <alignment horizontal="center" vertical="center"/>
    </xf>
    <xf numFmtId="16" fontId="32" fillId="0" borderId="10" xfId="0" applyNumberFormat="1" applyFont="1" applyBorder="1" applyAlignment="1">
      <alignment horizontal="center" vertical="center"/>
    </xf>
    <xf numFmtId="16" fontId="120" fillId="0" borderId="0" xfId="0" applyNumberFormat="1" applyFont="1" applyAlignment="1">
      <alignment horizontal="center" vertical="center"/>
    </xf>
    <xf numFmtId="16" fontId="31" fillId="0" borderId="0" xfId="0" applyNumberFormat="1" applyFont="1" applyAlignment="1">
      <alignment vertical="center"/>
    </xf>
    <xf numFmtId="0" fontId="121" fillId="0" borderId="0" xfId="0" applyFont="1" applyAlignment="1">
      <alignment horizontal="left"/>
    </xf>
    <xf numFmtId="0" fontId="121" fillId="0" borderId="0" xfId="0" applyFont="1"/>
    <xf numFmtId="0" fontId="122" fillId="0" borderId="0" xfId="0" applyFont="1" applyAlignment="1">
      <alignment horizontal="centerContinuous"/>
    </xf>
    <xf numFmtId="0" fontId="123" fillId="0" borderId="0" xfId="0" applyFont="1" applyAlignment="1">
      <alignment horizontal="center"/>
    </xf>
    <xf numFmtId="0" fontId="124" fillId="0" borderId="0" xfId="0" applyFont="1" applyAlignment="1">
      <alignment horizontal="center"/>
    </xf>
    <xf numFmtId="16" fontId="121" fillId="0" borderId="0" xfId="0" applyNumberFormat="1" applyFont="1" applyAlignment="1">
      <alignment horizontal="right" vertical="center"/>
    </xf>
    <xf numFmtId="0" fontId="125" fillId="0" borderId="0" xfId="0" applyFont="1"/>
    <xf numFmtId="16" fontId="16" fillId="0" borderId="0" xfId="0" applyNumberFormat="1" applyFont="1"/>
    <xf numFmtId="0" fontId="71" fillId="0" borderId="1" xfId="0" applyFont="1" applyBorder="1" applyAlignment="1">
      <alignment vertical="center"/>
    </xf>
    <xf numFmtId="16" fontId="120" fillId="0" borderId="12" xfId="0" applyNumberFormat="1" applyFont="1" applyBorder="1" applyAlignment="1">
      <alignment horizontal="left" vertical="center"/>
    </xf>
    <xf numFmtId="0" fontId="126" fillId="0" borderId="0" xfId="2" applyFont="1" applyAlignment="1">
      <alignment horizontal="right" vertical="center"/>
    </xf>
    <xf numFmtId="16" fontId="32" fillId="0" borderId="9" xfId="0" applyNumberFormat="1" applyFont="1" applyBorder="1" applyAlignment="1">
      <alignment horizontal="left" vertical="center"/>
    </xf>
    <xf numFmtId="0" fontId="34" fillId="0" borderId="0" xfId="0" applyFont="1"/>
    <xf numFmtId="0" fontId="32" fillId="0" borderId="0" xfId="0" applyFont="1" applyAlignment="1">
      <alignment horizontal="center" vertical="top"/>
    </xf>
    <xf numFmtId="16" fontId="0" fillId="0" borderId="2" xfId="0" applyNumberFormat="1" applyBorder="1" applyAlignment="1">
      <alignment horizontal="center" vertical="center"/>
    </xf>
    <xf numFmtId="16" fontId="47" fillId="0" borderId="1" xfId="0" applyNumberFormat="1" applyFont="1" applyBorder="1" applyAlignment="1">
      <alignment horizontal="left" vertical="center"/>
    </xf>
    <xf numFmtId="0" fontId="128" fillId="0" borderId="0" xfId="0" applyFont="1"/>
    <xf numFmtId="16" fontId="47" fillId="12" borderId="1" xfId="0" applyNumberFormat="1" applyFont="1" applyFill="1" applyBorder="1" applyAlignment="1">
      <alignment horizontal="left" vertical="center"/>
    </xf>
    <xf numFmtId="16" fontId="47" fillId="12" borderId="1" xfId="0" applyNumberFormat="1" applyFont="1" applyFill="1" applyBorder="1" applyAlignment="1">
      <alignment horizontal="center" vertical="center"/>
    </xf>
    <xf numFmtId="0" fontId="18" fillId="0" borderId="0" xfId="2" applyFont="1" applyAlignment="1">
      <alignment vertical="center" wrapText="1"/>
    </xf>
    <xf numFmtId="0" fontId="44" fillId="0" borderId="0" xfId="0" applyFont="1" applyAlignment="1">
      <alignment horizontal="center"/>
    </xf>
    <xf numFmtId="0" fontId="44" fillId="0" borderId="0" xfId="0" applyFont="1"/>
    <xf numFmtId="0" fontId="47" fillId="0" borderId="0" xfId="0" applyFont="1" applyAlignment="1">
      <alignment horizontal="center"/>
    </xf>
    <xf numFmtId="0" fontId="69" fillId="0" borderId="14" xfId="0" applyFont="1" applyBorder="1" applyAlignment="1">
      <alignment horizontal="center" vertical="center" wrapText="1"/>
    </xf>
    <xf numFmtId="0" fontId="69" fillId="0" borderId="12" xfId="0" applyFont="1" applyBorder="1" applyAlignment="1">
      <alignment horizontal="center" vertical="center" wrapText="1"/>
    </xf>
    <xf numFmtId="16" fontId="71" fillId="0" borderId="1" xfId="0" applyNumberFormat="1" applyFont="1" applyBorder="1" applyAlignment="1">
      <alignment horizontal="center" vertical="center"/>
    </xf>
    <xf numFmtId="0" fontId="106" fillId="0" borderId="1" xfId="0" applyFont="1" applyBorder="1" applyAlignment="1">
      <alignment horizontal="center" vertical="center"/>
    </xf>
    <xf numFmtId="16" fontId="89" fillId="11" borderId="1" xfId="0" applyNumberFormat="1" applyFont="1" applyFill="1" applyBorder="1" applyAlignment="1">
      <alignment horizontal="left" vertical="center"/>
    </xf>
    <xf numFmtId="16" fontId="89" fillId="11" borderId="1" xfId="0" applyNumberFormat="1" applyFont="1" applyFill="1" applyBorder="1" applyAlignment="1">
      <alignment horizontal="center" vertical="center"/>
    </xf>
    <xf numFmtId="16" fontId="89" fillId="11" borderId="2" xfId="0" applyNumberFormat="1" applyFont="1" applyFill="1" applyBorder="1" applyAlignment="1">
      <alignment horizontal="center" vertical="center"/>
    </xf>
    <xf numFmtId="16" fontId="89" fillId="11" borderId="2" xfId="0" applyNumberFormat="1" applyFont="1" applyFill="1" applyBorder="1" applyAlignment="1">
      <alignment horizontal="center" vertical="center" wrapText="1"/>
    </xf>
    <xf numFmtId="0" fontId="89" fillId="0" borderId="0" xfId="13" applyFont="1" applyFill="1" applyAlignment="1" applyProtection="1">
      <alignment vertical="center"/>
    </xf>
    <xf numFmtId="0" fontId="109" fillId="0" borderId="0" xfId="0" applyFont="1" applyAlignment="1">
      <alignment vertical="center"/>
    </xf>
    <xf numFmtId="16" fontId="110" fillId="0" borderId="0" xfId="0" applyNumberFormat="1" applyFont="1"/>
    <xf numFmtId="16" fontId="89" fillId="0" borderId="0" xfId="0" applyNumberFormat="1" applyFont="1"/>
    <xf numFmtId="0" fontId="110" fillId="0" borderId="0" xfId="0" applyFont="1"/>
    <xf numFmtId="0" fontId="109" fillId="0" borderId="0" xfId="0" applyFont="1" applyAlignment="1">
      <alignment vertical="top"/>
    </xf>
    <xf numFmtId="0" fontId="133" fillId="0" borderId="0" xfId="0" applyFont="1" applyAlignment="1">
      <alignment vertical="center"/>
    </xf>
    <xf numFmtId="0" fontId="45" fillId="0" borderId="0" xfId="0" applyFont="1" applyAlignment="1">
      <alignment horizontal="center" vertical="center"/>
    </xf>
    <xf numFmtId="0" fontId="121" fillId="0" borderId="0" xfId="2" applyFont="1" applyAlignment="1">
      <alignment horizontal="right" vertical="center"/>
    </xf>
    <xf numFmtId="0" fontId="18" fillId="0" borderId="0" xfId="1" applyFont="1" applyAlignment="1">
      <alignment horizontal="center" vertical="center"/>
    </xf>
    <xf numFmtId="0" fontId="18" fillId="0" borderId="0" xfId="1" applyFont="1" applyAlignment="1">
      <alignment vertical="center" wrapText="1"/>
    </xf>
    <xf numFmtId="0" fontId="118" fillId="0" borderId="0" xfId="1" applyFont="1" applyAlignment="1">
      <alignment vertical="center"/>
    </xf>
    <xf numFmtId="0" fontId="118" fillId="0" borderId="0" xfId="1" applyFont="1" applyAlignment="1">
      <alignment horizontal="center" vertical="center"/>
    </xf>
    <xf numFmtId="0" fontId="118" fillId="0" borderId="0" xfId="1" applyFont="1" applyAlignment="1">
      <alignment horizontal="left" vertical="center"/>
    </xf>
    <xf numFmtId="0" fontId="20" fillId="0" borderId="0" xfId="1" applyFont="1" applyAlignment="1">
      <alignment vertical="center"/>
    </xf>
    <xf numFmtId="0" fontId="18" fillId="0" borderId="0" xfId="1" applyFont="1" applyAlignment="1">
      <alignment horizontal="center" vertical="center" wrapText="1"/>
    </xf>
    <xf numFmtId="0" fontId="135" fillId="0" borderId="0" xfId="1" applyFont="1" applyAlignment="1">
      <alignment vertical="center"/>
    </xf>
    <xf numFmtId="0" fontId="103" fillId="0" borderId="0" xfId="0" applyFont="1" applyAlignment="1">
      <alignment horizontal="right" vertical="center"/>
    </xf>
    <xf numFmtId="0" fontId="31" fillId="0" borderId="1" xfId="0" applyFont="1" applyBorder="1" applyAlignment="1">
      <alignment horizontal="center" vertical="center" wrapText="1"/>
    </xf>
    <xf numFmtId="16" fontId="32" fillId="0" borderId="0" xfId="0" applyNumberFormat="1" applyFont="1" applyAlignment="1">
      <alignment horizontal="left" vertical="center"/>
    </xf>
    <xf numFmtId="16" fontId="32" fillId="0" borderId="1" xfId="0" applyNumberFormat="1" applyFont="1" applyBorder="1" applyAlignment="1">
      <alignment horizontal="left" vertical="center"/>
    </xf>
    <xf numFmtId="0" fontId="70" fillId="0" borderId="1" xfId="0" applyFont="1" applyBorder="1" applyAlignment="1">
      <alignment horizontal="center" vertical="center"/>
    </xf>
    <xf numFmtId="0" fontId="34" fillId="0" borderId="0" xfId="0" applyFont="1" applyAlignment="1">
      <alignment vertical="center"/>
    </xf>
    <xf numFmtId="0" fontId="141" fillId="0" borderId="0" xfId="0" applyFont="1" applyAlignment="1">
      <alignment vertical="center"/>
    </xf>
    <xf numFmtId="16" fontId="71" fillId="7" borderId="2" xfId="0" applyNumberFormat="1" applyFont="1" applyFill="1" applyBorder="1" applyAlignment="1">
      <alignment horizontal="left" vertical="center" wrapText="1"/>
    </xf>
    <xf numFmtId="0" fontId="71" fillId="7" borderId="1" xfId="0" applyFont="1" applyFill="1" applyBorder="1" applyAlignment="1">
      <alignment horizontal="center" vertical="center"/>
    </xf>
    <xf numFmtId="16" fontId="71" fillId="7" borderId="1" xfId="0" applyNumberFormat="1" applyFont="1" applyFill="1" applyBorder="1" applyAlignment="1">
      <alignment horizontal="center" vertical="center"/>
    </xf>
    <xf numFmtId="0" fontId="144" fillId="0" borderId="0" xfId="0" applyFont="1" applyAlignment="1">
      <alignment horizontal="center" vertical="top"/>
    </xf>
    <xf numFmtId="0" fontId="145" fillId="0" borderId="16" xfId="0" applyFont="1" applyBorder="1" applyAlignment="1">
      <alignment horizontal="center" vertical="top"/>
    </xf>
    <xf numFmtId="0" fontId="145" fillId="0" borderId="14" xfId="0" applyFont="1" applyBorder="1" applyAlignment="1">
      <alignment horizontal="center" vertical="center" wrapText="1"/>
    </xf>
    <xf numFmtId="0" fontId="145" fillId="0" borderId="14" xfId="0" applyFont="1" applyBorder="1" applyAlignment="1">
      <alignment horizontal="left" vertical="center" wrapText="1"/>
    </xf>
    <xf numFmtId="0" fontId="145" fillId="0" borderId="1" xfId="0" applyFont="1" applyBorder="1" applyAlignment="1">
      <alignment horizontal="center" vertical="top" wrapText="1"/>
    </xf>
    <xf numFmtId="0" fontId="145" fillId="0" borderId="3" xfId="0" applyFont="1" applyBorder="1" applyAlignment="1">
      <alignment horizontal="center" vertical="top"/>
    </xf>
    <xf numFmtId="0" fontId="146" fillId="0" borderId="13" xfId="0" applyFont="1" applyBorder="1" applyAlignment="1">
      <alignment horizontal="center" vertical="top"/>
    </xf>
    <xf numFmtId="0" fontId="145" fillId="0" borderId="12" xfId="0" applyFont="1" applyBorder="1" applyAlignment="1">
      <alignment horizontal="center" vertical="center" wrapText="1"/>
    </xf>
    <xf numFmtId="0" fontId="145" fillId="0" borderId="12" xfId="0" applyFont="1" applyBorder="1" applyAlignment="1">
      <alignment horizontal="left" vertical="center" wrapText="1"/>
    </xf>
    <xf numFmtId="0" fontId="146" fillId="0" borderId="5" xfId="0" applyFont="1" applyBorder="1" applyAlignment="1">
      <alignment horizontal="center" vertical="top"/>
    </xf>
    <xf numFmtId="0" fontId="71" fillId="0" borderId="1" xfId="0" applyFont="1" applyBorder="1" applyAlignment="1">
      <alignment horizontal="center" vertical="center"/>
    </xf>
    <xf numFmtId="16" fontId="71" fillId="0" borderId="2" xfId="0" applyNumberFormat="1" applyFont="1" applyBorder="1" applyAlignment="1">
      <alignment horizontal="left" vertical="center" wrapText="1"/>
    </xf>
    <xf numFmtId="16" fontId="58" fillId="0" borderId="0" xfId="0" applyNumberFormat="1" applyFont="1" applyAlignment="1">
      <alignment vertical="center"/>
    </xf>
    <xf numFmtId="16" fontId="53" fillId="0" borderId="0" xfId="0" applyNumberFormat="1" applyFont="1"/>
    <xf numFmtId="16" fontId="140" fillId="0" borderId="1" xfId="0" applyNumberFormat="1" applyFont="1" applyBorder="1" applyAlignment="1">
      <alignment horizontal="center" vertical="center"/>
    </xf>
    <xf numFmtId="0" fontId="108" fillId="0" borderId="1" xfId="0" applyFont="1" applyBorder="1" applyAlignment="1">
      <alignment vertical="center" wrapText="1"/>
    </xf>
    <xf numFmtId="16" fontId="100" fillId="8" borderId="1" xfId="0" applyNumberFormat="1" applyFont="1" applyFill="1" applyBorder="1" applyAlignment="1">
      <alignment horizontal="left" vertical="center"/>
    </xf>
    <xf numFmtId="16" fontId="120" fillId="2" borderId="12" xfId="0" applyNumberFormat="1" applyFont="1" applyFill="1" applyBorder="1" applyAlignment="1">
      <alignment horizontal="center" vertical="center"/>
    </xf>
    <xf numFmtId="1" fontId="120" fillId="2" borderId="12" xfId="0" applyNumberFormat="1" applyFont="1" applyFill="1" applyBorder="1" applyAlignment="1">
      <alignment horizontal="center" vertical="center"/>
    </xf>
    <xf numFmtId="0" fontId="32" fillId="2" borderId="0" xfId="0" applyFont="1" applyFill="1" applyAlignment="1">
      <alignment horizontal="left" vertical="center"/>
    </xf>
    <xf numFmtId="16" fontId="108" fillId="0" borderId="0" xfId="0" quotePrefix="1" applyNumberFormat="1" applyFont="1" applyAlignment="1">
      <alignment horizontal="center" vertical="center"/>
    </xf>
    <xf numFmtId="16" fontId="95" fillId="0" borderId="1" xfId="0" applyNumberFormat="1" applyFont="1" applyBorder="1" applyAlignment="1">
      <alignment horizontal="center" vertical="center" wrapText="1"/>
    </xf>
    <xf numFmtId="16" fontId="142" fillId="0" borderId="0" xfId="0" applyNumberFormat="1" applyFont="1" applyAlignment="1">
      <alignment horizontal="center" vertical="center"/>
    </xf>
    <xf numFmtId="16" fontId="142" fillId="0" borderId="0" xfId="0" applyNumberFormat="1" applyFont="1" applyAlignment="1">
      <alignment horizontal="left" vertical="center"/>
    </xf>
    <xf numFmtId="16" fontId="142" fillId="4" borderId="2" xfId="0" applyNumberFormat="1" applyFont="1" applyFill="1" applyBorder="1" applyAlignment="1">
      <alignment horizontal="center" vertical="center"/>
    </xf>
    <xf numFmtId="0" fontId="150" fillId="0" borderId="0" xfId="0" applyFont="1" applyAlignment="1">
      <alignment horizontal="left"/>
    </xf>
    <xf numFmtId="0" fontId="150" fillId="0" borderId="0" xfId="0" applyFont="1"/>
    <xf numFmtId="0" fontId="150" fillId="0" borderId="0" xfId="0" applyFont="1" applyAlignment="1">
      <alignment vertical="center"/>
    </xf>
    <xf numFmtId="0" fontId="150" fillId="0" borderId="0" xfId="2" applyFont="1" applyAlignment="1">
      <alignment vertical="center"/>
    </xf>
    <xf numFmtId="16" fontId="32" fillId="0" borderId="4" xfId="0" applyNumberFormat="1" applyFont="1" applyBorder="1" applyAlignment="1">
      <alignment horizontal="center" vertical="center"/>
    </xf>
    <xf numFmtId="0" fontId="60" fillId="0" borderId="0" xfId="0" applyFont="1" applyAlignment="1">
      <alignment horizontal="left" vertical="top"/>
    </xf>
    <xf numFmtId="0" fontId="79" fillId="0" borderId="0" xfId="0" applyFont="1" applyAlignment="1">
      <alignment vertical="top"/>
    </xf>
    <xf numFmtId="0" fontId="39" fillId="0" borderId="0" xfId="0" applyFont="1" applyAlignment="1">
      <alignment vertical="top"/>
    </xf>
    <xf numFmtId="0" fontId="42" fillId="0" borderId="0" xfId="0" applyFont="1" applyAlignment="1">
      <alignment horizontal="center" vertical="top"/>
    </xf>
    <xf numFmtId="16" fontId="154" fillId="8" borderId="3" xfId="0" applyNumberFormat="1" applyFont="1" applyFill="1" applyBorder="1" applyAlignment="1">
      <alignment horizontal="left" vertical="center"/>
    </xf>
    <xf numFmtId="16" fontId="140" fillId="0" borderId="20" xfId="0" applyNumberFormat="1" applyFont="1" applyBorder="1" applyAlignment="1">
      <alignment horizontal="center" vertical="center"/>
    </xf>
    <xf numFmtId="0" fontId="38" fillId="0" borderId="0" xfId="0" applyFont="1" applyAlignment="1">
      <alignment horizontal="right"/>
    </xf>
    <xf numFmtId="0" fontId="16" fillId="0" borderId="0" xfId="0" applyFont="1" applyAlignment="1">
      <alignment horizontal="right"/>
    </xf>
    <xf numFmtId="0" fontId="53" fillId="0" borderId="0" xfId="2" applyFont="1" applyAlignment="1">
      <alignment horizontal="right" vertical="center" indent="1"/>
    </xf>
    <xf numFmtId="16" fontId="154" fillId="0" borderId="3" xfId="0" applyNumberFormat="1" applyFont="1" applyBorder="1" applyAlignment="1">
      <alignment horizontal="left" vertical="center"/>
    </xf>
    <xf numFmtId="0" fontId="46" fillId="0" borderId="12" xfId="0" applyFont="1" applyBorder="1" applyAlignment="1">
      <alignment horizontal="center" vertical="top"/>
    </xf>
    <xf numFmtId="16" fontId="119" fillId="0" borderId="0" xfId="0" applyNumberFormat="1" applyFont="1" applyAlignment="1">
      <alignment horizontal="left" vertical="center"/>
    </xf>
    <xf numFmtId="16" fontId="116" fillId="0" borderId="0" xfId="0" applyNumberFormat="1" applyFont="1" applyAlignment="1">
      <alignment horizontal="center" vertical="center"/>
    </xf>
    <xf numFmtId="0" fontId="68" fillId="0" borderId="0" xfId="0" applyFont="1" applyAlignment="1">
      <alignment horizontal="center" vertical="top"/>
    </xf>
    <xf numFmtId="0" fontId="69" fillId="0" borderId="0" xfId="0" applyFont="1" applyAlignment="1">
      <alignment horizontal="center" vertical="top"/>
    </xf>
    <xf numFmtId="0" fontId="69" fillId="0" borderId="14" xfId="0" applyFont="1" applyBorder="1" applyAlignment="1">
      <alignment horizontal="left" vertical="center" wrapText="1"/>
    </xf>
    <xf numFmtId="0" fontId="131" fillId="0" borderId="16" xfId="0" applyFont="1" applyBorder="1" applyAlignment="1">
      <alignment horizontal="center" vertical="top"/>
    </xf>
    <xf numFmtId="16" fontId="43" fillId="0" borderId="1" xfId="0" applyNumberFormat="1" applyFont="1" applyBorder="1" applyAlignment="1">
      <alignment horizontal="center" vertical="center"/>
    </xf>
    <xf numFmtId="16" fontId="143" fillId="0" borderId="1" xfId="0" applyNumberFormat="1" applyFont="1" applyBorder="1" applyAlignment="1">
      <alignment horizontal="center" vertical="center"/>
    </xf>
    <xf numFmtId="0" fontId="58" fillId="0" borderId="0" xfId="0" applyFont="1" applyAlignment="1">
      <alignment horizontal="right" vertical="center"/>
    </xf>
    <xf numFmtId="0" fontId="73" fillId="0" borderId="1" xfId="0" applyFont="1" applyBorder="1" applyAlignment="1">
      <alignment horizontal="center" vertical="center"/>
    </xf>
    <xf numFmtId="16" fontId="32" fillId="0" borderId="0" xfId="0" applyNumberFormat="1" applyFont="1" applyAlignment="1">
      <alignment vertical="center"/>
    </xf>
    <xf numFmtId="0" fontId="48" fillId="0" borderId="0" xfId="0" applyFont="1" applyAlignment="1">
      <alignment horizontal="right"/>
    </xf>
    <xf numFmtId="0" fontId="159" fillId="0" borderId="0" xfId="0" applyFont="1" applyAlignment="1">
      <alignment horizontal="right"/>
    </xf>
    <xf numFmtId="0" fontId="121" fillId="0" borderId="0" xfId="0" applyFont="1" applyAlignment="1">
      <alignment horizontal="right"/>
    </xf>
    <xf numFmtId="0" fontId="134" fillId="0" borderId="0" xfId="0" applyFont="1" applyAlignment="1">
      <alignment horizontal="right" vertical="center"/>
    </xf>
    <xf numFmtId="0" fontId="32" fillId="7" borderId="1" xfId="0" applyFont="1" applyFill="1" applyBorder="1" applyAlignment="1">
      <alignment horizontal="center" vertical="center"/>
    </xf>
    <xf numFmtId="0" fontId="69" fillId="0" borderId="1" xfId="0" applyFont="1" applyBorder="1" applyAlignment="1">
      <alignment horizontal="left" vertical="center" wrapText="1"/>
    </xf>
    <xf numFmtId="0" fontId="156" fillId="7" borderId="1" xfId="0" applyFont="1" applyFill="1" applyBorder="1" applyAlignment="1">
      <alignment vertical="center"/>
    </xf>
    <xf numFmtId="0" fontId="156" fillId="7" borderId="1" xfId="0" applyFont="1" applyFill="1" applyBorder="1" applyAlignment="1">
      <alignment horizontal="center" vertical="center"/>
    </xf>
    <xf numFmtId="16" fontId="156" fillId="7" borderId="1" xfId="0" applyNumberFormat="1" applyFont="1" applyFill="1" applyBorder="1" applyAlignment="1">
      <alignment horizontal="center" vertical="center"/>
    </xf>
    <xf numFmtId="16" fontId="72" fillId="7" borderId="2" xfId="0" applyNumberFormat="1" applyFont="1" applyFill="1" applyBorder="1" applyAlignment="1">
      <alignment horizontal="center" vertical="center"/>
    </xf>
    <xf numFmtId="16" fontId="156" fillId="7" borderId="2" xfId="0" applyNumberFormat="1" applyFont="1" applyFill="1" applyBorder="1" applyAlignment="1">
      <alignment horizontal="left" vertical="center" wrapText="1"/>
    </xf>
    <xf numFmtId="0" fontId="69" fillId="0" borderId="0" xfId="0" applyFont="1" applyAlignment="1">
      <alignment horizontal="center" vertical="center"/>
    </xf>
    <xf numFmtId="0" fontId="131" fillId="0" borderId="16" xfId="0" applyFont="1" applyBorder="1" applyAlignment="1">
      <alignment horizontal="center" vertical="center"/>
    </xf>
    <xf numFmtId="0" fontId="108" fillId="0" borderId="1" xfId="0" applyFont="1" applyBorder="1" applyAlignment="1">
      <alignment horizontal="center" vertical="center" wrapText="1"/>
    </xf>
    <xf numFmtId="16" fontId="32" fillId="0" borderId="16" xfId="0" applyNumberFormat="1" applyFont="1" applyBorder="1" applyAlignment="1">
      <alignment horizontal="center" vertical="center"/>
    </xf>
    <xf numFmtId="16" fontId="32" fillId="0" borderId="14" xfId="0" applyNumberFormat="1" applyFont="1" applyBorder="1" applyAlignment="1">
      <alignment horizontal="center" vertical="center"/>
    </xf>
    <xf numFmtId="16" fontId="32" fillId="0" borderId="4" xfId="0" applyNumberFormat="1" applyFont="1" applyBorder="1" applyAlignment="1">
      <alignment horizontal="left" vertical="center"/>
    </xf>
    <xf numFmtId="0" fontId="161" fillId="4" borderId="0" xfId="0" applyFont="1" applyFill="1" applyAlignment="1">
      <alignment vertical="center"/>
    </xf>
    <xf numFmtId="0" fontId="161" fillId="4" borderId="0" xfId="0" applyFont="1" applyFill="1" applyAlignment="1">
      <alignment horizontal="center" vertical="center"/>
    </xf>
    <xf numFmtId="16" fontId="161" fillId="4" borderId="14" xfId="0" applyNumberFormat="1" applyFont="1" applyFill="1" applyBorder="1" applyAlignment="1">
      <alignment horizontal="center" vertical="center"/>
    </xf>
    <xf numFmtId="16" fontId="161" fillId="4" borderId="2" xfId="0" applyNumberFormat="1" applyFont="1" applyFill="1" applyBorder="1" applyAlignment="1">
      <alignment horizontal="center" vertical="center"/>
    </xf>
    <xf numFmtId="16" fontId="161" fillId="4" borderId="2" xfId="0" applyNumberFormat="1" applyFont="1" applyFill="1" applyBorder="1" applyAlignment="1">
      <alignment horizontal="left" vertical="center" wrapText="1"/>
    </xf>
    <xf numFmtId="0" fontId="162" fillId="4" borderId="0" xfId="0" applyFont="1" applyFill="1" applyAlignment="1">
      <alignment horizontal="center" vertical="top"/>
    </xf>
    <xf numFmtId="0" fontId="163" fillId="4" borderId="0" xfId="0" applyFont="1" applyFill="1" applyAlignment="1">
      <alignment horizontal="center" vertical="top"/>
    </xf>
    <xf numFmtId="0" fontId="163" fillId="4" borderId="14" xfId="0" applyFont="1" applyFill="1" applyBorder="1" applyAlignment="1">
      <alignment horizontal="center" vertical="center" wrapText="1"/>
    </xf>
    <xf numFmtId="0" fontId="163" fillId="4" borderId="1" xfId="0" applyFont="1" applyFill="1" applyBorder="1" applyAlignment="1">
      <alignment horizontal="center" vertical="center" wrapText="1"/>
    </xf>
    <xf numFmtId="0" fontId="163" fillId="4" borderId="1" xfId="0" applyFont="1" applyFill="1" applyBorder="1" applyAlignment="1">
      <alignment horizontal="left" vertical="center" wrapText="1"/>
    </xf>
    <xf numFmtId="0" fontId="163" fillId="4" borderId="1" xfId="0" applyFont="1" applyFill="1" applyBorder="1" applyAlignment="1">
      <alignment horizontal="center" vertical="top" wrapText="1"/>
    </xf>
    <xf numFmtId="0" fontId="164" fillId="4" borderId="1" xfId="0" applyFont="1" applyFill="1" applyBorder="1" applyAlignment="1">
      <alignment vertical="center"/>
    </xf>
    <xf numFmtId="0" fontId="164" fillId="4" borderId="1" xfId="0" applyFont="1" applyFill="1" applyBorder="1" applyAlignment="1">
      <alignment horizontal="center" vertical="center"/>
    </xf>
    <xf numFmtId="16" fontId="165" fillId="4" borderId="1" xfId="0" applyNumberFormat="1" applyFont="1" applyFill="1" applyBorder="1" applyAlignment="1">
      <alignment horizontal="center" vertical="center"/>
    </xf>
    <xf numFmtId="16" fontId="165" fillId="4" borderId="2" xfId="0" applyNumberFormat="1" applyFont="1" applyFill="1" applyBorder="1" applyAlignment="1">
      <alignment horizontal="center" vertical="center"/>
    </xf>
    <xf numFmtId="16" fontId="165" fillId="4" borderId="2" xfId="0" applyNumberFormat="1" applyFont="1" applyFill="1" applyBorder="1" applyAlignment="1">
      <alignment horizontal="left" vertical="center" wrapText="1"/>
    </xf>
    <xf numFmtId="0" fontId="149" fillId="4" borderId="1" xfId="0" applyFont="1" applyFill="1" applyBorder="1" applyAlignment="1">
      <alignment vertical="center"/>
    </xf>
    <xf numFmtId="0" fontId="149" fillId="4" borderId="1" xfId="0" applyFont="1" applyFill="1" applyBorder="1" applyAlignment="1">
      <alignment horizontal="center" vertical="center"/>
    </xf>
    <xf numFmtId="16" fontId="149" fillId="4" borderId="1" xfId="0" applyNumberFormat="1" applyFont="1" applyFill="1" applyBorder="1" applyAlignment="1">
      <alignment horizontal="center" vertical="center"/>
    </xf>
    <xf numFmtId="16" fontId="149" fillId="4" borderId="2" xfId="0" applyNumberFormat="1" applyFont="1" applyFill="1" applyBorder="1" applyAlignment="1">
      <alignment horizontal="left" vertical="center" wrapText="1"/>
    </xf>
    <xf numFmtId="0" fontId="50" fillId="0" borderId="1" xfId="0" applyFont="1" applyBorder="1" applyAlignment="1">
      <alignment horizontal="center" vertical="center"/>
    </xf>
    <xf numFmtId="0" fontId="145" fillId="0" borderId="1" xfId="0" applyFont="1" applyBorder="1" applyAlignment="1">
      <alignment horizontal="center" vertical="center"/>
    </xf>
    <xf numFmtId="16" fontId="43" fillId="0" borderId="12" xfId="0" applyNumberFormat="1" applyFont="1" applyBorder="1" applyAlignment="1">
      <alignment horizontal="center" vertical="center"/>
    </xf>
    <xf numFmtId="16" fontId="149" fillId="4" borderId="12" xfId="0" applyNumberFormat="1" applyFont="1" applyFill="1" applyBorder="1" applyAlignment="1">
      <alignment horizontal="center" vertical="center"/>
    </xf>
    <xf numFmtId="16" fontId="160" fillId="4" borderId="3" xfId="0" applyNumberFormat="1" applyFont="1" applyFill="1" applyBorder="1" applyAlignment="1">
      <alignment horizontal="left" vertical="center"/>
    </xf>
    <xf numFmtId="16" fontId="120" fillId="15" borderId="10" xfId="0" applyNumberFormat="1" applyFont="1" applyFill="1" applyBorder="1" applyAlignment="1">
      <alignment horizontal="left" vertical="center"/>
    </xf>
    <xf numFmtId="16" fontId="120" fillId="15" borderId="0" xfId="0" applyNumberFormat="1" applyFont="1" applyFill="1" applyAlignment="1">
      <alignment horizontal="center" vertical="center"/>
    </xf>
    <xf numFmtId="16" fontId="120" fillId="15" borderId="10" xfId="0" applyNumberFormat="1" applyFont="1" applyFill="1" applyBorder="1" applyAlignment="1">
      <alignment horizontal="center" vertical="center"/>
    </xf>
    <xf numFmtId="16" fontId="120" fillId="15" borderId="9" xfId="0" applyNumberFormat="1" applyFont="1" applyFill="1" applyBorder="1" applyAlignment="1">
      <alignment horizontal="left" vertical="center"/>
    </xf>
    <xf numFmtId="16" fontId="120" fillId="15" borderId="7" xfId="0" applyNumberFormat="1" applyFont="1" applyFill="1" applyBorder="1" applyAlignment="1">
      <alignment horizontal="center" vertical="center"/>
    </xf>
    <xf numFmtId="16" fontId="43" fillId="15" borderId="7" xfId="0" applyNumberFormat="1" applyFont="1" applyFill="1" applyBorder="1" applyAlignment="1">
      <alignment horizontal="center" vertical="center"/>
    </xf>
    <xf numFmtId="16" fontId="50" fillId="0" borderId="0" xfId="0" applyNumberFormat="1" applyFont="1" applyAlignment="1">
      <alignment horizontal="center" vertical="center"/>
    </xf>
    <xf numFmtId="16" fontId="32" fillId="8" borderId="1" xfId="0" applyNumberFormat="1" applyFont="1" applyFill="1" applyBorder="1" applyAlignment="1">
      <alignment horizontal="left" vertical="center"/>
    </xf>
    <xf numFmtId="168" fontId="32" fillId="8" borderId="1" xfId="0" quotePrefix="1" applyNumberFormat="1" applyFont="1" applyFill="1" applyBorder="1" applyAlignment="1">
      <alignment horizontal="left" vertical="center"/>
    </xf>
    <xf numFmtId="16" fontId="32" fillId="8" borderId="21" xfId="0" applyNumberFormat="1" applyFont="1" applyFill="1" applyBorder="1" applyAlignment="1">
      <alignment horizontal="center" vertical="center"/>
    </xf>
    <xf numFmtId="16" fontId="18" fillId="0" borderId="0" xfId="1" applyNumberFormat="1" applyFont="1" applyAlignment="1">
      <alignment vertical="center"/>
    </xf>
    <xf numFmtId="0" fontId="32" fillId="0" borderId="1" xfId="0" applyFont="1" applyBorder="1" applyAlignment="1">
      <alignment horizontal="center" vertical="center"/>
    </xf>
    <xf numFmtId="0" fontId="169" fillId="0" borderId="1" xfId="0" applyFont="1" applyBorder="1" applyAlignment="1">
      <alignment horizontal="center" vertical="center" wrapText="1"/>
    </xf>
    <xf numFmtId="0" fontId="60" fillId="0" borderId="0" xfId="0" applyFont="1" applyAlignment="1">
      <alignment horizontal="left" vertical="center"/>
    </xf>
    <xf numFmtId="16" fontId="32" fillId="8" borderId="1" xfId="0" applyNumberFormat="1" applyFont="1" applyFill="1" applyBorder="1" applyAlignment="1">
      <alignment horizontal="center" vertical="center"/>
    </xf>
    <xf numFmtId="0" fontId="174" fillId="0" borderId="0" xfId="0" applyFont="1" applyAlignment="1">
      <alignment horizontal="right" vertical="center"/>
    </xf>
    <xf numFmtId="0" fontId="176" fillId="0" borderId="0" xfId="0" applyFont="1"/>
    <xf numFmtId="0" fontId="177" fillId="0" borderId="0" xfId="0" applyFont="1" applyAlignment="1">
      <alignment horizontal="center"/>
    </xf>
    <xf numFmtId="0" fontId="176" fillId="0" borderId="0" xfId="2" applyFont="1" applyAlignment="1">
      <alignment vertical="center"/>
    </xf>
    <xf numFmtId="0" fontId="176" fillId="0" borderId="0" xfId="2" applyFont="1" applyAlignment="1">
      <alignment horizontal="right" vertical="center"/>
    </xf>
    <xf numFmtId="0" fontId="43" fillId="0" borderId="1" xfId="0" applyFont="1" applyBorder="1" applyAlignment="1">
      <alignment horizontal="center" vertical="top" wrapText="1"/>
    </xf>
    <xf numFmtId="16" fontId="149" fillId="4" borderId="7" xfId="0" applyNumberFormat="1" applyFont="1" applyFill="1" applyBorder="1" applyAlignment="1">
      <alignment horizontal="center" vertical="center"/>
    </xf>
    <xf numFmtId="16" fontId="43" fillId="8" borderId="9" xfId="0" applyNumberFormat="1" applyFont="1" applyFill="1" applyBorder="1" applyAlignment="1">
      <alignment horizontal="left" vertical="center"/>
    </xf>
    <xf numFmtId="0" fontId="50" fillId="0" borderId="1" xfId="0" applyFont="1" applyBorder="1" applyAlignment="1">
      <alignment vertical="center"/>
    </xf>
    <xf numFmtId="16" fontId="161" fillId="4" borderId="1" xfId="0" applyNumberFormat="1" applyFont="1" applyFill="1" applyBorder="1" applyAlignment="1">
      <alignment horizontal="center" vertical="center"/>
    </xf>
    <xf numFmtId="0" fontId="58" fillId="0" borderId="1" xfId="0" applyFont="1" applyBorder="1" applyAlignment="1">
      <alignment horizontal="left" vertical="center" wrapText="1"/>
    </xf>
    <xf numFmtId="0" fontId="59" fillId="0" borderId="12" xfId="0" applyFont="1" applyBorder="1" applyAlignment="1">
      <alignment horizontal="center" vertical="top"/>
    </xf>
    <xf numFmtId="0" fontId="58" fillId="0" borderId="5" xfId="0" applyFont="1" applyBorder="1" applyAlignment="1">
      <alignment horizontal="center" vertical="top" wrapText="1"/>
    </xf>
    <xf numFmtId="16" fontId="161" fillId="4" borderId="7" xfId="0" applyNumberFormat="1" applyFont="1" applyFill="1" applyBorder="1" applyAlignment="1">
      <alignment horizontal="center" vertical="center"/>
    </xf>
    <xf numFmtId="16" fontId="120" fillId="2" borderId="2" xfId="0" applyNumberFormat="1" applyFont="1" applyFill="1" applyBorder="1" applyAlignment="1">
      <alignment horizontal="center" vertical="center"/>
    </xf>
    <xf numFmtId="16" fontId="120" fillId="2" borderId="5" xfId="0" applyNumberFormat="1" applyFont="1" applyFill="1" applyBorder="1" applyAlignment="1">
      <alignment horizontal="left" vertical="center"/>
    </xf>
    <xf numFmtId="16" fontId="120" fillId="2" borderId="5" xfId="0" applyNumberFormat="1" applyFont="1" applyFill="1" applyBorder="1" applyAlignment="1">
      <alignment horizontal="center" vertical="center"/>
    </xf>
    <xf numFmtId="16" fontId="120" fillId="8" borderId="15" xfId="0" applyNumberFormat="1" applyFont="1" applyFill="1" applyBorder="1" applyAlignment="1">
      <alignment horizontal="left" vertical="center"/>
    </xf>
    <xf numFmtId="16" fontId="120" fillId="8" borderId="2" xfId="0" applyNumberFormat="1" applyFont="1" applyFill="1" applyBorder="1" applyAlignment="1">
      <alignment horizontal="center" vertical="center"/>
    </xf>
    <xf numFmtId="16" fontId="120" fillId="8" borderId="5" xfId="0" applyNumberFormat="1" applyFont="1" applyFill="1" applyBorder="1" applyAlignment="1">
      <alignment horizontal="left" vertical="center"/>
    </xf>
    <xf numFmtId="16" fontId="120" fillId="8" borderId="5" xfId="0" applyNumberFormat="1" applyFont="1" applyFill="1" applyBorder="1" applyAlignment="1">
      <alignment horizontal="center" vertical="center"/>
    </xf>
    <xf numFmtId="16" fontId="120" fillId="8" borderId="4" xfId="0" applyNumberFormat="1" applyFont="1" applyFill="1" applyBorder="1" applyAlignment="1">
      <alignment horizontal="center"/>
    </xf>
    <xf numFmtId="16" fontId="145" fillId="8" borderId="15" xfId="0" applyNumberFormat="1" applyFont="1" applyFill="1" applyBorder="1" applyAlignment="1">
      <alignment horizontal="left" vertical="center"/>
    </xf>
    <xf numFmtId="16" fontId="145" fillId="8" borderId="2" xfId="0" applyNumberFormat="1" applyFont="1" applyFill="1" applyBorder="1" applyAlignment="1">
      <alignment horizontal="center" vertical="center"/>
    </xf>
    <xf numFmtId="16" fontId="145" fillId="8" borderId="5" xfId="0" applyNumberFormat="1" applyFont="1" applyFill="1" applyBorder="1" applyAlignment="1">
      <alignment horizontal="left" vertical="center"/>
    </xf>
    <xf numFmtId="16" fontId="145" fillId="8" borderId="5" xfId="0" applyNumberFormat="1" applyFont="1" applyFill="1" applyBorder="1" applyAlignment="1">
      <alignment horizontal="center" vertical="center"/>
    </xf>
    <xf numFmtId="16" fontId="32" fillId="8" borderId="1" xfId="0" applyNumberFormat="1" applyFont="1" applyFill="1" applyBorder="1" applyAlignment="1">
      <alignment horizontal="right" vertical="center"/>
    </xf>
    <xf numFmtId="16" fontId="32" fillId="0" borderId="1" xfId="0" quotePrefix="1" applyNumberFormat="1" applyFont="1" applyBorder="1" applyAlignment="1">
      <alignment horizontal="left" vertical="center"/>
    </xf>
    <xf numFmtId="16" fontId="120" fillId="0" borderId="2" xfId="0" applyNumberFormat="1" applyFont="1" applyBorder="1" applyAlignment="1">
      <alignment horizontal="center" vertical="center"/>
    </xf>
    <xf numFmtId="16" fontId="120" fillId="0" borderId="5" xfId="0" applyNumberFormat="1" applyFont="1" applyBorder="1" applyAlignment="1">
      <alignment horizontal="left" vertical="center"/>
    </xf>
    <xf numFmtId="16" fontId="120" fillId="0" borderId="5" xfId="0" applyNumberFormat="1" applyFont="1" applyBorder="1" applyAlignment="1">
      <alignment horizontal="center" vertical="center"/>
    </xf>
    <xf numFmtId="168" fontId="108" fillId="0" borderId="1" xfId="0" applyNumberFormat="1" applyFont="1" applyBorder="1" applyAlignment="1">
      <alignment horizontal="center" vertical="center"/>
    </xf>
    <xf numFmtId="16" fontId="53" fillId="0" borderId="0" xfId="0" applyNumberFormat="1" applyFont="1" applyAlignment="1">
      <alignment horizontal="center" vertical="center"/>
    </xf>
    <xf numFmtId="0" fontId="43" fillId="0" borderId="0" xfId="2" applyFont="1" applyAlignment="1">
      <alignment horizontal="right" vertical="center"/>
    </xf>
    <xf numFmtId="16" fontId="0" fillId="0" borderId="0" xfId="0" applyNumberFormat="1" applyAlignment="1">
      <alignment horizontal="left" vertical="center"/>
    </xf>
    <xf numFmtId="16" fontId="0" fillId="0" borderId="0" xfId="0" applyNumberFormat="1" applyAlignment="1">
      <alignment horizontal="center" vertical="center"/>
    </xf>
    <xf numFmtId="0" fontId="41" fillId="0" borderId="1" xfId="0" applyFont="1" applyBorder="1" applyAlignment="1">
      <alignment horizontal="center" vertical="center" wrapText="1"/>
    </xf>
    <xf numFmtId="0" fontId="41" fillId="0" borderId="1" xfId="0" applyFont="1" applyBorder="1" applyAlignment="1">
      <alignment horizontal="left" vertical="center" wrapText="1"/>
    </xf>
    <xf numFmtId="0" fontId="41" fillId="0" borderId="1" xfId="0" applyFont="1" applyBorder="1" applyAlignment="1">
      <alignment horizontal="center" vertical="top" wrapText="1"/>
    </xf>
    <xf numFmtId="0" fontId="41" fillId="0" borderId="1" xfId="0" applyFont="1" applyBorder="1" applyAlignment="1">
      <alignment horizontal="center" vertical="top"/>
    </xf>
    <xf numFmtId="16" fontId="0" fillId="0" borderId="3" xfId="0" applyNumberFormat="1" applyBorder="1" applyAlignment="1">
      <alignment horizontal="left" vertical="center"/>
    </xf>
    <xf numFmtId="0" fontId="46" fillId="0" borderId="5" xfId="0" applyFont="1" applyBorder="1" applyAlignment="1">
      <alignment horizontal="center" vertical="top"/>
    </xf>
    <xf numFmtId="16" fontId="0" fillId="0" borderId="6" xfId="0" applyNumberFormat="1" applyBorder="1" applyAlignment="1">
      <alignment horizontal="left" vertical="center"/>
    </xf>
    <xf numFmtId="16" fontId="0" fillId="0" borderId="7" xfId="0" applyNumberFormat="1" applyBorder="1" applyAlignment="1">
      <alignment horizontal="center" vertical="center"/>
    </xf>
    <xf numFmtId="16" fontId="0" fillId="0" borderId="8" xfId="0" applyNumberFormat="1" applyBorder="1" applyAlignment="1">
      <alignment horizontal="center" vertical="center"/>
    </xf>
    <xf numFmtId="16" fontId="47" fillId="0" borderId="9" xfId="0" applyNumberFormat="1" applyFont="1" applyBorder="1" applyAlignment="1">
      <alignment horizontal="left" vertical="center"/>
    </xf>
    <xf numFmtId="168" fontId="0" fillId="0" borderId="7" xfId="0" applyNumberFormat="1" applyBorder="1" applyAlignment="1">
      <alignment horizontal="left" vertical="center"/>
    </xf>
    <xf numFmtId="16" fontId="0" fillId="0" borderId="10" xfId="0" applyNumberFormat="1" applyBorder="1" applyAlignment="1">
      <alignment horizontal="center" vertical="center"/>
    </xf>
    <xf numFmtId="16" fontId="0" fillId="0" borderId="11" xfId="0" applyNumberFormat="1" applyBorder="1" applyAlignment="1">
      <alignment horizontal="left" vertical="center"/>
    </xf>
    <xf numFmtId="16" fontId="0" fillId="0" borderId="12" xfId="0" applyNumberFormat="1" applyBorder="1" applyAlignment="1">
      <alignment horizontal="center" vertical="center"/>
    </xf>
    <xf numFmtId="16" fontId="0" fillId="0" borderId="13" xfId="0" applyNumberFormat="1" applyBorder="1" applyAlignment="1">
      <alignment horizontal="center" vertical="center"/>
    </xf>
    <xf numFmtId="16" fontId="48" fillId="0" borderId="3" xfId="0" applyNumberFormat="1" applyFont="1" applyBorder="1" applyAlignment="1">
      <alignment horizontal="left" vertical="center"/>
    </xf>
    <xf numFmtId="168" fontId="49" fillId="0" borderId="12" xfId="0" applyNumberFormat="1" applyFont="1" applyBorder="1" applyAlignment="1">
      <alignment horizontal="left" vertical="center"/>
    </xf>
    <xf numFmtId="0" fontId="32" fillId="0" borderId="0" xfId="2" applyFont="1" applyAlignment="1">
      <alignment horizontal="right" vertical="center"/>
    </xf>
    <xf numFmtId="0" fontId="42" fillId="0" borderId="0" xfId="0" applyFont="1" applyAlignment="1">
      <alignment horizontal="center" vertical="center"/>
    </xf>
    <xf numFmtId="0" fontId="41" fillId="0" borderId="12" xfId="0" applyFont="1" applyBorder="1" applyAlignment="1">
      <alignment horizontal="left" vertical="center" wrapText="1"/>
    </xf>
    <xf numFmtId="16" fontId="0" fillId="0" borderId="9" xfId="0" applyNumberFormat="1" applyBorder="1" applyAlignment="1">
      <alignment horizontal="left" vertical="center"/>
    </xf>
    <xf numFmtId="168" fontId="0" fillId="0" borderId="12" xfId="0" applyNumberFormat="1" applyBorder="1" applyAlignment="1">
      <alignment horizontal="left" vertical="center"/>
    </xf>
    <xf numFmtId="0" fontId="40" fillId="0" borderId="0" xfId="2" applyFont="1" applyAlignment="1">
      <alignment horizontal="right" vertical="center"/>
    </xf>
    <xf numFmtId="16" fontId="53" fillId="0" borderId="0" xfId="0" applyNumberFormat="1" applyFont="1" applyAlignment="1">
      <alignment horizontal="left" vertical="center"/>
    </xf>
    <xf numFmtId="16" fontId="53" fillId="0" borderId="7" xfId="0" applyNumberFormat="1" applyFont="1" applyBorder="1" applyAlignment="1">
      <alignment horizontal="center" vertical="center"/>
    </xf>
    <xf numFmtId="16" fontId="53" fillId="0" borderId="10" xfId="0" applyNumberFormat="1" applyFont="1" applyBorder="1" applyAlignment="1">
      <alignment horizontal="center" vertical="center"/>
    </xf>
    <xf numFmtId="16" fontId="53" fillId="0" borderId="12" xfId="0" applyNumberFormat="1" applyFont="1" applyBorder="1" applyAlignment="1">
      <alignment horizontal="center" vertical="center"/>
    </xf>
    <xf numFmtId="168" fontId="53" fillId="0" borderId="12" xfId="0" applyNumberFormat="1" applyFont="1" applyBorder="1" applyAlignment="1">
      <alignment horizontal="left" vertical="center"/>
    </xf>
    <xf numFmtId="168" fontId="49" fillId="0" borderId="0" xfId="0" applyNumberFormat="1" applyFont="1" applyAlignment="1">
      <alignment horizontal="left" vertical="center"/>
    </xf>
    <xf numFmtId="16" fontId="48" fillId="0" borderId="0" xfId="0" applyNumberFormat="1" applyFont="1" applyAlignment="1">
      <alignment horizontal="left" vertical="center"/>
    </xf>
    <xf numFmtId="16" fontId="119" fillId="0" borderId="3" xfId="0" applyNumberFormat="1" applyFont="1" applyBorder="1" applyAlignment="1">
      <alignment horizontal="left" vertical="center"/>
    </xf>
    <xf numFmtId="16" fontId="45" fillId="0" borderId="0" xfId="0" applyNumberFormat="1" applyFont="1" applyAlignment="1">
      <alignment vertical="center"/>
    </xf>
    <xf numFmtId="168" fontId="31" fillId="8" borderId="1" xfId="0" quotePrefix="1" applyNumberFormat="1" applyFont="1" applyFill="1" applyBorder="1" applyAlignment="1">
      <alignment horizontal="left" vertical="center"/>
    </xf>
    <xf numFmtId="0" fontId="183" fillId="0" borderId="0" xfId="0" applyFont="1" applyAlignment="1">
      <alignment vertical="center"/>
    </xf>
    <xf numFmtId="0" fontId="184" fillId="0" borderId="0" xfId="0" applyFont="1" applyAlignment="1">
      <alignment vertical="center"/>
    </xf>
    <xf numFmtId="0" fontId="129" fillId="0" borderId="0" xfId="0" applyFont="1" applyAlignment="1">
      <alignment horizontal="left" vertical="center"/>
    </xf>
    <xf numFmtId="0" fontId="130" fillId="0" borderId="0" xfId="0" applyFont="1" applyAlignment="1">
      <alignment horizontal="right" vertical="center"/>
    </xf>
    <xf numFmtId="16" fontId="31" fillId="8" borderId="1" xfId="0" applyNumberFormat="1" applyFont="1" applyFill="1" applyBorder="1" applyAlignment="1">
      <alignment horizontal="right" vertical="center"/>
    </xf>
    <xf numFmtId="16" fontId="43" fillId="8" borderId="15" xfId="0" applyNumberFormat="1" applyFont="1" applyFill="1" applyBorder="1" applyAlignment="1">
      <alignment horizontal="left" vertical="center"/>
    </xf>
    <xf numFmtId="16" fontId="43" fillId="0" borderId="15" xfId="0" applyNumberFormat="1" applyFont="1" applyBorder="1" applyAlignment="1">
      <alignment horizontal="left" vertical="center"/>
    </xf>
    <xf numFmtId="16" fontId="185" fillId="8" borderId="3" xfId="0" applyNumberFormat="1" applyFont="1" applyFill="1" applyBorder="1" applyAlignment="1">
      <alignment horizontal="left" vertical="center"/>
    </xf>
    <xf numFmtId="16" fontId="185" fillId="0" borderId="3" xfId="0" applyNumberFormat="1" applyFont="1" applyBorder="1" applyAlignment="1">
      <alignment horizontal="left" vertical="center"/>
    </xf>
    <xf numFmtId="168" fontId="108" fillId="8" borderId="1" xfId="0" applyNumberFormat="1" applyFont="1" applyFill="1" applyBorder="1" applyAlignment="1">
      <alignment horizontal="center" vertical="center"/>
    </xf>
    <xf numFmtId="16" fontId="161" fillId="2" borderId="15" xfId="0" applyNumberFormat="1" applyFont="1" applyFill="1" applyBorder="1" applyAlignment="1">
      <alignment horizontal="left" vertical="center"/>
    </xf>
    <xf numFmtId="16" fontId="32" fillId="6" borderId="1" xfId="0" applyNumberFormat="1" applyFont="1" applyFill="1" applyBorder="1" applyAlignment="1">
      <alignment horizontal="center" vertical="center"/>
    </xf>
    <xf numFmtId="16" fontId="71" fillId="0" borderId="1" xfId="0" applyNumberFormat="1" applyFont="1" applyBorder="1" applyAlignment="1">
      <alignment horizontal="left" vertical="center"/>
    </xf>
    <xf numFmtId="16" fontId="32" fillId="4" borderId="1" xfId="0" applyNumberFormat="1" applyFont="1" applyFill="1" applyBorder="1" applyAlignment="1">
      <alignment horizontal="center" vertical="center"/>
    </xf>
    <xf numFmtId="0" fontId="128" fillId="0" borderId="0" xfId="0" applyFont="1" applyAlignment="1">
      <alignment horizontal="right"/>
    </xf>
    <xf numFmtId="16" fontId="89" fillId="4" borderId="1" xfId="0" applyNumberFormat="1" applyFont="1" applyFill="1" applyBorder="1" applyAlignment="1">
      <alignment horizontal="center" vertical="center"/>
    </xf>
    <xf numFmtId="16" fontId="108" fillId="4" borderId="1" xfId="0" applyNumberFormat="1" applyFont="1" applyFill="1" applyBorder="1" applyAlignment="1">
      <alignment horizontal="center" vertical="center"/>
    </xf>
    <xf numFmtId="16" fontId="71" fillId="6" borderId="1" xfId="0" applyNumberFormat="1" applyFont="1" applyFill="1" applyBorder="1" applyAlignment="1">
      <alignment horizontal="left" vertical="center"/>
    </xf>
    <xf numFmtId="16" fontId="89" fillId="0" borderId="1" xfId="0" applyNumberFormat="1" applyFont="1" applyBorder="1" applyAlignment="1">
      <alignment horizontal="left" vertical="center"/>
    </xf>
    <xf numFmtId="16" fontId="89" fillId="0" borderId="1" xfId="0" applyNumberFormat="1" applyFont="1" applyBorder="1" applyAlignment="1">
      <alignment horizontal="center" vertical="center"/>
    </xf>
    <xf numFmtId="16" fontId="108" fillId="0" borderId="1" xfId="0" applyNumberFormat="1" applyFont="1" applyBorder="1" applyAlignment="1">
      <alignment horizontal="center" vertical="center"/>
    </xf>
    <xf numFmtId="0" fontId="32" fillId="2" borderId="0" xfId="0" applyFont="1" applyFill="1"/>
    <xf numFmtId="0" fontId="32" fillId="2" borderId="0" xfId="0" applyFont="1" applyFill="1" applyAlignment="1">
      <alignment vertical="center"/>
    </xf>
    <xf numFmtId="0" fontId="32" fillId="0" borderId="2" xfId="0" applyFont="1" applyBorder="1" applyAlignment="1">
      <alignment horizontal="center" vertical="center"/>
    </xf>
    <xf numFmtId="0" fontId="76" fillId="0" borderId="2" xfId="0" applyFont="1" applyBorder="1" applyAlignment="1">
      <alignment vertical="center"/>
    </xf>
    <xf numFmtId="16" fontId="0" fillId="4" borderId="10" xfId="0" applyNumberFormat="1" applyFill="1" applyBorder="1" applyAlignment="1">
      <alignment horizontal="center" vertical="center"/>
    </xf>
    <xf numFmtId="0" fontId="189" fillId="0" borderId="0" xfId="2" applyFont="1" applyAlignment="1">
      <alignment horizontal="right" vertical="center" indent="1"/>
    </xf>
    <xf numFmtId="0" fontId="43" fillId="0" borderId="2" xfId="0" applyFont="1" applyBorder="1" applyAlignment="1">
      <alignment vertical="center"/>
    </xf>
    <xf numFmtId="16" fontId="161" fillId="4" borderId="21" xfId="0" applyNumberFormat="1" applyFont="1" applyFill="1" applyBorder="1" applyAlignment="1">
      <alignment horizontal="center" vertical="center"/>
    </xf>
    <xf numFmtId="16" fontId="161" fillId="4" borderId="12" xfId="0" applyNumberFormat="1" applyFont="1" applyFill="1" applyBorder="1" applyAlignment="1">
      <alignment horizontal="center" vertical="center"/>
    </xf>
    <xf numFmtId="16" fontId="43" fillId="0" borderId="1" xfId="0" applyNumberFormat="1" applyFont="1" applyBorder="1" applyAlignment="1">
      <alignment horizontal="left" vertical="center"/>
    </xf>
    <xf numFmtId="16" fontId="43" fillId="0" borderId="9" xfId="0" applyNumberFormat="1" applyFont="1" applyBorder="1" applyAlignment="1">
      <alignment horizontal="left" vertical="center"/>
    </xf>
    <xf numFmtId="16" fontId="166" fillId="0" borderId="15" xfId="0" applyNumberFormat="1" applyFont="1" applyBorder="1" applyAlignment="1">
      <alignment horizontal="left" vertical="center"/>
    </xf>
    <xf numFmtId="16" fontId="166" fillId="0" borderId="2" xfId="0" applyNumberFormat="1" applyFont="1" applyBorder="1" applyAlignment="1">
      <alignment horizontal="center" vertical="center"/>
    </xf>
    <xf numFmtId="16" fontId="166" fillId="0" borderId="5" xfId="0" applyNumberFormat="1" applyFont="1" applyBorder="1" applyAlignment="1">
      <alignment horizontal="left" vertical="center"/>
    </xf>
    <xf numFmtId="16" fontId="166" fillId="0" borderId="5" xfId="0" applyNumberFormat="1" applyFont="1" applyBorder="1" applyAlignment="1">
      <alignment horizontal="center" vertical="center"/>
    </xf>
    <xf numFmtId="16" fontId="166" fillId="0" borderId="12" xfId="0" applyNumberFormat="1" applyFont="1" applyBorder="1" applyAlignment="1">
      <alignment horizontal="center" vertical="center"/>
    </xf>
    <xf numFmtId="16" fontId="166" fillId="8" borderId="15" xfId="0" applyNumberFormat="1" applyFont="1" applyFill="1" applyBorder="1" applyAlignment="1">
      <alignment horizontal="left" vertical="center"/>
    </xf>
    <xf numFmtId="16" fontId="166" fillId="8" borderId="2" xfId="0" applyNumberFormat="1" applyFont="1" applyFill="1" applyBorder="1" applyAlignment="1">
      <alignment horizontal="center" vertical="center"/>
    </xf>
    <xf numFmtId="16" fontId="166" fillId="8" borderId="5" xfId="0" applyNumberFormat="1" applyFont="1" applyFill="1" applyBorder="1" applyAlignment="1">
      <alignment horizontal="left" vertical="center"/>
    </xf>
    <xf numFmtId="16" fontId="166" fillId="8" borderId="5" xfId="0" applyNumberFormat="1" applyFont="1" applyFill="1" applyBorder="1" applyAlignment="1">
      <alignment horizontal="center" vertical="center"/>
    </xf>
    <xf numFmtId="16" fontId="166" fillId="8" borderId="12" xfId="0" applyNumberFormat="1" applyFont="1" applyFill="1" applyBorder="1" applyAlignment="1">
      <alignment horizontal="center" vertical="center"/>
    </xf>
    <xf numFmtId="16" fontId="53" fillId="0" borderId="0" xfId="0" applyNumberFormat="1" applyFont="1" applyAlignment="1">
      <alignment vertical="center"/>
    </xf>
    <xf numFmtId="16" fontId="63" fillId="0" borderId="0" xfId="0" applyNumberFormat="1" applyFont="1" applyAlignment="1">
      <alignment vertical="center"/>
    </xf>
    <xf numFmtId="16" fontId="50" fillId="0" borderId="2" xfId="0" applyNumberFormat="1" applyFont="1" applyBorder="1" applyAlignment="1">
      <alignment horizontal="center" vertical="center"/>
    </xf>
    <xf numFmtId="16" fontId="32" fillId="2" borderId="1" xfId="0" applyNumberFormat="1" applyFont="1" applyFill="1" applyBorder="1" applyAlignment="1">
      <alignment horizontal="left" vertical="center"/>
    </xf>
    <xf numFmtId="0" fontId="39" fillId="0" borderId="1" xfId="0" applyFont="1" applyBorder="1" applyAlignment="1">
      <alignment horizontal="center" vertical="top"/>
    </xf>
    <xf numFmtId="0" fontId="193" fillId="0" borderId="1" xfId="0" applyFont="1" applyBorder="1" applyAlignment="1">
      <alignment horizontal="left" vertical="center" wrapText="1"/>
    </xf>
    <xf numFmtId="16" fontId="41" fillId="0" borderId="2" xfId="0" applyNumberFormat="1" applyFont="1" applyBorder="1" applyAlignment="1">
      <alignment horizontal="center" vertical="center"/>
    </xf>
    <xf numFmtId="0" fontId="193" fillId="0" borderId="5" xfId="0" applyFont="1" applyBorder="1" applyAlignment="1">
      <alignment horizontal="left" vertical="center" wrapText="1"/>
    </xf>
    <xf numFmtId="0" fontId="74" fillId="0" borderId="0" xfId="0" applyFont="1" applyAlignment="1">
      <alignment horizontal="center" vertical="top"/>
    </xf>
    <xf numFmtId="0" fontId="58" fillId="0" borderId="0" xfId="0" applyFont="1" applyAlignment="1">
      <alignment horizontal="center" vertical="top"/>
    </xf>
    <xf numFmtId="0" fontId="75" fillId="0" borderId="3" xfId="0" applyFont="1" applyBorder="1" applyAlignment="1">
      <alignment horizontal="center" vertical="top"/>
    </xf>
    <xf numFmtId="16" fontId="145" fillId="0" borderId="5" xfId="0" applyNumberFormat="1" applyFont="1" applyBorder="1" applyAlignment="1">
      <alignment horizontal="left" vertical="center"/>
    </xf>
    <xf numFmtId="0" fontId="74" fillId="0" borderId="0" xfId="0" applyFont="1" applyAlignment="1">
      <alignment horizontal="center" vertical="center"/>
    </xf>
    <xf numFmtId="0" fontId="75" fillId="0" borderId="3" xfId="0" applyFont="1" applyBorder="1" applyAlignment="1">
      <alignment horizontal="center" vertical="center"/>
    </xf>
    <xf numFmtId="16" fontId="53" fillId="0" borderId="15" xfId="0" applyNumberFormat="1" applyFont="1" applyBorder="1" applyAlignment="1">
      <alignment horizontal="left" vertical="center"/>
    </xf>
    <xf numFmtId="16" fontId="53" fillId="0" borderId="5" xfId="0" applyNumberFormat="1" applyFont="1" applyBorder="1" applyAlignment="1">
      <alignment horizontal="left" vertical="center"/>
    </xf>
    <xf numFmtId="16" fontId="69" fillId="2" borderId="1" xfId="0" quotePrefix="1" applyNumberFormat="1" applyFont="1" applyFill="1" applyBorder="1" applyAlignment="1">
      <alignment horizontal="right" vertical="center"/>
    </xf>
    <xf numFmtId="16" fontId="32" fillId="3" borderId="21" xfId="0" applyNumberFormat="1" applyFont="1" applyFill="1" applyBorder="1" applyAlignment="1">
      <alignment horizontal="center" vertical="center"/>
    </xf>
    <xf numFmtId="16" fontId="32" fillId="3" borderId="1" xfId="0" applyNumberFormat="1" applyFont="1" applyFill="1" applyBorder="1" applyAlignment="1">
      <alignment horizontal="center" vertical="center"/>
    </xf>
    <xf numFmtId="16" fontId="50" fillId="0" borderId="12" xfId="0" applyNumberFormat="1" applyFont="1" applyBorder="1" applyAlignment="1">
      <alignment horizontal="center" vertical="center"/>
    </xf>
    <xf numFmtId="16" fontId="120" fillId="0" borderId="1" xfId="0" applyNumberFormat="1" applyFont="1" applyBorder="1" applyAlignment="1">
      <alignment horizontal="center" vertical="center"/>
    </xf>
    <xf numFmtId="16" fontId="120" fillId="0" borderId="15" xfId="0" applyNumberFormat="1" applyFont="1" applyBorder="1" applyAlignment="1">
      <alignment horizontal="left" vertical="center"/>
    </xf>
    <xf numFmtId="16" fontId="166" fillId="4" borderId="2" xfId="0" applyNumberFormat="1" applyFont="1" applyFill="1" applyBorder="1" applyAlignment="1">
      <alignment horizontal="center" vertical="center"/>
    </xf>
    <xf numFmtId="16" fontId="32" fillId="6" borderId="1" xfId="0" applyNumberFormat="1" applyFont="1" applyFill="1" applyBorder="1" applyAlignment="1">
      <alignment horizontal="left" vertical="center"/>
    </xf>
    <xf numFmtId="16" fontId="140" fillId="6" borderId="1" xfId="0" applyNumberFormat="1" applyFont="1" applyFill="1" applyBorder="1" applyAlignment="1">
      <alignment horizontal="center" vertical="center"/>
    </xf>
    <xf numFmtId="16" fontId="32" fillId="6" borderId="2" xfId="0" applyNumberFormat="1" applyFont="1" applyFill="1" applyBorder="1" applyAlignment="1">
      <alignment horizontal="center" vertical="center"/>
    </xf>
    <xf numFmtId="0" fontId="63" fillId="0" borderId="0" xfId="0" applyFont="1" applyAlignment="1">
      <alignment horizontal="center" vertical="center"/>
    </xf>
    <xf numFmtId="0" fontId="198" fillId="0" borderId="0" xfId="2" applyFont="1" applyAlignment="1">
      <alignment horizontal="right" vertical="center"/>
    </xf>
    <xf numFmtId="0" fontId="0" fillId="0" borderId="0" xfId="0" applyAlignment="1">
      <alignment horizontal="left" vertical="top"/>
    </xf>
    <xf numFmtId="0" fontId="0" fillId="0" borderId="0" xfId="0" applyAlignment="1">
      <alignment horizontal="center" vertical="top"/>
    </xf>
    <xf numFmtId="0" fontId="41" fillId="0" borderId="0" xfId="0" applyFont="1" applyAlignment="1">
      <alignment horizontal="left" vertical="top" indent="1"/>
    </xf>
    <xf numFmtId="0" fontId="0" fillId="0" borderId="0" xfId="0" applyAlignment="1">
      <alignment horizontal="left" vertical="top" indent="1"/>
    </xf>
    <xf numFmtId="0" fontId="0" fillId="0" borderId="0" xfId="0" applyAlignment="1">
      <alignment horizontal="left" vertical="top" wrapText="1" indent="1"/>
    </xf>
    <xf numFmtId="16" fontId="154" fillId="0" borderId="23" xfId="0" applyNumberFormat="1" applyFont="1" applyBorder="1" applyAlignment="1">
      <alignment horizontal="left" vertical="center"/>
    </xf>
    <xf numFmtId="0" fontId="199" fillId="0" borderId="0" xfId="0" applyFont="1"/>
    <xf numFmtId="0" fontId="127" fillId="0" borderId="0" xfId="2" applyFont="1" applyAlignment="1">
      <alignment horizontal="right" vertical="center"/>
    </xf>
    <xf numFmtId="0" fontId="126" fillId="0" borderId="0" xfId="2" applyFont="1" applyAlignment="1">
      <alignment horizontal="right" vertical="center" wrapText="1"/>
    </xf>
    <xf numFmtId="0" fontId="126" fillId="0" borderId="0" xfId="0" applyFont="1" applyAlignment="1">
      <alignment horizontal="right" vertical="center"/>
    </xf>
    <xf numFmtId="0" fontId="147" fillId="0" borderId="0" xfId="0" applyFont="1" applyAlignment="1">
      <alignment horizontal="right" vertical="center" wrapText="1"/>
    </xf>
    <xf numFmtId="0" fontId="16" fillId="0" borderId="0" xfId="2" applyAlignment="1">
      <alignment horizontal="left" vertical="center" indent="1"/>
    </xf>
    <xf numFmtId="16" fontId="120" fillId="4" borderId="1" xfId="0" applyNumberFormat="1" applyFont="1" applyFill="1" applyBorder="1" applyAlignment="1">
      <alignment horizontal="center" vertical="center"/>
    </xf>
    <xf numFmtId="16" fontId="120" fillId="8" borderId="1" xfId="0" applyNumberFormat="1" applyFont="1" applyFill="1" applyBorder="1" applyAlignment="1">
      <alignment horizontal="left" vertical="center"/>
    </xf>
    <xf numFmtId="16" fontId="120" fillId="8" borderId="1" xfId="0" quotePrefix="1" applyNumberFormat="1" applyFont="1" applyFill="1" applyBorder="1" applyAlignment="1">
      <alignment horizontal="left" vertical="center"/>
    </xf>
    <xf numFmtId="16" fontId="120" fillId="8" borderId="1" xfId="0" applyNumberFormat="1" applyFont="1" applyFill="1" applyBorder="1" applyAlignment="1">
      <alignment horizontal="center" vertical="center"/>
    </xf>
    <xf numFmtId="16" fontId="53" fillId="4" borderId="12" xfId="0" applyNumberFormat="1" applyFont="1" applyFill="1" applyBorder="1" applyAlignment="1">
      <alignment horizontal="center" vertical="center"/>
    </xf>
    <xf numFmtId="16" fontId="120" fillId="4" borderId="7" xfId="0" applyNumberFormat="1" applyFont="1" applyFill="1" applyBorder="1" applyAlignment="1">
      <alignment horizontal="center" vertical="center"/>
    </xf>
    <xf numFmtId="16" fontId="120" fillId="4" borderId="12" xfId="0" applyNumberFormat="1" applyFont="1" applyFill="1" applyBorder="1" applyAlignment="1">
      <alignment horizontal="center" vertical="center"/>
    </xf>
    <xf numFmtId="16" fontId="166" fillId="4" borderId="5" xfId="0" applyNumberFormat="1" applyFont="1" applyFill="1" applyBorder="1" applyAlignment="1">
      <alignment horizontal="center" vertical="center"/>
    </xf>
    <xf numFmtId="16" fontId="166" fillId="4" borderId="12" xfId="0" applyNumberFormat="1" applyFont="1" applyFill="1" applyBorder="1" applyAlignment="1">
      <alignment horizontal="center" vertical="center"/>
    </xf>
    <xf numFmtId="16" fontId="40" fillId="0" borderId="9" xfId="0" applyNumberFormat="1" applyFont="1" applyBorder="1" applyAlignment="1">
      <alignment horizontal="left" vertical="center"/>
    </xf>
    <xf numFmtId="16" fontId="53" fillId="4" borderId="2" xfId="0" applyNumberFormat="1" applyFont="1" applyFill="1" applyBorder="1" applyAlignment="1">
      <alignment horizontal="center" vertical="center"/>
    </xf>
    <xf numFmtId="16" fontId="53" fillId="4" borderId="7" xfId="0" applyNumberFormat="1" applyFont="1" applyFill="1" applyBorder="1" applyAlignment="1">
      <alignment horizontal="center" vertical="center"/>
    </xf>
    <xf numFmtId="16" fontId="53" fillId="4" borderId="14" xfId="0" applyNumberFormat="1" applyFont="1" applyFill="1" applyBorder="1" applyAlignment="1">
      <alignment horizontal="center" vertical="center"/>
    </xf>
    <xf numFmtId="16" fontId="50" fillId="0" borderId="1" xfId="0" applyNumberFormat="1" applyFont="1" applyBorder="1" applyAlignment="1">
      <alignment horizontal="left" vertical="center"/>
    </xf>
    <xf numFmtId="16" fontId="120" fillId="0" borderId="1" xfId="0" applyNumberFormat="1" applyFont="1" applyBorder="1" applyAlignment="1">
      <alignment horizontal="left" vertical="center"/>
    </xf>
    <xf numFmtId="16" fontId="120" fillId="0" borderId="1" xfId="0" quotePrefix="1" applyNumberFormat="1" applyFont="1" applyBorder="1" applyAlignment="1">
      <alignment horizontal="left" vertical="center"/>
    </xf>
    <xf numFmtId="16" fontId="145" fillId="14" borderId="1" xfId="0" applyNumberFormat="1" applyFont="1" applyFill="1" applyBorder="1" applyAlignment="1">
      <alignment horizontal="center" vertical="center"/>
    </xf>
    <xf numFmtId="16" fontId="120" fillId="14" borderId="21" xfId="0" applyNumberFormat="1" applyFont="1" applyFill="1" applyBorder="1" applyAlignment="1">
      <alignment horizontal="center" vertical="center"/>
    </xf>
    <xf numFmtId="16" fontId="120" fillId="14" borderId="1" xfId="0" applyNumberFormat="1" applyFont="1" applyFill="1" applyBorder="1" applyAlignment="1">
      <alignment horizontal="center" vertical="center"/>
    </xf>
    <xf numFmtId="16" fontId="120" fillId="14" borderId="1" xfId="0" applyNumberFormat="1" applyFont="1" applyFill="1" applyBorder="1" applyAlignment="1">
      <alignment horizontal="left" vertical="center"/>
    </xf>
    <xf numFmtId="16" fontId="145" fillId="14" borderId="21" xfId="0" applyNumberFormat="1" applyFont="1" applyFill="1" applyBorder="1" applyAlignment="1">
      <alignment horizontal="center" vertical="center"/>
    </xf>
    <xf numFmtId="16" fontId="154" fillId="2" borderId="3" xfId="0" applyNumberFormat="1" applyFont="1" applyFill="1" applyBorder="1" applyAlignment="1">
      <alignment horizontal="left" vertical="center"/>
    </xf>
    <xf numFmtId="16" fontId="120" fillId="8" borderId="21" xfId="0" applyNumberFormat="1" applyFont="1" applyFill="1" applyBorder="1" applyAlignment="1">
      <alignment horizontal="center" vertical="center"/>
    </xf>
    <xf numFmtId="16" fontId="43" fillId="14" borderId="1" xfId="0" quotePrefix="1" applyNumberFormat="1" applyFont="1" applyFill="1" applyBorder="1" applyAlignment="1">
      <alignment horizontal="right" vertical="center"/>
    </xf>
    <xf numFmtId="16" fontId="145" fillId="8" borderId="1" xfId="0" applyNumberFormat="1" applyFont="1" applyFill="1" applyBorder="1" applyAlignment="1">
      <alignment horizontal="center" vertical="center"/>
    </xf>
    <xf numFmtId="16" fontId="154" fillId="8" borderId="23" xfId="0" applyNumberFormat="1" applyFont="1" applyFill="1" applyBorder="1" applyAlignment="1">
      <alignment horizontal="left" vertical="center"/>
    </xf>
    <xf numFmtId="0" fontId="201" fillId="0" borderId="0" xfId="0" applyFont="1" applyAlignment="1">
      <alignment horizontal="left" vertical="center"/>
    </xf>
    <xf numFmtId="0" fontId="196" fillId="0" borderId="0" xfId="2" applyFont="1" applyAlignment="1">
      <alignment horizontal="right" vertical="center"/>
    </xf>
    <xf numFmtId="0" fontId="202" fillId="3" borderId="1" xfId="0" applyFont="1" applyFill="1" applyBorder="1" applyAlignment="1">
      <alignment horizontal="center" vertical="top"/>
    </xf>
    <xf numFmtId="0" fontId="0" fillId="0" borderId="1" xfId="0" applyBorder="1" applyAlignment="1">
      <alignment horizontal="center" vertical="top"/>
    </xf>
    <xf numFmtId="0" fontId="0" fillId="0" borderId="21" xfId="0" applyBorder="1" applyAlignment="1">
      <alignment horizontal="center" vertical="top"/>
    </xf>
    <xf numFmtId="0" fontId="192" fillId="0" borderId="0" xfId="0" applyFont="1" applyAlignment="1">
      <alignment horizontal="center" vertical="top"/>
    </xf>
    <xf numFmtId="0" fontId="203" fillId="0" borderId="0" xfId="0" applyFont="1" applyAlignment="1">
      <alignment horizontal="center" vertical="top"/>
    </xf>
    <xf numFmtId="0" fontId="0" fillId="0" borderId="1" xfId="0" applyBorder="1" applyAlignment="1">
      <alignment horizontal="center" vertical="top" wrapText="1"/>
    </xf>
    <xf numFmtId="16" fontId="200" fillId="8" borderId="5" xfId="0" applyNumberFormat="1" applyFont="1" applyFill="1" applyBorder="1" applyAlignment="1">
      <alignment horizontal="left" vertical="center"/>
    </xf>
    <xf numFmtId="16" fontId="200" fillId="0" borderId="5" xfId="0" applyNumberFormat="1" applyFont="1" applyBorder="1" applyAlignment="1">
      <alignment horizontal="left" vertical="center"/>
    </xf>
    <xf numFmtId="0" fontId="121" fillId="0" borderId="0" xfId="0" applyFont="1" applyAlignment="1">
      <alignment vertical="center"/>
    </xf>
    <xf numFmtId="0" fontId="16" fillId="0" borderId="0" xfId="0" applyFont="1" applyAlignment="1">
      <alignment horizontal="center"/>
    </xf>
    <xf numFmtId="0" fontId="43" fillId="0" borderId="0" xfId="0" applyFont="1" applyAlignment="1">
      <alignment horizontal="center" vertical="center" wrapText="1"/>
    </xf>
    <xf numFmtId="16" fontId="43" fillId="8" borderId="2" xfId="0" applyNumberFormat="1" applyFont="1" applyFill="1" applyBorder="1" applyAlignment="1">
      <alignment horizontal="center" vertical="center"/>
    </xf>
    <xf numFmtId="16" fontId="145" fillId="8" borderId="12" xfId="0" applyNumberFormat="1" applyFont="1" applyFill="1" applyBorder="1" applyAlignment="1">
      <alignment horizontal="center" vertical="center"/>
    </xf>
    <xf numFmtId="0" fontId="0" fillId="0" borderId="1" xfId="0" applyBorder="1" applyAlignment="1">
      <alignment wrapText="1"/>
    </xf>
    <xf numFmtId="0" fontId="0" fillId="0" borderId="1" xfId="0" applyBorder="1" applyAlignment="1">
      <alignment vertical="top" wrapText="1"/>
    </xf>
    <xf numFmtId="0" fontId="212" fillId="0" borderId="0" xfId="0" applyFont="1" applyAlignment="1">
      <alignment horizontal="right"/>
    </xf>
    <xf numFmtId="0" fontId="213" fillId="0" borderId="0" xfId="0" applyFont="1" applyAlignment="1">
      <alignment horizontal="right"/>
    </xf>
    <xf numFmtId="16" fontId="53" fillId="4" borderId="10" xfId="0" applyNumberFormat="1" applyFont="1" applyFill="1" applyBorder="1" applyAlignment="1">
      <alignment horizontal="center" vertical="center"/>
    </xf>
    <xf numFmtId="16" fontId="53" fillId="4" borderId="0" xfId="0" applyNumberFormat="1" applyFont="1" applyFill="1" applyAlignment="1">
      <alignment horizontal="center" vertical="center"/>
    </xf>
    <xf numFmtId="0" fontId="212" fillId="0" borderId="2" xfId="0" applyFont="1" applyBorder="1" applyAlignment="1">
      <alignment horizontal="center" vertical="center" wrapText="1"/>
    </xf>
    <xf numFmtId="16" fontId="32" fillId="20" borderId="1" xfId="0" applyNumberFormat="1" applyFont="1" applyFill="1" applyBorder="1" applyAlignment="1">
      <alignment horizontal="left" vertical="center"/>
    </xf>
    <xf numFmtId="16" fontId="143" fillId="20" borderId="1" xfId="0" applyNumberFormat="1" applyFont="1" applyFill="1" applyBorder="1" applyAlignment="1">
      <alignment horizontal="center" vertical="center"/>
    </xf>
    <xf numFmtId="16" fontId="32" fillId="20" borderId="2" xfId="0" applyNumberFormat="1" applyFont="1" applyFill="1" applyBorder="1" applyAlignment="1">
      <alignment horizontal="center" vertical="center"/>
    </xf>
    <xf numFmtId="16" fontId="50" fillId="20" borderId="1" xfId="0" applyNumberFormat="1" applyFont="1" applyFill="1" applyBorder="1" applyAlignment="1">
      <alignment horizontal="left" vertical="center"/>
    </xf>
    <xf numFmtId="0" fontId="43" fillId="0" borderId="12" xfId="0" applyFont="1" applyBorder="1" applyAlignment="1">
      <alignment vertical="center"/>
    </xf>
    <xf numFmtId="16" fontId="43" fillId="8" borderId="5" xfId="0" applyNumberFormat="1" applyFont="1" applyFill="1" applyBorder="1" applyAlignment="1">
      <alignment horizontal="left" vertical="center"/>
    </xf>
    <xf numFmtId="16" fontId="145" fillId="0" borderId="5" xfId="0" applyNumberFormat="1" applyFont="1" applyBorder="1" applyAlignment="1">
      <alignment horizontal="center" vertical="center"/>
    </xf>
    <xf numFmtId="16" fontId="53" fillId="0" borderId="2" xfId="0" applyNumberFormat="1" applyFont="1" applyBorder="1" applyAlignment="1">
      <alignment horizontal="left" vertical="center"/>
    </xf>
    <xf numFmtId="16" fontId="53" fillId="2" borderId="15" xfId="0" applyNumberFormat="1" applyFont="1" applyFill="1" applyBorder="1" applyAlignment="1">
      <alignment horizontal="center" vertical="center"/>
    </xf>
    <xf numFmtId="16" fontId="161" fillId="0" borderId="5" xfId="0" applyNumberFormat="1" applyFont="1" applyBorder="1" applyAlignment="1">
      <alignment horizontal="left" vertical="center"/>
    </xf>
    <xf numFmtId="16" fontId="214" fillId="0" borderId="5" xfId="0" applyNumberFormat="1" applyFont="1" applyBorder="1" applyAlignment="1">
      <alignment horizontal="center" vertical="center"/>
    </xf>
    <xf numFmtId="16" fontId="214" fillId="0" borderId="12" xfId="0" applyNumberFormat="1" applyFont="1" applyBorder="1" applyAlignment="1">
      <alignment horizontal="center" vertical="center"/>
    </xf>
    <xf numFmtId="16" fontId="215" fillId="8" borderId="15" xfId="0" applyNumberFormat="1" applyFont="1" applyFill="1" applyBorder="1" applyAlignment="1">
      <alignment horizontal="left" vertical="center"/>
    </xf>
    <xf numFmtId="16" fontId="216" fillId="8" borderId="2" xfId="0" applyNumberFormat="1" applyFont="1" applyFill="1" applyBorder="1" applyAlignment="1">
      <alignment horizontal="center" vertical="center"/>
    </xf>
    <xf numFmtId="16" fontId="215" fillId="8" borderId="2" xfId="0" applyNumberFormat="1" applyFont="1" applyFill="1" applyBorder="1" applyAlignment="1">
      <alignment horizontal="center" vertical="center"/>
    </xf>
    <xf numFmtId="16" fontId="32" fillId="4" borderId="2" xfId="0" applyNumberFormat="1" applyFont="1" applyFill="1" applyBorder="1" applyAlignment="1">
      <alignment horizontal="center" vertical="center"/>
    </xf>
    <xf numFmtId="16" fontId="217" fillId="4" borderId="1" xfId="0" applyNumberFormat="1" applyFont="1" applyFill="1" applyBorder="1" applyAlignment="1">
      <alignment horizontal="center" vertical="center"/>
    </xf>
    <xf numFmtId="16" fontId="218" fillId="0" borderId="0" xfId="0" applyNumberFormat="1" applyFont="1" applyAlignment="1">
      <alignment horizontal="right" vertical="center"/>
    </xf>
    <xf numFmtId="16" fontId="166" fillId="8" borderId="1" xfId="0" applyNumberFormat="1" applyFont="1" applyFill="1" applyBorder="1" applyAlignment="1">
      <alignment horizontal="left" vertical="center"/>
    </xf>
    <xf numFmtId="16" fontId="166" fillId="8" borderId="1" xfId="0" quotePrefix="1" applyNumberFormat="1" applyFont="1" applyFill="1" applyBorder="1" applyAlignment="1">
      <alignment horizontal="left" vertical="center"/>
    </xf>
    <xf numFmtId="16" fontId="166" fillId="8" borderId="1" xfId="0" applyNumberFormat="1" applyFont="1" applyFill="1" applyBorder="1" applyAlignment="1">
      <alignment horizontal="center" vertical="center"/>
    </xf>
    <xf numFmtId="16" fontId="89" fillId="8" borderId="1" xfId="0" applyNumberFormat="1" applyFont="1" applyFill="1" applyBorder="1" applyAlignment="1">
      <alignment horizontal="center" vertical="center"/>
    </xf>
    <xf numFmtId="16" fontId="108" fillId="8" borderId="1" xfId="0" applyNumberFormat="1" applyFont="1" applyFill="1" applyBorder="1" applyAlignment="1">
      <alignment horizontal="center" vertical="center"/>
    </xf>
    <xf numFmtId="0" fontId="150" fillId="0" borderId="0" xfId="2" applyFont="1" applyAlignment="1">
      <alignment horizontal="right" vertical="center"/>
    </xf>
    <xf numFmtId="16" fontId="219" fillId="0" borderId="3" xfId="0" applyNumberFormat="1" applyFont="1" applyBorder="1" applyAlignment="1">
      <alignment horizontal="left" vertical="center"/>
    </xf>
    <xf numFmtId="0" fontId="218" fillId="0" borderId="0" xfId="0" applyFont="1" applyAlignment="1">
      <alignment horizontal="right"/>
    </xf>
    <xf numFmtId="0" fontId="218" fillId="0" borderId="0" xfId="0" applyFont="1" applyAlignment="1">
      <alignment horizontal="right" vertical="center"/>
    </xf>
    <xf numFmtId="16" fontId="120" fillId="0" borderId="25" xfId="0" applyNumberFormat="1" applyFont="1" applyBorder="1" applyAlignment="1">
      <alignment horizontal="left" vertical="center"/>
    </xf>
    <xf numFmtId="16" fontId="120" fillId="0" borderId="26" xfId="0" quotePrefix="1" applyNumberFormat="1" applyFont="1" applyBorder="1" applyAlignment="1">
      <alignment horizontal="left" vertical="center"/>
    </xf>
    <xf numFmtId="16" fontId="120" fillId="0" borderId="26" xfId="0" applyNumberFormat="1" applyFont="1" applyBorder="1" applyAlignment="1">
      <alignment horizontal="center" vertical="center"/>
    </xf>
    <xf numFmtId="16" fontId="145" fillId="14" borderId="27" xfId="0" applyNumberFormat="1" applyFont="1" applyFill="1" applyBorder="1" applyAlignment="1">
      <alignment horizontal="center" vertical="center"/>
    </xf>
    <xf numFmtId="16" fontId="120" fillId="4" borderId="28" xfId="0" applyNumberFormat="1" applyFont="1" applyFill="1" applyBorder="1" applyAlignment="1">
      <alignment horizontal="center" vertical="center"/>
    </xf>
    <xf numFmtId="16" fontId="120" fillId="14" borderId="29" xfId="0" applyNumberFormat="1" applyFont="1" applyFill="1" applyBorder="1" applyAlignment="1">
      <alignment horizontal="left" vertical="center"/>
    </xf>
    <xf numFmtId="16" fontId="145" fillId="14" borderId="30" xfId="0" quotePrefix="1" applyNumberFormat="1" applyFont="1" applyFill="1" applyBorder="1" applyAlignment="1">
      <alignment horizontal="right" vertical="center"/>
    </xf>
    <xf numFmtId="16" fontId="43" fillId="14" borderId="30" xfId="0" applyNumberFormat="1" applyFont="1" applyFill="1" applyBorder="1" applyAlignment="1">
      <alignment horizontal="center" vertical="center"/>
    </xf>
    <xf numFmtId="16" fontId="120" fillId="0" borderId="31" xfId="0" applyNumberFormat="1" applyFont="1" applyBorder="1" applyAlignment="1">
      <alignment horizontal="center" vertical="center"/>
    </xf>
    <xf numFmtId="16" fontId="120" fillId="0" borderId="32" xfId="0" applyNumberFormat="1" applyFont="1" applyBorder="1" applyAlignment="1">
      <alignment horizontal="center" vertical="center"/>
    </xf>
    <xf numFmtId="16" fontId="145" fillId="14" borderId="31" xfId="0" applyNumberFormat="1" applyFont="1" applyFill="1" applyBorder="1" applyAlignment="1">
      <alignment horizontal="center" vertical="center"/>
    </xf>
    <xf numFmtId="16" fontId="43" fillId="0" borderId="25" xfId="0" applyNumberFormat="1" applyFont="1" applyBorder="1" applyAlignment="1">
      <alignment horizontal="left" vertical="center"/>
    </xf>
    <xf numFmtId="16" fontId="161" fillId="4" borderId="26" xfId="0" applyNumberFormat="1" applyFont="1" applyFill="1" applyBorder="1" applyAlignment="1">
      <alignment horizontal="center" vertical="center"/>
    </xf>
    <xf numFmtId="16" fontId="161" fillId="4" borderId="27" xfId="0" applyNumberFormat="1" applyFont="1" applyFill="1" applyBorder="1" applyAlignment="1">
      <alignment horizontal="center" vertical="center"/>
    </xf>
    <xf numFmtId="16" fontId="161" fillId="4" borderId="28" xfId="0" applyNumberFormat="1" applyFont="1" applyFill="1" applyBorder="1" applyAlignment="1">
      <alignment horizontal="center" vertical="center"/>
    </xf>
    <xf numFmtId="16" fontId="217" fillId="4" borderId="21" xfId="0" applyNumberFormat="1" applyFont="1" applyFill="1" applyBorder="1" applyAlignment="1">
      <alignment horizontal="center" vertical="center"/>
    </xf>
    <xf numFmtId="16" fontId="120" fillId="14" borderId="25" xfId="0" applyNumberFormat="1" applyFont="1" applyFill="1" applyBorder="1" applyAlignment="1">
      <alignment horizontal="left" vertical="center"/>
    </xf>
    <xf numFmtId="16" fontId="145" fillId="14" borderId="26" xfId="0" quotePrefix="1" applyNumberFormat="1" applyFont="1" applyFill="1" applyBorder="1" applyAlignment="1">
      <alignment horizontal="center" vertical="center"/>
    </xf>
    <xf numFmtId="16" fontId="145" fillId="14" borderId="26" xfId="0" applyNumberFormat="1" applyFont="1" applyFill="1" applyBorder="1" applyAlignment="1">
      <alignment horizontal="center" vertical="center"/>
    </xf>
    <xf numFmtId="16" fontId="120" fillId="14" borderId="31" xfId="0" applyNumberFormat="1" applyFont="1" applyFill="1" applyBorder="1" applyAlignment="1">
      <alignment horizontal="center" vertical="center"/>
    </xf>
    <xf numFmtId="16" fontId="120" fillId="14" borderId="32" xfId="0" applyNumberFormat="1" applyFont="1" applyFill="1" applyBorder="1" applyAlignment="1">
      <alignment horizontal="center" vertical="center"/>
    </xf>
    <xf numFmtId="0" fontId="176" fillId="0" borderId="0" xfId="0" applyFont="1" applyAlignment="1">
      <alignment horizontal="center"/>
    </xf>
    <xf numFmtId="0" fontId="177" fillId="0" borderId="14" xfId="0" applyFont="1" applyBorder="1" applyAlignment="1">
      <alignment horizontal="center" vertical="center" wrapText="1"/>
    </xf>
    <xf numFmtId="0" fontId="177" fillId="0" borderId="12" xfId="0" applyFont="1" applyBorder="1" applyAlignment="1">
      <alignment horizontal="center" vertical="center" wrapText="1"/>
    </xf>
    <xf numFmtId="16" fontId="176" fillId="0" borderId="7" xfId="0" applyNumberFormat="1" applyFont="1" applyBorder="1" applyAlignment="1">
      <alignment horizontal="center" vertical="center"/>
    </xf>
    <xf numFmtId="16" fontId="176" fillId="0" borderId="12" xfId="0" applyNumberFormat="1" applyFont="1" applyBorder="1" applyAlignment="1">
      <alignment horizontal="center" vertical="center"/>
    </xf>
    <xf numFmtId="16" fontId="176" fillId="0" borderId="10" xfId="0" applyNumberFormat="1" applyFont="1" applyBorder="1" applyAlignment="1">
      <alignment horizontal="center" vertical="center"/>
    </xf>
    <xf numFmtId="16" fontId="176" fillId="0" borderId="0" xfId="0" applyNumberFormat="1" applyFont="1" applyAlignment="1">
      <alignment horizontal="center" vertical="center"/>
    </xf>
    <xf numFmtId="0" fontId="177" fillId="0" borderId="0" xfId="0" applyFont="1" applyAlignment="1">
      <alignment horizontal="center" vertical="center" wrapText="1"/>
    </xf>
    <xf numFmtId="16" fontId="50" fillId="20" borderId="1" xfId="0" applyNumberFormat="1" applyFont="1" applyFill="1" applyBorder="1" applyAlignment="1">
      <alignment horizontal="center" vertical="center"/>
    </xf>
    <xf numFmtId="16" fontId="143" fillId="0" borderId="0" xfId="0" applyNumberFormat="1" applyFont="1" applyAlignment="1">
      <alignment horizontal="center" vertical="center"/>
    </xf>
    <xf numFmtId="16" fontId="176" fillId="0" borderId="34" xfId="0" applyNumberFormat="1" applyFont="1" applyBorder="1" applyAlignment="1">
      <alignment horizontal="center" vertical="center"/>
    </xf>
    <xf numFmtId="16" fontId="120" fillId="2" borderId="35" xfId="0" applyNumberFormat="1" applyFont="1" applyFill="1" applyBorder="1" applyAlignment="1">
      <alignment horizontal="center" vertical="center"/>
    </xf>
    <xf numFmtId="16" fontId="145" fillId="14" borderId="30" xfId="0" applyNumberFormat="1" applyFont="1" applyFill="1" applyBorder="1" applyAlignment="1">
      <alignment horizontal="center" vertical="center"/>
    </xf>
    <xf numFmtId="16" fontId="50" fillId="0" borderId="31" xfId="0" applyNumberFormat="1" applyFont="1" applyBorder="1" applyAlignment="1">
      <alignment horizontal="center" vertical="center"/>
    </xf>
    <xf numFmtId="16" fontId="50" fillId="0" borderId="32" xfId="0" applyNumberFormat="1" applyFont="1" applyBorder="1" applyAlignment="1">
      <alignment horizontal="center" vertical="center"/>
    </xf>
    <xf numFmtId="16" fontId="145" fillId="8" borderId="27" xfId="0" applyNumberFormat="1" applyFont="1" applyFill="1" applyBorder="1" applyAlignment="1">
      <alignment horizontal="center" vertical="center"/>
    </xf>
    <xf numFmtId="0" fontId="221" fillId="0" borderId="0" xfId="0" applyFont="1" applyAlignment="1">
      <alignment horizontal="left"/>
    </xf>
    <xf numFmtId="16" fontId="222" fillId="14" borderId="30" xfId="0" quotePrefix="1" applyNumberFormat="1" applyFont="1" applyFill="1" applyBorder="1" applyAlignment="1">
      <alignment horizontal="right" vertical="center"/>
    </xf>
    <xf numFmtId="16" fontId="200" fillId="14" borderId="29" xfId="0" applyNumberFormat="1" applyFont="1" applyFill="1" applyBorder="1" applyAlignment="1">
      <alignment horizontal="left" vertical="center"/>
    </xf>
    <xf numFmtId="16" fontId="43" fillId="14" borderId="30" xfId="0" quotePrefix="1" applyNumberFormat="1" applyFont="1" applyFill="1" applyBorder="1" applyAlignment="1">
      <alignment horizontal="right" vertical="center"/>
    </xf>
    <xf numFmtId="16" fontId="32" fillId="0" borderId="2" xfId="0" applyNumberFormat="1" applyFont="1" applyBorder="1" applyAlignment="1">
      <alignment horizontal="left" vertical="center"/>
    </xf>
    <xf numFmtId="16" fontId="143" fillId="0" borderId="2" xfId="0" applyNumberFormat="1" applyFont="1" applyBorder="1" applyAlignment="1">
      <alignment horizontal="center" vertical="center"/>
    </xf>
    <xf numFmtId="16" fontId="120" fillId="14" borderId="24" xfId="0" applyNumberFormat="1" applyFont="1" applyFill="1" applyBorder="1" applyAlignment="1">
      <alignment horizontal="left" vertical="center"/>
    </xf>
    <xf numFmtId="16" fontId="220" fillId="14" borderId="1" xfId="0" quotePrefix="1" applyNumberFormat="1" applyFont="1" applyFill="1" applyBorder="1" applyAlignment="1">
      <alignment horizontal="right" vertical="center"/>
    </xf>
    <xf numFmtId="16" fontId="43" fillId="14" borderId="1" xfId="0" applyNumberFormat="1" applyFont="1" applyFill="1" applyBorder="1" applyAlignment="1">
      <alignment horizontal="center" vertical="center"/>
    </xf>
    <xf numFmtId="16" fontId="145" fillId="0" borderId="21" xfId="0" applyNumberFormat="1" applyFont="1" applyBorder="1" applyAlignment="1">
      <alignment horizontal="center" vertical="center"/>
    </xf>
    <xf numFmtId="16" fontId="145" fillId="8" borderId="24" xfId="0" applyNumberFormat="1" applyFont="1" applyFill="1" applyBorder="1" applyAlignment="1">
      <alignment horizontal="left" vertical="center"/>
    </xf>
    <xf numFmtId="16" fontId="43" fillId="2" borderId="9" xfId="0" applyNumberFormat="1" applyFont="1" applyFill="1" applyBorder="1" applyAlignment="1">
      <alignment horizontal="left" vertical="center"/>
    </xf>
    <xf numFmtId="16" fontId="220" fillId="0" borderId="5" xfId="0" applyNumberFormat="1" applyFont="1" applyBorder="1" applyAlignment="1">
      <alignment horizontal="left" vertical="center"/>
    </xf>
    <xf numFmtId="16" fontId="120" fillId="8" borderId="5" xfId="0" quotePrefix="1" applyNumberFormat="1" applyFont="1" applyFill="1" applyBorder="1" applyAlignment="1">
      <alignment horizontal="center" vertical="center"/>
    </xf>
    <xf numFmtId="16" fontId="217" fillId="8" borderId="15" xfId="0" applyNumberFormat="1" applyFont="1" applyFill="1" applyBorder="1" applyAlignment="1">
      <alignment horizontal="left" vertical="center"/>
    </xf>
    <xf numFmtId="16" fontId="76" fillId="0" borderId="2" xfId="0" applyNumberFormat="1" applyFont="1" applyBorder="1" applyAlignment="1">
      <alignment horizontal="left" vertical="center"/>
    </xf>
    <xf numFmtId="0" fontId="100" fillId="0" borderId="0" xfId="0" applyFont="1"/>
    <xf numFmtId="0" fontId="39" fillId="0" borderId="0" xfId="0" applyFont="1" applyAlignment="1">
      <alignment horizontal="left" vertical="top"/>
    </xf>
    <xf numFmtId="0" fontId="32" fillId="0" borderId="0" xfId="0" applyFont="1" applyAlignment="1">
      <alignment horizontal="right" vertical="top"/>
    </xf>
    <xf numFmtId="0" fontId="32" fillId="0" borderId="0" xfId="0" applyFont="1" applyAlignment="1">
      <alignment horizontal="left" vertical="top"/>
    </xf>
    <xf numFmtId="0" fontId="33" fillId="0" borderId="0" xfId="13" applyAlignment="1" applyProtection="1"/>
    <xf numFmtId="16" fontId="145" fillId="0" borderId="0" xfId="0" quotePrefix="1" applyNumberFormat="1" applyFont="1" applyAlignment="1">
      <alignment horizontal="center" vertical="top"/>
    </xf>
    <xf numFmtId="0" fontId="145" fillId="6" borderId="15" xfId="0" applyFont="1" applyFill="1" applyBorder="1" applyAlignment="1">
      <alignment horizontal="center" vertical="center" wrapText="1"/>
    </xf>
    <xf numFmtId="0" fontId="144" fillId="0" borderId="13" xfId="0" quotePrefix="1" applyFont="1" applyBorder="1" applyAlignment="1">
      <alignment horizontal="center" vertical="top"/>
    </xf>
    <xf numFmtId="0" fontId="145" fillId="6" borderId="18" xfId="0" applyFont="1" applyFill="1" applyBorder="1" applyAlignment="1">
      <alignment horizontal="center" vertical="center" wrapText="1"/>
    </xf>
    <xf numFmtId="0" fontId="145" fillId="0" borderId="36" xfId="0" applyFont="1" applyBorder="1" applyAlignment="1">
      <alignment horizontal="center" vertical="center" wrapText="1"/>
    </xf>
    <xf numFmtId="16" fontId="32" fillId="20" borderId="1" xfId="0" applyNumberFormat="1" applyFont="1" applyFill="1" applyBorder="1" applyAlignment="1">
      <alignment horizontal="center" vertical="center"/>
    </xf>
    <xf numFmtId="16" fontId="217" fillId="0" borderId="15" xfId="0" applyNumberFormat="1" applyFont="1" applyBorder="1" applyAlignment="1">
      <alignment horizontal="left" vertical="center"/>
    </xf>
    <xf numFmtId="16" fontId="145" fillId="8" borderId="27" xfId="0" applyNumberFormat="1" applyFont="1" applyFill="1" applyBorder="1" applyAlignment="1">
      <alignment horizontal="center" vertical="center" wrapText="1"/>
    </xf>
    <xf numFmtId="16" fontId="120" fillId="4" borderId="9" xfId="0" applyNumberFormat="1" applyFont="1" applyFill="1" applyBorder="1" applyAlignment="1">
      <alignment horizontal="left" vertical="center"/>
    </xf>
    <xf numFmtId="16" fontId="214" fillId="8" borderId="15" xfId="0" applyNumberFormat="1" applyFont="1" applyFill="1" applyBorder="1" applyAlignment="1">
      <alignment horizontal="left" vertical="center"/>
    </xf>
    <xf numFmtId="16" fontId="224" fillId="8" borderId="5" xfId="0" applyNumberFormat="1" applyFont="1" applyFill="1" applyBorder="1" applyAlignment="1">
      <alignment horizontal="left" vertical="center"/>
    </xf>
    <xf numFmtId="16" fontId="166" fillId="8" borderId="15" xfId="0" applyNumberFormat="1" applyFont="1" applyFill="1" applyBorder="1" applyAlignment="1">
      <alignment horizontal="center" vertical="center"/>
    </xf>
    <xf numFmtId="16" fontId="219" fillId="2" borderId="12" xfId="0" applyNumberFormat="1" applyFont="1" applyFill="1" applyBorder="1" applyAlignment="1">
      <alignment horizontal="center" vertical="center"/>
    </xf>
    <xf numFmtId="16" fontId="76" fillId="0" borderId="10" xfId="0" applyNumberFormat="1" applyFont="1" applyBorder="1" applyAlignment="1">
      <alignment horizontal="center" vertical="center"/>
    </xf>
    <xf numFmtId="16" fontId="76" fillId="0" borderId="12" xfId="0" applyNumberFormat="1" applyFont="1" applyBorder="1" applyAlignment="1">
      <alignment horizontal="center" vertical="center"/>
    </xf>
    <xf numFmtId="16" fontId="80" fillId="0" borderId="12" xfId="0" applyNumberFormat="1" applyFont="1" applyBorder="1" applyAlignment="1">
      <alignment horizontal="left" vertical="center"/>
    </xf>
    <xf numFmtId="0" fontId="104" fillId="0" borderId="3" xfId="0" applyFont="1" applyBorder="1" applyAlignment="1">
      <alignment vertical="top"/>
    </xf>
    <xf numFmtId="16" fontId="53" fillId="0" borderId="12" xfId="0" applyNumberFormat="1" applyFont="1" applyBorder="1" applyAlignment="1">
      <alignment horizontal="left" vertical="center"/>
    </xf>
    <xf numFmtId="0" fontId="144" fillId="0" borderId="5" xfId="0" applyFont="1" applyBorder="1" applyAlignment="1">
      <alignment horizontal="center" vertical="top"/>
    </xf>
    <xf numFmtId="16" fontId="227" fillId="20" borderId="1" xfId="0" applyNumberFormat="1" applyFont="1" applyFill="1" applyBorder="1" applyAlignment="1">
      <alignment horizontal="center" vertical="center"/>
    </xf>
    <xf numFmtId="16" fontId="43" fillId="14" borderId="14" xfId="0" quotePrefix="1" applyNumberFormat="1" applyFont="1" applyFill="1" applyBorder="1" applyAlignment="1">
      <alignment horizontal="right" vertical="center"/>
    </xf>
    <xf numFmtId="16" fontId="145" fillId="14" borderId="33" xfId="0" applyNumberFormat="1" applyFont="1" applyFill="1" applyBorder="1" applyAlignment="1">
      <alignment horizontal="center" vertical="center"/>
    </xf>
    <xf numFmtId="16" fontId="120" fillId="14" borderId="14" xfId="0" applyNumberFormat="1" applyFont="1" applyFill="1" applyBorder="1" applyAlignment="1">
      <alignment horizontal="center" vertical="center"/>
    </xf>
    <xf numFmtId="16" fontId="120" fillId="14" borderId="17" xfId="0" applyNumberFormat="1" applyFont="1" applyFill="1" applyBorder="1" applyAlignment="1">
      <alignment horizontal="center" vertical="center"/>
    </xf>
    <xf numFmtId="16" fontId="120" fillId="8" borderId="2" xfId="0" quotePrefix="1" applyNumberFormat="1" applyFont="1" applyFill="1" applyBorder="1" applyAlignment="1">
      <alignment horizontal="left" vertical="center"/>
    </xf>
    <xf numFmtId="16" fontId="145" fillId="8" borderId="19" xfId="0" applyNumberFormat="1" applyFont="1" applyFill="1" applyBorder="1" applyAlignment="1">
      <alignment horizontal="center" vertical="center"/>
    </xf>
    <xf numFmtId="16" fontId="161" fillId="4" borderId="42" xfId="0" applyNumberFormat="1" applyFont="1" applyFill="1" applyBorder="1" applyAlignment="1">
      <alignment horizontal="center" vertical="center"/>
    </xf>
    <xf numFmtId="16" fontId="120" fillId="8" borderId="25" xfId="0" applyNumberFormat="1" applyFont="1" applyFill="1" applyBorder="1" applyAlignment="1">
      <alignment horizontal="left" vertical="center"/>
    </xf>
    <xf numFmtId="16" fontId="120" fillId="8" borderId="26" xfId="0" quotePrefix="1" applyNumberFormat="1" applyFont="1" applyFill="1" applyBorder="1" applyAlignment="1">
      <alignment horizontal="left" vertical="center"/>
    </xf>
    <xf numFmtId="16" fontId="120" fillId="8" borderId="26" xfId="0" applyNumberFormat="1" applyFont="1" applyFill="1" applyBorder="1" applyAlignment="1">
      <alignment horizontal="center" vertical="center"/>
    </xf>
    <xf numFmtId="16" fontId="161" fillId="4" borderId="43" xfId="0" applyNumberFormat="1" applyFont="1" applyFill="1" applyBorder="1" applyAlignment="1">
      <alignment horizontal="center" vertical="center"/>
    </xf>
    <xf numFmtId="16" fontId="161" fillId="8" borderId="14" xfId="0" applyNumberFormat="1" applyFont="1" applyFill="1" applyBorder="1" applyAlignment="1">
      <alignment horizontal="left" vertical="center" wrapText="1"/>
    </xf>
    <xf numFmtId="16" fontId="166" fillId="8" borderId="14" xfId="0" quotePrefix="1" applyNumberFormat="1" applyFont="1" applyFill="1" applyBorder="1" applyAlignment="1">
      <alignment horizontal="left" vertical="center" wrapText="1"/>
    </xf>
    <xf numFmtId="16" fontId="166" fillId="8" borderId="14" xfId="0" applyNumberFormat="1" applyFont="1" applyFill="1" applyBorder="1" applyAlignment="1">
      <alignment horizontal="center" vertical="center" wrapText="1"/>
    </xf>
    <xf numFmtId="16" fontId="214" fillId="8" borderId="41" xfId="0" applyNumberFormat="1" applyFont="1" applyFill="1" applyBorder="1" applyAlignment="1">
      <alignment horizontal="center" vertical="center" wrapText="1"/>
    </xf>
    <xf numFmtId="16" fontId="50" fillId="8" borderId="25" xfId="0" applyNumberFormat="1" applyFont="1" applyFill="1" applyBorder="1" applyAlignment="1">
      <alignment horizontal="left" vertical="center" wrapText="1"/>
    </xf>
    <xf numFmtId="16" fontId="120" fillId="8" borderId="26" xfId="0" quotePrefix="1" applyNumberFormat="1" applyFont="1" applyFill="1" applyBorder="1" applyAlignment="1">
      <alignment horizontal="left" vertical="center" wrapText="1"/>
    </xf>
    <xf numFmtId="16" fontId="120" fillId="8" borderId="26" xfId="0" applyNumberFormat="1" applyFont="1" applyFill="1" applyBorder="1" applyAlignment="1">
      <alignment horizontal="center" vertical="center" wrapText="1"/>
    </xf>
    <xf numFmtId="16" fontId="161" fillId="4" borderId="44" xfId="0" applyNumberFormat="1" applyFont="1" applyFill="1" applyBorder="1" applyAlignment="1">
      <alignment horizontal="center" vertical="center"/>
    </xf>
    <xf numFmtId="16" fontId="227" fillId="0" borderId="1" xfId="0" applyNumberFormat="1" applyFont="1" applyBorder="1" applyAlignment="1">
      <alignment horizontal="center" vertical="center"/>
    </xf>
    <xf numFmtId="16" fontId="120" fillId="0" borderId="19" xfId="0" applyNumberFormat="1" applyFont="1" applyBorder="1" applyAlignment="1">
      <alignment horizontal="center" vertical="center"/>
    </xf>
    <xf numFmtId="0" fontId="69" fillId="0" borderId="16" xfId="0" applyFont="1" applyBorder="1" applyAlignment="1">
      <alignment horizontal="center" vertical="top"/>
    </xf>
    <xf numFmtId="0" fontId="145" fillId="0" borderId="0" xfId="0" applyFont="1" applyAlignment="1">
      <alignment vertical="top"/>
    </xf>
    <xf numFmtId="0" fontId="145" fillId="0" borderId="0" xfId="0" quotePrefix="1" applyFont="1" applyAlignment="1">
      <alignment vertical="top"/>
    </xf>
    <xf numFmtId="0" fontId="177" fillId="0" borderId="0" xfId="0" applyFont="1" applyAlignment="1">
      <alignment vertical="top"/>
    </xf>
    <xf numFmtId="0" fontId="120" fillId="0" borderId="0" xfId="0" applyFont="1" applyAlignment="1">
      <alignment horizontal="center" vertical="top"/>
    </xf>
    <xf numFmtId="0" fontId="120" fillId="0" borderId="0" xfId="0" quotePrefix="1" applyFont="1" applyAlignment="1">
      <alignment horizontal="center" vertical="top"/>
    </xf>
    <xf numFmtId="0" fontId="176" fillId="0" borderId="0" xfId="0" applyFont="1" applyAlignment="1">
      <alignment horizontal="center" vertical="top"/>
    </xf>
    <xf numFmtId="16" fontId="161" fillId="4" borderId="5" xfId="0" applyNumberFormat="1" applyFont="1" applyFill="1" applyBorder="1" applyAlignment="1">
      <alignment horizontal="center" vertical="center"/>
    </xf>
    <xf numFmtId="0" fontId="50" fillId="0" borderId="2" xfId="0" applyFont="1" applyBorder="1" applyAlignment="1">
      <alignment vertical="center"/>
    </xf>
    <xf numFmtId="0" fontId="50" fillId="0" borderId="5" xfId="0" applyFont="1" applyBorder="1" applyAlignment="1">
      <alignment vertical="center"/>
    </xf>
    <xf numFmtId="0" fontId="50" fillId="0" borderId="14" xfId="0" applyFont="1" applyBorder="1" applyAlignment="1">
      <alignment vertical="center"/>
    </xf>
    <xf numFmtId="0" fontId="50" fillId="21" borderId="2" xfId="0" applyFont="1" applyFill="1" applyBorder="1" applyAlignment="1">
      <alignment horizontal="center" vertical="center"/>
    </xf>
    <xf numFmtId="0" fontId="50" fillId="21" borderId="5" xfId="0" applyFont="1" applyFill="1" applyBorder="1" applyAlignment="1">
      <alignment horizontal="center" vertical="center"/>
    </xf>
    <xf numFmtId="0" fontId="50" fillId="21" borderId="1" xfId="0" applyFont="1" applyFill="1" applyBorder="1" applyAlignment="1">
      <alignment horizontal="center" vertical="center"/>
    </xf>
    <xf numFmtId="0" fontId="50" fillId="21" borderId="14" xfId="0" applyFont="1" applyFill="1" applyBorder="1" applyAlignment="1">
      <alignment horizontal="center" vertical="center"/>
    </xf>
    <xf numFmtId="0" fontId="50" fillId="0" borderId="2" xfId="0" applyFont="1" applyBorder="1" applyAlignment="1">
      <alignment horizontal="center" vertical="center"/>
    </xf>
    <xf numFmtId="0" fontId="50" fillId="0" borderId="12" xfId="0" applyFont="1" applyBorder="1" applyAlignment="1">
      <alignment horizontal="center" vertical="center"/>
    </xf>
    <xf numFmtId="16" fontId="231" fillId="4" borderId="2" xfId="0" applyNumberFormat="1" applyFont="1" applyFill="1" applyBorder="1" applyAlignment="1">
      <alignment horizontal="center" vertical="center"/>
    </xf>
    <xf numFmtId="16" fontId="231" fillId="4" borderId="5" xfId="0" applyNumberFormat="1" applyFont="1" applyFill="1" applyBorder="1" applyAlignment="1">
      <alignment horizontal="center" vertical="center"/>
    </xf>
    <xf numFmtId="16" fontId="231" fillId="4" borderId="1" xfId="0" applyNumberFormat="1" applyFont="1" applyFill="1" applyBorder="1" applyAlignment="1">
      <alignment horizontal="center" vertical="center"/>
    </xf>
    <xf numFmtId="16" fontId="231" fillId="4" borderId="14" xfId="0" applyNumberFormat="1" applyFont="1" applyFill="1" applyBorder="1" applyAlignment="1">
      <alignment horizontal="center" vertical="center"/>
    </xf>
    <xf numFmtId="16" fontId="78" fillId="0" borderId="6" xfId="0" applyNumberFormat="1" applyFont="1" applyBorder="1" applyAlignment="1">
      <alignment horizontal="left" vertical="center"/>
    </xf>
    <xf numFmtId="16" fontId="78" fillId="0" borderId="11" xfId="0" applyNumberFormat="1" applyFont="1" applyBorder="1" applyAlignment="1">
      <alignment horizontal="left" vertical="center"/>
    </xf>
    <xf numFmtId="16" fontId="220" fillId="22" borderId="5" xfId="0" applyNumberFormat="1" applyFont="1" applyFill="1" applyBorder="1" applyAlignment="1">
      <alignment horizontal="left" vertical="center"/>
    </xf>
    <xf numFmtId="16" fontId="145" fillId="22" borderId="5" xfId="0" applyNumberFormat="1" applyFont="1" applyFill="1" applyBorder="1" applyAlignment="1">
      <alignment horizontal="center" vertical="center"/>
    </xf>
    <xf numFmtId="16" fontId="120" fillId="4" borderId="5" xfId="0" applyNumberFormat="1" applyFont="1" applyFill="1" applyBorder="1" applyAlignment="1">
      <alignment horizontal="center" vertical="center"/>
    </xf>
    <xf numFmtId="16" fontId="120" fillId="4" borderId="2" xfId="0" applyNumberFormat="1" applyFont="1" applyFill="1" applyBorder="1" applyAlignment="1">
      <alignment horizontal="center" vertical="center"/>
    </xf>
    <xf numFmtId="16" fontId="166" fillId="4" borderId="9" xfId="0" applyNumberFormat="1" applyFont="1" applyFill="1" applyBorder="1" applyAlignment="1">
      <alignment horizontal="left" vertical="center"/>
    </xf>
    <xf numFmtId="16" fontId="166" fillId="4" borderId="7" xfId="0" applyNumberFormat="1" applyFont="1" applyFill="1" applyBorder="1" applyAlignment="1">
      <alignment horizontal="center" vertical="center"/>
    </xf>
    <xf numFmtId="1" fontId="166" fillId="4" borderId="12" xfId="0" applyNumberFormat="1" applyFont="1" applyFill="1" applyBorder="1" applyAlignment="1">
      <alignment horizontal="center" vertical="center"/>
    </xf>
    <xf numFmtId="16" fontId="160" fillId="4" borderId="23" xfId="0" applyNumberFormat="1" applyFont="1" applyFill="1" applyBorder="1" applyAlignment="1">
      <alignment horizontal="left" vertical="center"/>
    </xf>
    <xf numFmtId="16" fontId="214" fillId="4" borderId="9" xfId="0" applyNumberFormat="1" applyFont="1" applyFill="1" applyBorder="1" applyAlignment="1">
      <alignment horizontal="left" vertical="center"/>
    </xf>
    <xf numFmtId="16" fontId="120" fillId="0" borderId="46" xfId="0" applyNumberFormat="1" applyFont="1" applyBorder="1" applyAlignment="1">
      <alignment horizontal="left" vertical="center"/>
    </xf>
    <xf numFmtId="16" fontId="120" fillId="4" borderId="45" xfId="0" applyNumberFormat="1" applyFont="1" applyFill="1" applyBorder="1" applyAlignment="1">
      <alignment horizontal="center" vertical="center"/>
    </xf>
    <xf numFmtId="16" fontId="145" fillId="0" borderId="47" xfId="0" applyNumberFormat="1" applyFont="1" applyBorder="1" applyAlignment="1">
      <alignment horizontal="center" vertical="center"/>
    </xf>
    <xf numFmtId="16" fontId="120" fillId="0" borderId="48" xfId="0" applyNumberFormat="1" applyFont="1" applyBorder="1" applyAlignment="1">
      <alignment horizontal="center" vertical="center"/>
    </xf>
    <xf numFmtId="16" fontId="120" fillId="0" borderId="49" xfId="0" quotePrefix="1" applyNumberFormat="1" applyFont="1" applyBorder="1" applyAlignment="1">
      <alignment horizontal="left" vertical="center"/>
    </xf>
    <xf numFmtId="16" fontId="40" fillId="0" borderId="7" xfId="0" applyNumberFormat="1" applyFont="1" applyBorder="1" applyAlignment="1">
      <alignment horizontal="center" vertical="center"/>
    </xf>
    <xf numFmtId="16" fontId="80" fillId="0" borderId="10" xfId="0" applyNumberFormat="1" applyFont="1" applyBorder="1" applyAlignment="1">
      <alignment horizontal="left" vertical="center"/>
    </xf>
    <xf numFmtId="16" fontId="53" fillId="0" borderId="14" xfId="0" applyNumberFormat="1" applyFont="1" applyBorder="1" applyAlignment="1">
      <alignment horizontal="left" vertical="center"/>
    </xf>
    <xf numFmtId="0" fontId="91" fillId="0" borderId="0" xfId="0" applyFont="1" applyAlignment="1">
      <alignment vertical="center"/>
    </xf>
    <xf numFmtId="16" fontId="232" fillId="4" borderId="3" xfId="0" applyNumberFormat="1" applyFont="1" applyFill="1" applyBorder="1" applyAlignment="1">
      <alignment horizontal="left" vertical="center"/>
    </xf>
    <xf numFmtId="16" fontId="218" fillId="0" borderId="0" xfId="0" quotePrefix="1" applyNumberFormat="1" applyFont="1" applyAlignment="1">
      <alignment horizontal="right" vertical="center"/>
    </xf>
    <xf numFmtId="16" fontId="120" fillId="14" borderId="50" xfId="0" applyNumberFormat="1" applyFont="1" applyFill="1" applyBorder="1" applyAlignment="1">
      <alignment horizontal="left" vertical="center"/>
    </xf>
    <xf numFmtId="16" fontId="145" fillId="14" borderId="34" xfId="0" quotePrefix="1" applyNumberFormat="1" applyFont="1" applyFill="1" applyBorder="1" applyAlignment="1">
      <alignment horizontal="right" vertical="center"/>
    </xf>
    <xf numFmtId="16" fontId="145" fillId="14" borderId="51" xfId="0" applyNumberFormat="1" applyFont="1" applyFill="1" applyBorder="1" applyAlignment="1">
      <alignment horizontal="center" vertical="center"/>
    </xf>
    <xf numFmtId="16" fontId="120" fillId="0" borderId="22" xfId="0" applyNumberFormat="1" applyFont="1" applyBorder="1" applyAlignment="1">
      <alignment horizontal="center" vertical="center"/>
    </xf>
    <xf numFmtId="16" fontId="120" fillId="0" borderId="54" xfId="0" applyNumberFormat="1" applyFont="1" applyBorder="1" applyAlignment="1">
      <alignment horizontal="center" vertical="center"/>
    </xf>
    <xf numFmtId="16" fontId="120" fillId="14" borderId="55" xfId="0" applyNumberFormat="1" applyFont="1" applyFill="1" applyBorder="1" applyAlignment="1">
      <alignment horizontal="left" vertical="center"/>
    </xf>
    <xf numFmtId="16" fontId="120" fillId="0" borderId="56" xfId="0" applyNumberFormat="1" applyFont="1" applyBorder="1" applyAlignment="1">
      <alignment horizontal="center" vertical="center"/>
    </xf>
    <xf numFmtId="16" fontId="120" fillId="0" borderId="57" xfId="0" applyNumberFormat="1" applyFont="1" applyBorder="1" applyAlignment="1">
      <alignment horizontal="left" vertical="center"/>
    </xf>
    <xf numFmtId="16" fontId="120" fillId="0" borderId="58" xfId="0" quotePrefix="1" applyNumberFormat="1" applyFont="1" applyBorder="1" applyAlignment="1">
      <alignment horizontal="left" vertical="center"/>
    </xf>
    <xf numFmtId="16" fontId="120" fillId="0" borderId="4" xfId="0" applyNumberFormat="1" applyFont="1" applyBorder="1" applyAlignment="1">
      <alignment horizontal="center" vertical="center"/>
    </xf>
    <xf numFmtId="16" fontId="120" fillId="0" borderId="58" xfId="0" applyNumberFormat="1" applyFont="1" applyBorder="1" applyAlignment="1">
      <alignment horizontal="center" vertical="center"/>
    </xf>
    <xf numFmtId="16" fontId="120" fillId="4" borderId="58" xfId="0" applyNumberFormat="1" applyFont="1" applyFill="1" applyBorder="1" applyAlignment="1">
      <alignment horizontal="center" vertical="center"/>
    </xf>
    <xf numFmtId="16" fontId="80" fillId="0" borderId="2" xfId="0" applyNumberFormat="1" applyFont="1" applyBorder="1" applyAlignment="1">
      <alignment horizontal="left" vertical="center"/>
    </xf>
    <xf numFmtId="16" fontId="145" fillId="8" borderId="29" xfId="0" applyNumberFormat="1" applyFont="1" applyFill="1" applyBorder="1" applyAlignment="1">
      <alignment horizontal="left" vertical="center"/>
    </xf>
    <xf numFmtId="16" fontId="120" fillId="8" borderId="60" xfId="0" applyNumberFormat="1" applyFont="1" applyFill="1" applyBorder="1" applyAlignment="1">
      <alignment horizontal="center" vertical="center"/>
    </xf>
    <xf numFmtId="16" fontId="120" fillId="8" borderId="42" xfId="0" applyNumberFormat="1" applyFont="1" applyFill="1" applyBorder="1" applyAlignment="1">
      <alignment horizontal="center" vertical="center"/>
    </xf>
    <xf numFmtId="16" fontId="145" fillId="8" borderId="59" xfId="0" applyNumberFormat="1" applyFont="1" applyFill="1" applyBorder="1" applyAlignment="1">
      <alignment horizontal="center" vertical="center"/>
    </xf>
    <xf numFmtId="16" fontId="145" fillId="8" borderId="30" xfId="0" quotePrefix="1" applyNumberFormat="1" applyFont="1" applyFill="1" applyBorder="1" applyAlignment="1">
      <alignment horizontal="left" vertical="center"/>
    </xf>
    <xf numFmtId="16" fontId="80" fillId="0" borderId="2" xfId="0" applyNumberFormat="1" applyFont="1" applyBorder="1" applyAlignment="1">
      <alignment horizontal="center" vertical="center"/>
    </xf>
    <xf numFmtId="0" fontId="233" fillId="0" borderId="0" xfId="0" applyFont="1" applyAlignment="1">
      <alignment horizontal="left"/>
    </xf>
    <xf numFmtId="0" fontId="233" fillId="0" borderId="0" xfId="0" applyFont="1"/>
    <xf numFmtId="0" fontId="233" fillId="0" borderId="0" xfId="2" applyFont="1" applyAlignment="1">
      <alignment horizontal="right" vertical="center"/>
    </xf>
    <xf numFmtId="0" fontId="233" fillId="0" borderId="0" xfId="2" applyFont="1" applyAlignment="1">
      <alignment horizontal="left" vertical="center" indent="1"/>
    </xf>
    <xf numFmtId="0" fontId="233" fillId="0" borderId="0" xfId="2" applyFont="1" applyAlignment="1">
      <alignment horizontal="left" vertical="center" wrapText="1" indent="1"/>
    </xf>
    <xf numFmtId="16" fontId="32" fillId="17" borderId="2" xfId="0" applyNumberFormat="1" applyFont="1" applyFill="1" applyBorder="1" applyAlignment="1">
      <alignment horizontal="center" vertical="center"/>
    </xf>
    <xf numFmtId="0" fontId="45" fillId="0" borderId="1" xfId="0" applyFont="1" applyBorder="1" applyAlignment="1">
      <alignment vertical="center"/>
    </xf>
    <xf numFmtId="16" fontId="53" fillId="3" borderId="12" xfId="0" applyNumberFormat="1" applyFont="1" applyFill="1" applyBorder="1" applyAlignment="1">
      <alignment horizontal="center" vertical="center"/>
    </xf>
    <xf numFmtId="16" fontId="0" fillId="3" borderId="12" xfId="0" applyNumberFormat="1" applyFill="1" applyBorder="1" applyAlignment="1">
      <alignment horizontal="center" vertical="center"/>
    </xf>
    <xf numFmtId="16" fontId="45" fillId="3" borderId="1" xfId="0" applyNumberFormat="1" applyFont="1" applyFill="1" applyBorder="1" applyAlignment="1">
      <alignment horizontal="left" vertical="center"/>
    </xf>
    <xf numFmtId="16" fontId="120" fillId="4" borderId="43" xfId="0" applyNumberFormat="1" applyFont="1" applyFill="1" applyBorder="1" applyAlignment="1">
      <alignment horizontal="center" vertical="center"/>
    </xf>
    <xf numFmtId="16" fontId="145" fillId="8" borderId="25" xfId="0" applyNumberFormat="1" applyFont="1" applyFill="1" applyBorder="1" applyAlignment="1">
      <alignment horizontal="left" vertical="center"/>
    </xf>
    <xf numFmtId="16" fontId="145" fillId="8" borderId="26" xfId="0" quotePrefix="1" applyNumberFormat="1" applyFont="1" applyFill="1" applyBorder="1" applyAlignment="1">
      <alignment horizontal="left" vertical="center"/>
    </xf>
    <xf numFmtId="16" fontId="145" fillId="8" borderId="26" xfId="0" applyNumberFormat="1" applyFont="1" applyFill="1" applyBorder="1" applyAlignment="1">
      <alignment horizontal="center" vertical="center"/>
    </xf>
    <xf numFmtId="16" fontId="120" fillId="0" borderId="42" xfId="0" applyNumberFormat="1" applyFont="1" applyBorder="1" applyAlignment="1">
      <alignment horizontal="center" vertical="center"/>
    </xf>
    <xf numFmtId="0" fontId="69" fillId="8" borderId="14" xfId="0" applyFont="1" applyFill="1" applyBorder="1" applyAlignment="1">
      <alignment horizontal="center" vertical="center" wrapText="1"/>
    </xf>
    <xf numFmtId="0" fontId="69" fillId="8" borderId="1" xfId="0" applyFont="1" applyFill="1" applyBorder="1" applyAlignment="1">
      <alignment horizontal="center" vertical="center" wrapText="1"/>
    </xf>
    <xf numFmtId="0" fontId="95" fillId="0" borderId="0" xfId="0" applyFont="1" applyAlignment="1">
      <alignment horizontal="center" vertical="center" wrapText="1"/>
    </xf>
    <xf numFmtId="0" fontId="73" fillId="0" borderId="0" xfId="0" applyFont="1" applyAlignment="1">
      <alignment horizontal="center" vertical="center"/>
    </xf>
    <xf numFmtId="0" fontId="0" fillId="0" borderId="0" xfId="2" applyFont="1" applyAlignment="1">
      <alignment horizontal="left" vertical="center" indent="1"/>
    </xf>
    <xf numFmtId="0" fontId="0" fillId="0" borderId="0" xfId="0" applyAlignment="1">
      <alignment horizontal="left" vertical="center" indent="1"/>
    </xf>
    <xf numFmtId="16" fontId="0" fillId="0" borderId="15" xfId="0" applyNumberFormat="1" applyBorder="1" applyAlignment="1">
      <alignment horizontal="center" vertical="center"/>
    </xf>
    <xf numFmtId="16" fontId="0" fillId="0" borderId="62" xfId="0" applyNumberFormat="1" applyBorder="1" applyAlignment="1">
      <alignment horizontal="center" vertical="center"/>
    </xf>
    <xf numFmtId="16" fontId="50" fillId="0" borderId="1" xfId="0" applyNumberFormat="1" applyFont="1" applyBorder="1" applyAlignment="1">
      <alignment horizontal="center" vertical="center"/>
    </xf>
    <xf numFmtId="0" fontId="234" fillId="0" borderId="0" xfId="0" applyFont="1" applyAlignment="1">
      <alignment horizontal="left" vertical="top"/>
    </xf>
    <xf numFmtId="0" fontId="42" fillId="0" borderId="0" xfId="0" applyFont="1" applyAlignment="1">
      <alignment horizontal="left" vertical="top"/>
    </xf>
    <xf numFmtId="16" fontId="42" fillId="0" borderId="0" xfId="0" applyNumberFormat="1" applyFont="1" applyAlignment="1">
      <alignment horizontal="center" vertical="top"/>
    </xf>
    <xf numFmtId="0" fontId="45" fillId="0" borderId="0" xfId="0" applyFont="1" applyAlignment="1">
      <alignment horizontal="right" vertical="center"/>
    </xf>
    <xf numFmtId="16" fontId="45" fillId="0" borderId="0" xfId="0" applyNumberFormat="1" applyFont="1" applyAlignment="1">
      <alignment horizontal="left" vertical="center"/>
    </xf>
    <xf numFmtId="16" fontId="45" fillId="0" borderId="0" xfId="0" applyNumberFormat="1" applyFont="1" applyAlignment="1">
      <alignment horizontal="center" vertical="center"/>
    </xf>
    <xf numFmtId="168" fontId="45" fillId="0" borderId="0" xfId="0" applyNumberFormat="1" applyFont="1" applyAlignment="1">
      <alignment horizontal="left" vertical="center"/>
    </xf>
    <xf numFmtId="0" fontId="45" fillId="0" borderId="1" xfId="0" applyFont="1" applyBorder="1" applyAlignment="1">
      <alignment horizontal="center" vertical="center" wrapText="1"/>
    </xf>
    <xf numFmtId="0" fontId="53" fillId="0" borderId="0" xfId="0" applyFont="1" applyAlignment="1">
      <alignment horizontal="left" vertical="center" indent="1"/>
    </xf>
    <xf numFmtId="0" fontId="53" fillId="0" borderId="0" xfId="0" applyFont="1" applyAlignment="1">
      <alignment horizontal="left" vertical="center" wrapText="1" indent="1"/>
    </xf>
    <xf numFmtId="0" fontId="58" fillId="0" borderId="0" xfId="0" applyFont="1"/>
    <xf numFmtId="0" fontId="53" fillId="0" borderId="0" xfId="0" applyFont="1" applyAlignment="1">
      <alignment horizontal="center" vertical="top"/>
    </xf>
    <xf numFmtId="0" fontId="63" fillId="0" borderId="5" xfId="0" applyFont="1" applyBorder="1" applyAlignment="1">
      <alignment horizontal="center" vertical="top"/>
    </xf>
    <xf numFmtId="0" fontId="100" fillId="0" borderId="0" xfId="0" applyFont="1" applyAlignment="1">
      <alignment vertical="center"/>
    </xf>
    <xf numFmtId="16" fontId="120" fillId="2" borderId="25" xfId="0" applyNumberFormat="1" applyFont="1" applyFill="1" applyBorder="1" applyAlignment="1">
      <alignment horizontal="left" vertical="center"/>
    </xf>
    <xf numFmtId="16" fontId="120" fillId="2" borderId="26" xfId="0" quotePrefix="1" applyNumberFormat="1" applyFont="1" applyFill="1" applyBorder="1" applyAlignment="1">
      <alignment horizontal="left" vertical="center"/>
    </xf>
    <xf numFmtId="16" fontId="120" fillId="2" borderId="26" xfId="0" applyNumberFormat="1" applyFont="1" applyFill="1" applyBorder="1" applyAlignment="1">
      <alignment horizontal="center" vertical="center"/>
    </xf>
    <xf numFmtId="16" fontId="120" fillId="2" borderId="27" xfId="0" applyNumberFormat="1" applyFont="1" applyFill="1" applyBorder="1" applyAlignment="1">
      <alignment horizontal="center" vertical="center"/>
    </xf>
    <xf numFmtId="16" fontId="120" fillId="2" borderId="61" xfId="0" applyNumberFormat="1" applyFont="1" applyFill="1" applyBorder="1" applyAlignment="1">
      <alignment horizontal="left" vertical="center"/>
    </xf>
    <xf numFmtId="16" fontId="145" fillId="2" borderId="59" xfId="0" quotePrefix="1" applyNumberFormat="1" applyFont="1" applyFill="1" applyBorder="1" applyAlignment="1">
      <alignment horizontal="left" vertical="center"/>
    </xf>
    <xf numFmtId="16" fontId="120" fillId="2" borderId="59" xfId="0" applyNumberFormat="1" applyFont="1" applyFill="1" applyBorder="1" applyAlignment="1">
      <alignment horizontal="center" vertical="center"/>
    </xf>
    <xf numFmtId="16" fontId="120" fillId="2" borderId="60" xfId="0" applyNumberFormat="1" applyFont="1" applyFill="1" applyBorder="1" applyAlignment="1">
      <alignment horizontal="center" vertical="center"/>
    </xf>
    <xf numFmtId="0" fontId="50" fillId="21" borderId="12" xfId="0" applyFont="1" applyFill="1" applyBorder="1" applyAlignment="1">
      <alignment horizontal="center" vertical="center"/>
    </xf>
    <xf numFmtId="16" fontId="120" fillId="0" borderId="37" xfId="0" applyNumberFormat="1" applyFont="1" applyBorder="1" applyAlignment="1">
      <alignment horizontal="left" vertical="center"/>
    </xf>
    <xf numFmtId="16" fontId="160" fillId="0" borderId="23" xfId="0" applyNumberFormat="1" applyFont="1" applyBorder="1" applyAlignment="1">
      <alignment horizontal="left" vertical="center"/>
    </xf>
    <xf numFmtId="1" fontId="166" fillId="0" borderId="12" xfId="0" applyNumberFormat="1" applyFont="1" applyBorder="1" applyAlignment="1">
      <alignment horizontal="center" vertical="center"/>
    </xf>
    <xf numFmtId="16" fontId="145" fillId="0" borderId="26" xfId="0" applyNumberFormat="1" applyFont="1" applyBorder="1" applyAlignment="1">
      <alignment horizontal="center" vertical="center"/>
    </xf>
    <xf numFmtId="16" fontId="166" fillId="8" borderId="10" xfId="0" applyNumberFormat="1" applyFont="1" applyFill="1" applyBorder="1" applyAlignment="1">
      <alignment horizontal="center" vertical="center"/>
    </xf>
    <xf numFmtId="0" fontId="89" fillId="0" borderId="1" xfId="0" applyFont="1" applyBorder="1" applyAlignment="1">
      <alignment vertical="center"/>
    </xf>
    <xf numFmtId="0" fontId="73" fillId="8" borderId="5" xfId="0" applyFont="1" applyFill="1" applyBorder="1" applyAlignment="1">
      <alignment horizontal="center" vertical="center"/>
    </xf>
    <xf numFmtId="16" fontId="0" fillId="0" borderId="34" xfId="0" applyNumberFormat="1" applyBorder="1" applyAlignment="1">
      <alignment horizontal="left" vertical="center"/>
    </xf>
    <xf numFmtId="16" fontId="120" fillId="13" borderId="1" xfId="0" applyNumberFormat="1" applyFont="1" applyFill="1" applyBorder="1" applyAlignment="1">
      <alignment horizontal="left" vertical="center"/>
    </xf>
    <xf numFmtId="16" fontId="120" fillId="13" borderId="1" xfId="0" quotePrefix="1" applyNumberFormat="1" applyFont="1" applyFill="1" applyBorder="1" applyAlignment="1">
      <alignment horizontal="left" vertical="center"/>
    </xf>
    <xf numFmtId="16" fontId="120" fillId="13" borderId="2" xfId="0" applyNumberFormat="1" applyFont="1" applyFill="1" applyBorder="1" applyAlignment="1">
      <alignment horizontal="center" vertical="center"/>
    </xf>
    <xf numFmtId="16" fontId="120" fillId="13" borderId="1" xfId="0" applyNumberFormat="1" applyFont="1" applyFill="1" applyBorder="1" applyAlignment="1">
      <alignment horizontal="center" vertical="center"/>
    </xf>
    <xf numFmtId="16" fontId="120" fillId="3" borderId="46" xfId="0" applyNumberFormat="1" applyFont="1" applyFill="1" applyBorder="1" applyAlignment="1">
      <alignment horizontal="left" vertical="center"/>
    </xf>
    <xf numFmtId="16" fontId="120" fillId="3" borderId="52" xfId="0" quotePrefix="1" applyNumberFormat="1" applyFont="1" applyFill="1" applyBorder="1" applyAlignment="1">
      <alignment horizontal="left" vertical="center"/>
    </xf>
    <xf numFmtId="16" fontId="120" fillId="3" borderId="53" xfId="0" applyNumberFormat="1" applyFont="1" applyFill="1" applyBorder="1" applyAlignment="1">
      <alignment horizontal="center" vertical="center"/>
    </xf>
    <xf numFmtId="16" fontId="120" fillId="3" borderId="52" xfId="0" applyNumberFormat="1" applyFont="1" applyFill="1" applyBorder="1" applyAlignment="1">
      <alignment horizontal="center" vertical="center"/>
    </xf>
    <xf numFmtId="16" fontId="120" fillId="3" borderId="25" xfId="0" applyNumberFormat="1" applyFont="1" applyFill="1" applyBorder="1" applyAlignment="1">
      <alignment horizontal="left" vertical="center"/>
    </xf>
    <xf numFmtId="16" fontId="145" fillId="3" borderId="30" xfId="0" quotePrefix="1" applyNumberFormat="1" applyFont="1" applyFill="1" applyBorder="1" applyAlignment="1">
      <alignment horizontal="left" vertical="center"/>
    </xf>
    <xf numFmtId="16" fontId="145" fillId="3" borderId="59" xfId="0" applyNumberFormat="1" applyFont="1" applyFill="1" applyBorder="1" applyAlignment="1">
      <alignment horizontal="center" vertical="center"/>
    </xf>
    <xf numFmtId="16" fontId="120" fillId="3" borderId="60" xfId="0" applyNumberFormat="1" applyFont="1" applyFill="1" applyBorder="1" applyAlignment="1">
      <alignment horizontal="center" vertical="center"/>
    </xf>
    <xf numFmtId="16" fontId="120" fillId="3" borderId="2" xfId="0" quotePrefix="1" applyNumberFormat="1" applyFont="1" applyFill="1" applyBorder="1" applyAlignment="1">
      <alignment horizontal="left" vertical="center"/>
    </xf>
    <xf numFmtId="16" fontId="145" fillId="3" borderId="1" xfId="0" quotePrefix="1" applyNumberFormat="1" applyFont="1" applyFill="1" applyBorder="1" applyAlignment="1">
      <alignment horizontal="right" vertical="center"/>
    </xf>
    <xf numFmtId="16" fontId="120" fillId="3" borderId="2" xfId="0" applyNumberFormat="1" applyFont="1" applyFill="1" applyBorder="1" applyAlignment="1">
      <alignment horizontal="center" vertical="center"/>
    </xf>
    <xf numFmtId="16" fontId="145" fillId="3" borderId="1" xfId="0" applyNumberFormat="1" applyFont="1" applyFill="1" applyBorder="1" applyAlignment="1">
      <alignment horizontal="center" vertical="center" wrapText="1"/>
    </xf>
    <xf numFmtId="16" fontId="120" fillId="3" borderId="1" xfId="0" applyNumberFormat="1" applyFont="1" applyFill="1" applyBorder="1" applyAlignment="1">
      <alignment horizontal="center" vertical="center"/>
    </xf>
    <xf numFmtId="16" fontId="154" fillId="4" borderId="0" xfId="0" applyNumberFormat="1" applyFont="1" applyFill="1" applyAlignment="1">
      <alignment horizontal="left" vertical="center"/>
    </xf>
    <xf numFmtId="1" fontId="120" fillId="4" borderId="10" xfId="0" applyNumberFormat="1" applyFont="1" applyFill="1" applyBorder="1" applyAlignment="1">
      <alignment horizontal="center" vertical="center"/>
    </xf>
    <xf numFmtId="16" fontId="120" fillId="4" borderId="10" xfId="0" applyNumberFormat="1" applyFont="1" applyFill="1" applyBorder="1" applyAlignment="1">
      <alignment horizontal="center" vertical="center"/>
    </xf>
    <xf numFmtId="16" fontId="166" fillId="8" borderId="14" xfId="0" applyNumberFormat="1" applyFont="1" applyFill="1" applyBorder="1" applyAlignment="1">
      <alignment horizontal="center" vertical="center"/>
    </xf>
    <xf numFmtId="0" fontId="144" fillId="0" borderId="12" xfId="0" applyFont="1" applyBorder="1" applyAlignment="1">
      <alignment horizontal="center" vertical="top"/>
    </xf>
    <xf numFmtId="0" fontId="144" fillId="0" borderId="63" xfId="0" applyFont="1" applyBorder="1" applyAlignment="1">
      <alignment horizontal="center" vertical="top"/>
    </xf>
    <xf numFmtId="0" fontId="145" fillId="0" borderId="64" xfId="0" applyFont="1" applyBorder="1" applyAlignment="1">
      <alignment horizontal="center" vertical="center" wrapText="1"/>
    </xf>
    <xf numFmtId="0" fontId="145" fillId="0" borderId="65" xfId="0" applyFont="1" applyBorder="1" applyAlignment="1">
      <alignment horizontal="center" vertical="center" wrapText="1"/>
    </xf>
    <xf numFmtId="0" fontId="145" fillId="0" borderId="65" xfId="0" applyFont="1" applyBorder="1" applyAlignment="1">
      <alignment horizontal="left" vertical="center" wrapText="1"/>
    </xf>
    <xf numFmtId="0" fontId="145" fillId="0" borderId="65" xfId="0" applyFont="1" applyBorder="1" applyAlignment="1">
      <alignment horizontal="center" vertical="top" wrapText="1"/>
    </xf>
    <xf numFmtId="0" fontId="145" fillId="0" borderId="43" xfId="0" applyFont="1" applyBorder="1" applyAlignment="1">
      <alignment horizontal="center" vertical="top" wrapText="1"/>
    </xf>
    <xf numFmtId="0" fontId="95" fillId="0" borderId="2" xfId="0" applyFont="1" applyBorder="1" applyAlignment="1">
      <alignment horizontal="center" vertical="center" wrapText="1"/>
    </xf>
    <xf numFmtId="16" fontId="176" fillId="0" borderId="0" xfId="0" applyNumberFormat="1" applyFont="1" applyAlignment="1">
      <alignment horizontal="left" vertical="center"/>
    </xf>
    <xf numFmtId="16" fontId="177" fillId="0" borderId="0" xfId="0" applyNumberFormat="1" applyFont="1" applyAlignment="1">
      <alignment horizontal="left" vertical="center"/>
    </xf>
    <xf numFmtId="16" fontId="41" fillId="0" borderId="0" xfId="0" applyNumberFormat="1" applyFont="1"/>
    <xf numFmtId="0" fontId="158" fillId="0" borderId="0" xfId="0" applyFont="1" applyAlignment="1">
      <alignment horizontal="center" vertical="top" wrapText="1"/>
    </xf>
    <xf numFmtId="0" fontId="158" fillId="0" borderId="0" xfId="0" applyFont="1" applyAlignment="1">
      <alignment horizontal="center" vertical="center" wrapText="1"/>
    </xf>
    <xf numFmtId="16" fontId="237" fillId="0" borderId="1" xfId="0" applyNumberFormat="1" applyFont="1" applyBorder="1" applyAlignment="1">
      <alignment horizontal="center" vertical="center"/>
    </xf>
    <xf numFmtId="16" fontId="31" fillId="0" borderId="0" xfId="0" applyNumberFormat="1" applyFont="1" applyAlignment="1">
      <alignment horizontal="left" vertical="center"/>
    </xf>
    <xf numFmtId="16" fontId="89" fillId="10" borderId="1" xfId="0" applyNumberFormat="1" applyFont="1" applyFill="1" applyBorder="1" applyAlignment="1">
      <alignment horizontal="left" vertical="center"/>
    </xf>
    <xf numFmtId="16" fontId="237" fillId="10" borderId="1" xfId="0" applyNumberFormat="1" applyFont="1" applyFill="1" applyBorder="1" applyAlignment="1">
      <alignment horizontal="center" vertical="center"/>
    </xf>
    <xf numFmtId="16" fontId="89" fillId="10" borderId="1" xfId="0" applyNumberFormat="1" applyFont="1" applyFill="1" applyBorder="1" applyAlignment="1">
      <alignment horizontal="center" vertical="center"/>
    </xf>
    <xf numFmtId="16" fontId="89" fillId="10" borderId="2" xfId="0" applyNumberFormat="1" applyFont="1" applyFill="1" applyBorder="1" applyAlignment="1">
      <alignment horizontal="center" vertical="center"/>
    </xf>
    <xf numFmtId="16" fontId="71" fillId="8" borderId="1" xfId="0" applyNumberFormat="1" applyFont="1" applyFill="1" applyBorder="1" applyAlignment="1">
      <alignment horizontal="left" vertical="center"/>
    </xf>
    <xf numFmtId="16" fontId="71" fillId="8" borderId="1" xfId="0" applyNumberFormat="1" applyFont="1" applyFill="1" applyBorder="1" applyAlignment="1">
      <alignment horizontal="center" vertical="center"/>
    </xf>
    <xf numFmtId="16" fontId="95" fillId="10" borderId="1" xfId="0" applyNumberFormat="1" applyFont="1" applyFill="1" applyBorder="1" applyAlignment="1">
      <alignment horizontal="left" vertical="center"/>
    </xf>
    <xf numFmtId="16" fontId="43" fillId="0" borderId="0" xfId="0" applyNumberFormat="1" applyFont="1" applyAlignment="1">
      <alignment horizontal="center" vertical="center"/>
    </xf>
    <xf numFmtId="16" fontId="238" fillId="4" borderId="1" xfId="0" applyNumberFormat="1" applyFont="1" applyFill="1" applyBorder="1" applyAlignment="1">
      <alignment horizontal="center" vertical="center"/>
    </xf>
    <xf numFmtId="16" fontId="238" fillId="4" borderId="2" xfId="0" applyNumberFormat="1" applyFont="1" applyFill="1" applyBorder="1" applyAlignment="1">
      <alignment horizontal="center" vertical="center"/>
    </xf>
    <xf numFmtId="0" fontId="78" fillId="0" borderId="0" xfId="2" applyFont="1" applyAlignment="1">
      <alignment horizontal="left" vertical="center" indent="1"/>
    </xf>
    <xf numFmtId="0" fontId="69" fillId="12" borderId="1" xfId="0" applyFont="1" applyFill="1" applyBorder="1" applyAlignment="1">
      <alignment horizontal="center" vertical="center" wrapText="1"/>
    </xf>
    <xf numFmtId="0" fontId="69" fillId="12" borderId="1" xfId="0" applyFont="1" applyFill="1" applyBorder="1" applyAlignment="1">
      <alignment horizontal="center" vertical="center"/>
    </xf>
    <xf numFmtId="0" fontId="69" fillId="12" borderId="10" xfId="0" applyFont="1" applyFill="1" applyBorder="1" applyAlignment="1">
      <alignment horizontal="center" vertical="center" wrapText="1"/>
    </xf>
    <xf numFmtId="0" fontId="131" fillId="12" borderId="14" xfId="0" applyFont="1" applyFill="1" applyBorder="1" applyAlignment="1">
      <alignment horizontal="center" vertical="center"/>
    </xf>
    <xf numFmtId="16" fontId="53" fillId="3" borderId="7" xfId="0" applyNumberFormat="1" applyFont="1" applyFill="1" applyBorder="1" applyAlignment="1">
      <alignment horizontal="center" vertical="center"/>
    </xf>
    <xf numFmtId="16" fontId="95" fillId="0" borderId="1" xfId="0" applyNumberFormat="1" applyFont="1" applyBorder="1" applyAlignment="1">
      <alignment horizontal="left" vertical="center"/>
    </xf>
    <xf numFmtId="16" fontId="53" fillId="4" borderId="15" xfId="0" applyNumberFormat="1" applyFont="1" applyFill="1" applyBorder="1" applyAlignment="1">
      <alignment horizontal="center" vertical="center"/>
    </xf>
    <xf numFmtId="0" fontId="171" fillId="0" borderId="0" xfId="0" applyFont="1" applyAlignment="1">
      <alignment vertical="center"/>
    </xf>
    <xf numFmtId="16" fontId="170" fillId="0" borderId="0" xfId="0" applyNumberFormat="1" applyFont="1" applyAlignment="1">
      <alignment horizontal="center" vertical="center"/>
    </xf>
    <xf numFmtId="16" fontId="170" fillId="0" borderId="0" xfId="0" quotePrefix="1" applyNumberFormat="1" applyFont="1" applyAlignment="1">
      <alignment horizontal="center" vertical="center"/>
    </xf>
    <xf numFmtId="16" fontId="230" fillId="0" borderId="0" xfId="0" applyNumberFormat="1" applyFont="1" applyAlignment="1">
      <alignment horizontal="left" vertical="center"/>
    </xf>
    <xf numFmtId="0" fontId="175" fillId="0" borderId="0" xfId="0" applyFont="1" applyAlignment="1">
      <alignment horizontal="right" vertical="center"/>
    </xf>
    <xf numFmtId="0" fontId="105" fillId="0" borderId="0" xfId="0" applyFont="1" applyAlignment="1">
      <alignment horizontal="centerContinuous" vertical="center"/>
    </xf>
    <xf numFmtId="0" fontId="105" fillId="0" borderId="0" xfId="0" applyFont="1" applyAlignment="1">
      <alignment horizontal="center" vertical="center"/>
    </xf>
    <xf numFmtId="0" fontId="170" fillId="0" borderId="0" xfId="0" applyFont="1" applyAlignment="1">
      <alignment horizontal="center" vertical="center"/>
    </xf>
    <xf numFmtId="0" fontId="183" fillId="0" borderId="0" xfId="0" applyFont="1" applyAlignment="1">
      <alignment horizontal="right"/>
    </xf>
    <xf numFmtId="0" fontId="187" fillId="0" borderId="0" xfId="0" applyFont="1" applyAlignment="1">
      <alignment horizontal="right" vertical="center"/>
    </xf>
    <xf numFmtId="0" fontId="100" fillId="0" borderId="0" xfId="2" applyFont="1" applyAlignment="1">
      <alignment vertical="center"/>
    </xf>
    <xf numFmtId="0" fontId="106" fillId="0" borderId="13" xfId="0" applyFont="1" applyBorder="1" applyAlignment="1">
      <alignment horizontal="center" vertical="top"/>
    </xf>
    <xf numFmtId="0" fontId="106" fillId="0" borderId="5" xfId="0" applyFont="1" applyBorder="1" applyAlignment="1">
      <alignment horizontal="center" vertical="center"/>
    </xf>
    <xf numFmtId="16" fontId="89" fillId="0" borderId="2" xfId="0" applyNumberFormat="1" applyFont="1" applyBorder="1" applyAlignment="1">
      <alignment horizontal="center" vertical="center" wrapText="1"/>
    </xf>
    <xf numFmtId="16" fontId="174" fillId="0" borderId="1" xfId="0" applyNumberFormat="1" applyFont="1" applyBorder="1" applyAlignment="1">
      <alignment horizontal="right" vertical="center"/>
    </xf>
    <xf numFmtId="0" fontId="132" fillId="0" borderId="0" xfId="0" applyFont="1"/>
    <xf numFmtId="0" fontId="188" fillId="0" borderId="0" xfId="0" applyFont="1" applyAlignment="1">
      <alignment horizontal="right" vertical="center"/>
    </xf>
    <xf numFmtId="0" fontId="171" fillId="0" borderId="0" xfId="2" applyFont="1" applyAlignment="1">
      <alignment vertical="center"/>
    </xf>
    <xf numFmtId="16" fontId="167" fillId="0" borderId="0" xfId="0" applyNumberFormat="1" applyFont="1" applyAlignment="1">
      <alignment horizontal="center" vertical="center"/>
    </xf>
    <xf numFmtId="0" fontId="172" fillId="0" borderId="3" xfId="2" applyFont="1" applyBorder="1" applyAlignment="1">
      <alignment horizontal="right"/>
    </xf>
    <xf numFmtId="0" fontId="169" fillId="0" borderId="12" xfId="0" applyFont="1" applyBorder="1" applyAlignment="1">
      <alignment horizontal="center" vertical="center" wrapText="1"/>
    </xf>
    <xf numFmtId="0" fontId="173" fillId="0" borderId="5" xfId="0" applyFont="1" applyBorder="1" applyAlignment="1">
      <alignment horizontal="center" vertical="center"/>
    </xf>
    <xf numFmtId="0" fontId="89" fillId="0" borderId="0" xfId="0" quotePrefix="1" applyFont="1"/>
    <xf numFmtId="0" fontId="130" fillId="0" borderId="0" xfId="0" applyFont="1" applyAlignment="1">
      <alignment horizontal="right"/>
    </xf>
    <xf numFmtId="0" fontId="61" fillId="0" borderId="0" xfId="0" applyFont="1" applyAlignment="1">
      <alignment horizontal="center"/>
    </xf>
    <xf numFmtId="0" fontId="38" fillId="0" borderId="0" xfId="0" applyFont="1" applyAlignment="1">
      <alignment horizontal="center"/>
    </xf>
    <xf numFmtId="0" fontId="56" fillId="0" borderId="0" xfId="0" applyFont="1" applyAlignment="1">
      <alignment horizontal="center" vertical="center"/>
    </xf>
    <xf numFmtId="0" fontId="39" fillId="0" borderId="0" xfId="0" applyFont="1" applyAlignment="1">
      <alignment vertical="center"/>
    </xf>
    <xf numFmtId="0" fontId="54" fillId="0" borderId="0" xfId="0" applyFont="1" applyAlignment="1">
      <alignment horizontal="center"/>
    </xf>
    <xf numFmtId="0" fontId="41" fillId="0" borderId="3" xfId="0" applyFont="1" applyBorder="1" applyAlignment="1">
      <alignment horizontal="center"/>
    </xf>
    <xf numFmtId="0" fontId="136" fillId="0" borderId="13" xfId="0" applyFont="1" applyBorder="1" applyAlignment="1">
      <alignment horizontal="center"/>
    </xf>
    <xf numFmtId="0" fontId="70" fillId="0" borderId="5" xfId="0" applyFont="1" applyBorder="1" applyAlignment="1">
      <alignment horizontal="center" vertical="center"/>
    </xf>
    <xf numFmtId="16" fontId="0" fillId="0" borderId="1" xfId="0" applyNumberFormat="1" applyBorder="1" applyAlignment="1">
      <alignment horizontal="center" vertical="center"/>
    </xf>
    <xf numFmtId="16" fontId="0" fillId="12" borderId="2" xfId="0" applyNumberFormat="1" applyFill="1" applyBorder="1" applyAlignment="1">
      <alignment horizontal="center" vertical="center"/>
    </xf>
    <xf numFmtId="16" fontId="40" fillId="0" borderId="0" xfId="0" applyNumberFormat="1" applyFont="1" applyAlignment="1">
      <alignment horizontal="center" vertical="center" wrapText="1"/>
    </xf>
    <xf numFmtId="16" fontId="0" fillId="12" borderId="1" xfId="0" applyNumberFormat="1" applyFill="1" applyBorder="1" applyAlignment="1">
      <alignment horizontal="center" vertical="center"/>
    </xf>
    <xf numFmtId="0" fontId="191" fillId="0" borderId="0" xfId="0" applyFont="1" applyAlignment="1">
      <alignment vertical="center"/>
    </xf>
    <xf numFmtId="0" fontId="204" fillId="0" borderId="0" xfId="0" applyFont="1" applyAlignment="1">
      <alignment horizontal="center" vertical="center"/>
    </xf>
    <xf numFmtId="0" fontId="172" fillId="0" borderId="1" xfId="0" applyFont="1" applyBorder="1" applyAlignment="1">
      <alignment horizontal="center" vertical="center" wrapText="1"/>
    </xf>
    <xf numFmtId="0" fontId="208" fillId="0" borderId="3" xfId="0" applyFont="1" applyBorder="1" applyAlignment="1">
      <alignment horizontal="right" vertical="top"/>
    </xf>
    <xf numFmtId="0" fontId="209" fillId="0" borderId="3" xfId="0" applyFont="1" applyBorder="1" applyAlignment="1">
      <alignment horizontal="center" vertical="center"/>
    </xf>
    <xf numFmtId="0" fontId="205" fillId="0" borderId="5" xfId="0" applyFont="1" applyBorder="1" applyAlignment="1">
      <alignment horizontal="center" vertical="center" wrapText="1"/>
    </xf>
    <xf numFmtId="0" fontId="206" fillId="0" borderId="5" xfId="0" applyFont="1" applyBorder="1" applyAlignment="1">
      <alignment horizontal="center" vertical="center" wrapText="1"/>
    </xf>
    <xf numFmtId="16" fontId="206" fillId="0" borderId="5" xfId="0" applyNumberFormat="1" applyFont="1" applyBorder="1" applyAlignment="1">
      <alignment horizontal="center" vertical="center" wrapText="1"/>
    </xf>
    <xf numFmtId="0" fontId="134" fillId="0" borderId="0" xfId="2" applyFont="1" applyAlignment="1">
      <alignment horizontal="left" vertical="center" indent="1"/>
    </xf>
    <xf numFmtId="0" fontId="121" fillId="0" borderId="0" xfId="2" applyFont="1" applyAlignment="1">
      <alignment horizontal="left" vertical="center" indent="1"/>
    </xf>
    <xf numFmtId="0" fontId="121" fillId="0" borderId="0" xfId="2" applyFont="1" applyAlignment="1">
      <alignment horizontal="left" vertical="center" wrapText="1" indent="1"/>
    </xf>
    <xf numFmtId="0" fontId="151" fillId="0" borderId="0" xfId="0" applyFont="1"/>
    <xf numFmtId="0" fontId="38" fillId="0" borderId="0" xfId="0" applyFont="1" applyAlignment="1">
      <alignment vertical="top"/>
    </xf>
    <xf numFmtId="0" fontId="152" fillId="0" borderId="0" xfId="0" applyFont="1" applyAlignment="1">
      <alignment vertical="top"/>
    </xf>
    <xf numFmtId="0" fontId="153" fillId="0" borderId="0" xfId="0" applyFont="1" applyAlignment="1">
      <alignment horizontal="center" vertical="top"/>
    </xf>
    <xf numFmtId="0" fontId="95" fillId="0" borderId="0" xfId="0" applyFont="1" applyAlignment="1">
      <alignment horizontal="right" vertical="center"/>
    </xf>
    <xf numFmtId="0" fontId="99" fillId="0" borderId="0" xfId="0" applyFont="1" applyAlignment="1">
      <alignment horizontal="center" vertical="center"/>
    </xf>
    <xf numFmtId="0" fontId="32" fillId="0" borderId="2" xfId="0" applyFont="1" applyBorder="1" applyAlignment="1">
      <alignment horizontal="center" vertical="center" wrapText="1"/>
    </xf>
    <xf numFmtId="0" fontId="99" fillId="0" borderId="1" xfId="0" applyFont="1" applyBorder="1" applyAlignment="1">
      <alignment horizontal="center" vertical="center"/>
    </xf>
    <xf numFmtId="0" fontId="109" fillId="0" borderId="0" xfId="0" applyFont="1" applyAlignment="1">
      <alignment horizontal="center" vertical="top"/>
    </xf>
    <xf numFmtId="0" fontId="107" fillId="0" borderId="0" xfId="0" applyFont="1" applyAlignment="1">
      <alignment horizontal="center" vertical="top"/>
    </xf>
    <xf numFmtId="16" fontId="210" fillId="0" borderId="1" xfId="0" applyNumberFormat="1" applyFont="1" applyBorder="1" applyAlignment="1">
      <alignment horizontal="center" vertical="center" wrapText="1"/>
    </xf>
    <xf numFmtId="16" fontId="210" fillId="0" borderId="1" xfId="0" applyNumberFormat="1" applyFont="1" applyBorder="1" applyAlignment="1">
      <alignment horizontal="center" vertical="center"/>
    </xf>
    <xf numFmtId="0" fontId="211" fillId="0" borderId="0" xfId="0" applyFont="1" applyAlignment="1">
      <alignment horizontal="center" vertical="top"/>
    </xf>
    <xf numFmtId="16" fontId="210" fillId="0" borderId="2" xfId="0" applyNumberFormat="1" applyFont="1" applyBorder="1" applyAlignment="1">
      <alignment horizontal="center" vertical="center"/>
    </xf>
    <xf numFmtId="0" fontId="32" fillId="0" borderId="5" xfId="0" applyFont="1" applyBorder="1" applyAlignment="1">
      <alignment horizontal="center" vertical="center"/>
    </xf>
    <xf numFmtId="0" fontId="242" fillId="0" borderId="0" xfId="0" applyFont="1" applyAlignment="1">
      <alignment horizontal="center"/>
    </xf>
    <xf numFmtId="16" fontId="57" fillId="0" borderId="3" xfId="0" applyNumberFormat="1" applyFont="1" applyBorder="1" applyAlignment="1">
      <alignment horizontal="left" vertical="center"/>
    </xf>
    <xf numFmtId="16" fontId="89" fillId="0" borderId="5" xfId="0" applyNumberFormat="1" applyFont="1" applyBorder="1" applyAlignment="1">
      <alignment horizontal="left" vertical="center"/>
    </xf>
    <xf numFmtId="16" fontId="53" fillId="0" borderId="10" xfId="0" applyNumberFormat="1" applyFont="1" applyBorder="1" applyAlignment="1">
      <alignment horizontal="left" vertical="center"/>
    </xf>
    <xf numFmtId="0" fontId="198" fillId="0" borderId="0" xfId="0" applyFont="1" applyAlignment="1">
      <alignment horizontal="left" vertical="top"/>
    </xf>
    <xf numFmtId="0" fontId="0" fillId="0" borderId="13" xfId="0" applyBorder="1"/>
    <xf numFmtId="0" fontId="145" fillId="13" borderId="66" xfId="0" applyFont="1" applyFill="1" applyBorder="1" applyAlignment="1">
      <alignment vertical="center"/>
    </xf>
    <xf numFmtId="0" fontId="120" fillId="13" borderId="56" xfId="0" applyFont="1" applyFill="1" applyBorder="1" applyAlignment="1">
      <alignment vertical="center"/>
    </xf>
    <xf numFmtId="16" fontId="120" fillId="13" borderId="56" xfId="0" applyNumberFormat="1" applyFont="1" applyFill="1" applyBorder="1" applyAlignment="1">
      <alignment horizontal="center" vertical="center"/>
    </xf>
    <xf numFmtId="0" fontId="120" fillId="13" borderId="56" xfId="0" applyFont="1" applyFill="1" applyBorder="1" applyAlignment="1">
      <alignment horizontal="center" vertical="center"/>
    </xf>
    <xf numFmtId="0" fontId="120" fillId="23" borderId="56" xfId="0" applyFont="1" applyFill="1" applyBorder="1" applyAlignment="1">
      <alignment horizontal="center" vertical="center"/>
    </xf>
    <xf numFmtId="0" fontId="120" fillId="13" borderId="66" xfId="0" applyFont="1" applyFill="1" applyBorder="1" applyAlignment="1">
      <alignment vertical="center"/>
    </xf>
    <xf numFmtId="0" fontId="145" fillId="13" borderId="56" xfId="0" applyFont="1" applyFill="1" applyBorder="1" applyAlignment="1">
      <alignment horizontal="right" vertical="center"/>
    </xf>
    <xf numFmtId="0" fontId="246" fillId="0" borderId="0" xfId="0" applyFont="1"/>
    <xf numFmtId="16" fontId="236" fillId="0" borderId="0" xfId="0" applyNumberFormat="1" applyFont="1" applyAlignment="1">
      <alignment horizontal="left" vertical="center"/>
    </xf>
    <xf numFmtId="16" fontId="236" fillId="0" borderId="0" xfId="0" applyNumberFormat="1" applyFont="1" applyAlignment="1">
      <alignment horizontal="center" vertical="center"/>
    </xf>
    <xf numFmtId="16" fontId="40" fillId="0" borderId="8" xfId="0" applyNumberFormat="1" applyFont="1" applyBorder="1" applyAlignment="1">
      <alignment horizontal="center" vertical="center"/>
    </xf>
    <xf numFmtId="0" fontId="248" fillId="0" borderId="1" xfId="0" applyFont="1" applyBorder="1" applyAlignment="1">
      <alignment horizontal="center" vertical="center" wrapText="1"/>
    </xf>
    <xf numFmtId="0" fontId="244" fillId="0" borderId="0" xfId="0" applyFont="1"/>
    <xf numFmtId="16" fontId="0" fillId="0" borderId="67" xfId="0" applyNumberFormat="1" applyBorder="1" applyAlignment="1">
      <alignment horizontal="left" vertical="center"/>
    </xf>
    <xf numFmtId="16" fontId="89" fillId="2" borderId="5" xfId="0" applyNumberFormat="1" applyFont="1" applyFill="1" applyBorder="1" applyAlignment="1">
      <alignment horizontal="center" vertical="center"/>
    </xf>
    <xf numFmtId="16" fontId="89" fillId="0" borderId="2" xfId="0" applyNumberFormat="1" applyFont="1" applyBorder="1" applyAlignment="1">
      <alignment horizontal="left" vertical="center"/>
    </xf>
    <xf numFmtId="16" fontId="89" fillId="2" borderId="2" xfId="0" applyNumberFormat="1" applyFont="1" applyFill="1" applyBorder="1" applyAlignment="1">
      <alignment horizontal="center" vertical="center"/>
    </xf>
    <xf numFmtId="16" fontId="249" fillId="0" borderId="5" xfId="0" applyNumberFormat="1" applyFont="1" applyBorder="1" applyAlignment="1">
      <alignment horizontal="center" vertical="center"/>
    </xf>
    <xf numFmtId="16" fontId="89" fillId="2" borderId="12" xfId="0" applyNumberFormat="1" applyFont="1" applyFill="1" applyBorder="1" applyAlignment="1">
      <alignment horizontal="center" vertical="center"/>
    </xf>
    <xf numFmtId="16" fontId="91" fillId="0" borderId="2" xfId="0" applyNumberFormat="1" applyFont="1" applyBorder="1" applyAlignment="1">
      <alignment horizontal="center" vertical="center"/>
    </xf>
    <xf numFmtId="16" fontId="76" fillId="0" borderId="12" xfId="0" applyNumberFormat="1" applyFont="1" applyBorder="1" applyAlignment="1">
      <alignment horizontal="left" vertical="center"/>
    </xf>
    <xf numFmtId="16" fontId="89" fillId="0" borderId="14" xfId="0" applyNumberFormat="1" applyFont="1" applyBorder="1" applyAlignment="1">
      <alignment horizontal="left" vertical="center"/>
    </xf>
    <xf numFmtId="16" fontId="249" fillId="0" borderId="14" xfId="0" applyNumberFormat="1" applyFont="1" applyBorder="1" applyAlignment="1">
      <alignment horizontal="center" vertical="center"/>
    </xf>
    <xf numFmtId="16" fontId="89" fillId="2" borderId="14" xfId="0" applyNumberFormat="1" applyFont="1" applyFill="1" applyBorder="1" applyAlignment="1">
      <alignment horizontal="center" vertical="center"/>
    </xf>
    <xf numFmtId="0" fontId="254" fillId="0" borderId="0" xfId="0" applyFont="1" applyAlignment="1">
      <alignment wrapText="1"/>
    </xf>
    <xf numFmtId="0" fontId="63" fillId="0" borderId="0" xfId="0" applyFont="1"/>
    <xf numFmtId="0" fontId="255" fillId="0" borderId="0" xfId="0" applyFont="1"/>
    <xf numFmtId="0" fontId="256" fillId="0" borderId="0" xfId="0" applyFont="1"/>
    <xf numFmtId="0" fontId="50" fillId="0" borderId="0" xfId="0" applyFont="1" applyAlignment="1">
      <alignment vertical="center"/>
    </xf>
    <xf numFmtId="16" fontId="238" fillId="4" borderId="5" xfId="0" applyNumberFormat="1" applyFont="1" applyFill="1" applyBorder="1" applyAlignment="1">
      <alignment horizontal="center" vertical="center"/>
    </xf>
    <xf numFmtId="0" fontId="241" fillId="0" borderId="0" xfId="0" applyFont="1"/>
    <xf numFmtId="0" fontId="240" fillId="0" borderId="0" xfId="0" applyFont="1"/>
    <xf numFmtId="0" fontId="260" fillId="0" borderId="0" xfId="0" applyFont="1" applyAlignment="1">
      <alignment vertical="top"/>
    </xf>
    <xf numFmtId="16" fontId="0" fillId="0" borderId="16" xfId="0" applyNumberFormat="1" applyBorder="1" applyAlignment="1">
      <alignment horizontal="center" vertical="center"/>
    </xf>
    <xf numFmtId="0" fontId="244" fillId="0" borderId="0" xfId="0" applyFont="1" applyAlignment="1">
      <alignment wrapText="1"/>
    </xf>
    <xf numFmtId="0" fontId="248" fillId="0" borderId="11" xfId="0" applyFont="1" applyBorder="1" applyAlignment="1">
      <alignment horizontal="center" vertical="center" wrapText="1"/>
    </xf>
    <xf numFmtId="0" fontId="209" fillId="0" borderId="12" xfId="0" applyFont="1" applyBorder="1" applyAlignment="1">
      <alignment horizontal="center" vertical="center" wrapText="1"/>
    </xf>
    <xf numFmtId="0" fontId="208" fillId="0" borderId="3" xfId="0" applyFont="1" applyBorder="1" applyAlignment="1">
      <alignment horizontal="center" vertical="center" wrapText="1"/>
    </xf>
    <xf numFmtId="0" fontId="261" fillId="0" borderId="3" xfId="0" applyFont="1" applyBorder="1" applyAlignment="1">
      <alignment horizontal="center" vertical="center" wrapText="1"/>
    </xf>
    <xf numFmtId="16" fontId="0" fillId="0" borderId="69" xfId="0" applyNumberFormat="1" applyBorder="1" applyAlignment="1">
      <alignment horizontal="left" vertical="center"/>
    </xf>
    <xf numFmtId="16" fontId="0" fillId="0" borderId="18" xfId="0" applyNumberFormat="1" applyBorder="1" applyAlignment="1">
      <alignment horizontal="center" vertical="center"/>
    </xf>
    <xf numFmtId="16" fontId="0" fillId="0" borderId="70" xfId="0" applyNumberFormat="1" applyBorder="1" applyAlignment="1">
      <alignment horizontal="center" vertical="center"/>
    </xf>
    <xf numFmtId="0" fontId="91" fillId="0" borderId="2" xfId="0" applyFont="1" applyBorder="1" applyAlignment="1">
      <alignment vertical="center"/>
    </xf>
    <xf numFmtId="0" fontId="0" fillId="4" borderId="13" xfId="0" applyFill="1" applyBorder="1"/>
    <xf numFmtId="168" fontId="40" fillId="0" borderId="7" xfId="0" applyNumberFormat="1" applyFont="1" applyBorder="1" applyAlignment="1">
      <alignment horizontal="left" vertical="center"/>
    </xf>
    <xf numFmtId="0" fontId="176" fillId="0" borderId="0" xfId="0" applyFont="1" applyAlignment="1">
      <alignment horizontal="left"/>
    </xf>
    <xf numFmtId="16" fontId="32" fillId="0" borderId="0" xfId="0" applyNumberFormat="1" applyFont="1" applyAlignment="1">
      <alignment horizontal="center"/>
    </xf>
    <xf numFmtId="0" fontId="223" fillId="0" borderId="0" xfId="2" applyFont="1" applyAlignment="1">
      <alignment horizontal="left" vertical="center" indent="1"/>
    </xf>
    <xf numFmtId="0" fontId="157" fillId="0" borderId="5" xfId="0" applyFont="1" applyBorder="1" applyAlignment="1">
      <alignment horizontal="center" vertical="top"/>
    </xf>
    <xf numFmtId="16" fontId="155" fillId="8" borderId="3" xfId="0" applyNumberFormat="1" applyFont="1" applyFill="1" applyBorder="1" applyAlignment="1">
      <alignment horizontal="left" vertical="center"/>
    </xf>
    <xf numFmtId="16" fontId="120" fillId="0" borderId="10" xfId="0" applyNumberFormat="1" applyFont="1" applyBorder="1" applyAlignment="1">
      <alignment horizontal="left" vertical="center"/>
    </xf>
    <xf numFmtId="16" fontId="120" fillId="0" borderId="10" xfId="0" applyNumberFormat="1" applyFont="1" applyBorder="1" applyAlignment="1">
      <alignment horizontal="center" vertical="center"/>
    </xf>
    <xf numFmtId="16" fontId="145" fillId="2" borderId="9" xfId="0" applyNumberFormat="1" applyFont="1" applyFill="1" applyBorder="1" applyAlignment="1">
      <alignment horizontal="left" vertical="center"/>
    </xf>
    <xf numFmtId="16" fontId="120" fillId="2" borderId="7" xfId="0" applyNumberFormat="1" applyFont="1" applyFill="1" applyBorder="1" applyAlignment="1">
      <alignment horizontal="center" vertical="center"/>
    </xf>
    <xf numFmtId="16" fontId="120" fillId="2" borderId="3" xfId="0" applyNumberFormat="1" applyFont="1" applyFill="1" applyBorder="1" applyAlignment="1">
      <alignment horizontal="left" vertical="center"/>
    </xf>
    <xf numFmtId="16" fontId="120" fillId="0" borderId="3" xfId="0" applyNumberFormat="1" applyFont="1" applyBorder="1" applyAlignment="1">
      <alignment horizontal="center" vertical="center"/>
    </xf>
    <xf numFmtId="16" fontId="155" fillId="0" borderId="3" xfId="0" applyNumberFormat="1" applyFont="1" applyBorder="1" applyAlignment="1">
      <alignment horizontal="left" vertical="center"/>
    </xf>
    <xf numFmtId="16" fontId="145" fillId="8" borderId="9" xfId="0" applyNumberFormat="1" applyFont="1" applyFill="1" applyBorder="1" applyAlignment="1">
      <alignment horizontal="left" vertical="center"/>
    </xf>
    <xf numFmtId="0" fontId="176" fillId="0" borderId="0" xfId="2" applyFont="1" applyAlignment="1">
      <alignment horizontal="left" vertical="center" indent="1"/>
    </xf>
    <xf numFmtId="0" fontId="145" fillId="0" borderId="13" xfId="0" applyFont="1" applyBorder="1" applyAlignment="1">
      <alignment horizontal="center" vertical="top"/>
    </xf>
    <xf numFmtId="0" fontId="145" fillId="0" borderId="0" xfId="0" applyFont="1" applyAlignment="1">
      <alignment vertical="center"/>
    </xf>
    <xf numFmtId="16" fontId="120" fillId="0" borderId="7" xfId="0" quotePrefix="1" applyNumberFormat="1" applyFont="1" applyBorder="1" applyAlignment="1">
      <alignment horizontal="center" vertical="center"/>
    </xf>
    <xf numFmtId="16" fontId="190" fillId="0" borderId="3" xfId="0" applyNumberFormat="1" applyFont="1" applyBorder="1" applyAlignment="1">
      <alignment horizontal="left" vertical="center"/>
    </xf>
    <xf numFmtId="16" fontId="200" fillId="8" borderId="1" xfId="0" applyNumberFormat="1" applyFont="1" applyFill="1" applyBorder="1" applyAlignment="1">
      <alignment horizontal="left" vertical="center"/>
    </xf>
    <xf numFmtId="16" fontId="190" fillId="8" borderId="4" xfId="0" applyNumberFormat="1" applyFont="1" applyFill="1" applyBorder="1" applyAlignment="1">
      <alignment horizontal="left" vertical="center"/>
    </xf>
    <xf numFmtId="1" fontId="120" fillId="8" borderId="2" xfId="0" applyNumberFormat="1" applyFont="1" applyFill="1" applyBorder="1" applyAlignment="1">
      <alignment horizontal="center" vertical="center"/>
    </xf>
    <xf numFmtId="16" fontId="200" fillId="0" borderId="10" xfId="0" applyNumberFormat="1" applyFont="1" applyBorder="1" applyAlignment="1">
      <alignment horizontal="left" vertical="center"/>
    </xf>
    <xf numFmtId="16" fontId="190" fillId="0" borderId="0" xfId="0" applyNumberFormat="1" applyFont="1" applyAlignment="1">
      <alignment horizontal="left" vertical="center"/>
    </xf>
    <xf numFmtId="1" fontId="120" fillId="0" borderId="10" xfId="0" applyNumberFormat="1" applyFont="1" applyBorder="1" applyAlignment="1">
      <alignment horizontal="center" vertical="center"/>
    </xf>
    <xf numFmtId="0" fontId="145" fillId="0" borderId="38" xfId="0" applyFont="1" applyBorder="1" applyAlignment="1">
      <alignment horizontal="center" vertical="center" wrapText="1"/>
    </xf>
    <xf numFmtId="0" fontId="145" fillId="0" borderId="26" xfId="0" applyFont="1" applyBorder="1" applyAlignment="1">
      <alignment horizontal="center" vertical="center"/>
    </xf>
    <xf numFmtId="0" fontId="145" fillId="0" borderId="28" xfId="0" applyFont="1" applyBorder="1" applyAlignment="1">
      <alignment horizontal="center" vertical="center" wrapText="1"/>
    </xf>
    <xf numFmtId="0" fontId="144" fillId="0" borderId="39" xfId="0" applyFont="1" applyBorder="1" applyAlignment="1">
      <alignment horizontal="center" vertical="top"/>
    </xf>
    <xf numFmtId="0" fontId="176" fillId="2" borderId="0" xfId="2" applyFont="1" applyFill="1" applyAlignment="1">
      <alignment horizontal="left" vertical="center" indent="1"/>
    </xf>
    <xf numFmtId="16" fontId="120" fillId="2" borderId="0" xfId="0" applyNumberFormat="1" applyFont="1" applyFill="1" applyAlignment="1">
      <alignment horizontal="center" vertical="center"/>
    </xf>
    <xf numFmtId="16" fontId="120" fillId="2" borderId="0" xfId="0" applyNumberFormat="1" applyFont="1" applyFill="1" applyAlignment="1">
      <alignment horizontal="left" vertical="center"/>
    </xf>
    <xf numFmtId="1" fontId="120" fillId="2" borderId="0" xfId="0" applyNumberFormat="1" applyFont="1" applyFill="1" applyAlignment="1">
      <alignment horizontal="center" vertical="center"/>
    </xf>
    <xf numFmtId="0" fontId="155" fillId="0" borderId="0" xfId="0" applyFont="1"/>
    <xf numFmtId="0" fontId="31" fillId="2" borderId="0" xfId="0" applyFont="1" applyFill="1" applyAlignment="1">
      <alignment vertical="center"/>
    </xf>
    <xf numFmtId="0" fontId="176" fillId="0" borderId="0" xfId="2" applyFont="1" applyAlignment="1">
      <alignment horizontal="left" vertical="center" wrapText="1" indent="1"/>
    </xf>
    <xf numFmtId="0" fontId="194" fillId="0" borderId="1" xfId="0" applyFont="1" applyBorder="1" applyAlignment="1">
      <alignment horizontal="left" vertical="center" wrapText="1"/>
    </xf>
    <xf numFmtId="0" fontId="194" fillId="0" borderId="5" xfId="0" applyFont="1" applyBorder="1" applyAlignment="1">
      <alignment horizontal="left" vertical="center" wrapText="1"/>
    </xf>
    <xf numFmtId="0" fontId="58" fillId="0" borderId="5" xfId="0" applyFont="1" applyBorder="1" applyAlignment="1">
      <alignment horizontal="left" vertical="center" wrapText="1"/>
    </xf>
    <xf numFmtId="0" fontId="54" fillId="0" borderId="5" xfId="0" applyFont="1" applyBorder="1" applyAlignment="1">
      <alignment horizontal="center" vertical="top"/>
    </xf>
    <xf numFmtId="16" fontId="116" fillId="0" borderId="12" xfId="0" applyNumberFormat="1" applyFont="1" applyBorder="1" applyAlignment="1">
      <alignment horizontal="center" vertical="center"/>
    </xf>
    <xf numFmtId="16" fontId="80" fillId="0" borderId="9" xfId="0" applyNumberFormat="1" applyFont="1" applyBorder="1" applyAlignment="1">
      <alignment horizontal="left" vertical="center"/>
    </xf>
    <xf numFmtId="16" fontId="91" fillId="0" borderId="3" xfId="0" applyNumberFormat="1" applyFont="1" applyBorder="1" applyAlignment="1">
      <alignment horizontal="left" vertical="center"/>
    </xf>
    <xf numFmtId="168" fontId="91" fillId="0" borderId="12" xfId="0" applyNumberFormat="1" applyFont="1" applyBorder="1" applyAlignment="1">
      <alignment horizontal="left" vertical="center"/>
    </xf>
    <xf numFmtId="16" fontId="119" fillId="0" borderId="11" xfId="0" applyNumberFormat="1" applyFont="1" applyBorder="1" applyAlignment="1">
      <alignment horizontal="left" vertical="center"/>
    </xf>
    <xf numFmtId="16" fontId="0" fillId="0" borderId="2" xfId="0" applyNumberFormat="1" applyBorder="1" applyAlignment="1">
      <alignment horizontal="left" vertical="center"/>
    </xf>
    <xf numFmtId="16" fontId="0" fillId="0" borderId="8" xfId="0" applyNumberFormat="1" applyBorder="1" applyAlignment="1">
      <alignment horizontal="left" vertical="center"/>
    </xf>
    <xf numFmtId="16" fontId="53" fillId="0" borderId="16" xfId="0" applyNumberFormat="1" applyFont="1" applyBorder="1" applyAlignment="1">
      <alignment horizontal="center" vertical="center"/>
    </xf>
    <xf numFmtId="16" fontId="0" fillId="0" borderId="1" xfId="0" applyNumberFormat="1" applyBorder="1" applyAlignment="1">
      <alignment horizontal="left" vertical="center"/>
    </xf>
    <xf numFmtId="168" fontId="0" fillId="0" borderId="10" xfId="0" applyNumberFormat="1" applyBorder="1" applyAlignment="1">
      <alignment horizontal="left" vertical="center"/>
    </xf>
    <xf numFmtId="168" fontId="53" fillId="0" borderId="10" xfId="0" applyNumberFormat="1" applyFont="1" applyBorder="1" applyAlignment="1">
      <alignment horizontal="left" vertical="center"/>
    </xf>
    <xf numFmtId="16" fontId="116" fillId="0" borderId="10" xfId="0" applyNumberFormat="1" applyFont="1" applyBorder="1" applyAlignment="1">
      <alignment horizontal="center" vertical="center"/>
    </xf>
    <xf numFmtId="16" fontId="116" fillId="4" borderId="12" xfId="0" applyNumberFormat="1" applyFont="1" applyFill="1" applyBorder="1" applyAlignment="1">
      <alignment horizontal="center" vertical="center"/>
    </xf>
    <xf numFmtId="0" fontId="262" fillId="0" borderId="0" xfId="0" applyFont="1"/>
    <xf numFmtId="0" fontId="100" fillId="0" borderId="1" xfId="0" applyFont="1" applyBorder="1" applyAlignment="1">
      <alignment vertical="center"/>
    </xf>
    <xf numFmtId="0" fontId="147" fillId="0" borderId="0" xfId="0" applyFont="1" applyAlignment="1" applyProtection="1">
      <alignment horizontal="right" vertical="center" wrapText="1"/>
      <protection locked="0"/>
    </xf>
    <xf numFmtId="16" fontId="176" fillId="0" borderId="0" xfId="0" applyNumberFormat="1" applyFont="1" applyAlignment="1" applyProtection="1">
      <alignment horizontal="left" vertical="center"/>
      <protection locked="0"/>
    </xf>
    <xf numFmtId="0" fontId="176" fillId="0" borderId="0" xfId="2" applyFont="1" applyAlignment="1" applyProtection="1">
      <alignment horizontal="right" vertical="center"/>
      <protection locked="0"/>
    </xf>
    <xf numFmtId="0" fontId="176" fillId="0" borderId="0" xfId="2" applyFont="1" applyAlignment="1" applyProtection="1">
      <alignment horizontal="left" vertical="center" indent="1"/>
      <protection locked="0"/>
    </xf>
    <xf numFmtId="16" fontId="120" fillId="2" borderId="7" xfId="0" applyNumberFormat="1" applyFont="1" applyFill="1" applyBorder="1" applyAlignment="1" applyProtection="1">
      <alignment horizontal="center" vertical="center"/>
      <protection locked="0"/>
    </xf>
    <xf numFmtId="16" fontId="120" fillId="2" borderId="12" xfId="0" applyNumberFormat="1" applyFont="1" applyFill="1" applyBorder="1" applyAlignment="1" applyProtection="1">
      <alignment horizontal="center" vertical="center"/>
      <protection locked="0"/>
    </xf>
    <xf numFmtId="16" fontId="218" fillId="0" borderId="0" xfId="0" applyNumberFormat="1" applyFont="1" applyAlignment="1" applyProtection="1">
      <alignment horizontal="right" vertical="center"/>
      <protection locked="0"/>
    </xf>
    <xf numFmtId="16" fontId="120" fillId="0" borderId="2" xfId="0" applyNumberFormat="1" applyFont="1" applyBorder="1" applyAlignment="1" applyProtection="1">
      <alignment horizontal="left" vertical="center"/>
      <protection locked="0"/>
    </xf>
    <xf numFmtId="16" fontId="120" fillId="0" borderId="2" xfId="0" applyNumberFormat="1" applyFont="1" applyBorder="1" applyAlignment="1" applyProtection="1">
      <alignment horizontal="center" vertical="center"/>
      <protection locked="0"/>
    </xf>
    <xf numFmtId="16" fontId="120" fillId="0" borderId="19" xfId="0" applyNumberFormat="1" applyFont="1" applyBorder="1" applyAlignment="1" applyProtection="1">
      <alignment horizontal="center" vertical="center"/>
      <protection locked="0"/>
    </xf>
    <xf numFmtId="16" fontId="176" fillId="0" borderId="0" xfId="0" applyNumberFormat="1" applyFont="1" applyAlignment="1" applyProtection="1">
      <alignment horizontal="center" vertical="center"/>
      <protection locked="0"/>
    </xf>
    <xf numFmtId="16" fontId="120" fillId="0" borderId="1" xfId="0" applyNumberFormat="1" applyFont="1" applyBorder="1" applyAlignment="1" applyProtection="1">
      <alignment horizontal="left" vertical="center"/>
      <protection locked="0"/>
    </xf>
    <xf numFmtId="16" fontId="120" fillId="0" borderId="2" xfId="0" quotePrefix="1" applyNumberFormat="1" applyFont="1" applyBorder="1" applyAlignment="1" applyProtection="1">
      <alignment horizontal="left" vertical="center"/>
      <protection locked="0"/>
    </xf>
    <xf numFmtId="16" fontId="120" fillId="0" borderId="21" xfId="0" applyNumberFormat="1" applyFont="1" applyBorder="1" applyAlignment="1" applyProtection="1">
      <alignment horizontal="center" vertical="center"/>
      <protection locked="0"/>
    </xf>
    <xf numFmtId="16" fontId="120" fillId="0" borderId="5" xfId="0" applyNumberFormat="1" applyFont="1" applyBorder="1" applyAlignment="1" applyProtection="1">
      <alignment horizontal="left" vertical="center"/>
      <protection locked="0"/>
    </xf>
    <xf numFmtId="16" fontId="145" fillId="0" borderId="5" xfId="0" quotePrefix="1" applyNumberFormat="1" applyFont="1" applyBorder="1" applyAlignment="1" applyProtection="1">
      <alignment horizontal="left" vertical="center"/>
      <protection locked="0"/>
    </xf>
    <xf numFmtId="16" fontId="145" fillId="0" borderId="2" xfId="0" quotePrefix="1" applyNumberFormat="1" applyFont="1" applyBorder="1" applyAlignment="1" applyProtection="1">
      <alignment horizontal="left" vertical="center"/>
      <protection locked="0"/>
    </xf>
    <xf numFmtId="16" fontId="145" fillId="0" borderId="1" xfId="0" quotePrefix="1" applyNumberFormat="1" applyFont="1" applyBorder="1" applyAlignment="1" applyProtection="1">
      <alignment horizontal="left" vertical="center"/>
      <protection locked="0"/>
    </xf>
    <xf numFmtId="1" fontId="218" fillId="0" borderId="0" xfId="0" applyNumberFormat="1" applyFont="1" applyAlignment="1" applyProtection="1">
      <alignment horizontal="center" vertical="center"/>
      <protection locked="0"/>
    </xf>
    <xf numFmtId="16" fontId="120" fillId="2" borderId="9" xfId="0" applyNumberFormat="1" applyFont="1" applyFill="1" applyBorder="1" applyAlignment="1" applyProtection="1">
      <alignment horizontal="left" vertical="center"/>
      <protection locked="0"/>
    </xf>
    <xf numFmtId="16" fontId="145" fillId="2" borderId="3" xfId="0" applyNumberFormat="1" applyFont="1" applyFill="1" applyBorder="1" applyAlignment="1" applyProtection="1">
      <alignment horizontal="left" vertical="center"/>
      <protection locked="0"/>
    </xf>
    <xf numFmtId="1" fontId="145" fillId="2" borderId="12" xfId="0" applyNumberFormat="1" applyFont="1" applyFill="1" applyBorder="1" applyAlignment="1" applyProtection="1">
      <alignment horizontal="center" vertical="center"/>
      <protection locked="0"/>
    </xf>
    <xf numFmtId="16" fontId="120" fillId="2" borderId="3" xfId="0" applyNumberFormat="1" applyFont="1" applyFill="1" applyBorder="1" applyAlignment="1" applyProtection="1">
      <alignment horizontal="left" vertical="center"/>
      <protection locked="0"/>
    </xf>
    <xf numFmtId="16" fontId="263" fillId="2" borderId="12" xfId="0" applyNumberFormat="1" applyFont="1" applyFill="1" applyBorder="1" applyAlignment="1" applyProtection="1">
      <alignment horizontal="center" vertical="center"/>
      <protection locked="0"/>
    </xf>
    <xf numFmtId="16" fontId="56" fillId="0" borderId="12" xfId="0" applyNumberFormat="1" applyFont="1" applyBorder="1" applyAlignment="1">
      <alignment horizontal="center" vertical="center"/>
    </xf>
    <xf numFmtId="16" fontId="100" fillId="0" borderId="1" xfId="0" applyNumberFormat="1" applyFont="1" applyBorder="1" applyAlignment="1">
      <alignment horizontal="center" vertical="center"/>
    </xf>
    <xf numFmtId="0" fontId="252" fillId="0" borderId="0" xfId="0" applyFont="1" applyAlignment="1">
      <alignment wrapText="1"/>
    </xf>
    <xf numFmtId="0" fontId="205" fillId="0" borderId="3" xfId="0" applyFont="1" applyBorder="1" applyAlignment="1">
      <alignment wrapText="1"/>
    </xf>
    <xf numFmtId="0" fontId="205" fillId="0" borderId="1" xfId="0" applyFont="1" applyBorder="1" applyAlignment="1">
      <alignment horizontal="center" wrapText="1"/>
    </xf>
    <xf numFmtId="0" fontId="205" fillId="0" borderId="12" xfId="0" applyFont="1" applyBorder="1" applyAlignment="1">
      <alignment horizontal="center" wrapText="1"/>
    </xf>
    <xf numFmtId="0" fontId="205" fillId="0" borderId="21" xfId="0" applyFont="1" applyBorder="1" applyAlignment="1">
      <alignment horizontal="center" wrapText="1"/>
    </xf>
    <xf numFmtId="0" fontId="251" fillId="0" borderId="13" xfId="0" applyFont="1" applyBorder="1" applyAlignment="1">
      <alignment horizontal="center" wrapText="1"/>
    </xf>
    <xf numFmtId="0" fontId="45" fillId="0" borderId="0" xfId="0" applyFont="1" applyAlignment="1" applyProtection="1">
      <alignment vertical="center"/>
      <protection locked="0"/>
    </xf>
    <xf numFmtId="16" fontId="91" fillId="2" borderId="15" xfId="0" applyNumberFormat="1" applyFont="1" applyFill="1" applyBorder="1" applyAlignment="1">
      <alignment horizontal="center" vertical="center"/>
    </xf>
    <xf numFmtId="16" fontId="91" fillId="0" borderId="2" xfId="0" applyNumberFormat="1" applyFont="1" applyBorder="1" applyAlignment="1">
      <alignment horizontal="left" vertical="center"/>
    </xf>
    <xf numFmtId="0" fontId="64" fillId="0" borderId="0" xfId="13" applyFont="1" applyAlignment="1" applyProtection="1"/>
    <xf numFmtId="0" fontId="64" fillId="0" borderId="0" xfId="13" applyFont="1" applyAlignment="1" applyProtection="1">
      <alignment vertical="center"/>
    </xf>
    <xf numFmtId="0" fontId="77" fillId="0" borderId="0" xfId="13" applyFont="1" applyAlignment="1" applyProtection="1"/>
    <xf numFmtId="16" fontId="0" fillId="0" borderId="0" xfId="0" applyNumberFormat="1"/>
    <xf numFmtId="16" fontId="200" fillId="0" borderId="5" xfId="0" applyNumberFormat="1" applyFont="1" applyBorder="1" applyAlignment="1" applyProtection="1">
      <alignment horizontal="left" vertical="center"/>
      <protection locked="0"/>
    </xf>
    <xf numFmtId="16" fontId="120" fillId="0" borderId="5" xfId="0" applyNumberFormat="1" applyFont="1" applyBorder="1" applyAlignment="1" applyProtection="1">
      <alignment horizontal="center" vertical="center"/>
      <protection locked="0"/>
    </xf>
    <xf numFmtId="16" fontId="218" fillId="0" borderId="0" xfId="0" quotePrefix="1" applyNumberFormat="1" applyFont="1" applyAlignment="1" applyProtection="1">
      <alignment horizontal="right" vertical="center"/>
      <protection locked="0"/>
    </xf>
    <xf numFmtId="16" fontId="53" fillId="0" borderId="71" xfId="0" applyNumberFormat="1" applyFont="1" applyBorder="1" applyAlignment="1">
      <alignment horizontal="center" vertical="center"/>
    </xf>
    <xf numFmtId="0" fontId="246" fillId="0" borderId="0" xfId="0" applyFont="1" applyAlignment="1">
      <alignment wrapText="1"/>
    </xf>
    <xf numFmtId="16" fontId="120" fillId="0" borderId="14" xfId="0" applyNumberFormat="1" applyFont="1" applyBorder="1" applyAlignment="1" applyProtection="1">
      <alignment horizontal="left" vertical="center"/>
      <protection locked="0"/>
    </xf>
    <xf numFmtId="16" fontId="145" fillId="0" borderId="14" xfId="0" quotePrefix="1" applyNumberFormat="1" applyFont="1" applyBorder="1" applyAlignment="1" applyProtection="1">
      <alignment horizontal="left" vertical="center"/>
      <protection locked="0"/>
    </xf>
    <xf numFmtId="16" fontId="120" fillId="0" borderId="14" xfId="0" applyNumberFormat="1" applyFont="1" applyBorder="1" applyAlignment="1" applyProtection="1">
      <alignment horizontal="center" vertical="center"/>
      <protection locked="0"/>
    </xf>
    <xf numFmtId="16" fontId="120" fillId="0" borderId="33" xfId="0" applyNumberFormat="1" applyFont="1" applyBorder="1" applyAlignment="1" applyProtection="1">
      <alignment horizontal="center" vertical="center"/>
      <protection locked="0"/>
    </xf>
    <xf numFmtId="16" fontId="120" fillId="0" borderId="10" xfId="0" applyNumberFormat="1" applyFont="1" applyBorder="1" applyAlignment="1" applyProtection="1">
      <alignment horizontal="center" vertical="center"/>
      <protection locked="0"/>
    </xf>
    <xf numFmtId="16" fontId="120" fillId="0" borderId="61" xfId="0" applyNumberFormat="1" applyFont="1" applyBorder="1" applyAlignment="1" applyProtection="1">
      <alignment horizontal="left" vertical="center"/>
      <protection locked="0"/>
    </xf>
    <xf numFmtId="16" fontId="43" fillId="30" borderId="25" xfId="0" applyNumberFormat="1" applyFont="1" applyFill="1" applyBorder="1" applyAlignment="1" applyProtection="1">
      <alignment horizontal="left" vertical="center"/>
      <protection locked="0"/>
    </xf>
    <xf numFmtId="16" fontId="120" fillId="30" borderId="26" xfId="0" applyNumberFormat="1" applyFont="1" applyFill="1" applyBorder="1" applyAlignment="1" applyProtection="1">
      <alignment horizontal="center" vertical="center"/>
      <protection locked="0"/>
    </xf>
    <xf numFmtId="16" fontId="120" fillId="30" borderId="28" xfId="0" applyNumberFormat="1" applyFont="1" applyFill="1" applyBorder="1" applyAlignment="1" applyProtection="1">
      <alignment horizontal="center" vertical="center"/>
      <protection locked="0"/>
    </xf>
    <xf numFmtId="16" fontId="120" fillId="30" borderId="29" xfId="0" applyNumberFormat="1" applyFont="1" applyFill="1" applyBorder="1" applyAlignment="1" applyProtection="1">
      <alignment horizontal="left" vertical="center"/>
      <protection locked="0"/>
    </xf>
    <xf numFmtId="16" fontId="120" fillId="30" borderId="30" xfId="0" applyNumberFormat="1" applyFont="1" applyFill="1" applyBorder="1" applyAlignment="1" applyProtection="1">
      <alignment horizontal="center" vertical="center"/>
      <protection locked="0"/>
    </xf>
    <xf numFmtId="16" fontId="120" fillId="30" borderId="32" xfId="0" applyNumberFormat="1" applyFont="1" applyFill="1" applyBorder="1" applyAlignment="1" applyProtection="1">
      <alignment horizontal="center" vertical="center"/>
      <protection locked="0"/>
    </xf>
    <xf numFmtId="16" fontId="145" fillId="30" borderId="30" xfId="0" quotePrefix="1" applyNumberFormat="1" applyFont="1" applyFill="1" applyBorder="1" applyAlignment="1" applyProtection="1">
      <alignment horizontal="right" vertical="center"/>
      <protection locked="0"/>
    </xf>
    <xf numFmtId="16" fontId="43" fillId="30" borderId="26" xfId="0" quotePrefix="1" applyNumberFormat="1" applyFont="1" applyFill="1" applyBorder="1" applyAlignment="1" applyProtection="1">
      <alignment horizontal="left" vertical="center"/>
      <protection locked="0"/>
    </xf>
    <xf numFmtId="16" fontId="80" fillId="0" borderId="3" xfId="0" applyNumberFormat="1" applyFont="1" applyBorder="1" applyAlignment="1">
      <alignment horizontal="right" vertical="center"/>
    </xf>
    <xf numFmtId="16" fontId="120" fillId="0" borderId="2" xfId="0" applyNumberFormat="1" applyFont="1" applyBorder="1" applyAlignment="1">
      <alignment horizontal="center" vertical="center" wrapText="1"/>
    </xf>
    <xf numFmtId="0" fontId="244" fillId="0" borderId="0" xfId="0" applyFont="1" applyAlignment="1">
      <alignment horizontal="center" wrapText="1"/>
    </xf>
    <xf numFmtId="16" fontId="244" fillId="0" borderId="0" xfId="0" applyNumberFormat="1" applyFont="1" applyAlignment="1">
      <alignment horizontal="center" wrapText="1"/>
    </xf>
    <xf numFmtId="0" fontId="145" fillId="0" borderId="49" xfId="0" applyFont="1" applyBorder="1" applyAlignment="1">
      <alignment horizontal="center" vertical="center" wrapText="1"/>
    </xf>
    <xf numFmtId="0" fontId="145" fillId="0" borderId="25" xfId="0" applyFont="1" applyBorder="1" applyAlignment="1">
      <alignment horizontal="left" vertical="center" wrapText="1"/>
    </xf>
    <xf numFmtId="0" fontId="145" fillId="0" borderId="26" xfId="0" applyFont="1" applyBorder="1" applyAlignment="1">
      <alignment horizontal="center" vertical="center" wrapText="1"/>
    </xf>
    <xf numFmtId="0" fontId="145" fillId="0" borderId="11" xfId="0" applyFont="1" applyBorder="1" applyAlignment="1">
      <alignment horizontal="center" vertical="center" wrapText="1"/>
    </xf>
    <xf numFmtId="0" fontId="145" fillId="0" borderId="72" xfId="0" applyFont="1" applyBorder="1" applyAlignment="1">
      <alignment horizontal="left" vertical="center" wrapText="1"/>
    </xf>
    <xf numFmtId="0" fontId="145" fillId="0" borderId="5" xfId="0" applyFont="1" applyBorder="1" applyAlignment="1">
      <alignment horizontal="left" vertical="center" wrapText="1"/>
    </xf>
    <xf numFmtId="16" fontId="120" fillId="0" borderId="67" xfId="0" applyNumberFormat="1" applyFont="1" applyBorder="1" applyAlignment="1" applyProtection="1">
      <alignment horizontal="center" vertical="center"/>
      <protection locked="0"/>
    </xf>
    <xf numFmtId="16" fontId="120" fillId="8" borderId="5" xfId="0" quotePrefix="1" applyNumberFormat="1" applyFont="1" applyFill="1" applyBorder="1" applyAlignment="1" applyProtection="1">
      <alignment horizontal="center" vertical="center"/>
      <protection locked="0"/>
    </xf>
    <xf numFmtId="16" fontId="166" fillId="0" borderId="3" xfId="0" applyNumberFormat="1" applyFont="1" applyBorder="1" applyAlignment="1" applyProtection="1">
      <alignment horizontal="center" vertical="center"/>
      <protection locked="0"/>
    </xf>
    <xf numFmtId="16" fontId="120" fillId="0" borderId="75" xfId="0" applyNumberFormat="1" applyFont="1" applyBorder="1" applyAlignment="1" applyProtection="1">
      <alignment horizontal="left" vertical="center"/>
      <protection locked="0"/>
    </xf>
    <xf numFmtId="16" fontId="120" fillId="0" borderId="72" xfId="0" applyNumberFormat="1" applyFont="1" applyBorder="1" applyAlignment="1" applyProtection="1">
      <alignment horizontal="left" vertical="center"/>
      <protection locked="0"/>
    </xf>
    <xf numFmtId="1" fontId="218" fillId="0" borderId="5" xfId="0" applyNumberFormat="1" applyFont="1" applyBorder="1" applyAlignment="1" applyProtection="1">
      <alignment horizontal="center" vertical="center"/>
      <protection locked="0"/>
    </xf>
    <xf numFmtId="16" fontId="176" fillId="0" borderId="5" xfId="0" applyNumberFormat="1" applyFont="1" applyBorder="1" applyAlignment="1" applyProtection="1">
      <alignment horizontal="center" vertical="center"/>
      <protection locked="0"/>
    </xf>
    <xf numFmtId="16" fontId="120" fillId="0" borderId="15" xfId="0" quotePrefix="1" applyNumberFormat="1" applyFont="1" applyBorder="1" applyAlignment="1" applyProtection="1">
      <alignment horizontal="left" vertical="center"/>
      <protection locked="0"/>
    </xf>
    <xf numFmtId="0" fontId="145" fillId="0" borderId="26" xfId="0" applyFont="1" applyBorder="1" applyAlignment="1">
      <alignment horizontal="center" vertical="top" wrapText="1"/>
    </xf>
    <xf numFmtId="16" fontId="0" fillId="4" borderId="2" xfId="0" applyNumberFormat="1" applyFill="1" applyBorder="1" applyAlignment="1">
      <alignment horizontal="center" vertical="center"/>
    </xf>
    <xf numFmtId="16" fontId="176" fillId="0" borderId="0" xfId="0" applyNumberFormat="1" applyFont="1" applyAlignment="1">
      <alignment horizontal="left"/>
    </xf>
    <xf numFmtId="16" fontId="120" fillId="31" borderId="15" xfId="0" applyNumberFormat="1" applyFont="1" applyFill="1" applyBorder="1" applyAlignment="1" applyProtection="1">
      <alignment horizontal="left" vertical="center"/>
      <protection locked="0"/>
    </xf>
    <xf numFmtId="16" fontId="120" fillId="31" borderId="15" xfId="0" applyNumberFormat="1" applyFont="1" applyFill="1" applyBorder="1" applyAlignment="1" applyProtection="1">
      <alignment horizontal="center" vertical="center"/>
      <protection locked="0"/>
    </xf>
    <xf numFmtId="16" fontId="145" fillId="31" borderId="67" xfId="0" applyNumberFormat="1" applyFont="1" applyFill="1" applyBorder="1" applyAlignment="1" applyProtection="1">
      <alignment horizontal="center" vertical="center"/>
      <protection locked="0"/>
    </xf>
    <xf numFmtId="16" fontId="200" fillId="31" borderId="5" xfId="0" applyNumberFormat="1" applyFont="1" applyFill="1" applyBorder="1" applyAlignment="1" applyProtection="1">
      <alignment horizontal="left" vertical="center"/>
      <protection locked="0"/>
    </xf>
    <xf numFmtId="16" fontId="120" fillId="31" borderId="5" xfId="0" applyNumberFormat="1" applyFont="1" applyFill="1" applyBorder="1" applyAlignment="1" applyProtection="1">
      <alignment horizontal="center" vertical="center"/>
      <protection locked="0"/>
    </xf>
    <xf numFmtId="16" fontId="120" fillId="31" borderId="76" xfId="0" applyNumberFormat="1" applyFont="1" applyFill="1" applyBorder="1" applyAlignment="1" applyProtection="1">
      <alignment horizontal="center" vertical="center"/>
      <protection locked="0"/>
    </xf>
    <xf numFmtId="16" fontId="120" fillId="31" borderId="75" xfId="0" applyNumberFormat="1" applyFont="1" applyFill="1" applyBorder="1" applyAlignment="1" applyProtection="1">
      <alignment horizontal="left" vertical="center"/>
      <protection locked="0"/>
    </xf>
    <xf numFmtId="16" fontId="145" fillId="31" borderId="15" xfId="0" quotePrefix="1" applyNumberFormat="1" applyFont="1" applyFill="1" applyBorder="1" applyAlignment="1" applyProtection="1">
      <alignment horizontal="center" vertical="center" wrapText="1"/>
      <protection locked="0"/>
    </xf>
    <xf numFmtId="16" fontId="145" fillId="31" borderId="73" xfId="0" applyNumberFormat="1" applyFont="1" applyFill="1" applyBorder="1" applyAlignment="1" applyProtection="1">
      <alignment horizontal="right" vertical="center"/>
      <protection locked="0"/>
    </xf>
    <xf numFmtId="16" fontId="120" fillId="31" borderId="2" xfId="0" applyNumberFormat="1" applyFont="1" applyFill="1" applyBorder="1" applyAlignment="1" applyProtection="1">
      <alignment horizontal="left" vertical="center"/>
      <protection locked="0"/>
    </xf>
    <xf numFmtId="16" fontId="120" fillId="31" borderId="2" xfId="0" applyNumberFormat="1" applyFont="1" applyFill="1" applyBorder="1" applyAlignment="1" applyProtection="1">
      <alignment horizontal="center" vertical="center"/>
      <protection locked="0"/>
    </xf>
    <xf numFmtId="16" fontId="185" fillId="2" borderId="5" xfId="0" applyNumberFormat="1" applyFont="1" applyFill="1" applyBorder="1" applyAlignment="1">
      <alignment horizontal="center" vertical="center"/>
    </xf>
    <xf numFmtId="16" fontId="120" fillId="31" borderId="2" xfId="0" quotePrefix="1" applyNumberFormat="1" applyFont="1" applyFill="1" applyBorder="1" applyAlignment="1" applyProtection="1">
      <alignment horizontal="left" vertical="center"/>
      <protection locked="0"/>
    </xf>
    <xf numFmtId="16" fontId="262" fillId="0" borderId="0" xfId="0" applyNumberFormat="1" applyFont="1" applyAlignment="1" applyProtection="1">
      <alignment horizontal="right" vertical="center"/>
      <protection locked="0"/>
    </xf>
    <xf numFmtId="16" fontId="200" fillId="8" borderId="0" xfId="0" applyNumberFormat="1" applyFont="1" applyFill="1" applyAlignment="1" applyProtection="1">
      <alignment horizontal="left" vertical="center"/>
      <protection locked="0"/>
    </xf>
    <xf numFmtId="16" fontId="120" fillId="8" borderId="0" xfId="0" applyNumberFormat="1" applyFont="1" applyFill="1" applyAlignment="1" applyProtection="1">
      <alignment horizontal="center" vertical="center"/>
      <protection locked="0"/>
    </xf>
    <xf numFmtId="16" fontId="47" fillId="0" borderId="6" xfId="0" applyNumberFormat="1" applyFont="1" applyBorder="1" applyAlignment="1">
      <alignment horizontal="left" vertical="center"/>
    </xf>
    <xf numFmtId="16" fontId="47" fillId="0" borderId="11" xfId="0" applyNumberFormat="1" applyFont="1" applyBorder="1" applyAlignment="1">
      <alignment horizontal="left" vertical="center"/>
    </xf>
    <xf numFmtId="16" fontId="0" fillId="0" borderId="18" xfId="0" applyNumberFormat="1" applyBorder="1" applyAlignment="1">
      <alignment horizontal="left" vertical="center"/>
    </xf>
    <xf numFmtId="16" fontId="80" fillId="0" borderId="0" xfId="0" applyNumberFormat="1" applyFont="1" applyAlignment="1">
      <alignment horizontal="left" vertical="center"/>
    </xf>
    <xf numFmtId="16" fontId="76" fillId="0" borderId="0" xfId="0" applyNumberFormat="1" applyFont="1" applyAlignment="1">
      <alignment horizontal="center" vertical="center"/>
    </xf>
    <xf numFmtId="0" fontId="145" fillId="0" borderId="1" xfId="0" applyFont="1" applyBorder="1" applyAlignment="1">
      <alignment horizontal="center" vertical="center" wrapText="1"/>
    </xf>
    <xf numFmtId="16" fontId="120" fillId="8" borderId="15" xfId="0" applyNumberFormat="1" applyFont="1" applyFill="1" applyBorder="1" applyAlignment="1" applyProtection="1">
      <alignment horizontal="left" vertical="center"/>
      <protection locked="0"/>
    </xf>
    <xf numFmtId="16" fontId="120" fillId="8" borderId="15" xfId="0" applyNumberFormat="1" applyFont="1" applyFill="1" applyBorder="1" applyAlignment="1" applyProtection="1">
      <alignment horizontal="center" vertical="center"/>
      <protection locked="0"/>
    </xf>
    <xf numFmtId="0" fontId="32" fillId="0" borderId="0" xfId="0" applyFont="1" applyAlignment="1" applyProtection="1">
      <alignment horizontal="left" vertical="center"/>
      <protection locked="0"/>
    </xf>
    <xf numFmtId="16" fontId="200" fillId="8" borderId="5" xfId="0" applyNumberFormat="1" applyFont="1" applyFill="1" applyBorder="1" applyAlignment="1" applyProtection="1">
      <alignment horizontal="left" vertical="center"/>
      <protection locked="0"/>
    </xf>
    <xf numFmtId="16" fontId="120" fillId="8" borderId="5" xfId="0" applyNumberFormat="1" applyFont="1" applyFill="1" applyBorder="1" applyAlignment="1" applyProtection="1">
      <alignment horizontal="center" vertical="center"/>
      <protection locked="0"/>
    </xf>
    <xf numFmtId="1" fontId="120" fillId="8" borderId="12" xfId="0" applyNumberFormat="1" applyFont="1" applyFill="1" applyBorder="1" applyAlignment="1" applyProtection="1">
      <alignment horizontal="center" vertical="center"/>
      <protection locked="0"/>
    </xf>
    <xf numFmtId="16" fontId="120" fillId="8" borderId="12" xfId="0" applyNumberFormat="1" applyFont="1" applyFill="1" applyBorder="1" applyAlignment="1" applyProtection="1">
      <alignment horizontal="center" vertical="center"/>
      <protection locked="0"/>
    </xf>
    <xf numFmtId="16" fontId="243" fillId="8" borderId="23" xfId="0" applyNumberFormat="1" applyFont="1" applyFill="1" applyBorder="1" applyAlignment="1" applyProtection="1">
      <alignment horizontal="left" vertical="center"/>
      <protection locked="0"/>
    </xf>
    <xf numFmtId="16" fontId="120" fillId="0" borderId="15" xfId="0" applyNumberFormat="1" applyFont="1" applyBorder="1" applyAlignment="1" applyProtection="1">
      <alignment horizontal="left" vertical="center"/>
      <protection locked="0"/>
    </xf>
    <xf numFmtId="16" fontId="120" fillId="0" borderId="15" xfId="0" applyNumberFormat="1" applyFont="1" applyBorder="1" applyAlignment="1" applyProtection="1">
      <alignment horizontal="center" vertical="center"/>
      <protection locked="0"/>
    </xf>
    <xf numFmtId="16" fontId="120" fillId="0" borderId="9" xfId="0" applyNumberFormat="1" applyFont="1" applyBorder="1" applyAlignment="1" applyProtection="1">
      <alignment horizontal="left" vertical="center"/>
      <protection locked="0"/>
    </xf>
    <xf numFmtId="16" fontId="120" fillId="0" borderId="7" xfId="0" applyNumberFormat="1" applyFont="1" applyBorder="1" applyAlignment="1" applyProtection="1">
      <alignment horizontal="center" vertical="center"/>
      <protection locked="0"/>
    </xf>
    <xf numFmtId="16" fontId="243" fillId="0" borderId="23" xfId="0" applyNumberFormat="1" applyFont="1" applyBorder="1" applyAlignment="1" applyProtection="1">
      <alignment horizontal="left" vertical="center"/>
      <protection locked="0"/>
    </xf>
    <xf numFmtId="1" fontId="120" fillId="0" borderId="12" xfId="0" applyNumberFormat="1" applyFont="1" applyBorder="1" applyAlignment="1" applyProtection="1">
      <alignment horizontal="center" vertical="center"/>
      <protection locked="0"/>
    </xf>
    <xf numFmtId="16" fontId="120" fillId="0" borderId="12" xfId="0" applyNumberFormat="1" applyFont="1" applyBorder="1" applyAlignment="1" applyProtection="1">
      <alignment horizontal="center" vertical="center"/>
      <protection locked="0"/>
    </xf>
    <xf numFmtId="16" fontId="258" fillId="0" borderId="23" xfId="0" applyNumberFormat="1" applyFont="1" applyBorder="1" applyAlignment="1" applyProtection="1">
      <alignment horizontal="left" vertical="center"/>
      <protection locked="0"/>
    </xf>
    <xf numFmtId="16" fontId="43" fillId="0" borderId="15" xfId="0" applyNumberFormat="1" applyFont="1" applyBorder="1" applyAlignment="1" applyProtection="1">
      <alignment horizontal="left" vertical="center"/>
      <protection locked="0"/>
    </xf>
    <xf numFmtId="16" fontId="43" fillId="0" borderId="15" xfId="0" applyNumberFormat="1" applyFont="1" applyBorder="1" applyAlignment="1" applyProtection="1">
      <alignment horizontal="center" vertical="center"/>
      <protection locked="0"/>
    </xf>
    <xf numFmtId="16" fontId="43" fillId="29" borderId="15" xfId="0" applyNumberFormat="1" applyFont="1" applyFill="1" applyBorder="1" applyAlignment="1" applyProtection="1">
      <alignment horizontal="center" vertical="center"/>
      <protection locked="0"/>
    </xf>
    <xf numFmtId="0" fontId="146" fillId="0" borderId="13" xfId="0" applyFont="1" applyBorder="1" applyAlignment="1">
      <alignment horizontal="right" vertical="top"/>
    </xf>
    <xf numFmtId="16" fontId="120" fillId="0" borderId="0" xfId="0" applyNumberFormat="1" applyFont="1" applyAlignment="1" applyProtection="1">
      <alignment horizontal="center" vertical="center"/>
      <protection locked="0"/>
    </xf>
    <xf numFmtId="16" fontId="243" fillId="0" borderId="0" xfId="0" applyNumberFormat="1" applyFont="1" applyAlignment="1" applyProtection="1">
      <alignment horizontal="left" vertical="center"/>
      <protection locked="0"/>
    </xf>
    <xf numFmtId="1" fontId="120" fillId="0" borderId="0" xfId="0" applyNumberFormat="1" applyFont="1" applyAlignment="1" applyProtection="1">
      <alignment horizontal="center" vertical="center"/>
      <protection locked="0"/>
    </xf>
    <xf numFmtId="0" fontId="43" fillId="0" borderId="49" xfId="0" applyFont="1" applyBorder="1" applyAlignment="1">
      <alignment horizontal="center" vertical="center" wrapText="1"/>
    </xf>
    <xf numFmtId="16" fontId="109" fillId="8" borderId="1" xfId="0" applyNumberFormat="1" applyFont="1" applyFill="1" applyBorder="1" applyAlignment="1">
      <alignment horizontal="left" vertical="center"/>
    </xf>
    <xf numFmtId="16" fontId="266" fillId="0" borderId="0" xfId="0" applyNumberFormat="1" applyFont="1" applyAlignment="1">
      <alignment horizontal="left" vertical="center"/>
    </xf>
    <xf numFmtId="0" fontId="266" fillId="0" borderId="0" xfId="0" applyFont="1" applyAlignment="1">
      <alignment horizontal="left"/>
    </xf>
    <xf numFmtId="0" fontId="201" fillId="0" borderId="0" xfId="0" applyFont="1"/>
    <xf numFmtId="16" fontId="266" fillId="0" borderId="0" xfId="0" applyNumberFormat="1" applyFont="1" applyAlignment="1">
      <alignment horizontal="left"/>
    </xf>
    <xf numFmtId="16" fontId="76" fillId="0" borderId="0" xfId="0" quotePrefix="1" applyNumberFormat="1" applyFont="1" applyAlignment="1">
      <alignment horizontal="left" vertical="center"/>
    </xf>
    <xf numFmtId="16" fontId="50" fillId="8" borderId="15" xfId="0" applyNumberFormat="1" applyFont="1" applyFill="1" applyBorder="1" applyAlignment="1" applyProtection="1">
      <alignment horizontal="center" vertical="center"/>
      <protection locked="0"/>
    </xf>
    <xf numFmtId="16" fontId="267" fillId="0" borderId="0" xfId="0" applyNumberFormat="1" applyFont="1" applyAlignment="1">
      <alignment horizontal="left" vertical="center"/>
    </xf>
    <xf numFmtId="16" fontId="268" fillId="0" borderId="0" xfId="0" applyNumberFormat="1" applyFont="1" applyAlignment="1">
      <alignment horizontal="left" vertical="center"/>
    </xf>
    <xf numFmtId="16" fontId="91" fillId="0" borderId="7" xfId="0" applyNumberFormat="1" applyFont="1" applyBorder="1" applyAlignment="1">
      <alignment horizontal="center" vertical="center"/>
    </xf>
    <xf numFmtId="16" fontId="244" fillId="0" borderId="1" xfId="0" applyNumberFormat="1" applyFont="1" applyBorder="1" applyAlignment="1">
      <alignment horizontal="center" wrapText="1"/>
    </xf>
    <xf numFmtId="16" fontId="269" fillId="0" borderId="0" xfId="0" applyNumberFormat="1" applyFont="1" applyAlignment="1">
      <alignment horizontal="center" vertical="top"/>
    </xf>
    <xf numFmtId="16" fontId="270" fillId="0" borderId="0" xfId="0" quotePrefix="1" applyNumberFormat="1" applyFont="1" applyAlignment="1">
      <alignment horizontal="center" vertical="top"/>
    </xf>
    <xf numFmtId="0" fontId="270" fillId="6" borderId="15" xfId="0" applyFont="1" applyFill="1" applyBorder="1" applyAlignment="1">
      <alignment horizontal="center" vertical="center" wrapText="1"/>
    </xf>
    <xf numFmtId="0" fontId="40" fillId="0" borderId="1" xfId="0" applyFont="1" applyBorder="1" applyAlignment="1">
      <alignment horizontal="center" vertical="top" wrapText="1"/>
    </xf>
    <xf numFmtId="16" fontId="78" fillId="0" borderId="3" xfId="0" applyNumberFormat="1" applyFont="1" applyBorder="1" applyAlignment="1">
      <alignment horizontal="right" vertical="center"/>
    </xf>
    <xf numFmtId="0" fontId="271" fillId="6" borderId="18" xfId="0" applyFont="1" applyFill="1" applyBorder="1" applyAlignment="1">
      <alignment horizontal="center" vertical="center" wrapText="1"/>
    </xf>
    <xf numFmtId="0" fontId="272" fillId="0" borderId="5" xfId="0" applyFont="1" applyBorder="1" applyAlignment="1">
      <alignment horizontal="center" vertical="top"/>
    </xf>
    <xf numFmtId="16" fontId="273" fillId="0" borderId="2" xfId="0" applyNumberFormat="1" applyFont="1" applyBorder="1" applyAlignment="1" applyProtection="1">
      <alignment horizontal="center" vertical="center"/>
      <protection locked="0"/>
    </xf>
    <xf numFmtId="16" fontId="0" fillId="0" borderId="0" xfId="0" applyNumberFormat="1" applyAlignment="1">
      <alignment horizontal="left"/>
    </xf>
    <xf numFmtId="16" fontId="273" fillId="0" borderId="1" xfId="0" applyNumberFormat="1" applyFont="1" applyBorder="1" applyAlignment="1" applyProtection="1">
      <alignment horizontal="left" vertical="center"/>
      <protection locked="0"/>
    </xf>
    <xf numFmtId="16" fontId="273" fillId="0" borderId="1" xfId="0" quotePrefix="1" applyNumberFormat="1" applyFont="1" applyBorder="1" applyAlignment="1" applyProtection="1">
      <alignment horizontal="left" vertical="center"/>
      <protection locked="0"/>
    </xf>
    <xf numFmtId="16" fontId="270" fillId="0" borderId="2" xfId="0" applyNumberFormat="1" applyFont="1" applyBorder="1" applyAlignment="1" applyProtection="1">
      <alignment horizontal="center" vertical="center"/>
      <protection locked="0"/>
    </xf>
    <xf numFmtId="16" fontId="273" fillId="0" borderId="5" xfId="0" applyNumberFormat="1" applyFont="1" applyBorder="1" applyAlignment="1" applyProtection="1">
      <alignment horizontal="center" vertical="center"/>
      <protection locked="0"/>
    </xf>
    <xf numFmtId="0" fontId="47" fillId="0" borderId="0" xfId="0" applyFont="1" applyAlignment="1">
      <alignment vertical="center"/>
    </xf>
    <xf numFmtId="16" fontId="47" fillId="0" borderId="0" xfId="0" applyNumberFormat="1" applyFont="1" applyAlignment="1">
      <alignment horizontal="center" vertical="center"/>
    </xf>
    <xf numFmtId="0" fontId="44" fillId="0" borderId="14" xfId="0" applyFont="1" applyBorder="1" applyAlignment="1">
      <alignment horizontal="center" vertical="center" wrapText="1"/>
    </xf>
    <xf numFmtId="0" fontId="40" fillId="18" borderId="1" xfId="0" applyFont="1" applyFill="1" applyBorder="1" applyAlignment="1" applyProtection="1">
      <alignment vertical="center"/>
      <protection locked="0"/>
    </xf>
    <xf numFmtId="16" fontId="0" fillId="0" borderId="1" xfId="0" applyNumberFormat="1" applyBorder="1" applyAlignment="1" applyProtection="1">
      <alignment horizontal="center" vertical="center"/>
      <protection locked="0"/>
    </xf>
    <xf numFmtId="16" fontId="274" fillId="4" borderId="1" xfId="0" applyNumberFormat="1" applyFont="1" applyFill="1" applyBorder="1" applyAlignment="1" applyProtection="1">
      <alignment horizontal="center" vertical="center"/>
      <protection locked="0"/>
    </xf>
    <xf numFmtId="16" fontId="274" fillId="4" borderId="2" xfId="0" applyNumberFormat="1" applyFont="1" applyFill="1" applyBorder="1" applyAlignment="1" applyProtection="1">
      <alignment horizontal="center" vertical="center"/>
      <protection locked="0"/>
    </xf>
    <xf numFmtId="16" fontId="0" fillId="0" borderId="2" xfId="0" applyNumberFormat="1" applyBorder="1" applyAlignment="1" applyProtection="1">
      <alignment horizontal="center" vertical="center"/>
      <protection locked="0"/>
    </xf>
    <xf numFmtId="16" fontId="0" fillId="2" borderId="2" xfId="0" applyNumberFormat="1" applyFill="1" applyBorder="1" applyAlignment="1" applyProtection="1">
      <alignment horizontal="center" vertical="center"/>
      <protection locked="0"/>
    </xf>
    <xf numFmtId="16" fontId="0" fillId="2" borderId="1" xfId="0" applyNumberFormat="1" applyFill="1" applyBorder="1" applyAlignment="1" applyProtection="1">
      <alignment horizontal="center" vertical="center"/>
      <protection locked="0"/>
    </xf>
    <xf numFmtId="16" fontId="0" fillId="0" borderId="12" xfId="0" applyNumberFormat="1" applyBorder="1" applyAlignment="1" applyProtection="1">
      <alignment horizontal="center" vertical="center"/>
      <protection locked="0"/>
    </xf>
    <xf numFmtId="16" fontId="41" fillId="0" borderId="2" xfId="0" applyNumberFormat="1" applyFont="1" applyBorder="1" applyAlignment="1" applyProtection="1">
      <alignment horizontal="center" vertical="center"/>
      <protection locked="0"/>
    </xf>
    <xf numFmtId="16" fontId="275" fillId="0" borderId="0" xfId="0" applyNumberFormat="1" applyFont="1" applyAlignment="1" applyProtection="1">
      <alignment horizontal="left" vertical="center"/>
      <protection locked="0"/>
    </xf>
    <xf numFmtId="16" fontId="275" fillId="0" borderId="0" xfId="0" applyNumberFormat="1" applyFont="1" applyAlignment="1" applyProtection="1">
      <alignment horizontal="center" vertical="center"/>
      <protection locked="0"/>
    </xf>
    <xf numFmtId="0" fontId="41" fillId="0" borderId="1" xfId="0" applyFont="1" applyBorder="1" applyAlignment="1" applyProtection="1">
      <alignment horizontal="center" vertical="center" wrapText="1"/>
      <protection locked="0"/>
    </xf>
    <xf numFmtId="0" fontId="41" fillId="0" borderId="4" xfId="0" applyFont="1" applyBorder="1" applyAlignment="1" applyProtection="1">
      <alignment horizontal="right" vertical="center"/>
      <protection locked="0"/>
    </xf>
    <xf numFmtId="0" fontId="46" fillId="0" borderId="14" xfId="0" applyFont="1" applyBorder="1" applyAlignment="1" applyProtection="1">
      <alignment horizontal="center" vertical="center"/>
      <protection locked="0"/>
    </xf>
    <xf numFmtId="0" fontId="54" fillId="0" borderId="14" xfId="0" applyFont="1" applyBorder="1" applyAlignment="1" applyProtection="1">
      <alignment horizontal="center" vertical="center"/>
      <protection locked="0"/>
    </xf>
    <xf numFmtId="0" fontId="54" fillId="0" borderId="1" xfId="0" applyFont="1" applyBorder="1" applyAlignment="1" applyProtection="1">
      <alignment horizontal="center" vertical="center"/>
      <protection locked="0"/>
    </xf>
    <xf numFmtId="16" fontId="276" fillId="0" borderId="5" xfId="0" applyNumberFormat="1" applyFont="1" applyBorder="1" applyAlignment="1" applyProtection="1">
      <alignment horizontal="center" vertical="center"/>
      <protection locked="0"/>
    </xf>
    <xf numFmtId="16" fontId="274" fillId="5" borderId="5" xfId="0" applyNumberFormat="1" applyFont="1" applyFill="1" applyBorder="1" applyAlignment="1" applyProtection="1">
      <alignment horizontal="center" vertical="center"/>
      <protection locked="0"/>
    </xf>
    <xf numFmtId="16" fontId="276" fillId="0" borderId="2" xfId="0" applyNumberFormat="1" applyFont="1" applyBorder="1" applyAlignment="1" applyProtection="1">
      <alignment horizontal="center" vertical="center"/>
      <protection locked="0"/>
    </xf>
    <xf numFmtId="16" fontId="277" fillId="4" borderId="2" xfId="0" applyNumberFormat="1" applyFont="1" applyFill="1" applyBorder="1" applyAlignment="1" applyProtection="1">
      <alignment horizontal="center" vertical="center"/>
      <protection locked="0"/>
    </xf>
    <xf numFmtId="16" fontId="40" fillId="0" borderId="1" xfId="0" applyNumberFormat="1" applyFont="1" applyBorder="1" applyAlignment="1" applyProtection="1">
      <alignment horizontal="left" vertical="center"/>
      <protection locked="0"/>
    </xf>
    <xf numFmtId="16" fontId="276" fillId="0" borderId="1" xfId="0" applyNumberFormat="1" applyFont="1" applyBorder="1" applyAlignment="1" applyProtection="1">
      <alignment horizontal="center" vertical="center"/>
      <protection locked="0"/>
    </xf>
    <xf numFmtId="16" fontId="277" fillId="4" borderId="1" xfId="0" applyNumberFormat="1" applyFont="1" applyFill="1" applyBorder="1" applyAlignment="1" applyProtection="1">
      <alignment horizontal="center" vertical="center"/>
      <protection locked="0"/>
    </xf>
    <xf numFmtId="16" fontId="277" fillId="4" borderId="5" xfId="0" applyNumberFormat="1" applyFont="1" applyFill="1" applyBorder="1" applyAlignment="1" applyProtection="1">
      <alignment horizontal="center" vertical="center"/>
      <protection locked="0"/>
    </xf>
    <xf numFmtId="16" fontId="274" fillId="4" borderId="5" xfId="0" applyNumberFormat="1" applyFont="1" applyFill="1" applyBorder="1" applyAlignment="1" applyProtection="1">
      <alignment horizontal="center" vertical="center"/>
      <protection locked="0"/>
    </xf>
    <xf numFmtId="16" fontId="0" fillId="0" borderId="2" xfId="0" applyNumberFormat="1" applyBorder="1" applyAlignment="1" applyProtection="1">
      <alignment horizontal="left" vertical="center"/>
      <protection locked="0"/>
    </xf>
    <xf numFmtId="16" fontId="0" fillId="0" borderId="1" xfId="0" applyNumberFormat="1" applyBorder="1" applyAlignment="1" applyProtection="1">
      <alignment horizontal="left" vertical="center"/>
      <protection locked="0"/>
    </xf>
    <xf numFmtId="16" fontId="40" fillId="0" borderId="5" xfId="0" applyNumberFormat="1" applyFont="1" applyBorder="1" applyAlignment="1" applyProtection="1">
      <alignment horizontal="left" vertical="center"/>
      <protection locked="0"/>
    </xf>
    <xf numFmtId="16" fontId="274" fillId="4" borderId="12" xfId="0" applyNumberFormat="1" applyFont="1" applyFill="1" applyBorder="1" applyAlignment="1" applyProtection="1">
      <alignment horizontal="center" vertical="center"/>
      <protection locked="0"/>
    </xf>
    <xf numFmtId="16" fontId="0" fillId="0" borderId="15" xfId="0" applyNumberFormat="1" applyBorder="1" applyAlignment="1" applyProtection="1">
      <alignment horizontal="left" vertical="center"/>
      <protection locked="0"/>
    </xf>
    <xf numFmtId="16" fontId="0" fillId="0" borderId="12" xfId="0" applyNumberFormat="1" applyBorder="1" applyAlignment="1" applyProtection="1">
      <alignment horizontal="left" vertical="center"/>
      <protection locked="0"/>
    </xf>
    <xf numFmtId="16" fontId="273" fillId="0" borderId="2" xfId="0" quotePrefix="1" applyNumberFormat="1" applyFont="1" applyBorder="1" applyAlignment="1" applyProtection="1">
      <alignment horizontal="left" vertical="center"/>
      <protection locked="0"/>
    </xf>
    <xf numFmtId="16" fontId="32" fillId="0" borderId="7" xfId="0" applyNumberFormat="1" applyFont="1" applyBorder="1" applyAlignment="1" applyProtection="1">
      <alignment horizontal="center" vertical="center"/>
      <protection locked="0"/>
    </xf>
    <xf numFmtId="1" fontId="32" fillId="0" borderId="12" xfId="0" applyNumberFormat="1" applyFont="1" applyBorder="1" applyAlignment="1" applyProtection="1">
      <alignment horizontal="center" vertical="center"/>
      <protection locked="0"/>
    </xf>
    <xf numFmtId="16" fontId="32" fillId="0" borderId="12" xfId="0" applyNumberFormat="1" applyFont="1" applyBorder="1" applyAlignment="1" applyProtection="1">
      <alignment horizontal="center" vertical="center"/>
      <protection locked="0"/>
    </xf>
    <xf numFmtId="0" fontId="31" fillId="0" borderId="10" xfId="0" applyFont="1" applyBorder="1" applyAlignment="1">
      <alignment horizontal="center" vertical="center" wrapText="1"/>
    </xf>
    <xf numFmtId="0" fontId="31" fillId="0" borderId="10" xfId="0" applyFont="1" applyBorder="1" applyAlignment="1">
      <alignment horizontal="left" vertical="center" wrapText="1"/>
    </xf>
    <xf numFmtId="16" fontId="32" fillId="0" borderId="7" xfId="0" applyNumberFormat="1" applyFont="1" applyBorder="1" applyAlignment="1" applyProtection="1">
      <alignment horizontal="left" vertical="center"/>
      <protection locked="0"/>
    </xf>
    <xf numFmtId="16" fontId="32" fillId="0" borderId="12" xfId="0" applyNumberFormat="1" applyFont="1" applyBorder="1" applyAlignment="1" applyProtection="1">
      <alignment horizontal="left" vertical="center"/>
      <protection locked="0"/>
    </xf>
    <xf numFmtId="16" fontId="72" fillId="0" borderId="12" xfId="0" applyNumberFormat="1" applyFont="1" applyBorder="1" applyAlignment="1" applyProtection="1">
      <alignment horizontal="left" vertical="center"/>
      <protection locked="0"/>
    </xf>
    <xf numFmtId="16" fontId="32" fillId="0" borderId="10" xfId="0" applyNumberFormat="1" applyFont="1" applyBorder="1" applyAlignment="1" applyProtection="1">
      <alignment horizontal="left" vertical="center"/>
      <protection locked="0"/>
    </xf>
    <xf numFmtId="16" fontId="32" fillId="0" borderId="10" xfId="0" applyNumberFormat="1" applyFont="1" applyBorder="1" applyAlignment="1" applyProtection="1">
      <alignment horizontal="center" vertical="center"/>
      <protection locked="0"/>
    </xf>
    <xf numFmtId="16" fontId="72" fillId="0" borderId="10" xfId="0" applyNumberFormat="1" applyFont="1" applyBorder="1" applyAlignment="1" applyProtection="1">
      <alignment horizontal="left" vertical="center"/>
      <protection locked="0"/>
    </xf>
    <xf numFmtId="1" fontId="32" fillId="0" borderId="10" xfId="0" applyNumberFormat="1" applyFont="1" applyBorder="1" applyAlignment="1" applyProtection="1">
      <alignment horizontal="center" vertical="center"/>
      <protection locked="0"/>
    </xf>
    <xf numFmtId="16" fontId="50" fillId="0" borderId="7" xfId="0" applyNumberFormat="1" applyFont="1" applyBorder="1" applyAlignment="1" applyProtection="1">
      <alignment horizontal="left" vertical="center"/>
      <protection locked="0"/>
    </xf>
    <xf numFmtId="16" fontId="76" fillId="0" borderId="0" xfId="0" applyNumberFormat="1" applyFont="1" applyAlignment="1">
      <alignment horizontal="left" vertical="center"/>
    </xf>
    <xf numFmtId="16" fontId="32" fillId="8" borderId="7" xfId="0" applyNumberFormat="1" applyFont="1" applyFill="1" applyBorder="1" applyAlignment="1" applyProtection="1">
      <alignment horizontal="left" vertical="center"/>
      <protection locked="0"/>
    </xf>
    <xf numFmtId="16" fontId="32" fillId="8" borderId="7" xfId="0" applyNumberFormat="1" applyFont="1" applyFill="1" applyBorder="1" applyAlignment="1" applyProtection="1">
      <alignment horizontal="center" vertical="center"/>
      <protection locked="0"/>
    </xf>
    <xf numFmtId="16" fontId="32" fillId="8" borderId="12" xfId="0" applyNumberFormat="1" applyFont="1" applyFill="1" applyBorder="1" applyAlignment="1" applyProtection="1">
      <alignment horizontal="left" vertical="center"/>
      <protection locked="0"/>
    </xf>
    <xf numFmtId="16" fontId="32" fillId="8" borderId="12" xfId="0" applyNumberFormat="1" applyFont="1" applyFill="1" applyBorder="1" applyAlignment="1" applyProtection="1">
      <alignment horizontal="center" vertical="center"/>
      <protection locked="0"/>
    </xf>
    <xf numFmtId="16" fontId="72" fillId="8" borderId="12" xfId="0" applyNumberFormat="1" applyFont="1" applyFill="1" applyBorder="1" applyAlignment="1" applyProtection="1">
      <alignment horizontal="left" vertical="center"/>
      <protection locked="0"/>
    </xf>
    <xf numFmtId="1" fontId="32" fillId="8" borderId="12" xfId="0" applyNumberFormat="1" applyFont="1" applyFill="1" applyBorder="1" applyAlignment="1" applyProtection="1">
      <alignment horizontal="center" vertical="center"/>
      <protection locked="0"/>
    </xf>
    <xf numFmtId="0" fontId="73" fillId="0" borderId="10" xfId="0" applyFont="1" applyBorder="1" applyAlignment="1">
      <alignment horizontal="center" vertical="center" wrapText="1"/>
    </xf>
    <xf numFmtId="0" fontId="31" fillId="0" borderId="16" xfId="0" applyFont="1" applyBorder="1" applyAlignment="1">
      <alignment horizontal="center" vertical="center"/>
    </xf>
    <xf numFmtId="0" fontId="70" fillId="0" borderId="16" xfId="0" applyFont="1" applyBorder="1" applyAlignment="1">
      <alignment horizontal="right" vertical="center"/>
    </xf>
    <xf numFmtId="0" fontId="73" fillId="0" borderId="14" xfId="0" applyFont="1" applyBorder="1" applyAlignment="1">
      <alignment horizontal="center" vertical="center"/>
    </xf>
    <xf numFmtId="16" fontId="0" fillId="4" borderId="8" xfId="0" applyNumberFormat="1" applyFill="1" applyBorder="1" applyAlignment="1">
      <alignment horizontal="center" vertical="center"/>
    </xf>
    <xf numFmtId="0" fontId="32" fillId="0" borderId="2" xfId="0" applyFont="1" applyBorder="1" applyAlignment="1" applyProtection="1">
      <alignment horizontal="center" vertical="center" wrapText="1"/>
      <protection locked="0"/>
    </xf>
    <xf numFmtId="0" fontId="73" fillId="0" borderId="4" xfId="0" applyFont="1" applyBorder="1" applyAlignment="1" applyProtection="1">
      <alignment horizontal="center" vertical="center"/>
      <protection locked="0"/>
    </xf>
    <xf numFmtId="16" fontId="50" fillId="0" borderId="3" xfId="0" applyNumberFormat="1" applyFont="1" applyBorder="1" applyAlignment="1">
      <alignment horizontal="right" vertical="center"/>
    </xf>
    <xf numFmtId="0" fontId="144" fillId="6" borderId="18" xfId="0" applyFont="1" applyFill="1" applyBorder="1" applyAlignment="1">
      <alignment horizontal="center" vertical="center" wrapText="1"/>
    </xf>
    <xf numFmtId="16" fontId="50" fillId="8" borderId="1" xfId="0" applyNumberFormat="1" applyFont="1" applyFill="1" applyBorder="1" applyAlignment="1">
      <alignment horizontal="left" vertical="center"/>
    </xf>
    <xf numFmtId="16" fontId="71" fillId="4" borderId="1" xfId="0" applyNumberFormat="1" applyFont="1" applyFill="1" applyBorder="1" applyAlignment="1">
      <alignment horizontal="center" vertical="center"/>
    </xf>
    <xf numFmtId="16" fontId="276" fillId="0" borderId="12" xfId="0" applyNumberFormat="1" applyFont="1" applyBorder="1" applyAlignment="1" applyProtection="1">
      <alignment horizontal="center" vertical="center"/>
      <protection locked="0"/>
    </xf>
    <xf numFmtId="16" fontId="32" fillId="4" borderId="7" xfId="0" applyNumberFormat="1" applyFont="1" applyFill="1" applyBorder="1" applyAlignment="1" applyProtection="1">
      <alignment horizontal="center" vertical="center"/>
      <protection locked="0"/>
    </xf>
    <xf numFmtId="16" fontId="50" fillId="4" borderId="7" xfId="0" applyNumberFormat="1" applyFont="1" applyFill="1" applyBorder="1" applyAlignment="1" applyProtection="1">
      <alignment horizontal="center" vertical="center"/>
      <protection locked="0"/>
    </xf>
    <xf numFmtId="16" fontId="278" fillId="0" borderId="6" xfId="0" applyNumberFormat="1" applyFont="1" applyBorder="1" applyAlignment="1">
      <alignment horizontal="left" vertical="center"/>
    </xf>
    <xf numFmtId="16" fontId="275" fillId="0" borderId="7" xfId="0" applyNumberFormat="1" applyFont="1" applyBorder="1" applyAlignment="1">
      <alignment horizontal="center" vertical="center"/>
    </xf>
    <xf numFmtId="16" fontId="275" fillId="0" borderId="8" xfId="0" applyNumberFormat="1" applyFont="1" applyBorder="1" applyAlignment="1">
      <alignment horizontal="center" vertical="center"/>
    </xf>
    <xf numFmtId="0" fontId="257" fillId="0" borderId="0" xfId="0" applyFont="1"/>
    <xf numFmtId="16" fontId="109" fillId="0" borderId="0" xfId="0" applyNumberFormat="1" applyFont="1"/>
    <xf numFmtId="0" fontId="259" fillId="0" borderId="0" xfId="0" applyFont="1" applyAlignment="1">
      <alignment horizontal="right" wrapText="1"/>
    </xf>
    <xf numFmtId="0" fontId="53" fillId="0" borderId="0" xfId="0" applyFont="1" applyAlignment="1">
      <alignment horizontal="right" vertical="center"/>
    </xf>
    <xf numFmtId="0" fontId="110" fillId="0" borderId="0" xfId="13" applyFont="1" applyFill="1" applyAlignment="1" applyProtection="1">
      <alignment horizontal="right" vertical="center"/>
    </xf>
    <xf numFmtId="0" fontId="89" fillId="0" borderId="0" xfId="0" applyFont="1" applyAlignment="1">
      <alignment horizontal="right" vertical="center"/>
    </xf>
    <xf numFmtId="0" fontId="0" fillId="0" borderId="0" xfId="0" applyAlignment="1">
      <alignment horizontal="right" vertical="center"/>
    </xf>
    <xf numFmtId="0" fontId="64" fillId="0" borderId="0" xfId="13" applyFont="1" applyFill="1" applyAlignment="1" applyProtection="1">
      <alignment horizontal="right"/>
    </xf>
    <xf numFmtId="0" fontId="255" fillId="0" borderId="0" xfId="0" applyFont="1" applyAlignment="1">
      <alignment horizontal="right"/>
    </xf>
    <xf numFmtId="16" fontId="130" fillId="0" borderId="0" xfId="0" applyNumberFormat="1" applyFont="1" applyAlignment="1">
      <alignment horizontal="right"/>
    </xf>
    <xf numFmtId="0" fontId="279" fillId="0" borderId="0" xfId="0" applyFont="1" applyAlignment="1">
      <alignment horizontal="right" wrapText="1"/>
    </xf>
    <xf numFmtId="16" fontId="280" fillId="0" borderId="0" xfId="0" applyNumberFormat="1" applyFont="1" applyAlignment="1">
      <alignment horizontal="right"/>
    </xf>
    <xf numFmtId="16" fontId="50" fillId="0" borderId="0" xfId="0" applyNumberFormat="1" applyFont="1" applyAlignment="1">
      <alignment horizontal="right"/>
    </xf>
    <xf numFmtId="16" fontId="281" fillId="0" borderId="68" xfId="0" applyNumberFormat="1" applyFont="1" applyBorder="1" applyAlignment="1">
      <alignment horizontal="right"/>
    </xf>
    <xf numFmtId="16" fontId="280" fillId="0" borderId="0" xfId="0" applyNumberFormat="1" applyFont="1"/>
    <xf numFmtId="0" fontId="120" fillId="32" borderId="2" xfId="0" applyFont="1" applyFill="1" applyBorder="1" applyAlignment="1">
      <alignment wrapText="1"/>
    </xf>
    <xf numFmtId="16" fontId="120" fillId="24" borderId="16" xfId="0" applyNumberFormat="1" applyFont="1" applyFill="1" applyBorder="1" applyAlignment="1">
      <alignment horizontal="center" wrapText="1"/>
    </xf>
    <xf numFmtId="16" fontId="120" fillId="32" borderId="19" xfId="0" applyNumberFormat="1" applyFont="1" applyFill="1" applyBorder="1" applyAlignment="1">
      <alignment horizontal="center" wrapText="1"/>
    </xf>
    <xf numFmtId="0" fontId="120" fillId="32" borderId="19" xfId="0" applyFont="1" applyFill="1" applyBorder="1" applyAlignment="1">
      <alignment horizontal="center" wrapText="1"/>
    </xf>
    <xf numFmtId="16" fontId="100" fillId="4" borderId="1" xfId="0" applyNumberFormat="1" applyFont="1" applyFill="1" applyBorder="1" applyAlignment="1">
      <alignment horizontal="center" vertical="center"/>
    </xf>
    <xf numFmtId="0" fontId="120" fillId="24" borderId="12" xfId="0" applyFont="1" applyFill="1" applyBorder="1" applyAlignment="1">
      <alignment horizontal="center" wrapText="1"/>
    </xf>
    <xf numFmtId="0" fontId="53" fillId="0" borderId="2" xfId="0" applyFont="1" applyBorder="1" applyAlignment="1">
      <alignment vertical="center"/>
    </xf>
    <xf numFmtId="16" fontId="207" fillId="0" borderId="0" xfId="0" applyNumberFormat="1" applyFont="1" applyAlignment="1">
      <alignment horizontal="right" vertical="center"/>
    </xf>
    <xf numFmtId="16" fontId="120" fillId="2" borderId="15" xfId="0" applyNumberFormat="1" applyFont="1" applyFill="1" applyBorder="1" applyAlignment="1" applyProtection="1">
      <alignment horizontal="left" vertical="center"/>
      <protection locked="0"/>
    </xf>
    <xf numFmtId="16" fontId="120" fillId="2" borderId="15" xfId="0" applyNumberFormat="1" applyFont="1" applyFill="1" applyBorder="1" applyAlignment="1" applyProtection="1">
      <alignment horizontal="center" vertical="center"/>
      <protection locked="0"/>
    </xf>
    <xf numFmtId="16" fontId="120" fillId="2" borderId="75" xfId="0" applyNumberFormat="1" applyFont="1" applyFill="1" applyBorder="1" applyAlignment="1" applyProtection="1">
      <alignment horizontal="left" vertical="center"/>
      <protection locked="0"/>
    </xf>
    <xf numFmtId="16" fontId="200" fillId="2" borderId="5" xfId="0" applyNumberFormat="1" applyFont="1" applyFill="1" applyBorder="1" applyAlignment="1" applyProtection="1">
      <alignment horizontal="left" vertical="center"/>
      <protection locked="0"/>
    </xf>
    <xf numFmtId="16" fontId="120" fillId="2" borderId="5" xfId="0" applyNumberFormat="1" applyFont="1" applyFill="1" applyBorder="1" applyAlignment="1" applyProtection="1">
      <alignment horizontal="center" vertical="center"/>
      <protection locked="0"/>
    </xf>
    <xf numFmtId="1" fontId="120" fillId="2" borderId="12" xfId="0" applyNumberFormat="1" applyFont="1" applyFill="1" applyBorder="1" applyAlignment="1" applyProtection="1">
      <alignment horizontal="center" vertical="center"/>
      <protection locked="0"/>
    </xf>
    <xf numFmtId="16" fontId="155" fillId="2" borderId="23" xfId="0" applyNumberFormat="1" applyFont="1" applyFill="1" applyBorder="1" applyAlignment="1" applyProtection="1">
      <alignment horizontal="left" vertical="center"/>
      <protection locked="0"/>
    </xf>
    <xf numFmtId="16" fontId="50" fillId="0" borderId="7" xfId="0" applyNumberFormat="1" applyFont="1" applyBorder="1" applyAlignment="1" applyProtection="1">
      <alignment horizontal="center" vertical="center"/>
      <protection locked="0"/>
    </xf>
    <xf numFmtId="0" fontId="50" fillId="0" borderId="0" xfId="0" applyFont="1" applyAlignment="1">
      <alignment horizontal="right" vertical="center"/>
    </xf>
    <xf numFmtId="16" fontId="277" fillId="4" borderId="12" xfId="0" applyNumberFormat="1" applyFont="1" applyFill="1" applyBorder="1" applyAlignment="1" applyProtection="1">
      <alignment horizontal="center" vertical="center"/>
      <protection locked="0"/>
    </xf>
    <xf numFmtId="16" fontId="78" fillId="4" borderId="2" xfId="0" applyNumberFormat="1" applyFont="1" applyFill="1" applyBorder="1" applyAlignment="1" applyProtection="1">
      <alignment horizontal="center" vertical="center"/>
      <protection locked="0"/>
    </xf>
    <xf numFmtId="0" fontId="286" fillId="0" borderId="0" xfId="0" applyFont="1" applyAlignment="1">
      <alignment vertical="center"/>
    </xf>
    <xf numFmtId="16" fontId="43" fillId="4" borderId="15" xfId="0" applyNumberFormat="1" applyFont="1" applyFill="1" applyBorder="1" applyAlignment="1" applyProtection="1">
      <alignment horizontal="center" vertical="center"/>
      <protection locked="0"/>
    </xf>
    <xf numFmtId="0" fontId="246" fillId="0" borderId="0" xfId="0" applyFont="1" applyAlignment="1">
      <alignment horizontal="right"/>
    </xf>
    <xf numFmtId="0" fontId="246" fillId="0" borderId="0" xfId="0" applyFont="1" applyAlignment="1">
      <alignment horizontal="right" wrapText="1"/>
    </xf>
    <xf numFmtId="16" fontId="50" fillId="2" borderId="9" xfId="0" applyNumberFormat="1" applyFont="1" applyFill="1" applyBorder="1" applyAlignment="1" applyProtection="1">
      <alignment horizontal="left" vertical="center"/>
      <protection locked="0"/>
    </xf>
    <xf numFmtId="16" fontId="120" fillId="8" borderId="5" xfId="0" applyNumberFormat="1" applyFont="1" applyFill="1" applyBorder="1" applyAlignment="1" applyProtection="1">
      <alignment horizontal="left" vertical="center"/>
      <protection locked="0"/>
    </xf>
    <xf numFmtId="0" fontId="120" fillId="24" borderId="10" xfId="0" applyFont="1" applyFill="1" applyBorder="1" applyAlignment="1">
      <alignment horizontal="center" wrapText="1"/>
    </xf>
    <xf numFmtId="0" fontId="157" fillId="0" borderId="0" xfId="0" applyFont="1" applyAlignment="1">
      <alignment horizontal="right" wrapText="1"/>
    </xf>
    <xf numFmtId="16" fontId="50" fillId="0" borderId="0" xfId="0" applyNumberFormat="1" applyFont="1"/>
    <xf numFmtId="16" fontId="78" fillId="0" borderId="0" xfId="0" applyNumberFormat="1" applyFont="1"/>
    <xf numFmtId="16" fontId="287" fillId="0" borderId="0" xfId="0" applyNumberFormat="1" applyFont="1" applyAlignment="1">
      <alignment vertical="center"/>
    </xf>
    <xf numFmtId="16" fontId="80" fillId="0" borderId="0" xfId="0" applyNumberFormat="1" applyFont="1"/>
    <xf numFmtId="16" fontId="285" fillId="8" borderId="23" xfId="0" applyNumberFormat="1" applyFont="1" applyFill="1" applyBorder="1" applyAlignment="1" applyProtection="1">
      <alignment horizontal="left" vertical="center"/>
      <protection locked="0"/>
    </xf>
    <xf numFmtId="16" fontId="290" fillId="0" borderId="0" xfId="0" applyNumberFormat="1" applyFont="1" applyAlignment="1">
      <alignment horizontal="right" vertical="center"/>
    </xf>
    <xf numFmtId="16" fontId="50" fillId="4" borderId="14" xfId="0" applyNumberFormat="1" applyFont="1" applyFill="1" applyBorder="1" applyAlignment="1">
      <alignment horizontal="center" vertical="center"/>
    </xf>
    <xf numFmtId="16" fontId="0" fillId="4" borderId="5" xfId="0" applyNumberFormat="1" applyFill="1" applyBorder="1" applyAlignment="1">
      <alignment horizontal="center" vertical="center"/>
    </xf>
    <xf numFmtId="16" fontId="0" fillId="4" borderId="1" xfId="0" applyNumberFormat="1" applyFill="1" applyBorder="1" applyAlignment="1" applyProtection="1">
      <alignment horizontal="center" vertical="center"/>
      <protection locked="0"/>
    </xf>
    <xf numFmtId="16" fontId="278" fillId="4" borderId="2" xfId="0" applyNumberFormat="1" applyFont="1" applyFill="1" applyBorder="1" applyAlignment="1" applyProtection="1">
      <alignment horizontal="center" vertical="center"/>
      <protection locked="0"/>
    </xf>
    <xf numFmtId="16" fontId="47" fillId="4" borderId="2" xfId="0" applyNumberFormat="1" applyFont="1" applyFill="1" applyBorder="1" applyAlignment="1" applyProtection="1">
      <alignment horizontal="center" vertical="center"/>
      <protection locked="0"/>
    </xf>
    <xf numFmtId="16" fontId="40" fillId="0" borderId="2" xfId="0" applyNumberFormat="1" applyFont="1" applyBorder="1" applyAlignment="1" applyProtection="1">
      <alignment horizontal="center" vertical="center"/>
      <protection locked="0"/>
    </xf>
    <xf numFmtId="16" fontId="40" fillId="0" borderId="6" xfId="0" applyNumberFormat="1" applyFont="1" applyBorder="1" applyAlignment="1">
      <alignment horizontal="left" vertical="center"/>
    </xf>
    <xf numFmtId="16" fontId="273" fillId="0" borderId="5" xfId="0" applyNumberFormat="1" applyFont="1" applyBorder="1" applyAlignment="1" applyProtection="1">
      <alignment horizontal="left" vertical="center"/>
      <protection locked="0"/>
    </xf>
    <xf numFmtId="16" fontId="56" fillId="0" borderId="0" xfId="0" applyNumberFormat="1" applyFont="1" applyAlignment="1">
      <alignment vertical="center"/>
    </xf>
    <xf numFmtId="16" fontId="47" fillId="0" borderId="34" xfId="0" applyNumberFormat="1" applyFont="1" applyBorder="1" applyAlignment="1">
      <alignment horizontal="left" vertical="center"/>
    </xf>
    <xf numFmtId="16" fontId="292" fillId="0" borderId="0" xfId="0" applyNumberFormat="1" applyFont="1" applyAlignment="1">
      <alignment horizontal="right" vertical="center"/>
    </xf>
    <xf numFmtId="16" fontId="145" fillId="2" borderId="15" xfId="0" quotePrefix="1" applyNumberFormat="1" applyFont="1" applyFill="1" applyBorder="1" applyAlignment="1" applyProtection="1">
      <alignment horizontal="left" vertical="center"/>
      <protection locked="0"/>
    </xf>
    <xf numFmtId="16" fontId="90" fillId="0" borderId="0" xfId="0" applyNumberFormat="1" applyFont="1" applyAlignment="1">
      <alignment horizontal="center" vertical="center" wrapText="1"/>
    </xf>
    <xf numFmtId="0" fontId="33" fillId="0" borderId="0" xfId="13" applyAlignment="1" applyProtection="1">
      <alignment vertical="center"/>
    </xf>
    <xf numFmtId="16" fontId="43" fillId="8" borderId="7" xfId="0" applyNumberFormat="1" applyFont="1" applyFill="1" applyBorder="1" applyAlignment="1" applyProtection="1">
      <alignment horizontal="left" vertical="center"/>
      <protection locked="0"/>
    </xf>
    <xf numFmtId="16" fontId="71" fillId="0" borderId="16" xfId="0" applyNumberFormat="1" applyFont="1" applyBorder="1" applyAlignment="1">
      <alignment horizontal="center" vertical="center"/>
    </xf>
    <xf numFmtId="16" fontId="274" fillId="33" borderId="2" xfId="0" applyNumberFormat="1" applyFont="1" applyFill="1" applyBorder="1" applyAlignment="1" applyProtection="1">
      <alignment horizontal="center" vertical="center"/>
      <protection locked="0"/>
    </xf>
    <xf numFmtId="16" fontId="31" fillId="8" borderId="7" xfId="0" applyNumberFormat="1" applyFont="1" applyFill="1" applyBorder="1" applyAlignment="1" applyProtection="1">
      <alignment horizontal="left" vertical="center"/>
      <protection locked="0"/>
    </xf>
    <xf numFmtId="16" fontId="293" fillId="0" borderId="0" xfId="0" applyNumberFormat="1" applyFont="1" applyAlignment="1">
      <alignment horizontal="right" vertical="center"/>
    </xf>
    <xf numFmtId="0" fontId="120" fillId="24" borderId="0" xfId="0" applyFont="1" applyFill="1" applyAlignment="1">
      <alignment wrapText="1"/>
    </xf>
    <xf numFmtId="1" fontId="285" fillId="0" borderId="12" xfId="0" applyNumberFormat="1" applyFont="1" applyBorder="1" applyAlignment="1" applyProtection="1">
      <alignment horizontal="center" vertical="center"/>
      <protection locked="0"/>
    </xf>
    <xf numFmtId="16" fontId="285" fillId="0" borderId="12" xfId="0" applyNumberFormat="1" applyFont="1" applyBorder="1" applyAlignment="1" applyProtection="1">
      <alignment horizontal="center" vertical="center"/>
      <protection locked="0"/>
    </xf>
    <xf numFmtId="16" fontId="40" fillId="2" borderId="12" xfId="0" applyNumberFormat="1" applyFont="1" applyFill="1" applyBorder="1" applyAlignment="1" applyProtection="1">
      <alignment horizontal="center" vertical="center"/>
      <protection locked="0"/>
    </xf>
    <xf numFmtId="16" fontId="40" fillId="0" borderId="1" xfId="0" applyNumberFormat="1" applyFont="1" applyBorder="1" applyAlignment="1" applyProtection="1">
      <alignment horizontal="center" vertical="center"/>
      <protection locked="0"/>
    </xf>
    <xf numFmtId="16" fontId="142" fillId="8" borderId="7" xfId="0" applyNumberFormat="1" applyFont="1" applyFill="1" applyBorder="1" applyAlignment="1" applyProtection="1">
      <alignment horizontal="center" vertical="center"/>
      <protection locked="0"/>
    </xf>
    <xf numFmtId="16" fontId="198" fillId="0" borderId="0" xfId="0" applyNumberFormat="1" applyFont="1" applyAlignment="1" applyProtection="1">
      <alignment horizontal="center" vertical="top"/>
      <protection locked="0"/>
    </xf>
    <xf numFmtId="16" fontId="244" fillId="0" borderId="0" xfId="0" applyNumberFormat="1" applyFont="1" applyAlignment="1">
      <alignment horizontal="center"/>
    </xf>
    <xf numFmtId="0" fontId="69" fillId="0" borderId="1" xfId="0" applyFont="1" applyBorder="1" applyAlignment="1">
      <alignment horizontal="center" vertical="center" wrapText="1"/>
    </xf>
    <xf numFmtId="0" fontId="89" fillId="0" borderId="77" xfId="0" applyFont="1" applyBorder="1" applyAlignment="1">
      <alignment vertical="center"/>
    </xf>
    <xf numFmtId="16" fontId="89" fillId="0" borderId="7" xfId="0" applyNumberFormat="1" applyFont="1" applyBorder="1" applyAlignment="1">
      <alignment horizontal="center" vertical="center"/>
    </xf>
    <xf numFmtId="0" fontId="108" fillId="0" borderId="7" xfId="0" applyFont="1" applyBorder="1" applyAlignment="1">
      <alignment vertical="center" wrapText="1"/>
    </xf>
    <xf numFmtId="0" fontId="108" fillId="0" borderId="7" xfId="0" applyFont="1" applyBorder="1" applyAlignment="1">
      <alignment horizontal="center" vertical="center" wrapText="1"/>
    </xf>
    <xf numFmtId="16" fontId="108" fillId="0" borderId="7" xfId="0" applyNumberFormat="1" applyFont="1" applyBorder="1" applyAlignment="1">
      <alignment horizontal="center" vertical="center"/>
    </xf>
    <xf numFmtId="16" fontId="89" fillId="0" borderId="78" xfId="0" applyNumberFormat="1" applyFont="1" applyBorder="1" applyAlignment="1">
      <alignment horizontal="center" vertical="center"/>
    </xf>
    <xf numFmtId="16" fontId="89" fillId="0" borderId="12" xfId="0" applyNumberFormat="1" applyFont="1" applyBorder="1" applyAlignment="1">
      <alignment horizontal="center" vertical="center"/>
    </xf>
    <xf numFmtId="0" fontId="108" fillId="0" borderId="12" xfId="0" applyFont="1" applyBorder="1" applyAlignment="1">
      <alignment horizontal="center" vertical="center" wrapText="1"/>
    </xf>
    <xf numFmtId="16" fontId="108" fillId="0" borderId="12" xfId="0" applyNumberFormat="1" applyFont="1" applyBorder="1" applyAlignment="1">
      <alignment horizontal="center" vertical="center"/>
    </xf>
    <xf numFmtId="16" fontId="89" fillId="0" borderId="80" xfId="0" applyNumberFormat="1" applyFont="1" applyBorder="1" applyAlignment="1">
      <alignment horizontal="center" vertical="center"/>
    </xf>
    <xf numFmtId="16" fontId="89" fillId="0" borderId="5" xfId="0" applyNumberFormat="1" applyFont="1" applyBorder="1" applyAlignment="1">
      <alignment horizontal="center" vertical="center"/>
    </xf>
    <xf numFmtId="0" fontId="69" fillId="8" borderId="10" xfId="0" applyFont="1" applyFill="1" applyBorder="1" applyAlignment="1">
      <alignment horizontal="center" vertical="center" wrapText="1"/>
    </xf>
    <xf numFmtId="0" fontId="68" fillId="8" borderId="10" xfId="0" applyFont="1" applyFill="1" applyBorder="1" applyAlignment="1">
      <alignment horizontal="center" vertical="center" wrapText="1"/>
    </xf>
    <xf numFmtId="16" fontId="40" fillId="0" borderId="2" xfId="0" applyNumberFormat="1" applyFont="1" applyBorder="1" applyAlignment="1" applyProtection="1">
      <alignment horizontal="left" vertical="center"/>
      <protection locked="0"/>
    </xf>
    <xf numFmtId="16" fontId="100" fillId="0" borderId="0" xfId="0" quotePrefix="1" applyNumberFormat="1" applyFont="1" applyAlignment="1">
      <alignment horizontal="left" vertical="center"/>
    </xf>
    <xf numFmtId="16" fontId="108" fillId="0" borderId="0" xfId="0" quotePrefix="1" applyNumberFormat="1" applyFont="1" applyAlignment="1">
      <alignment horizontal="left" vertical="center"/>
    </xf>
    <xf numFmtId="16" fontId="142" fillId="0" borderId="12" xfId="0" applyNumberFormat="1" applyFont="1" applyBorder="1" applyAlignment="1" applyProtection="1">
      <alignment horizontal="left" vertical="center"/>
      <protection locked="0"/>
    </xf>
    <xf numFmtId="16" fontId="142" fillId="0" borderId="12" xfId="0" applyNumberFormat="1" applyFont="1" applyBorder="1" applyAlignment="1" applyProtection="1">
      <alignment horizontal="center" vertical="center"/>
      <protection locked="0"/>
    </xf>
    <xf numFmtId="0" fontId="146" fillId="0" borderId="12" xfId="0" applyFont="1" applyBorder="1" applyAlignment="1">
      <alignment horizontal="center" vertical="top"/>
    </xf>
    <xf numFmtId="0" fontId="145" fillId="0" borderId="82" xfId="0" applyFont="1" applyBorder="1" applyAlignment="1">
      <alignment horizontal="left" vertical="center" wrapText="1"/>
    </xf>
    <xf numFmtId="0" fontId="145" fillId="0" borderId="81" xfId="0" applyFont="1" applyBorder="1" applyAlignment="1">
      <alignment horizontal="center" vertical="center" wrapText="1"/>
    </xf>
    <xf numFmtId="0" fontId="145" fillId="0" borderId="0" xfId="0" applyFont="1" applyAlignment="1">
      <alignment horizontal="center" vertical="top"/>
    </xf>
    <xf numFmtId="0" fontId="145" fillId="0" borderId="82" xfId="0" applyFont="1" applyBorder="1" applyAlignment="1">
      <alignment horizontal="center" vertical="center" wrapText="1"/>
    </xf>
    <xf numFmtId="0" fontId="145" fillId="0" borderId="83" xfId="0" applyFont="1" applyBorder="1" applyAlignment="1">
      <alignment horizontal="center" vertical="center" wrapText="1"/>
    </xf>
    <xf numFmtId="0" fontId="145" fillId="0" borderId="84" xfId="0" applyFont="1" applyBorder="1" applyAlignment="1">
      <alignment horizontal="center" vertical="center" wrapText="1"/>
    </xf>
    <xf numFmtId="0" fontId="145" fillId="0" borderId="81" xfId="0" applyFont="1" applyBorder="1" applyAlignment="1">
      <alignment horizontal="center" vertical="center"/>
    </xf>
    <xf numFmtId="16" fontId="72" fillId="8" borderId="12" xfId="0" applyNumberFormat="1" applyFont="1" applyFill="1" applyBorder="1" applyAlignment="1" applyProtection="1">
      <alignment horizontal="center" vertical="center"/>
      <protection locked="0"/>
    </xf>
    <xf numFmtId="16" fontId="274" fillId="4" borderId="10" xfId="0" applyNumberFormat="1" applyFont="1" applyFill="1" applyBorder="1" applyAlignment="1" applyProtection="1">
      <alignment horizontal="center" vertical="center"/>
      <protection locked="0"/>
    </xf>
    <xf numFmtId="16" fontId="200" fillId="33" borderId="5" xfId="0" applyNumberFormat="1" applyFont="1" applyFill="1" applyBorder="1" applyAlignment="1" applyProtection="1">
      <alignment horizontal="left" vertical="center"/>
      <protection locked="0"/>
    </xf>
    <xf numFmtId="16" fontId="120" fillId="33" borderId="5" xfId="0" applyNumberFormat="1" applyFont="1" applyFill="1" applyBorder="1" applyAlignment="1" applyProtection="1">
      <alignment horizontal="center" vertical="center"/>
      <protection locked="0"/>
    </xf>
    <xf numFmtId="16" fontId="120" fillId="33" borderId="12" xfId="0" applyNumberFormat="1" applyFont="1" applyFill="1" applyBorder="1" applyAlignment="1">
      <alignment horizontal="center" vertical="center"/>
    </xf>
    <xf numFmtId="16" fontId="120" fillId="33" borderId="10" xfId="0" applyNumberFormat="1" applyFont="1" applyFill="1" applyBorder="1" applyAlignment="1">
      <alignment horizontal="center" vertical="center"/>
    </xf>
    <xf numFmtId="16" fontId="154" fillId="33" borderId="23" xfId="0" applyNumberFormat="1" applyFont="1" applyFill="1" applyBorder="1" applyAlignment="1">
      <alignment horizontal="left" vertical="center"/>
    </xf>
    <xf numFmtId="16" fontId="273" fillId="0" borderId="1" xfId="0" applyNumberFormat="1" applyFont="1" applyBorder="1" applyAlignment="1" applyProtection="1">
      <alignment horizontal="center" vertical="center"/>
      <protection locked="0"/>
    </xf>
    <xf numFmtId="16" fontId="273" fillId="0" borderId="14" xfId="0" quotePrefix="1" applyNumberFormat="1" applyFont="1" applyBorder="1" applyAlignment="1" applyProtection="1">
      <alignment horizontal="left" vertical="center"/>
      <protection locked="0"/>
    </xf>
    <xf numFmtId="16" fontId="273" fillId="0" borderId="10" xfId="0" applyNumberFormat="1" applyFont="1" applyBorder="1" applyAlignment="1" applyProtection="1">
      <alignment horizontal="center" vertical="center"/>
      <protection locked="0"/>
    </xf>
    <xf numFmtId="16" fontId="274" fillId="33" borderId="10" xfId="0" applyNumberFormat="1" applyFont="1" applyFill="1" applyBorder="1" applyAlignment="1" applyProtection="1">
      <alignment horizontal="center" vertical="center"/>
      <protection locked="0"/>
    </xf>
    <xf numFmtId="16" fontId="298" fillId="0" borderId="0" xfId="0" applyNumberFormat="1" applyFont="1"/>
    <xf numFmtId="0" fontId="34" fillId="0" borderId="0" xfId="13" applyFont="1" applyAlignment="1" applyProtection="1">
      <alignment vertical="center"/>
    </xf>
    <xf numFmtId="16" fontId="100" fillId="8" borderId="0" xfId="0" quotePrefix="1" applyNumberFormat="1" applyFont="1" applyFill="1" applyAlignment="1">
      <alignment horizontal="left" vertical="center"/>
    </xf>
    <xf numFmtId="16" fontId="245" fillId="0" borderId="1" xfId="0" applyNumberFormat="1" applyFont="1" applyBorder="1" applyAlignment="1">
      <alignment horizontal="center"/>
    </xf>
    <xf numFmtId="16" fontId="275" fillId="4" borderId="10" xfId="0" applyNumberFormat="1" applyFont="1" applyFill="1" applyBorder="1" applyAlignment="1" applyProtection="1">
      <alignment horizontal="center" vertical="center"/>
      <protection locked="0"/>
    </xf>
    <xf numFmtId="16" fontId="40" fillId="0" borderId="10" xfId="0" applyNumberFormat="1" applyFont="1" applyBorder="1" applyAlignment="1" applyProtection="1">
      <alignment horizontal="left" vertical="center"/>
      <protection locked="0"/>
    </xf>
    <xf numFmtId="16" fontId="40" fillId="0" borderId="10" xfId="0" applyNumberFormat="1" applyFont="1" applyBorder="1" applyAlignment="1" applyProtection="1">
      <alignment horizontal="center" vertical="center"/>
      <protection locked="0"/>
    </xf>
    <xf numFmtId="0" fontId="299" fillId="0" borderId="0" xfId="0" applyFont="1" applyAlignment="1">
      <alignment horizontal="right"/>
    </xf>
    <xf numFmtId="0" fontId="300" fillId="0" borderId="0" xfId="0" applyFont="1" applyAlignment="1">
      <alignment horizontal="right"/>
    </xf>
    <xf numFmtId="0" fontId="299" fillId="0" borderId="0" xfId="0" applyFont="1" applyAlignment="1">
      <alignment horizontal="right" wrapText="1"/>
    </xf>
    <xf numFmtId="0" fontId="299" fillId="0" borderId="0" xfId="2" applyFont="1" applyAlignment="1">
      <alignment horizontal="right" vertical="center"/>
    </xf>
    <xf numFmtId="0" fontId="301" fillId="0" borderId="0" xfId="0" applyFont="1" applyAlignment="1">
      <alignment horizontal="right"/>
    </xf>
    <xf numFmtId="16" fontId="32" fillId="8" borderId="18" xfId="0" applyNumberFormat="1" applyFont="1" applyFill="1" applyBorder="1" applyAlignment="1" applyProtection="1">
      <alignment horizontal="left" vertical="center"/>
      <protection locked="0"/>
    </xf>
    <xf numFmtId="16" fontId="32" fillId="8" borderId="18" xfId="0" applyNumberFormat="1" applyFont="1" applyFill="1" applyBorder="1" applyAlignment="1" applyProtection="1">
      <alignment horizontal="center" vertical="center"/>
      <protection locked="0"/>
    </xf>
    <xf numFmtId="16" fontId="142" fillId="36" borderId="7" xfId="0" applyNumberFormat="1" applyFont="1" applyFill="1" applyBorder="1" applyAlignment="1" applyProtection="1">
      <alignment horizontal="left" vertical="center"/>
      <protection locked="0"/>
    </xf>
    <xf numFmtId="16" fontId="142" fillId="36" borderId="7" xfId="0" applyNumberFormat="1" applyFont="1" applyFill="1" applyBorder="1" applyAlignment="1" applyProtection="1">
      <alignment horizontal="center" vertical="center"/>
      <protection locked="0"/>
    </xf>
    <xf numFmtId="16" fontId="89" fillId="0" borderId="10" xfId="0" applyNumberFormat="1" applyFont="1" applyBorder="1" applyAlignment="1">
      <alignment horizontal="center" vertical="center"/>
    </xf>
    <xf numFmtId="0" fontId="108" fillId="0" borderId="10" xfId="0" applyFont="1" applyBorder="1" applyAlignment="1">
      <alignment horizontal="center" vertical="center" wrapText="1"/>
    </xf>
    <xf numFmtId="16" fontId="108" fillId="0" borderId="10" xfId="0" applyNumberFormat="1" applyFont="1" applyBorder="1" applyAlignment="1">
      <alignment horizontal="center" vertical="center"/>
    </xf>
    <xf numFmtId="16" fontId="89" fillId="0" borderId="85" xfId="0" applyNumberFormat="1" applyFont="1" applyBorder="1" applyAlignment="1">
      <alignment horizontal="center" vertical="center"/>
    </xf>
    <xf numFmtId="16" fontId="32" fillId="0" borderId="15" xfId="0" applyNumberFormat="1" applyFont="1" applyBorder="1" applyAlignment="1" applyProtection="1">
      <alignment horizontal="left" vertical="center"/>
      <protection locked="0"/>
    </xf>
    <xf numFmtId="16" fontId="32" fillId="0" borderId="15" xfId="0" applyNumberFormat="1" applyFont="1" applyBorder="1" applyAlignment="1" applyProtection="1">
      <alignment horizontal="center" vertical="center"/>
      <protection locked="0"/>
    </xf>
    <xf numFmtId="16" fontId="32" fillId="0" borderId="5" xfId="0" applyNumberFormat="1" applyFont="1" applyBorder="1" applyAlignment="1" applyProtection="1">
      <alignment horizontal="left" vertical="center"/>
      <protection locked="0"/>
    </xf>
    <xf numFmtId="16" fontId="32" fillId="0" borderId="5" xfId="0" applyNumberFormat="1" applyFont="1" applyBorder="1" applyAlignment="1" applyProtection="1">
      <alignment horizontal="center" vertical="center"/>
      <protection locked="0"/>
    </xf>
    <xf numFmtId="16" fontId="32" fillId="8" borderId="5" xfId="0" applyNumberFormat="1" applyFont="1" applyFill="1" applyBorder="1" applyAlignment="1" applyProtection="1">
      <alignment horizontal="left" vertical="center"/>
      <protection locked="0"/>
    </xf>
    <xf numFmtId="16" fontId="32" fillId="8" borderId="5" xfId="0" applyNumberFormat="1" applyFont="1" applyFill="1" applyBorder="1" applyAlignment="1" applyProtection="1">
      <alignment horizontal="center" vertical="center"/>
      <protection locked="0"/>
    </xf>
    <xf numFmtId="16" fontId="158" fillId="2" borderId="23" xfId="0" applyNumberFormat="1" applyFont="1" applyFill="1" applyBorder="1" applyAlignment="1">
      <alignment horizontal="left" vertical="center"/>
    </xf>
    <xf numFmtId="1" fontId="50" fillId="2" borderId="12" xfId="0" applyNumberFormat="1" applyFont="1" applyFill="1" applyBorder="1" applyAlignment="1">
      <alignment horizontal="center" vertical="center"/>
    </xf>
    <xf numFmtId="16" fontId="50" fillId="2" borderId="10" xfId="0" applyNumberFormat="1" applyFont="1" applyFill="1" applyBorder="1" applyAlignment="1">
      <alignment horizontal="center" vertical="center"/>
    </xf>
    <xf numFmtId="16" fontId="50" fillId="2" borderId="12" xfId="0" applyNumberFormat="1" applyFont="1" applyFill="1" applyBorder="1" applyAlignment="1">
      <alignment horizontal="center" vertical="center"/>
    </xf>
    <xf numFmtId="16" fontId="43" fillId="2" borderId="12" xfId="0" applyNumberFormat="1" applyFont="1" applyFill="1" applyBorder="1" applyAlignment="1">
      <alignment horizontal="center" vertical="center"/>
    </xf>
    <xf numFmtId="16" fontId="120" fillId="2" borderId="9" xfId="0" applyNumberFormat="1" applyFont="1" applyFill="1" applyBorder="1" applyAlignment="1">
      <alignment horizontal="left" vertical="center"/>
    </xf>
    <xf numFmtId="16" fontId="120" fillId="2" borderId="14" xfId="0" applyNumberFormat="1" applyFont="1" applyFill="1" applyBorder="1" applyAlignment="1">
      <alignment horizontal="center" vertical="center"/>
    </xf>
    <xf numFmtId="16" fontId="120" fillId="2" borderId="9" xfId="0" applyNumberFormat="1" applyFont="1" applyFill="1" applyBorder="1" applyAlignment="1">
      <alignment horizontal="center" vertical="center"/>
    </xf>
    <xf numFmtId="16" fontId="50" fillId="2" borderId="3" xfId="0" applyNumberFormat="1" applyFont="1" applyFill="1" applyBorder="1" applyAlignment="1">
      <alignment horizontal="center" vertical="center"/>
    </xf>
    <xf numFmtId="16" fontId="50" fillId="2" borderId="3" xfId="0" applyNumberFormat="1" applyFont="1" applyFill="1" applyBorder="1" applyAlignment="1" applyProtection="1">
      <alignment horizontal="left" vertical="center"/>
      <protection locked="0"/>
    </xf>
    <xf numFmtId="16" fontId="273" fillId="0" borderId="40" xfId="0" quotePrefix="1" applyNumberFormat="1" applyFont="1" applyBorder="1" applyAlignment="1" applyProtection="1">
      <alignment horizontal="left" vertical="center"/>
      <protection locked="0"/>
    </xf>
    <xf numFmtId="16" fontId="89" fillId="0" borderId="6" xfId="0" applyNumberFormat="1" applyFont="1" applyBorder="1" applyAlignment="1">
      <alignment horizontal="center" vertical="center"/>
    </xf>
    <xf numFmtId="16" fontId="145" fillId="2" borderId="7" xfId="0" applyNumberFormat="1" applyFont="1" applyFill="1" applyBorder="1" applyAlignment="1" applyProtection="1">
      <alignment horizontal="center" vertical="center"/>
      <protection locked="0"/>
    </xf>
    <xf numFmtId="16" fontId="120" fillId="2" borderId="10" xfId="0" applyNumberFormat="1" applyFont="1" applyFill="1" applyBorder="1" applyAlignment="1" applyProtection="1">
      <alignment horizontal="center" vertical="center"/>
      <protection locked="0"/>
    </xf>
    <xf numFmtId="16" fontId="145" fillId="2" borderId="10" xfId="0" applyNumberFormat="1" applyFont="1" applyFill="1" applyBorder="1" applyAlignment="1" applyProtection="1">
      <alignment horizontal="center" vertical="center"/>
      <protection locked="0"/>
    </xf>
    <xf numFmtId="16" fontId="273" fillId="0" borderId="14" xfId="0" applyNumberFormat="1" applyFont="1" applyBorder="1" applyAlignment="1" applyProtection="1">
      <alignment horizontal="left" vertical="center"/>
      <protection locked="0"/>
    </xf>
    <xf numFmtId="16" fontId="18" fillId="0" borderId="0" xfId="2" applyNumberFormat="1" applyFont="1" applyAlignment="1">
      <alignment vertical="center" wrapText="1"/>
    </xf>
    <xf numFmtId="0" fontId="258" fillId="24" borderId="3" xfId="0" applyFont="1" applyFill="1" applyBorder="1" applyAlignment="1">
      <alignment wrapText="1"/>
    </xf>
    <xf numFmtId="16" fontId="145" fillId="8" borderId="9" xfId="0" applyNumberFormat="1" applyFont="1" applyFill="1" applyBorder="1" applyAlignment="1" applyProtection="1">
      <alignment horizontal="left" vertical="center"/>
      <protection locked="0"/>
    </xf>
    <xf numFmtId="0" fontId="247" fillId="0" borderId="0" xfId="0" applyFont="1"/>
    <xf numFmtId="16" fontId="273" fillId="0" borderId="2" xfId="0" applyNumberFormat="1" applyFont="1" applyBorder="1" applyAlignment="1" applyProtection="1">
      <alignment horizontal="left" vertical="center"/>
      <protection locked="0"/>
    </xf>
    <xf numFmtId="16" fontId="302" fillId="2" borderId="5" xfId="0" applyNumberFormat="1" applyFont="1" applyFill="1" applyBorder="1" applyAlignment="1" applyProtection="1">
      <alignment horizontal="left" vertical="center"/>
      <protection locked="0"/>
    </xf>
    <xf numFmtId="16" fontId="302" fillId="2" borderId="5" xfId="0" applyNumberFormat="1" applyFont="1" applyFill="1" applyBorder="1" applyAlignment="1" applyProtection="1">
      <alignment horizontal="center" vertical="center"/>
      <protection locked="0"/>
    </xf>
    <xf numFmtId="16" fontId="302" fillId="0" borderId="5" xfId="0" applyNumberFormat="1" applyFont="1" applyBorder="1" applyAlignment="1" applyProtection="1">
      <alignment horizontal="center" vertical="center"/>
      <protection locked="0"/>
    </xf>
    <xf numFmtId="16" fontId="302" fillId="0" borderId="5" xfId="0" applyNumberFormat="1" applyFont="1" applyBorder="1" applyAlignment="1" applyProtection="1">
      <alignment horizontal="left" vertical="center"/>
      <protection locked="0"/>
    </xf>
    <xf numFmtId="0" fontId="33" fillId="0" borderId="0" xfId="13" applyFill="1" applyAlignment="1" applyProtection="1">
      <alignment vertical="center"/>
    </xf>
    <xf numFmtId="16" fontId="120" fillId="2" borderId="11" xfId="0" applyNumberFormat="1" applyFont="1" applyFill="1" applyBorder="1" applyAlignment="1">
      <alignment horizontal="left" vertical="center"/>
    </xf>
    <xf numFmtId="16" fontId="303" fillId="0" borderId="0" xfId="0" applyNumberFormat="1" applyFont="1" applyAlignment="1">
      <alignment horizontal="left" vertical="center"/>
    </xf>
    <xf numFmtId="16" fontId="304" fillId="0" borderId="0" xfId="0" applyNumberFormat="1" applyFont="1" applyAlignment="1">
      <alignment horizontal="left" vertical="center"/>
    </xf>
    <xf numFmtId="16" fontId="302" fillId="0" borderId="15" xfId="0" applyNumberFormat="1" applyFont="1" applyBorder="1" applyAlignment="1" applyProtection="1">
      <alignment horizontal="left" vertical="center"/>
      <protection locked="0"/>
    </xf>
    <xf numFmtId="16" fontId="302" fillId="0" borderId="15" xfId="0" applyNumberFormat="1" applyFont="1" applyBorder="1" applyAlignment="1" applyProtection="1">
      <alignment horizontal="center" vertical="center"/>
      <protection locked="0"/>
    </xf>
    <xf numFmtId="16" fontId="155" fillId="2" borderId="3" xfId="0" applyNumberFormat="1" applyFont="1" applyFill="1" applyBorder="1" applyAlignment="1" applyProtection="1">
      <alignment horizontal="left" vertical="center"/>
      <protection locked="0"/>
    </xf>
    <xf numFmtId="0" fontId="95" fillId="3" borderId="1" xfId="0" applyFont="1" applyFill="1" applyBorder="1" applyAlignment="1">
      <alignment horizontal="center" vertical="center" wrapText="1"/>
    </xf>
    <xf numFmtId="16" fontId="92" fillId="0" borderId="0" xfId="0" applyNumberFormat="1" applyFont="1" applyAlignment="1">
      <alignment horizontal="right" vertical="center"/>
    </xf>
    <xf numFmtId="16" fontId="270" fillId="0" borderId="14" xfId="0" applyNumberFormat="1" applyFont="1" applyBorder="1" applyAlignment="1" applyProtection="1">
      <alignment horizontal="center" vertical="center"/>
      <protection locked="0"/>
    </xf>
    <xf numFmtId="16" fontId="273" fillId="0" borderId="14" xfId="0" applyNumberFormat="1" applyFont="1" applyBorder="1" applyAlignment="1" applyProtection="1">
      <alignment horizontal="center" vertical="center"/>
      <protection locked="0"/>
    </xf>
    <xf numFmtId="16" fontId="274" fillId="33" borderId="14" xfId="0" applyNumberFormat="1" applyFont="1" applyFill="1" applyBorder="1" applyAlignment="1" applyProtection="1">
      <alignment horizontal="center" vertical="center"/>
      <protection locked="0"/>
    </xf>
    <xf numFmtId="0" fontId="144" fillId="6" borderId="12" xfId="0" applyFont="1" applyFill="1" applyBorder="1" applyAlignment="1">
      <alignment horizontal="center" vertical="center" wrapText="1"/>
    </xf>
    <xf numFmtId="0" fontId="272" fillId="0" borderId="12" xfId="0" applyFont="1" applyBorder="1" applyAlignment="1">
      <alignment horizontal="center" vertical="top"/>
    </xf>
    <xf numFmtId="0" fontId="305" fillId="6" borderId="64" xfId="0" applyFont="1" applyFill="1" applyBorder="1" applyAlignment="1">
      <alignment horizontal="center" vertical="center" wrapText="1"/>
    </xf>
    <xf numFmtId="16" fontId="89" fillId="0" borderId="15" xfId="0" applyNumberFormat="1" applyFont="1" applyBorder="1" applyAlignment="1">
      <alignment horizontal="center" vertical="center"/>
    </xf>
    <xf numFmtId="16" fontId="109" fillId="0" borderId="1" xfId="0" applyNumberFormat="1" applyFont="1" applyBorder="1" applyAlignment="1">
      <alignment horizontal="left" vertical="center"/>
    </xf>
    <xf numFmtId="16" fontId="89" fillId="0" borderId="2" xfId="0" applyNumberFormat="1" applyFont="1" applyBorder="1" applyAlignment="1">
      <alignment horizontal="center" vertical="center"/>
    </xf>
    <xf numFmtId="0" fontId="60" fillId="0" borderId="0" xfId="0" applyFont="1" applyAlignment="1">
      <alignment horizontal="center" vertical="center"/>
    </xf>
    <xf numFmtId="0" fontId="41" fillId="0" borderId="14" xfId="0" applyFont="1" applyBorder="1" applyAlignment="1">
      <alignment horizontal="center" vertical="center" wrapText="1"/>
    </xf>
    <xf numFmtId="0" fontId="95" fillId="0" borderId="14" xfId="0" applyFont="1" applyBorder="1" applyAlignment="1">
      <alignment horizontal="center" vertical="center" wrapText="1"/>
    </xf>
    <xf numFmtId="0" fontId="39" fillId="0" borderId="0" xfId="0" applyFont="1" applyAlignment="1">
      <alignment horizontal="center"/>
    </xf>
    <xf numFmtId="16" fontId="32" fillId="4" borderId="10" xfId="0" applyNumberFormat="1" applyFont="1" applyFill="1" applyBorder="1" applyAlignment="1" applyProtection="1">
      <alignment horizontal="center" vertical="center"/>
      <protection locked="0"/>
    </xf>
    <xf numFmtId="16" fontId="72" fillId="0" borderId="11" xfId="0" applyNumberFormat="1" applyFont="1" applyBorder="1" applyAlignment="1" applyProtection="1">
      <alignment horizontal="left" vertical="center"/>
      <protection locked="0"/>
    </xf>
    <xf numFmtId="16" fontId="307" fillId="0" borderId="0" xfId="0" applyNumberFormat="1" applyFont="1" applyAlignment="1">
      <alignment horizontal="left" vertical="center"/>
    </xf>
    <xf numFmtId="0" fontId="91" fillId="0" borderId="0" xfId="0" applyFont="1" applyAlignment="1">
      <alignment horizontal="left"/>
    </xf>
    <xf numFmtId="16" fontId="273" fillId="0" borderId="12" xfId="0" quotePrefix="1" applyNumberFormat="1" applyFont="1" applyBorder="1" applyAlignment="1" applyProtection="1">
      <alignment horizontal="left" vertical="center"/>
      <protection locked="0"/>
    </xf>
    <xf numFmtId="16" fontId="18" fillId="0" borderId="0" xfId="1" applyNumberFormat="1" applyFont="1" applyAlignment="1">
      <alignment vertical="center" wrapText="1"/>
    </xf>
    <xf numFmtId="16" fontId="273" fillId="0" borderId="74" xfId="0" applyNumberFormat="1" applyFont="1" applyBorder="1" applyAlignment="1" applyProtection="1">
      <alignment horizontal="center" vertical="center"/>
      <protection locked="0"/>
    </xf>
    <xf numFmtId="16" fontId="31" fillId="0" borderId="7" xfId="0" applyNumberFormat="1" applyFont="1" applyBorder="1" applyAlignment="1" applyProtection="1">
      <alignment horizontal="center" vertical="center"/>
      <protection locked="0"/>
    </xf>
    <xf numFmtId="16" fontId="89" fillId="0" borderId="34" xfId="0" applyNumberFormat="1" applyFont="1" applyBorder="1" applyAlignment="1">
      <alignment horizontal="center" vertical="center"/>
    </xf>
    <xf numFmtId="16" fontId="50" fillId="0" borderId="12" xfId="0" applyNumberFormat="1" applyFont="1" applyBorder="1" applyAlignment="1" applyProtection="1">
      <alignment horizontal="left" vertical="center"/>
      <protection locked="0"/>
    </xf>
    <xf numFmtId="16" fontId="270" fillId="0" borderId="1" xfId="0" applyNumberFormat="1" applyFont="1" applyBorder="1" applyAlignment="1" applyProtection="1">
      <alignment horizontal="center" vertical="center"/>
      <protection locked="0"/>
    </xf>
    <xf numFmtId="16" fontId="273" fillId="4" borderId="10" xfId="0" applyNumberFormat="1" applyFont="1" applyFill="1" applyBorder="1" applyAlignment="1" applyProtection="1">
      <alignment horizontal="center" vertical="center"/>
      <protection locked="0"/>
    </xf>
    <xf numFmtId="16" fontId="273" fillId="0" borderId="15" xfId="0" quotePrefix="1" applyNumberFormat="1" applyFont="1" applyBorder="1" applyAlignment="1" applyProtection="1">
      <alignment horizontal="left" vertical="center"/>
      <protection locked="0"/>
    </xf>
    <xf numFmtId="16" fontId="40" fillId="0" borderId="16" xfId="0" applyNumberFormat="1" applyFont="1" applyBorder="1" applyAlignment="1" applyProtection="1">
      <alignment horizontal="center" vertical="center"/>
      <protection locked="0"/>
    </xf>
    <xf numFmtId="16" fontId="273" fillId="0" borderId="17" xfId="0" quotePrefix="1" applyNumberFormat="1" applyFont="1" applyBorder="1" applyAlignment="1" applyProtection="1">
      <alignment horizontal="left" vertical="center"/>
      <protection locked="0"/>
    </xf>
    <xf numFmtId="0" fontId="40" fillId="6" borderId="90" xfId="0" applyFont="1" applyFill="1" applyBorder="1" applyAlignment="1">
      <alignment horizontal="center" vertical="center" wrapText="1"/>
    </xf>
    <xf numFmtId="0" fontId="91" fillId="0" borderId="65" xfId="0" applyFont="1" applyBorder="1" applyAlignment="1">
      <alignment horizontal="center" vertical="top" wrapText="1"/>
    </xf>
    <xf numFmtId="0" fontId="91" fillId="0" borderId="43" xfId="0" applyFont="1" applyBorder="1" applyAlignment="1">
      <alignment horizontal="center" vertical="top" wrapText="1"/>
    </xf>
    <xf numFmtId="0" fontId="40" fillId="0" borderId="65" xfId="0" applyFont="1" applyBorder="1" applyAlignment="1">
      <alignment horizontal="center" vertical="center" wrapText="1"/>
    </xf>
    <xf numFmtId="0" fontId="40" fillId="0" borderId="43" xfId="0" applyFont="1" applyBorder="1" applyAlignment="1">
      <alignment horizontal="center" vertical="center" wrapText="1"/>
    </xf>
    <xf numFmtId="0" fontId="86" fillId="0" borderId="0" xfId="0" applyFont="1" applyAlignment="1">
      <alignment horizontal="right"/>
    </xf>
    <xf numFmtId="0" fontId="84" fillId="0" borderId="0" xfId="0" applyFont="1" applyAlignment="1">
      <alignment horizontal="right"/>
    </xf>
    <xf numFmtId="0" fontId="92" fillId="0" borderId="0" xfId="0" applyFont="1" applyAlignment="1">
      <alignment horizontal="right" vertical="center"/>
    </xf>
    <xf numFmtId="16" fontId="308" fillId="0" borderId="15" xfId="0" applyNumberFormat="1" applyFont="1" applyBorder="1" applyAlignment="1" applyProtection="1">
      <alignment horizontal="center" vertical="center"/>
      <protection locked="0"/>
    </xf>
    <xf numFmtId="16" fontId="308" fillId="2" borderId="5" xfId="0" applyNumberFormat="1" applyFont="1" applyFill="1" applyBorder="1" applyAlignment="1" applyProtection="1">
      <alignment horizontal="center" vertical="center"/>
      <protection locked="0"/>
    </xf>
    <xf numFmtId="16" fontId="176" fillId="4" borderId="0" xfId="0" applyNumberFormat="1" applyFont="1" applyFill="1" applyAlignment="1">
      <alignment horizontal="left"/>
    </xf>
    <xf numFmtId="16" fontId="40" fillId="0" borderId="13" xfId="0" applyNumberFormat="1" applyFont="1" applyBorder="1" applyAlignment="1">
      <alignment horizontal="center" vertical="center"/>
    </xf>
    <xf numFmtId="16" fontId="40" fillId="0" borderId="34" xfId="0" applyNumberFormat="1" applyFont="1" applyBorder="1" applyAlignment="1">
      <alignment horizontal="left" vertical="center"/>
    </xf>
    <xf numFmtId="16" fontId="40" fillId="0" borderId="76" xfId="0" applyNumberFormat="1" applyFont="1" applyBorder="1" applyAlignment="1">
      <alignment horizontal="left" vertical="center"/>
    </xf>
    <xf numFmtId="16" fontId="119" fillId="0" borderId="4" xfId="0" applyNumberFormat="1" applyFont="1" applyBorder="1" applyAlignment="1">
      <alignment horizontal="left" vertical="center"/>
    </xf>
    <xf numFmtId="16" fontId="0" fillId="0" borderId="34" xfId="0" applyNumberFormat="1" applyBorder="1" applyAlignment="1">
      <alignment horizontal="center" vertical="center"/>
    </xf>
    <xf numFmtId="16" fontId="40" fillId="0" borderId="15" xfId="0" applyNumberFormat="1" applyFont="1" applyBorder="1" applyAlignment="1" applyProtection="1">
      <alignment horizontal="left" vertical="center"/>
      <protection locked="0"/>
    </xf>
    <xf numFmtId="168" fontId="0" fillId="0" borderId="34" xfId="0" applyNumberFormat="1" applyBorder="1" applyAlignment="1">
      <alignment horizontal="left" vertical="center"/>
    </xf>
    <xf numFmtId="16" fontId="0" fillId="3" borderId="7" xfId="0" applyNumberFormat="1" applyFill="1" applyBorder="1" applyAlignment="1">
      <alignment horizontal="center" vertical="center"/>
    </xf>
    <xf numFmtId="16" fontId="41" fillId="4" borderId="1" xfId="0" applyNumberFormat="1" applyFont="1" applyFill="1" applyBorder="1" applyAlignment="1" applyProtection="1">
      <alignment horizontal="center" vertical="center"/>
      <protection locked="0"/>
    </xf>
    <xf numFmtId="16" fontId="91" fillId="0" borderId="12" xfId="0" applyNumberFormat="1" applyFont="1" applyBorder="1" applyAlignment="1">
      <alignment horizontal="center" vertical="center"/>
    </xf>
    <xf numFmtId="16" fontId="50" fillId="3" borderId="3" xfId="0" applyNumberFormat="1" applyFont="1" applyFill="1" applyBorder="1" applyAlignment="1" applyProtection="1">
      <alignment horizontal="left" vertical="center"/>
      <protection locked="0"/>
    </xf>
    <xf numFmtId="16" fontId="120" fillId="4" borderId="7" xfId="0" applyNumberFormat="1" applyFont="1" applyFill="1" applyBorder="1" applyAlignment="1" applyProtection="1">
      <alignment horizontal="center" vertical="center"/>
      <protection locked="0"/>
    </xf>
    <xf numFmtId="16" fontId="78" fillId="4" borderId="14" xfId="0" applyNumberFormat="1" applyFont="1" applyFill="1" applyBorder="1" applyAlignment="1" applyProtection="1">
      <alignment horizontal="center" vertical="center"/>
      <protection locked="0"/>
    </xf>
    <xf numFmtId="16" fontId="311" fillId="0" borderId="15" xfId="0" applyNumberFormat="1" applyFont="1" applyBorder="1" applyAlignment="1" applyProtection="1">
      <alignment horizontal="left" vertical="center"/>
      <protection locked="0"/>
    </xf>
    <xf numFmtId="16" fontId="311" fillId="0" borderId="15" xfId="0" applyNumberFormat="1" applyFont="1" applyBorder="1" applyAlignment="1" applyProtection="1">
      <alignment horizontal="center" vertical="center"/>
      <protection locked="0"/>
    </xf>
    <xf numFmtId="16" fontId="312" fillId="0" borderId="15" xfId="0" applyNumberFormat="1" applyFont="1" applyBorder="1" applyAlignment="1" applyProtection="1">
      <alignment horizontal="center" vertical="center"/>
      <protection locked="0"/>
    </xf>
    <xf numFmtId="0" fontId="55" fillId="0" borderId="0" xfId="13" applyFont="1" applyAlignment="1" applyProtection="1">
      <alignment vertical="center"/>
    </xf>
    <xf numFmtId="16" fontId="95" fillId="4" borderId="1" xfId="0" applyNumberFormat="1" applyFont="1" applyFill="1" applyBorder="1" applyAlignment="1">
      <alignment horizontal="center" vertical="center"/>
    </xf>
    <xf numFmtId="0" fontId="145" fillId="17" borderId="1" xfId="0" applyFont="1" applyFill="1" applyBorder="1" applyAlignment="1">
      <alignment horizontal="center" vertical="center" wrapText="1"/>
    </xf>
    <xf numFmtId="16" fontId="43" fillId="0" borderId="67" xfId="0" applyNumberFormat="1" applyFont="1" applyBorder="1" applyAlignment="1" applyProtection="1">
      <alignment horizontal="center" vertical="center"/>
      <protection locked="0"/>
    </xf>
    <xf numFmtId="16" fontId="43" fillId="3" borderId="0" xfId="0" applyNumberFormat="1" applyFont="1" applyFill="1" applyAlignment="1" applyProtection="1">
      <alignment horizontal="left" vertical="center"/>
      <protection locked="0"/>
    </xf>
    <xf numFmtId="16" fontId="120" fillId="2" borderId="0" xfId="0" applyNumberFormat="1" applyFont="1" applyFill="1" applyAlignment="1" applyProtection="1">
      <alignment horizontal="center" vertical="center"/>
      <protection locked="0"/>
    </xf>
    <xf numFmtId="1" fontId="145" fillId="2" borderId="6" xfId="0" applyNumberFormat="1" applyFont="1" applyFill="1" applyBorder="1" applyAlignment="1" applyProtection="1">
      <alignment horizontal="center" vertical="center"/>
      <protection locked="0"/>
    </xf>
    <xf numFmtId="0" fontId="282" fillId="0" borderId="0" xfId="0" applyFont="1"/>
    <xf numFmtId="16" fontId="247" fillId="0" borderId="19" xfId="0" applyNumberFormat="1" applyFont="1" applyBorder="1" applyAlignment="1">
      <alignment horizontal="center"/>
    </xf>
    <xf numFmtId="0" fontId="244" fillId="0" borderId="19" xfId="0" applyFont="1" applyBorder="1" applyAlignment="1">
      <alignment horizontal="center"/>
    </xf>
    <xf numFmtId="0" fontId="245" fillId="0" borderId="0" xfId="0" applyFont="1"/>
    <xf numFmtId="16" fontId="245" fillId="0" borderId="0" xfId="0" applyNumberFormat="1" applyFont="1" applyAlignment="1">
      <alignment horizontal="center"/>
    </xf>
    <xf numFmtId="0" fontId="297" fillId="0" borderId="0" xfId="0" applyFont="1"/>
    <xf numFmtId="16" fontId="166" fillId="4" borderId="7" xfId="0" applyNumberFormat="1" applyFont="1" applyFill="1" applyBorder="1" applyAlignment="1" applyProtection="1">
      <alignment horizontal="center" vertical="center"/>
      <protection locked="0"/>
    </xf>
    <xf numFmtId="16" fontId="273" fillId="4" borderId="5" xfId="0" applyNumberFormat="1" applyFont="1" applyFill="1" applyBorder="1" applyAlignment="1" applyProtection="1">
      <alignment horizontal="center" vertical="center"/>
      <protection locked="0"/>
    </xf>
    <xf numFmtId="16" fontId="40" fillId="0" borderId="11" xfId="0" applyNumberFormat="1" applyFont="1" applyBorder="1" applyAlignment="1" applyProtection="1">
      <alignment horizontal="center" vertical="center"/>
      <protection locked="0"/>
    </xf>
    <xf numFmtId="16" fontId="78" fillId="0" borderId="12" xfId="0" applyNumberFormat="1" applyFont="1" applyBorder="1" applyAlignment="1" applyProtection="1">
      <alignment horizontal="left" vertical="center"/>
      <protection locked="0"/>
    </xf>
    <xf numFmtId="16" fontId="247" fillId="0" borderId="21" xfId="0" applyNumberFormat="1" applyFont="1" applyBorder="1" applyAlignment="1">
      <alignment horizontal="center"/>
    </xf>
    <xf numFmtId="16" fontId="273" fillId="0" borderId="15" xfId="0" applyNumberFormat="1" applyFont="1" applyBorder="1" applyAlignment="1" applyProtection="1">
      <alignment horizontal="left" vertical="center"/>
      <protection locked="0"/>
    </xf>
    <xf numFmtId="16" fontId="166" fillId="2" borderId="7" xfId="0" applyNumberFormat="1" applyFont="1" applyFill="1" applyBorder="1" applyAlignment="1" applyProtection="1">
      <alignment horizontal="center" vertical="center"/>
      <protection locked="0"/>
    </xf>
    <xf numFmtId="16" fontId="166" fillId="28" borderId="16" xfId="0" applyNumberFormat="1" applyFont="1" applyFill="1" applyBorder="1" applyAlignment="1">
      <alignment horizontal="center" wrapText="1"/>
    </xf>
    <xf numFmtId="1" fontId="214" fillId="2" borderId="12" xfId="0" applyNumberFormat="1" applyFont="1" applyFill="1" applyBorder="1" applyAlignment="1" applyProtection="1">
      <alignment horizontal="center" vertical="center"/>
      <protection locked="0"/>
    </xf>
    <xf numFmtId="16" fontId="166" fillId="4" borderId="12" xfId="0" applyNumberFormat="1" applyFont="1" applyFill="1" applyBorder="1" applyAlignment="1" applyProtection="1">
      <alignment horizontal="center" vertical="center"/>
      <protection locked="0"/>
    </xf>
    <xf numFmtId="0" fontId="34" fillId="0" borderId="0" xfId="13" applyFont="1" applyAlignment="1" applyProtection="1"/>
    <xf numFmtId="16" fontId="50" fillId="0" borderId="3" xfId="0" applyNumberFormat="1" applyFont="1" applyBorder="1" applyAlignment="1" applyProtection="1">
      <alignment horizontal="left" vertical="center"/>
      <protection locked="0"/>
    </xf>
    <xf numFmtId="16" fontId="43" fillId="0" borderId="3" xfId="0" applyNumberFormat="1" applyFont="1" applyBorder="1" applyAlignment="1" applyProtection="1">
      <alignment horizontal="left" vertical="center"/>
      <protection locked="0"/>
    </xf>
    <xf numFmtId="16" fontId="43" fillId="0" borderId="9" xfId="0" applyNumberFormat="1" applyFont="1" applyBorder="1" applyAlignment="1" applyProtection="1">
      <alignment horizontal="left" vertical="center"/>
      <protection locked="0"/>
    </xf>
    <xf numFmtId="1" fontId="145" fillId="0" borderId="12" xfId="0" applyNumberFormat="1" applyFont="1" applyBorder="1" applyAlignment="1" applyProtection="1">
      <alignment horizontal="center" vertical="center"/>
      <protection locked="0"/>
    </xf>
    <xf numFmtId="16" fontId="166" fillId="0" borderId="9" xfId="0" applyNumberFormat="1" applyFont="1" applyBorder="1" applyAlignment="1" applyProtection="1">
      <alignment horizontal="left" vertical="center"/>
      <protection locked="0"/>
    </xf>
    <xf numFmtId="16" fontId="161" fillId="0" borderId="3" xfId="0" applyNumberFormat="1" applyFont="1" applyBorder="1" applyAlignment="1" applyProtection="1">
      <alignment horizontal="left" vertical="center"/>
      <protection locked="0"/>
    </xf>
    <xf numFmtId="16" fontId="302" fillId="0" borderId="7" xfId="0" applyNumberFormat="1" applyFont="1" applyBorder="1" applyAlignment="1" applyProtection="1">
      <alignment horizontal="center" vertical="center"/>
      <protection locked="0"/>
    </xf>
    <xf numFmtId="16" fontId="247" fillId="27" borderId="19" xfId="0" applyNumberFormat="1" applyFont="1" applyFill="1" applyBorder="1" applyAlignment="1">
      <alignment horizontal="center"/>
    </xf>
    <xf numFmtId="16" fontId="315" fillId="0" borderId="1" xfId="0" applyNumberFormat="1" applyFont="1" applyBorder="1" applyAlignment="1" applyProtection="1">
      <alignment horizontal="center" vertical="center"/>
      <protection locked="0"/>
    </xf>
    <xf numFmtId="16" fontId="120" fillId="4" borderId="12" xfId="0" applyNumberFormat="1" applyFont="1" applyFill="1" applyBorder="1" applyAlignment="1" applyProtection="1">
      <alignment horizontal="center" vertical="center"/>
      <protection locked="0"/>
    </xf>
    <xf numFmtId="16" fontId="302" fillId="0" borderId="7" xfId="0" applyNumberFormat="1" applyFont="1" applyBorder="1" applyAlignment="1" applyProtection="1">
      <alignment horizontal="left" vertical="center"/>
      <protection locked="0"/>
    </xf>
    <xf numFmtId="16" fontId="308" fillId="0" borderId="7" xfId="0" applyNumberFormat="1" applyFont="1" applyBorder="1" applyAlignment="1" applyProtection="1">
      <alignment horizontal="center" vertical="center"/>
      <protection locked="0"/>
    </xf>
    <xf numFmtId="16" fontId="302" fillId="0" borderId="22" xfId="0" applyNumberFormat="1" applyFont="1" applyBorder="1" applyAlignment="1" applyProtection="1">
      <alignment horizontal="left" vertical="center"/>
      <protection locked="0"/>
    </xf>
    <xf numFmtId="16" fontId="302" fillId="0" borderId="22" xfId="0" applyNumberFormat="1" applyFont="1" applyBorder="1" applyAlignment="1" applyProtection="1">
      <alignment horizontal="center" vertical="center"/>
      <protection locked="0"/>
    </xf>
    <xf numFmtId="16" fontId="308" fillId="0" borderId="22" xfId="0" applyNumberFormat="1" applyFont="1" applyBorder="1" applyAlignment="1" applyProtection="1">
      <alignment horizontal="center" vertical="center"/>
      <protection locked="0"/>
    </xf>
    <xf numFmtId="16" fontId="120" fillId="2" borderId="8" xfId="0" applyNumberFormat="1" applyFont="1" applyFill="1" applyBorder="1" applyAlignment="1" applyProtection="1">
      <alignment horizontal="center" vertical="center"/>
      <protection locked="0"/>
    </xf>
    <xf numFmtId="1" fontId="145" fillId="2" borderId="0" xfId="0" applyNumberFormat="1" applyFont="1" applyFill="1" applyAlignment="1" applyProtection="1">
      <alignment horizontal="center" vertical="center"/>
      <protection locked="0"/>
    </xf>
    <xf numFmtId="0" fontId="145" fillId="0" borderId="7" xfId="0" applyFont="1" applyBorder="1" applyAlignment="1">
      <alignment horizontal="center" vertical="center" wrapText="1"/>
    </xf>
    <xf numFmtId="16" fontId="50" fillId="2" borderId="7" xfId="0" applyNumberFormat="1" applyFont="1" applyFill="1" applyBorder="1" applyAlignment="1" applyProtection="1">
      <alignment horizontal="left" vertical="center"/>
      <protection locked="0"/>
    </xf>
    <xf numFmtId="0" fontId="84" fillId="0" borderId="0" xfId="0" applyFont="1" applyAlignment="1">
      <alignment horizontal="right" vertical="center"/>
    </xf>
    <xf numFmtId="0" fontId="283" fillId="0" borderId="0" xfId="0" applyFont="1" applyAlignment="1">
      <alignment horizontal="right" vertical="center"/>
    </xf>
    <xf numFmtId="16" fontId="53" fillId="2" borderId="13" xfId="0" applyNumberFormat="1" applyFont="1" applyFill="1" applyBorder="1" applyAlignment="1">
      <alignment horizontal="center" vertical="center"/>
    </xf>
    <xf numFmtId="16" fontId="120" fillId="0" borderId="16" xfId="0" applyNumberFormat="1" applyFont="1" applyBorder="1" applyAlignment="1">
      <alignment horizontal="center" wrapText="1"/>
    </xf>
    <xf numFmtId="16" fontId="145" fillId="0" borderId="3" xfId="0" applyNumberFormat="1" applyFont="1" applyBorder="1" applyAlignment="1" applyProtection="1">
      <alignment horizontal="left" vertical="center"/>
      <protection locked="0"/>
    </xf>
    <xf numFmtId="16" fontId="120" fillId="37" borderId="16" xfId="0" applyNumberFormat="1" applyFont="1" applyFill="1" applyBorder="1" applyAlignment="1">
      <alignment horizontal="center" wrapText="1"/>
    </xf>
    <xf numFmtId="0" fontId="270" fillId="0" borderId="26" xfId="0" applyFont="1" applyBorder="1" applyAlignment="1">
      <alignment horizontal="center" vertical="center"/>
    </xf>
    <xf numFmtId="16" fontId="50" fillId="4" borderId="15" xfId="0" applyNumberFormat="1" applyFont="1" applyFill="1" applyBorder="1" applyAlignment="1" applyProtection="1">
      <alignment horizontal="center" vertical="center"/>
      <protection locked="0"/>
    </xf>
    <xf numFmtId="16" fontId="0" fillId="0" borderId="16" xfId="0" applyNumberFormat="1" applyBorder="1" applyAlignment="1">
      <alignment horizontal="center"/>
    </xf>
    <xf numFmtId="0" fontId="0" fillId="0" borderId="13" xfId="0" applyBorder="1" applyAlignment="1">
      <alignment horizontal="center"/>
    </xf>
    <xf numFmtId="16" fontId="0" fillId="4" borderId="16" xfId="0" applyNumberFormat="1" applyFill="1" applyBorder="1" applyAlignment="1">
      <alignment horizontal="center"/>
    </xf>
    <xf numFmtId="16" fontId="53" fillId="4" borderId="1" xfId="0" applyNumberFormat="1" applyFont="1" applyFill="1" applyBorder="1" applyAlignment="1">
      <alignment horizontal="center" vertical="center"/>
    </xf>
    <xf numFmtId="0" fontId="185" fillId="0" borderId="0" xfId="0" applyFont="1" applyAlignment="1">
      <alignment horizontal="center" vertical="center"/>
    </xf>
    <xf numFmtId="16" fontId="145" fillId="0" borderId="9" xfId="0" applyNumberFormat="1" applyFont="1" applyBorder="1" applyAlignment="1" applyProtection="1">
      <alignment horizontal="left" vertical="center"/>
      <protection locked="0"/>
    </xf>
    <xf numFmtId="16" fontId="32" fillId="0" borderId="0" xfId="0" applyNumberFormat="1" applyFont="1" applyAlignment="1" applyProtection="1">
      <alignment horizontal="left" vertical="center"/>
      <protection locked="0"/>
    </xf>
    <xf numFmtId="16" fontId="32" fillId="0" borderId="0" xfId="0" applyNumberFormat="1" applyFont="1" applyAlignment="1" applyProtection="1">
      <alignment horizontal="center" vertical="center"/>
      <protection locked="0"/>
    </xf>
    <xf numFmtId="16" fontId="72" fillId="0" borderId="0" xfId="0" applyNumberFormat="1" applyFont="1" applyAlignment="1" applyProtection="1">
      <alignment horizontal="left" vertical="center"/>
      <protection locked="0"/>
    </xf>
    <xf numFmtId="1" fontId="32" fillId="0" borderId="0" xfId="0" applyNumberFormat="1" applyFont="1" applyAlignment="1" applyProtection="1">
      <alignment horizontal="center" vertical="center"/>
      <protection locked="0"/>
    </xf>
    <xf numFmtId="16" fontId="89" fillId="0" borderId="0" xfId="0" applyNumberFormat="1" applyFont="1" applyAlignment="1" applyProtection="1">
      <alignment horizontal="center" vertical="center"/>
      <protection locked="0"/>
    </xf>
    <xf numFmtId="16" fontId="89" fillId="0" borderId="7" xfId="0" applyNumberFormat="1" applyFont="1" applyBorder="1" applyAlignment="1" applyProtection="1">
      <alignment horizontal="left" vertical="center"/>
      <protection locked="0"/>
    </xf>
    <xf numFmtId="16" fontId="89" fillId="0" borderId="7" xfId="0" applyNumberFormat="1" applyFont="1" applyBorder="1" applyAlignment="1" applyProtection="1">
      <alignment horizontal="center" vertical="center"/>
      <protection locked="0"/>
    </xf>
    <xf numFmtId="16" fontId="89" fillId="0" borderId="12" xfId="0" applyNumberFormat="1" applyFont="1" applyBorder="1" applyAlignment="1" applyProtection="1">
      <alignment horizontal="center" vertical="center"/>
      <protection locked="0"/>
    </xf>
    <xf numFmtId="16" fontId="108" fillId="0" borderId="7" xfId="0" applyNumberFormat="1" applyFont="1" applyBorder="1" applyAlignment="1">
      <alignment horizontal="left" vertical="center"/>
    </xf>
    <xf numFmtId="16" fontId="108" fillId="0" borderId="12" xfId="0" applyNumberFormat="1" applyFont="1" applyBorder="1" applyAlignment="1">
      <alignment horizontal="left" vertical="center"/>
    </xf>
    <xf numFmtId="16" fontId="108" fillId="0" borderId="5" xfId="0" applyNumberFormat="1" applyFont="1" applyBorder="1" applyAlignment="1">
      <alignment horizontal="left" vertical="center"/>
    </xf>
    <xf numFmtId="16" fontId="233" fillId="0" borderId="12" xfId="0" applyNumberFormat="1" applyFont="1" applyBorder="1" applyAlignment="1" applyProtection="1">
      <alignment horizontal="left" vertical="center"/>
      <protection locked="0"/>
    </xf>
    <xf numFmtId="16" fontId="233" fillId="0" borderId="10" xfId="0" applyNumberFormat="1" applyFont="1" applyBorder="1" applyAlignment="1" applyProtection="1">
      <alignment horizontal="left" vertical="center"/>
      <protection locked="0"/>
    </xf>
    <xf numFmtId="0" fontId="222" fillId="0" borderId="0" xfId="0" applyFont="1"/>
    <xf numFmtId="0" fontId="317" fillId="0" borderId="0" xfId="0" applyFont="1"/>
    <xf numFmtId="16" fontId="215" fillId="2" borderId="5" xfId="0" applyNumberFormat="1" applyFont="1" applyFill="1" applyBorder="1" applyAlignment="1" applyProtection="1">
      <alignment horizontal="left" vertical="center"/>
      <protection locked="0"/>
    </xf>
    <xf numFmtId="16" fontId="215" fillId="2" borderId="5" xfId="0" applyNumberFormat="1" applyFont="1" applyFill="1" applyBorder="1" applyAlignment="1" applyProtection="1">
      <alignment horizontal="center" vertical="center"/>
      <protection locked="0"/>
    </xf>
    <xf numFmtId="16" fontId="215" fillId="0" borderId="5" xfId="0" applyNumberFormat="1" applyFont="1" applyBorder="1" applyAlignment="1" applyProtection="1">
      <alignment horizontal="center" vertical="center"/>
      <protection locked="0"/>
    </xf>
    <xf numFmtId="16" fontId="215" fillId="0" borderId="15" xfId="0" applyNumberFormat="1" applyFont="1" applyBorder="1" applyAlignment="1" applyProtection="1">
      <alignment horizontal="left" vertical="center"/>
      <protection locked="0"/>
    </xf>
    <xf numFmtId="16" fontId="215" fillId="0" borderId="15" xfId="0" applyNumberFormat="1" applyFont="1" applyBorder="1" applyAlignment="1" applyProtection="1">
      <alignment horizontal="center" vertical="center"/>
      <protection locked="0"/>
    </xf>
    <xf numFmtId="16" fontId="120" fillId="4" borderId="8" xfId="0" applyNumberFormat="1" applyFont="1" applyFill="1" applyBorder="1" applyAlignment="1" applyProtection="1">
      <alignment horizontal="center" vertical="center"/>
      <protection locked="0"/>
    </xf>
    <xf numFmtId="16" fontId="120" fillId="4" borderId="7" xfId="0" applyNumberFormat="1" applyFont="1" applyFill="1" applyBorder="1" applyAlignment="1">
      <alignment horizontal="center" wrapText="1"/>
    </xf>
    <xf numFmtId="16" fontId="120" fillId="4" borderId="2" xfId="0" applyNumberFormat="1" applyFont="1" applyFill="1" applyBorder="1" applyAlignment="1" applyProtection="1">
      <alignment horizontal="center" vertical="center"/>
      <protection locked="0"/>
    </xf>
    <xf numFmtId="16" fontId="89" fillId="0" borderId="11" xfId="0" applyNumberFormat="1" applyFont="1" applyBorder="1" applyAlignment="1">
      <alignment horizontal="center" vertical="center"/>
    </xf>
    <xf numFmtId="16" fontId="214" fillId="0" borderId="3" xfId="0" applyNumberFormat="1" applyFont="1" applyBorder="1" applyAlignment="1" applyProtection="1">
      <alignment horizontal="left" vertical="center"/>
      <protection locked="0"/>
    </xf>
    <xf numFmtId="16" fontId="145" fillId="24" borderId="16" xfId="0" applyNumberFormat="1" applyFont="1" applyFill="1" applyBorder="1" applyAlignment="1">
      <alignment horizontal="center" wrapText="1"/>
    </xf>
    <xf numFmtId="16" fontId="43" fillId="4" borderId="8" xfId="0" applyNumberFormat="1" applyFont="1" applyFill="1" applyBorder="1" applyAlignment="1" applyProtection="1">
      <alignment horizontal="center" vertical="center"/>
      <protection locked="0"/>
    </xf>
    <xf numFmtId="16" fontId="89" fillId="0" borderId="8" xfId="0" applyNumberFormat="1" applyFont="1" applyBorder="1" applyAlignment="1" applyProtection="1">
      <alignment horizontal="left" vertical="center"/>
      <protection locked="0"/>
    </xf>
    <xf numFmtId="16" fontId="233" fillId="0" borderId="13" xfId="0" applyNumberFormat="1" applyFont="1" applyBorder="1" applyAlignment="1" applyProtection="1">
      <alignment horizontal="left" vertical="center"/>
      <protection locked="0"/>
    </xf>
    <xf numFmtId="16" fontId="47" fillId="0" borderId="67" xfId="0" applyNumberFormat="1" applyFont="1" applyBorder="1" applyAlignment="1">
      <alignment horizontal="left" vertical="center"/>
    </xf>
    <xf numFmtId="16" fontId="43" fillId="4" borderId="7" xfId="0" applyNumberFormat="1" applyFont="1" applyFill="1" applyBorder="1" applyAlignment="1" applyProtection="1">
      <alignment horizontal="center" vertical="center"/>
      <protection locked="0"/>
    </xf>
    <xf numFmtId="1" fontId="235" fillId="2" borderId="12" xfId="0" applyNumberFormat="1" applyFont="1" applyFill="1" applyBorder="1" applyAlignment="1" applyProtection="1">
      <alignment horizontal="left" vertical="center"/>
      <protection locked="0"/>
    </xf>
    <xf numFmtId="16" fontId="155" fillId="0" borderId="3" xfId="0" applyNumberFormat="1" applyFont="1" applyBorder="1" applyAlignment="1" applyProtection="1">
      <alignment horizontal="left" vertical="center"/>
      <protection locked="0"/>
    </xf>
    <xf numFmtId="16" fontId="120" fillId="4" borderId="16" xfId="0" applyNumberFormat="1" applyFont="1" applyFill="1" applyBorder="1" applyAlignment="1">
      <alignment horizontal="center" wrapText="1"/>
    </xf>
    <xf numFmtId="16" fontId="89" fillId="4" borderId="7" xfId="0" applyNumberFormat="1" applyFont="1" applyFill="1" applyBorder="1" applyAlignment="1" applyProtection="1">
      <alignment horizontal="center" vertical="center"/>
      <protection locked="0"/>
    </xf>
    <xf numFmtId="16" fontId="236" fillId="38" borderId="7" xfId="0" applyNumberFormat="1" applyFont="1" applyFill="1" applyBorder="1" applyAlignment="1" applyProtection="1">
      <alignment horizontal="left" vertical="center"/>
      <protection locked="0"/>
    </xf>
    <xf numFmtId="16" fontId="236" fillId="38" borderId="7" xfId="0" applyNumberFormat="1" applyFont="1" applyFill="1" applyBorder="1" applyAlignment="1" applyProtection="1">
      <alignment horizontal="center" vertical="center"/>
      <protection locked="0"/>
    </xf>
    <xf numFmtId="16" fontId="145" fillId="2" borderId="12" xfId="0" applyNumberFormat="1" applyFont="1" applyFill="1" applyBorder="1" applyAlignment="1" applyProtection="1">
      <alignment horizontal="center" vertical="center"/>
      <protection locked="0"/>
    </xf>
    <xf numFmtId="169" fontId="166" fillId="4" borderId="7" xfId="0" applyNumberFormat="1" applyFont="1" applyFill="1" applyBorder="1" applyAlignment="1" applyProtection="1">
      <alignment horizontal="center" vertical="center"/>
      <protection locked="0"/>
    </xf>
    <xf numFmtId="169" fontId="120" fillId="2" borderId="12" xfId="0" applyNumberFormat="1" applyFont="1" applyFill="1" applyBorder="1" applyAlignment="1" applyProtection="1">
      <alignment horizontal="center" vertical="center"/>
      <protection locked="0"/>
    </xf>
    <xf numFmtId="169" fontId="120" fillId="2" borderId="7" xfId="0" applyNumberFormat="1" applyFont="1" applyFill="1" applyBorder="1" applyAlignment="1" applyProtection="1">
      <alignment horizontal="center" vertical="center"/>
      <protection locked="0"/>
    </xf>
    <xf numFmtId="169" fontId="120" fillId="0" borderId="12" xfId="0" applyNumberFormat="1" applyFont="1" applyBorder="1" applyAlignment="1" applyProtection="1">
      <alignment horizontal="center" vertical="center"/>
      <protection locked="0"/>
    </xf>
    <xf numFmtId="169" fontId="145" fillId="2" borderId="12" xfId="0" applyNumberFormat="1" applyFont="1" applyFill="1" applyBorder="1" applyAlignment="1" applyProtection="1">
      <alignment horizontal="center" vertical="center"/>
      <protection locked="0"/>
    </xf>
    <xf numFmtId="169" fontId="308" fillId="0" borderId="15" xfId="0" applyNumberFormat="1" applyFont="1" applyBorder="1" applyAlignment="1" applyProtection="1">
      <alignment horizontal="center" vertical="center"/>
      <protection locked="0"/>
    </xf>
    <xf numFmtId="169" fontId="302" fillId="0" borderId="15" xfId="0" applyNumberFormat="1" applyFont="1" applyBorder="1" applyAlignment="1" applyProtection="1">
      <alignment horizontal="center" vertical="center"/>
      <protection locked="0"/>
    </xf>
    <xf numFmtId="169" fontId="308" fillId="2" borderId="5" xfId="0" applyNumberFormat="1" applyFont="1" applyFill="1" applyBorder="1" applyAlignment="1" applyProtection="1">
      <alignment horizontal="center" vertical="center"/>
      <protection locked="0"/>
    </xf>
    <xf numFmtId="169" fontId="302" fillId="0" borderId="5" xfId="0" applyNumberFormat="1" applyFont="1" applyBorder="1" applyAlignment="1" applyProtection="1">
      <alignment horizontal="center" vertical="center"/>
      <protection locked="0"/>
    </xf>
    <xf numFmtId="169" fontId="43" fillId="0" borderId="15" xfId="0" applyNumberFormat="1" applyFont="1" applyBorder="1" applyAlignment="1" applyProtection="1">
      <alignment horizontal="center" vertical="center"/>
      <protection locked="0"/>
    </xf>
    <xf numFmtId="169" fontId="302" fillId="2" borderId="5" xfId="0" applyNumberFormat="1" applyFont="1" applyFill="1" applyBorder="1" applyAlignment="1" applyProtection="1">
      <alignment horizontal="center" vertical="center"/>
      <protection locked="0"/>
    </xf>
    <xf numFmtId="169" fontId="50" fillId="4" borderId="15" xfId="0" applyNumberFormat="1" applyFont="1" applyFill="1" applyBorder="1" applyAlignment="1" applyProtection="1">
      <alignment horizontal="center" vertical="center"/>
      <protection locked="0"/>
    </xf>
    <xf numFmtId="169" fontId="215" fillId="2" borderId="5" xfId="0" applyNumberFormat="1" applyFont="1" applyFill="1" applyBorder="1" applyAlignment="1" applyProtection="1">
      <alignment horizontal="center" vertical="center"/>
      <protection locked="0"/>
    </xf>
    <xf numFmtId="169" fontId="215" fillId="0" borderId="5" xfId="0" applyNumberFormat="1" applyFont="1" applyBorder="1" applyAlignment="1" applyProtection="1">
      <alignment horizontal="center" vertical="center"/>
      <protection locked="0"/>
    </xf>
    <xf numFmtId="0" fontId="318" fillId="0" borderId="0" xfId="0" applyFont="1"/>
    <xf numFmtId="16" fontId="233" fillId="0" borderId="0" xfId="0" applyNumberFormat="1" applyFont="1" applyAlignment="1" applyProtection="1">
      <alignment horizontal="left" vertical="center"/>
      <protection locked="0"/>
    </xf>
    <xf numFmtId="0" fontId="321" fillId="0" borderId="0" xfId="0" applyFont="1" applyAlignment="1">
      <alignment horizontal="right"/>
    </xf>
    <xf numFmtId="169" fontId="120" fillId="4" borderId="7" xfId="0" applyNumberFormat="1" applyFont="1" applyFill="1" applyBorder="1" applyAlignment="1" applyProtection="1">
      <alignment horizontal="center" vertical="center"/>
      <protection locked="0"/>
    </xf>
    <xf numFmtId="16" fontId="32" fillId="2" borderId="15" xfId="0" applyNumberFormat="1" applyFont="1" applyFill="1" applyBorder="1" applyAlignment="1">
      <alignment horizontal="center" vertical="center"/>
    </xf>
    <xf numFmtId="16" fontId="32" fillId="0" borderId="5" xfId="0" applyNumberFormat="1" applyFont="1" applyBorder="1" applyAlignment="1">
      <alignment horizontal="left" vertical="center"/>
    </xf>
    <xf numFmtId="16" fontId="32" fillId="2" borderId="12" xfId="0" applyNumberFormat="1" applyFont="1" applyFill="1" applyBorder="1" applyAlignment="1">
      <alignment horizontal="center" vertical="center"/>
    </xf>
    <xf numFmtId="0" fontId="69" fillId="8" borderId="34" xfId="0" applyFont="1" applyFill="1" applyBorder="1" applyAlignment="1">
      <alignment horizontal="center" vertical="center" wrapText="1"/>
    </xf>
    <xf numFmtId="0" fontId="73" fillId="8" borderId="18" xfId="0" applyFont="1" applyFill="1" applyBorder="1" applyAlignment="1">
      <alignment horizontal="center" vertical="center"/>
    </xf>
    <xf numFmtId="16" fontId="0" fillId="4" borderId="2" xfId="0" applyNumberFormat="1" applyFill="1" applyBorder="1" applyAlignment="1" applyProtection="1">
      <alignment horizontal="center" vertical="center"/>
      <protection locked="0"/>
    </xf>
    <xf numFmtId="0" fontId="69" fillId="8" borderId="17" xfId="0" applyFont="1" applyFill="1" applyBorder="1" applyAlignment="1">
      <alignment horizontal="center" vertical="center" wrapText="1"/>
    </xf>
    <xf numFmtId="1" fontId="145" fillId="4" borderId="12" xfId="0" applyNumberFormat="1" applyFont="1" applyFill="1" applyBorder="1" applyAlignment="1" applyProtection="1">
      <alignment horizontal="center" vertical="center"/>
      <protection locked="0"/>
    </xf>
    <xf numFmtId="0" fontId="96" fillId="0" borderId="0" xfId="0" applyFont="1" applyAlignment="1">
      <alignment vertical="center"/>
    </xf>
    <xf numFmtId="0" fontId="200" fillId="0" borderId="0" xfId="0" applyFont="1" applyAlignment="1">
      <alignment horizontal="left"/>
    </xf>
    <xf numFmtId="16" fontId="78" fillId="0" borderId="2" xfId="0" applyNumberFormat="1" applyFont="1" applyBorder="1" applyAlignment="1" applyProtection="1">
      <alignment horizontal="left" vertical="center"/>
      <protection locked="0"/>
    </xf>
    <xf numFmtId="16" fontId="78" fillId="0" borderId="2" xfId="0" applyNumberFormat="1" applyFont="1" applyBorder="1" applyAlignment="1" applyProtection="1">
      <alignment horizontal="center" vertical="center"/>
      <protection locked="0"/>
    </xf>
    <xf numFmtId="16" fontId="0" fillId="23" borderId="2" xfId="0" applyNumberFormat="1" applyFill="1" applyBorder="1" applyAlignment="1" applyProtection="1">
      <alignment horizontal="center" vertical="center"/>
      <protection locked="0"/>
    </xf>
    <xf numFmtId="0" fontId="306" fillId="0" borderId="0" xfId="0" applyFont="1" applyAlignment="1">
      <alignment horizontal="left"/>
    </xf>
    <xf numFmtId="16" fontId="166" fillId="2" borderId="8" xfId="0" applyNumberFormat="1" applyFont="1" applyFill="1" applyBorder="1" applyAlignment="1" applyProtection="1">
      <alignment horizontal="center" vertical="center"/>
      <protection locked="0"/>
    </xf>
    <xf numFmtId="16" fontId="273" fillId="4" borderId="1" xfId="0" applyNumberFormat="1" applyFont="1" applyFill="1" applyBorder="1" applyAlignment="1" applyProtection="1">
      <alignment horizontal="center" vertical="center"/>
      <protection locked="0"/>
    </xf>
    <xf numFmtId="0" fontId="273" fillId="23" borderId="51" xfId="0" applyFont="1" applyFill="1" applyBorder="1" applyAlignment="1">
      <alignment vertical="center"/>
    </xf>
    <xf numFmtId="0" fontId="273" fillId="23" borderId="92" xfId="0" applyFont="1" applyFill="1" applyBorder="1" applyAlignment="1">
      <alignment vertical="center"/>
    </xf>
    <xf numFmtId="0" fontId="40" fillId="23" borderId="92" xfId="0" applyFont="1" applyFill="1" applyBorder="1" applyAlignment="1">
      <alignment horizontal="center" vertical="center"/>
    </xf>
    <xf numFmtId="0" fontId="273" fillId="4" borderId="92" xfId="0" applyFont="1" applyFill="1" applyBorder="1" applyAlignment="1">
      <alignment horizontal="center" vertical="center"/>
    </xf>
    <xf numFmtId="0" fontId="273" fillId="0" borderId="1" xfId="0" applyFont="1" applyBorder="1" applyAlignment="1">
      <alignment vertical="center"/>
    </xf>
    <xf numFmtId="16" fontId="273" fillId="0" borderId="1" xfId="0" applyNumberFormat="1" applyFont="1" applyBorder="1" applyAlignment="1">
      <alignment horizontal="center" vertical="center"/>
    </xf>
    <xf numFmtId="169" fontId="43" fillId="4" borderId="15" xfId="0" applyNumberFormat="1" applyFont="1" applyFill="1" applyBorder="1" applyAlignment="1" applyProtection="1">
      <alignment horizontal="center" vertical="center"/>
      <protection locked="0"/>
    </xf>
    <xf numFmtId="16" fontId="258" fillId="0" borderId="3" xfId="0" applyNumberFormat="1" applyFont="1" applyBorder="1" applyAlignment="1" applyProtection="1">
      <alignment horizontal="left" vertical="center"/>
      <protection locked="0"/>
    </xf>
    <xf numFmtId="0" fontId="43" fillId="0" borderId="0" xfId="0" applyFont="1" applyAlignment="1">
      <alignment horizontal="center"/>
    </xf>
    <xf numFmtId="16" fontId="273" fillId="0" borderId="5" xfId="0" quotePrefix="1" applyNumberFormat="1" applyFont="1" applyBorder="1" applyAlignment="1" applyProtection="1">
      <alignment horizontal="left" vertical="center"/>
      <protection locked="0"/>
    </xf>
    <xf numFmtId="16" fontId="120" fillId="17" borderId="7" xfId="0" applyNumberFormat="1" applyFont="1" applyFill="1" applyBorder="1" applyAlignment="1" applyProtection="1">
      <alignment horizontal="center" vertical="center"/>
      <protection locked="0"/>
    </xf>
    <xf numFmtId="16" fontId="120" fillId="17" borderId="12" xfId="0" applyNumberFormat="1" applyFont="1" applyFill="1" applyBorder="1" applyAlignment="1" applyProtection="1">
      <alignment horizontal="center" vertical="center"/>
      <protection locked="0"/>
    </xf>
    <xf numFmtId="16" fontId="190" fillId="0" borderId="3" xfId="0" applyNumberFormat="1" applyFont="1" applyBorder="1" applyAlignment="1" applyProtection="1">
      <alignment horizontal="left" vertical="center"/>
      <protection locked="0"/>
    </xf>
    <xf numFmtId="16" fontId="166" fillId="4" borderId="16" xfId="0" applyNumberFormat="1" applyFont="1" applyFill="1" applyBorder="1" applyAlignment="1">
      <alignment horizontal="center" wrapText="1"/>
    </xf>
    <xf numFmtId="16" fontId="217" fillId="4" borderId="8" xfId="0" applyNumberFormat="1" applyFont="1" applyFill="1" applyBorder="1" applyAlignment="1" applyProtection="1">
      <alignment horizontal="center" vertical="center"/>
      <protection locked="0"/>
    </xf>
    <xf numFmtId="16" fontId="166" fillId="4" borderId="8" xfId="0" applyNumberFormat="1" applyFont="1" applyFill="1" applyBorder="1" applyAlignment="1" applyProtection="1">
      <alignment horizontal="center" vertical="center"/>
      <protection locked="0"/>
    </xf>
    <xf numFmtId="16" fontId="210" fillId="0" borderId="7" xfId="0" applyNumberFormat="1" applyFont="1" applyBorder="1" applyAlignment="1">
      <alignment horizontal="left" vertical="center"/>
    </xf>
    <xf numFmtId="16" fontId="95" fillId="0" borderId="7" xfId="0" applyNumberFormat="1" applyFont="1" applyBorder="1" applyAlignment="1">
      <alignment horizontal="center" vertical="center"/>
    </xf>
    <xf numFmtId="16" fontId="324" fillId="0" borderId="3" xfId="0" applyNumberFormat="1" applyFont="1" applyBorder="1" applyAlignment="1">
      <alignment horizontal="left" vertical="center"/>
    </xf>
    <xf numFmtId="0" fontId="31" fillId="0" borderId="0" xfId="2" applyFont="1" applyAlignment="1">
      <alignment horizontal="right" vertical="center"/>
    </xf>
    <xf numFmtId="16" fontId="120" fillId="0" borderId="11" xfId="0" applyNumberFormat="1" applyFont="1" applyBorder="1" applyAlignment="1" applyProtection="1">
      <alignment horizontal="center" vertical="center"/>
      <protection locked="0"/>
    </xf>
    <xf numFmtId="16" fontId="40" fillId="2" borderId="8" xfId="0" applyNumberFormat="1" applyFont="1" applyFill="1" applyBorder="1" applyAlignment="1" applyProtection="1">
      <alignment horizontal="center" vertical="center"/>
      <protection locked="0"/>
    </xf>
    <xf numFmtId="16" fontId="40" fillId="0" borderId="12" xfId="0" applyNumberFormat="1" applyFont="1" applyBorder="1" applyAlignment="1" applyProtection="1">
      <alignment horizontal="center" vertical="center"/>
      <protection locked="0"/>
    </xf>
    <xf numFmtId="16" fontId="40" fillId="4" borderId="1" xfId="0" applyNumberFormat="1" applyFont="1" applyFill="1" applyBorder="1" applyAlignment="1" applyProtection="1">
      <alignment horizontal="center" vertical="center"/>
      <protection locked="0"/>
    </xf>
    <xf numFmtId="16" fontId="0" fillId="4" borderId="5" xfId="0" applyNumberFormat="1" applyFill="1" applyBorder="1" applyAlignment="1" applyProtection="1">
      <alignment horizontal="center" vertical="center"/>
      <protection locked="0"/>
    </xf>
    <xf numFmtId="16" fontId="273" fillId="4" borderId="2" xfId="0" applyNumberFormat="1" applyFont="1" applyFill="1" applyBorder="1" applyAlignment="1" applyProtection="1">
      <alignment horizontal="center" vertical="center"/>
      <protection locked="0"/>
    </xf>
    <xf numFmtId="16" fontId="120" fillId="0" borderId="12" xfId="0" applyNumberFormat="1" applyFont="1" applyBorder="1" applyAlignment="1">
      <alignment horizontal="center" wrapText="1"/>
    </xf>
    <xf numFmtId="16" fontId="50" fillId="0" borderId="0" xfId="0" applyNumberFormat="1" applyFont="1" applyAlignment="1">
      <alignment horizontal="right" vertical="center"/>
    </xf>
    <xf numFmtId="16" fontId="108" fillId="0" borderId="15" xfId="0" applyNumberFormat="1" applyFont="1" applyBorder="1" applyAlignment="1">
      <alignment horizontal="left" vertical="center"/>
    </xf>
    <xf numFmtId="0" fontId="53" fillId="0" borderId="16" xfId="0" applyFont="1" applyBorder="1" applyAlignment="1">
      <alignment horizontal="center"/>
    </xf>
    <xf numFmtId="16" fontId="80" fillId="0" borderId="0" xfId="0" applyNumberFormat="1" applyFont="1" applyAlignment="1">
      <alignment horizontal="center" vertical="center"/>
    </xf>
    <xf numFmtId="16" fontId="219" fillId="0" borderId="12" xfId="0" applyNumberFormat="1" applyFont="1" applyBorder="1" applyAlignment="1">
      <alignment horizontal="center" vertical="center"/>
    </xf>
    <xf numFmtId="0" fontId="53" fillId="0" borderId="13" xfId="0" applyFont="1" applyBorder="1" applyAlignment="1">
      <alignment horizontal="center"/>
    </xf>
    <xf numFmtId="169" fontId="166" fillId="2" borderId="12" xfId="0" applyNumberFormat="1" applyFont="1" applyFill="1" applyBorder="1" applyAlignment="1" applyProtection="1">
      <alignment horizontal="center" vertical="center"/>
      <protection locked="0"/>
    </xf>
    <xf numFmtId="16" fontId="166" fillId="2" borderId="12" xfId="0" applyNumberFormat="1" applyFont="1" applyFill="1" applyBorder="1" applyAlignment="1" applyProtection="1">
      <alignment horizontal="center" vertical="center"/>
      <protection locked="0"/>
    </xf>
    <xf numFmtId="169" fontId="166" fillId="2" borderId="7" xfId="0" applyNumberFormat="1" applyFont="1" applyFill="1" applyBorder="1" applyAlignment="1" applyProtection="1">
      <alignment horizontal="center" vertical="center"/>
      <protection locked="0"/>
    </xf>
    <xf numFmtId="16" fontId="108" fillId="0" borderId="10" xfId="0" applyNumberFormat="1" applyFont="1" applyBorder="1" applyAlignment="1">
      <alignment horizontal="left" vertical="center"/>
    </xf>
    <xf numFmtId="16" fontId="89" fillId="0" borderId="10" xfId="0" applyNumberFormat="1" applyFont="1" applyBorder="1" applyAlignment="1" applyProtection="1">
      <alignment horizontal="center" vertical="center"/>
      <protection locked="0"/>
    </xf>
    <xf numFmtId="16" fontId="109" fillId="0" borderId="7" xfId="0" applyNumberFormat="1" applyFont="1" applyBorder="1" applyAlignment="1" applyProtection="1">
      <alignment horizontal="left" vertical="center"/>
      <protection locked="0"/>
    </xf>
    <xf numFmtId="16" fontId="326" fillId="4" borderId="7" xfId="0" applyNumberFormat="1" applyFont="1" applyFill="1" applyBorder="1" applyAlignment="1" applyProtection="1">
      <alignment horizontal="center" vertical="center"/>
      <protection locked="0"/>
    </xf>
    <xf numFmtId="16" fontId="53" fillId="0" borderId="3" xfId="0" applyNumberFormat="1" applyFont="1" applyBorder="1" applyAlignment="1">
      <alignment horizontal="center" vertical="center"/>
    </xf>
    <xf numFmtId="16" fontId="89" fillId="0" borderId="7" xfId="0" applyNumberFormat="1" applyFont="1" applyBorder="1" applyAlignment="1">
      <alignment horizontal="left" vertical="center"/>
    </xf>
    <xf numFmtId="0" fontId="43" fillId="0" borderId="0" xfId="0" applyFont="1" applyAlignment="1">
      <alignment horizontal="center" vertical="center"/>
    </xf>
    <xf numFmtId="16" fontId="142" fillId="17" borderId="2" xfId="0" applyNumberFormat="1" applyFont="1" applyFill="1" applyBorder="1" applyAlignment="1">
      <alignment horizontal="left" vertical="center"/>
    </xf>
    <xf numFmtId="16" fontId="142" fillId="17" borderId="2" xfId="0" applyNumberFormat="1" applyFont="1" applyFill="1" applyBorder="1" applyAlignment="1">
      <alignment horizontal="center" vertical="center"/>
    </xf>
    <xf numFmtId="16" fontId="142" fillId="17" borderId="15" xfId="0" applyNumberFormat="1" applyFont="1" applyFill="1" applyBorder="1" applyAlignment="1">
      <alignment horizontal="center" vertical="center"/>
    </xf>
    <xf numFmtId="16" fontId="217" fillId="17" borderId="9" xfId="0" applyNumberFormat="1" applyFont="1" applyFill="1" applyBorder="1" applyAlignment="1" applyProtection="1">
      <alignment horizontal="left" vertical="center"/>
      <protection locked="0"/>
    </xf>
    <xf numFmtId="16" fontId="166" fillId="17" borderId="7" xfId="0" applyNumberFormat="1" applyFont="1" applyFill="1" applyBorder="1" applyAlignment="1" applyProtection="1">
      <alignment horizontal="center" vertical="center"/>
      <protection locked="0"/>
    </xf>
    <xf numFmtId="16" fontId="142" fillId="17" borderId="5" xfId="0" applyNumberFormat="1" applyFont="1" applyFill="1" applyBorder="1" applyAlignment="1">
      <alignment horizontal="left" vertical="center"/>
    </xf>
    <xf numFmtId="16" fontId="142" fillId="17" borderId="5" xfId="0" applyNumberFormat="1" applyFont="1" applyFill="1" applyBorder="1" applyAlignment="1">
      <alignment horizontal="center" vertical="center"/>
    </xf>
    <xf numFmtId="16" fontId="142" fillId="17" borderId="12" xfId="0" applyNumberFormat="1" applyFont="1" applyFill="1" applyBorder="1" applyAlignment="1">
      <alignment horizontal="center" vertical="center"/>
    </xf>
    <xf numFmtId="16" fontId="325" fillId="17" borderId="3" xfId="0" applyNumberFormat="1" applyFont="1" applyFill="1" applyBorder="1" applyAlignment="1" applyProtection="1">
      <alignment horizontal="left" vertical="center"/>
      <protection locked="0"/>
    </xf>
    <xf numFmtId="1" fontId="166" fillId="17" borderId="12" xfId="0" applyNumberFormat="1" applyFont="1" applyFill="1" applyBorder="1" applyAlignment="1" applyProtection="1">
      <alignment horizontal="center" vertical="center"/>
      <protection locked="0"/>
    </xf>
    <xf numFmtId="16" fontId="214" fillId="17" borderId="9" xfId="0" applyNumberFormat="1" applyFont="1" applyFill="1" applyBorder="1" applyAlignment="1" applyProtection="1">
      <alignment horizontal="left" vertical="center"/>
      <protection locked="0"/>
    </xf>
    <xf numFmtId="16" fontId="32" fillId="17" borderId="5" xfId="0" applyNumberFormat="1" applyFont="1" applyFill="1" applyBorder="1" applyAlignment="1">
      <alignment horizontal="left" vertical="center"/>
    </xf>
    <xf numFmtId="16" fontId="32" fillId="17" borderId="5" xfId="0" applyNumberFormat="1" applyFont="1" applyFill="1" applyBorder="1" applyAlignment="1">
      <alignment horizontal="center" vertical="center"/>
    </xf>
    <xf numFmtId="16" fontId="32" fillId="17" borderId="2" xfId="0" applyNumberFormat="1" applyFont="1" applyFill="1" applyBorder="1" applyAlignment="1">
      <alignment horizontal="left" vertical="center"/>
    </xf>
    <xf numFmtId="0" fontId="282" fillId="0" borderId="0" xfId="0" applyFont="1" applyAlignment="1">
      <alignment horizontal="center"/>
    </xf>
    <xf numFmtId="16" fontId="120" fillId="0" borderId="13" xfId="0" applyNumberFormat="1" applyFont="1" applyBorder="1" applyAlignment="1" applyProtection="1">
      <alignment horizontal="center" vertical="center"/>
      <protection locked="0"/>
    </xf>
    <xf numFmtId="1" fontId="145" fillId="0" borderId="10" xfId="0" applyNumberFormat="1" applyFont="1" applyBorder="1" applyAlignment="1" applyProtection="1">
      <alignment horizontal="center" vertical="center"/>
      <protection locked="0"/>
    </xf>
    <xf numFmtId="16" fontId="276" fillId="0" borderId="10" xfId="0" applyNumberFormat="1" applyFont="1" applyBorder="1" applyAlignment="1" applyProtection="1">
      <alignment horizontal="center" vertical="center"/>
      <protection locked="0"/>
    </xf>
    <xf numFmtId="16" fontId="236" fillId="0" borderId="7" xfId="0" applyNumberFormat="1" applyFont="1" applyBorder="1" applyAlignment="1">
      <alignment horizontal="center" vertical="center"/>
    </xf>
    <xf numFmtId="16" fontId="166" fillId="0" borderId="7" xfId="0" applyNumberFormat="1" applyFont="1" applyBorder="1" applyAlignment="1" applyProtection="1">
      <alignment horizontal="center" vertical="center"/>
      <protection locked="0"/>
    </xf>
    <xf numFmtId="16" fontId="166" fillId="0" borderId="16" xfId="0" applyNumberFormat="1" applyFont="1" applyBorder="1" applyAlignment="1">
      <alignment horizontal="center" wrapText="1"/>
    </xf>
    <xf numFmtId="0" fontId="251" fillId="0" borderId="3" xfId="0" applyFont="1" applyBorder="1" applyAlignment="1">
      <alignment horizontal="center" wrapText="1"/>
    </xf>
    <xf numFmtId="0" fontId="251" fillId="0" borderId="12" xfId="0" applyFont="1" applyBorder="1" applyAlignment="1">
      <alignment horizontal="center" wrapText="1"/>
    </xf>
    <xf numFmtId="16" fontId="31" fillId="0" borderId="2" xfId="0" applyNumberFormat="1" applyFont="1" applyBorder="1" applyAlignment="1">
      <alignment horizontal="center" vertical="center"/>
    </xf>
    <xf numFmtId="1" fontId="43" fillId="21" borderId="12" xfId="0" applyNumberFormat="1" applyFont="1" applyFill="1" applyBorder="1" applyAlignment="1" applyProtection="1">
      <alignment horizontal="center" vertical="center"/>
      <protection locked="0"/>
    </xf>
    <xf numFmtId="16" fontId="120" fillId="21" borderId="12" xfId="0" applyNumberFormat="1" applyFont="1" applyFill="1" applyBorder="1" applyAlignment="1" applyProtection="1">
      <alignment horizontal="center" vertical="center"/>
      <protection locked="0"/>
    </xf>
    <xf numFmtId="16" fontId="31" fillId="0" borderId="5" xfId="0" applyNumberFormat="1" applyFont="1" applyBorder="1" applyAlignment="1">
      <alignment horizontal="center" vertical="center"/>
    </xf>
    <xf numFmtId="16" fontId="120" fillId="3" borderId="16" xfId="0" applyNumberFormat="1" applyFont="1" applyFill="1" applyBorder="1" applyAlignment="1">
      <alignment horizontal="center" wrapText="1"/>
    </xf>
    <xf numFmtId="16" fontId="120" fillId="3" borderId="8" xfId="0" applyNumberFormat="1" applyFont="1" applyFill="1" applyBorder="1" applyAlignment="1" applyProtection="1">
      <alignment horizontal="center" vertical="center"/>
      <protection locked="0"/>
    </xf>
    <xf numFmtId="16" fontId="328" fillId="21" borderId="3" xfId="0" applyNumberFormat="1" applyFont="1" applyFill="1" applyBorder="1" applyAlignment="1" applyProtection="1">
      <alignment horizontal="right" vertical="center"/>
      <protection locked="0"/>
    </xf>
    <xf numFmtId="0" fontId="205" fillId="0" borderId="2" xfId="0" applyFont="1" applyBorder="1" applyAlignment="1">
      <alignment horizontal="center" wrapText="1"/>
    </xf>
    <xf numFmtId="0" fontId="205" fillId="0" borderId="19" xfId="0" applyFont="1" applyBorder="1" applyAlignment="1">
      <alignment horizontal="center" wrapText="1"/>
    </xf>
    <xf numFmtId="16" fontId="275" fillId="4" borderId="1" xfId="0" applyNumberFormat="1" applyFont="1" applyFill="1" applyBorder="1" applyAlignment="1" applyProtection="1">
      <alignment horizontal="center" vertical="center"/>
      <protection locked="0"/>
    </xf>
    <xf numFmtId="16" fontId="274" fillId="4" borderId="14" xfId="0" applyNumberFormat="1" applyFont="1" applyFill="1" applyBorder="1" applyAlignment="1" applyProtection="1">
      <alignment horizontal="center" vertical="center"/>
      <protection locked="0"/>
    </xf>
    <xf numFmtId="16" fontId="0" fillId="0" borderId="0" xfId="0" applyNumberFormat="1" applyAlignment="1">
      <alignment vertical="center"/>
    </xf>
    <xf numFmtId="16" fontId="41" fillId="0" borderId="0" xfId="0" applyNumberFormat="1" applyFont="1" applyAlignment="1">
      <alignment horizontal="left" vertical="center"/>
    </xf>
    <xf numFmtId="16" fontId="145" fillId="0" borderId="16" xfId="0" applyNumberFormat="1" applyFont="1" applyBorder="1" applyAlignment="1">
      <alignment horizontal="center" wrapText="1"/>
    </xf>
    <xf numFmtId="16" fontId="40" fillId="4" borderId="20" xfId="0" applyNumberFormat="1" applyFont="1" applyFill="1" applyBorder="1" applyAlignment="1" applyProtection="1">
      <alignment horizontal="center" vertical="center"/>
      <protection locked="0"/>
    </xf>
    <xf numFmtId="16" fontId="273" fillId="0" borderId="20" xfId="0" applyNumberFormat="1" applyFont="1" applyBorder="1" applyAlignment="1" applyProtection="1">
      <alignment horizontal="center" vertical="center"/>
      <protection locked="0"/>
    </xf>
    <xf numFmtId="16" fontId="273" fillId="35" borderId="1" xfId="0" applyNumberFormat="1" applyFont="1" applyFill="1" applyBorder="1" applyAlignment="1" applyProtection="1">
      <alignment horizontal="center" vertical="center"/>
      <protection locked="0"/>
    </xf>
    <xf numFmtId="16" fontId="273" fillId="35" borderId="2" xfId="0" applyNumberFormat="1" applyFont="1" applyFill="1" applyBorder="1" applyAlignment="1" applyProtection="1">
      <alignment horizontal="center" vertical="center"/>
      <protection locked="0"/>
    </xf>
    <xf numFmtId="0" fontId="31" fillId="6" borderId="14" xfId="0" applyFont="1" applyFill="1" applyBorder="1" applyAlignment="1">
      <alignment horizontal="center" vertical="center" wrapText="1"/>
    </xf>
    <xf numFmtId="0" fontId="73" fillId="6" borderId="14" xfId="0" applyFont="1" applyFill="1" applyBorder="1" applyAlignment="1">
      <alignment horizontal="center" vertical="center"/>
    </xf>
    <xf numFmtId="16" fontId="89" fillId="6" borderId="7" xfId="0" applyNumberFormat="1" applyFont="1" applyFill="1" applyBorder="1" applyAlignment="1" applyProtection="1">
      <alignment horizontal="center" vertical="center"/>
      <protection locked="0"/>
    </xf>
    <xf numFmtId="16" fontId="326" fillId="6" borderId="10" xfId="0" applyNumberFormat="1" applyFont="1" applyFill="1" applyBorder="1" applyAlignment="1" applyProtection="1">
      <alignment horizontal="center" vertical="center"/>
      <protection locked="0"/>
    </xf>
    <xf numFmtId="16" fontId="89" fillId="6" borderId="7" xfId="0" quotePrefix="1" applyNumberFormat="1" applyFont="1" applyFill="1" applyBorder="1" applyAlignment="1" applyProtection="1">
      <alignment horizontal="center" vertical="center"/>
      <protection locked="0"/>
    </xf>
    <xf numFmtId="16" fontId="32" fillId="6" borderId="12" xfId="0" applyNumberFormat="1" applyFont="1" applyFill="1" applyBorder="1" applyAlignment="1" applyProtection="1">
      <alignment horizontal="center" vertical="center"/>
      <protection locked="0"/>
    </xf>
    <xf numFmtId="16" fontId="326" fillId="6" borderId="12" xfId="0" applyNumberFormat="1" applyFont="1" applyFill="1" applyBorder="1" applyAlignment="1" applyProtection="1">
      <alignment horizontal="center" vertical="center"/>
      <protection locked="0"/>
    </xf>
    <xf numFmtId="16" fontId="89" fillId="6" borderId="7" xfId="0" quotePrefix="1" applyNumberFormat="1" applyFont="1" applyFill="1" applyBorder="1" applyAlignment="1">
      <alignment horizontal="center" vertical="center"/>
    </xf>
    <xf numFmtId="16" fontId="89" fillId="6" borderId="12" xfId="0" applyNumberFormat="1" applyFont="1" applyFill="1" applyBorder="1" applyAlignment="1">
      <alignment horizontal="center" vertical="center"/>
    </xf>
    <xf numFmtId="16" fontId="89" fillId="6" borderId="11" xfId="0" applyNumberFormat="1" applyFont="1" applyFill="1" applyBorder="1" applyAlignment="1">
      <alignment horizontal="center" vertical="center"/>
    </xf>
    <xf numFmtId="16" fontId="89" fillId="6" borderId="34" xfId="0" applyNumberFormat="1" applyFont="1" applyFill="1" applyBorder="1" applyAlignment="1">
      <alignment horizontal="center" vertical="center"/>
    </xf>
    <xf numFmtId="16" fontId="89" fillId="6" borderId="7" xfId="0" applyNumberFormat="1" applyFont="1" applyFill="1" applyBorder="1" applyAlignment="1">
      <alignment horizontal="center" vertical="center"/>
    </xf>
    <xf numFmtId="16" fontId="0" fillId="6" borderId="12" xfId="0" applyNumberFormat="1" applyFill="1" applyBorder="1" applyAlignment="1">
      <alignment horizontal="center" vertical="center"/>
    </xf>
    <xf numFmtId="0" fontId="31" fillId="6" borderId="1" xfId="0" applyFont="1" applyFill="1" applyBorder="1" applyAlignment="1">
      <alignment horizontal="center" vertical="center" wrapText="1"/>
    </xf>
    <xf numFmtId="0" fontId="31" fillId="0" borderId="5" xfId="0" applyFont="1" applyBorder="1" applyAlignment="1">
      <alignment horizontal="center" vertical="center" wrapText="1"/>
    </xf>
    <xf numFmtId="0" fontId="73" fillId="6" borderId="5" xfId="0" applyFont="1" applyFill="1" applyBorder="1" applyAlignment="1">
      <alignment horizontal="center" vertical="center" wrapText="1"/>
    </xf>
    <xf numFmtId="0" fontId="31" fillId="34" borderId="1" xfId="0" applyFont="1" applyFill="1" applyBorder="1" applyAlignment="1">
      <alignment horizontal="center" vertical="center" wrapText="1"/>
    </xf>
    <xf numFmtId="0" fontId="73" fillId="34" borderId="5" xfId="0" applyFont="1" applyFill="1" applyBorder="1" applyAlignment="1">
      <alignment horizontal="center" vertical="center" wrapText="1"/>
    </xf>
    <xf numFmtId="16" fontId="89" fillId="34" borderId="7" xfId="0" applyNumberFormat="1" applyFont="1" applyFill="1" applyBorder="1" applyAlignment="1">
      <alignment horizontal="center" vertical="center"/>
    </xf>
    <xf numFmtId="16" fontId="89" fillId="34" borderId="12" xfId="0" applyNumberFormat="1" applyFont="1" applyFill="1" applyBorder="1" applyAlignment="1">
      <alignment horizontal="center" vertical="center"/>
    </xf>
    <xf numFmtId="16" fontId="89" fillId="34" borderId="11" xfId="0" applyNumberFormat="1" applyFont="1" applyFill="1" applyBorder="1" applyAlignment="1">
      <alignment horizontal="center" vertical="center"/>
    </xf>
    <xf numFmtId="16" fontId="89" fillId="34" borderId="6" xfId="0" applyNumberFormat="1" applyFont="1" applyFill="1" applyBorder="1" applyAlignment="1">
      <alignment horizontal="center" vertical="center"/>
    </xf>
    <xf numFmtId="16" fontId="89" fillId="34" borderId="34" xfId="0" applyNumberFormat="1" applyFont="1" applyFill="1" applyBorder="1" applyAlignment="1">
      <alignment horizontal="center" vertical="center"/>
    </xf>
    <xf numFmtId="16" fontId="89" fillId="34" borderId="7" xfId="0" quotePrefix="1" applyNumberFormat="1" applyFont="1" applyFill="1" applyBorder="1" applyAlignment="1">
      <alignment horizontal="center" vertical="center"/>
    </xf>
    <xf numFmtId="0" fontId="53" fillId="34" borderId="3" xfId="0" applyFont="1" applyFill="1" applyBorder="1"/>
    <xf numFmtId="16" fontId="0" fillId="34" borderId="12" xfId="0" applyNumberFormat="1" applyFill="1" applyBorder="1" applyAlignment="1">
      <alignment horizontal="center" vertical="center"/>
    </xf>
    <xf numFmtId="0" fontId="31" fillId="34" borderId="14" xfId="0" applyFont="1" applyFill="1" applyBorder="1" applyAlignment="1">
      <alignment horizontal="center" vertical="center" wrapText="1"/>
    </xf>
    <xf numFmtId="0" fontId="73" fillId="34" borderId="14" xfId="0" applyFont="1" applyFill="1" applyBorder="1" applyAlignment="1">
      <alignment horizontal="center" vertical="center"/>
    </xf>
    <xf numFmtId="16" fontId="89" fillId="34" borderId="7" xfId="0" applyNumberFormat="1" applyFont="1" applyFill="1" applyBorder="1" applyAlignment="1" applyProtection="1">
      <alignment horizontal="center" vertical="center"/>
      <protection locked="0"/>
    </xf>
    <xf numFmtId="16" fontId="326" fillId="34" borderId="10" xfId="0" applyNumberFormat="1" applyFont="1" applyFill="1" applyBorder="1" applyAlignment="1" applyProtection="1">
      <alignment horizontal="center" vertical="center"/>
      <protection locked="0"/>
    </xf>
    <xf numFmtId="16" fontId="89" fillId="34" borderId="7" xfId="0" quotePrefix="1" applyNumberFormat="1" applyFont="1" applyFill="1" applyBorder="1" applyAlignment="1" applyProtection="1">
      <alignment horizontal="center" vertical="center"/>
      <protection locked="0"/>
    </xf>
    <xf numFmtId="16" fontId="32" fillId="34" borderId="12" xfId="0" applyNumberFormat="1" applyFont="1" applyFill="1" applyBorder="1" applyAlignment="1" applyProtection="1">
      <alignment horizontal="center" vertical="center"/>
      <protection locked="0"/>
    </xf>
    <xf numFmtId="16" fontId="326" fillId="34" borderId="12" xfId="0" applyNumberFormat="1" applyFont="1" applyFill="1" applyBorder="1" applyAlignment="1" applyProtection="1">
      <alignment horizontal="center" vertical="center"/>
      <protection locked="0"/>
    </xf>
    <xf numFmtId="16" fontId="89" fillId="4" borderId="7" xfId="0" quotePrefix="1" applyNumberFormat="1" applyFont="1" applyFill="1" applyBorder="1" applyAlignment="1" applyProtection="1">
      <alignment horizontal="center" vertical="center"/>
      <protection locked="0"/>
    </xf>
    <xf numFmtId="16" fontId="145" fillId="21" borderId="3" xfId="0" applyNumberFormat="1" applyFont="1" applyFill="1" applyBorder="1" applyAlignment="1" applyProtection="1">
      <alignment horizontal="right" vertical="center"/>
      <protection locked="0"/>
    </xf>
    <xf numFmtId="16" fontId="120" fillId="21" borderId="3" xfId="0" applyNumberFormat="1" applyFont="1" applyFill="1" applyBorder="1" applyAlignment="1" applyProtection="1">
      <alignment horizontal="right" vertical="center"/>
      <protection locked="0"/>
    </xf>
    <xf numFmtId="16" fontId="50" fillId="2" borderId="7" xfId="0" applyNumberFormat="1" applyFont="1" applyFill="1" applyBorder="1" applyAlignment="1" applyProtection="1">
      <alignment horizontal="center" vertical="center"/>
      <protection locked="0"/>
    </xf>
    <xf numFmtId="16" fontId="120" fillId="2" borderId="16" xfId="0" applyNumberFormat="1" applyFont="1" applyFill="1" applyBorder="1" applyAlignment="1">
      <alignment horizontal="center" wrapText="1"/>
    </xf>
    <xf numFmtId="16" fontId="50" fillId="4" borderId="15" xfId="0" applyNumberFormat="1" applyFont="1" applyFill="1" applyBorder="1" applyAlignment="1">
      <alignment horizontal="center" vertical="center"/>
    </xf>
    <xf numFmtId="16" fontId="273" fillId="35" borderId="40" xfId="0" applyNumberFormat="1" applyFont="1" applyFill="1" applyBorder="1" applyAlignment="1" applyProtection="1">
      <alignment horizontal="center" vertical="center"/>
      <protection locked="0"/>
    </xf>
    <xf numFmtId="0" fontId="310" fillId="0" borderId="9" xfId="0" applyFont="1" applyBorder="1"/>
    <xf numFmtId="0" fontId="310" fillId="0" borderId="0" xfId="0" applyFont="1"/>
    <xf numFmtId="0" fontId="247" fillId="0" borderId="0" xfId="0" applyFont="1" applyAlignment="1">
      <alignment horizontal="center"/>
    </xf>
    <xf numFmtId="16" fontId="273" fillId="35" borderId="21" xfId="0" applyNumberFormat="1" applyFont="1" applyFill="1" applyBorder="1" applyAlignment="1" applyProtection="1">
      <alignment horizontal="center" vertical="center"/>
      <protection locked="0"/>
    </xf>
    <xf numFmtId="16" fontId="145" fillId="4" borderId="7" xfId="0" applyNumberFormat="1" applyFont="1" applyFill="1" applyBorder="1" applyAlignment="1" applyProtection="1">
      <alignment horizontal="center" vertical="center"/>
      <protection locked="0"/>
    </xf>
    <xf numFmtId="1" fontId="43" fillId="4" borderId="12" xfId="0" applyNumberFormat="1" applyFont="1" applyFill="1" applyBorder="1" applyAlignment="1" applyProtection="1">
      <alignment horizontal="center" vertical="center"/>
      <protection locked="0"/>
    </xf>
    <xf numFmtId="16" fontId="145" fillId="4" borderId="16" xfId="0" applyNumberFormat="1" applyFont="1" applyFill="1" applyBorder="1" applyAlignment="1">
      <alignment horizontal="center" wrapText="1"/>
    </xf>
    <xf numFmtId="0" fontId="244" fillId="0" borderId="2" xfId="0" applyFont="1" applyBorder="1"/>
    <xf numFmtId="0" fontId="294" fillId="0" borderId="0" xfId="0" applyFont="1" applyAlignment="1">
      <alignment horizontal="center"/>
    </xf>
    <xf numFmtId="0" fontId="239" fillId="0" borderId="1" xfId="0" applyFont="1" applyBorder="1"/>
    <xf numFmtId="0" fontId="239" fillId="0" borderId="2" xfId="0" applyFont="1" applyBorder="1"/>
    <xf numFmtId="0" fontId="239" fillId="0" borderId="21" xfId="0" applyFont="1" applyBorder="1" applyAlignment="1">
      <alignment horizontal="center"/>
    </xf>
    <xf numFmtId="0" fontId="239" fillId="0" borderId="19" xfId="0" applyFont="1" applyBorder="1" applyAlignment="1">
      <alignment horizontal="center"/>
    </xf>
    <xf numFmtId="16" fontId="239" fillId="0" borderId="19" xfId="0" applyNumberFormat="1" applyFont="1" applyBorder="1" applyAlignment="1">
      <alignment horizontal="center"/>
    </xf>
    <xf numFmtId="16" fontId="273" fillId="4" borderId="20" xfId="0" applyNumberFormat="1" applyFont="1" applyFill="1" applyBorder="1" applyAlignment="1" applyProtection="1">
      <alignment horizontal="center" vertical="center"/>
      <protection locked="0"/>
    </xf>
    <xf numFmtId="0" fontId="254" fillId="0" borderId="0" xfId="0" applyFont="1" applyAlignment="1">
      <alignment horizontal="right" wrapText="1"/>
    </xf>
    <xf numFmtId="0" fontId="200" fillId="0" borderId="0" xfId="0" quotePrefix="1" applyFont="1" applyAlignment="1">
      <alignment horizontal="left"/>
    </xf>
    <xf numFmtId="16" fontId="50" fillId="4" borderId="8" xfId="0" applyNumberFormat="1" applyFont="1" applyFill="1" applyBorder="1" applyAlignment="1" applyProtection="1">
      <alignment horizontal="center" vertical="center"/>
      <protection locked="0"/>
    </xf>
    <xf numFmtId="16" fontId="78" fillId="4" borderId="1" xfId="0" applyNumberFormat="1" applyFont="1" applyFill="1" applyBorder="1" applyAlignment="1" applyProtection="1">
      <alignment horizontal="center" vertical="center"/>
      <protection locked="0"/>
    </xf>
    <xf numFmtId="0" fontId="145" fillId="0" borderId="17" xfId="0" applyFont="1" applyBorder="1" applyAlignment="1">
      <alignment horizontal="center" vertical="center" wrapText="1"/>
    </xf>
    <xf numFmtId="0" fontId="145" fillId="0" borderId="15" xfId="0" applyFont="1" applyBorder="1" applyAlignment="1">
      <alignment horizontal="left" vertical="center" wrapText="1"/>
    </xf>
    <xf numFmtId="0" fontId="145" fillId="0" borderId="15" xfId="0" applyFont="1" applyBorder="1" applyAlignment="1">
      <alignment horizontal="center" vertical="center" wrapText="1"/>
    </xf>
    <xf numFmtId="16" fontId="236" fillId="0" borderId="7" xfId="0" applyNumberFormat="1" applyFont="1" applyBorder="1" applyAlignment="1">
      <alignment horizontal="left" vertical="center"/>
    </xf>
    <xf numFmtId="16" fontId="331" fillId="6" borderId="7" xfId="0" applyNumberFormat="1" applyFont="1" applyFill="1" applyBorder="1" applyAlignment="1">
      <alignment horizontal="center" vertical="center"/>
    </xf>
    <xf numFmtId="16" fontId="78" fillId="4" borderId="12" xfId="0" applyNumberFormat="1" applyFont="1" applyFill="1" applyBorder="1" applyAlignment="1" applyProtection="1">
      <alignment horizontal="center" vertical="center"/>
      <protection locked="0"/>
    </xf>
    <xf numFmtId="16" fontId="43" fillId="0" borderId="2" xfId="0" applyNumberFormat="1" applyFont="1" applyBorder="1" applyAlignment="1">
      <alignment horizontal="left" vertical="center"/>
    </xf>
    <xf numFmtId="16" fontId="239" fillId="0" borderId="21" xfId="0" applyNumberFormat="1" applyFont="1" applyBorder="1" applyAlignment="1">
      <alignment horizontal="center"/>
    </xf>
    <xf numFmtId="0" fontId="73" fillId="8" borderId="2" xfId="0" applyFont="1" applyFill="1" applyBorder="1" applyAlignment="1">
      <alignment horizontal="center" vertical="center"/>
    </xf>
    <xf numFmtId="16" fontId="108" fillId="0" borderId="20" xfId="0" applyNumberFormat="1" applyFont="1" applyBorder="1" applyAlignment="1">
      <alignment horizontal="center" vertical="center"/>
    </xf>
    <xf numFmtId="0" fontId="68" fillId="8" borderId="2" xfId="0" applyFont="1" applyFill="1" applyBorder="1" applyAlignment="1">
      <alignment horizontal="center" vertical="center" wrapText="1"/>
    </xf>
    <xf numFmtId="0" fontId="69" fillId="8" borderId="33" xfId="0" applyFont="1" applyFill="1" applyBorder="1" applyAlignment="1">
      <alignment horizontal="center" vertical="center" wrapText="1"/>
    </xf>
    <xf numFmtId="0" fontId="69" fillId="8" borderId="16" xfId="0" applyFont="1" applyFill="1" applyBorder="1" applyAlignment="1">
      <alignment horizontal="center" vertical="center" wrapText="1"/>
    </xf>
    <xf numFmtId="16" fontId="32" fillId="0" borderId="79" xfId="0" applyNumberFormat="1" applyFont="1" applyBorder="1" applyAlignment="1">
      <alignment horizontal="left" vertical="center"/>
    </xf>
    <xf numFmtId="0" fontId="145" fillId="0" borderId="75" xfId="0" applyFont="1" applyBorder="1" applyAlignment="1">
      <alignment horizontal="center" vertical="center" wrapText="1"/>
    </xf>
    <xf numFmtId="0" fontId="144" fillId="0" borderId="72" xfId="0" applyFont="1" applyBorder="1" applyAlignment="1">
      <alignment horizontal="center" vertical="top"/>
    </xf>
    <xf numFmtId="16" fontId="120" fillId="38" borderId="7" xfId="0" applyNumberFormat="1" applyFont="1" applyFill="1" applyBorder="1" applyAlignment="1" applyProtection="1">
      <alignment horizontal="center" vertical="center"/>
      <protection locked="0"/>
    </xf>
    <xf numFmtId="16" fontId="273" fillId="0" borderId="12" xfId="0" applyNumberFormat="1" applyFont="1" applyBorder="1" applyAlignment="1" applyProtection="1">
      <alignment horizontal="left" vertical="center"/>
      <protection locked="0"/>
    </xf>
    <xf numFmtId="16" fontId="198" fillId="0" borderId="0" xfId="0" applyNumberFormat="1" applyFont="1" applyAlignment="1" applyProtection="1">
      <alignment horizontal="center" vertical="center"/>
      <protection locked="0"/>
    </xf>
    <xf numFmtId="16" fontId="40" fillId="4" borderId="74" xfId="0" applyNumberFormat="1" applyFont="1" applyFill="1" applyBorder="1" applyAlignment="1" applyProtection="1">
      <alignment horizontal="center" vertical="center"/>
      <protection locked="0"/>
    </xf>
    <xf numFmtId="16" fontId="273" fillId="35" borderId="13" xfId="0" applyNumberFormat="1" applyFont="1" applyFill="1" applyBorder="1" applyAlignment="1" applyProtection="1">
      <alignment horizontal="center" vertical="center"/>
      <protection locked="0"/>
    </xf>
    <xf numFmtId="16" fontId="43" fillId="38" borderId="9" xfId="0" applyNumberFormat="1" applyFont="1" applyFill="1" applyBorder="1" applyAlignment="1" applyProtection="1">
      <alignment horizontal="left" vertical="center"/>
      <protection locked="0"/>
    </xf>
    <xf numFmtId="16" fontId="50" fillId="4" borderId="16" xfId="0" applyNumberFormat="1" applyFont="1" applyFill="1" applyBorder="1" applyAlignment="1">
      <alignment horizontal="center" wrapText="1"/>
    </xf>
    <xf numFmtId="16" fontId="40" fillId="4" borderId="5" xfId="0" applyNumberFormat="1" applyFont="1" applyFill="1" applyBorder="1" applyAlignment="1" applyProtection="1">
      <alignment horizontal="center" vertical="center"/>
      <protection locked="0"/>
    </xf>
    <xf numFmtId="170" fontId="53" fillId="2" borderId="0" xfId="0" applyNumberFormat="1" applyFont="1" applyFill="1" applyAlignment="1">
      <alignment horizontal="center" vertical="center"/>
    </xf>
    <xf numFmtId="16" fontId="108" fillId="0" borderId="11" xfId="0" applyNumberFormat="1" applyFont="1" applyBorder="1" applyAlignment="1">
      <alignment horizontal="left" vertical="center"/>
    </xf>
    <xf numFmtId="16" fontId="89" fillId="34" borderId="12" xfId="0" quotePrefix="1" applyNumberFormat="1" applyFont="1" applyFill="1" applyBorder="1" applyAlignment="1">
      <alignment horizontal="center" vertical="center"/>
    </xf>
    <xf numFmtId="16" fontId="236" fillId="6" borderId="7" xfId="0" applyNumberFormat="1" applyFont="1" applyFill="1" applyBorder="1" applyAlignment="1">
      <alignment horizontal="center" vertical="center"/>
    </xf>
    <xf numFmtId="16" fontId="245" fillId="0" borderId="19" xfId="0" applyNumberFormat="1" applyFont="1" applyBorder="1" applyAlignment="1">
      <alignment horizontal="center"/>
    </xf>
    <xf numFmtId="0" fontId="245" fillId="0" borderId="2" xfId="0" applyFont="1" applyBorder="1"/>
    <xf numFmtId="0" fontId="245" fillId="0" borderId="19" xfId="0" applyFont="1" applyBorder="1" applyAlignment="1">
      <alignment horizontal="center"/>
    </xf>
    <xf numFmtId="16" fontId="78" fillId="0" borderId="5" xfId="0" applyNumberFormat="1" applyFont="1" applyBorder="1" applyAlignment="1" applyProtection="1">
      <alignment horizontal="left" vertical="center"/>
      <protection locked="0"/>
    </xf>
    <xf numFmtId="16" fontId="100" fillId="4" borderId="7" xfId="0" applyNumberFormat="1" applyFont="1" applyFill="1" applyBorder="1" applyAlignment="1" applyProtection="1">
      <alignment horizontal="center" vertical="center"/>
      <protection locked="0"/>
    </xf>
    <xf numFmtId="16" fontId="120" fillId="0" borderId="1" xfId="0" applyNumberFormat="1" applyFont="1" applyBorder="1" applyAlignment="1">
      <alignment horizontal="center" vertical="top"/>
    </xf>
    <xf numFmtId="0" fontId="244" fillId="0" borderId="1" xfId="0" applyFont="1" applyBorder="1"/>
    <xf numFmtId="16" fontId="78" fillId="4" borderId="2" xfId="0" applyNumberFormat="1" applyFont="1" applyFill="1" applyBorder="1" applyAlignment="1" applyProtection="1">
      <alignment horizontal="center" vertical="center" wrapText="1"/>
      <protection locked="0"/>
    </xf>
    <xf numFmtId="16" fontId="78" fillId="4" borderId="5" xfId="0" applyNumberFormat="1" applyFont="1" applyFill="1" applyBorder="1" applyAlignment="1" applyProtection="1">
      <alignment horizontal="center" vertical="center" wrapText="1"/>
      <protection locked="0"/>
    </xf>
    <xf numFmtId="16" fontId="89" fillId="34" borderId="10" xfId="0" quotePrefix="1" applyNumberFormat="1" applyFont="1" applyFill="1" applyBorder="1" applyAlignment="1">
      <alignment horizontal="center" vertical="center"/>
    </xf>
    <xf numFmtId="16" fontId="322" fillId="0" borderId="34" xfId="0" applyNumberFormat="1" applyFont="1" applyBorder="1" applyAlignment="1">
      <alignment horizontal="left" vertical="center"/>
    </xf>
    <xf numFmtId="16" fontId="236" fillId="0" borderId="10" xfId="0" applyNumberFormat="1" applyFont="1" applyBorder="1" applyAlignment="1">
      <alignment horizontal="center" vertical="center"/>
    </xf>
    <xf numFmtId="16" fontId="236" fillId="6" borderId="10" xfId="0" applyNumberFormat="1" applyFont="1" applyFill="1" applyBorder="1" applyAlignment="1">
      <alignment horizontal="center" vertical="center"/>
    </xf>
    <xf numFmtId="16" fontId="270" fillId="4" borderId="2" xfId="0" applyNumberFormat="1" applyFont="1" applyFill="1" applyBorder="1" applyAlignment="1" applyProtection="1">
      <alignment horizontal="center" vertical="center"/>
      <protection locked="0"/>
    </xf>
    <xf numFmtId="16" fontId="247" fillId="27" borderId="21" xfId="0" applyNumberFormat="1" applyFont="1" applyFill="1" applyBorder="1" applyAlignment="1">
      <alignment horizontal="center"/>
    </xf>
    <xf numFmtId="16" fontId="244" fillId="39" borderId="21" xfId="0" applyNumberFormat="1" applyFont="1" applyFill="1" applyBorder="1" applyAlignment="1">
      <alignment horizontal="center"/>
    </xf>
    <xf numFmtId="16" fontId="313" fillId="39" borderId="21" xfId="0" applyNumberFormat="1" applyFont="1" applyFill="1" applyBorder="1" applyAlignment="1">
      <alignment horizontal="center"/>
    </xf>
    <xf numFmtId="16" fontId="244" fillId="23" borderId="21" xfId="0" applyNumberFormat="1" applyFont="1" applyFill="1" applyBorder="1" applyAlignment="1">
      <alignment horizontal="center"/>
    </xf>
    <xf numFmtId="16" fontId="313" fillId="23" borderId="21" xfId="0" applyNumberFormat="1" applyFont="1" applyFill="1" applyBorder="1" applyAlignment="1">
      <alignment horizontal="center"/>
    </xf>
    <xf numFmtId="16" fontId="247" fillId="0" borderId="1" xfId="0" applyNumberFormat="1" applyFont="1" applyBorder="1" applyAlignment="1">
      <alignment horizontal="center"/>
    </xf>
    <xf numFmtId="0" fontId="244" fillId="0" borderId="1" xfId="0" applyFont="1" applyBorder="1" applyAlignment="1">
      <alignment horizontal="center"/>
    </xf>
    <xf numFmtId="16" fontId="244" fillId="0" borderId="1" xfId="0" applyNumberFormat="1" applyFont="1" applyBorder="1" applyAlignment="1">
      <alignment horizontal="center"/>
    </xf>
    <xf numFmtId="16" fontId="313" fillId="0" borderId="1" xfId="0" applyNumberFormat="1" applyFont="1" applyBorder="1" applyAlignment="1">
      <alignment horizontal="center"/>
    </xf>
    <xf numFmtId="16" fontId="244" fillId="10" borderId="1" xfId="0" applyNumberFormat="1" applyFont="1" applyFill="1" applyBorder="1" applyAlignment="1">
      <alignment horizontal="center"/>
    </xf>
    <xf numFmtId="16" fontId="313" fillId="10" borderId="1" xfId="0" applyNumberFormat="1" applyFont="1" applyFill="1" applyBorder="1" applyAlignment="1">
      <alignment horizontal="center"/>
    </xf>
    <xf numFmtId="0" fontId="244" fillId="10" borderId="14" xfId="0" applyFont="1" applyFill="1" applyBorder="1"/>
    <xf numFmtId="0" fontId="244" fillId="10" borderId="14" xfId="0" applyFont="1" applyFill="1" applyBorder="1" applyAlignment="1">
      <alignment horizontal="center"/>
    </xf>
    <xf numFmtId="16" fontId="247" fillId="10" borderId="14" xfId="0" applyNumberFormat="1" applyFont="1" applyFill="1" applyBorder="1" applyAlignment="1">
      <alignment horizontal="center"/>
    </xf>
    <xf numFmtId="16" fontId="244" fillId="10" borderId="14" xfId="0" applyNumberFormat="1" applyFont="1" applyFill="1" applyBorder="1" applyAlignment="1">
      <alignment horizontal="center"/>
    </xf>
    <xf numFmtId="16" fontId="313" fillId="10" borderId="14" xfId="0" applyNumberFormat="1" applyFont="1" applyFill="1" applyBorder="1" applyAlignment="1">
      <alignment horizontal="center"/>
    </xf>
    <xf numFmtId="0" fontId="244" fillId="10" borderId="1" xfId="0" applyFont="1" applyFill="1" applyBorder="1"/>
    <xf numFmtId="0" fontId="244" fillId="10" borderId="1" xfId="0" applyFont="1" applyFill="1" applyBorder="1" applyAlignment="1">
      <alignment horizontal="center"/>
    </xf>
    <xf numFmtId="0" fontId="245" fillId="26" borderId="1" xfId="0" applyFont="1" applyFill="1" applyBorder="1"/>
    <xf numFmtId="0" fontId="245" fillId="26" borderId="21" xfId="0" applyFont="1" applyFill="1" applyBorder="1" applyAlignment="1">
      <alignment horizontal="center"/>
    </xf>
    <xf numFmtId="0" fontId="244" fillId="26" borderId="2" xfId="0" applyFont="1" applyFill="1" applyBorder="1"/>
    <xf numFmtId="0" fontId="244" fillId="26" borderId="19" xfId="0" applyFont="1" applyFill="1" applyBorder="1" applyAlignment="1">
      <alignment horizontal="center"/>
    </xf>
    <xf numFmtId="16" fontId="245" fillId="26" borderId="19" xfId="0" applyNumberFormat="1" applyFont="1" applyFill="1" applyBorder="1" applyAlignment="1">
      <alignment horizontal="center"/>
    </xf>
    <xf numFmtId="16" fontId="244" fillId="26" borderId="21" xfId="0" applyNumberFormat="1" applyFont="1" applyFill="1" applyBorder="1" applyAlignment="1">
      <alignment horizontal="center"/>
    </xf>
    <xf numFmtId="16" fontId="313" fillId="26" borderId="21" xfId="0" applyNumberFormat="1" applyFont="1" applyFill="1" applyBorder="1" applyAlignment="1">
      <alignment horizontal="center"/>
    </xf>
    <xf numFmtId="0" fontId="239" fillId="0" borderId="1" xfId="0" applyFont="1" applyBorder="1" applyAlignment="1">
      <alignment horizontal="center"/>
    </xf>
    <xf numFmtId="0" fontId="239" fillId="22" borderId="1" xfId="0" applyFont="1" applyFill="1" applyBorder="1"/>
    <xf numFmtId="0" fontId="239" fillId="22" borderId="1" xfId="0" applyFont="1" applyFill="1" applyBorder="1" applyAlignment="1">
      <alignment horizontal="center"/>
    </xf>
    <xf numFmtId="16" fontId="247" fillId="22" borderId="1" xfId="0" applyNumberFormat="1" applyFont="1" applyFill="1" applyBorder="1" applyAlignment="1">
      <alignment horizontal="center"/>
    </xf>
    <xf numFmtId="0" fontId="239" fillId="40" borderId="2" xfId="0" applyFont="1" applyFill="1" applyBorder="1"/>
    <xf numFmtId="0" fontId="239" fillId="40" borderId="19" xfId="0" applyFont="1" applyFill="1" applyBorder="1" applyAlignment="1">
      <alignment horizontal="center"/>
    </xf>
    <xf numFmtId="16" fontId="239" fillId="40" borderId="19" xfId="0" applyNumberFormat="1" applyFont="1" applyFill="1" applyBorder="1" applyAlignment="1">
      <alignment horizontal="center"/>
    </xf>
    <xf numFmtId="16" fontId="247" fillId="40" borderId="19" xfId="0" applyNumberFormat="1" applyFont="1" applyFill="1" applyBorder="1" applyAlignment="1">
      <alignment horizontal="center"/>
    </xf>
    <xf numFmtId="16" fontId="40" fillId="0" borderId="12" xfId="0" applyNumberFormat="1" applyFont="1" applyBorder="1" applyAlignment="1" applyProtection="1">
      <alignment horizontal="left" vertical="center"/>
      <protection locked="0"/>
    </xf>
    <xf numFmtId="16" fontId="273" fillId="4" borderId="74" xfId="0" applyNumberFormat="1" applyFont="1" applyFill="1" applyBorder="1" applyAlignment="1" applyProtection="1">
      <alignment horizontal="center" vertical="center"/>
      <protection locked="0"/>
    </xf>
    <xf numFmtId="16" fontId="50" fillId="0" borderId="5" xfId="0" applyNumberFormat="1" applyFont="1" applyBorder="1" applyAlignment="1">
      <alignment horizontal="left" vertical="center"/>
    </xf>
    <xf numFmtId="16" fontId="100" fillId="0" borderId="7" xfId="0" applyNumberFormat="1" applyFont="1" applyBorder="1" applyAlignment="1" applyProtection="1">
      <alignment horizontal="left" vertical="center"/>
      <protection locked="0"/>
    </xf>
    <xf numFmtId="0" fontId="0" fillId="10" borderId="1" xfId="0" applyFill="1" applyBorder="1" applyAlignment="1">
      <alignment horizontal="center"/>
    </xf>
    <xf numFmtId="16" fontId="120" fillId="28" borderId="16" xfId="0" applyNumberFormat="1" applyFont="1" applyFill="1" applyBorder="1" applyAlignment="1">
      <alignment horizontal="center" wrapText="1"/>
    </xf>
    <xf numFmtId="16" fontId="277" fillId="0" borderId="7" xfId="0" applyNumberFormat="1" applyFont="1" applyBorder="1" applyAlignment="1">
      <alignment horizontal="center" vertical="center"/>
    </xf>
    <xf numFmtId="16" fontId="219" fillId="0" borderId="13" xfId="0" applyNumberFormat="1" applyFont="1" applyBorder="1" applyAlignment="1">
      <alignment horizontal="center" vertical="center"/>
    </xf>
    <xf numFmtId="0" fontId="247" fillId="10" borderId="1" xfId="0" applyFont="1" applyFill="1" applyBorder="1"/>
    <xf numFmtId="0" fontId="244" fillId="10" borderId="1" xfId="0" applyFont="1" applyFill="1" applyBorder="1" applyAlignment="1">
      <alignment horizontal="center" wrapText="1"/>
    </xf>
    <xf numFmtId="16" fontId="244" fillId="10" borderId="1" xfId="0" applyNumberFormat="1" applyFont="1" applyFill="1" applyBorder="1" applyAlignment="1">
      <alignment horizontal="center" wrapText="1"/>
    </xf>
    <xf numFmtId="16" fontId="53" fillId="23" borderId="2" xfId="0" applyNumberFormat="1" applyFont="1" applyFill="1" applyBorder="1" applyAlignment="1">
      <alignment horizontal="center" vertical="center"/>
    </xf>
    <xf numFmtId="0" fontId="313" fillId="10" borderId="1" xfId="0" applyFont="1" applyFill="1" applyBorder="1"/>
    <xf numFmtId="16" fontId="273" fillId="0" borderId="12" xfId="0" applyNumberFormat="1" applyFont="1" applyBorder="1" applyAlignment="1" applyProtection="1">
      <alignment horizontal="center" vertical="center"/>
      <protection locked="0"/>
    </xf>
    <xf numFmtId="16" fontId="273" fillId="35" borderId="12" xfId="0" applyNumberFormat="1" applyFont="1" applyFill="1" applyBorder="1" applyAlignment="1" applyProtection="1">
      <alignment horizontal="center" vertical="center"/>
      <protection locked="0"/>
    </xf>
    <xf numFmtId="16" fontId="120" fillId="0" borderId="16" xfId="0" applyNumberFormat="1" applyFont="1" applyBorder="1" applyAlignment="1">
      <alignment horizontal="center" vertical="top"/>
    </xf>
    <xf numFmtId="0" fontId="145" fillId="0" borderId="34" xfId="0" applyFont="1" applyBorder="1" applyAlignment="1">
      <alignment horizontal="center" vertical="center" wrapText="1"/>
    </xf>
    <xf numFmtId="16" fontId="120" fillId="0" borderId="34" xfId="0" applyNumberFormat="1" applyFont="1" applyBorder="1" applyAlignment="1">
      <alignment horizontal="center" vertical="top"/>
    </xf>
    <xf numFmtId="0" fontId="247" fillId="0" borderId="1" xfId="0" applyFont="1" applyBorder="1"/>
    <xf numFmtId="16" fontId="244" fillId="0" borderId="21" xfId="0" applyNumberFormat="1" applyFont="1" applyBorder="1" applyAlignment="1">
      <alignment horizontal="center"/>
    </xf>
    <xf numFmtId="0" fontId="244" fillId="0" borderId="1" xfId="0" applyFont="1" applyBorder="1" applyAlignment="1">
      <alignment horizontal="center" wrapText="1"/>
    </xf>
    <xf numFmtId="16" fontId="313" fillId="0" borderId="21" xfId="0" applyNumberFormat="1" applyFont="1" applyBorder="1" applyAlignment="1">
      <alignment horizontal="center"/>
    </xf>
    <xf numFmtId="0" fontId="207" fillId="10" borderId="1" xfId="0" applyFont="1" applyFill="1" applyBorder="1"/>
    <xf numFmtId="0" fontId="337" fillId="0" borderId="1" xfId="0" applyFont="1" applyBorder="1"/>
    <xf numFmtId="16" fontId="247" fillId="4" borderId="19" xfId="0" applyNumberFormat="1" applyFont="1" applyFill="1" applyBorder="1" applyAlignment="1">
      <alignment horizontal="center"/>
    </xf>
    <xf numFmtId="16" fontId="244" fillId="4" borderId="21" xfId="0" applyNumberFormat="1" applyFont="1" applyFill="1" applyBorder="1" applyAlignment="1">
      <alignment horizontal="center"/>
    </xf>
    <xf numFmtId="16" fontId="313" fillId="4" borderId="21" xfId="0" applyNumberFormat="1" applyFont="1" applyFill="1" applyBorder="1" applyAlignment="1">
      <alignment horizontal="center"/>
    </xf>
    <xf numFmtId="16" fontId="244" fillId="4" borderId="1" xfId="0" applyNumberFormat="1" applyFont="1" applyFill="1" applyBorder="1" applyAlignment="1">
      <alignment horizontal="center" wrapText="1"/>
    </xf>
    <xf numFmtId="16" fontId="338" fillId="40" borderId="19" xfId="0" applyNumberFormat="1" applyFont="1" applyFill="1" applyBorder="1" applyAlignment="1">
      <alignment horizontal="center"/>
    </xf>
    <xf numFmtId="16" fontId="78" fillId="23" borderId="2" xfId="0" applyNumberFormat="1" applyFont="1" applyFill="1" applyBorder="1" applyAlignment="1" applyProtection="1">
      <alignment horizontal="center" vertical="center"/>
      <protection locked="0"/>
    </xf>
    <xf numFmtId="16" fontId="200" fillId="2" borderId="3" xfId="0" applyNumberFormat="1" applyFont="1" applyFill="1" applyBorder="1" applyAlignment="1" applyProtection="1">
      <alignment horizontal="left" vertical="center"/>
      <protection locked="0"/>
    </xf>
    <xf numFmtId="16" fontId="50" fillId="4" borderId="6" xfId="0" applyNumberFormat="1" applyFont="1" applyFill="1" applyBorder="1" applyAlignment="1" applyProtection="1">
      <alignment horizontal="center" vertical="center"/>
      <protection locked="0"/>
    </xf>
    <xf numFmtId="16" fontId="338" fillId="0" borderId="1" xfId="0" applyNumberFormat="1" applyFont="1" applyBorder="1" applyAlignment="1">
      <alignment horizontal="center"/>
    </xf>
    <xf numFmtId="16" fontId="245" fillId="0" borderId="1" xfId="0" applyNumberFormat="1" applyFont="1" applyBorder="1" applyAlignment="1">
      <alignment horizontal="center" wrapText="1"/>
    </xf>
    <xf numFmtId="16" fontId="245" fillId="10" borderId="1" xfId="0" applyNumberFormat="1" applyFont="1" applyFill="1" applyBorder="1" applyAlignment="1">
      <alignment horizontal="center" wrapText="1"/>
    </xf>
    <xf numFmtId="16" fontId="273" fillId="0" borderId="0" xfId="0" applyNumberFormat="1" applyFont="1" applyAlignment="1" applyProtection="1">
      <alignment horizontal="center" vertical="center"/>
      <protection locked="0"/>
    </xf>
    <xf numFmtId="16" fontId="58" fillId="2" borderId="7" xfId="0" applyNumberFormat="1" applyFont="1" applyFill="1" applyBorder="1" applyAlignment="1">
      <alignment horizontal="center" vertical="center"/>
    </xf>
    <xf numFmtId="16" fontId="245" fillId="10" borderId="1" xfId="0" applyNumberFormat="1" applyFont="1" applyFill="1" applyBorder="1" applyAlignment="1">
      <alignment horizontal="center"/>
    </xf>
    <xf numFmtId="16" fontId="31" fillId="2" borderId="15" xfId="0" applyNumberFormat="1" applyFont="1" applyFill="1" applyBorder="1" applyAlignment="1">
      <alignment horizontal="center" vertical="center"/>
    </xf>
    <xf numFmtId="0" fontId="295" fillId="0" borderId="0" xfId="0" applyFont="1" applyAlignment="1">
      <alignment wrapText="1"/>
    </xf>
    <xf numFmtId="16" fontId="270" fillId="0" borderId="11" xfId="0" applyNumberFormat="1" applyFont="1" applyBorder="1" applyAlignment="1" applyProtection="1">
      <alignment horizontal="center" vertical="center"/>
      <protection locked="0"/>
    </xf>
    <xf numFmtId="16" fontId="80" fillId="4" borderId="2" xfId="0" applyNumberFormat="1" applyFont="1" applyFill="1" applyBorder="1" applyAlignment="1">
      <alignment horizontal="center" vertical="center"/>
    </xf>
    <xf numFmtId="0" fontId="339" fillId="10" borderId="1" xfId="0" applyFont="1" applyFill="1" applyBorder="1"/>
    <xf numFmtId="16" fontId="110" fillId="0" borderId="0" xfId="13" applyNumberFormat="1" applyFont="1" applyAlignment="1" applyProtection="1"/>
    <xf numFmtId="0" fontId="245" fillId="0" borderId="4" xfId="0" applyFont="1" applyBorder="1" applyAlignment="1">
      <alignment horizontal="center" wrapText="1"/>
    </xf>
    <xf numFmtId="0" fontId="244" fillId="0" borderId="4" xfId="0" applyFont="1" applyBorder="1" applyAlignment="1">
      <alignment horizontal="center"/>
    </xf>
    <xf numFmtId="0" fontId="244" fillId="0" borderId="4" xfId="0" applyFont="1" applyBorder="1" applyAlignment="1">
      <alignment horizontal="center" wrapText="1"/>
    </xf>
    <xf numFmtId="0" fontId="250" fillId="0" borderId="0" xfId="0" applyFont="1" applyAlignment="1">
      <alignment horizontal="center" wrapText="1"/>
    </xf>
    <xf numFmtId="0" fontId="253" fillId="0" borderId="3" xfId="0" applyFont="1" applyBorder="1" applyAlignment="1">
      <alignment horizontal="center" wrapText="1"/>
    </xf>
    <xf numFmtId="0" fontId="334" fillId="0" borderId="0" xfId="0" applyFont="1" applyAlignment="1">
      <alignment horizontal="center"/>
    </xf>
    <xf numFmtId="16" fontId="247" fillId="4" borderId="1" xfId="0" applyNumberFormat="1" applyFont="1" applyFill="1" applyBorder="1" applyAlignment="1">
      <alignment horizontal="center"/>
    </xf>
    <xf numFmtId="16" fontId="244" fillId="4" borderId="1" xfId="0" applyNumberFormat="1" applyFont="1" applyFill="1" applyBorder="1" applyAlignment="1">
      <alignment horizontal="center"/>
    </xf>
    <xf numFmtId="16" fontId="313" fillId="4" borderId="1" xfId="0" applyNumberFormat="1" applyFont="1" applyFill="1" applyBorder="1" applyAlignment="1">
      <alignment horizontal="center"/>
    </xf>
    <xf numFmtId="0" fontId="248" fillId="0" borderId="20" xfId="0" applyFont="1" applyBorder="1" applyAlignment="1">
      <alignment horizontal="center" vertical="center" wrapText="1"/>
    </xf>
    <xf numFmtId="0" fontId="209" fillId="0" borderId="11" xfId="0" applyFont="1" applyBorder="1" applyAlignment="1">
      <alignment horizontal="center" vertical="center" wrapText="1"/>
    </xf>
    <xf numFmtId="16" fontId="244" fillId="10" borderId="20" xfId="0" applyNumberFormat="1" applyFont="1" applyFill="1" applyBorder="1" applyAlignment="1">
      <alignment horizontal="center" wrapText="1"/>
    </xf>
    <xf numFmtId="16" fontId="244" fillId="0" borderId="20" xfId="0" applyNumberFormat="1" applyFont="1" applyBorder="1" applyAlignment="1">
      <alignment horizontal="center" wrapText="1"/>
    </xf>
    <xf numFmtId="16" fontId="244" fillId="4" borderId="20" xfId="0" applyNumberFormat="1" applyFont="1" applyFill="1" applyBorder="1" applyAlignment="1">
      <alignment horizontal="center" wrapText="1"/>
    </xf>
    <xf numFmtId="16" fontId="201" fillId="0" borderId="0" xfId="0" applyNumberFormat="1" applyFont="1" applyAlignment="1">
      <alignment horizontal="left"/>
    </xf>
    <xf numFmtId="16" fontId="247" fillId="0" borderId="0" xfId="0" applyNumberFormat="1" applyFont="1" applyAlignment="1">
      <alignment horizontal="center"/>
    </xf>
    <xf numFmtId="0" fontId="205" fillId="0" borderId="94" xfId="0" applyFont="1" applyBorder="1" applyAlignment="1">
      <alignment horizontal="center" wrapText="1"/>
    </xf>
    <xf numFmtId="16" fontId="50" fillId="0" borderId="9" xfId="0" applyNumberFormat="1" applyFont="1" applyBorder="1" applyAlignment="1" applyProtection="1">
      <alignment horizontal="left" vertical="center"/>
      <protection locked="0"/>
    </xf>
    <xf numFmtId="0" fontId="205" fillId="0" borderId="13" xfId="0" applyFont="1" applyBorder="1" applyAlignment="1">
      <alignment horizontal="center" wrapText="1"/>
    </xf>
    <xf numFmtId="0" fontId="241" fillId="0" borderId="93" xfId="0" applyFont="1" applyBorder="1"/>
    <xf numFmtId="0" fontId="55" fillId="0" borderId="0" xfId="13" applyFont="1" applyAlignment="1" applyProtection="1"/>
    <xf numFmtId="16" fontId="270" fillId="0" borderId="1" xfId="0" applyNumberFormat="1" applyFont="1" applyBorder="1" applyAlignment="1" applyProtection="1">
      <alignment horizontal="left" vertical="center"/>
      <protection locked="0"/>
    </xf>
    <xf numFmtId="16" fontId="273" fillId="0" borderId="10" xfId="0" applyNumberFormat="1" applyFont="1" applyBorder="1" applyAlignment="1" applyProtection="1">
      <alignment horizontal="left" vertical="center"/>
      <protection locked="0"/>
    </xf>
    <xf numFmtId="16" fontId="273" fillId="0" borderId="10" xfId="0" quotePrefix="1" applyNumberFormat="1" applyFont="1" applyBorder="1" applyAlignment="1" applyProtection="1">
      <alignment horizontal="left" vertical="center"/>
      <protection locked="0"/>
    </xf>
    <xf numFmtId="16" fontId="40" fillId="4" borderId="34" xfId="0" applyNumberFormat="1" applyFont="1" applyFill="1" applyBorder="1" applyAlignment="1" applyProtection="1">
      <alignment horizontal="center" vertical="center"/>
      <protection locked="0"/>
    </xf>
    <xf numFmtId="16" fontId="87" fillId="0" borderId="0" xfId="0" applyNumberFormat="1" applyFont="1" applyAlignment="1">
      <alignment horizontal="center"/>
    </xf>
    <xf numFmtId="16" fontId="338" fillId="22" borderId="1" xfId="0" applyNumberFormat="1" applyFont="1" applyFill="1" applyBorder="1" applyAlignment="1">
      <alignment horizontal="center"/>
    </xf>
    <xf numFmtId="16" fontId="31" fillId="0" borderId="2" xfId="0" applyNumberFormat="1" applyFont="1" applyBorder="1" applyAlignment="1">
      <alignment horizontal="left" vertical="center"/>
    </xf>
    <xf numFmtId="16" fontId="78" fillId="4" borderId="10" xfId="0" applyNumberFormat="1" applyFont="1" applyFill="1" applyBorder="1" applyAlignment="1" applyProtection="1">
      <alignment horizontal="center" vertical="center"/>
      <protection locked="0"/>
    </xf>
    <xf numFmtId="16" fontId="0" fillId="4" borderId="12" xfId="0" applyNumberFormat="1" applyFill="1" applyBorder="1" applyAlignment="1" applyProtection="1">
      <alignment horizontal="center" vertical="center"/>
      <protection locked="0"/>
    </xf>
    <xf numFmtId="16" fontId="273" fillId="10" borderId="1" xfId="0" applyNumberFormat="1" applyFont="1" applyFill="1" applyBorder="1" applyAlignment="1" applyProtection="1">
      <alignment horizontal="center" vertical="center"/>
      <protection locked="0"/>
    </xf>
    <xf numFmtId="16" fontId="273" fillId="10" borderId="2" xfId="0" applyNumberFormat="1" applyFont="1" applyFill="1" applyBorder="1" applyAlignment="1" applyProtection="1">
      <alignment horizontal="center" vertical="center"/>
      <protection locked="0"/>
    </xf>
    <xf numFmtId="16" fontId="273" fillId="10" borderId="12" xfId="0" applyNumberFormat="1" applyFont="1" applyFill="1" applyBorder="1" applyAlignment="1" applyProtection="1">
      <alignment horizontal="center" vertical="center"/>
      <protection locked="0"/>
    </xf>
    <xf numFmtId="0" fontId="40" fillId="25" borderId="43" xfId="0" applyFont="1" applyFill="1" applyBorder="1" applyAlignment="1">
      <alignment horizontal="center" vertical="center" wrapText="1"/>
    </xf>
    <xf numFmtId="16" fontId="244" fillId="0" borderId="95" xfId="0" applyNumberFormat="1" applyFont="1" applyBorder="1" applyAlignment="1">
      <alignment horizontal="center"/>
    </xf>
    <xf numFmtId="0" fontId="316" fillId="0" borderId="0" xfId="0" applyFont="1" applyAlignment="1">
      <alignment horizontal="right" vertical="center"/>
    </xf>
    <xf numFmtId="0" fontId="233" fillId="0" borderId="0" xfId="0" applyFont="1" applyAlignment="1">
      <alignment horizontal="right" vertical="center"/>
    </xf>
    <xf numFmtId="16" fontId="335" fillId="0" borderId="2" xfId="0" applyNumberFormat="1" applyFont="1" applyBorder="1" applyAlignment="1">
      <alignment horizontal="left" vertical="center"/>
    </xf>
    <xf numFmtId="16" fontId="335" fillId="0" borderId="2" xfId="0" applyNumberFormat="1" applyFont="1" applyBorder="1" applyAlignment="1">
      <alignment horizontal="center" vertical="center"/>
    </xf>
    <xf numFmtId="16" fontId="32" fillId="4" borderId="12" xfId="0" applyNumberFormat="1" applyFont="1" applyFill="1" applyBorder="1" applyAlignment="1" applyProtection="1">
      <alignment horizontal="center" vertical="center"/>
      <protection locked="0"/>
    </xf>
    <xf numFmtId="16" fontId="341" fillId="0" borderId="0" xfId="0" applyNumberFormat="1" applyFont="1" applyAlignment="1">
      <alignment horizontal="center"/>
    </xf>
    <xf numFmtId="16" fontId="342" fillId="0" borderId="0" xfId="0" applyNumberFormat="1" applyFont="1" applyAlignment="1">
      <alignment horizontal="center"/>
    </xf>
    <xf numFmtId="16" fontId="89" fillId="4" borderId="7" xfId="0" applyNumberFormat="1" applyFont="1" applyFill="1" applyBorder="1" applyAlignment="1" applyProtection="1">
      <alignment horizontal="left" vertical="center"/>
      <protection locked="0"/>
    </xf>
    <xf numFmtId="16" fontId="233" fillId="4" borderId="12" xfId="0" applyNumberFormat="1" applyFont="1" applyFill="1" applyBorder="1" applyAlignment="1" applyProtection="1">
      <alignment horizontal="left" vertical="center"/>
      <protection locked="0"/>
    </xf>
    <xf numFmtId="1" fontId="32" fillId="4" borderId="12" xfId="0" applyNumberFormat="1" applyFont="1" applyFill="1" applyBorder="1" applyAlignment="1" applyProtection="1">
      <alignment horizontal="center" vertical="center"/>
      <protection locked="0"/>
    </xf>
    <xf numFmtId="16" fontId="326" fillId="4" borderId="12" xfId="0" applyNumberFormat="1" applyFont="1" applyFill="1" applyBorder="1" applyAlignment="1" applyProtection="1">
      <alignment horizontal="center" vertical="center"/>
      <protection locked="0"/>
    </xf>
    <xf numFmtId="16" fontId="100" fillId="4" borderId="7" xfId="0" applyNumberFormat="1" applyFont="1" applyFill="1" applyBorder="1" applyAlignment="1" applyProtection="1">
      <alignment horizontal="left" vertical="center"/>
      <protection locked="0"/>
    </xf>
    <xf numFmtId="16" fontId="75" fillId="0" borderId="2" xfId="0" applyNumberFormat="1" applyFont="1" applyBorder="1" applyAlignment="1">
      <alignment horizontal="left" vertical="center"/>
    </xf>
    <xf numFmtId="16" fontId="53" fillId="0" borderId="62" xfId="0" applyNumberFormat="1" applyFont="1" applyBorder="1" applyAlignment="1">
      <alignment horizontal="center" vertical="center"/>
    </xf>
    <xf numFmtId="16" fontId="168" fillId="0" borderId="1" xfId="0" applyNumberFormat="1" applyFont="1" applyBorder="1" applyAlignment="1">
      <alignment horizontal="center"/>
    </xf>
    <xf numFmtId="0" fontId="167" fillId="0" borderId="1" xfId="0" applyFont="1" applyBorder="1" applyAlignment="1">
      <alignment horizontal="center"/>
    </xf>
    <xf numFmtId="0" fontId="168" fillId="0" borderId="1" xfId="0" applyFont="1" applyBorder="1"/>
    <xf numFmtId="0" fontId="168" fillId="0" borderId="1" xfId="0" applyFont="1" applyBorder="1" applyAlignment="1">
      <alignment horizontal="center"/>
    </xf>
    <xf numFmtId="16" fontId="171" fillId="0" borderId="1" xfId="0" applyNumberFormat="1" applyFont="1" applyBorder="1" applyAlignment="1">
      <alignment horizontal="center"/>
    </xf>
    <xf numFmtId="16" fontId="168" fillId="4" borderId="1" xfId="0" applyNumberFormat="1" applyFont="1" applyFill="1" applyBorder="1" applyAlignment="1">
      <alignment horizontal="center"/>
    </xf>
    <xf numFmtId="16" fontId="343" fillId="0" borderId="1" xfId="0" applyNumberFormat="1" applyFont="1" applyBorder="1" applyAlignment="1">
      <alignment horizontal="center"/>
    </xf>
    <xf numFmtId="16" fontId="167" fillId="0" borderId="1" xfId="0" applyNumberFormat="1" applyFont="1" applyBorder="1" applyAlignment="1">
      <alignment horizontal="center"/>
    </xf>
    <xf numFmtId="0" fontId="168" fillId="43" borderId="1" xfId="0" applyFont="1" applyFill="1" applyBorder="1"/>
    <xf numFmtId="0" fontId="168" fillId="43" borderId="1" xfId="0" applyFont="1" applyFill="1" applyBorder="1" applyAlignment="1">
      <alignment horizontal="center"/>
    </xf>
    <xf numFmtId="16" fontId="167" fillId="43" borderId="1" xfId="0" applyNumberFormat="1" applyFont="1" applyFill="1" applyBorder="1" applyAlignment="1">
      <alignment horizontal="center"/>
    </xf>
    <xf numFmtId="16" fontId="168" fillId="43" borderId="1" xfId="0" applyNumberFormat="1" applyFont="1" applyFill="1" applyBorder="1" applyAlignment="1">
      <alignment horizontal="center"/>
    </xf>
    <xf numFmtId="16" fontId="343" fillId="43" borderId="1" xfId="0" applyNumberFormat="1" applyFont="1" applyFill="1" applyBorder="1" applyAlignment="1">
      <alignment horizontal="center"/>
    </xf>
    <xf numFmtId="0" fontId="167" fillId="22" borderId="1" xfId="0" applyFont="1" applyFill="1" applyBorder="1"/>
    <xf numFmtId="0" fontId="167" fillId="22" borderId="1" xfId="0" applyFont="1" applyFill="1" applyBorder="1" applyAlignment="1">
      <alignment horizontal="center"/>
    </xf>
    <xf numFmtId="16" fontId="171" fillId="22" borderId="1" xfId="0" applyNumberFormat="1" applyFont="1" applyFill="1" applyBorder="1" applyAlignment="1">
      <alignment horizontal="center"/>
    </xf>
    <xf numFmtId="16" fontId="167" fillId="22" borderId="1" xfId="0" applyNumberFormat="1" applyFont="1" applyFill="1" applyBorder="1" applyAlignment="1">
      <alignment horizontal="center"/>
    </xf>
    <xf numFmtId="0" fontId="167" fillId="0" borderId="1" xfId="0" applyFont="1" applyBorder="1"/>
    <xf numFmtId="0" fontId="170" fillId="0" borderId="1" xfId="0" applyFont="1" applyBorder="1"/>
    <xf numFmtId="0" fontId="168" fillId="0" borderId="1" xfId="0" applyFont="1" applyBorder="1" applyAlignment="1">
      <alignment horizontal="center" wrapText="1"/>
    </xf>
    <xf numFmtId="16" fontId="171" fillId="0" borderId="1" xfId="0" applyNumberFormat="1" applyFont="1" applyBorder="1" applyAlignment="1">
      <alignment horizontal="center" wrapText="1"/>
    </xf>
    <xf numFmtId="16" fontId="168" fillId="0" borderId="1" xfId="0" applyNumberFormat="1" applyFont="1" applyBorder="1" applyAlignment="1">
      <alignment horizontal="center" wrapText="1"/>
    </xf>
    <xf numFmtId="16" fontId="168" fillId="0" borderId="20" xfId="0" applyNumberFormat="1" applyFont="1" applyBorder="1" applyAlignment="1">
      <alignment horizontal="center" wrapText="1"/>
    </xf>
    <xf numFmtId="0" fontId="167" fillId="44" borderId="1" xfId="0" applyFont="1" applyFill="1" applyBorder="1"/>
    <xf numFmtId="0" fontId="168" fillId="44" borderId="1" xfId="0" applyFont="1" applyFill="1" applyBorder="1" applyAlignment="1">
      <alignment horizontal="center" wrapText="1"/>
    </xf>
    <xf numFmtId="16" fontId="168" fillId="44" borderId="1" xfId="0" applyNumberFormat="1" applyFont="1" applyFill="1" applyBorder="1" applyAlignment="1">
      <alignment horizontal="center" wrapText="1"/>
    </xf>
    <xf numFmtId="16" fontId="168" fillId="44" borderId="20" xfId="0" applyNumberFormat="1" applyFont="1" applyFill="1" applyBorder="1" applyAlignment="1">
      <alignment horizontal="center" wrapText="1"/>
    </xf>
    <xf numFmtId="0" fontId="50" fillId="0" borderId="0" xfId="0" applyFont="1" applyAlignment="1">
      <alignment horizontal="left"/>
    </xf>
    <xf numFmtId="16" fontId="270" fillId="0" borderId="0" xfId="0" applyNumberFormat="1" applyFont="1" applyAlignment="1">
      <alignment horizontal="center" vertical="top"/>
    </xf>
    <xf numFmtId="16" fontId="266" fillId="0" borderId="0" xfId="0" quotePrefix="1" applyNumberFormat="1" applyFont="1" applyAlignment="1">
      <alignment horizontal="left"/>
    </xf>
    <xf numFmtId="16" fontId="100" fillId="0" borderId="0" xfId="0" applyNumberFormat="1" applyFont="1" applyAlignment="1">
      <alignment horizontal="center" vertical="center"/>
    </xf>
    <xf numFmtId="16" fontId="338" fillId="0" borderId="0" xfId="0" applyNumberFormat="1" applyFont="1" applyAlignment="1">
      <alignment horizontal="center"/>
    </xf>
    <xf numFmtId="16" fontId="344" fillId="4" borderId="1" xfId="0" applyNumberFormat="1" applyFont="1" applyFill="1" applyBorder="1" applyAlignment="1">
      <alignment horizontal="center"/>
    </xf>
    <xf numFmtId="0" fontId="158" fillId="0" borderId="0" xfId="0" applyFont="1"/>
    <xf numFmtId="0" fontId="345" fillId="0" borderId="0" xfId="0" applyFont="1"/>
    <xf numFmtId="0" fontId="91" fillId="0" borderId="0" xfId="0" applyFont="1"/>
    <xf numFmtId="16" fontId="171" fillId="44" borderId="1" xfId="0" applyNumberFormat="1" applyFont="1" applyFill="1" applyBorder="1" applyAlignment="1">
      <alignment horizontal="center" wrapText="1"/>
    </xf>
    <xf numFmtId="16" fontId="171" fillId="43" borderId="1" xfId="0" applyNumberFormat="1" applyFont="1" applyFill="1" applyBorder="1" applyAlignment="1">
      <alignment horizontal="center"/>
    </xf>
    <xf numFmtId="16" fontId="346" fillId="0" borderId="1" xfId="0" applyNumberFormat="1" applyFont="1" applyBorder="1" applyAlignment="1">
      <alignment horizontal="center"/>
    </xf>
    <xf numFmtId="0" fontId="167" fillId="0" borderId="0" xfId="0" applyFont="1" applyAlignment="1">
      <alignment vertical="center"/>
    </xf>
    <xf numFmtId="16" fontId="346" fillId="0" borderId="0" xfId="0" applyNumberFormat="1" applyFont="1" applyAlignment="1">
      <alignment horizontal="center" vertical="center"/>
    </xf>
    <xf numFmtId="16" fontId="346" fillId="43" borderId="1" xfId="0" applyNumberFormat="1" applyFont="1" applyFill="1" applyBorder="1" applyAlignment="1">
      <alignment horizontal="center"/>
    </xf>
    <xf numFmtId="0" fontId="329" fillId="0" borderId="0" xfId="0" applyFont="1" applyAlignment="1">
      <alignment horizontal="right"/>
    </xf>
    <xf numFmtId="0" fontId="167" fillId="22" borderId="14" xfId="0" applyFont="1" applyFill="1" applyBorder="1"/>
    <xf numFmtId="0" fontId="167" fillId="22" borderId="14" xfId="0" applyFont="1" applyFill="1" applyBorder="1" applyAlignment="1">
      <alignment horizontal="center"/>
    </xf>
    <xf numFmtId="16" fontId="167" fillId="22" borderId="14" xfId="0" applyNumberFormat="1" applyFont="1" applyFill="1" applyBorder="1" applyAlignment="1">
      <alignment horizontal="center"/>
    </xf>
    <xf numFmtId="0" fontId="167" fillId="0" borderId="0" xfId="0" applyFont="1"/>
    <xf numFmtId="0" fontId="167" fillId="0" borderId="0" xfId="0" applyFont="1" applyAlignment="1">
      <alignment horizontal="center"/>
    </xf>
    <xf numFmtId="16" fontId="167" fillId="0" borderId="0" xfId="0" applyNumberFormat="1" applyFont="1" applyAlignment="1">
      <alignment horizontal="center"/>
    </xf>
    <xf numFmtId="0" fontId="347" fillId="43" borderId="1" xfId="0" applyFont="1" applyFill="1" applyBorder="1"/>
    <xf numFmtId="0" fontId="347" fillId="43" borderId="1" xfId="0" applyFont="1" applyFill="1" applyBorder="1" applyAlignment="1">
      <alignment horizontal="center"/>
    </xf>
    <xf numFmtId="16" fontId="347" fillId="43" borderId="1" xfId="0" applyNumberFormat="1" applyFont="1" applyFill="1" applyBorder="1" applyAlignment="1">
      <alignment horizontal="center"/>
    </xf>
    <xf numFmtId="0" fontId="343" fillId="0" borderId="1" xfId="0" applyFont="1" applyBorder="1" applyAlignment="1">
      <alignment vertical="center"/>
    </xf>
    <xf numFmtId="16" fontId="343" fillId="0" borderId="1" xfId="0" applyNumberFormat="1" applyFont="1" applyBorder="1" applyAlignment="1">
      <alignment horizontal="center" vertical="center"/>
    </xf>
    <xf numFmtId="0" fontId="343" fillId="10" borderId="1" xfId="0" applyFont="1" applyFill="1" applyBorder="1"/>
    <xf numFmtId="0" fontId="347" fillId="10" borderId="1" xfId="0" applyFont="1" applyFill="1" applyBorder="1" applyAlignment="1">
      <alignment horizontal="center" wrapText="1"/>
    </xf>
    <xf numFmtId="16" fontId="348" fillId="10" borderId="1" xfId="0" applyNumberFormat="1" applyFont="1" applyFill="1" applyBorder="1" applyAlignment="1">
      <alignment horizontal="center" wrapText="1"/>
    </xf>
    <xf numFmtId="16" fontId="347" fillId="10" borderId="1" xfId="0" applyNumberFormat="1" applyFont="1" applyFill="1" applyBorder="1" applyAlignment="1">
      <alignment horizontal="center" wrapText="1"/>
    </xf>
    <xf numFmtId="16" fontId="347" fillId="10" borderId="20" xfId="0" applyNumberFormat="1" applyFont="1" applyFill="1" applyBorder="1" applyAlignment="1">
      <alignment horizontal="center" wrapText="1"/>
    </xf>
    <xf numFmtId="0" fontId="343" fillId="0" borderId="1" xfId="0" applyFont="1" applyBorder="1"/>
    <xf numFmtId="0" fontId="347" fillId="0" borderId="1" xfId="0" applyFont="1" applyBorder="1" applyAlignment="1">
      <alignment horizontal="center" wrapText="1"/>
    </xf>
    <xf numFmtId="16" fontId="347" fillId="0" borderId="1" xfId="0" applyNumberFormat="1" applyFont="1" applyBorder="1" applyAlignment="1">
      <alignment horizontal="center" wrapText="1"/>
    </xf>
    <xf numFmtId="0" fontId="350" fillId="0" borderId="1" xfId="0" applyFont="1" applyBorder="1" applyAlignment="1" applyProtection="1">
      <alignment vertical="center"/>
      <protection locked="0"/>
    </xf>
    <xf numFmtId="16" fontId="343" fillId="0" borderId="1" xfId="0" applyNumberFormat="1" applyFont="1" applyBorder="1" applyAlignment="1" applyProtection="1">
      <alignment horizontal="center" vertical="center"/>
      <protection locked="0"/>
    </xf>
    <xf numFmtId="16" fontId="348" fillId="0" borderId="1" xfId="0" applyNumberFormat="1" applyFont="1" applyBorder="1" applyAlignment="1" applyProtection="1">
      <alignment horizontal="center" vertical="center"/>
      <protection locked="0"/>
    </xf>
    <xf numFmtId="0" fontId="343" fillId="0" borderId="1" xfId="0" applyFont="1" applyBorder="1" applyAlignment="1" applyProtection="1">
      <alignment vertical="center"/>
      <protection locked="0"/>
    </xf>
    <xf numFmtId="0" fontId="350" fillId="42" borderId="1" xfId="0" applyFont="1" applyFill="1" applyBorder="1" applyAlignment="1" applyProtection="1">
      <alignment vertical="center"/>
      <protection locked="0"/>
    </xf>
    <xf numFmtId="16" fontId="343" fillId="42" borderId="1" xfId="0" applyNumberFormat="1" applyFont="1" applyFill="1" applyBorder="1" applyAlignment="1" applyProtection="1">
      <alignment horizontal="center" vertical="center"/>
      <protection locked="0"/>
    </xf>
    <xf numFmtId="16" fontId="43" fillId="0" borderId="0" xfId="0" applyNumberFormat="1" applyFont="1" applyAlignment="1">
      <alignment vertical="top"/>
    </xf>
    <xf numFmtId="16" fontId="343" fillId="4" borderId="1" xfId="0" applyNumberFormat="1" applyFont="1" applyFill="1" applyBorder="1" applyAlignment="1" applyProtection="1">
      <alignment horizontal="center" vertical="center"/>
      <protection locked="0"/>
    </xf>
    <xf numFmtId="16" fontId="348" fillId="42" borderId="1" xfId="0" applyNumberFormat="1" applyFont="1" applyFill="1" applyBorder="1" applyAlignment="1" applyProtection="1">
      <alignment horizontal="center" vertical="center"/>
      <protection locked="0"/>
    </xf>
    <xf numFmtId="16" fontId="348" fillId="0" borderId="1" xfId="0" applyNumberFormat="1" applyFont="1" applyBorder="1" applyAlignment="1">
      <alignment horizontal="center" wrapText="1"/>
    </xf>
    <xf numFmtId="16" fontId="348" fillId="43" borderId="1" xfId="0" applyNumberFormat="1" applyFont="1" applyFill="1" applyBorder="1" applyAlignment="1">
      <alignment horizontal="center"/>
    </xf>
    <xf numFmtId="16" fontId="100" fillId="0" borderId="0" xfId="0" applyNumberFormat="1" applyFont="1" applyAlignment="1">
      <alignment horizontal="center"/>
    </xf>
    <xf numFmtId="16" fontId="0" fillId="8" borderId="1" xfId="0" applyNumberFormat="1" applyFill="1" applyBorder="1" applyAlignment="1">
      <alignment horizontal="left" vertical="center"/>
    </xf>
    <xf numFmtId="16" fontId="343" fillId="0" borderId="0" xfId="0" applyNumberFormat="1" applyFont="1" applyAlignment="1">
      <alignment horizontal="center"/>
    </xf>
    <xf numFmtId="0" fontId="169" fillId="0" borderId="1" xfId="0" applyFont="1" applyBorder="1"/>
    <xf numFmtId="16" fontId="167" fillId="4" borderId="1" xfId="0" applyNumberFormat="1" applyFont="1" applyFill="1" applyBorder="1" applyAlignment="1">
      <alignment horizontal="center"/>
    </xf>
    <xf numFmtId="0" fontId="89" fillId="0" borderId="7" xfId="0" applyFont="1" applyBorder="1" applyAlignment="1">
      <alignment vertical="center" wrapText="1"/>
    </xf>
    <xf numFmtId="16" fontId="130" fillId="0" borderId="0" xfId="0" applyNumberFormat="1" applyFont="1" applyAlignment="1">
      <alignment horizontal="center" vertical="center"/>
    </xf>
    <xf numFmtId="16" fontId="280" fillId="0" borderId="0" xfId="0" applyNumberFormat="1" applyFont="1" applyAlignment="1">
      <alignment horizontal="center" vertical="center"/>
    </xf>
    <xf numFmtId="16" fontId="284" fillId="0" borderId="0" xfId="0" applyNumberFormat="1" applyFont="1" applyAlignment="1">
      <alignment horizontal="center" vertical="center"/>
    </xf>
    <xf numFmtId="0" fontId="279" fillId="0" borderId="0" xfId="0" applyFont="1" applyAlignment="1">
      <alignment horizontal="center" vertical="center" wrapText="1"/>
    </xf>
    <xf numFmtId="0" fontId="352" fillId="0" borderId="1" xfId="0" applyFont="1" applyBorder="1"/>
    <xf numFmtId="16" fontId="349" fillId="4" borderId="1" xfId="0" applyNumberFormat="1" applyFont="1" applyFill="1" applyBorder="1" applyAlignment="1">
      <alignment horizontal="center" wrapText="1"/>
    </xf>
    <xf numFmtId="16" fontId="349" fillId="10" borderId="1" xfId="0" applyNumberFormat="1" applyFont="1" applyFill="1" applyBorder="1" applyAlignment="1">
      <alignment horizontal="center" wrapText="1"/>
    </xf>
    <xf numFmtId="16" fontId="348" fillId="0" borderId="1" xfId="0" applyNumberFormat="1" applyFont="1" applyBorder="1" applyAlignment="1">
      <alignment horizontal="center" vertical="center"/>
    </xf>
    <xf numFmtId="0" fontId="167" fillId="0" borderId="1" xfId="0" applyFont="1" applyBorder="1" applyAlignment="1">
      <alignment vertical="center"/>
    </xf>
    <xf numFmtId="16" fontId="167" fillId="0" borderId="1" xfId="0" applyNumberFormat="1" applyFont="1" applyBorder="1" applyAlignment="1">
      <alignment horizontal="center" vertical="center"/>
    </xf>
    <xf numFmtId="16" fontId="354" fillId="4" borderId="1" xfId="0" applyNumberFormat="1" applyFont="1" applyFill="1" applyBorder="1" applyAlignment="1">
      <alignment horizontal="center" vertical="center"/>
    </xf>
    <xf numFmtId="0" fontId="170" fillId="43" borderId="1" xfId="0" applyFont="1" applyFill="1" applyBorder="1" applyAlignment="1">
      <alignment vertical="center"/>
    </xf>
    <xf numFmtId="16" fontId="170" fillId="43" borderId="1" xfId="0" applyNumberFormat="1" applyFont="1" applyFill="1" applyBorder="1" applyAlignment="1">
      <alignment horizontal="center" vertical="center"/>
    </xf>
    <xf numFmtId="16" fontId="350" fillId="43" borderId="1" xfId="0" applyNumberFormat="1" applyFont="1" applyFill="1" applyBorder="1" applyAlignment="1">
      <alignment horizontal="center"/>
    </xf>
    <xf numFmtId="16" fontId="32" fillId="4" borderId="15" xfId="0" applyNumberFormat="1" applyFont="1" applyFill="1" applyBorder="1" applyAlignment="1">
      <alignment horizontal="center" vertical="center"/>
    </xf>
    <xf numFmtId="16" fontId="32" fillId="4" borderId="5" xfId="0" applyNumberFormat="1" applyFont="1" applyFill="1" applyBorder="1" applyAlignment="1">
      <alignment horizontal="center" vertical="center"/>
    </xf>
    <xf numFmtId="16" fontId="32" fillId="4" borderId="12" xfId="0" applyNumberFormat="1" applyFont="1" applyFill="1" applyBorder="1" applyAlignment="1">
      <alignment horizontal="center" vertical="center"/>
    </xf>
    <xf numFmtId="16" fontId="53" fillId="2" borderId="11" xfId="0" applyNumberFormat="1" applyFont="1" applyFill="1" applyBorder="1" applyAlignment="1">
      <alignment horizontal="center" vertical="center"/>
    </xf>
    <xf numFmtId="16" fontId="219" fillId="0" borderId="10" xfId="0" applyNumberFormat="1" applyFont="1" applyBorder="1" applyAlignment="1">
      <alignment horizontal="center" vertical="center"/>
    </xf>
    <xf numFmtId="16" fontId="31" fillId="17" borderId="2" xfId="0" applyNumberFormat="1" applyFont="1" applyFill="1" applyBorder="1" applyAlignment="1">
      <alignment horizontal="center" vertical="center"/>
    </xf>
    <xf numFmtId="16" fontId="32" fillId="17" borderId="15" xfId="0" applyNumberFormat="1" applyFont="1" applyFill="1" applyBorder="1" applyAlignment="1">
      <alignment horizontal="center" vertical="center"/>
    </xf>
    <xf numFmtId="16" fontId="32" fillId="17" borderId="12" xfId="0" applyNumberFormat="1" applyFont="1" applyFill="1" applyBorder="1" applyAlignment="1">
      <alignment horizontal="center" vertical="center"/>
    </xf>
    <xf numFmtId="0" fontId="167" fillId="0" borderId="14" xfId="0" applyFont="1" applyBorder="1"/>
    <xf numFmtId="0" fontId="167" fillId="0" borderId="14" xfId="0" applyFont="1" applyBorder="1" applyAlignment="1">
      <alignment horizontal="center"/>
    </xf>
    <xf numFmtId="16" fontId="167" fillId="0" borderId="14" xfId="0" applyNumberFormat="1" applyFont="1" applyBorder="1" applyAlignment="1">
      <alignment horizontal="center"/>
    </xf>
    <xf numFmtId="0" fontId="40" fillId="4" borderId="0" xfId="0" applyFont="1" applyFill="1"/>
    <xf numFmtId="16" fontId="266" fillId="0" borderId="0" xfId="0" applyNumberFormat="1" applyFont="1" applyAlignment="1">
      <alignment horizontal="center" vertical="center"/>
    </xf>
    <xf numFmtId="16" fontId="50" fillId="0" borderId="0" xfId="0" applyNumberFormat="1" applyFont="1" applyAlignment="1" applyProtection="1">
      <alignment horizontal="center" vertical="center"/>
      <protection locked="0"/>
    </xf>
    <xf numFmtId="16" fontId="355" fillId="0" borderId="0" xfId="0" applyNumberFormat="1" applyFont="1" applyAlignment="1">
      <alignment horizontal="center" vertical="center" wrapText="1"/>
    </xf>
    <xf numFmtId="0" fontId="43" fillId="4" borderId="0" xfId="0" applyFont="1" applyFill="1" applyAlignment="1">
      <alignment horizontal="center" vertical="center"/>
    </xf>
    <xf numFmtId="16" fontId="350" fillId="0" borderId="1" xfId="0" applyNumberFormat="1" applyFont="1" applyBorder="1" applyAlignment="1">
      <alignment horizontal="center" wrapText="1"/>
    </xf>
    <xf numFmtId="0" fontId="313" fillId="0" borderId="1" xfId="0" applyFont="1" applyBorder="1"/>
    <xf numFmtId="0" fontId="94" fillId="0" borderId="0" xfId="0" applyFont="1" applyAlignment="1">
      <alignment horizontal="left" vertical="top"/>
    </xf>
    <xf numFmtId="16" fontId="227" fillId="0" borderId="0" xfId="0" applyNumberFormat="1" applyFont="1" applyAlignment="1">
      <alignment horizontal="left" vertical="center"/>
    </xf>
    <xf numFmtId="16" fontId="32" fillId="2" borderId="0" xfId="0" applyNumberFormat="1" applyFont="1" applyFill="1" applyAlignment="1">
      <alignment horizontal="center" vertical="center"/>
    </xf>
    <xf numFmtId="16" fontId="31" fillId="2" borderId="0" xfId="0" applyNumberFormat="1" applyFont="1" applyFill="1" applyAlignment="1">
      <alignment horizontal="center" vertical="center"/>
    </xf>
    <xf numFmtId="0" fontId="43" fillId="0" borderId="0" xfId="0" applyFont="1" applyAlignment="1">
      <alignment vertical="top"/>
    </xf>
    <xf numFmtId="0" fontId="31" fillId="0" borderId="5" xfId="0" applyFont="1" applyBorder="1" applyAlignment="1">
      <alignment horizontal="center" vertical="top"/>
    </xf>
    <xf numFmtId="0" fontId="31" fillId="0" borderId="5" xfId="0" applyFont="1" applyBorder="1" applyAlignment="1">
      <alignment horizontal="center" vertical="top" wrapText="1"/>
    </xf>
    <xf numFmtId="0" fontId="70" fillId="0" borderId="18" xfId="0" applyFont="1" applyBorder="1" applyAlignment="1">
      <alignment horizontal="center" vertical="top"/>
    </xf>
    <xf numFmtId="16" fontId="43" fillId="2" borderId="2" xfId="0" applyNumberFormat="1" applyFont="1" applyFill="1" applyBorder="1" applyAlignment="1">
      <alignment horizontal="center" vertical="center"/>
    </xf>
    <xf numFmtId="16" fontId="31" fillId="0" borderId="7" xfId="0" applyNumberFormat="1" applyFont="1" applyBorder="1" applyAlignment="1">
      <alignment horizontal="center" vertical="center"/>
    </xf>
    <xf numFmtId="16" fontId="31" fillId="0" borderId="12" xfId="0" applyNumberFormat="1" applyFont="1" applyBorder="1" applyAlignment="1">
      <alignment horizontal="center" vertical="center"/>
    </xf>
    <xf numFmtId="16" fontId="71" fillId="2" borderId="5" xfId="0" applyNumberFormat="1" applyFont="1" applyFill="1" applyBorder="1" applyAlignment="1">
      <alignment horizontal="center" vertical="center"/>
    </xf>
    <xf numFmtId="16" fontId="32" fillId="0" borderId="15" xfId="0" applyNumberFormat="1" applyFont="1" applyBorder="1" applyAlignment="1">
      <alignment horizontal="left" vertical="center"/>
    </xf>
    <xf numFmtId="16" fontId="71" fillId="2" borderId="2" xfId="0" applyNumberFormat="1" applyFont="1" applyFill="1" applyBorder="1" applyAlignment="1">
      <alignment horizontal="center" vertical="center"/>
    </xf>
    <xf numFmtId="16" fontId="31" fillId="0" borderId="15" xfId="0" applyNumberFormat="1" applyFont="1" applyBorder="1" applyAlignment="1">
      <alignment horizontal="center" vertical="center"/>
    </xf>
    <xf numFmtId="16" fontId="200" fillId="0" borderId="12" xfId="0" applyNumberFormat="1" applyFont="1" applyBorder="1" applyAlignment="1">
      <alignment horizontal="center" vertical="center"/>
    </xf>
    <xf numFmtId="16" fontId="50" fillId="0" borderId="15" xfId="0" applyNumberFormat="1" applyFont="1" applyBorder="1" applyAlignment="1">
      <alignment horizontal="left" vertical="center"/>
    </xf>
    <xf numFmtId="16" fontId="50" fillId="0" borderId="5" xfId="0" applyNumberFormat="1" applyFont="1" applyBorder="1" applyAlignment="1">
      <alignment horizontal="center" vertical="center"/>
    </xf>
    <xf numFmtId="16" fontId="71" fillId="2" borderId="15" xfId="0" applyNumberFormat="1" applyFont="1" applyFill="1" applyBorder="1" applyAlignment="1">
      <alignment horizontal="center" vertical="center"/>
    </xf>
    <xf numFmtId="16" fontId="32" fillId="2" borderId="18" xfId="0" applyNumberFormat="1" applyFont="1" applyFill="1" applyBorder="1" applyAlignment="1">
      <alignment horizontal="center" vertical="center"/>
    </xf>
    <xf numFmtId="16" fontId="50" fillId="0" borderId="12" xfId="0" applyNumberFormat="1" applyFont="1" applyBorder="1" applyAlignment="1">
      <alignment horizontal="left" vertical="center"/>
    </xf>
    <xf numFmtId="16" fontId="71" fillId="2" borderId="12" xfId="0" applyNumberFormat="1" applyFont="1" applyFill="1" applyBorder="1" applyAlignment="1">
      <alignment horizontal="center" vertical="center"/>
    </xf>
    <xf numFmtId="16" fontId="32" fillId="0" borderId="10" xfId="0" applyNumberFormat="1" applyFont="1" applyBorder="1" applyAlignment="1">
      <alignment horizontal="left" vertical="center"/>
    </xf>
    <xf numFmtId="16" fontId="32" fillId="2" borderId="10" xfId="0" applyNumberFormat="1" applyFont="1" applyFill="1" applyBorder="1" applyAlignment="1">
      <alignment horizontal="center" vertical="center"/>
    </xf>
    <xf numFmtId="16" fontId="31" fillId="0" borderId="10" xfId="0" applyNumberFormat="1" applyFont="1" applyBorder="1" applyAlignment="1">
      <alignment horizontal="center" vertical="center"/>
    </xf>
    <xf numFmtId="16" fontId="50" fillId="2" borderId="2" xfId="0" applyNumberFormat="1" applyFont="1" applyFill="1" applyBorder="1" applyAlignment="1">
      <alignment horizontal="center" vertical="center"/>
    </xf>
    <xf numFmtId="16" fontId="50" fillId="2" borderId="5" xfId="0" applyNumberFormat="1" applyFont="1" applyFill="1" applyBorder="1" applyAlignment="1">
      <alignment horizontal="center" vertical="center"/>
    </xf>
    <xf numFmtId="16" fontId="31" fillId="0" borderId="71" xfId="0" applyNumberFormat="1" applyFont="1" applyBorder="1" applyAlignment="1">
      <alignment horizontal="center" vertical="center"/>
    </xf>
    <xf numFmtId="16" fontId="32" fillId="0" borderId="71" xfId="0" applyNumberFormat="1" applyFont="1" applyBorder="1" applyAlignment="1">
      <alignment horizontal="center" vertical="center"/>
    </xf>
    <xf numFmtId="16" fontId="43" fillId="0" borderId="7" xfId="0" applyNumberFormat="1" applyFont="1" applyBorder="1" applyAlignment="1">
      <alignment horizontal="center" vertical="center"/>
    </xf>
    <xf numFmtId="16" fontId="32" fillId="4" borderId="10" xfId="0" applyNumberFormat="1" applyFont="1" applyFill="1" applyBorder="1" applyAlignment="1">
      <alignment horizontal="center" vertical="center"/>
    </xf>
    <xf numFmtId="16" fontId="43" fillId="0" borderId="5" xfId="0" applyNumberFormat="1" applyFont="1" applyBorder="1" applyAlignment="1">
      <alignment horizontal="left" vertical="center"/>
    </xf>
    <xf numFmtId="16" fontId="43" fillId="0" borderId="5" xfId="0" applyNumberFormat="1" applyFont="1" applyBorder="1" applyAlignment="1">
      <alignment horizontal="center" vertical="center"/>
    </xf>
    <xf numFmtId="16" fontId="142" fillId="0" borderId="2" xfId="0" applyNumberFormat="1" applyFont="1" applyBorder="1" applyAlignment="1">
      <alignment horizontal="left" vertical="center"/>
    </xf>
    <xf numFmtId="16" fontId="142" fillId="0" borderId="2" xfId="0" applyNumberFormat="1" applyFont="1" applyBorder="1" applyAlignment="1">
      <alignment horizontal="center" vertical="center"/>
    </xf>
    <xf numFmtId="16" fontId="31" fillId="0" borderId="0" xfId="0" applyNumberFormat="1" applyFont="1" applyAlignment="1">
      <alignment horizontal="center" vertical="center"/>
    </xf>
    <xf numFmtId="0" fontId="356" fillId="0" borderId="0" xfId="0" applyFont="1" applyAlignment="1">
      <alignment vertical="center"/>
    </xf>
    <xf numFmtId="0" fontId="357" fillId="0" borderId="0" xfId="13" applyFont="1" applyFill="1" applyAlignment="1" applyProtection="1">
      <alignment vertical="center"/>
    </xf>
    <xf numFmtId="0" fontId="81" fillId="0" borderId="0" xfId="13" applyFont="1" applyAlignment="1" applyProtection="1">
      <alignment vertical="center"/>
    </xf>
    <xf numFmtId="0" fontId="358" fillId="0" borderId="0" xfId="0" applyFont="1" applyAlignment="1">
      <alignment vertical="center"/>
    </xf>
    <xf numFmtId="0" fontId="18" fillId="0" borderId="0" xfId="0" applyFont="1" applyAlignment="1">
      <alignment vertical="center"/>
    </xf>
    <xf numFmtId="0" fontId="31" fillId="0" borderId="5" xfId="0" applyFont="1" applyBorder="1" applyAlignment="1">
      <alignment horizontal="center" vertical="center"/>
    </xf>
    <xf numFmtId="16" fontId="201" fillId="0" borderId="0" xfId="0" applyNumberFormat="1" applyFont="1"/>
    <xf numFmtId="16" fontId="359" fillId="0" borderId="68" xfId="0" applyNumberFormat="1" applyFont="1" applyBorder="1" applyAlignment="1">
      <alignment horizontal="right"/>
    </xf>
    <xf numFmtId="0" fontId="360" fillId="0" borderId="0" xfId="0" applyFont="1" applyAlignment="1">
      <alignment horizontal="right" wrapText="1"/>
    </xf>
    <xf numFmtId="16" fontId="195" fillId="0" borderId="0" xfId="0" applyNumberFormat="1" applyFont="1"/>
    <xf numFmtId="0" fontId="195" fillId="0" borderId="0" xfId="0" applyFont="1"/>
    <xf numFmtId="0" fontId="201" fillId="0" borderId="0" xfId="0" applyFont="1" applyAlignment="1">
      <alignment vertical="center"/>
    </xf>
    <xf numFmtId="0" fontId="291" fillId="0" borderId="0" xfId="0" applyFont="1"/>
    <xf numFmtId="170" fontId="32" fillId="2" borderId="0" xfId="0" applyNumberFormat="1" applyFont="1" applyFill="1" applyAlignment="1">
      <alignment horizontal="center" vertical="center"/>
    </xf>
    <xf numFmtId="0" fontId="43" fillId="0" borderId="19" xfId="0" applyFont="1" applyBorder="1" applyAlignment="1">
      <alignment vertical="top"/>
    </xf>
    <xf numFmtId="16" fontId="43" fillId="0" borderId="10" xfId="0" applyNumberFormat="1" applyFont="1" applyBorder="1" applyAlignment="1">
      <alignment horizontal="center" vertical="center"/>
    </xf>
    <xf numFmtId="16" fontId="120" fillId="41" borderId="10" xfId="0" applyNumberFormat="1" applyFont="1" applyFill="1" applyBorder="1" applyAlignment="1">
      <alignment horizontal="center" vertical="center"/>
    </xf>
    <xf numFmtId="16" fontId="145" fillId="41" borderId="7" xfId="0" applyNumberFormat="1" applyFont="1" applyFill="1" applyBorder="1" applyAlignment="1">
      <alignment horizontal="center" vertical="center"/>
    </xf>
    <xf numFmtId="16" fontId="120" fillId="41" borderId="7" xfId="0" applyNumberFormat="1" applyFont="1" applyFill="1" applyBorder="1" applyAlignment="1">
      <alignment horizontal="center" vertical="center"/>
    </xf>
    <xf numFmtId="16" fontId="145" fillId="41" borderId="12" xfId="0" applyNumberFormat="1" applyFont="1" applyFill="1" applyBorder="1" applyAlignment="1">
      <alignment horizontal="center" vertical="center"/>
    </xf>
    <xf numFmtId="16" fontId="120" fillId="41" borderId="12" xfId="0" applyNumberFormat="1" applyFont="1" applyFill="1" applyBorder="1" applyAlignment="1">
      <alignment horizontal="center" vertical="center"/>
    </xf>
    <xf numFmtId="0" fontId="357" fillId="0" borderId="0" xfId="13" applyFont="1" applyAlignment="1" applyProtection="1">
      <alignment vertical="center"/>
    </xf>
    <xf numFmtId="0" fontId="50" fillId="0" borderId="0" xfId="2" applyFont="1" applyAlignment="1">
      <alignment horizontal="left" vertical="center" indent="1"/>
    </xf>
    <xf numFmtId="0" fontId="73" fillId="0" borderId="5" xfId="0" applyFont="1" applyBorder="1" applyAlignment="1">
      <alignment horizontal="center" vertical="center"/>
    </xf>
    <xf numFmtId="16" fontId="31" fillId="4" borderId="10" xfId="0" applyNumberFormat="1" applyFont="1" applyFill="1" applyBorder="1" applyAlignment="1">
      <alignment horizontal="center" vertical="center"/>
    </xf>
    <xf numFmtId="16" fontId="31" fillId="4" borderId="12" xfId="0" applyNumberFormat="1" applyFont="1" applyFill="1" applyBorder="1" applyAlignment="1">
      <alignment horizontal="center" vertical="center"/>
    </xf>
    <xf numFmtId="16" fontId="50" fillId="0" borderId="2" xfId="0" applyNumberFormat="1" applyFont="1" applyBorder="1" applyAlignment="1">
      <alignment horizontal="left" vertical="center"/>
    </xf>
    <xf numFmtId="16" fontId="244" fillId="20" borderId="95" xfId="0" applyNumberFormat="1" applyFont="1" applyFill="1" applyBorder="1" applyAlignment="1">
      <alignment horizontal="center"/>
    </xf>
    <xf numFmtId="0" fontId="362" fillId="0" borderId="1" xfId="0" applyFont="1" applyBorder="1"/>
    <xf numFmtId="0" fontId="209" fillId="0" borderId="5" xfId="0" applyFont="1" applyBorder="1" applyAlignment="1">
      <alignment horizontal="center" vertical="center" wrapText="1"/>
    </xf>
    <xf numFmtId="16" fontId="43" fillId="4" borderId="15" xfId="0" applyNumberFormat="1" applyFont="1" applyFill="1" applyBorder="1" applyAlignment="1">
      <alignment horizontal="center" vertical="center"/>
    </xf>
    <xf numFmtId="0" fontId="354" fillId="0" borderId="1" xfId="0" applyFont="1" applyBorder="1" applyAlignment="1">
      <alignment horizontal="center" vertical="center"/>
    </xf>
    <xf numFmtId="0" fontId="353" fillId="0" borderId="1" xfId="0" applyFont="1" applyBorder="1" applyAlignment="1">
      <alignment horizontal="center" vertical="center"/>
    </xf>
    <xf numFmtId="0" fontId="354" fillId="0" borderId="1" xfId="0" applyFont="1" applyBorder="1" applyAlignment="1">
      <alignment horizontal="center" vertical="center" wrapText="1"/>
    </xf>
    <xf numFmtId="16" fontId="171" fillId="22" borderId="14" xfId="0" applyNumberFormat="1" applyFont="1" applyFill="1" applyBorder="1" applyAlignment="1">
      <alignment horizontal="center"/>
    </xf>
    <xf numFmtId="16" fontId="244" fillId="0" borderId="95" xfId="0" applyNumberFormat="1" applyFont="1" applyBorder="1" applyAlignment="1">
      <alignment horizontal="center" wrapText="1"/>
    </xf>
    <xf numFmtId="16" fontId="346" fillId="4" borderId="1" xfId="0" applyNumberFormat="1" applyFont="1" applyFill="1" applyBorder="1" applyAlignment="1">
      <alignment horizontal="center" vertical="center"/>
    </xf>
    <xf numFmtId="16" fontId="43" fillId="0" borderId="0" xfId="0" applyNumberFormat="1" applyFont="1"/>
    <xf numFmtId="0" fontId="212" fillId="0" borderId="0" xfId="0" applyFont="1" applyAlignment="1">
      <alignment wrapText="1"/>
    </xf>
    <xf numFmtId="16" fontId="364" fillId="4" borderId="2" xfId="0" applyNumberFormat="1" applyFont="1" applyFill="1" applyBorder="1" applyAlignment="1" applyProtection="1">
      <alignment horizontal="center" vertical="center" wrapText="1"/>
      <protection locked="0"/>
    </xf>
    <xf numFmtId="16" fontId="171" fillId="43" borderId="1" xfId="0" applyNumberFormat="1" applyFont="1" applyFill="1" applyBorder="1" applyAlignment="1">
      <alignment horizontal="center" vertical="center"/>
    </xf>
    <xf numFmtId="16" fontId="365" fillId="4" borderId="2" xfId="0" applyNumberFormat="1" applyFont="1" applyFill="1" applyBorder="1" applyAlignment="1" applyProtection="1">
      <alignment horizontal="center" vertical="center" wrapText="1"/>
      <protection locked="0"/>
    </xf>
    <xf numFmtId="16" fontId="40" fillId="46" borderId="2" xfId="0" applyNumberFormat="1" applyFont="1" applyFill="1" applyBorder="1" applyAlignment="1" applyProtection="1">
      <alignment horizontal="left" vertical="center"/>
      <protection locked="0"/>
    </xf>
    <xf numFmtId="16" fontId="273" fillId="46" borderId="2" xfId="0" quotePrefix="1" applyNumberFormat="1" applyFont="1" applyFill="1" applyBorder="1" applyAlignment="1" applyProtection="1">
      <alignment horizontal="left" vertical="center"/>
      <protection locked="0"/>
    </xf>
    <xf numFmtId="16" fontId="364" fillId="46" borderId="2" xfId="0" applyNumberFormat="1" applyFont="1" applyFill="1" applyBorder="1" applyAlignment="1" applyProtection="1">
      <alignment horizontal="center" vertical="center"/>
      <protection locked="0"/>
    </xf>
    <xf numFmtId="16" fontId="364" fillId="46" borderId="2" xfId="0" applyNumberFormat="1" applyFont="1" applyFill="1" applyBorder="1" applyAlignment="1" applyProtection="1">
      <alignment horizontal="center" vertical="center" wrapText="1"/>
      <protection locked="0"/>
    </xf>
    <xf numFmtId="0" fontId="201" fillId="0" borderId="0" xfId="0" applyFont="1" applyAlignment="1">
      <alignment wrapText="1"/>
    </xf>
    <xf numFmtId="16" fontId="349" fillId="0" borderId="1" xfId="0" applyNumberFormat="1" applyFont="1" applyBorder="1" applyAlignment="1">
      <alignment horizontal="center" wrapText="1"/>
    </xf>
    <xf numFmtId="0" fontId="366" fillId="0" borderId="0" xfId="0" applyFont="1"/>
    <xf numFmtId="0" fontId="367" fillId="10" borderId="1" xfId="0" applyFont="1" applyFill="1" applyBorder="1"/>
    <xf numFmtId="16" fontId="347" fillId="4" borderId="1" xfId="0" applyNumberFormat="1" applyFont="1" applyFill="1" applyBorder="1" applyAlignment="1">
      <alignment horizontal="center" wrapText="1"/>
    </xf>
    <xf numFmtId="16" fontId="277" fillId="5" borderId="2" xfId="0" applyNumberFormat="1" applyFont="1" applyFill="1" applyBorder="1" applyAlignment="1">
      <alignment horizontal="left" vertical="center"/>
    </xf>
    <xf numFmtId="16" fontId="277" fillId="5" borderId="2" xfId="0" applyNumberFormat="1" applyFont="1" applyFill="1" applyBorder="1" applyAlignment="1">
      <alignment horizontal="center" vertical="center"/>
    </xf>
    <xf numFmtId="16" fontId="368" fillId="5" borderId="2" xfId="0" applyNumberFormat="1" applyFont="1" applyFill="1" applyBorder="1" applyAlignment="1" applyProtection="1">
      <alignment horizontal="center" vertical="center" wrapText="1"/>
      <protection locked="0"/>
    </xf>
    <xf numFmtId="0" fontId="362" fillId="10" borderId="1" xfId="0" applyFont="1" applyFill="1" applyBorder="1"/>
    <xf numFmtId="0" fontId="43" fillId="0" borderId="0" xfId="0" applyFont="1" applyAlignment="1">
      <alignment horizontal="left" vertical="center"/>
    </xf>
    <xf numFmtId="16" fontId="369" fillId="10" borderId="1" xfId="0" applyNumberFormat="1" applyFont="1" applyFill="1" applyBorder="1" applyAlignment="1">
      <alignment horizontal="center" wrapText="1"/>
    </xf>
    <xf numFmtId="16" fontId="171" fillId="0" borderId="14" xfId="0" applyNumberFormat="1" applyFont="1" applyBorder="1" applyAlignment="1">
      <alignment horizontal="center"/>
    </xf>
    <xf numFmtId="16" fontId="71" fillId="4" borderId="10" xfId="0" applyNumberFormat="1" applyFont="1" applyFill="1" applyBorder="1" applyAlignment="1">
      <alignment horizontal="center" vertical="center"/>
    </xf>
    <xf numFmtId="16" fontId="71" fillId="4" borderId="12" xfId="0" applyNumberFormat="1" applyFont="1" applyFill="1" applyBorder="1" applyAlignment="1">
      <alignment horizontal="center" vertical="center"/>
    </xf>
    <xf numFmtId="0" fontId="69" fillId="4" borderId="0" xfId="0" applyFont="1" applyFill="1" applyAlignment="1">
      <alignment horizontal="center" vertical="center"/>
    </xf>
    <xf numFmtId="16" fontId="53" fillId="0" borderId="76" xfId="0" applyNumberFormat="1" applyFont="1" applyBorder="1" applyAlignment="1">
      <alignment horizontal="center" vertical="center"/>
    </xf>
    <xf numFmtId="16" fontId="266" fillId="0" borderId="0" xfId="0" applyNumberFormat="1" applyFont="1" applyAlignment="1">
      <alignment horizontal="center"/>
    </xf>
    <xf numFmtId="0" fontId="0" fillId="47" borderId="96" xfId="0" applyFill="1" applyBorder="1" applyAlignment="1">
      <alignment vertical="center"/>
    </xf>
    <xf numFmtId="0" fontId="169" fillId="0" borderId="97" xfId="0" applyFont="1" applyBorder="1" applyAlignment="1">
      <alignment horizontal="center" vertical="center" wrapText="1"/>
    </xf>
    <xf numFmtId="0" fontId="170" fillId="22" borderId="1" xfId="0" applyFont="1" applyFill="1" applyBorder="1"/>
    <xf numFmtId="0" fontId="32" fillId="0" borderId="14" xfId="0" applyFont="1" applyBorder="1" applyAlignment="1">
      <alignment vertical="center"/>
    </xf>
    <xf numFmtId="0" fontId="32" fillId="0" borderId="21" xfId="0" applyFont="1" applyBorder="1" applyAlignment="1">
      <alignment horizontal="center" vertical="center"/>
    </xf>
    <xf numFmtId="0" fontId="186" fillId="0" borderId="5" xfId="0" applyFont="1" applyBorder="1" applyAlignment="1">
      <alignment horizontal="center" vertical="center"/>
    </xf>
    <xf numFmtId="0" fontId="370" fillId="0" borderId="0" xfId="0" applyFont="1" applyAlignment="1">
      <alignment vertical="center" wrapText="1"/>
    </xf>
    <xf numFmtId="16" fontId="171" fillId="0" borderId="1" xfId="0" applyNumberFormat="1" applyFont="1" applyBorder="1" applyAlignment="1">
      <alignment horizontal="center" vertical="center"/>
    </xf>
    <xf numFmtId="16" fontId="91" fillId="4" borderId="15" xfId="0" applyNumberFormat="1" applyFont="1" applyFill="1" applyBorder="1" applyAlignment="1">
      <alignment horizontal="center" vertical="center"/>
    </xf>
    <xf numFmtId="16" fontId="343" fillId="0" borderId="14" xfId="0" applyNumberFormat="1" applyFont="1" applyBorder="1" applyAlignment="1" applyProtection="1">
      <alignment horizontal="center" vertical="center"/>
      <protection locked="0"/>
    </xf>
    <xf numFmtId="16" fontId="343" fillId="42" borderId="14" xfId="0" applyNumberFormat="1" applyFont="1" applyFill="1" applyBorder="1" applyAlignment="1" applyProtection="1">
      <alignment horizontal="center" vertical="center"/>
      <protection locked="0"/>
    </xf>
    <xf numFmtId="16" fontId="110" fillId="0" borderId="0" xfId="13" applyNumberFormat="1" applyFont="1" applyFill="1" applyBorder="1" applyAlignment="1" applyProtection="1"/>
    <xf numFmtId="16" fontId="281" fillId="0" borderId="0" xfId="0" applyNumberFormat="1" applyFont="1" applyAlignment="1">
      <alignment horizontal="right"/>
    </xf>
    <xf numFmtId="0" fontId="75" fillId="0" borderId="2" xfId="0" applyFont="1" applyBorder="1" applyAlignment="1">
      <alignment vertical="center"/>
    </xf>
    <xf numFmtId="16" fontId="145" fillId="41" borderId="3" xfId="0" applyNumberFormat="1" applyFont="1" applyFill="1" applyBorder="1" applyAlignment="1" applyProtection="1">
      <alignment horizontal="left" vertical="center"/>
      <protection locked="0"/>
    </xf>
    <xf numFmtId="1" fontId="120" fillId="41" borderId="12" xfId="0" applyNumberFormat="1" applyFont="1" applyFill="1" applyBorder="1" applyAlignment="1" applyProtection="1">
      <alignment horizontal="center" vertical="center"/>
      <protection locked="0"/>
    </xf>
    <xf numFmtId="16" fontId="120" fillId="41" borderId="12" xfId="0" applyNumberFormat="1" applyFont="1" applyFill="1" applyBorder="1" applyAlignment="1" applyProtection="1">
      <alignment horizontal="center" vertical="center"/>
      <protection locked="0"/>
    </xf>
    <xf numFmtId="16" fontId="371" fillId="4" borderId="1" xfId="0" applyNumberFormat="1" applyFont="1" applyFill="1" applyBorder="1" applyAlignment="1">
      <alignment horizontal="center" wrapText="1"/>
    </xf>
    <xf numFmtId="16" fontId="353" fillId="4" borderId="1" xfId="0" applyNumberFormat="1" applyFont="1" applyFill="1" applyBorder="1" applyAlignment="1" applyProtection="1">
      <alignment horizontal="center" vertical="center"/>
      <protection locked="0"/>
    </xf>
    <xf numFmtId="16" fontId="185" fillId="0" borderId="0" xfId="0" applyNumberFormat="1" applyFont="1" applyAlignment="1">
      <alignment horizontal="center" vertical="center"/>
    </xf>
    <xf numFmtId="0" fontId="185" fillId="0" borderId="0" xfId="0" quotePrefix="1" applyFont="1" applyAlignment="1">
      <alignment horizontal="left" vertical="center"/>
    </xf>
    <xf numFmtId="0" fontId="0" fillId="0" borderId="96" xfId="0" applyBorder="1" applyAlignment="1">
      <alignment vertical="center"/>
    </xf>
    <xf numFmtId="0" fontId="343" fillId="43" borderId="1" xfId="0" applyFont="1" applyFill="1" applyBorder="1" applyAlignment="1">
      <alignment vertical="center"/>
    </xf>
    <xf numFmtId="16" fontId="343" fillId="43" borderId="1" xfId="0" applyNumberFormat="1" applyFont="1" applyFill="1" applyBorder="1" applyAlignment="1">
      <alignment horizontal="center" vertical="center"/>
    </xf>
    <xf numFmtId="16" fontId="346" fillId="0" borderId="1" xfId="0" applyNumberFormat="1" applyFont="1" applyBorder="1" applyAlignment="1">
      <alignment horizontal="center" vertical="center"/>
    </xf>
    <xf numFmtId="16" fontId="346" fillId="43" borderId="1" xfId="0" applyNumberFormat="1" applyFont="1" applyFill="1" applyBorder="1" applyAlignment="1">
      <alignment horizontal="center" vertical="center"/>
    </xf>
    <xf numFmtId="0" fontId="343" fillId="43" borderId="14" xfId="0" applyFont="1" applyFill="1" applyBorder="1" applyAlignment="1">
      <alignment vertical="center"/>
    </xf>
    <xf numFmtId="16" fontId="343" fillId="43" borderId="14" xfId="0" applyNumberFormat="1" applyFont="1" applyFill="1" applyBorder="1" applyAlignment="1">
      <alignment horizontal="center" vertical="center"/>
    </xf>
    <xf numFmtId="16" fontId="346" fillId="43" borderId="14" xfId="0" applyNumberFormat="1" applyFont="1" applyFill="1" applyBorder="1" applyAlignment="1">
      <alignment horizontal="center" vertical="center"/>
    </xf>
    <xf numFmtId="16" fontId="343" fillId="43" borderId="14" xfId="0" applyNumberFormat="1" applyFont="1" applyFill="1" applyBorder="1" applyAlignment="1">
      <alignment horizontal="center"/>
    </xf>
    <xf numFmtId="0" fontId="41" fillId="0" borderId="12" xfId="0" applyFont="1" applyBorder="1" applyAlignment="1">
      <alignment horizontal="center" vertical="center" wrapText="1"/>
    </xf>
    <xf numFmtId="0" fontId="41" fillId="0" borderId="21" xfId="0" applyFont="1" applyBorder="1" applyAlignment="1">
      <alignment horizontal="center" vertical="center" wrapText="1"/>
    </xf>
    <xf numFmtId="0" fontId="0" fillId="0" borderId="1" xfId="0" applyBorder="1" applyAlignment="1">
      <alignment vertical="center"/>
    </xf>
    <xf numFmtId="0" fontId="0" fillId="8" borderId="1" xfId="0" applyFill="1" applyBorder="1" applyAlignment="1">
      <alignment vertical="center"/>
    </xf>
    <xf numFmtId="16" fontId="348" fillId="43" borderId="1" xfId="0" applyNumberFormat="1" applyFont="1" applyFill="1" applyBorder="1" applyAlignment="1">
      <alignment horizontal="center" vertical="center"/>
    </xf>
    <xf numFmtId="0" fontId="350" fillId="10" borderId="1" xfId="0" applyFont="1" applyFill="1" applyBorder="1" applyAlignment="1">
      <alignment vertical="center"/>
    </xf>
    <xf numFmtId="0" fontId="350" fillId="0" borderId="1" xfId="0" applyFont="1" applyBorder="1" applyAlignment="1">
      <alignment vertical="center"/>
    </xf>
    <xf numFmtId="0" fontId="375" fillId="0" borderId="0" xfId="1" applyFont="1" applyAlignment="1">
      <alignment vertical="center"/>
    </xf>
    <xf numFmtId="16" fontId="276" fillId="0" borderId="1" xfId="0" applyNumberFormat="1" applyFont="1" applyBorder="1" applyAlignment="1">
      <alignment horizontal="left" vertical="center"/>
    </xf>
    <xf numFmtId="16" fontId="50" fillId="2" borderId="12" xfId="0" applyNumberFormat="1" applyFont="1" applyFill="1" applyBorder="1" applyAlignment="1" applyProtection="1">
      <alignment horizontal="center" vertical="center"/>
      <protection locked="0"/>
    </xf>
    <xf numFmtId="0" fontId="0" fillId="0" borderId="14" xfId="0" applyBorder="1" applyAlignment="1">
      <alignment vertical="center"/>
    </xf>
    <xf numFmtId="16" fontId="348" fillId="0" borderId="14" xfId="0" applyNumberFormat="1" applyFont="1" applyBorder="1" applyAlignment="1" applyProtection="1">
      <alignment horizontal="center" vertical="center"/>
      <protection locked="0"/>
    </xf>
    <xf numFmtId="16" fontId="299" fillId="0" borderId="0" xfId="0" applyNumberFormat="1" applyFont="1" applyAlignment="1">
      <alignment horizontal="right"/>
    </xf>
    <xf numFmtId="0" fontId="343" fillId="10" borderId="1" xfId="0" applyFont="1" applyFill="1" applyBorder="1" applyAlignment="1">
      <alignment vertical="center"/>
    </xf>
    <xf numFmtId="16" fontId="91" fillId="0" borderId="15" xfId="0" applyNumberFormat="1" applyFont="1" applyBorder="1" applyAlignment="1">
      <alignment horizontal="center" vertical="center"/>
    </xf>
    <xf numFmtId="16" fontId="142" fillId="0" borderId="2" xfId="0" applyNumberFormat="1" applyFont="1" applyBorder="1" applyAlignment="1" applyProtection="1">
      <alignment horizontal="left" vertical="center"/>
      <protection locked="0"/>
    </xf>
    <xf numFmtId="16" fontId="142" fillId="0" borderId="2" xfId="0" applyNumberFormat="1" applyFont="1" applyBorder="1" applyAlignment="1" applyProtection="1">
      <alignment horizontal="center" vertical="center"/>
      <protection locked="0"/>
    </xf>
    <xf numFmtId="16" fontId="120" fillId="0" borderId="16" xfId="0" applyNumberFormat="1" applyFont="1" applyBorder="1" applyAlignment="1" applyProtection="1">
      <alignment horizontal="center" wrapText="1"/>
      <protection locked="0"/>
    </xf>
    <xf numFmtId="16" fontId="372" fillId="0" borderId="5" xfId="0" applyNumberFormat="1" applyFont="1" applyBorder="1" applyAlignment="1" applyProtection="1">
      <alignment horizontal="left" vertical="center"/>
      <protection locked="0"/>
    </xf>
    <xf numFmtId="16" fontId="372" fillId="0" borderId="5" xfId="0" applyNumberFormat="1" applyFont="1" applyBorder="1" applyAlignment="1" applyProtection="1">
      <alignment horizontal="center" vertical="center"/>
      <protection locked="0"/>
    </xf>
    <xf numFmtId="16" fontId="372" fillId="2" borderId="12" xfId="0" applyNumberFormat="1" applyFont="1" applyFill="1" applyBorder="1" applyAlignment="1" applyProtection="1">
      <alignment horizontal="center" vertical="center"/>
      <protection locked="0"/>
    </xf>
    <xf numFmtId="16" fontId="32" fillId="0" borderId="2" xfId="0" applyNumberFormat="1" applyFont="1" applyBorder="1" applyAlignment="1" applyProtection="1">
      <alignment horizontal="left" vertical="center"/>
      <protection locked="0"/>
    </xf>
    <xf numFmtId="16" fontId="32" fillId="0" borderId="2" xfId="0" applyNumberFormat="1" applyFont="1" applyBorder="1" applyAlignment="1" applyProtection="1">
      <alignment horizontal="center" vertical="center"/>
      <protection locked="0"/>
    </xf>
    <xf numFmtId="16" fontId="32" fillId="2" borderId="15" xfId="0" applyNumberFormat="1" applyFont="1" applyFill="1" applyBorder="1" applyAlignment="1" applyProtection="1">
      <alignment horizontal="center" vertical="center"/>
      <protection locked="0"/>
    </xf>
    <xf numFmtId="16" fontId="43" fillId="0" borderId="5" xfId="0" applyNumberFormat="1" applyFont="1" applyBorder="1" applyAlignment="1" applyProtection="1">
      <alignment horizontal="left" vertical="center"/>
      <protection locked="0"/>
    </xf>
    <xf numFmtId="16" fontId="43" fillId="0" borderId="5" xfId="0" applyNumberFormat="1" applyFont="1" applyBorder="1" applyAlignment="1" applyProtection="1">
      <alignment horizontal="center" vertical="center"/>
      <protection locked="0"/>
    </xf>
    <xf numFmtId="16" fontId="43" fillId="2" borderId="12" xfId="0" applyNumberFormat="1" applyFont="1" applyFill="1" applyBorder="1" applyAlignment="1" applyProtection="1">
      <alignment horizontal="center" vertical="center"/>
      <protection locked="0"/>
    </xf>
    <xf numFmtId="16" fontId="31" fillId="0" borderId="2" xfId="0" applyNumberFormat="1" applyFont="1" applyBorder="1" applyAlignment="1" applyProtection="1">
      <alignment horizontal="center" vertical="center"/>
      <protection locked="0"/>
    </xf>
    <xf numFmtId="16" fontId="32" fillId="2" borderId="12" xfId="0" applyNumberFormat="1" applyFont="1" applyFill="1" applyBorder="1" applyAlignment="1" applyProtection="1">
      <alignment horizontal="center" vertical="center"/>
      <protection locked="0"/>
    </xf>
    <xf numFmtId="16" fontId="142" fillId="2" borderId="15" xfId="0" applyNumberFormat="1" applyFont="1" applyFill="1" applyBorder="1" applyAlignment="1" applyProtection="1">
      <alignment horizontal="center" vertical="center"/>
      <protection locked="0"/>
    </xf>
    <xf numFmtId="16" fontId="50" fillId="0" borderId="5" xfId="0" applyNumberFormat="1" applyFont="1" applyBorder="1" applyAlignment="1" applyProtection="1">
      <alignment horizontal="left" vertical="center"/>
      <protection locked="0"/>
    </xf>
    <xf numFmtId="16" fontId="50" fillId="0" borderId="5" xfId="0" applyNumberFormat="1" applyFont="1" applyBorder="1" applyAlignment="1" applyProtection="1">
      <alignment horizontal="center" vertical="center"/>
      <protection locked="0"/>
    </xf>
    <xf numFmtId="16" fontId="43" fillId="0" borderId="2" xfId="0" applyNumberFormat="1" applyFont="1" applyBorder="1" applyAlignment="1" applyProtection="1">
      <alignment horizontal="left" vertical="center"/>
      <protection locked="0"/>
    </xf>
    <xf numFmtId="16" fontId="32" fillId="4" borderId="15" xfId="0" applyNumberFormat="1" applyFont="1" applyFill="1" applyBorder="1" applyAlignment="1" applyProtection="1">
      <alignment horizontal="center" vertical="center"/>
      <protection locked="0"/>
    </xf>
    <xf numFmtId="0" fontId="310" fillId="0" borderId="9" xfId="0" applyFont="1" applyBorder="1" applyProtection="1">
      <protection locked="0"/>
    </xf>
    <xf numFmtId="16" fontId="120" fillId="28" borderId="16" xfId="0" applyNumberFormat="1" applyFont="1" applyFill="1" applyBorder="1" applyAlignment="1" applyProtection="1">
      <alignment horizontal="center" wrapText="1"/>
      <protection locked="0"/>
    </xf>
    <xf numFmtId="16" fontId="120" fillId="24" borderId="16" xfId="0" applyNumberFormat="1" applyFont="1" applyFill="1" applyBorder="1" applyAlignment="1" applyProtection="1">
      <alignment horizontal="center" wrapText="1"/>
      <protection locked="0"/>
    </xf>
    <xf numFmtId="0" fontId="43" fillId="0" borderId="0" xfId="0" applyFont="1" applyAlignment="1" applyProtection="1">
      <alignment vertical="top"/>
      <protection locked="0"/>
    </xf>
    <xf numFmtId="0" fontId="31" fillId="0" borderId="5" xfId="0" applyFont="1" applyBorder="1" applyAlignment="1" applyProtection="1">
      <alignment horizontal="center" vertical="center" wrapText="1"/>
      <protection locked="0"/>
    </xf>
    <xf numFmtId="0" fontId="145" fillId="0" borderId="5" xfId="0" applyFont="1" applyBorder="1" applyAlignment="1" applyProtection="1">
      <alignment horizontal="center" vertical="center" wrapText="1"/>
      <protection locked="0"/>
    </xf>
    <xf numFmtId="0" fontId="145" fillId="0" borderId="5" xfId="0" applyFont="1" applyBorder="1" applyAlignment="1" applyProtection="1">
      <alignment horizontal="center" vertical="top" wrapText="1"/>
      <protection locked="0"/>
    </xf>
    <xf numFmtId="0" fontId="70" fillId="0" borderId="5" xfId="0" applyFont="1" applyBorder="1" applyAlignment="1" applyProtection="1">
      <alignment horizontal="center" vertical="top"/>
      <protection locked="0"/>
    </xf>
    <xf numFmtId="0" fontId="146" fillId="0" borderId="5" xfId="0" applyFont="1" applyBorder="1" applyAlignment="1" applyProtection="1">
      <alignment horizontal="center" vertical="top"/>
      <protection locked="0"/>
    </xf>
    <xf numFmtId="16" fontId="50" fillId="0" borderId="2" xfId="0" applyNumberFormat="1" applyFont="1" applyBorder="1" applyAlignment="1" applyProtection="1">
      <alignment horizontal="center" vertical="center"/>
      <protection locked="0"/>
    </xf>
    <xf numFmtId="16" fontId="50" fillId="2" borderId="2" xfId="0" applyNumberFormat="1" applyFont="1" applyFill="1" applyBorder="1" applyAlignment="1" applyProtection="1">
      <alignment horizontal="center" vertical="center"/>
      <protection locked="0"/>
    </xf>
    <xf numFmtId="16" fontId="145" fillId="0" borderId="7" xfId="0" applyNumberFormat="1" applyFont="1" applyBorder="1" applyAlignment="1" applyProtection="1">
      <alignment horizontal="center" vertical="center"/>
      <protection locked="0"/>
    </xf>
    <xf numFmtId="16" fontId="50" fillId="2" borderId="5" xfId="0" applyNumberFormat="1" applyFont="1" applyFill="1" applyBorder="1" applyAlignment="1" applyProtection="1">
      <alignment horizontal="center" vertical="center"/>
      <protection locked="0"/>
    </xf>
    <xf numFmtId="16" fontId="145" fillId="0" borderId="12" xfId="0" applyNumberFormat="1" applyFont="1" applyBorder="1" applyAlignment="1" applyProtection="1">
      <alignment horizontal="center" vertical="center"/>
      <protection locked="0"/>
    </xf>
    <xf numFmtId="16" fontId="43" fillId="2" borderId="2" xfId="0" applyNumberFormat="1" applyFont="1" applyFill="1" applyBorder="1" applyAlignment="1" applyProtection="1">
      <alignment horizontal="center" vertical="center"/>
      <protection locked="0"/>
    </xf>
    <xf numFmtId="16" fontId="50" fillId="0" borderId="10" xfId="0" applyNumberFormat="1" applyFont="1" applyBorder="1" applyAlignment="1" applyProtection="1">
      <alignment horizontal="center" vertical="center"/>
      <protection locked="0"/>
    </xf>
    <xf numFmtId="16" fontId="43" fillId="2" borderId="10" xfId="0" applyNumberFormat="1" applyFont="1" applyFill="1" applyBorder="1" applyAlignment="1" applyProtection="1">
      <alignment horizontal="center" vertical="center"/>
      <protection locked="0"/>
    </xf>
    <xf numFmtId="16" fontId="120" fillId="4" borderId="10" xfId="0" applyNumberFormat="1" applyFont="1" applyFill="1" applyBorder="1" applyAlignment="1" applyProtection="1">
      <alignment horizontal="center" vertical="center"/>
      <protection locked="0"/>
    </xf>
    <xf numFmtId="16" fontId="50" fillId="2" borderId="10" xfId="0" applyNumberFormat="1" applyFont="1" applyFill="1" applyBorder="1" applyAlignment="1" applyProtection="1">
      <alignment horizontal="center" vertical="center"/>
      <protection locked="0"/>
    </xf>
    <xf numFmtId="16" fontId="145" fillId="0" borderId="10" xfId="0" applyNumberFormat="1" applyFont="1" applyBorder="1" applyAlignment="1" applyProtection="1">
      <alignment horizontal="center" vertical="center"/>
      <protection locked="0"/>
    </xf>
    <xf numFmtId="16" fontId="32" fillId="2" borderId="2" xfId="0" applyNumberFormat="1" applyFont="1" applyFill="1" applyBorder="1" applyAlignment="1" applyProtection="1">
      <alignment horizontal="center" vertical="center"/>
      <protection locked="0"/>
    </xf>
    <xf numFmtId="16" fontId="32" fillId="2" borderId="5" xfId="0" applyNumberFormat="1" applyFont="1" applyFill="1" applyBorder="1" applyAlignment="1" applyProtection="1">
      <alignment horizontal="center" vertical="center"/>
      <protection locked="0"/>
    </xf>
    <xf numFmtId="16" fontId="32" fillId="2" borderId="10" xfId="0" applyNumberFormat="1" applyFont="1" applyFill="1" applyBorder="1" applyAlignment="1" applyProtection="1">
      <alignment horizontal="center" vertical="center"/>
      <protection locked="0"/>
    </xf>
    <xf numFmtId="16" fontId="145" fillId="0" borderId="16" xfId="0" applyNumberFormat="1" applyFont="1" applyBorder="1" applyAlignment="1" applyProtection="1">
      <alignment horizontal="center" vertical="center"/>
      <protection locked="0"/>
    </xf>
    <xf numFmtId="16" fontId="32" fillId="2" borderId="34" xfId="0" applyNumberFormat="1" applyFont="1" applyFill="1" applyBorder="1" applyAlignment="1" applyProtection="1">
      <alignment horizontal="center" vertical="center"/>
      <protection locked="0"/>
    </xf>
    <xf numFmtId="16" fontId="145" fillId="0" borderId="17" xfId="0" applyNumberFormat="1" applyFont="1" applyBorder="1" applyAlignment="1" applyProtection="1">
      <alignment horizontal="center" vertical="center"/>
      <protection locked="0"/>
    </xf>
    <xf numFmtId="16" fontId="145" fillId="0" borderId="14" xfId="0" applyNumberFormat="1" applyFont="1" applyBorder="1" applyAlignment="1" applyProtection="1">
      <alignment horizontal="center" vertical="center"/>
      <protection locked="0"/>
    </xf>
    <xf numFmtId="16" fontId="120" fillId="0" borderId="8" xfId="0" applyNumberFormat="1" applyFont="1" applyBorder="1" applyAlignment="1" applyProtection="1">
      <alignment horizontal="center" vertical="center"/>
      <protection locked="0"/>
    </xf>
    <xf numFmtId="16" fontId="32" fillId="0" borderId="1" xfId="0" applyNumberFormat="1" applyFont="1" applyBorder="1" applyAlignment="1" applyProtection="1">
      <alignment horizontal="left" vertical="center"/>
      <protection locked="0"/>
    </xf>
    <xf numFmtId="16" fontId="32" fillId="0" borderId="1" xfId="0" applyNumberFormat="1" applyFont="1" applyBorder="1" applyAlignment="1" applyProtection="1">
      <alignment horizontal="center" vertical="center"/>
      <protection locked="0"/>
    </xf>
    <xf numFmtId="16" fontId="43" fillId="2" borderId="1" xfId="0" applyNumberFormat="1" applyFont="1" applyFill="1" applyBorder="1" applyAlignment="1" applyProtection="1">
      <alignment horizontal="center" vertical="center"/>
      <protection locked="0"/>
    </xf>
    <xf numFmtId="16" fontId="145" fillId="0" borderId="34" xfId="0" applyNumberFormat="1" applyFont="1" applyBorder="1" applyAlignment="1" applyProtection="1">
      <alignment horizontal="center" vertical="center"/>
      <protection locked="0"/>
    </xf>
    <xf numFmtId="16" fontId="50" fillId="2" borderId="11" xfId="0" applyNumberFormat="1" applyFont="1" applyFill="1" applyBorder="1" applyAlignment="1" applyProtection="1">
      <alignment horizontal="center" vertical="center"/>
      <protection locked="0"/>
    </xf>
    <xf numFmtId="16" fontId="145" fillId="0" borderId="11" xfId="0" applyNumberFormat="1" applyFont="1" applyBorder="1" applyAlignment="1" applyProtection="1">
      <alignment horizontal="center" vertical="center"/>
      <protection locked="0"/>
    </xf>
    <xf numFmtId="16" fontId="32" fillId="0" borderId="74" xfId="0" applyNumberFormat="1" applyFont="1" applyBorder="1" applyAlignment="1" applyProtection="1">
      <alignment horizontal="center" vertical="center"/>
      <protection locked="0"/>
    </xf>
    <xf numFmtId="16" fontId="145" fillId="0" borderId="13" xfId="0" applyNumberFormat="1" applyFont="1" applyBorder="1" applyAlignment="1" applyProtection="1">
      <alignment horizontal="center" vertical="center"/>
      <protection locked="0"/>
    </xf>
    <xf numFmtId="16" fontId="43" fillId="2" borderId="5" xfId="0" applyNumberFormat="1" applyFont="1" applyFill="1" applyBorder="1" applyAlignment="1" applyProtection="1">
      <alignment horizontal="center" vertical="center"/>
      <protection locked="0"/>
    </xf>
    <xf numFmtId="16" fontId="120" fillId="0" borderId="18" xfId="0" applyNumberFormat="1" applyFont="1" applyBorder="1" applyAlignment="1" applyProtection="1">
      <alignment horizontal="center" vertical="center"/>
      <protection locked="0"/>
    </xf>
    <xf numFmtId="16" fontId="145" fillId="0" borderId="8" xfId="0" applyNumberFormat="1" applyFont="1" applyBorder="1" applyAlignment="1" applyProtection="1">
      <alignment horizontal="center" vertical="center"/>
      <protection locked="0"/>
    </xf>
    <xf numFmtId="16" fontId="120" fillId="0" borderId="6" xfId="0" applyNumberFormat="1" applyFont="1" applyBorder="1" applyAlignment="1" applyProtection="1">
      <alignment horizontal="center" vertical="center"/>
      <protection locked="0"/>
    </xf>
    <xf numFmtId="16" fontId="120" fillId="0" borderId="34" xfId="0" applyNumberFormat="1" applyFont="1" applyBorder="1" applyAlignment="1" applyProtection="1">
      <alignment horizontal="center" vertical="center"/>
      <protection locked="0"/>
    </xf>
    <xf numFmtId="16" fontId="155" fillId="0" borderId="12" xfId="0" applyNumberFormat="1" applyFont="1" applyBorder="1" applyAlignment="1" applyProtection="1">
      <alignment horizontal="center" vertical="center"/>
      <protection locked="0"/>
    </xf>
    <xf numFmtId="16" fontId="217" fillId="4" borderId="15" xfId="0" applyNumberFormat="1" applyFont="1" applyFill="1" applyBorder="1" applyAlignment="1" applyProtection="1">
      <alignment horizontal="center" vertical="center"/>
      <protection locked="0"/>
    </xf>
    <xf numFmtId="16" fontId="31" fillId="0" borderId="0" xfId="0" applyNumberFormat="1" applyFont="1" applyAlignment="1" applyProtection="1">
      <alignment horizontal="center" vertical="center"/>
      <protection locked="0"/>
    </xf>
    <xf numFmtId="16" fontId="32" fillId="2" borderId="0" xfId="0" applyNumberFormat="1" applyFont="1" applyFill="1" applyAlignment="1" applyProtection="1">
      <alignment horizontal="center" vertical="center"/>
      <protection locked="0"/>
    </xf>
    <xf numFmtId="0" fontId="32" fillId="0" borderId="0" xfId="0" applyFont="1" applyProtection="1">
      <protection locked="0"/>
    </xf>
    <xf numFmtId="0" fontId="31" fillId="0" borderId="5" xfId="0" applyFont="1" applyBorder="1" applyAlignment="1" applyProtection="1">
      <alignment horizontal="center" vertical="center"/>
      <protection locked="0"/>
    </xf>
    <xf numFmtId="0" fontId="73" fillId="0" borderId="5" xfId="0" applyFont="1" applyBorder="1" applyAlignment="1" applyProtection="1">
      <alignment horizontal="center" vertical="center"/>
      <protection locked="0"/>
    </xf>
    <xf numFmtId="16" fontId="31" fillId="0" borderId="10" xfId="0" applyNumberFormat="1" applyFont="1" applyBorder="1" applyAlignment="1" applyProtection="1">
      <alignment horizontal="center" vertical="center"/>
      <protection locked="0"/>
    </xf>
    <xf numFmtId="16" fontId="31" fillId="0" borderId="12" xfId="0" applyNumberFormat="1" applyFont="1" applyBorder="1" applyAlignment="1" applyProtection="1">
      <alignment horizontal="center" vertical="center"/>
      <protection locked="0"/>
    </xf>
    <xf numFmtId="16" fontId="31" fillId="0" borderId="18" xfId="0" applyNumberFormat="1" applyFont="1" applyBorder="1" applyAlignment="1" applyProtection="1">
      <alignment horizontal="center" vertical="center"/>
      <protection locked="0"/>
    </xf>
    <xf numFmtId="16" fontId="32" fillId="2" borderId="40" xfId="0" applyNumberFormat="1" applyFont="1" applyFill="1" applyBorder="1" applyAlignment="1" applyProtection="1">
      <alignment horizontal="center" vertical="center"/>
      <protection locked="0"/>
    </xf>
    <xf numFmtId="16" fontId="32" fillId="0" borderId="40" xfId="0" applyNumberFormat="1" applyFont="1" applyBorder="1" applyAlignment="1" applyProtection="1">
      <alignment horizontal="center" vertical="center"/>
      <protection locked="0"/>
    </xf>
    <xf numFmtId="16" fontId="32" fillId="0" borderId="14" xfId="0" applyNumberFormat="1" applyFont="1" applyBorder="1" applyAlignment="1" applyProtection="1">
      <alignment horizontal="center" vertical="center"/>
      <protection locked="0"/>
    </xf>
    <xf numFmtId="16" fontId="43" fillId="2" borderId="15" xfId="0" applyNumberFormat="1" applyFont="1" applyFill="1" applyBorder="1" applyAlignment="1" applyProtection="1">
      <alignment horizontal="center" vertical="center"/>
      <protection locked="0"/>
    </xf>
    <xf numFmtId="16" fontId="31" fillId="0" borderId="8" xfId="0" applyNumberFormat="1" applyFont="1" applyBorder="1" applyAlignment="1" applyProtection="1">
      <alignment horizontal="center" vertical="center"/>
      <protection locked="0"/>
    </xf>
    <xf numFmtId="16" fontId="71" fillId="2" borderId="5" xfId="0" applyNumberFormat="1" applyFont="1" applyFill="1" applyBorder="1" applyAlignment="1" applyProtection="1">
      <alignment horizontal="center" vertical="center"/>
      <protection locked="0"/>
    </xf>
    <xf numFmtId="16" fontId="31" fillId="0" borderId="13" xfId="0" applyNumberFormat="1" applyFont="1" applyBorder="1" applyAlignment="1" applyProtection="1">
      <alignment horizontal="center" vertical="center"/>
      <protection locked="0"/>
    </xf>
    <xf numFmtId="16" fontId="43" fillId="0" borderId="10" xfId="0" applyNumberFormat="1" applyFont="1" applyBorder="1" applyAlignment="1" applyProtection="1">
      <alignment horizontal="center" vertical="center"/>
      <protection locked="0"/>
    </xf>
    <xf numFmtId="16" fontId="31" fillId="4" borderId="10" xfId="0" applyNumberFormat="1" applyFont="1" applyFill="1" applyBorder="1" applyAlignment="1" applyProtection="1">
      <alignment horizontal="center" vertical="center"/>
      <protection locked="0"/>
    </xf>
    <xf numFmtId="16" fontId="32" fillId="4" borderId="5" xfId="0" applyNumberFormat="1" applyFont="1" applyFill="1" applyBorder="1" applyAlignment="1" applyProtection="1">
      <alignment horizontal="center" vertical="center"/>
      <protection locked="0"/>
    </xf>
    <xf numFmtId="16" fontId="31" fillId="4" borderId="12" xfId="0" applyNumberFormat="1" applyFont="1" applyFill="1" applyBorder="1" applyAlignment="1" applyProtection="1">
      <alignment horizontal="center" vertical="center"/>
      <protection locked="0"/>
    </xf>
    <xf numFmtId="16" fontId="43" fillId="0" borderId="7" xfId="0" applyNumberFormat="1" applyFont="1" applyBorder="1" applyAlignment="1" applyProtection="1">
      <alignment horizontal="center" vertical="center"/>
      <protection locked="0"/>
    </xf>
    <xf numFmtId="16" fontId="361" fillId="0" borderId="12" xfId="0" applyNumberFormat="1" applyFont="1" applyBorder="1" applyAlignment="1" applyProtection="1">
      <alignment horizontal="center" vertical="center"/>
      <protection locked="0"/>
    </xf>
    <xf numFmtId="16" fontId="50" fillId="0" borderId="2" xfId="0" applyNumberFormat="1" applyFont="1" applyBorder="1" applyAlignment="1" applyProtection="1">
      <alignment horizontal="left" vertical="center"/>
      <protection locked="0"/>
    </xf>
    <xf numFmtId="16" fontId="200" fillId="0" borderId="12" xfId="0" applyNumberFormat="1" applyFont="1" applyBorder="1" applyAlignment="1" applyProtection="1">
      <alignment horizontal="center" vertical="center"/>
      <protection locked="0"/>
    </xf>
    <xf numFmtId="16" fontId="258" fillId="0" borderId="12" xfId="0" applyNumberFormat="1" applyFont="1" applyBorder="1" applyAlignment="1" applyProtection="1">
      <alignment horizontal="center" vertical="center"/>
      <protection locked="0"/>
    </xf>
    <xf numFmtId="16" fontId="185" fillId="0" borderId="12" xfId="0" applyNumberFormat="1" applyFont="1" applyBorder="1" applyAlignment="1" applyProtection="1">
      <alignment horizontal="center" vertical="center"/>
      <protection locked="0"/>
    </xf>
    <xf numFmtId="0" fontId="144" fillId="0" borderId="0" xfId="0" applyFont="1" applyAlignment="1" applyProtection="1">
      <alignment horizontal="center" vertical="top"/>
      <protection locked="0"/>
    </xf>
    <xf numFmtId="0" fontId="145" fillId="0" borderId="16" xfId="0" applyFont="1" applyBorder="1" applyAlignment="1" applyProtection="1">
      <alignment horizontal="center" vertical="top"/>
      <protection locked="0"/>
    </xf>
    <xf numFmtId="0" fontId="145" fillId="0" borderId="14" xfId="0" applyFont="1" applyBorder="1" applyAlignment="1" applyProtection="1">
      <alignment horizontal="center" vertical="center" wrapText="1"/>
      <protection locked="0"/>
    </xf>
    <xf numFmtId="0" fontId="43" fillId="0" borderId="49" xfId="0" applyFont="1" applyBorder="1" applyAlignment="1" applyProtection="1">
      <alignment horizontal="center" vertical="center" wrapText="1"/>
      <protection locked="0"/>
    </xf>
    <xf numFmtId="0" fontId="145" fillId="0" borderId="25" xfId="0" applyFont="1" applyBorder="1" applyAlignment="1" applyProtection="1">
      <alignment horizontal="left" vertical="center" wrapText="1"/>
      <protection locked="0"/>
    </xf>
    <xf numFmtId="0" fontId="145" fillId="0" borderId="26" xfId="0" applyFont="1" applyBorder="1" applyAlignment="1" applyProtection="1">
      <alignment horizontal="center" vertical="center" wrapText="1"/>
      <protection locked="0"/>
    </xf>
    <xf numFmtId="0" fontId="145" fillId="0" borderId="26" xfId="0" applyFont="1" applyBorder="1" applyAlignment="1" applyProtection="1">
      <alignment horizontal="center" vertical="top" wrapText="1"/>
      <protection locked="0"/>
    </xf>
    <xf numFmtId="0" fontId="145" fillId="0" borderId="3" xfId="0" applyFont="1" applyBorder="1" applyAlignment="1" applyProtection="1">
      <alignment horizontal="center" vertical="top"/>
      <protection locked="0"/>
    </xf>
    <xf numFmtId="0" fontId="146" fillId="0" borderId="13" xfId="0" applyFont="1" applyBorder="1" applyAlignment="1" applyProtection="1">
      <alignment horizontal="right" vertical="top"/>
      <protection locked="0"/>
    </xf>
    <xf numFmtId="0" fontId="145" fillId="0" borderId="12" xfId="0" applyFont="1" applyBorder="1" applyAlignment="1" applyProtection="1">
      <alignment horizontal="center" vertical="center" wrapText="1"/>
      <protection locked="0"/>
    </xf>
    <xf numFmtId="0" fontId="43" fillId="0" borderId="11" xfId="0" applyFont="1" applyBorder="1" applyAlignment="1" applyProtection="1">
      <alignment horizontal="center" vertical="center" wrapText="1"/>
      <protection locked="0"/>
    </xf>
    <xf numFmtId="0" fontId="145" fillId="0" borderId="72" xfId="0" applyFont="1" applyBorder="1" applyAlignment="1" applyProtection="1">
      <alignment horizontal="left" vertical="center" wrapText="1"/>
      <protection locked="0"/>
    </xf>
    <xf numFmtId="0" fontId="145" fillId="0" borderId="5" xfId="0" applyFont="1" applyBorder="1" applyAlignment="1" applyProtection="1">
      <alignment horizontal="left" vertical="center" wrapText="1"/>
      <protection locked="0"/>
    </xf>
    <xf numFmtId="0" fontId="32" fillId="0" borderId="0" xfId="0" applyFont="1" applyAlignment="1" applyProtection="1">
      <alignment vertical="center"/>
      <protection locked="0"/>
    </xf>
    <xf numFmtId="16" fontId="43" fillId="0" borderId="12" xfId="0" applyNumberFormat="1" applyFont="1" applyBorder="1" applyAlignment="1" applyProtection="1">
      <alignment horizontal="left" vertical="center"/>
      <protection locked="0"/>
    </xf>
    <xf numFmtId="0" fontId="32" fillId="0" borderId="14" xfId="0" applyFont="1" applyBorder="1" applyAlignment="1">
      <alignment horizontal="center" vertical="center"/>
    </xf>
    <xf numFmtId="16" fontId="32" fillId="2" borderId="14" xfId="0" applyNumberFormat="1" applyFont="1" applyFill="1" applyBorder="1" applyAlignment="1">
      <alignment horizontal="center" vertical="center"/>
    </xf>
    <xf numFmtId="0" fontId="31" fillId="6" borderId="12" xfId="0" applyFont="1" applyFill="1" applyBorder="1" applyAlignment="1">
      <alignment horizontal="center" vertical="center" wrapText="1"/>
    </xf>
    <xf numFmtId="0" fontId="70" fillId="6" borderId="12" xfId="0" applyFont="1" applyFill="1" applyBorder="1" applyAlignment="1">
      <alignment horizontal="center" vertical="top"/>
    </xf>
    <xf numFmtId="0" fontId="31" fillId="6" borderId="98" xfId="0" applyFont="1" applyFill="1" applyBorder="1" applyAlignment="1">
      <alignment horizontal="center" vertical="top" wrapText="1"/>
    </xf>
    <xf numFmtId="0" fontId="247" fillId="0" borderId="1" xfId="0" applyFont="1" applyBorder="1" applyAlignment="1">
      <alignment wrapText="1"/>
    </xf>
    <xf numFmtId="0" fontId="73" fillId="0" borderId="0" xfId="0" applyFont="1" applyAlignment="1" applyProtection="1">
      <alignment horizontal="center" vertical="top"/>
      <protection locked="0"/>
    </xf>
    <xf numFmtId="0" fontId="31" fillId="0" borderId="0" xfId="0" applyFont="1" applyAlignment="1" applyProtection="1">
      <alignment horizontal="center" vertical="top"/>
      <protection locked="0"/>
    </xf>
    <xf numFmtId="0" fontId="31" fillId="0" borderId="1" xfId="0" applyFont="1" applyBorder="1" applyAlignment="1" applyProtection="1">
      <alignment horizontal="center" vertical="center" wrapText="1"/>
      <protection locked="0"/>
    </xf>
    <xf numFmtId="0" fontId="145" fillId="0" borderId="1" xfId="0" applyFont="1" applyBorder="1" applyAlignment="1" applyProtection="1">
      <alignment horizontal="center" vertical="center" wrapText="1"/>
      <protection locked="0"/>
    </xf>
    <xf numFmtId="0" fontId="145" fillId="0" borderId="1" xfId="0" applyFont="1" applyBorder="1" applyAlignment="1" applyProtection="1">
      <alignment horizontal="center" vertical="top" wrapText="1"/>
      <protection locked="0"/>
    </xf>
    <xf numFmtId="0" fontId="16" fillId="0" borderId="0" xfId="0" applyFont="1" applyProtection="1">
      <protection locked="0"/>
    </xf>
    <xf numFmtId="0" fontId="70" fillId="0" borderId="13" xfId="0" applyFont="1" applyBorder="1" applyAlignment="1" applyProtection="1">
      <alignment horizontal="center" vertical="top"/>
      <protection locked="0"/>
    </xf>
    <xf numFmtId="16" fontId="32" fillId="2" borderId="18" xfId="0" applyNumberFormat="1" applyFont="1" applyFill="1" applyBorder="1" applyAlignment="1" applyProtection="1">
      <alignment horizontal="center" vertical="center"/>
      <protection locked="0"/>
    </xf>
    <xf numFmtId="16" fontId="43" fillId="0" borderId="1" xfId="0" applyNumberFormat="1" applyFont="1" applyBorder="1" applyAlignment="1" applyProtection="1">
      <alignment horizontal="left" vertical="center"/>
      <protection locked="0"/>
    </xf>
    <xf numFmtId="16" fontId="50" fillId="0" borderId="1" xfId="0" applyNumberFormat="1" applyFont="1" applyBorder="1" applyAlignment="1" applyProtection="1">
      <alignment horizontal="left" vertical="center"/>
      <protection locked="0"/>
    </xf>
    <xf numFmtId="16" fontId="32" fillId="0" borderId="18" xfId="0" applyNumberFormat="1" applyFont="1" applyBorder="1" applyAlignment="1" applyProtection="1">
      <alignment horizontal="center" vertical="center"/>
      <protection locked="0"/>
    </xf>
    <xf numFmtId="11" fontId="120" fillId="2" borderId="7" xfId="0" applyNumberFormat="1" applyFont="1" applyFill="1" applyBorder="1" applyAlignment="1" applyProtection="1">
      <alignment horizontal="center" vertical="center"/>
      <protection locked="0"/>
    </xf>
    <xf numFmtId="16" fontId="43" fillId="0" borderId="1" xfId="0" applyNumberFormat="1" applyFont="1" applyBorder="1" applyAlignment="1" applyProtection="1">
      <alignment horizontal="center" vertical="center"/>
      <protection locked="0"/>
    </xf>
    <xf numFmtId="16" fontId="120" fillId="2" borderId="2" xfId="0" applyNumberFormat="1" applyFont="1" applyFill="1" applyBorder="1" applyAlignment="1" applyProtection="1">
      <alignment horizontal="center" vertical="center"/>
      <protection locked="0"/>
    </xf>
    <xf numFmtId="16" fontId="43" fillId="0" borderId="2" xfId="0" applyNumberFormat="1" applyFont="1" applyBorder="1" applyAlignment="1" applyProtection="1">
      <alignment horizontal="center" vertical="center"/>
      <protection locked="0"/>
    </xf>
    <xf numFmtId="16" fontId="43" fillId="2" borderId="7" xfId="0" applyNumberFormat="1" applyFont="1" applyFill="1" applyBorder="1" applyAlignment="1" applyProtection="1">
      <alignment horizontal="center" vertical="center"/>
      <protection locked="0"/>
    </xf>
    <xf numFmtId="0" fontId="0" fillId="0" borderId="0" xfId="0" applyProtection="1">
      <protection locked="0"/>
    </xf>
    <xf numFmtId="0" fontId="145" fillId="0" borderId="20" xfId="0" applyFont="1" applyBorder="1" applyAlignment="1" applyProtection="1">
      <alignment horizontal="center" vertical="top" wrapText="1"/>
      <protection locked="0"/>
    </xf>
    <xf numFmtId="0" fontId="43" fillId="0" borderId="15" xfId="0" applyFont="1" applyBorder="1" applyAlignment="1" applyProtection="1">
      <alignment horizontal="center" vertical="top" wrapText="1"/>
      <protection locked="0"/>
    </xf>
    <xf numFmtId="0" fontId="145" fillId="0" borderId="22" xfId="0" applyFont="1" applyBorder="1" applyAlignment="1" applyProtection="1">
      <alignment horizontal="center" vertical="top" wrapText="1"/>
      <protection locked="0"/>
    </xf>
    <xf numFmtId="0" fontId="146" fillId="0" borderId="74" xfId="0" applyFont="1" applyBorder="1" applyAlignment="1" applyProtection="1">
      <alignment horizontal="center" vertical="top"/>
      <protection locked="0"/>
    </xf>
    <xf numFmtId="0" fontId="146" fillId="0" borderId="0" xfId="0" applyFont="1" applyAlignment="1" applyProtection="1">
      <alignment horizontal="center" vertical="top"/>
      <protection locked="0"/>
    </xf>
    <xf numFmtId="16" fontId="120" fillId="2" borderId="34" xfId="0" applyNumberFormat="1" applyFont="1" applyFill="1" applyBorder="1" applyAlignment="1" applyProtection="1">
      <alignment horizontal="center" vertical="center"/>
      <protection locked="0"/>
    </xf>
    <xf numFmtId="16" fontId="120" fillId="2" borderId="11" xfId="0" applyNumberFormat="1" applyFont="1" applyFill="1" applyBorder="1" applyAlignment="1" applyProtection="1">
      <alignment horizontal="center" vertical="center"/>
      <protection locked="0"/>
    </xf>
    <xf numFmtId="16" fontId="43" fillId="4" borderId="10" xfId="0" applyNumberFormat="1" applyFont="1" applyFill="1" applyBorder="1" applyAlignment="1" applyProtection="1">
      <alignment horizontal="center" vertical="center"/>
      <protection locked="0"/>
    </xf>
    <xf numFmtId="0" fontId="350" fillId="42" borderId="14" xfId="0" applyFont="1" applyFill="1" applyBorder="1" applyAlignment="1" applyProtection="1">
      <alignment vertical="center"/>
      <protection locked="0"/>
    </xf>
    <xf numFmtId="16" fontId="346" fillId="4" borderId="1" xfId="0" applyNumberFormat="1" applyFont="1" applyFill="1" applyBorder="1" applyAlignment="1">
      <alignment horizontal="center" vertical="center" wrapText="1"/>
    </xf>
    <xf numFmtId="16" fontId="327" fillId="4" borderId="1" xfId="0" applyNumberFormat="1" applyFont="1" applyFill="1" applyBorder="1" applyAlignment="1">
      <alignment horizontal="center" vertical="center" wrapText="1"/>
    </xf>
    <xf numFmtId="0" fontId="343" fillId="0" borderId="14" xfId="0" applyFont="1" applyBorder="1" applyAlignment="1">
      <alignment vertical="center"/>
    </xf>
    <xf numFmtId="16" fontId="343" fillId="0" borderId="14" xfId="0" applyNumberFormat="1" applyFont="1" applyBorder="1" applyAlignment="1">
      <alignment horizontal="center" vertical="center"/>
    </xf>
    <xf numFmtId="16" fontId="346" fillId="0" borderId="14" xfId="0" applyNumberFormat="1" applyFont="1" applyBorder="1" applyAlignment="1">
      <alignment horizontal="center" vertical="center"/>
    </xf>
    <xf numFmtId="16" fontId="343" fillId="0" borderId="14" xfId="0" applyNumberFormat="1" applyFont="1" applyBorder="1" applyAlignment="1">
      <alignment horizontal="center"/>
    </xf>
    <xf numFmtId="0" fontId="376" fillId="22" borderId="0" xfId="0" applyFont="1" applyFill="1" applyAlignment="1">
      <alignment horizontal="center" vertical="center"/>
    </xf>
    <xf numFmtId="0" fontId="201" fillId="10" borderId="0" xfId="0" applyFont="1" applyFill="1" applyAlignment="1">
      <alignment horizontal="center" vertical="center"/>
    </xf>
    <xf numFmtId="0" fontId="176" fillId="42" borderId="0" xfId="2" applyFont="1" applyFill="1" applyAlignment="1" applyProtection="1">
      <alignment horizontal="center" vertical="center"/>
      <protection locked="0"/>
    </xf>
    <xf numFmtId="0" fontId="32" fillId="43" borderId="0" xfId="0" applyFont="1" applyFill="1" applyAlignment="1">
      <alignment horizontal="center" vertical="center"/>
    </xf>
    <xf numFmtId="16" fontId="58" fillId="0" borderId="2" xfId="0" applyNumberFormat="1" applyFont="1" applyBorder="1" applyAlignment="1">
      <alignment horizontal="left" vertical="center"/>
    </xf>
    <xf numFmtId="0" fontId="145" fillId="0" borderId="0" xfId="0" quotePrefix="1" applyFont="1" applyAlignment="1">
      <alignment horizontal="center" vertical="top"/>
    </xf>
    <xf numFmtId="16" fontId="377" fillId="0" borderId="0" xfId="0" applyNumberFormat="1" applyFont="1" applyAlignment="1">
      <alignment horizontal="left"/>
    </xf>
    <xf numFmtId="16" fontId="378" fillId="0" borderId="0" xfId="0" applyNumberFormat="1" applyFont="1" applyAlignment="1">
      <alignment horizontal="left"/>
    </xf>
    <xf numFmtId="0" fontId="145" fillId="6" borderId="64" xfId="0" applyFont="1" applyFill="1" applyBorder="1" applyAlignment="1">
      <alignment horizontal="center" vertical="center" wrapText="1"/>
    </xf>
    <xf numFmtId="0" fontId="43" fillId="25" borderId="43" xfId="0" applyFont="1" applyFill="1" applyBorder="1" applyAlignment="1">
      <alignment horizontal="center" vertical="center" wrapText="1"/>
    </xf>
    <xf numFmtId="0" fontId="43" fillId="0" borderId="65" xfId="0" applyFont="1" applyBorder="1" applyAlignment="1">
      <alignment horizontal="center" vertical="center" wrapText="1"/>
    </xf>
    <xf numFmtId="16" fontId="32" fillId="0" borderId="0" xfId="0" applyNumberFormat="1" applyFont="1" applyAlignment="1">
      <alignment horizontal="left"/>
    </xf>
    <xf numFmtId="16" fontId="355" fillId="0" borderId="0" xfId="0" applyNumberFormat="1" applyFont="1" applyAlignment="1">
      <alignment horizontal="left"/>
    </xf>
    <xf numFmtId="0" fontId="146" fillId="0" borderId="10" xfId="0" applyFont="1" applyBorder="1" applyAlignment="1">
      <alignment horizontal="center" vertical="top"/>
    </xf>
    <xf numFmtId="16" fontId="120" fillId="0" borderId="1" xfId="0" quotePrefix="1" applyNumberFormat="1" applyFont="1" applyBorder="1" applyAlignment="1" applyProtection="1">
      <alignment horizontal="left" vertical="center"/>
      <protection locked="0"/>
    </xf>
    <xf numFmtId="16" fontId="120" fillId="46" borderId="20" xfId="0" applyNumberFormat="1" applyFont="1" applyFill="1" applyBorder="1" applyAlignment="1" applyProtection="1">
      <alignment horizontal="center" vertical="center"/>
      <protection locked="0"/>
    </xf>
    <xf numFmtId="16" fontId="43" fillId="4" borderId="1" xfId="0" applyNumberFormat="1" applyFont="1" applyFill="1" applyBorder="1" applyAlignment="1" applyProtection="1">
      <alignment horizontal="center" vertical="center"/>
      <protection locked="0"/>
    </xf>
    <xf numFmtId="16" fontId="145" fillId="48" borderId="20" xfId="0" applyNumberFormat="1" applyFont="1" applyFill="1" applyBorder="1" applyAlignment="1" applyProtection="1">
      <alignment horizontal="center" vertical="center"/>
      <protection locked="0"/>
    </xf>
    <xf numFmtId="16" fontId="120" fillId="0" borderId="5" xfId="0" quotePrefix="1" applyNumberFormat="1" applyFont="1" applyBorder="1" applyAlignment="1" applyProtection="1">
      <alignment horizontal="left" vertical="center"/>
      <protection locked="0"/>
    </xf>
    <xf numFmtId="16" fontId="120" fillId="4" borderId="74" xfId="0" applyNumberFormat="1" applyFont="1" applyFill="1" applyBorder="1" applyAlignment="1" applyProtection="1">
      <alignment horizontal="center" vertical="center"/>
      <protection locked="0"/>
    </xf>
    <xf numFmtId="16" fontId="120" fillId="4" borderId="5" xfId="0" applyNumberFormat="1" applyFont="1" applyFill="1" applyBorder="1" applyAlignment="1" applyProtection="1">
      <alignment horizontal="center" vertical="center"/>
      <protection locked="0"/>
    </xf>
    <xf numFmtId="16" fontId="50" fillId="4" borderId="1" xfId="0" applyNumberFormat="1" applyFont="1" applyFill="1" applyBorder="1" applyAlignment="1" applyProtection="1">
      <alignment horizontal="center" vertical="center"/>
      <protection locked="0"/>
    </xf>
    <xf numFmtId="16" fontId="145" fillId="0" borderId="1" xfId="0" applyNumberFormat="1" applyFont="1" applyBorder="1" applyAlignment="1" applyProtection="1">
      <alignment horizontal="center" vertical="center"/>
      <protection locked="0"/>
    </xf>
    <xf numFmtId="16" fontId="120" fillId="0" borderId="10" xfId="0" applyNumberFormat="1" applyFont="1" applyBorder="1" applyAlignment="1" applyProtection="1">
      <alignment horizontal="left" vertical="center"/>
      <protection locked="0"/>
    </xf>
    <xf numFmtId="16" fontId="120" fillId="0" borderId="10" xfId="0" quotePrefix="1" applyNumberFormat="1" applyFont="1" applyBorder="1" applyAlignment="1" applyProtection="1">
      <alignment horizontal="left" vertical="center"/>
      <protection locked="0"/>
    </xf>
    <xf numFmtId="16" fontId="145" fillId="15" borderId="1" xfId="0" applyNumberFormat="1" applyFont="1" applyFill="1" applyBorder="1" applyAlignment="1" applyProtection="1">
      <alignment horizontal="left" vertical="center"/>
      <protection locked="0"/>
    </xf>
    <xf numFmtId="16" fontId="145" fillId="15" borderId="1" xfId="0" quotePrefix="1" applyNumberFormat="1" applyFont="1" applyFill="1" applyBorder="1" applyAlignment="1" applyProtection="1">
      <alignment horizontal="left" vertical="center"/>
      <protection locked="0"/>
    </xf>
    <xf numFmtId="16" fontId="145" fillId="15" borderId="1" xfId="0" applyNumberFormat="1" applyFont="1" applyFill="1" applyBorder="1" applyAlignment="1" applyProtection="1">
      <alignment horizontal="center" vertical="center"/>
      <protection locked="0"/>
    </xf>
    <xf numFmtId="16" fontId="50" fillId="15" borderId="1" xfId="0" applyNumberFormat="1" applyFont="1" applyFill="1" applyBorder="1" applyAlignment="1" applyProtection="1">
      <alignment horizontal="center" vertical="center" wrapText="1"/>
      <protection locked="0"/>
    </xf>
    <xf numFmtId="16" fontId="120" fillId="4" borderId="1" xfId="0" applyNumberFormat="1" applyFont="1" applyFill="1" applyBorder="1" applyAlignment="1" applyProtection="1">
      <alignment horizontal="center" vertical="center"/>
      <protection locked="0"/>
    </xf>
    <xf numFmtId="16" fontId="120" fillId="2" borderId="1" xfId="0" applyNumberFormat="1" applyFont="1" applyFill="1" applyBorder="1" applyAlignment="1" applyProtection="1">
      <alignment horizontal="right" vertical="center"/>
      <protection locked="0"/>
    </xf>
    <xf numFmtId="16" fontId="120" fillId="2" borderId="1" xfId="0" quotePrefix="1" applyNumberFormat="1" applyFont="1" applyFill="1" applyBorder="1" applyAlignment="1" applyProtection="1">
      <alignment horizontal="left" vertical="center"/>
      <protection locked="0"/>
    </xf>
    <xf numFmtId="16" fontId="43" fillId="15" borderId="1" xfId="0" applyNumberFormat="1" applyFont="1" applyFill="1" applyBorder="1" applyAlignment="1" applyProtection="1">
      <alignment horizontal="center" vertical="center" wrapText="1"/>
      <protection locked="0"/>
    </xf>
    <xf numFmtId="16" fontId="120" fillId="2" borderId="1" xfId="0" applyNumberFormat="1" applyFont="1" applyFill="1" applyBorder="1" applyAlignment="1" applyProtection="1">
      <alignment horizontal="center" vertical="center"/>
      <protection locked="0"/>
    </xf>
    <xf numFmtId="0" fontId="120" fillId="0" borderId="3" xfId="0" applyFont="1" applyBorder="1" applyAlignment="1">
      <alignment horizontal="right" vertical="top"/>
    </xf>
    <xf numFmtId="16" fontId="120" fillId="0" borderId="1" xfId="0" applyNumberFormat="1" applyFont="1" applyBorder="1" applyAlignment="1" applyProtection="1">
      <alignment horizontal="center" vertical="center"/>
      <protection locked="0"/>
    </xf>
    <xf numFmtId="0" fontId="81" fillId="0" borderId="0" xfId="13" applyFont="1" applyAlignment="1" applyProtection="1"/>
    <xf numFmtId="0" fontId="34" fillId="0" borderId="0" xfId="0" applyFont="1" applyAlignment="1">
      <alignment vertical="top"/>
    </xf>
    <xf numFmtId="0" fontId="32" fillId="0" borderId="0" xfId="0" applyFont="1" applyAlignment="1">
      <alignment vertical="top"/>
    </xf>
    <xf numFmtId="0" fontId="32" fillId="0" borderId="0" xfId="13" applyFont="1" applyFill="1" applyAlignment="1" applyProtection="1">
      <alignment horizontal="left"/>
    </xf>
    <xf numFmtId="16" fontId="43" fillId="10" borderId="1" xfId="0" applyNumberFormat="1" applyFont="1" applyFill="1" applyBorder="1" applyAlignment="1" applyProtection="1">
      <alignment horizontal="center" vertical="center" wrapText="1"/>
      <protection locked="0"/>
    </xf>
    <xf numFmtId="0" fontId="145" fillId="0" borderId="43" xfId="0" applyFont="1" applyBorder="1" applyAlignment="1">
      <alignment horizontal="center" vertical="center" wrapText="1"/>
    </xf>
    <xf numFmtId="0" fontId="379" fillId="0" borderId="0" xfId="0" applyFont="1"/>
    <xf numFmtId="0" fontId="198" fillId="0" borderId="0" xfId="2" applyFont="1" applyAlignment="1">
      <alignment vertical="center"/>
    </xf>
    <xf numFmtId="0" fontId="176" fillId="0" borderId="0" xfId="0" applyFont="1" applyAlignment="1">
      <alignment vertical="center"/>
    </xf>
    <xf numFmtId="0" fontId="34" fillId="0" borderId="0" xfId="13" applyFont="1" applyFill="1" applyAlignment="1" applyProtection="1">
      <alignment horizontal="left" vertical="center"/>
    </xf>
    <xf numFmtId="0" fontId="34" fillId="0" borderId="0" xfId="13" applyFont="1" applyFill="1" applyAlignment="1" applyProtection="1">
      <alignment horizontal="left"/>
    </xf>
    <xf numFmtId="0" fontId="145" fillId="0" borderId="11" xfId="0" applyFont="1" applyBorder="1" applyAlignment="1" applyProtection="1">
      <alignment horizontal="center" vertical="center" wrapText="1"/>
      <protection locked="0"/>
    </xf>
    <xf numFmtId="0" fontId="199" fillId="0" borderId="0" xfId="0" applyFont="1" applyProtection="1">
      <protection locked="0"/>
    </xf>
    <xf numFmtId="0" fontId="43" fillId="0" borderId="43" xfId="0" applyFont="1" applyBorder="1" applyAlignment="1">
      <alignment horizontal="center" vertical="center" wrapText="1"/>
    </xf>
    <xf numFmtId="16" fontId="195" fillId="0" borderId="0" xfId="0" applyNumberFormat="1" applyFont="1" applyAlignment="1">
      <alignment horizontal="right"/>
    </xf>
    <xf numFmtId="0" fontId="0" fillId="0" borderId="0" xfId="0" applyAlignment="1">
      <alignment horizontal="right" vertical="top"/>
    </xf>
    <xf numFmtId="0" fontId="16" fillId="0" borderId="0" xfId="0" applyFont="1" applyAlignment="1">
      <alignment horizontal="right" vertical="top"/>
    </xf>
    <xf numFmtId="0" fontId="16" fillId="0" borderId="0" xfId="0" applyFont="1" applyAlignment="1">
      <alignment horizontal="left" vertical="top"/>
    </xf>
    <xf numFmtId="0" fontId="126" fillId="0" borderId="0" xfId="0" applyFont="1"/>
    <xf numFmtId="0" fontId="89" fillId="0" borderId="0" xfId="0" applyFont="1" applyAlignment="1">
      <alignment horizontal="left"/>
    </xf>
    <xf numFmtId="0" fontId="89" fillId="0" borderId="0" xfId="0" applyFont="1" applyAlignment="1">
      <alignment horizontal="center" vertical="center"/>
    </xf>
    <xf numFmtId="0" fontId="380" fillId="0" borderId="0" xfId="0" applyFont="1" applyAlignment="1">
      <alignment horizontal="right" vertical="center"/>
    </xf>
    <xf numFmtId="0" fontId="200" fillId="0" borderId="0" xfId="2" applyFont="1" applyAlignment="1">
      <alignment vertical="center"/>
    </xf>
    <xf numFmtId="0" fontId="89" fillId="0" borderId="1" xfId="0" applyFont="1" applyBorder="1"/>
    <xf numFmtId="0" fontId="89" fillId="0" borderId="1" xfId="0" applyFont="1" applyBorder="1" applyAlignment="1">
      <alignment horizontal="center"/>
    </xf>
    <xf numFmtId="16" fontId="89" fillId="0" borderId="1" xfId="13" applyNumberFormat="1" applyFont="1" applyFill="1" applyBorder="1" applyAlignment="1" applyProtection="1">
      <alignment horizontal="center"/>
    </xf>
    <xf numFmtId="0" fontId="100" fillId="0" borderId="1" xfId="0" applyFont="1" applyBorder="1"/>
    <xf numFmtId="16" fontId="335" fillId="2" borderId="15" xfId="0" applyNumberFormat="1" applyFont="1" applyFill="1" applyBorder="1" applyAlignment="1">
      <alignment horizontal="center" vertical="center"/>
    </xf>
    <xf numFmtId="16" fontId="32" fillId="0" borderId="14" xfId="0" applyNumberFormat="1" applyFont="1" applyBorder="1" applyAlignment="1" applyProtection="1">
      <alignment horizontal="left" vertical="center"/>
      <protection locked="0"/>
    </xf>
    <xf numFmtId="16" fontId="120" fillId="0" borderId="7" xfId="0" applyNumberFormat="1" applyFont="1" applyBorder="1" applyAlignment="1" applyProtection="1">
      <alignment horizontal="left" vertical="center"/>
      <protection locked="0"/>
    </xf>
    <xf numFmtId="16" fontId="120" fillId="2" borderId="7" xfId="0" applyNumberFormat="1" applyFont="1" applyFill="1" applyBorder="1" applyAlignment="1" applyProtection="1">
      <alignment vertical="center"/>
      <protection locked="0"/>
    </xf>
    <xf numFmtId="16" fontId="120" fillId="2" borderId="12" xfId="0" applyNumberFormat="1" applyFont="1" applyFill="1" applyBorder="1" applyAlignment="1" applyProtection="1">
      <alignment vertical="center"/>
      <protection locked="0"/>
    </xf>
    <xf numFmtId="0" fontId="50" fillId="0" borderId="0" xfId="0" applyFont="1"/>
    <xf numFmtId="16" fontId="120" fillId="4" borderId="14" xfId="0" applyNumberFormat="1" applyFont="1" applyFill="1" applyBorder="1" applyAlignment="1" applyProtection="1">
      <alignment horizontal="center" vertical="center"/>
      <protection locked="0"/>
    </xf>
    <xf numFmtId="16" fontId="120" fillId="2" borderId="2" xfId="0" applyNumberFormat="1" applyFont="1" applyFill="1" applyBorder="1" applyAlignment="1" applyProtection="1">
      <alignment horizontal="left" vertical="center"/>
      <protection locked="0"/>
    </xf>
    <xf numFmtId="16" fontId="89" fillId="0" borderId="1" xfId="13" applyNumberFormat="1" applyFont="1" applyBorder="1" applyAlignment="1" applyProtection="1">
      <alignment horizontal="center"/>
    </xf>
    <xf numFmtId="16" fontId="346" fillId="4" borderId="1" xfId="0" applyNumberFormat="1" applyFont="1" applyFill="1" applyBorder="1" applyAlignment="1" applyProtection="1">
      <alignment horizontal="center" vertical="center"/>
      <protection locked="0"/>
    </xf>
    <xf numFmtId="16" fontId="120" fillId="2" borderId="14" xfId="0" applyNumberFormat="1" applyFont="1" applyFill="1" applyBorder="1" applyAlignment="1" applyProtection="1">
      <alignment horizontal="left" vertical="center"/>
      <protection locked="0"/>
    </xf>
    <xf numFmtId="16" fontId="120" fillId="2" borderId="14" xfId="0" applyNumberFormat="1" applyFont="1" applyFill="1" applyBorder="1" applyAlignment="1" applyProtection="1">
      <alignment horizontal="center" vertical="center"/>
      <protection locked="0"/>
    </xf>
    <xf numFmtId="16" fontId="120" fillId="2" borderId="4" xfId="0" applyNumberFormat="1" applyFont="1" applyFill="1" applyBorder="1" applyAlignment="1" applyProtection="1">
      <alignment horizontal="center" vertical="center"/>
      <protection locked="0"/>
    </xf>
    <xf numFmtId="16" fontId="155" fillId="2" borderId="76" xfId="0" applyNumberFormat="1" applyFont="1" applyFill="1" applyBorder="1" applyAlignment="1" applyProtection="1">
      <alignment horizontal="left" vertical="center"/>
      <protection locked="0"/>
    </xf>
    <xf numFmtId="16" fontId="155" fillId="2" borderId="2" xfId="0" applyNumberFormat="1" applyFont="1" applyFill="1" applyBorder="1" applyAlignment="1" applyProtection="1">
      <alignment horizontal="left" vertical="center"/>
      <protection locked="0"/>
    </xf>
    <xf numFmtId="16" fontId="155" fillId="2" borderId="4" xfId="0" applyNumberFormat="1" applyFont="1" applyFill="1" applyBorder="1" applyAlignment="1" applyProtection="1">
      <alignment horizontal="center" vertical="center"/>
      <protection locked="0"/>
    </xf>
    <xf numFmtId="16" fontId="155" fillId="2" borderId="2" xfId="0" applyNumberFormat="1" applyFont="1" applyFill="1" applyBorder="1" applyAlignment="1" applyProtection="1">
      <alignment horizontal="center" vertical="center"/>
      <protection locked="0"/>
    </xf>
    <xf numFmtId="0" fontId="343" fillId="42" borderId="1" xfId="0" applyFont="1" applyFill="1" applyBorder="1" applyAlignment="1" applyProtection="1">
      <alignment vertical="center"/>
      <protection locked="0"/>
    </xf>
    <xf numFmtId="16" fontId="120" fillId="4" borderId="2" xfId="0" applyNumberFormat="1" applyFont="1" applyFill="1" applyBorder="1" applyAlignment="1" applyProtection="1">
      <alignment horizontal="left" vertical="center"/>
      <protection locked="0"/>
    </xf>
    <xf numFmtId="0" fontId="145" fillId="0" borderId="37" xfId="0" applyFont="1" applyBorder="1" applyAlignment="1">
      <alignment horizontal="center" vertical="center" wrapText="1"/>
    </xf>
    <xf numFmtId="0" fontId="145" fillId="3" borderId="49" xfId="0" applyFont="1" applyFill="1" applyBorder="1" applyAlignment="1">
      <alignment horizontal="center" vertical="center" wrapText="1"/>
    </xf>
    <xf numFmtId="0" fontId="145" fillId="0" borderId="26" xfId="0" applyFont="1" applyBorder="1" applyAlignment="1">
      <alignment horizontal="left" vertical="center" wrapText="1"/>
    </xf>
    <xf numFmtId="16" fontId="155" fillId="2" borderId="10" xfId="0" applyNumberFormat="1" applyFont="1" applyFill="1" applyBorder="1" applyAlignment="1" applyProtection="1">
      <alignment horizontal="center" vertical="center"/>
      <protection locked="0"/>
    </xf>
    <xf numFmtId="0" fontId="145" fillId="2" borderId="43" xfId="0" applyFont="1" applyFill="1" applyBorder="1" applyAlignment="1">
      <alignment horizontal="center" vertical="center" wrapText="1"/>
    </xf>
    <xf numFmtId="0" fontId="144" fillId="0" borderId="99" xfId="0" applyFont="1" applyBorder="1" applyAlignment="1">
      <alignment horizontal="center" vertical="top"/>
    </xf>
    <xf numFmtId="0" fontId="150" fillId="0" borderId="0" xfId="0" applyFont="1" applyAlignment="1">
      <alignment horizontal="right"/>
    </xf>
    <xf numFmtId="0" fontId="150" fillId="0" borderId="0" xfId="0" applyFont="1" applyAlignment="1">
      <alignment horizontal="right" vertical="center"/>
    </xf>
    <xf numFmtId="0" fontId="200" fillId="0" borderId="0" xfId="2" applyFont="1" applyAlignment="1">
      <alignment horizontal="right" vertical="center"/>
    </xf>
    <xf numFmtId="16" fontId="355" fillId="0" borderId="0" xfId="0" applyNumberFormat="1" applyFont="1" applyAlignment="1">
      <alignment horizontal="center" vertical="center"/>
    </xf>
    <xf numFmtId="16" fontId="50" fillId="49" borderId="1" xfId="0" applyNumberFormat="1" applyFont="1" applyFill="1" applyBorder="1" applyAlignment="1">
      <alignment horizontal="left" vertical="center"/>
    </xf>
    <xf numFmtId="16" fontId="71" fillId="49" borderId="1" xfId="0" applyNumberFormat="1" applyFont="1" applyFill="1" applyBorder="1" applyAlignment="1">
      <alignment horizontal="center" vertical="center"/>
    </xf>
    <xf numFmtId="16" fontId="120" fillId="4" borderId="14" xfId="0" applyNumberFormat="1" applyFont="1" applyFill="1" applyBorder="1" applyAlignment="1" applyProtection="1">
      <alignment horizontal="left" vertical="center"/>
      <protection locked="0"/>
    </xf>
    <xf numFmtId="16" fontId="120" fillId="4" borderId="4" xfId="0" applyNumberFormat="1" applyFont="1" applyFill="1" applyBorder="1" applyAlignment="1" applyProtection="1">
      <alignment horizontal="left" vertical="center"/>
      <protection locked="0"/>
    </xf>
    <xf numFmtId="16" fontId="43" fillId="4" borderId="14" xfId="0" applyNumberFormat="1" applyFont="1" applyFill="1" applyBorder="1" applyAlignment="1" applyProtection="1">
      <alignment horizontal="center" vertical="center"/>
      <protection locked="0"/>
    </xf>
    <xf numFmtId="16" fontId="328" fillId="4" borderId="2" xfId="0" applyNumberFormat="1" applyFont="1" applyFill="1" applyBorder="1" applyAlignment="1" applyProtection="1">
      <alignment horizontal="center" vertical="center"/>
      <protection locked="0"/>
    </xf>
    <xf numFmtId="16" fontId="40" fillId="0" borderId="0" xfId="0" applyNumberFormat="1" applyFont="1" applyAlignment="1">
      <alignment horizontal="left"/>
    </xf>
    <xf numFmtId="16" fontId="310" fillId="2" borderId="76" xfId="0" applyNumberFormat="1" applyFont="1" applyFill="1" applyBorder="1" applyAlignment="1" applyProtection="1">
      <alignment horizontal="left" vertical="center"/>
      <protection locked="0"/>
    </xf>
    <xf numFmtId="0" fontId="24" fillId="0" borderId="2" xfId="1" applyFont="1" applyBorder="1" applyAlignment="1" applyProtection="1">
      <alignment vertical="center" wrapText="1"/>
      <protection locked="0"/>
    </xf>
    <xf numFmtId="0" fontId="21" fillId="0" borderId="2" xfId="1" applyFont="1" applyBorder="1" applyAlignment="1" applyProtection="1">
      <alignment horizontal="center" vertical="center" wrapText="1"/>
      <protection locked="0"/>
    </xf>
    <xf numFmtId="0" fontId="21" fillId="0" borderId="2" xfId="1" applyFont="1" applyBorder="1" applyAlignment="1" applyProtection="1">
      <alignment horizontal="left" vertical="center" wrapText="1"/>
      <protection locked="0"/>
    </xf>
    <xf numFmtId="0" fontId="21" fillId="0" borderId="1" xfId="1" applyFont="1" applyBorder="1" applyAlignment="1" applyProtection="1">
      <alignment vertical="center" wrapText="1"/>
      <protection locked="0"/>
    </xf>
    <xf numFmtId="0" fontId="21" fillId="0" borderId="1" xfId="1" applyFont="1" applyBorder="1" applyAlignment="1" applyProtection="1">
      <alignment horizontal="center" vertical="center" wrapText="1"/>
      <protection locked="0"/>
    </xf>
    <xf numFmtId="0" fontId="23" fillId="0" borderId="1" xfId="1" applyFont="1" applyBorder="1" applyAlignment="1" applyProtection="1">
      <alignment horizontal="left" vertical="center" wrapText="1"/>
      <protection locked="0"/>
    </xf>
    <xf numFmtId="0" fontId="22" fillId="0" borderId="1" xfId="3" applyFont="1" applyBorder="1" applyAlignment="1" applyProtection="1">
      <alignment horizontal="left" vertical="center" wrapText="1"/>
      <protection locked="0"/>
    </xf>
    <xf numFmtId="0" fontId="21" fillId="0" borderId="1" xfId="1" applyFont="1" applyBorder="1" applyAlignment="1" applyProtection="1">
      <alignment horizontal="left" vertical="center" wrapText="1"/>
      <protection locked="0"/>
    </xf>
    <xf numFmtId="0" fontId="24" fillId="0" borderId="1" xfId="4" applyFont="1" applyBorder="1" applyAlignment="1" applyProtection="1">
      <alignment horizontal="left" vertical="center" wrapText="1"/>
      <protection locked="0"/>
    </xf>
    <xf numFmtId="0" fontId="21" fillId="0" borderId="1" xfId="1" applyFont="1" applyBorder="1" applyAlignment="1" applyProtection="1">
      <alignment vertical="center"/>
      <protection locked="0"/>
    </xf>
    <xf numFmtId="0" fontId="23" fillId="0" borderId="1" xfId="1" applyFont="1" applyBorder="1" applyAlignment="1" applyProtection="1">
      <alignment vertical="center" wrapText="1"/>
      <protection locked="0"/>
    </xf>
    <xf numFmtId="0" fontId="21" fillId="3" borderId="1" xfId="1" applyFont="1" applyFill="1" applyBorder="1" applyAlignment="1" applyProtection="1">
      <alignment horizontal="left" vertical="center" wrapText="1"/>
      <protection locked="0"/>
    </xf>
    <xf numFmtId="0" fontId="21" fillId="0" borderId="1" xfId="0" applyFont="1" applyBorder="1" applyAlignment="1" applyProtection="1">
      <alignment horizontal="left" vertical="center"/>
      <protection locked="0"/>
    </xf>
    <xf numFmtId="0" fontId="24" fillId="0" borderId="1" xfId="1" applyFont="1" applyBorder="1" applyAlignment="1" applyProtection="1">
      <alignment horizontal="left" vertical="center" wrapText="1"/>
      <protection locked="0"/>
    </xf>
    <xf numFmtId="0" fontId="24" fillId="0" borderId="1" xfId="5" applyFont="1" applyBorder="1" applyAlignment="1" applyProtection="1">
      <alignment horizontal="left" vertical="center" wrapText="1"/>
      <protection locked="0"/>
    </xf>
    <xf numFmtId="0" fontId="22" fillId="0" borderId="1" xfId="1" applyFont="1" applyBorder="1" applyAlignment="1" applyProtection="1">
      <alignment horizontal="left" vertical="center"/>
      <protection locked="0"/>
    </xf>
    <xf numFmtId="0" fontId="23" fillId="0" borderId="1" xfId="1" applyFont="1" applyBorder="1" applyAlignment="1" applyProtection="1">
      <alignment horizontal="center" vertical="center"/>
      <protection locked="0"/>
    </xf>
    <xf numFmtId="0" fontId="23" fillId="0" borderId="1" xfId="1" applyFont="1" applyBorder="1" applyAlignment="1" applyProtection="1">
      <alignment vertical="center"/>
      <protection locked="0"/>
    </xf>
    <xf numFmtId="0" fontId="23" fillId="0" borderId="1" xfId="1" applyFont="1" applyBorder="1" applyAlignment="1" applyProtection="1">
      <alignment horizontal="left" vertical="center"/>
      <protection locked="0"/>
    </xf>
    <xf numFmtId="0" fontId="24" fillId="0" borderId="1" xfId="0" applyFont="1" applyBorder="1" applyAlignment="1" applyProtection="1">
      <alignment horizontal="left" vertical="center" wrapText="1"/>
      <protection locked="0"/>
    </xf>
    <xf numFmtId="0" fontId="24" fillId="0" borderId="1" xfId="3" applyFont="1" applyBorder="1" applyAlignment="1" applyProtection="1">
      <alignment horizontal="left" vertical="center" wrapText="1"/>
      <protection locked="0"/>
    </xf>
    <xf numFmtId="0" fontId="24" fillId="0" borderId="1" xfId="1" applyFont="1" applyBorder="1" applyAlignment="1" applyProtection="1">
      <alignment vertical="center" wrapText="1"/>
      <protection locked="0"/>
    </xf>
    <xf numFmtId="0" fontId="22" fillId="3" borderId="1" xfId="1" applyFont="1" applyFill="1" applyBorder="1" applyAlignment="1" applyProtection="1">
      <alignment horizontal="left" vertical="center"/>
      <protection locked="0"/>
    </xf>
    <xf numFmtId="0" fontId="24" fillId="0" borderId="1" xfId="6" applyFont="1" applyBorder="1" applyAlignment="1" applyProtection="1">
      <alignment horizontal="left" vertical="center" wrapText="1"/>
      <protection locked="0"/>
    </xf>
    <xf numFmtId="16" fontId="21" fillId="0" borderId="1" xfId="1" applyNumberFormat="1" applyFont="1" applyBorder="1" applyAlignment="1" applyProtection="1">
      <alignment vertical="center" wrapText="1"/>
      <protection locked="0"/>
    </xf>
    <xf numFmtId="0" fontId="24" fillId="16" borderId="1" xfId="1" applyFont="1" applyFill="1" applyBorder="1" applyAlignment="1" applyProtection="1">
      <alignment horizontal="left" vertical="center" wrapText="1"/>
      <protection locked="0"/>
    </xf>
    <xf numFmtId="0" fontId="21" fillId="16" borderId="1" xfId="1" applyFont="1" applyFill="1" applyBorder="1" applyAlignment="1" applyProtection="1">
      <alignment horizontal="center" vertical="center" wrapText="1"/>
      <protection locked="0"/>
    </xf>
    <xf numFmtId="0" fontId="21" fillId="16" borderId="1" xfId="1" applyFont="1" applyFill="1" applyBorder="1" applyAlignment="1" applyProtection="1">
      <alignment horizontal="left" vertical="center" wrapText="1"/>
      <protection locked="0"/>
    </xf>
    <xf numFmtId="0" fontId="21" fillId="16" borderId="1" xfId="1" applyFont="1" applyFill="1" applyBorder="1" applyAlignment="1" applyProtection="1">
      <alignment vertical="center"/>
      <protection locked="0"/>
    </xf>
    <xf numFmtId="0" fontId="21" fillId="16" borderId="1" xfId="1" applyFont="1" applyFill="1" applyBorder="1" applyAlignment="1" applyProtection="1">
      <alignment vertical="center" wrapText="1"/>
      <protection locked="0"/>
    </xf>
    <xf numFmtId="0" fontId="117" fillId="0" borderId="1" xfId="1" applyFont="1" applyBorder="1" applyAlignment="1" applyProtection="1">
      <alignment vertical="center" wrapText="1"/>
      <protection locked="0"/>
    </xf>
    <xf numFmtId="0" fontId="27" fillId="0" borderId="1" xfId="7" applyFont="1" applyBorder="1" applyAlignment="1" applyProtection="1">
      <alignment vertical="center" wrapText="1"/>
      <protection locked="0"/>
    </xf>
    <xf numFmtId="0" fontId="24" fillId="0" borderId="1" xfId="8" applyFont="1" applyBorder="1" applyAlignment="1" applyProtection="1">
      <alignment horizontal="left" vertical="center" wrapText="1"/>
      <protection locked="0"/>
    </xf>
    <xf numFmtId="16" fontId="24" fillId="0" borderId="1" xfId="1" applyNumberFormat="1" applyFont="1" applyBorder="1" applyAlignment="1" applyProtection="1">
      <alignment horizontal="left" vertical="center" wrapText="1"/>
      <protection locked="0"/>
    </xf>
    <xf numFmtId="0" fontId="22" fillId="0" borderId="1" xfId="1" applyFont="1" applyBorder="1" applyAlignment="1" applyProtection="1">
      <alignment horizontal="left" vertical="center" wrapText="1"/>
      <protection locked="0"/>
    </xf>
    <xf numFmtId="0" fontId="24" fillId="0" borderId="1" xfId="10" applyFont="1" applyBorder="1" applyAlignment="1" applyProtection="1">
      <alignment vertical="center" wrapText="1"/>
      <protection locked="0"/>
    </xf>
    <xf numFmtId="0" fontId="21" fillId="0" borderId="1" xfId="0" applyFont="1" applyBorder="1" applyAlignment="1" applyProtection="1">
      <alignment horizontal="center" vertical="center"/>
      <protection locked="0"/>
    </xf>
    <xf numFmtId="0" fontId="21" fillId="0" borderId="1" xfId="5" applyFont="1" applyBorder="1" applyAlignment="1" applyProtection="1">
      <alignment horizontal="left" vertical="center" wrapText="1"/>
      <protection locked="0"/>
    </xf>
    <xf numFmtId="0" fontId="22" fillId="0" borderId="1" xfId="1" applyFont="1" applyBorder="1" applyAlignment="1" applyProtection="1">
      <alignment vertical="center"/>
      <protection locked="0"/>
    </xf>
    <xf numFmtId="16" fontId="21" fillId="0" borderId="1" xfId="1" applyNumberFormat="1" applyFont="1" applyBorder="1" applyAlignment="1" applyProtection="1">
      <alignment horizontal="left" vertical="center" wrapText="1"/>
      <protection locked="0"/>
    </xf>
    <xf numFmtId="0" fontId="24" fillId="19" borderId="1" xfId="1" applyFont="1" applyFill="1" applyBorder="1" applyAlignment="1" applyProtection="1">
      <alignment vertical="center" wrapText="1"/>
      <protection locked="0"/>
    </xf>
    <xf numFmtId="0" fontId="21" fillId="19" borderId="1" xfId="1" applyFont="1" applyFill="1" applyBorder="1" applyAlignment="1" applyProtection="1">
      <alignment horizontal="center" vertical="center" wrapText="1"/>
      <protection locked="0"/>
    </xf>
    <xf numFmtId="0" fontId="21" fillId="19" borderId="1" xfId="1" applyFont="1" applyFill="1" applyBorder="1" applyAlignment="1" applyProtection="1">
      <alignment horizontal="left" vertical="center" wrapText="1"/>
      <protection locked="0"/>
    </xf>
    <xf numFmtId="0" fontId="21" fillId="19" borderId="1" xfId="1" applyFont="1" applyFill="1" applyBorder="1" applyAlignment="1" applyProtection="1">
      <alignment vertical="center"/>
      <protection locked="0"/>
    </xf>
    <xf numFmtId="0" fontId="21" fillId="19" borderId="1" xfId="1" applyFont="1" applyFill="1" applyBorder="1" applyAlignment="1" applyProtection="1">
      <alignment vertical="center" wrapText="1"/>
      <protection locked="0"/>
    </xf>
    <xf numFmtId="0" fontId="23" fillId="0" borderId="1" xfId="0" applyFont="1" applyBorder="1" applyAlignment="1" applyProtection="1">
      <alignment vertical="center"/>
      <protection locked="0"/>
    </xf>
    <xf numFmtId="0" fontId="23" fillId="0" borderId="1" xfId="0" applyFont="1" applyBorder="1" applyAlignment="1" applyProtection="1">
      <alignment horizontal="left" vertical="center"/>
      <protection locked="0"/>
    </xf>
    <xf numFmtId="0" fontId="23" fillId="0" borderId="1" xfId="0" applyFont="1" applyBorder="1" applyAlignment="1" applyProtection="1">
      <alignment horizontal="center" vertical="center"/>
      <protection locked="0"/>
    </xf>
    <xf numFmtId="0" fontId="23" fillId="0" borderId="1" xfId="6" applyFont="1" applyBorder="1" applyAlignment="1" applyProtection="1">
      <alignment horizontal="left" vertical="center" wrapText="1"/>
      <protection locked="0"/>
    </xf>
    <xf numFmtId="0" fontId="24" fillId="19" borderId="1" xfId="1" applyFont="1" applyFill="1" applyBorder="1" applyAlignment="1" applyProtection="1">
      <alignment horizontal="left" vertical="center" wrapText="1"/>
      <protection locked="0"/>
    </xf>
    <xf numFmtId="0" fontId="24" fillId="3" borderId="1" xfId="1" applyFont="1" applyFill="1" applyBorder="1" applyAlignment="1" applyProtection="1">
      <alignment vertical="center" wrapText="1"/>
      <protection locked="0"/>
    </xf>
    <xf numFmtId="0" fontId="24" fillId="6" borderId="1" xfId="1" applyFont="1" applyFill="1" applyBorder="1" applyAlignment="1" applyProtection="1">
      <alignment horizontal="left" vertical="center" wrapText="1"/>
      <protection locked="0"/>
    </xf>
    <xf numFmtId="0" fontId="21" fillId="6" borderId="1" xfId="1" applyFont="1" applyFill="1" applyBorder="1" applyAlignment="1" applyProtection="1">
      <alignment horizontal="center" vertical="center" wrapText="1"/>
      <protection locked="0"/>
    </xf>
    <xf numFmtId="0" fontId="21" fillId="6" borderId="1" xfId="1" applyFont="1" applyFill="1" applyBorder="1" applyAlignment="1" applyProtection="1">
      <alignment vertical="center" wrapText="1"/>
      <protection locked="0"/>
    </xf>
    <xf numFmtId="0" fontId="21" fillId="6" borderId="1" xfId="1" applyFont="1" applyFill="1" applyBorder="1" applyAlignment="1" applyProtection="1">
      <alignment horizontal="left" vertical="center" wrapText="1"/>
      <protection locked="0"/>
    </xf>
    <xf numFmtId="0" fontId="22" fillId="0" borderId="1" xfId="4" applyFont="1" applyBorder="1" applyAlignment="1" applyProtection="1">
      <alignment horizontal="left" vertical="center" wrapText="1"/>
      <protection locked="0"/>
    </xf>
    <xf numFmtId="0" fontId="23" fillId="0" borderId="1" xfId="1" applyFont="1" applyBorder="1" applyAlignment="1" applyProtection="1">
      <alignment horizontal="center" vertical="center" wrapText="1"/>
      <protection locked="0"/>
    </xf>
    <xf numFmtId="0" fontId="21" fillId="6" borderId="1" xfId="1" applyFont="1" applyFill="1" applyBorder="1" applyAlignment="1" applyProtection="1">
      <alignment vertical="center"/>
      <protection locked="0"/>
    </xf>
    <xf numFmtId="0" fontId="28" fillId="0" borderId="1" xfId="5" applyFont="1" applyBorder="1" applyAlignment="1" applyProtection="1">
      <alignment vertical="center" wrapText="1"/>
      <protection locked="0"/>
    </xf>
    <xf numFmtId="0" fontId="27" fillId="0" borderId="1" xfId="1" applyFont="1" applyBorder="1" applyAlignment="1" applyProtection="1">
      <alignment horizontal="left" vertical="center" wrapText="1"/>
      <protection locked="0"/>
    </xf>
    <xf numFmtId="0" fontId="27" fillId="0" borderId="1" xfId="1" applyFont="1" applyBorder="1" applyAlignment="1" applyProtection="1">
      <alignment vertical="center" wrapText="1"/>
      <protection locked="0"/>
    </xf>
    <xf numFmtId="0" fontId="27" fillId="0" borderId="1" xfId="1" applyFont="1" applyBorder="1" applyAlignment="1" applyProtection="1">
      <alignment horizontal="center" vertical="center" wrapText="1"/>
      <protection locked="0"/>
    </xf>
    <xf numFmtId="0" fontId="21" fillId="2" borderId="1" xfId="1" applyFont="1" applyFill="1" applyBorder="1" applyAlignment="1" applyProtection="1">
      <alignment horizontal="center" vertical="center" wrapText="1"/>
      <protection locked="0"/>
    </xf>
    <xf numFmtId="0" fontId="21" fillId="2" borderId="1" xfId="1" applyFont="1" applyFill="1" applyBorder="1" applyAlignment="1" applyProtection="1">
      <alignment horizontal="left" vertical="center"/>
      <protection locked="0"/>
    </xf>
    <xf numFmtId="0" fontId="21" fillId="2" borderId="1" xfId="1" applyFont="1" applyFill="1" applyBorder="1" applyAlignment="1" applyProtection="1">
      <alignment horizontal="left" vertical="center" wrapText="1"/>
      <protection locked="0"/>
    </xf>
    <xf numFmtId="0" fontId="21" fillId="2" borderId="1" xfId="1" applyFont="1" applyFill="1" applyBorder="1" applyAlignment="1" applyProtection="1">
      <alignment vertical="center" wrapText="1"/>
      <protection locked="0"/>
    </xf>
    <xf numFmtId="0" fontId="28" fillId="2" borderId="1" xfId="1" applyFont="1" applyFill="1" applyBorder="1" applyAlignment="1" applyProtection="1">
      <alignment vertical="center" wrapText="1"/>
      <protection locked="0"/>
    </xf>
    <xf numFmtId="0" fontId="27" fillId="2" borderId="1" xfId="1" applyFont="1" applyFill="1" applyBorder="1" applyAlignment="1" applyProtection="1">
      <alignment vertical="center" wrapText="1"/>
      <protection locked="0"/>
    </xf>
    <xf numFmtId="0" fontId="22" fillId="0" borderId="1" xfId="0" applyFont="1" applyBorder="1" applyAlignment="1" applyProtection="1">
      <alignment vertical="center"/>
      <protection locked="0"/>
    </xf>
    <xf numFmtId="0" fontId="27" fillId="0" borderId="1" xfId="12" applyFont="1" applyBorder="1" applyAlignment="1" applyProtection="1">
      <alignment vertical="center" wrapText="1"/>
      <protection locked="0"/>
    </xf>
    <xf numFmtId="0" fontId="28" fillId="19" borderId="1" xfId="1" applyFont="1" applyFill="1" applyBorder="1" applyAlignment="1" applyProtection="1">
      <alignment vertical="center" wrapText="1"/>
      <protection locked="0"/>
    </xf>
    <xf numFmtId="0" fontId="21" fillId="19" borderId="1" xfId="1" applyFont="1" applyFill="1" applyBorder="1" applyAlignment="1" applyProtection="1">
      <alignment horizontal="left" vertical="center"/>
      <protection locked="0"/>
    </xf>
    <xf numFmtId="0" fontId="27" fillId="19" borderId="1" xfId="1" applyFont="1" applyFill="1" applyBorder="1" applyAlignment="1" applyProtection="1">
      <alignment vertical="center" wrapText="1"/>
      <protection locked="0"/>
    </xf>
    <xf numFmtId="0" fontId="29" fillId="0" borderId="1" xfId="3" applyFont="1" applyBorder="1" applyAlignment="1" applyProtection="1">
      <alignment vertical="center" wrapText="1"/>
      <protection locked="0"/>
    </xf>
    <xf numFmtId="0" fontId="21" fillId="0" borderId="1" xfId="0" applyFont="1" applyBorder="1" applyAlignment="1" applyProtection="1">
      <alignment vertical="center"/>
      <protection locked="0"/>
    </xf>
    <xf numFmtId="0" fontId="22" fillId="0" borderId="1" xfId="11" applyFont="1" applyBorder="1" applyAlignment="1" applyProtection="1">
      <alignment horizontal="left" vertical="center" wrapText="1"/>
      <protection locked="0"/>
    </xf>
    <xf numFmtId="0" fontId="23" fillId="0" borderId="1" xfId="0" applyFont="1" applyBorder="1" applyAlignment="1" applyProtection="1">
      <alignment horizontal="left" vertical="center" wrapText="1"/>
      <protection locked="0"/>
    </xf>
    <xf numFmtId="0" fontId="28" fillId="0" borderId="1" xfId="7" applyFont="1" applyBorder="1" applyAlignment="1" applyProtection="1">
      <alignment vertical="center" wrapText="1"/>
      <protection locked="0"/>
    </xf>
    <xf numFmtId="0" fontId="27" fillId="0" borderId="1" xfId="7" applyFont="1" applyBorder="1" applyAlignment="1" applyProtection="1">
      <alignment horizontal="left" vertical="center" wrapText="1"/>
      <protection locked="0"/>
    </xf>
    <xf numFmtId="0" fontId="27" fillId="0" borderId="1" xfId="7" applyFont="1" applyBorder="1" applyAlignment="1" applyProtection="1">
      <alignment horizontal="center" vertical="center" wrapText="1"/>
      <protection locked="0"/>
    </xf>
    <xf numFmtId="0" fontId="22" fillId="0" borderId="1" xfId="1" applyFont="1" applyBorder="1" applyAlignment="1" applyProtection="1">
      <alignment vertical="center" wrapText="1"/>
      <protection locked="0"/>
    </xf>
    <xf numFmtId="0" fontId="30" fillId="0" borderId="1" xfId="0" applyFont="1" applyBorder="1" applyAlignment="1" applyProtection="1">
      <alignment vertical="center"/>
      <protection locked="0"/>
    </xf>
    <xf numFmtId="0" fontId="22" fillId="0" borderId="1" xfId="0" applyFont="1" applyBorder="1" applyAlignment="1" applyProtection="1">
      <alignment horizontal="left" vertical="center" wrapText="1"/>
      <protection locked="0"/>
    </xf>
    <xf numFmtId="0" fontId="23" fillId="0" borderId="1" xfId="0" applyFont="1" applyBorder="1" applyAlignment="1" applyProtection="1">
      <alignment horizontal="center" vertical="center" wrapText="1"/>
      <protection locked="0"/>
    </xf>
    <xf numFmtId="0" fontId="23" fillId="0" borderId="1" xfId="0" applyFont="1" applyBorder="1" applyAlignment="1" applyProtection="1">
      <alignment vertical="center" wrapText="1"/>
      <protection locked="0"/>
    </xf>
    <xf numFmtId="0" fontId="18" fillId="0" borderId="1" xfId="1" applyFont="1" applyBorder="1" applyAlignment="1" applyProtection="1">
      <alignment vertical="center"/>
      <protection locked="0"/>
    </xf>
    <xf numFmtId="0" fontId="27" fillId="0" borderId="1" xfId="9" applyFont="1" applyBorder="1" applyAlignment="1" applyProtection="1">
      <alignment vertical="center" wrapText="1"/>
      <protection locked="0"/>
    </xf>
    <xf numFmtId="0" fontId="24" fillId="0" borderId="1" xfId="10" applyFont="1" applyBorder="1" applyAlignment="1" applyProtection="1">
      <alignment horizontal="left" vertical="center" wrapText="1"/>
      <protection locked="0"/>
    </xf>
    <xf numFmtId="0" fontId="21" fillId="0" borderId="1" xfId="9" applyFont="1" applyBorder="1" applyAlignment="1" applyProtection="1">
      <alignment vertical="center" wrapText="1"/>
      <protection locked="0"/>
    </xf>
    <xf numFmtId="0" fontId="21" fillId="0" borderId="1" xfId="6" applyFont="1" applyBorder="1" applyAlignment="1" applyProtection="1">
      <alignment horizontal="left" vertical="center" wrapText="1"/>
      <protection locked="0"/>
    </xf>
    <xf numFmtId="0" fontId="23" fillId="0" borderId="1" xfId="3" applyFont="1" applyBorder="1" applyAlignment="1" applyProtection="1">
      <alignment vertical="center" wrapText="1"/>
      <protection locked="0"/>
    </xf>
    <xf numFmtId="0" fontId="27" fillId="0" borderId="1" xfId="9" applyFont="1" applyBorder="1" applyAlignment="1" applyProtection="1">
      <alignment horizontal="center" vertical="center" wrapText="1"/>
      <protection locked="0"/>
    </xf>
    <xf numFmtId="0" fontId="24" fillId="0" borderId="1" xfId="0" applyFont="1" applyBorder="1" applyAlignment="1" applyProtection="1">
      <alignment vertical="center" wrapText="1"/>
      <protection locked="0"/>
    </xf>
    <xf numFmtId="0" fontId="21" fillId="0" borderId="1" xfId="0" applyFont="1" applyBorder="1" applyAlignment="1" applyProtection="1">
      <alignment vertical="center" wrapText="1"/>
      <protection locked="0"/>
    </xf>
    <xf numFmtId="0" fontId="21" fillId="0" borderId="2" xfId="1" applyFont="1" applyBorder="1" applyAlignment="1" applyProtection="1">
      <alignment vertical="center" wrapText="1"/>
      <protection locked="0"/>
    </xf>
    <xf numFmtId="0" fontId="21" fillId="0" borderId="1" xfId="2" applyFont="1" applyBorder="1" applyAlignment="1" applyProtection="1">
      <alignment horizontal="left" vertical="center" wrapText="1"/>
      <protection locked="0"/>
    </xf>
    <xf numFmtId="0" fontId="21" fillId="0" borderId="4" xfId="1" applyFont="1" applyBorder="1" applyAlignment="1" applyProtection="1">
      <alignment horizontal="center" vertical="center" wrapText="1"/>
      <protection locked="0"/>
    </xf>
    <xf numFmtId="0" fontId="24" fillId="0" borderId="0" xfId="0" applyFont="1" applyAlignment="1" applyProtection="1">
      <alignment horizontal="center" vertical="center"/>
      <protection locked="0"/>
    </xf>
    <xf numFmtId="0" fontId="21" fillId="0" borderId="0" xfId="0" applyFont="1" applyAlignment="1" applyProtection="1">
      <alignment vertical="center"/>
      <protection locked="0"/>
    </xf>
    <xf numFmtId="0" fontId="21" fillId="0" borderId="0" xfId="0" applyFont="1" applyAlignment="1" applyProtection="1">
      <alignment horizontal="center" vertical="center"/>
      <protection locked="0"/>
    </xf>
    <xf numFmtId="0" fontId="21" fillId="0" borderId="0" xfId="0" applyFont="1" applyAlignment="1" applyProtection="1">
      <alignment horizontal="left" vertical="center"/>
      <protection locked="0"/>
    </xf>
    <xf numFmtId="0" fontId="139" fillId="0" borderId="0" xfId="13" applyFont="1" applyFill="1" applyAlignment="1" applyProtection="1">
      <alignment horizontal="left" vertical="center"/>
      <protection locked="0"/>
    </xf>
    <xf numFmtId="0" fontId="139" fillId="0" borderId="0" xfId="13" applyFont="1" applyAlignment="1" applyProtection="1">
      <alignment horizontal="left" vertical="center"/>
      <protection locked="0"/>
    </xf>
    <xf numFmtId="0" fontId="18" fillId="0" borderId="0" xfId="1" applyFont="1" applyAlignment="1" applyProtection="1">
      <alignment horizontal="center" vertical="center"/>
      <protection locked="0"/>
    </xf>
    <xf numFmtId="0" fontId="19" fillId="0" borderId="0" xfId="1" applyFont="1" applyAlignment="1" applyProtection="1">
      <alignment horizontal="left" vertical="center" wrapText="1"/>
      <protection locked="0"/>
    </xf>
    <xf numFmtId="0" fontId="24" fillId="0" borderId="0" xfId="0" applyFont="1" applyAlignment="1" applyProtection="1">
      <alignment horizontal="left" vertical="center"/>
      <protection locked="0"/>
    </xf>
    <xf numFmtId="0" fontId="21" fillId="0" borderId="0" xfId="0" applyFont="1" applyAlignment="1" applyProtection="1">
      <alignment horizontal="right" vertical="center"/>
      <protection locked="0"/>
    </xf>
    <xf numFmtId="0" fontId="21" fillId="0" borderId="0" xfId="0" quotePrefix="1" applyFont="1" applyAlignment="1" applyProtection="1">
      <alignment horizontal="center" vertical="center"/>
      <protection locked="0"/>
    </xf>
    <xf numFmtId="0" fontId="332" fillId="0" borderId="0" xfId="13" applyFont="1" applyFill="1" applyAlignment="1" applyProtection="1">
      <alignment horizontal="left" vertical="center"/>
      <protection locked="0"/>
    </xf>
    <xf numFmtId="0" fontId="333" fillId="0" borderId="0" xfId="0" applyFont="1" applyProtection="1">
      <protection locked="0"/>
    </xf>
    <xf numFmtId="0" fontId="332" fillId="0" borderId="0" xfId="0" applyFont="1" applyProtection="1">
      <protection locked="0"/>
    </xf>
    <xf numFmtId="0" fontId="18" fillId="0" borderId="0" xfId="1" applyFont="1" applyAlignment="1" applyProtection="1">
      <alignment vertical="center"/>
      <protection locked="0"/>
    </xf>
    <xf numFmtId="0" fontId="117" fillId="0" borderId="1" xfId="1" applyFont="1" applyBorder="1" applyAlignment="1" applyProtection="1">
      <alignment horizontal="left" vertical="top" wrapText="1"/>
      <protection locked="0"/>
    </xf>
    <xf numFmtId="16" fontId="18" fillId="0" borderId="0" xfId="1" applyNumberFormat="1" applyFont="1" applyAlignment="1" applyProtection="1">
      <alignment vertical="center"/>
      <protection locked="0"/>
    </xf>
    <xf numFmtId="0" fontId="102" fillId="0" borderId="0" xfId="1" applyFont="1" applyAlignment="1" applyProtection="1">
      <alignment vertical="center"/>
      <protection locked="0"/>
    </xf>
    <xf numFmtId="0" fontId="23" fillId="2" borderId="1" xfId="1" applyFont="1" applyFill="1" applyBorder="1" applyAlignment="1" applyProtection="1">
      <alignment vertical="center"/>
      <protection locked="0"/>
    </xf>
    <xf numFmtId="0" fontId="23" fillId="2" borderId="1" xfId="1" applyFont="1" applyFill="1" applyBorder="1" applyAlignment="1" applyProtection="1">
      <alignment horizontal="left" vertical="center"/>
      <protection locked="0"/>
    </xf>
    <xf numFmtId="0" fontId="23" fillId="2" borderId="1" xfId="1" applyFont="1" applyFill="1" applyBorder="1" applyAlignment="1" applyProtection="1">
      <alignment horizontal="center" vertical="center"/>
      <protection locked="0"/>
    </xf>
    <xf numFmtId="16" fontId="120" fillId="33" borderId="14" xfId="0" applyNumberFormat="1" applyFont="1" applyFill="1" applyBorder="1" applyAlignment="1" applyProtection="1">
      <alignment horizontal="left" vertical="center"/>
      <protection locked="0"/>
    </xf>
    <xf numFmtId="16" fontId="120" fillId="33" borderId="14" xfId="0" quotePrefix="1" applyNumberFormat="1" applyFont="1" applyFill="1" applyBorder="1" applyAlignment="1" applyProtection="1">
      <alignment horizontal="left" vertical="center"/>
      <protection locked="0"/>
    </xf>
    <xf numFmtId="16" fontId="120" fillId="33" borderId="14" xfId="0" applyNumberFormat="1" applyFont="1" applyFill="1" applyBorder="1" applyAlignment="1" applyProtection="1">
      <alignment horizontal="center" vertical="center"/>
      <protection locked="0"/>
    </xf>
    <xf numFmtId="16" fontId="120" fillId="33" borderId="4" xfId="0" applyNumberFormat="1" applyFont="1" applyFill="1" applyBorder="1" applyAlignment="1" applyProtection="1">
      <alignment horizontal="left" vertical="center"/>
      <protection locked="0"/>
    </xf>
    <xf numFmtId="16" fontId="120" fillId="33" borderId="2" xfId="0" applyNumberFormat="1" applyFont="1" applyFill="1" applyBorder="1" applyAlignment="1" applyProtection="1">
      <alignment horizontal="left" vertical="center"/>
      <protection locked="0"/>
    </xf>
    <xf numFmtId="16" fontId="145" fillId="4" borderId="14" xfId="0" quotePrefix="1" applyNumberFormat="1" applyFont="1" applyFill="1" applyBorder="1" applyAlignment="1" applyProtection="1">
      <alignment horizontal="left" vertical="center"/>
      <protection locked="0"/>
    </xf>
    <xf numFmtId="16" fontId="120" fillId="2" borderId="14" xfId="0" quotePrefix="1" applyNumberFormat="1" applyFont="1" applyFill="1" applyBorder="1" applyAlignment="1" applyProtection="1">
      <alignment horizontal="left" vertical="center"/>
      <protection locked="0"/>
    </xf>
    <xf numFmtId="16" fontId="145" fillId="2" borderId="14" xfId="0" applyNumberFormat="1" applyFont="1" applyFill="1" applyBorder="1" applyAlignment="1" applyProtection="1">
      <alignment horizontal="center" vertical="center" wrapText="1"/>
      <protection locked="0"/>
    </xf>
    <xf numFmtId="16" fontId="120" fillId="2" borderId="4" xfId="0" applyNumberFormat="1" applyFont="1" applyFill="1" applyBorder="1" applyAlignment="1" applyProtection="1">
      <alignment horizontal="left" vertical="center"/>
      <protection locked="0"/>
    </xf>
    <xf numFmtId="16" fontId="31" fillId="2" borderId="2" xfId="0" applyNumberFormat="1" applyFont="1" applyFill="1" applyBorder="1" applyAlignment="1" applyProtection="1">
      <alignment horizontal="center" vertical="center" wrapText="1"/>
      <protection locked="0"/>
    </xf>
    <xf numFmtId="16" fontId="120" fillId="2" borderId="33" xfId="0" applyNumberFormat="1" applyFont="1" applyFill="1" applyBorder="1" applyAlignment="1" applyProtection="1">
      <alignment horizontal="center" vertical="center"/>
      <protection locked="0"/>
    </xf>
    <xf numFmtId="16" fontId="120" fillId="2" borderId="19" xfId="0" applyNumberFormat="1" applyFont="1" applyFill="1" applyBorder="1" applyAlignment="1" applyProtection="1">
      <alignment horizontal="left" vertical="center"/>
      <protection locked="0"/>
    </xf>
    <xf numFmtId="16" fontId="43" fillId="36" borderId="10" xfId="0" applyNumberFormat="1" applyFont="1" applyFill="1" applyBorder="1" applyAlignment="1" applyProtection="1">
      <alignment horizontal="center" vertical="center" wrapText="1"/>
      <protection locked="0"/>
    </xf>
    <xf numFmtId="0" fontId="43" fillId="0" borderId="26" xfId="0" applyFont="1" applyBorder="1" applyAlignment="1" applyProtection="1">
      <alignment horizontal="center" vertical="center" wrapText="1"/>
      <protection locked="0"/>
    </xf>
    <xf numFmtId="16" fontId="155" fillId="4" borderId="2" xfId="0" applyNumberFormat="1" applyFont="1" applyFill="1" applyBorder="1" applyAlignment="1" applyProtection="1">
      <alignment horizontal="center" vertical="center"/>
      <protection locked="0"/>
    </xf>
    <xf numFmtId="16" fontId="120" fillId="2" borderId="17" xfId="0" applyNumberFormat="1" applyFont="1" applyFill="1" applyBorder="1" applyAlignment="1" applyProtection="1">
      <alignment horizontal="center" vertical="center"/>
      <protection locked="0"/>
    </xf>
    <xf numFmtId="16" fontId="120" fillId="2" borderId="76" xfId="0" applyNumberFormat="1" applyFont="1" applyFill="1" applyBorder="1" applyAlignment="1" applyProtection="1">
      <alignment horizontal="left" vertical="center"/>
      <protection locked="0"/>
    </xf>
    <xf numFmtId="16" fontId="145" fillId="2" borderId="2" xfId="0" applyNumberFormat="1" applyFont="1" applyFill="1" applyBorder="1" applyAlignment="1" applyProtection="1">
      <alignment horizontal="center" vertical="center" wrapText="1"/>
      <protection locked="0"/>
    </xf>
    <xf numFmtId="16" fontId="145" fillId="2" borderId="17" xfId="0" applyNumberFormat="1" applyFont="1" applyFill="1" applyBorder="1" applyAlignment="1" applyProtection="1">
      <alignment horizontal="center" vertical="center" wrapText="1"/>
      <protection locked="0"/>
    </xf>
    <xf numFmtId="16" fontId="166" fillId="2" borderId="14" xfId="0" applyNumberFormat="1" applyFont="1" applyFill="1" applyBorder="1" applyAlignment="1" applyProtection="1">
      <alignment horizontal="left" vertical="center"/>
      <protection locked="0"/>
    </xf>
    <xf numFmtId="16" fontId="166" fillId="2" borderId="14" xfId="0" applyNumberFormat="1" applyFont="1" applyFill="1" applyBorder="1" applyAlignment="1" applyProtection="1">
      <alignment horizontal="center" vertical="center"/>
      <protection locked="0"/>
    </xf>
    <xf numFmtId="16" fontId="166" fillId="4" borderId="14" xfId="0" applyNumberFormat="1" applyFont="1" applyFill="1" applyBorder="1" applyAlignment="1" applyProtection="1">
      <alignment horizontal="center" vertical="center"/>
      <protection locked="0"/>
    </xf>
    <xf numFmtId="16" fontId="214" fillId="4" borderId="14" xfId="0" applyNumberFormat="1" applyFont="1" applyFill="1" applyBorder="1" applyAlignment="1" applyProtection="1">
      <alignment horizontal="left" vertical="center"/>
      <protection locked="0"/>
    </xf>
    <xf numFmtId="16" fontId="166" fillId="4" borderId="14" xfId="0" quotePrefix="1" applyNumberFormat="1" applyFont="1" applyFill="1" applyBorder="1" applyAlignment="1" applyProtection="1">
      <alignment horizontal="left" vertical="center"/>
      <protection locked="0"/>
    </xf>
    <xf numFmtId="16" fontId="166" fillId="2" borderId="17" xfId="0" applyNumberFormat="1" applyFont="1" applyFill="1" applyBorder="1" applyAlignment="1" applyProtection="1">
      <alignment horizontal="center" vertical="center"/>
      <protection locked="0"/>
    </xf>
    <xf numFmtId="16" fontId="166" fillId="2" borderId="33" xfId="0" applyNumberFormat="1" applyFont="1" applyFill="1" applyBorder="1" applyAlignment="1" applyProtection="1">
      <alignment horizontal="center" vertical="center"/>
      <protection locked="0"/>
    </xf>
    <xf numFmtId="16" fontId="120" fillId="2" borderId="20" xfId="0" applyNumberFormat="1" applyFont="1" applyFill="1" applyBorder="1" applyAlignment="1" applyProtection="1">
      <alignment horizontal="center" vertical="center"/>
      <protection locked="0"/>
    </xf>
    <xf numFmtId="16" fontId="43" fillId="2" borderId="2" xfId="0" applyNumberFormat="1" applyFont="1" applyFill="1" applyBorder="1" applyAlignment="1" applyProtection="1">
      <alignment horizontal="center" vertical="center" wrapText="1"/>
      <protection locked="0"/>
    </xf>
    <xf numFmtId="16" fontId="120" fillId="2" borderId="17" xfId="0" quotePrefix="1" applyNumberFormat="1" applyFont="1" applyFill="1" applyBorder="1" applyAlignment="1" applyProtection="1">
      <alignment horizontal="center" vertical="center"/>
      <protection locked="0"/>
    </xf>
    <xf numFmtId="16" fontId="120" fillId="2" borderId="14" xfId="0" quotePrefix="1" applyNumberFormat="1" applyFont="1" applyFill="1" applyBorder="1" applyAlignment="1" applyProtection="1">
      <alignment horizontal="center" vertical="center"/>
      <protection locked="0"/>
    </xf>
    <xf numFmtId="16" fontId="166" fillId="2" borderId="10" xfId="0" quotePrefix="1" applyNumberFormat="1" applyFont="1" applyFill="1" applyBorder="1" applyAlignment="1" applyProtection="1">
      <alignment horizontal="center" vertical="center"/>
      <protection locked="0"/>
    </xf>
    <xf numFmtId="16" fontId="145" fillId="2" borderId="2" xfId="0" quotePrefix="1" applyNumberFormat="1" applyFont="1" applyFill="1" applyBorder="1" applyAlignment="1" applyProtection="1">
      <alignment horizontal="center" vertical="center" wrapText="1"/>
      <protection locked="0"/>
    </xf>
    <xf numFmtId="0" fontId="108" fillId="0" borderId="1" xfId="0" applyFont="1" applyBorder="1"/>
    <xf numFmtId="16" fontId="145" fillId="2" borderId="14" xfId="0" applyNumberFormat="1" applyFont="1" applyFill="1" applyBorder="1" applyAlignment="1" applyProtection="1">
      <alignment horizontal="left" vertical="center"/>
      <protection locked="0"/>
    </xf>
    <xf numFmtId="0" fontId="145" fillId="0" borderId="17" xfId="0" applyFont="1" applyBorder="1" applyAlignment="1" applyProtection="1">
      <alignment horizontal="center" vertical="center" wrapText="1"/>
      <protection locked="0"/>
    </xf>
    <xf numFmtId="0" fontId="145" fillId="0" borderId="65" xfId="0" applyFont="1" applyBorder="1" applyAlignment="1" applyProtection="1">
      <alignment horizontal="left" vertical="center" wrapText="1"/>
      <protection locked="0"/>
    </xf>
    <xf numFmtId="0" fontId="145" fillId="0" borderId="65" xfId="0" applyFont="1" applyBorder="1" applyAlignment="1" applyProtection="1">
      <alignment horizontal="center" vertical="center" wrapText="1"/>
      <protection locked="0"/>
    </xf>
    <xf numFmtId="0" fontId="145" fillId="0" borderId="65" xfId="0" applyFont="1" applyBorder="1" applyAlignment="1" applyProtection="1">
      <alignment horizontal="center" vertical="top" wrapText="1"/>
      <protection locked="0"/>
    </xf>
    <xf numFmtId="0" fontId="145" fillId="0" borderId="43" xfId="0" applyFont="1" applyBorder="1" applyAlignment="1" applyProtection="1">
      <alignment horizontal="center" vertical="top" wrapText="1"/>
      <protection locked="0"/>
    </xf>
    <xf numFmtId="0" fontId="144" fillId="0" borderId="5" xfId="0" applyFont="1" applyBorder="1" applyAlignment="1" applyProtection="1">
      <alignment horizontal="center" vertical="top"/>
      <protection locked="0"/>
    </xf>
    <xf numFmtId="0" fontId="145" fillId="0" borderId="12" xfId="0" applyFont="1" applyBorder="1" applyAlignment="1" applyProtection="1">
      <alignment horizontal="left" vertical="center" wrapText="1"/>
      <protection locked="0"/>
    </xf>
    <xf numFmtId="0" fontId="144" fillId="0" borderId="12" xfId="0" applyFont="1" applyBorder="1" applyAlignment="1" applyProtection="1">
      <alignment horizontal="center" vertical="top"/>
      <protection locked="0"/>
    </xf>
    <xf numFmtId="0" fontId="144" fillId="0" borderId="63" xfId="0" applyFont="1" applyBorder="1" applyAlignment="1" applyProtection="1">
      <alignment horizontal="center" vertical="top"/>
      <protection locked="0"/>
    </xf>
    <xf numFmtId="16" fontId="120" fillId="2" borderId="9" xfId="0" applyNumberFormat="1" applyFont="1" applyFill="1" applyBorder="1" applyAlignment="1" applyProtection="1">
      <alignment horizontal="center" vertical="center"/>
      <protection locked="0"/>
    </xf>
    <xf numFmtId="16" fontId="120" fillId="2" borderId="11" xfId="0" applyNumberFormat="1" applyFont="1" applyFill="1" applyBorder="1" applyAlignment="1" applyProtection="1">
      <alignment horizontal="left" vertical="center"/>
      <protection locked="0"/>
    </xf>
    <xf numFmtId="0" fontId="31" fillId="0" borderId="0" xfId="0" applyFont="1" applyAlignment="1" applyProtection="1">
      <alignment vertical="center"/>
      <protection locked="0"/>
    </xf>
    <xf numFmtId="0" fontId="31" fillId="0" borderId="0" xfId="0" applyFont="1" applyAlignment="1" applyProtection="1">
      <alignment horizontal="left" vertical="center"/>
      <protection locked="0"/>
    </xf>
    <xf numFmtId="0" fontId="73" fillId="0" borderId="0" xfId="0" applyFont="1" applyAlignment="1" applyProtection="1">
      <alignment vertical="center"/>
      <protection locked="0"/>
    </xf>
    <xf numFmtId="16" fontId="89" fillId="3" borderId="0" xfId="0" applyNumberFormat="1" applyFont="1" applyFill="1"/>
    <xf numFmtId="0" fontId="41" fillId="3" borderId="0" xfId="0" applyFont="1" applyFill="1" applyAlignment="1">
      <alignment horizontal="left"/>
    </xf>
    <xf numFmtId="0" fontId="230" fillId="0" borderId="0" xfId="0" applyFont="1"/>
    <xf numFmtId="0" fontId="244" fillId="24" borderId="16" xfId="0" applyFont="1" applyFill="1" applyBorder="1"/>
    <xf numFmtId="0" fontId="228" fillId="0" borderId="3" xfId="0" applyFont="1" applyBorder="1"/>
    <xf numFmtId="0" fontId="229" fillId="0" borderId="13" xfId="0" applyFont="1" applyBorder="1"/>
    <xf numFmtId="0" fontId="247" fillId="24" borderId="13" xfId="0" applyFont="1" applyFill="1" applyBorder="1"/>
    <xf numFmtId="0" fontId="251" fillId="24" borderId="13" xfId="0" applyFont="1" applyFill="1" applyBorder="1" applyAlignment="1">
      <alignment horizontal="center"/>
    </xf>
    <xf numFmtId="16" fontId="21" fillId="0" borderId="1" xfId="1" applyNumberFormat="1" applyFont="1" applyBorder="1" applyAlignment="1" applyProtection="1">
      <alignment horizontal="left" vertical="center"/>
      <protection locked="0"/>
    </xf>
    <xf numFmtId="16" fontId="120" fillId="2" borderId="0" xfId="0" applyNumberFormat="1" applyFont="1" applyFill="1" applyAlignment="1" applyProtection="1">
      <alignment horizontal="left" vertical="center"/>
      <protection locked="0"/>
    </xf>
    <xf numFmtId="16" fontId="120" fillId="2" borderId="3" xfId="0" applyNumberFormat="1" applyFont="1" applyFill="1" applyBorder="1" applyAlignment="1" applyProtection="1">
      <alignment horizontal="center" vertical="center"/>
      <protection locked="0"/>
    </xf>
    <xf numFmtId="16" fontId="120" fillId="0" borderId="0" xfId="0" applyNumberFormat="1" applyFont="1" applyAlignment="1" applyProtection="1">
      <alignment horizontal="left" vertical="center"/>
      <protection locked="0"/>
    </xf>
    <xf numFmtId="16" fontId="120" fillId="0" borderId="34" xfId="0" applyNumberFormat="1" applyFont="1" applyBorder="1" applyAlignment="1" applyProtection="1">
      <alignment horizontal="left" vertical="center"/>
      <protection locked="0"/>
    </xf>
    <xf numFmtId="16" fontId="120" fillId="0" borderId="16" xfId="0" applyNumberFormat="1" applyFont="1" applyBorder="1" applyAlignment="1" applyProtection="1">
      <alignment horizontal="center" vertical="center"/>
      <protection locked="0"/>
    </xf>
    <xf numFmtId="16" fontId="120" fillId="2" borderId="10" xfId="0" applyNumberFormat="1" applyFont="1" applyFill="1" applyBorder="1" applyAlignment="1" applyProtection="1">
      <alignment horizontal="left" vertical="center"/>
      <protection locked="0"/>
    </xf>
    <xf numFmtId="16" fontId="120" fillId="2" borderId="10" xfId="0" quotePrefix="1" applyNumberFormat="1" applyFont="1" applyFill="1" applyBorder="1" applyAlignment="1" applyProtection="1">
      <alignment horizontal="center" vertical="center"/>
      <protection locked="0"/>
    </xf>
    <xf numFmtId="16" fontId="120" fillId="2" borderId="12" xfId="0" applyNumberFormat="1" applyFont="1" applyFill="1" applyBorder="1" applyAlignment="1" applyProtection="1">
      <alignment horizontal="left" vertical="center"/>
      <protection locked="0"/>
    </xf>
    <xf numFmtId="16" fontId="120" fillId="2" borderId="12" xfId="0" quotePrefix="1" applyNumberFormat="1" applyFont="1" applyFill="1" applyBorder="1" applyAlignment="1" applyProtection="1">
      <alignment horizontal="left" vertical="center"/>
      <protection locked="0"/>
    </xf>
    <xf numFmtId="16" fontId="120" fillId="0" borderId="12" xfId="0" quotePrefix="1" applyNumberFormat="1" applyFont="1" applyBorder="1" applyAlignment="1" applyProtection="1">
      <alignment horizontal="center" vertical="center"/>
      <protection locked="0"/>
    </xf>
    <xf numFmtId="16" fontId="145" fillId="2" borderId="13" xfId="0" applyNumberFormat="1" applyFont="1" applyFill="1" applyBorder="1" applyAlignment="1" applyProtection="1">
      <alignment horizontal="center" vertical="center"/>
      <protection locked="0"/>
    </xf>
    <xf numFmtId="16" fontId="145" fillId="0" borderId="34" xfId="0" applyNumberFormat="1" applyFont="1" applyBorder="1" applyAlignment="1" applyProtection="1">
      <alignment horizontal="left" vertical="center"/>
      <protection locked="0"/>
    </xf>
    <xf numFmtId="16" fontId="31" fillId="2" borderId="15" xfId="0" applyNumberFormat="1" applyFont="1" applyFill="1" applyBorder="1" applyAlignment="1" applyProtection="1">
      <alignment horizontal="center" vertical="center"/>
      <protection locked="0"/>
    </xf>
    <xf numFmtId="16" fontId="348" fillId="43" borderId="14" xfId="0" applyNumberFormat="1" applyFont="1" applyFill="1" applyBorder="1" applyAlignment="1">
      <alignment horizontal="center" vertical="center"/>
    </xf>
    <xf numFmtId="16" fontId="353" fillId="0" borderId="1" xfId="0" applyNumberFormat="1" applyFont="1" applyBorder="1" applyAlignment="1" applyProtection="1">
      <alignment horizontal="center" vertical="center"/>
      <protection locked="0"/>
    </xf>
    <xf numFmtId="16" fontId="310" fillId="2" borderId="34" xfId="0" applyNumberFormat="1" applyFont="1" applyFill="1" applyBorder="1" applyAlignment="1" applyProtection="1">
      <alignment horizontal="left" vertical="center"/>
      <protection locked="0"/>
    </xf>
    <xf numFmtId="16" fontId="120" fillId="36" borderId="0" xfId="0" quotePrefix="1" applyNumberFormat="1" applyFont="1" applyFill="1" applyAlignment="1" applyProtection="1">
      <alignment horizontal="left" vertical="center"/>
      <protection locked="0"/>
    </xf>
    <xf numFmtId="16" fontId="120" fillId="36" borderId="10" xfId="0" applyNumberFormat="1" applyFont="1" applyFill="1" applyBorder="1" applyAlignment="1" applyProtection="1">
      <alignment horizontal="left" vertical="center"/>
      <protection locked="0"/>
    </xf>
    <xf numFmtId="16" fontId="310" fillId="36" borderId="34" xfId="0" applyNumberFormat="1" applyFont="1" applyFill="1" applyBorder="1" applyAlignment="1" applyProtection="1">
      <alignment horizontal="left" vertical="center"/>
      <protection locked="0"/>
    </xf>
    <xf numFmtId="16" fontId="120" fillId="2" borderId="34" xfId="0" applyNumberFormat="1" applyFont="1" applyFill="1" applyBorder="1" applyAlignment="1" applyProtection="1">
      <alignment horizontal="left" vertical="center"/>
      <protection locked="0"/>
    </xf>
    <xf numFmtId="0" fontId="382" fillId="3" borderId="0" xfId="0" applyFont="1" applyFill="1" applyAlignment="1">
      <alignment horizontal="left"/>
    </xf>
    <xf numFmtId="0" fontId="383" fillId="3" borderId="0" xfId="0" applyFont="1" applyFill="1"/>
    <xf numFmtId="0" fontId="382" fillId="3" borderId="0" xfId="0" applyFont="1" applyFill="1" applyAlignment="1" applyProtection="1">
      <alignment horizontal="left"/>
      <protection locked="0"/>
    </xf>
    <xf numFmtId="0" fontId="383" fillId="3" borderId="0" xfId="0" applyFont="1" applyFill="1" applyProtection="1">
      <protection locked="0"/>
    </xf>
    <xf numFmtId="16" fontId="145" fillId="2" borderId="0" xfId="0" applyNumberFormat="1" applyFont="1" applyFill="1" applyAlignment="1" applyProtection="1">
      <alignment horizontal="center" vertical="center"/>
      <protection locked="0"/>
    </xf>
    <xf numFmtId="16" fontId="89" fillId="4" borderId="1" xfId="13" applyNumberFormat="1" applyFont="1" applyFill="1" applyBorder="1" applyAlignment="1" applyProtection="1">
      <alignment horizontal="center"/>
    </xf>
    <xf numFmtId="16" fontId="120" fillId="4" borderId="0" xfId="0" applyNumberFormat="1" applyFont="1" applyFill="1" applyAlignment="1" applyProtection="1">
      <alignment horizontal="center" vertical="center"/>
      <protection locked="0"/>
    </xf>
    <xf numFmtId="0" fontId="247" fillId="0" borderId="0" xfId="0" applyFont="1" applyAlignment="1">
      <alignment wrapText="1"/>
    </xf>
    <xf numFmtId="0" fontId="247" fillId="0" borderId="0" xfId="0" applyFont="1" applyAlignment="1">
      <alignment horizontal="center" wrapText="1"/>
    </xf>
    <xf numFmtId="16" fontId="247" fillId="0" borderId="0" xfId="0" applyNumberFormat="1" applyFont="1" applyAlignment="1">
      <alignment horizontal="center" wrapText="1"/>
    </xf>
    <xf numFmtId="16" fontId="50" fillId="4" borderId="34" xfId="0" applyNumberFormat="1" applyFont="1" applyFill="1" applyBorder="1" applyAlignment="1" applyProtection="1">
      <alignment horizontal="left" vertical="center"/>
      <protection locked="0"/>
    </xf>
    <xf numFmtId="16" fontId="50" fillId="4" borderId="10" xfId="0" applyNumberFormat="1" applyFont="1" applyFill="1" applyBorder="1" applyAlignment="1" applyProtection="1">
      <alignment horizontal="left" vertical="center"/>
      <protection locked="0"/>
    </xf>
    <xf numFmtId="16" fontId="50" fillId="4" borderId="0" xfId="0" applyNumberFormat="1" applyFont="1" applyFill="1" applyAlignment="1" applyProtection="1">
      <alignment horizontal="center" vertical="center"/>
      <protection locked="0"/>
    </xf>
    <xf numFmtId="16" fontId="50" fillId="4" borderId="10" xfId="0" applyNumberFormat="1" applyFont="1" applyFill="1" applyBorder="1" applyAlignment="1" applyProtection="1">
      <alignment horizontal="center" vertical="center"/>
      <protection locked="0"/>
    </xf>
    <xf numFmtId="16" fontId="50" fillId="4" borderId="0" xfId="0" applyNumberFormat="1" applyFont="1" applyFill="1" applyAlignment="1" applyProtection="1">
      <alignment horizontal="left" vertical="center"/>
      <protection locked="0"/>
    </xf>
    <xf numFmtId="16" fontId="50" fillId="4" borderId="10" xfId="0" quotePrefix="1" applyNumberFormat="1" applyFont="1" applyFill="1" applyBorder="1" applyAlignment="1" applyProtection="1">
      <alignment horizontal="left" vertical="center"/>
      <protection locked="0"/>
    </xf>
    <xf numFmtId="16" fontId="50" fillId="4" borderId="10" xfId="0" quotePrefix="1" applyNumberFormat="1" applyFont="1" applyFill="1" applyBorder="1" applyAlignment="1" applyProtection="1">
      <alignment horizontal="center" vertical="center"/>
      <protection locked="0"/>
    </xf>
    <xf numFmtId="16" fontId="43" fillId="4" borderId="16" xfId="0" applyNumberFormat="1" applyFont="1" applyFill="1" applyBorder="1" applyAlignment="1" applyProtection="1">
      <alignment horizontal="center" vertical="center"/>
      <protection locked="0"/>
    </xf>
    <xf numFmtId="16" fontId="0" fillId="0" borderId="9" xfId="0" applyNumberFormat="1" applyBorder="1" applyAlignment="1">
      <alignment horizontal="center" vertical="center"/>
    </xf>
    <xf numFmtId="16" fontId="324" fillId="0" borderId="11" xfId="0" applyNumberFormat="1" applyFont="1" applyBorder="1" applyAlignment="1">
      <alignment horizontal="left" vertical="center"/>
    </xf>
    <xf numFmtId="16" fontId="324" fillId="0" borderId="34" xfId="0" applyNumberFormat="1" applyFont="1" applyBorder="1" applyAlignment="1">
      <alignment horizontal="left" vertical="center"/>
    </xf>
    <xf numFmtId="16" fontId="43" fillId="4" borderId="11" xfId="0" applyNumberFormat="1" applyFont="1" applyFill="1" applyBorder="1" applyAlignment="1" applyProtection="1">
      <alignment horizontal="left" vertical="center"/>
      <protection locked="0"/>
    </xf>
    <xf numFmtId="16" fontId="43" fillId="4" borderId="12" xfId="0" quotePrefix="1" applyNumberFormat="1" applyFont="1" applyFill="1" applyBorder="1" applyAlignment="1" applyProtection="1">
      <alignment horizontal="left" vertical="center"/>
      <protection locked="0"/>
    </xf>
    <xf numFmtId="16" fontId="50" fillId="4" borderId="16" xfId="0" applyNumberFormat="1" applyFont="1" applyFill="1" applyBorder="1" applyAlignment="1" applyProtection="1">
      <alignment horizontal="center" vertical="center"/>
      <protection locked="0"/>
    </xf>
    <xf numFmtId="0" fontId="145" fillId="3" borderId="28" xfId="0" applyFont="1" applyFill="1" applyBorder="1" applyAlignment="1">
      <alignment horizontal="center" vertical="center" wrapText="1"/>
    </xf>
    <xf numFmtId="0" fontId="201" fillId="10" borderId="0" xfId="0" applyFont="1" applyFill="1"/>
    <xf numFmtId="169" fontId="198" fillId="2" borderId="5" xfId="0" applyNumberFormat="1" applyFont="1" applyFill="1" applyBorder="1" applyAlignment="1" applyProtection="1">
      <alignment horizontal="center" vertical="center"/>
      <protection locked="0"/>
    </xf>
    <xf numFmtId="16" fontId="346" fillId="4" borderId="1" xfId="0" applyNumberFormat="1" applyFont="1" applyFill="1" applyBorder="1" applyAlignment="1">
      <alignment horizontal="center" wrapText="1"/>
    </xf>
    <xf numFmtId="0" fontId="40" fillId="0" borderId="14" xfId="0" applyFont="1" applyBorder="1" applyAlignment="1">
      <alignment vertical="center"/>
    </xf>
    <xf numFmtId="16" fontId="89" fillId="0" borderId="80" xfId="0" quotePrefix="1" applyNumberFormat="1" applyFont="1" applyBorder="1" applyAlignment="1">
      <alignment horizontal="center" vertical="center"/>
    </xf>
    <xf numFmtId="16" fontId="40" fillId="0" borderId="16" xfId="0" applyNumberFormat="1" applyFont="1" applyBorder="1" applyAlignment="1">
      <alignment horizontal="center"/>
    </xf>
    <xf numFmtId="16" fontId="145" fillId="0" borderId="0" xfId="0" applyNumberFormat="1" applyFont="1" applyAlignment="1" applyProtection="1">
      <alignment horizontal="center" vertical="center"/>
      <protection locked="0"/>
    </xf>
    <xf numFmtId="0" fontId="69" fillId="0" borderId="17" xfId="0" applyFont="1" applyBorder="1" applyAlignment="1">
      <alignment horizontal="center" vertical="center" wrapText="1"/>
    </xf>
    <xf numFmtId="0" fontId="69" fillId="0" borderId="10" xfId="0" applyFont="1" applyBorder="1" applyAlignment="1">
      <alignment horizontal="center" vertical="center" wrapText="1"/>
    </xf>
    <xf numFmtId="0" fontId="68" fillId="0" borderId="10" xfId="0" applyFont="1" applyBorder="1" applyAlignment="1">
      <alignment horizontal="center" vertical="center" wrapText="1"/>
    </xf>
    <xf numFmtId="0" fontId="69" fillId="0" borderId="34" xfId="0" applyFont="1" applyBorder="1" applyAlignment="1">
      <alignment horizontal="center" vertical="center" wrapText="1"/>
    </xf>
    <xf numFmtId="0" fontId="73" fillId="0" borderId="18" xfId="0" applyFont="1" applyBorder="1" applyAlignment="1">
      <alignment horizontal="center" vertical="center"/>
    </xf>
    <xf numFmtId="16" fontId="43" fillId="4" borderId="0" xfId="0" applyNumberFormat="1" applyFont="1" applyFill="1" applyAlignment="1" applyProtection="1">
      <alignment horizontal="center" vertical="center"/>
      <protection locked="0"/>
    </xf>
    <xf numFmtId="16" fontId="353" fillId="42" borderId="1" xfId="0" applyNumberFormat="1" applyFont="1" applyFill="1" applyBorder="1" applyAlignment="1" applyProtection="1">
      <alignment horizontal="center" vertical="center"/>
      <protection locked="0"/>
    </xf>
    <xf numFmtId="0" fontId="145" fillId="50" borderId="26" xfId="0" applyFont="1" applyFill="1" applyBorder="1" applyAlignment="1">
      <alignment horizontal="center" vertical="center"/>
    </xf>
    <xf numFmtId="0" fontId="145" fillId="50" borderId="28" xfId="0" applyFont="1" applyFill="1" applyBorder="1" applyAlignment="1">
      <alignment horizontal="center" vertical="center" wrapText="1"/>
    </xf>
    <xf numFmtId="0" fontId="145" fillId="0" borderId="4" xfId="0" applyFont="1" applyBorder="1" applyAlignment="1">
      <alignment horizontal="center" vertical="top"/>
    </xf>
    <xf numFmtId="16" fontId="348" fillId="0" borderId="14" xfId="0" applyNumberFormat="1" applyFont="1" applyBorder="1" applyAlignment="1">
      <alignment horizontal="center" vertical="center"/>
    </xf>
    <xf numFmtId="16" fontId="166" fillId="0" borderId="0" xfId="0" applyNumberFormat="1" applyFont="1" applyAlignment="1" applyProtection="1">
      <alignment horizontal="left" vertical="center"/>
      <protection locked="0"/>
    </xf>
    <xf numFmtId="16" fontId="166" fillId="0" borderId="10" xfId="0" quotePrefix="1" applyNumberFormat="1" applyFont="1" applyBorder="1" applyAlignment="1" applyProtection="1">
      <alignment horizontal="left" vertical="center"/>
      <protection locked="0"/>
    </xf>
    <xf numFmtId="16" fontId="166" fillId="0" borderId="0" xfId="0" applyNumberFormat="1" applyFont="1" applyAlignment="1" applyProtection="1">
      <alignment horizontal="center" vertical="center"/>
      <protection locked="0"/>
    </xf>
    <xf numFmtId="16" fontId="217" fillId="2" borderId="10" xfId="0" applyNumberFormat="1" applyFont="1" applyFill="1" applyBorder="1" applyAlignment="1" applyProtection="1">
      <alignment horizontal="center" vertical="center"/>
      <protection locked="0"/>
    </xf>
    <xf numFmtId="16" fontId="166" fillId="0" borderId="16" xfId="0" applyNumberFormat="1" applyFont="1" applyBorder="1" applyAlignment="1" applyProtection="1">
      <alignment horizontal="center" vertical="center"/>
      <protection locked="0"/>
    </xf>
    <xf numFmtId="0" fontId="120" fillId="0" borderId="3" xfId="0" applyFont="1" applyBorder="1" applyAlignment="1">
      <alignment horizontal="right" vertical="center"/>
    </xf>
    <xf numFmtId="0" fontId="144" fillId="0" borderId="3" xfId="0" applyFont="1" applyBorder="1" applyAlignment="1">
      <alignment horizontal="right" vertical="top"/>
    </xf>
    <xf numFmtId="0" fontId="145" fillId="0" borderId="12" xfId="0" quotePrefix="1" applyFont="1" applyBorder="1" applyAlignment="1">
      <alignment horizontal="left" vertical="center" wrapText="1"/>
    </xf>
    <xf numFmtId="0" fontId="144" fillId="0" borderId="100" xfId="0" applyFont="1" applyBorder="1" applyAlignment="1">
      <alignment horizontal="center" vertical="top"/>
    </xf>
    <xf numFmtId="16" fontId="214" fillId="2" borderId="34" xfId="0" applyNumberFormat="1" applyFont="1" applyFill="1" applyBorder="1" applyAlignment="1" applyProtection="1">
      <alignment horizontal="left" vertical="center"/>
      <protection locked="0"/>
    </xf>
    <xf numFmtId="16" fontId="214" fillId="2" borderId="10" xfId="0" applyNumberFormat="1" applyFont="1" applyFill="1" applyBorder="1" applyAlignment="1" applyProtection="1">
      <alignment horizontal="left" vertical="center"/>
      <protection locked="0"/>
    </xf>
    <xf numFmtId="16" fontId="384" fillId="0" borderId="0" xfId="0" applyNumberFormat="1" applyFont="1" applyAlignment="1">
      <alignment horizontal="center"/>
    </xf>
    <xf numFmtId="16" fontId="109" fillId="4" borderId="1" xfId="0" applyNumberFormat="1" applyFont="1" applyFill="1" applyBorder="1" applyAlignment="1">
      <alignment horizontal="center" vertical="center"/>
    </xf>
    <xf numFmtId="16" fontId="353" fillId="0" borderId="14" xfId="0" applyNumberFormat="1" applyFont="1" applyBorder="1" applyAlignment="1" applyProtection="1">
      <alignment horizontal="center" vertical="center"/>
      <protection locked="0"/>
    </xf>
    <xf numFmtId="16" fontId="145" fillId="2" borderId="0" xfId="0" applyNumberFormat="1" applyFont="1" applyFill="1" applyAlignment="1" applyProtection="1">
      <alignment horizontal="left" vertical="center"/>
      <protection locked="0"/>
    </xf>
    <xf numFmtId="16" fontId="43" fillId="2" borderId="11" xfId="0" applyNumberFormat="1" applyFont="1" applyFill="1" applyBorder="1" applyAlignment="1" applyProtection="1">
      <alignment horizontal="left" vertical="center"/>
      <protection locked="0"/>
    </xf>
    <xf numFmtId="16" fontId="120" fillId="0" borderId="10" xfId="0" quotePrefix="1" applyNumberFormat="1" applyFont="1" applyBorder="1" applyAlignment="1" applyProtection="1">
      <alignment horizontal="center" vertical="center"/>
      <protection locked="0"/>
    </xf>
    <xf numFmtId="16" fontId="120" fillId="2" borderId="10" xfId="0" quotePrefix="1" applyNumberFormat="1" applyFont="1" applyFill="1" applyBorder="1" applyAlignment="1" applyProtection="1">
      <alignment horizontal="left" vertical="center"/>
      <protection locked="0"/>
    </xf>
    <xf numFmtId="16" fontId="145" fillId="2" borderId="16" xfId="0" applyNumberFormat="1" applyFont="1" applyFill="1" applyBorder="1" applyAlignment="1" applyProtection="1">
      <alignment horizontal="center" vertical="center"/>
      <protection locked="0"/>
    </xf>
    <xf numFmtId="16" fontId="21" fillId="0" borderId="1" xfId="1" applyNumberFormat="1" applyFont="1" applyBorder="1" applyAlignment="1" applyProtection="1">
      <alignment horizontal="center" vertical="center" wrapText="1"/>
      <protection locked="0"/>
    </xf>
    <xf numFmtId="16" fontId="89" fillId="2" borderId="12" xfId="0" applyNumberFormat="1" applyFont="1" applyFill="1" applyBorder="1" applyAlignment="1" applyProtection="1">
      <alignment horizontal="center" vertical="center"/>
      <protection locked="0"/>
    </xf>
    <xf numFmtId="16" fontId="166" fillId="2" borderId="11" xfId="0" applyNumberFormat="1" applyFont="1" applyFill="1" applyBorder="1" applyAlignment="1" applyProtection="1">
      <alignment horizontal="left" vertical="center"/>
      <protection locked="0"/>
    </xf>
    <xf numFmtId="16" fontId="166" fillId="2" borderId="12" xfId="0" applyNumberFormat="1" applyFont="1" applyFill="1" applyBorder="1" applyAlignment="1" applyProtection="1">
      <alignment horizontal="left" vertical="center"/>
      <protection locked="0"/>
    </xf>
    <xf numFmtId="16" fontId="166" fillId="2" borderId="3" xfId="0" applyNumberFormat="1" applyFont="1" applyFill="1" applyBorder="1" applyAlignment="1" applyProtection="1">
      <alignment horizontal="center" vertical="center"/>
      <protection locked="0"/>
    </xf>
    <xf numFmtId="16" fontId="166" fillId="0" borderId="12" xfId="0" applyNumberFormat="1" applyFont="1" applyBorder="1" applyAlignment="1" applyProtection="1">
      <alignment horizontal="center" vertical="center"/>
      <protection locked="0"/>
    </xf>
    <xf numFmtId="0" fontId="21" fillId="0" borderId="2" xfId="1" applyFont="1" applyBorder="1" applyAlignment="1" applyProtection="1">
      <alignment vertical="center"/>
      <protection locked="0"/>
    </xf>
    <xf numFmtId="16" fontId="43" fillId="0" borderId="0" xfId="0" applyNumberFormat="1" applyFont="1" applyAlignment="1" applyProtection="1">
      <alignment horizontal="left" vertical="center"/>
      <protection locked="0"/>
    </xf>
    <xf numFmtId="16" fontId="32" fillId="0" borderId="76" xfId="0" applyNumberFormat="1" applyFont="1" applyBorder="1" applyAlignment="1" applyProtection="1">
      <alignment horizontal="center" vertical="center"/>
      <protection locked="0"/>
    </xf>
    <xf numFmtId="16" fontId="32" fillId="2" borderId="11" xfId="0" applyNumberFormat="1" applyFont="1" applyFill="1" applyBorder="1" applyAlignment="1" applyProtection="1">
      <alignment horizontal="center" vertical="center"/>
      <protection locked="0"/>
    </xf>
    <xf numFmtId="16" fontId="120" fillId="2" borderId="16" xfId="0" applyNumberFormat="1" applyFont="1" applyFill="1" applyBorder="1" applyAlignment="1" applyProtection="1">
      <alignment horizontal="center" vertical="center"/>
      <protection locked="0"/>
    </xf>
    <xf numFmtId="1" fontId="120" fillId="2" borderId="7" xfId="0" applyNumberFormat="1" applyFont="1" applyFill="1" applyBorder="1" applyAlignment="1" applyProtection="1">
      <alignment horizontal="center" vertical="center"/>
      <protection locked="0"/>
    </xf>
    <xf numFmtId="16" fontId="120" fillId="2" borderId="13" xfId="0" applyNumberFormat="1" applyFont="1" applyFill="1" applyBorder="1" applyAlignment="1" applyProtection="1">
      <alignment horizontal="center" vertical="center"/>
      <protection locked="0"/>
    </xf>
    <xf numFmtId="0" fontId="145" fillId="21" borderId="28" xfId="0" applyFont="1" applyFill="1" applyBorder="1" applyAlignment="1">
      <alignment horizontal="center" vertical="center" wrapText="1"/>
    </xf>
    <xf numFmtId="0" fontId="145" fillId="21" borderId="75" xfId="0" applyFont="1" applyFill="1" applyBorder="1" applyAlignment="1">
      <alignment horizontal="center" vertical="center" wrapText="1"/>
    </xf>
    <xf numFmtId="16" fontId="89" fillId="35" borderId="1" xfId="0" applyNumberFormat="1" applyFont="1" applyFill="1" applyBorder="1" applyAlignment="1">
      <alignment horizontal="center" vertical="center"/>
    </xf>
    <xf numFmtId="16" fontId="108" fillId="35" borderId="1" xfId="0" applyNumberFormat="1" applyFont="1" applyFill="1" applyBorder="1" applyAlignment="1">
      <alignment horizontal="center" vertical="center"/>
    </xf>
    <xf numFmtId="16" fontId="120" fillId="2" borderId="16" xfId="0" applyNumberFormat="1" applyFont="1" applyFill="1" applyBorder="1" applyAlignment="1" applyProtection="1">
      <alignment horizontal="left" vertical="center"/>
      <protection locked="0"/>
    </xf>
    <xf numFmtId="0" fontId="144" fillId="0" borderId="0" xfId="0" applyFont="1" applyProtection="1">
      <protection locked="0"/>
    </xf>
    <xf numFmtId="0" fontId="145" fillId="0" borderId="16" xfId="0" applyFont="1" applyBorder="1" applyProtection="1">
      <protection locked="0"/>
    </xf>
    <xf numFmtId="0" fontId="145" fillId="0" borderId="33" xfId="0" applyFont="1" applyBorder="1" applyAlignment="1" applyProtection="1">
      <alignment wrapText="1"/>
      <protection locked="0"/>
    </xf>
    <xf numFmtId="0" fontId="145" fillId="0" borderId="22" xfId="0" applyFont="1" applyBorder="1" applyAlignment="1" applyProtection="1">
      <alignment wrapText="1"/>
      <protection locked="0"/>
    </xf>
    <xf numFmtId="0" fontId="145" fillId="0" borderId="65" xfId="0" applyFont="1" applyBorder="1" applyAlignment="1" applyProtection="1">
      <alignment wrapText="1"/>
      <protection locked="0"/>
    </xf>
    <xf numFmtId="0" fontId="145" fillId="51" borderId="90" xfId="0" applyFont="1" applyFill="1" applyBorder="1" applyAlignment="1" applyProtection="1">
      <alignment vertical="center" wrapText="1"/>
      <protection locked="0"/>
    </xf>
    <xf numFmtId="0" fontId="145" fillId="0" borderId="84" xfId="0" applyFont="1" applyBorder="1" applyAlignment="1" applyProtection="1">
      <alignment vertical="center" wrapText="1"/>
      <protection locked="0"/>
    </xf>
    <xf numFmtId="0" fontId="145" fillId="0" borderId="3" xfId="0" applyFont="1" applyBorder="1" applyProtection="1">
      <protection locked="0"/>
    </xf>
    <xf numFmtId="0" fontId="145" fillId="0" borderId="13" xfId="0" applyFont="1" applyBorder="1" applyAlignment="1" applyProtection="1">
      <alignment wrapText="1"/>
      <protection locked="0"/>
    </xf>
    <xf numFmtId="0" fontId="144" fillId="0" borderId="33" xfId="0" applyFont="1" applyBorder="1" applyProtection="1">
      <protection locked="0"/>
    </xf>
    <xf numFmtId="0" fontId="144" fillId="0" borderId="13" xfId="0" applyFont="1" applyBorder="1" applyProtection="1">
      <protection locked="0"/>
    </xf>
    <xf numFmtId="0" fontId="144" fillId="0" borderId="101" xfId="0" applyFont="1" applyBorder="1" applyProtection="1">
      <protection locked="0"/>
    </xf>
    <xf numFmtId="0" fontId="120" fillId="24" borderId="0" xfId="0" applyFont="1" applyFill="1" applyProtection="1">
      <protection locked="0"/>
    </xf>
    <xf numFmtId="0" fontId="120" fillId="24" borderId="14" xfId="0" applyFont="1" applyFill="1" applyBorder="1" applyAlignment="1" applyProtection="1">
      <alignment horizontal="center"/>
      <protection locked="0"/>
    </xf>
    <xf numFmtId="16" fontId="120" fillId="24" borderId="0" xfId="0" applyNumberFormat="1" applyFont="1" applyFill="1" applyAlignment="1" applyProtection="1">
      <alignment horizontal="center"/>
      <protection locked="0"/>
    </xf>
    <xf numFmtId="0" fontId="120" fillId="24" borderId="3" xfId="0" applyFont="1" applyFill="1" applyBorder="1" applyProtection="1">
      <protection locked="0"/>
    </xf>
    <xf numFmtId="0" fontId="120" fillId="24" borderId="12" xfId="0" applyFont="1" applyFill="1" applyBorder="1" applyAlignment="1" applyProtection="1">
      <alignment horizontal="center"/>
      <protection locked="0"/>
    </xf>
    <xf numFmtId="0" fontId="120" fillId="24" borderId="13" xfId="0" applyFont="1" applyFill="1" applyBorder="1" applyAlignment="1" applyProtection="1">
      <alignment horizontal="center"/>
      <protection locked="0"/>
    </xf>
    <xf numFmtId="16" fontId="120" fillId="24" borderId="8" xfId="0" applyNumberFormat="1" applyFont="1" applyFill="1" applyBorder="1" applyAlignment="1" applyProtection="1">
      <alignment horizontal="center"/>
      <protection locked="0"/>
    </xf>
    <xf numFmtId="0" fontId="78" fillId="0" borderId="14" xfId="0" applyFont="1" applyBorder="1" applyAlignment="1">
      <alignment vertical="center"/>
    </xf>
    <xf numFmtId="0" fontId="50" fillId="0" borderId="21" xfId="0" applyFont="1" applyBorder="1" applyAlignment="1">
      <alignment horizontal="center" vertical="center"/>
    </xf>
    <xf numFmtId="0" fontId="137" fillId="0" borderId="1" xfId="1" applyFont="1" applyBorder="1" applyAlignment="1" applyProtection="1">
      <alignment vertical="center" wrapText="1"/>
      <protection locked="0"/>
    </xf>
    <xf numFmtId="0" fontId="314" fillId="0" borderId="1" xfId="1" applyFont="1" applyBorder="1" applyAlignment="1" applyProtection="1">
      <alignment vertical="center" wrapText="1"/>
      <protection locked="0"/>
    </xf>
    <xf numFmtId="0" fontId="195" fillId="0" borderId="1" xfId="1" applyFont="1" applyBorder="1" applyAlignment="1" applyProtection="1">
      <alignment vertical="center" wrapText="1"/>
      <protection locked="0"/>
    </xf>
    <xf numFmtId="0" fontId="137" fillId="0" borderId="1" xfId="0" applyFont="1" applyBorder="1" applyAlignment="1" applyProtection="1">
      <alignment vertical="center" wrapText="1"/>
      <protection locked="0"/>
    </xf>
    <xf numFmtId="0" fontId="21" fillId="0" borderId="1" xfId="1" quotePrefix="1" applyFont="1" applyBorder="1" applyAlignment="1" applyProtection="1">
      <alignment vertical="center" wrapText="1"/>
      <protection locked="0"/>
    </xf>
    <xf numFmtId="0" fontId="30" fillId="0" borderId="1" xfId="1" applyFont="1" applyBorder="1" applyAlignment="1" applyProtection="1">
      <alignment vertical="center" wrapText="1"/>
      <protection locked="0"/>
    </xf>
    <xf numFmtId="0" fontId="356" fillId="0" borderId="1" xfId="1" applyFont="1" applyBorder="1" applyAlignment="1" applyProtection="1">
      <alignment vertical="center" wrapText="1"/>
      <protection locked="0"/>
    </xf>
    <xf numFmtId="0" fontId="0" fillId="19" borderId="1" xfId="0" applyFill="1" applyBorder="1" applyAlignment="1" applyProtection="1">
      <alignment vertical="center"/>
      <protection locked="0"/>
    </xf>
    <xf numFmtId="0" fontId="117" fillId="0" borderId="1" xfId="0" applyFont="1" applyBorder="1" applyAlignment="1" applyProtection="1">
      <alignment vertical="center" wrapText="1"/>
      <protection locked="0"/>
    </xf>
    <xf numFmtId="0" fontId="314" fillId="0" borderId="1" xfId="0" applyFont="1" applyBorder="1" applyAlignment="1" applyProtection="1">
      <alignment vertical="center"/>
      <protection locked="0"/>
    </xf>
    <xf numFmtId="0" fontId="314" fillId="0" borderId="1" xfId="0" applyFont="1" applyBorder="1" applyAlignment="1" applyProtection="1">
      <alignment vertical="center" wrapText="1"/>
      <protection locked="0"/>
    </xf>
    <xf numFmtId="0" fontId="363" fillId="0" borderId="1" xfId="0" applyFont="1" applyBorder="1" applyAlignment="1" applyProtection="1">
      <alignment vertical="center" wrapText="1"/>
      <protection locked="0"/>
    </xf>
    <xf numFmtId="0" fontId="264" fillId="0" borderId="1" xfId="0" applyFont="1" applyBorder="1" applyAlignment="1" applyProtection="1">
      <alignment vertical="center" wrapText="1"/>
      <protection locked="0"/>
    </xf>
    <xf numFmtId="0" fontId="18" fillId="0" borderId="1" xfId="1" applyFont="1" applyBorder="1" applyAlignment="1" applyProtection="1">
      <alignment vertical="center" wrapText="1"/>
      <protection locked="0"/>
    </xf>
    <xf numFmtId="0" fontId="22" fillId="0" borderId="2" xfId="1" applyFont="1" applyBorder="1" applyAlignment="1" applyProtection="1">
      <alignment horizontal="left" vertical="center" wrapText="1"/>
      <protection locked="0"/>
    </xf>
    <xf numFmtId="16" fontId="21" fillId="0" borderId="1" xfId="1" applyNumberFormat="1" applyFont="1" applyBorder="1" applyAlignment="1" applyProtection="1">
      <alignment vertical="center"/>
      <protection locked="0"/>
    </xf>
    <xf numFmtId="16" fontId="145" fillId="0" borderId="0" xfId="0" applyNumberFormat="1" applyFont="1" applyAlignment="1" applyProtection="1">
      <alignment horizontal="left" vertical="center"/>
      <protection locked="0"/>
    </xf>
    <xf numFmtId="0" fontId="145" fillId="0" borderId="0" xfId="0" applyFont="1" applyAlignment="1">
      <alignment horizontal="center" vertical="center" wrapText="1"/>
    </xf>
    <xf numFmtId="0" fontId="145" fillId="2" borderId="0" xfId="0" applyFont="1" applyFill="1" applyAlignment="1">
      <alignment horizontal="center" vertical="center" wrapText="1"/>
    </xf>
    <xf numFmtId="0" fontId="145" fillId="2" borderId="81" xfId="0" applyFont="1" applyFill="1" applyBorder="1" applyAlignment="1">
      <alignment horizontal="center" vertical="center" wrapText="1"/>
    </xf>
    <xf numFmtId="16" fontId="89" fillId="0" borderId="0" xfId="13" applyNumberFormat="1" applyFont="1" applyBorder="1" applyAlignment="1" applyProtection="1">
      <alignment horizontal="center"/>
    </xf>
    <xf numFmtId="0" fontId="55" fillId="0" borderId="0" xfId="13" applyFont="1" applyFill="1" applyAlignment="1" applyProtection="1">
      <alignment horizontal="left" vertical="center"/>
    </xf>
    <xf numFmtId="16" fontId="343" fillId="4" borderId="14" xfId="0" applyNumberFormat="1" applyFont="1" applyFill="1" applyBorder="1" applyAlignment="1" applyProtection="1">
      <alignment horizontal="center" vertical="center"/>
      <protection locked="0"/>
    </xf>
    <xf numFmtId="16" fontId="353" fillId="4" borderId="14" xfId="0" applyNumberFormat="1" applyFont="1" applyFill="1" applyBorder="1" applyAlignment="1" applyProtection="1">
      <alignment horizontal="center" vertical="center"/>
      <protection locked="0"/>
    </xf>
    <xf numFmtId="0" fontId="346" fillId="0" borderId="14" xfId="0" applyFont="1" applyBorder="1" applyAlignment="1" applyProtection="1">
      <alignment vertical="center"/>
      <protection locked="0"/>
    </xf>
    <xf numFmtId="0" fontId="346" fillId="10" borderId="1" xfId="0" applyFont="1" applyFill="1" applyBorder="1" applyAlignment="1">
      <alignment vertical="center"/>
    </xf>
    <xf numFmtId="16" fontId="43" fillId="0" borderId="7" xfId="0" applyNumberFormat="1" applyFont="1" applyBorder="1" applyAlignment="1" applyProtection="1">
      <alignment horizontal="left" vertical="center"/>
      <protection locked="0"/>
    </xf>
    <xf numFmtId="16" fontId="120" fillId="4" borderId="16" xfId="0" applyNumberFormat="1" applyFont="1" applyFill="1" applyBorder="1" applyAlignment="1" applyProtection="1">
      <alignment horizontal="center" wrapText="1"/>
      <protection locked="0"/>
    </xf>
    <xf numFmtId="0" fontId="31" fillId="0" borderId="16" xfId="0" applyFont="1" applyBorder="1" applyAlignment="1" applyProtection="1">
      <alignment horizontal="center" vertical="top"/>
      <protection locked="0"/>
    </xf>
    <xf numFmtId="0" fontId="31" fillId="0" borderId="14" xfId="0" applyFont="1" applyBorder="1" applyAlignment="1" applyProtection="1">
      <alignment horizontal="center" vertical="center" wrapText="1"/>
      <protection locked="0"/>
    </xf>
    <xf numFmtId="0" fontId="70" fillId="0" borderId="13" xfId="0" applyFont="1" applyBorder="1" applyAlignment="1" applyProtection="1">
      <alignment horizontal="right" vertical="top"/>
      <protection locked="0"/>
    </xf>
    <xf numFmtId="0" fontId="31" fillId="0" borderId="12" xfId="0" applyFont="1" applyBorder="1" applyAlignment="1" applyProtection="1">
      <alignment horizontal="center" vertical="center" wrapText="1"/>
      <protection locked="0"/>
    </xf>
    <xf numFmtId="16" fontId="120" fillId="4" borderId="10" xfId="0" quotePrefix="1" applyNumberFormat="1" applyFont="1" applyFill="1" applyBorder="1" applyAlignment="1" applyProtection="1">
      <alignment horizontal="center" vertical="center"/>
      <protection locked="0"/>
    </xf>
    <xf numFmtId="16" fontId="120" fillId="4" borderId="16" xfId="0" applyNumberFormat="1" applyFont="1" applyFill="1" applyBorder="1" applyAlignment="1" applyProtection="1">
      <alignment horizontal="center" vertical="center"/>
      <protection locked="0"/>
    </xf>
    <xf numFmtId="16" fontId="282" fillId="0" borderId="0" xfId="0" applyNumberFormat="1" applyFont="1" applyAlignment="1">
      <alignment horizontal="left"/>
    </xf>
    <xf numFmtId="16" fontId="385" fillId="4" borderId="1" xfId="0" applyNumberFormat="1" applyFont="1" applyFill="1" applyBorder="1" applyAlignment="1">
      <alignment horizontal="center" vertical="center"/>
    </xf>
    <xf numFmtId="16" fontId="0" fillId="3" borderId="10" xfId="0" applyNumberFormat="1" applyFill="1" applyBorder="1" applyAlignment="1">
      <alignment horizontal="center" vertical="center"/>
    </xf>
    <xf numFmtId="16" fontId="0" fillId="3" borderId="16" xfId="0" applyNumberFormat="1" applyFill="1" applyBorder="1" applyAlignment="1">
      <alignment horizontal="center"/>
    </xf>
    <xf numFmtId="0" fontId="0" fillId="3" borderId="13" xfId="0" applyFill="1" applyBorder="1"/>
    <xf numFmtId="16" fontId="226" fillId="0" borderId="11" xfId="0" applyNumberFormat="1" applyFont="1" applyBorder="1" applyAlignment="1">
      <alignment horizontal="left" vertical="center"/>
    </xf>
    <xf numFmtId="16" fontId="386" fillId="2" borderId="3" xfId="0" applyNumberFormat="1" applyFont="1" applyFill="1" applyBorder="1" applyAlignment="1" applyProtection="1">
      <alignment horizontal="left" vertical="center"/>
      <protection locked="0"/>
    </xf>
    <xf numFmtId="0" fontId="387" fillId="0" borderId="0" xfId="0" applyFont="1" applyAlignment="1">
      <alignment horizontal="center" vertical="top" wrapText="1"/>
    </xf>
    <xf numFmtId="16" fontId="185" fillId="0" borderId="12" xfId="0" applyNumberFormat="1" applyFont="1" applyBorder="1" applyAlignment="1" applyProtection="1">
      <alignment horizontal="left" vertical="center"/>
      <protection locked="0"/>
    </xf>
    <xf numFmtId="16" fontId="185" fillId="0" borderId="0" xfId="0" quotePrefix="1" applyNumberFormat="1" applyFont="1" applyAlignment="1">
      <alignment horizontal="left" vertical="center"/>
    </xf>
    <xf numFmtId="16" fontId="120" fillId="4" borderId="34" xfId="0" applyNumberFormat="1" applyFont="1" applyFill="1" applyBorder="1" applyAlignment="1" applyProtection="1">
      <alignment horizontal="center" vertical="center"/>
      <protection locked="0"/>
    </xf>
    <xf numFmtId="16" fontId="120" fillId="4" borderId="11" xfId="0" applyNumberFormat="1" applyFont="1" applyFill="1" applyBorder="1" applyAlignment="1" applyProtection="1">
      <alignment horizontal="center" vertical="center"/>
      <protection locked="0"/>
    </xf>
    <xf numFmtId="16" fontId="388" fillId="0" borderId="0" xfId="0" applyNumberFormat="1" applyFont="1" applyAlignment="1">
      <alignment horizontal="left"/>
    </xf>
    <xf numFmtId="16" fontId="120" fillId="24" borderId="7" xfId="0" applyNumberFormat="1" applyFont="1" applyFill="1" applyBorder="1" applyAlignment="1" applyProtection="1">
      <alignment horizontal="center"/>
      <protection locked="0"/>
    </xf>
    <xf numFmtId="0" fontId="120" fillId="0" borderId="0" xfId="0" applyFont="1" applyAlignment="1">
      <alignment horizontal="right" vertical="center"/>
    </xf>
    <xf numFmtId="0" fontId="144" fillId="0" borderId="0" xfId="0" applyFont="1" applyAlignment="1">
      <alignment horizontal="right" vertical="top"/>
    </xf>
    <xf numFmtId="16" fontId="145" fillId="0" borderId="1" xfId="0" applyNumberFormat="1" applyFont="1" applyBorder="1" applyAlignment="1" applyProtection="1">
      <alignment horizontal="left" vertical="center"/>
      <protection locked="0"/>
    </xf>
    <xf numFmtId="0" fontId="145" fillId="0" borderId="103" xfId="0" applyFont="1" applyBorder="1" applyAlignment="1">
      <alignment horizontal="center" vertical="center" wrapText="1"/>
    </xf>
    <xf numFmtId="0" fontId="144" fillId="0" borderId="10" xfId="0" applyFont="1" applyBorder="1" applyAlignment="1">
      <alignment horizontal="center" vertical="top"/>
    </xf>
    <xf numFmtId="0" fontId="144" fillId="0" borderId="51" xfId="0" applyFont="1" applyBorder="1" applyAlignment="1">
      <alignment horizontal="center" vertical="top"/>
    </xf>
    <xf numFmtId="16" fontId="43" fillId="0" borderId="20" xfId="0" applyNumberFormat="1" applyFont="1" applyBorder="1" applyAlignment="1" applyProtection="1">
      <alignment horizontal="left" vertical="center"/>
      <protection locked="0"/>
    </xf>
    <xf numFmtId="16" fontId="145" fillId="0" borderId="20" xfId="0" applyNumberFormat="1" applyFont="1" applyBorder="1" applyAlignment="1" applyProtection="1">
      <alignment horizontal="left" vertical="center"/>
      <protection locked="0"/>
    </xf>
    <xf numFmtId="16" fontId="145" fillId="0" borderId="20" xfId="0" applyNumberFormat="1" applyFont="1" applyBorder="1" applyAlignment="1" applyProtection="1">
      <alignment horizontal="left" vertical="center" wrapText="1"/>
      <protection locked="0"/>
    </xf>
    <xf numFmtId="0" fontId="145" fillId="0" borderId="36" xfId="0" applyFont="1" applyBorder="1" applyAlignment="1" applyProtection="1">
      <alignment horizontal="left" vertical="center" wrapText="1"/>
      <protection locked="0"/>
    </xf>
    <xf numFmtId="0" fontId="146" fillId="0" borderId="12" xfId="0" applyFont="1" applyBorder="1" applyAlignment="1" applyProtection="1">
      <alignment horizontal="center" vertical="top"/>
      <protection locked="0"/>
    </xf>
    <xf numFmtId="0" fontId="146" fillId="2" borderId="12" xfId="0" applyFont="1" applyFill="1" applyBorder="1" applyAlignment="1" applyProtection="1">
      <alignment horizontal="center" vertical="top"/>
      <protection locked="0"/>
    </xf>
    <xf numFmtId="0" fontId="145" fillId="0" borderId="75" xfId="0" applyFont="1" applyBorder="1" applyAlignment="1" applyProtection="1">
      <alignment horizontal="left" vertical="center" wrapText="1"/>
      <protection locked="0"/>
    </xf>
    <xf numFmtId="0" fontId="145" fillId="0" borderId="15" xfId="0" applyFont="1" applyBorder="1" applyAlignment="1" applyProtection="1">
      <alignment horizontal="center" vertical="center" wrapText="1"/>
      <protection locked="0"/>
    </xf>
    <xf numFmtId="0" fontId="145" fillId="2" borderId="15" xfId="0" applyFont="1" applyFill="1" applyBorder="1" applyAlignment="1" applyProtection="1">
      <alignment horizontal="center" vertical="top" wrapText="1"/>
      <protection locked="0"/>
    </xf>
    <xf numFmtId="16" fontId="281" fillId="0" borderId="0" xfId="0" applyNumberFormat="1" applyFont="1" applyAlignment="1">
      <alignment horizontal="center" vertical="center"/>
    </xf>
    <xf numFmtId="0" fontId="157" fillId="0" borderId="0" xfId="0" applyFont="1" applyAlignment="1">
      <alignment horizontal="center" vertical="center" wrapText="1"/>
    </xf>
    <xf numFmtId="16" fontId="50" fillId="4" borderId="0" xfId="0" applyNumberFormat="1" applyFont="1" applyFill="1" applyAlignment="1">
      <alignment horizontal="center" vertical="center"/>
    </xf>
    <xf numFmtId="0" fontId="0" fillId="0" borderId="104" xfId="0" applyBorder="1" applyAlignment="1">
      <alignment vertical="center"/>
    </xf>
    <xf numFmtId="16" fontId="389" fillId="0" borderId="1" xfId="0" applyNumberFormat="1" applyFont="1" applyBorder="1" applyAlignment="1">
      <alignment horizontal="left"/>
    </xf>
    <xf numFmtId="16" fontId="389" fillId="0" borderId="1" xfId="0" applyNumberFormat="1" applyFont="1" applyBorder="1" applyAlignment="1">
      <alignment horizontal="left" wrapText="1"/>
    </xf>
    <xf numFmtId="0" fontId="389" fillId="0" borderId="1" xfId="0" applyFont="1" applyBorder="1" applyAlignment="1">
      <alignment horizontal="left" wrapText="1"/>
    </xf>
    <xf numFmtId="16" fontId="222" fillId="0" borderId="20" xfId="0" applyNumberFormat="1" applyFont="1" applyBorder="1" applyProtection="1">
      <protection locked="0"/>
    </xf>
    <xf numFmtId="16" fontId="317" fillId="0" borderId="1" xfId="0" applyNumberFormat="1" applyFont="1" applyBorder="1" applyAlignment="1">
      <alignment horizontal="left"/>
    </xf>
    <xf numFmtId="0" fontId="317" fillId="0" borderId="1" xfId="0" applyFont="1" applyBorder="1" applyAlignment="1">
      <alignment horizontal="left"/>
    </xf>
    <xf numFmtId="0" fontId="222" fillId="2" borderId="20" xfId="0" applyFont="1" applyFill="1" applyBorder="1" applyAlignment="1">
      <alignment wrapText="1"/>
    </xf>
    <xf numFmtId="0" fontId="43" fillId="2" borderId="0" xfId="0" applyFont="1" applyFill="1" applyAlignment="1">
      <alignment horizontal="left" vertical="center" wrapText="1"/>
    </xf>
    <xf numFmtId="0" fontId="32" fillId="2" borderId="96" xfId="0" applyFont="1" applyFill="1" applyBorder="1" applyAlignment="1" applyProtection="1">
      <alignment vertical="center"/>
      <protection locked="0"/>
    </xf>
    <xf numFmtId="16" fontId="43" fillId="2" borderId="7" xfId="0" applyNumberFormat="1" applyFont="1" applyFill="1" applyBorder="1" applyAlignment="1" applyProtection="1">
      <alignment horizontal="left" vertical="center"/>
      <protection locked="0"/>
    </xf>
    <xf numFmtId="0" fontId="350" fillId="42" borderId="20" xfId="0" applyFont="1" applyFill="1" applyBorder="1" applyAlignment="1" applyProtection="1">
      <alignment vertical="center"/>
      <protection locked="0"/>
    </xf>
    <xf numFmtId="0" fontId="222" fillId="2" borderId="0" xfId="0" applyFont="1" applyFill="1" applyAlignment="1">
      <alignment wrapText="1"/>
    </xf>
    <xf numFmtId="16" fontId="317" fillId="0" borderId="0" xfId="0" applyNumberFormat="1" applyFont="1" applyAlignment="1">
      <alignment horizontal="left"/>
    </xf>
    <xf numFmtId="0" fontId="317" fillId="0" borderId="0" xfId="0" applyFont="1" applyAlignment="1">
      <alignment horizontal="left"/>
    </xf>
    <xf numFmtId="0" fontId="176" fillId="0" borderId="0" xfId="2" applyFont="1" applyAlignment="1" applyProtection="1">
      <alignment horizontal="center" vertical="center"/>
      <protection locked="0"/>
    </xf>
    <xf numFmtId="16" fontId="298" fillId="0" borderId="0" xfId="0" applyNumberFormat="1" applyFont="1" applyAlignment="1">
      <alignment horizontal="center"/>
    </xf>
    <xf numFmtId="0" fontId="390" fillId="3" borderId="1" xfId="0" applyFont="1" applyFill="1" applyBorder="1" applyAlignment="1">
      <alignment horizontal="left" wrapText="1"/>
    </xf>
    <xf numFmtId="0" fontId="343" fillId="0" borderId="20" xfId="0" applyFont="1" applyBorder="1" applyAlignment="1" applyProtection="1">
      <alignment vertical="center"/>
      <protection locked="0"/>
    </xf>
    <xf numFmtId="0" fontId="0" fillId="47" borderId="1" xfId="0" applyFill="1" applyBorder="1" applyAlignment="1">
      <alignment vertical="center"/>
    </xf>
    <xf numFmtId="0" fontId="53" fillId="0" borderId="19" xfId="0" applyFont="1" applyBorder="1" applyAlignment="1">
      <alignment horizontal="center" vertical="center"/>
    </xf>
    <xf numFmtId="16" fontId="53" fillId="0" borderId="19" xfId="0" applyNumberFormat="1" applyFont="1" applyBorder="1" applyAlignment="1">
      <alignment horizontal="center" vertical="center"/>
    </xf>
    <xf numFmtId="16" fontId="47" fillId="0" borderId="0" xfId="0" applyNumberFormat="1" applyFont="1" applyAlignment="1">
      <alignment vertical="center"/>
    </xf>
    <xf numFmtId="16" fontId="53" fillId="3" borderId="10" xfId="0" applyNumberFormat="1" applyFont="1" applyFill="1" applyBorder="1" applyAlignment="1">
      <alignment horizontal="center" vertical="center"/>
    </xf>
    <xf numFmtId="0" fontId="392" fillId="2" borderId="43" xfId="13" applyFont="1" applyFill="1" applyBorder="1" applyAlignment="1" applyProtection="1">
      <alignment horizontal="center" vertical="center" wrapText="1"/>
    </xf>
    <xf numFmtId="16" fontId="289" fillId="4" borderId="1" xfId="13" applyNumberFormat="1" applyFont="1" applyFill="1" applyBorder="1" applyAlignment="1" applyProtection="1">
      <alignment horizontal="center" vertical="center"/>
      <protection locked="0"/>
    </xf>
    <xf numFmtId="16" fontId="393" fillId="0" borderId="0" xfId="0" applyNumberFormat="1" applyFont="1" applyAlignment="1">
      <alignment horizontal="left" vertical="center"/>
    </xf>
    <xf numFmtId="0" fontId="394" fillId="2" borderId="0" xfId="13" applyFont="1" applyFill="1" applyBorder="1" applyAlignment="1" applyProtection="1">
      <alignment horizontal="center" vertical="center" wrapText="1"/>
    </xf>
    <xf numFmtId="16" fontId="145" fillId="0" borderId="16" xfId="0" applyNumberFormat="1" applyFont="1" applyBorder="1" applyAlignment="1" applyProtection="1">
      <alignment horizontal="center" wrapText="1"/>
      <protection locked="0"/>
    </xf>
    <xf numFmtId="0" fontId="43" fillId="0" borderId="0" xfId="0" applyFont="1" applyAlignment="1">
      <alignment horizontal="right" vertical="center"/>
    </xf>
    <xf numFmtId="0" fontId="392" fillId="15" borderId="43" xfId="13" applyFont="1" applyFill="1" applyBorder="1" applyAlignment="1" applyProtection="1">
      <alignment horizontal="center" vertical="center" wrapText="1"/>
    </xf>
    <xf numFmtId="16" fontId="76" fillId="52" borderId="10" xfId="0" applyNumberFormat="1" applyFont="1" applyFill="1" applyBorder="1" applyAlignment="1">
      <alignment horizontal="center" vertical="center"/>
    </xf>
    <xf numFmtId="16" fontId="53" fillId="52" borderId="15" xfId="0" applyNumberFormat="1" applyFont="1" applyFill="1" applyBorder="1" applyAlignment="1">
      <alignment horizontal="center" vertical="center"/>
    </xf>
    <xf numFmtId="16" fontId="53" fillId="52" borderId="7" xfId="0" applyNumberFormat="1" applyFont="1" applyFill="1" applyBorder="1" applyAlignment="1">
      <alignment horizontal="center" vertical="center"/>
    </xf>
    <xf numFmtId="16" fontId="385" fillId="4" borderId="1" xfId="0" applyNumberFormat="1" applyFont="1" applyFill="1" applyBorder="1" applyAlignment="1">
      <alignment horizontal="center" vertical="center" wrapText="1"/>
    </xf>
    <xf numFmtId="0" fontId="108" fillId="0" borderId="1" xfId="0" applyFont="1" applyBorder="1" applyAlignment="1">
      <alignment vertical="center"/>
    </xf>
    <xf numFmtId="0" fontId="89" fillId="0" borderId="1" xfId="0" applyFont="1" applyBorder="1" applyAlignment="1">
      <alignment horizontal="center" vertical="center"/>
    </xf>
    <xf numFmtId="16" fontId="89" fillId="0" borderId="1" xfId="13" applyNumberFormat="1" applyFont="1" applyBorder="1" applyAlignment="1" applyProtection="1">
      <alignment horizontal="center" vertical="center"/>
    </xf>
    <xf numFmtId="0" fontId="109" fillId="0" borderId="1" xfId="0" applyFont="1" applyBorder="1" applyAlignment="1">
      <alignment vertical="center"/>
    </xf>
    <xf numFmtId="16" fontId="89" fillId="4" borderId="1" xfId="13" applyNumberFormat="1" applyFont="1" applyFill="1" applyBorder="1" applyAlignment="1" applyProtection="1">
      <alignment horizontal="center" vertical="center"/>
    </xf>
    <xf numFmtId="0" fontId="394" fillId="2" borderId="0" xfId="13" applyFont="1" applyFill="1" applyAlignment="1" applyProtection="1">
      <alignment horizontal="center" vertical="center" wrapText="1"/>
    </xf>
    <xf numFmtId="16" fontId="100" fillId="0" borderId="1" xfId="13" applyNumberFormat="1" applyFont="1" applyBorder="1" applyAlignment="1" applyProtection="1">
      <alignment horizontal="center" vertical="center"/>
    </xf>
    <xf numFmtId="16" fontId="89" fillId="2" borderId="1" xfId="0" applyNumberFormat="1" applyFont="1" applyFill="1" applyBorder="1" applyAlignment="1">
      <alignment horizontal="center" vertical="center"/>
    </xf>
    <xf numFmtId="16" fontId="100" fillId="2" borderId="1" xfId="0" applyNumberFormat="1" applyFont="1" applyFill="1" applyBorder="1" applyAlignment="1">
      <alignment horizontal="center" vertical="center"/>
    </xf>
    <xf numFmtId="0" fontId="210" fillId="0" borderId="1" xfId="0" applyFont="1" applyBorder="1" applyAlignment="1">
      <alignment vertical="center"/>
    </xf>
    <xf numFmtId="16" fontId="396" fillId="4" borderId="1" xfId="0" applyNumberFormat="1" applyFont="1" applyFill="1" applyBorder="1" applyAlignment="1" applyProtection="1">
      <alignment horizontal="center" vertical="center" wrapText="1"/>
      <protection locked="0"/>
    </xf>
    <xf numFmtId="0" fontId="21" fillId="0" borderId="1" xfId="1" applyFont="1" applyBorder="1" applyAlignment="1" applyProtection="1">
      <alignment horizontal="center" vertical="center"/>
      <protection locked="0"/>
    </xf>
    <xf numFmtId="0" fontId="24" fillId="0" borderId="1" xfId="1" applyFont="1" applyBorder="1" applyAlignment="1" applyProtection="1">
      <alignment vertical="center"/>
      <protection locked="0"/>
    </xf>
    <xf numFmtId="0" fontId="137" fillId="0" borderId="1" xfId="1" applyFont="1" applyBorder="1" applyAlignment="1" applyProtection="1">
      <alignment vertical="center"/>
      <protection locked="0"/>
    </xf>
    <xf numFmtId="0" fontId="117" fillId="0" borderId="1" xfId="1" applyFont="1" applyBorder="1" applyAlignment="1" applyProtection="1">
      <alignment vertical="center"/>
      <protection locked="0"/>
    </xf>
    <xf numFmtId="0" fontId="117" fillId="0" borderId="1" xfId="1" applyFont="1" applyBorder="1" applyAlignment="1" applyProtection="1">
      <alignment horizontal="center" vertical="center"/>
      <protection locked="0"/>
    </xf>
    <xf numFmtId="0" fontId="117" fillId="0" borderId="1" xfId="1" applyFont="1" applyBorder="1" applyAlignment="1" applyProtection="1">
      <alignment horizontal="left" vertical="center"/>
      <protection locked="0"/>
    </xf>
    <xf numFmtId="0" fontId="30" fillId="0" borderId="1" xfId="1" applyFont="1" applyBorder="1" applyAlignment="1" applyProtection="1">
      <alignment vertical="center"/>
      <protection locked="0"/>
    </xf>
    <xf numFmtId="0" fontId="176" fillId="2" borderId="0" xfId="2" applyFont="1" applyFill="1" applyAlignment="1" applyProtection="1">
      <alignment horizontal="right" vertical="center"/>
      <protection locked="0"/>
    </xf>
    <xf numFmtId="0" fontId="201" fillId="0" borderId="0" xfId="0" applyFont="1" applyAlignment="1">
      <alignment horizontal="center" vertical="center"/>
    </xf>
    <xf numFmtId="0" fontId="208" fillId="0" borderId="0" xfId="0" applyFont="1" applyAlignment="1">
      <alignment horizontal="center" vertical="center" wrapText="1"/>
    </xf>
    <xf numFmtId="0" fontId="261" fillId="0" borderId="0" xfId="0" applyFont="1" applyAlignment="1">
      <alignment horizontal="center" vertical="center" wrapText="1"/>
    </xf>
    <xf numFmtId="0" fontId="248" fillId="0" borderId="14" xfId="0" applyFont="1" applyBorder="1" applyAlignment="1">
      <alignment horizontal="center" vertical="center" wrapText="1"/>
    </xf>
    <xf numFmtId="0" fontId="209" fillId="0" borderId="14" xfId="0" applyFont="1" applyBorder="1" applyAlignment="1">
      <alignment horizontal="center" vertical="center" wrapText="1"/>
    </xf>
    <xf numFmtId="0" fontId="349" fillId="0" borderId="1" xfId="0" applyFont="1" applyBorder="1" applyAlignment="1">
      <alignment horizontal="center" wrapText="1"/>
    </xf>
    <xf numFmtId="0" fontId="349" fillId="10" borderId="1" xfId="0" applyFont="1" applyFill="1" applyBorder="1" applyAlignment="1">
      <alignment horizontal="center" wrapText="1"/>
    </xf>
    <xf numFmtId="16" fontId="348" fillId="10" borderId="1" xfId="0" applyNumberFormat="1" applyFont="1" applyFill="1" applyBorder="1" applyAlignment="1">
      <alignment horizontal="center" vertical="center"/>
    </xf>
    <xf numFmtId="0" fontId="329" fillId="22" borderId="0" xfId="0" applyFont="1" applyFill="1" applyAlignment="1">
      <alignment horizontal="center" vertical="center"/>
    </xf>
    <xf numFmtId="0" fontId="182" fillId="0" borderId="1" xfId="669" applyBorder="1" applyAlignment="1">
      <alignment vertical="center"/>
    </xf>
    <xf numFmtId="0" fontId="182" fillId="0" borderId="1" xfId="670" applyBorder="1" applyAlignment="1">
      <alignment vertical="center"/>
    </xf>
    <xf numFmtId="0" fontId="182" fillId="0" borderId="1" xfId="671" applyBorder="1" applyAlignment="1">
      <alignment vertical="center"/>
    </xf>
    <xf numFmtId="0" fontId="249" fillId="0" borderId="1" xfId="0" applyFont="1" applyBorder="1" applyAlignment="1">
      <alignment vertical="center"/>
    </xf>
    <xf numFmtId="0" fontId="167" fillId="22" borderId="95" xfId="0" applyFont="1" applyFill="1" applyBorder="1"/>
    <xf numFmtId="0" fontId="167" fillId="22" borderId="95" xfId="0" applyFont="1" applyFill="1" applyBorder="1" applyAlignment="1">
      <alignment horizontal="center"/>
    </xf>
    <xf numFmtId="16" fontId="167" fillId="22" borderId="95" xfId="0" applyNumberFormat="1" applyFont="1" applyFill="1" applyBorder="1" applyAlignment="1">
      <alignment horizontal="center"/>
    </xf>
    <xf numFmtId="0" fontId="347" fillId="0" borderId="1" xfId="0" applyFont="1" applyBorder="1" applyAlignment="1">
      <alignment vertical="center"/>
    </xf>
    <xf numFmtId="16" fontId="50" fillId="0" borderId="0" xfId="0" applyNumberFormat="1" applyFont="1" applyAlignment="1">
      <alignment horizontal="left"/>
    </xf>
    <xf numFmtId="0" fontId="28" fillId="0" borderId="1" xfId="1" applyFont="1" applyBorder="1" applyAlignment="1" applyProtection="1">
      <alignment horizontal="left" vertical="center" wrapText="1"/>
      <protection locked="0"/>
    </xf>
    <xf numFmtId="0" fontId="167" fillId="22" borderId="102" xfId="0" applyFont="1" applyFill="1" applyBorder="1" applyAlignment="1">
      <alignment horizontal="center"/>
    </xf>
    <xf numFmtId="16" fontId="167" fillId="22" borderId="102" xfId="0" applyNumberFormat="1" applyFont="1" applyFill="1" applyBorder="1" applyAlignment="1">
      <alignment horizontal="center"/>
    </xf>
    <xf numFmtId="0" fontId="167" fillId="0" borderId="95" xfId="0" applyFont="1" applyBorder="1"/>
    <xf numFmtId="0" fontId="167" fillId="0" borderId="95" xfId="0" applyFont="1" applyBorder="1" applyAlignment="1">
      <alignment horizontal="center"/>
    </xf>
    <xf numFmtId="16" fontId="167" fillId="0" borderId="95" xfId="0" applyNumberFormat="1" applyFont="1" applyBorder="1" applyAlignment="1">
      <alignment horizontal="center"/>
    </xf>
    <xf numFmtId="0" fontId="398" fillId="0" borderId="0" xfId="0" applyFont="1" applyAlignment="1">
      <alignment horizontal="center"/>
    </xf>
    <xf numFmtId="16" fontId="399" fillId="0" borderId="0" xfId="0" applyNumberFormat="1" applyFont="1" applyAlignment="1">
      <alignment horizontal="center"/>
    </xf>
    <xf numFmtId="16" fontId="397" fillId="0" borderId="0" xfId="0" applyNumberFormat="1" applyFont="1" applyAlignment="1">
      <alignment horizontal="center"/>
    </xf>
    <xf numFmtId="0" fontId="398" fillId="4" borderId="0" xfId="0" applyFont="1" applyFill="1" applyAlignment="1">
      <alignment horizontal="center"/>
    </xf>
    <xf numFmtId="16" fontId="399" fillId="4" borderId="0" xfId="0" applyNumberFormat="1" applyFont="1" applyFill="1" applyAlignment="1">
      <alignment horizontal="center"/>
    </xf>
    <xf numFmtId="16" fontId="398" fillId="0" borderId="0" xfId="0" applyNumberFormat="1" applyFont="1" applyAlignment="1">
      <alignment horizontal="center"/>
    </xf>
    <xf numFmtId="16" fontId="346" fillId="43" borderId="0" xfId="0" applyNumberFormat="1" applyFont="1" applyFill="1" applyAlignment="1">
      <alignment horizontal="center" vertical="center"/>
    </xf>
    <xf numFmtId="0" fontId="343" fillId="0" borderId="0" xfId="0" applyFont="1" applyAlignment="1">
      <alignment vertical="center"/>
    </xf>
    <xf numFmtId="16" fontId="343" fillId="0" borderId="0" xfId="0" applyNumberFormat="1" applyFont="1" applyAlignment="1">
      <alignment horizontal="center" vertical="center"/>
    </xf>
    <xf numFmtId="0" fontId="343" fillId="43" borderId="95" xfId="0" applyFont="1" applyFill="1" applyBorder="1" applyAlignment="1">
      <alignment vertical="center"/>
    </xf>
    <xf numFmtId="16" fontId="343" fillId="43" borderId="95" xfId="0" applyNumberFormat="1" applyFont="1" applyFill="1" applyBorder="1" applyAlignment="1">
      <alignment horizontal="center" vertical="center"/>
    </xf>
    <xf numFmtId="0" fontId="343" fillId="0" borderId="95" xfId="0" applyFont="1" applyBorder="1" applyAlignment="1">
      <alignment vertical="center"/>
    </xf>
    <xf numFmtId="16" fontId="343" fillId="0" borderId="95" xfId="0" applyNumberFormat="1" applyFont="1" applyBorder="1" applyAlignment="1">
      <alignment horizontal="center" vertical="center"/>
    </xf>
    <xf numFmtId="0" fontId="248" fillId="0" borderId="0" xfId="0" applyFont="1" applyAlignment="1">
      <alignment horizontal="center" vertical="center" wrapText="1"/>
    </xf>
    <xf numFmtId="0" fontId="209" fillId="0" borderId="0" xfId="0" applyFont="1" applyAlignment="1">
      <alignment horizontal="center" vertical="center" wrapText="1"/>
    </xf>
    <xf numFmtId="16" fontId="349" fillId="0" borderId="0" xfId="0" applyNumberFormat="1" applyFont="1" applyAlignment="1">
      <alignment horizontal="center" wrapText="1"/>
    </xf>
    <xf numFmtId="16" fontId="349" fillId="4" borderId="0" xfId="0" applyNumberFormat="1" applyFont="1" applyFill="1" applyAlignment="1">
      <alignment horizontal="center" wrapText="1"/>
    </xf>
    <xf numFmtId="16" fontId="349" fillId="10" borderId="0" xfId="0" applyNumberFormat="1" applyFont="1" applyFill="1" applyAlignment="1">
      <alignment horizontal="center" wrapText="1"/>
    </xf>
    <xf numFmtId="16" fontId="401" fillId="0" borderId="0" xfId="0" applyNumberFormat="1" applyFont="1" applyAlignment="1">
      <alignment horizontal="center" vertical="center"/>
    </xf>
    <xf numFmtId="0" fontId="244" fillId="0" borderId="14" xfId="0" applyFont="1" applyBorder="1" applyAlignment="1">
      <alignment horizontal="center" wrapText="1"/>
    </xf>
    <xf numFmtId="16" fontId="244" fillId="0" borderId="14" xfId="0" applyNumberFormat="1" applyFont="1" applyBorder="1" applyAlignment="1">
      <alignment horizontal="center" wrapText="1"/>
    </xf>
    <xf numFmtId="16" fontId="349" fillId="0" borderId="14" xfId="0" applyNumberFormat="1" applyFont="1" applyBorder="1" applyAlignment="1">
      <alignment horizontal="center" wrapText="1"/>
    </xf>
    <xf numFmtId="16" fontId="347" fillId="0" borderId="14" xfId="0" applyNumberFormat="1" applyFont="1" applyBorder="1" applyAlignment="1">
      <alignment horizontal="center" wrapText="1"/>
    </xf>
    <xf numFmtId="0" fontId="244" fillId="10" borderId="95" xfId="0" applyFont="1" applyFill="1" applyBorder="1" applyAlignment="1">
      <alignment horizontal="center" wrapText="1"/>
    </xf>
    <xf numFmtId="16" fontId="244" fillId="10" borderId="95" xfId="0" applyNumberFormat="1" applyFont="1" applyFill="1" applyBorder="1" applyAlignment="1">
      <alignment horizontal="center" wrapText="1"/>
    </xf>
    <xf numFmtId="16" fontId="349" fillId="10" borderId="95" xfId="0" applyNumberFormat="1" applyFont="1" applyFill="1" applyBorder="1" applyAlignment="1">
      <alignment horizontal="center" wrapText="1"/>
    </xf>
    <xf numFmtId="16" fontId="347" fillId="10" borderId="95" xfId="0" applyNumberFormat="1" applyFont="1" applyFill="1" applyBorder="1" applyAlignment="1">
      <alignment horizontal="center" wrapText="1"/>
    </xf>
    <xf numFmtId="0" fontId="0" fillId="47" borderId="68" xfId="0" applyFill="1" applyBorder="1" applyAlignment="1">
      <alignment vertical="center"/>
    </xf>
    <xf numFmtId="0" fontId="0" fillId="47" borderId="105" xfId="0" applyFill="1" applyBorder="1" applyAlignment="1">
      <alignment vertical="center"/>
    </xf>
    <xf numFmtId="0" fontId="0" fillId="47" borderId="106" xfId="0" applyFill="1" applyBorder="1" applyAlignment="1">
      <alignment vertical="center"/>
    </xf>
    <xf numFmtId="16" fontId="53" fillId="0" borderId="107" xfId="0" applyNumberFormat="1" applyFont="1" applyBorder="1" applyAlignment="1">
      <alignment horizontal="center" vertical="center"/>
    </xf>
    <xf numFmtId="0" fontId="247" fillId="0" borderId="95" xfId="0" applyFont="1" applyBorder="1"/>
    <xf numFmtId="0" fontId="247" fillId="0" borderId="95" xfId="0" applyFont="1" applyBorder="1" applyAlignment="1">
      <alignment horizontal="center"/>
    </xf>
    <xf numFmtId="0" fontId="247" fillId="13" borderId="95" xfId="0" applyFont="1" applyFill="1" applyBorder="1" applyAlignment="1">
      <alignment horizontal="center"/>
    </xf>
    <xf numFmtId="16" fontId="403" fillId="0" borderId="0" xfId="0" applyNumberFormat="1" applyFont="1" applyAlignment="1">
      <alignment horizontal="center"/>
    </xf>
    <xf numFmtId="16" fontId="400" fillId="0" borderId="0" xfId="0" applyNumberFormat="1" applyFont="1" applyAlignment="1">
      <alignment horizontal="center"/>
    </xf>
    <xf numFmtId="16" fontId="404" fillId="2" borderId="3" xfId="0" applyNumberFormat="1" applyFont="1" applyFill="1" applyBorder="1" applyAlignment="1" applyProtection="1">
      <alignment horizontal="left" vertical="center"/>
      <protection locked="0"/>
    </xf>
    <xf numFmtId="0" fontId="247" fillId="0" borderId="1" xfId="0" applyFont="1" applyBorder="1" applyAlignment="1">
      <alignment horizontal="center" wrapText="1"/>
    </xf>
    <xf numFmtId="16" fontId="247" fillId="0" borderId="1" xfId="0" applyNumberFormat="1" applyFont="1" applyBorder="1" applyAlignment="1">
      <alignment horizontal="center" wrapText="1"/>
    </xf>
    <xf numFmtId="16" fontId="388" fillId="41" borderId="0" xfId="0" applyNumberFormat="1" applyFont="1" applyFill="1" applyAlignment="1">
      <alignment horizontal="left"/>
    </xf>
    <xf numFmtId="0" fontId="343" fillId="42" borderId="14" xfId="0" applyFont="1" applyFill="1" applyBorder="1" applyAlignment="1" applyProtection="1">
      <alignment vertical="center"/>
      <protection locked="0"/>
    </xf>
    <xf numFmtId="0" fontId="32" fillId="0" borderId="0" xfId="13" applyFont="1" applyAlignment="1" applyProtection="1"/>
    <xf numFmtId="16" fontId="201" fillId="0" borderId="0" xfId="0" applyNumberFormat="1" applyFont="1" applyAlignment="1">
      <alignment horizontal="center" vertical="center"/>
    </xf>
    <xf numFmtId="0" fontId="23" fillId="3" borderId="1" xfId="0" applyFont="1" applyFill="1" applyBorder="1" applyAlignment="1" applyProtection="1">
      <alignment vertical="center"/>
      <protection locked="0"/>
    </xf>
    <xf numFmtId="0" fontId="21" fillId="3" borderId="1" xfId="1" applyFont="1" applyFill="1" applyBorder="1" applyAlignment="1" applyProtection="1">
      <alignment vertical="center" wrapText="1"/>
      <protection locked="0"/>
    </xf>
    <xf numFmtId="0" fontId="343" fillId="0" borderId="22" xfId="0" applyFont="1" applyBorder="1" applyAlignment="1" applyProtection="1">
      <alignment vertical="center"/>
      <protection locked="0"/>
    </xf>
    <xf numFmtId="16" fontId="343" fillId="0" borderId="22" xfId="0" applyNumberFormat="1" applyFont="1" applyBorder="1" applyAlignment="1" applyProtection="1">
      <alignment horizontal="center" vertical="center"/>
      <protection locked="0"/>
    </xf>
    <xf numFmtId="16" fontId="353" fillId="0" borderId="22" xfId="0" applyNumberFormat="1" applyFont="1" applyBorder="1" applyAlignment="1" applyProtection="1">
      <alignment horizontal="center" vertical="center"/>
      <protection locked="0"/>
    </xf>
    <xf numFmtId="0" fontId="91" fillId="0" borderId="1" xfId="0" applyFont="1" applyBorder="1" applyAlignment="1">
      <alignment horizontal="center" vertical="top" wrapText="1"/>
    </xf>
    <xf numFmtId="16" fontId="80" fillId="0" borderId="1" xfId="0" applyNumberFormat="1" applyFont="1" applyBorder="1" applyAlignment="1">
      <alignment horizontal="center" vertical="center"/>
    </xf>
    <xf numFmtId="0" fontId="24" fillId="2" borderId="1" xfId="1" applyFont="1" applyFill="1" applyBorder="1" applyAlignment="1" applyProtection="1">
      <alignment horizontal="left" vertical="center" wrapText="1"/>
      <protection locked="0"/>
    </xf>
    <xf numFmtId="0" fontId="117" fillId="38" borderId="1" xfId="1" applyFont="1" applyFill="1" applyBorder="1" applyAlignment="1" applyProtection="1">
      <alignment vertical="center" wrapText="1"/>
      <protection locked="0"/>
    </xf>
    <xf numFmtId="16" fontId="280" fillId="0" borderId="0" xfId="0" applyNumberFormat="1" applyFont="1" applyAlignment="1">
      <alignment horizontal="center" wrapText="1"/>
    </xf>
    <xf numFmtId="0" fontId="24" fillId="2" borderId="1" xfId="6" applyFont="1" applyFill="1" applyBorder="1" applyAlignment="1" applyProtection="1">
      <alignment horizontal="left" vertical="center" wrapText="1"/>
      <protection locked="0"/>
    </xf>
    <xf numFmtId="16" fontId="21" fillId="2" borderId="1" xfId="1" applyNumberFormat="1" applyFont="1" applyFill="1" applyBorder="1" applyAlignment="1" applyProtection="1">
      <alignment vertical="center" wrapText="1"/>
      <protection locked="0"/>
    </xf>
    <xf numFmtId="0" fontId="23" fillId="2" borderId="1" xfId="1" applyFont="1" applyFill="1" applyBorder="1" applyAlignment="1" applyProtection="1">
      <alignment horizontal="left" vertical="center" wrapText="1"/>
      <protection locked="0"/>
    </xf>
    <xf numFmtId="16" fontId="21" fillId="2" borderId="1" xfId="1" applyNumberFormat="1" applyFont="1" applyFill="1" applyBorder="1" applyAlignment="1" applyProtection="1">
      <alignment horizontal="left" vertical="center" wrapText="1"/>
      <protection locked="0"/>
    </xf>
    <xf numFmtId="0" fontId="21" fillId="2" borderId="1" xfId="1" applyFont="1" applyFill="1" applyBorder="1" applyAlignment="1" applyProtection="1">
      <alignment vertical="center"/>
      <protection locked="0"/>
    </xf>
    <xf numFmtId="0" fontId="244" fillId="0" borderId="0" xfId="0" applyFont="1" applyAlignment="1">
      <alignment horizontal="center"/>
    </xf>
    <xf numFmtId="0" fontId="244" fillId="0" borderId="95" xfId="0" applyFont="1" applyBorder="1" applyAlignment="1">
      <alignment horizontal="center"/>
    </xf>
    <xf numFmtId="0" fontId="244" fillId="20" borderId="95" xfId="0" applyFont="1" applyFill="1" applyBorder="1" applyAlignment="1">
      <alignment horizontal="center"/>
    </xf>
    <xf numFmtId="0" fontId="247" fillId="20" borderId="95" xfId="0" applyFont="1" applyFill="1" applyBorder="1"/>
    <xf numFmtId="0" fontId="244" fillId="0" borderId="95" xfId="0" applyFont="1" applyBorder="1" applyAlignment="1">
      <alignment wrapText="1"/>
    </xf>
    <xf numFmtId="0" fontId="247" fillId="0" borderId="95" xfId="0" applyFont="1" applyBorder="1" applyAlignment="1">
      <alignment horizontal="center" wrapText="1"/>
    </xf>
    <xf numFmtId="0" fontId="405" fillId="53" borderId="1" xfId="2" applyFont="1" applyFill="1" applyBorder="1" applyAlignment="1" applyProtection="1">
      <alignment vertical="center" wrapText="1"/>
      <protection locked="0"/>
    </xf>
    <xf numFmtId="0" fontId="406" fillId="0" borderId="0" xfId="0" applyFont="1" applyAlignment="1">
      <alignment horizontal="center"/>
    </xf>
    <xf numFmtId="0" fontId="407" fillId="0" borderId="0" xfId="0" applyFont="1" applyAlignment="1">
      <alignment horizontal="center" vertical="center"/>
    </xf>
    <xf numFmtId="0" fontId="407" fillId="0" borderId="0" xfId="0" applyFont="1" applyAlignment="1">
      <alignment horizontal="center"/>
    </xf>
    <xf numFmtId="16" fontId="406" fillId="0" borderId="0" xfId="0" applyNumberFormat="1" applyFont="1" applyAlignment="1">
      <alignment horizontal="center" vertical="center"/>
    </xf>
    <xf numFmtId="16" fontId="407" fillId="0" borderId="0" xfId="0" applyNumberFormat="1" applyFont="1" applyAlignment="1">
      <alignment horizontal="center"/>
    </xf>
    <xf numFmtId="0" fontId="400" fillId="0" borderId="0" xfId="0" applyFont="1" applyAlignment="1">
      <alignment horizontal="center" vertical="center"/>
    </xf>
    <xf numFmtId="16" fontId="108" fillId="10" borderId="0" xfId="0" quotePrefix="1" applyNumberFormat="1" applyFont="1" applyFill="1" applyAlignment="1">
      <alignment horizontal="center" vertical="center"/>
    </xf>
    <xf numFmtId="0" fontId="182" fillId="0" borderId="14" xfId="671" applyBorder="1" applyAlignment="1">
      <alignment vertical="center"/>
    </xf>
    <xf numFmtId="16" fontId="247" fillId="10" borderId="1" xfId="0" applyNumberFormat="1" applyFont="1" applyFill="1" applyBorder="1" applyAlignment="1">
      <alignment horizontal="center" wrapText="1"/>
    </xf>
    <xf numFmtId="16" fontId="389" fillId="0" borderId="0" xfId="0" quotePrefix="1" applyNumberFormat="1" applyFont="1" applyAlignment="1">
      <alignment horizontal="center" vertical="center"/>
    </xf>
    <xf numFmtId="16" fontId="348" fillId="0" borderId="0" xfId="0" applyNumberFormat="1" applyFont="1" applyAlignment="1">
      <alignment horizontal="center" vertical="center"/>
    </xf>
    <xf numFmtId="16" fontId="343" fillId="43" borderId="20" xfId="0" applyNumberFormat="1" applyFont="1" applyFill="1" applyBorder="1" applyAlignment="1">
      <alignment horizontal="center" vertical="center"/>
    </xf>
    <xf numFmtId="16" fontId="89" fillId="0" borderId="77" xfId="0" applyNumberFormat="1" applyFont="1" applyBorder="1" applyAlignment="1" applyProtection="1">
      <alignment horizontal="left" vertical="center"/>
      <protection locked="0"/>
    </xf>
    <xf numFmtId="16" fontId="89" fillId="2" borderId="7" xfId="0" applyNumberFormat="1" applyFont="1" applyFill="1" applyBorder="1" applyAlignment="1" applyProtection="1">
      <alignment horizontal="center" vertical="center"/>
      <protection locked="0"/>
    </xf>
    <xf numFmtId="16" fontId="89" fillId="0" borderId="79" xfId="0" applyNumberFormat="1" applyFont="1" applyBorder="1" applyAlignment="1" applyProtection="1">
      <alignment horizontal="left" vertical="center"/>
      <protection locked="0"/>
    </xf>
    <xf numFmtId="16" fontId="89" fillId="0" borderId="87" xfId="0" applyNumberFormat="1" applyFont="1" applyBorder="1" applyAlignment="1" applyProtection="1">
      <alignment horizontal="left" vertical="center"/>
      <protection locked="0"/>
    </xf>
    <xf numFmtId="16" fontId="89" fillId="2" borderId="10" xfId="0" applyNumberFormat="1" applyFont="1" applyFill="1" applyBorder="1" applyAlignment="1" applyProtection="1">
      <alignment horizontal="center" vertical="center"/>
      <protection locked="0"/>
    </xf>
    <xf numFmtId="0" fontId="247" fillId="0" borderId="102" xfId="0" applyFont="1" applyBorder="1" applyAlignment="1">
      <alignment horizontal="center" wrapText="1"/>
    </xf>
    <xf numFmtId="16" fontId="244" fillId="0" borderId="102" xfId="0" applyNumberFormat="1" applyFont="1" applyBorder="1" applyAlignment="1">
      <alignment horizontal="center"/>
    </xf>
    <xf numFmtId="16" fontId="347" fillId="10" borderId="102" xfId="0" applyNumberFormat="1" applyFont="1" applyFill="1" applyBorder="1" applyAlignment="1">
      <alignment horizontal="center" wrapText="1"/>
    </xf>
    <xf numFmtId="16" fontId="349" fillId="10" borderId="102" xfId="0" applyNumberFormat="1" applyFont="1" applyFill="1" applyBorder="1" applyAlignment="1">
      <alignment horizontal="center" wrapText="1"/>
    </xf>
    <xf numFmtId="0" fontId="343" fillId="10" borderId="102" xfId="0" applyFont="1" applyFill="1" applyBorder="1" applyAlignment="1">
      <alignment vertical="center"/>
    </xf>
    <xf numFmtId="0" fontId="244" fillId="10" borderId="102" xfId="0" applyFont="1" applyFill="1" applyBorder="1" applyAlignment="1">
      <alignment horizontal="center" wrapText="1"/>
    </xf>
    <xf numFmtId="16" fontId="244" fillId="10" borderId="102" xfId="0" applyNumberFormat="1" applyFont="1" applyFill="1" applyBorder="1" applyAlignment="1">
      <alignment horizontal="center" wrapText="1"/>
    </xf>
    <xf numFmtId="0" fontId="244" fillId="0" borderId="95" xfId="0" applyFont="1" applyBorder="1" applyAlignment="1">
      <alignment horizontal="center" wrapText="1"/>
    </xf>
    <xf numFmtId="16" fontId="349" fillId="0" borderId="95" xfId="0" applyNumberFormat="1" applyFont="1" applyBorder="1" applyAlignment="1">
      <alignment horizontal="center" wrapText="1"/>
    </xf>
    <xf numFmtId="16" fontId="347" fillId="0" borderId="95" xfId="0" applyNumberFormat="1" applyFont="1" applyBorder="1" applyAlignment="1">
      <alignment horizontal="center" wrapText="1"/>
    </xf>
    <xf numFmtId="16" fontId="408" fillId="10" borderId="1" xfId="0" applyNumberFormat="1" applyFont="1" applyFill="1" applyBorder="1" applyAlignment="1">
      <alignment horizontal="center" wrapText="1"/>
    </xf>
    <xf numFmtId="0" fontId="347" fillId="0" borderId="14" xfId="0" applyFont="1" applyBorder="1" applyAlignment="1">
      <alignment vertical="center"/>
    </xf>
    <xf numFmtId="0" fontId="54" fillId="0" borderId="5" xfId="0" applyFont="1" applyBorder="1" applyAlignment="1" applyProtection="1">
      <alignment horizontal="center" vertical="center"/>
      <protection locked="0"/>
    </xf>
    <xf numFmtId="0" fontId="66" fillId="0" borderId="0" xfId="0" applyFont="1"/>
    <xf numFmtId="0" fontId="34" fillId="0" borderId="0" xfId="13" applyFont="1" applyAlignment="1" applyProtection="1">
      <alignment horizontal="left" vertical="center"/>
    </xf>
    <xf numFmtId="0" fontId="32" fillId="0" borderId="0" xfId="0" quotePrefix="1" applyFont="1" applyAlignment="1">
      <alignment horizontal="left" vertical="center"/>
    </xf>
    <xf numFmtId="16" fontId="289" fillId="4" borderId="9" xfId="13" applyNumberFormat="1" applyFont="1" applyFill="1" applyBorder="1" applyAlignment="1" applyProtection="1">
      <alignment horizontal="left" vertical="center"/>
      <protection locked="0"/>
    </xf>
    <xf numFmtId="16" fontId="157" fillId="4" borderId="9" xfId="13" applyNumberFormat="1" applyFont="1" applyFill="1" applyBorder="1" applyAlignment="1" applyProtection="1">
      <alignment horizontal="left" vertical="center"/>
      <protection locked="0"/>
    </xf>
    <xf numFmtId="0" fontId="40" fillId="0" borderId="1" xfId="0" applyFont="1" applyBorder="1" applyAlignment="1">
      <alignment vertical="center"/>
    </xf>
    <xf numFmtId="16" fontId="120" fillId="8" borderId="1" xfId="0" applyNumberFormat="1" applyFont="1" applyFill="1" applyBorder="1" applyAlignment="1" applyProtection="1">
      <alignment horizontal="left" vertical="center"/>
      <protection locked="0"/>
    </xf>
    <xf numFmtId="16" fontId="120" fillId="8" borderId="1" xfId="0" applyNumberFormat="1" applyFont="1" applyFill="1" applyBorder="1" applyAlignment="1" applyProtection="1">
      <alignment horizontal="center" vertical="center"/>
      <protection locked="0"/>
    </xf>
    <xf numFmtId="0" fontId="40" fillId="0" borderId="96" xfId="0" applyFont="1" applyBorder="1" applyAlignment="1">
      <alignment vertical="center"/>
    </xf>
    <xf numFmtId="16" fontId="247" fillId="4" borderId="1" xfId="0" applyNumberFormat="1" applyFont="1" applyFill="1" applyBorder="1" applyAlignment="1">
      <alignment horizontal="center" wrapText="1"/>
    </xf>
    <xf numFmtId="16" fontId="18" fillId="0" borderId="0" xfId="2" applyNumberFormat="1" applyFont="1" applyAlignment="1">
      <alignment vertical="center"/>
    </xf>
    <xf numFmtId="0" fontId="409" fillId="2" borderId="1" xfId="2" applyFont="1" applyFill="1" applyBorder="1" applyAlignment="1" applyProtection="1">
      <alignment horizontal="center" vertical="center" wrapText="1"/>
      <protection locked="0"/>
    </xf>
    <xf numFmtId="0" fontId="409" fillId="2" borderId="1" xfId="2" applyFont="1" applyFill="1" applyBorder="1" applyAlignment="1" applyProtection="1">
      <alignment vertical="center" wrapText="1"/>
      <protection locked="0"/>
    </xf>
    <xf numFmtId="0" fontId="409" fillId="2" borderId="1" xfId="1" applyFont="1" applyFill="1" applyBorder="1" applyAlignment="1" applyProtection="1">
      <alignment vertical="center" wrapText="1"/>
      <protection locked="0"/>
    </xf>
    <xf numFmtId="0" fontId="18" fillId="2" borderId="1" xfId="1" applyFont="1" applyFill="1" applyBorder="1" applyAlignment="1" applyProtection="1">
      <alignment vertical="center" wrapText="1"/>
      <protection locked="0"/>
    </xf>
    <xf numFmtId="16" fontId="245" fillId="0" borderId="95" xfId="0" applyNumberFormat="1" applyFont="1" applyBorder="1" applyAlignment="1">
      <alignment horizontal="center"/>
    </xf>
    <xf numFmtId="0" fontId="145" fillId="2" borderId="52" xfId="0" applyFont="1" applyFill="1" applyBorder="1" applyAlignment="1">
      <alignment horizontal="center" vertical="center" wrapText="1"/>
    </xf>
    <xf numFmtId="0" fontId="145" fillId="0" borderId="7" xfId="0" applyFont="1" applyBorder="1" applyAlignment="1">
      <alignment horizontal="left" vertical="center" wrapText="1"/>
    </xf>
    <xf numFmtId="16" fontId="145" fillId="8" borderId="1" xfId="0" applyNumberFormat="1" applyFont="1" applyFill="1" applyBorder="1" applyAlignment="1" applyProtection="1">
      <alignment horizontal="left" vertical="center"/>
      <protection locked="0"/>
    </xf>
    <xf numFmtId="0" fontId="172" fillId="0" borderId="20" xfId="0" applyFont="1" applyBorder="1" applyAlignment="1">
      <alignment horizontal="center" vertical="center" wrapText="1"/>
    </xf>
    <xf numFmtId="0" fontId="169" fillId="0" borderId="0" xfId="0" applyFont="1" applyAlignment="1">
      <alignment horizontal="center" vertical="center" wrapText="1"/>
    </xf>
    <xf numFmtId="0" fontId="205" fillId="0" borderId="12" xfId="0" applyFont="1" applyBorder="1" applyAlignment="1">
      <alignment horizontal="center" vertical="center" wrapText="1"/>
    </xf>
    <xf numFmtId="0" fontId="206" fillId="0" borderId="12" xfId="0" applyFont="1" applyBorder="1" applyAlignment="1">
      <alignment horizontal="center" vertical="center" wrapText="1"/>
    </xf>
    <xf numFmtId="16" fontId="206" fillId="0" borderId="11" xfId="0" applyNumberFormat="1" applyFont="1" applyBorder="1" applyAlignment="1">
      <alignment horizontal="center" vertical="center" wrapText="1"/>
    </xf>
    <xf numFmtId="16" fontId="206" fillId="0" borderId="12" xfId="0" applyNumberFormat="1" applyFont="1" applyBorder="1" applyAlignment="1">
      <alignment horizontal="center" vertical="center" wrapText="1"/>
    </xf>
    <xf numFmtId="0" fontId="206" fillId="0" borderId="0" xfId="0" applyFont="1" applyAlignment="1">
      <alignment horizontal="center" vertical="center" wrapText="1"/>
    </xf>
    <xf numFmtId="0" fontId="89" fillId="0" borderId="10" xfId="0" applyFont="1" applyBorder="1" applyAlignment="1">
      <alignment vertical="center" wrapText="1"/>
    </xf>
    <xf numFmtId="16" fontId="89" fillId="0" borderId="87" xfId="0" applyNumberFormat="1" applyFont="1" applyBorder="1" applyAlignment="1">
      <alignment horizontal="left" vertical="center"/>
    </xf>
    <xf numFmtId="16" fontId="303" fillId="2" borderId="0" xfId="0" applyNumberFormat="1" applyFont="1" applyFill="1" applyAlignment="1">
      <alignment horizontal="left" vertical="center"/>
    </xf>
    <xf numFmtId="0" fontId="410" fillId="2" borderId="0" xfId="0" applyFont="1" applyFill="1" applyAlignment="1">
      <alignment horizontal="left" vertical="center"/>
    </xf>
    <xf numFmtId="16" fontId="384" fillId="2" borderId="0" xfId="0" applyNumberFormat="1" applyFont="1" applyFill="1" applyAlignment="1">
      <alignment horizontal="left" vertical="center"/>
    </xf>
    <xf numFmtId="16" fontId="145" fillId="0" borderId="2" xfId="0" applyNumberFormat="1" applyFont="1" applyBorder="1" applyAlignment="1" applyProtection="1">
      <alignment horizontal="left" vertical="center"/>
      <protection locked="0"/>
    </xf>
    <xf numFmtId="16" fontId="145" fillId="0" borderId="2" xfId="0" applyNumberFormat="1" applyFont="1" applyBorder="1" applyAlignment="1" applyProtection="1">
      <alignment horizontal="center" vertical="center"/>
      <protection locked="0"/>
    </xf>
    <xf numFmtId="16" fontId="161" fillId="30" borderId="5" xfId="0" applyNumberFormat="1" applyFont="1" applyFill="1" applyBorder="1" applyAlignment="1" applyProtection="1">
      <alignment horizontal="left" vertical="center"/>
      <protection locked="0"/>
    </xf>
    <xf numFmtId="16" fontId="161" fillId="30" borderId="5" xfId="0" applyNumberFormat="1" applyFont="1" applyFill="1" applyBorder="1" applyAlignment="1" applyProtection="1">
      <alignment horizontal="center" vertical="center"/>
      <protection locked="0"/>
    </xf>
    <xf numFmtId="16" fontId="142" fillId="30" borderId="5" xfId="0" applyNumberFormat="1" applyFont="1" applyFill="1" applyBorder="1" applyAlignment="1" applyProtection="1">
      <alignment horizontal="center" vertical="center"/>
      <protection locked="0"/>
    </xf>
    <xf numFmtId="16" fontId="142" fillId="30" borderId="12" xfId="0" applyNumberFormat="1" applyFont="1" applyFill="1" applyBorder="1" applyAlignment="1" applyProtection="1">
      <alignment horizontal="center" vertical="center"/>
      <protection locked="0"/>
    </xf>
    <xf numFmtId="16" fontId="120" fillId="2" borderId="40" xfId="0" applyNumberFormat="1" applyFont="1" applyFill="1" applyBorder="1" applyAlignment="1" applyProtection="1">
      <alignment horizontal="left" vertical="center"/>
      <protection locked="0"/>
    </xf>
    <xf numFmtId="16" fontId="145" fillId="2" borderId="12" xfId="0" applyNumberFormat="1" applyFont="1" applyFill="1" applyBorder="1" applyAlignment="1" applyProtection="1">
      <alignment horizontal="left" vertical="center"/>
      <protection locked="0"/>
    </xf>
    <xf numFmtId="16" fontId="388" fillId="55" borderId="0" xfId="0" applyNumberFormat="1" applyFont="1" applyFill="1" applyAlignment="1">
      <alignment horizontal="left"/>
    </xf>
    <xf numFmtId="16" fontId="303" fillId="55" borderId="0" xfId="0" applyNumberFormat="1" applyFont="1" applyFill="1" applyAlignment="1">
      <alignment horizontal="left" vertical="center"/>
    </xf>
    <xf numFmtId="0" fontId="89" fillId="0" borderId="16" xfId="0" applyFont="1" applyBorder="1" applyAlignment="1">
      <alignment vertical="center" wrapText="1"/>
    </xf>
    <xf numFmtId="0" fontId="89" fillId="0" borderId="8" xfId="0" applyFont="1" applyBorder="1" applyAlignment="1">
      <alignment vertical="center" wrapText="1"/>
    </xf>
    <xf numFmtId="16" fontId="306" fillId="0" borderId="86" xfId="0" applyNumberFormat="1" applyFont="1" applyBorder="1" applyAlignment="1" applyProtection="1">
      <alignment horizontal="left" vertical="center"/>
      <protection locked="0"/>
    </xf>
    <xf numFmtId="16" fontId="306" fillId="0" borderId="5" xfId="0" applyNumberFormat="1" applyFont="1" applyBorder="1" applyAlignment="1" applyProtection="1">
      <alignment horizontal="center" vertical="center"/>
      <protection locked="0"/>
    </xf>
    <xf numFmtId="16" fontId="306" fillId="2" borderId="5" xfId="0" applyNumberFormat="1" applyFont="1" applyFill="1" applyBorder="1" applyAlignment="1" applyProtection="1">
      <alignment horizontal="center" vertical="center"/>
      <protection locked="0"/>
    </xf>
    <xf numFmtId="16" fontId="306" fillId="0" borderId="109" xfId="0" applyNumberFormat="1" applyFont="1" applyBorder="1" applyAlignment="1" applyProtection="1">
      <alignment horizontal="left" vertical="center"/>
      <protection locked="0"/>
    </xf>
    <xf numFmtId="16" fontId="306" fillId="0" borderId="1" xfId="0" applyNumberFormat="1" applyFont="1" applyBorder="1" applyAlignment="1" applyProtection="1">
      <alignment horizontal="center" vertical="center"/>
      <protection locked="0"/>
    </xf>
    <xf numFmtId="16" fontId="306" fillId="2" borderId="14" xfId="0" applyNumberFormat="1" applyFont="1" applyFill="1" applyBorder="1" applyAlignment="1" applyProtection="1">
      <alignment horizontal="center" vertical="center"/>
      <protection locked="0"/>
    </xf>
    <xf numFmtId="16" fontId="306" fillId="0" borderId="74" xfId="0" applyNumberFormat="1" applyFont="1" applyBorder="1" applyAlignment="1" applyProtection="1">
      <alignment horizontal="center" vertical="center"/>
      <protection locked="0"/>
    </xf>
    <xf numFmtId="16" fontId="417" fillId="0" borderId="91" xfId="0" applyNumberFormat="1" applyFont="1" applyBorder="1" applyAlignment="1" applyProtection="1">
      <alignment horizontal="left" vertical="center"/>
      <protection locked="0"/>
    </xf>
    <xf numFmtId="16" fontId="417" fillId="0" borderId="2" xfId="0" applyNumberFormat="1" applyFont="1" applyBorder="1" applyAlignment="1" applyProtection="1">
      <alignment horizontal="center" vertical="center"/>
      <protection locked="0"/>
    </xf>
    <xf numFmtId="16" fontId="417" fillId="2" borderId="2" xfId="0" applyNumberFormat="1" applyFont="1" applyFill="1" applyBorder="1" applyAlignment="1" applyProtection="1">
      <alignment horizontal="center" vertical="center"/>
      <protection locked="0"/>
    </xf>
    <xf numFmtId="16" fontId="417" fillId="0" borderId="89" xfId="0" applyNumberFormat="1" applyFont="1" applyBorder="1" applyAlignment="1" applyProtection="1">
      <alignment horizontal="left" vertical="center"/>
      <protection locked="0"/>
    </xf>
    <xf numFmtId="16" fontId="417" fillId="2" borderId="15" xfId="0" applyNumberFormat="1" applyFont="1" applyFill="1" applyBorder="1" applyAlignment="1" applyProtection="1">
      <alignment horizontal="center" vertical="center"/>
      <protection locked="0"/>
    </xf>
    <xf numFmtId="16" fontId="417" fillId="0" borderId="87" xfId="0" applyNumberFormat="1" applyFont="1" applyBorder="1" applyAlignment="1" applyProtection="1">
      <alignment horizontal="left" vertical="center"/>
      <protection locked="0"/>
    </xf>
    <xf numFmtId="16" fontId="417" fillId="0" borderId="10" xfId="0" applyNumberFormat="1" applyFont="1" applyBorder="1" applyAlignment="1" applyProtection="1">
      <alignment horizontal="center" vertical="center"/>
      <protection locked="0"/>
    </xf>
    <xf numFmtId="16" fontId="417" fillId="2" borderId="10" xfId="0" applyNumberFormat="1" applyFont="1" applyFill="1" applyBorder="1" applyAlignment="1" applyProtection="1">
      <alignment horizontal="center" vertical="center"/>
      <protection locked="0"/>
    </xf>
    <xf numFmtId="16" fontId="417" fillId="0" borderId="15" xfId="0" applyNumberFormat="1" applyFont="1" applyBorder="1" applyAlignment="1" applyProtection="1">
      <alignment horizontal="center" vertical="center"/>
      <protection locked="0"/>
    </xf>
    <xf numFmtId="16" fontId="417" fillId="0" borderId="109" xfId="0" applyNumberFormat="1" applyFont="1" applyBorder="1" applyAlignment="1" applyProtection="1">
      <alignment horizontal="left" vertical="center"/>
      <protection locked="0"/>
    </xf>
    <xf numFmtId="16" fontId="417" fillId="0" borderId="1" xfId="0" applyNumberFormat="1" applyFont="1" applyBorder="1" applyAlignment="1" applyProtection="1">
      <alignment horizontal="center" vertical="center"/>
      <protection locked="0"/>
    </xf>
    <xf numFmtId="16" fontId="417" fillId="2" borderId="1" xfId="0" applyNumberFormat="1" applyFont="1" applyFill="1" applyBorder="1" applyAlignment="1" applyProtection="1">
      <alignment horizontal="center" vertical="center"/>
      <protection locked="0"/>
    </xf>
    <xf numFmtId="0" fontId="23" fillId="0" borderId="20" xfId="1" applyFont="1" applyBorder="1" applyAlignment="1" applyProtection="1">
      <alignment horizontal="left" vertical="center"/>
      <protection locked="0"/>
    </xf>
    <xf numFmtId="0" fontId="21" fillId="0" borderId="14" xfId="1" applyFont="1" applyBorder="1" applyAlignment="1" applyProtection="1">
      <alignment vertical="center"/>
      <protection locked="0"/>
    </xf>
    <xf numFmtId="0" fontId="18" fillId="0" borderId="1" xfId="1" applyFont="1" applyBorder="1" applyAlignment="1" applyProtection="1">
      <alignment horizontal="left" vertical="center" wrapText="1"/>
      <protection locked="0"/>
    </xf>
    <xf numFmtId="0" fontId="347" fillId="10" borderId="95" xfId="0" applyFont="1" applyFill="1" applyBorder="1" applyAlignment="1">
      <alignment vertical="center"/>
    </xf>
    <xf numFmtId="16" fontId="53" fillId="4" borderId="5" xfId="0" applyNumberFormat="1" applyFont="1" applyFill="1" applyBorder="1" applyAlignment="1">
      <alignment horizontal="center" vertical="center"/>
    </xf>
    <xf numFmtId="0" fontId="247" fillId="13" borderId="95" xfId="0" applyFont="1" applyFill="1" applyBorder="1"/>
    <xf numFmtId="0" fontId="89" fillId="0" borderId="14" xfId="0" applyFont="1" applyBorder="1" applyAlignment="1">
      <alignment horizontal="center" vertical="center" wrapText="1"/>
    </xf>
    <xf numFmtId="16" fontId="244" fillId="4" borderId="95" xfId="0" applyNumberFormat="1" applyFont="1" applyFill="1" applyBorder="1" applyAlignment="1">
      <alignment horizontal="center" wrapText="1"/>
    </xf>
    <xf numFmtId="16" fontId="349" fillId="4" borderId="95" xfId="0" applyNumberFormat="1" applyFont="1" applyFill="1" applyBorder="1" applyAlignment="1">
      <alignment horizontal="center" wrapText="1"/>
    </xf>
    <xf numFmtId="16" fontId="347" fillId="4" borderId="95" xfId="0" applyNumberFormat="1" applyFont="1" applyFill="1" applyBorder="1" applyAlignment="1">
      <alignment horizontal="center" wrapText="1"/>
    </xf>
    <xf numFmtId="0" fontId="78" fillId="8" borderId="1" xfId="0" applyFont="1" applyFill="1" applyBorder="1" applyAlignment="1">
      <alignment vertical="center"/>
    </xf>
    <xf numFmtId="16" fontId="304" fillId="2" borderId="0" xfId="0" applyNumberFormat="1" applyFont="1" applyFill="1" applyAlignment="1">
      <alignment horizontal="left" vertical="center"/>
    </xf>
    <xf numFmtId="16" fontId="411" fillId="2" borderId="0" xfId="0" applyNumberFormat="1" applyFont="1" applyFill="1" applyAlignment="1">
      <alignment horizontal="left" vertical="center"/>
    </xf>
    <xf numFmtId="0" fontId="348" fillId="0" borderId="1" xfId="0" applyFont="1" applyBorder="1" applyAlignment="1" applyProtection="1">
      <alignment vertical="center"/>
      <protection locked="0"/>
    </xf>
    <xf numFmtId="16" fontId="40" fillId="0" borderId="1" xfId="13" applyNumberFormat="1" applyFont="1" applyBorder="1" applyAlignment="1" applyProtection="1">
      <alignment horizontal="left" vertical="center"/>
    </xf>
    <xf numFmtId="16" fontId="145" fillId="0" borderId="7" xfId="0" applyNumberFormat="1" applyFont="1" applyBorder="1" applyAlignment="1" applyProtection="1">
      <alignment horizontal="left" vertical="center"/>
      <protection locked="0"/>
    </xf>
    <xf numFmtId="16" fontId="31" fillId="0" borderId="12" xfId="0" applyNumberFormat="1" applyFont="1" applyBorder="1" applyAlignment="1" applyProtection="1">
      <alignment horizontal="left" vertical="center"/>
      <protection locked="0"/>
    </xf>
    <xf numFmtId="16" fontId="307" fillId="56" borderId="0" xfId="0" applyNumberFormat="1" applyFont="1" applyFill="1" applyAlignment="1">
      <alignment horizontal="left" vertical="center"/>
    </xf>
    <xf numFmtId="16" fontId="176" fillId="56" borderId="0" xfId="0" applyNumberFormat="1" applyFont="1" applyFill="1" applyAlignment="1">
      <alignment horizontal="left"/>
    </xf>
    <xf numFmtId="16" fontId="53" fillId="3" borderId="2" xfId="0" applyNumberFormat="1" applyFont="1" applyFill="1" applyBorder="1" applyAlignment="1">
      <alignment horizontal="center" vertical="center" wrapText="1"/>
    </xf>
    <xf numFmtId="16" fontId="120" fillId="8" borderId="2" xfId="0" applyNumberFormat="1" applyFont="1" applyFill="1" applyBorder="1" applyAlignment="1" applyProtection="1">
      <alignment horizontal="center" vertical="center"/>
      <protection locked="0"/>
    </xf>
    <xf numFmtId="0" fontId="145" fillId="0" borderId="110" xfId="0" applyFont="1" applyBorder="1" applyAlignment="1">
      <alignment horizontal="center" vertical="center" wrapText="1"/>
    </xf>
    <xf numFmtId="0" fontId="145" fillId="2" borderId="111" xfId="0" applyFont="1" applyFill="1" applyBorder="1" applyAlignment="1">
      <alignment horizontal="center" vertical="center" wrapText="1"/>
    </xf>
    <xf numFmtId="0" fontId="145" fillId="0" borderId="18" xfId="0" applyFont="1" applyBorder="1" applyAlignment="1">
      <alignment horizontal="left" vertical="center" wrapText="1"/>
    </xf>
    <xf numFmtId="0" fontId="145" fillId="0" borderId="18" xfId="0" applyFont="1" applyBorder="1" applyAlignment="1">
      <alignment horizontal="center" vertical="center" wrapText="1"/>
    </xf>
    <xf numFmtId="16" fontId="120" fillId="0" borderId="76" xfId="0" applyNumberFormat="1" applyFont="1" applyBorder="1" applyAlignment="1" applyProtection="1">
      <alignment horizontal="center" vertical="center"/>
      <protection locked="0"/>
    </xf>
    <xf numFmtId="0" fontId="419" fillId="57" borderId="52" xfId="0" applyFont="1" applyFill="1" applyBorder="1" applyAlignment="1">
      <alignment horizontal="center" vertical="center" wrapText="1"/>
    </xf>
    <xf numFmtId="0" fontId="145" fillId="2" borderId="46" xfId="0" applyFont="1" applyFill="1" applyBorder="1" applyAlignment="1">
      <alignment horizontal="center" vertical="center" wrapText="1"/>
    </xf>
    <xf numFmtId="16" fontId="120" fillId="8" borderId="20" xfId="0" applyNumberFormat="1" applyFont="1" applyFill="1" applyBorder="1" applyAlignment="1" applyProtection="1">
      <alignment horizontal="center" vertical="center"/>
      <protection locked="0"/>
    </xf>
    <xf numFmtId="16" fontId="120" fillId="8" borderId="112" xfId="0" applyNumberFormat="1" applyFont="1" applyFill="1" applyBorder="1" applyAlignment="1" applyProtection="1">
      <alignment horizontal="center" vertical="center"/>
      <protection locked="0"/>
    </xf>
    <xf numFmtId="0" fontId="420" fillId="2" borderId="0" xfId="0" applyFont="1" applyFill="1" applyAlignment="1">
      <alignment horizontal="center" vertical="center" wrapText="1"/>
    </xf>
    <xf numFmtId="16" fontId="100" fillId="18" borderId="0" xfId="0" applyNumberFormat="1" applyFont="1" applyFill="1" applyAlignment="1">
      <alignment horizontal="left"/>
    </xf>
    <xf numFmtId="0" fontId="391" fillId="3" borderId="81" xfId="13" applyFont="1" applyFill="1" applyBorder="1" applyAlignment="1" applyProtection="1">
      <alignment horizontal="center" vertical="center" wrapText="1"/>
    </xf>
    <xf numFmtId="0" fontId="421" fillId="2" borderId="0" xfId="13" applyFont="1" applyFill="1" applyBorder="1" applyAlignment="1" applyProtection="1">
      <alignment horizontal="center" vertical="center" wrapText="1"/>
    </xf>
    <xf numFmtId="0" fontId="343" fillId="0" borderId="1" xfId="0" applyFont="1" applyBorder="1" applyAlignment="1" applyProtection="1">
      <alignment vertical="center" wrapText="1"/>
      <protection locked="0"/>
    </xf>
    <xf numFmtId="16" fontId="422" fillId="45" borderId="0" xfId="0" applyNumberFormat="1" applyFont="1" applyFill="1" applyAlignment="1">
      <alignment horizontal="left" vertical="center" wrapText="1"/>
    </xf>
    <xf numFmtId="0" fontId="32" fillId="45" borderId="0" xfId="0" applyFont="1" applyFill="1" applyAlignment="1">
      <alignment vertical="center"/>
    </xf>
    <xf numFmtId="0" fontId="251" fillId="24" borderId="0" xfId="0" applyFont="1" applyFill="1" applyAlignment="1">
      <alignment horizontal="center"/>
    </xf>
    <xf numFmtId="16" fontId="247" fillId="0" borderId="95" xfId="0" applyNumberFormat="1" applyFont="1" applyBorder="1" applyAlignment="1">
      <alignment horizontal="center"/>
    </xf>
    <xf numFmtId="16" fontId="247" fillId="0" borderId="2" xfId="0" applyNumberFormat="1" applyFont="1" applyBorder="1" applyAlignment="1">
      <alignment horizontal="center"/>
    </xf>
    <xf numFmtId="0" fontId="348" fillId="0" borderId="95" xfId="0" applyFont="1" applyBorder="1" applyAlignment="1">
      <alignment vertical="center"/>
    </xf>
    <xf numFmtId="0" fontId="58" fillId="0" borderId="0" xfId="0" applyFont="1" applyAlignment="1">
      <alignment horizontal="center" vertical="center" wrapText="1"/>
    </xf>
    <xf numFmtId="0" fontId="59" fillId="0" borderId="0" xfId="0" applyFont="1" applyAlignment="1">
      <alignment horizontal="center" vertical="center"/>
    </xf>
    <xf numFmtId="0" fontId="205" fillId="0" borderId="0" xfId="0" applyFont="1" applyAlignment="1">
      <alignment horizontal="center" wrapText="1"/>
    </xf>
    <xf numFmtId="0" fontId="251" fillId="24" borderId="12" xfId="0" applyFont="1" applyFill="1" applyBorder="1" applyAlignment="1">
      <alignment horizontal="center"/>
    </xf>
    <xf numFmtId="0" fontId="205" fillId="0" borderId="95" xfId="0" applyFont="1" applyBorder="1" applyAlignment="1">
      <alignment wrapText="1"/>
    </xf>
    <xf numFmtId="0" fontId="248" fillId="0" borderId="95" xfId="0" applyFont="1" applyBorder="1" applyAlignment="1">
      <alignment horizontal="center" wrapText="1"/>
    </xf>
    <xf numFmtId="0" fontId="205" fillId="0" borderId="95" xfId="0" applyFont="1" applyBorder="1" applyAlignment="1">
      <alignment horizontal="center" wrapText="1"/>
    </xf>
    <xf numFmtId="0" fontId="348" fillId="10" borderId="95" xfId="0" applyFont="1" applyFill="1" applyBorder="1" applyAlignment="1">
      <alignment vertical="center"/>
    </xf>
    <xf numFmtId="0" fontId="22" fillId="4" borderId="1" xfId="1" applyFont="1" applyFill="1" applyBorder="1" applyAlignment="1" applyProtection="1">
      <alignment vertical="center"/>
      <protection locked="0"/>
    </xf>
    <xf numFmtId="0" fontId="21" fillId="4" borderId="1" xfId="1" applyFont="1" applyFill="1" applyBorder="1" applyAlignment="1" applyProtection="1">
      <alignment horizontal="center" vertical="center" wrapText="1"/>
      <protection locked="0"/>
    </xf>
    <xf numFmtId="0" fontId="23" fillId="4" borderId="1" xfId="0" applyFont="1" applyFill="1" applyBorder="1" applyAlignment="1" applyProtection="1">
      <alignment vertical="center"/>
      <protection locked="0"/>
    </xf>
    <xf numFmtId="0" fontId="21" fillId="4" borderId="1" xfId="1" applyFont="1" applyFill="1" applyBorder="1" applyAlignment="1" applyProtection="1">
      <alignment vertical="center"/>
      <protection locked="0"/>
    </xf>
    <xf numFmtId="0" fontId="21" fillId="4" borderId="1" xfId="1" applyFont="1" applyFill="1" applyBorder="1" applyAlignment="1" applyProtection="1">
      <alignment vertical="center" wrapText="1"/>
      <protection locked="0"/>
    </xf>
    <xf numFmtId="0" fontId="23" fillId="4" borderId="1" xfId="1" applyFont="1" applyFill="1" applyBorder="1" applyAlignment="1" applyProtection="1">
      <alignment horizontal="center" vertical="center"/>
      <protection locked="0"/>
    </xf>
    <xf numFmtId="0" fontId="23" fillId="4" borderId="1" xfId="1" applyFont="1" applyFill="1" applyBorder="1" applyAlignment="1" applyProtection="1">
      <alignment vertical="center"/>
      <protection locked="0"/>
    </xf>
    <xf numFmtId="0" fontId="244" fillId="53" borderId="1" xfId="0" applyFont="1" applyFill="1" applyBorder="1" applyAlignment="1">
      <alignment wrapText="1"/>
    </xf>
    <xf numFmtId="0" fontId="247" fillId="53" borderId="1" xfId="0" applyFont="1" applyFill="1" applyBorder="1" applyAlignment="1">
      <alignment horizontal="center" wrapText="1"/>
    </xf>
    <xf numFmtId="16" fontId="245" fillId="53" borderId="1" xfId="0" applyNumberFormat="1" applyFont="1" applyFill="1" applyBorder="1" applyAlignment="1">
      <alignment horizontal="center" wrapText="1"/>
    </xf>
    <xf numFmtId="16" fontId="247" fillId="53" borderId="1" xfId="0" applyNumberFormat="1" applyFont="1" applyFill="1" applyBorder="1" applyAlignment="1">
      <alignment horizontal="center"/>
    </xf>
    <xf numFmtId="16" fontId="247" fillId="53" borderId="1" xfId="0" applyNumberFormat="1" applyFont="1" applyFill="1" applyBorder="1" applyAlignment="1">
      <alignment horizontal="center" wrapText="1"/>
    </xf>
    <xf numFmtId="0" fontId="412" fillId="53" borderId="1" xfId="0" applyFont="1" applyFill="1" applyBorder="1" applyAlignment="1">
      <alignment wrapText="1"/>
    </xf>
    <xf numFmtId="0" fontId="412" fillId="53" borderId="1" xfId="0" applyFont="1" applyFill="1" applyBorder="1" applyAlignment="1">
      <alignment horizontal="center" wrapText="1"/>
    </xf>
    <xf numFmtId="0" fontId="244" fillId="53" borderId="95" xfId="0" applyFont="1" applyFill="1" applyBorder="1" applyAlignment="1">
      <alignment wrapText="1"/>
    </xf>
    <xf numFmtId="0" fontId="247" fillId="53" borderId="95" xfId="0" applyFont="1" applyFill="1" applyBorder="1" applyAlignment="1">
      <alignment horizontal="center" wrapText="1"/>
    </xf>
    <xf numFmtId="16" fontId="244" fillId="53" borderId="95" xfId="0" applyNumberFormat="1" applyFont="1" applyFill="1" applyBorder="1" applyAlignment="1">
      <alignment horizontal="center" wrapText="1"/>
    </xf>
    <xf numFmtId="0" fontId="247" fillId="53" borderId="102" xfId="0" applyFont="1" applyFill="1" applyBorder="1" applyAlignment="1">
      <alignment horizontal="center" wrapText="1"/>
    </xf>
    <xf numFmtId="0" fontId="40" fillId="47" borderId="1" xfId="0" applyFont="1" applyFill="1" applyBorder="1" applyAlignment="1">
      <alignment vertical="center"/>
    </xf>
    <xf numFmtId="0" fontId="0" fillId="47" borderId="113" xfId="0" applyFill="1" applyBorder="1" applyAlignment="1">
      <alignment vertical="center"/>
    </xf>
    <xf numFmtId="0" fontId="0" fillId="47" borderId="114" xfId="0" applyFill="1" applyBorder="1" applyAlignment="1">
      <alignment vertical="center"/>
    </xf>
    <xf numFmtId="16" fontId="53" fillId="0" borderId="7" xfId="0" applyNumberFormat="1" applyFont="1" applyBorder="1" applyAlignment="1">
      <alignment horizontal="left" vertical="center"/>
    </xf>
    <xf numFmtId="0" fontId="0" fillId="47" borderId="10" xfId="0" applyFill="1" applyBorder="1" applyAlignment="1">
      <alignment vertical="center"/>
    </xf>
    <xf numFmtId="0" fontId="24" fillId="4" borderId="1" xfId="1" applyFont="1" applyFill="1" applyBorder="1" applyAlignment="1" applyProtection="1">
      <alignment horizontal="left" vertical="center" wrapText="1"/>
      <protection locked="0"/>
    </xf>
    <xf numFmtId="0" fontId="21" fillId="4" borderId="1" xfId="1" applyFont="1" applyFill="1" applyBorder="1" applyAlignment="1" applyProtection="1">
      <alignment horizontal="left" vertical="center" wrapText="1"/>
      <protection locked="0"/>
    </xf>
    <xf numFmtId="16" fontId="43" fillId="34" borderId="1" xfId="0" applyNumberFormat="1" applyFont="1" applyFill="1" applyBorder="1" applyAlignment="1" applyProtection="1">
      <alignment horizontal="left" vertical="center"/>
      <protection locked="0"/>
    </xf>
    <xf numFmtId="16" fontId="43" fillId="34" borderId="1" xfId="0" applyNumberFormat="1" applyFont="1" applyFill="1" applyBorder="1" applyAlignment="1" applyProtection="1">
      <alignment horizontal="center" vertical="center"/>
      <protection locked="0"/>
    </xf>
    <xf numFmtId="16" fontId="43" fillId="34" borderId="1" xfId="0" applyNumberFormat="1" applyFont="1" applyFill="1" applyBorder="1" applyAlignment="1" applyProtection="1">
      <alignment horizontal="center" vertical="center" wrapText="1"/>
      <protection locked="0"/>
    </xf>
    <xf numFmtId="0" fontId="24" fillId="49" borderId="1" xfId="1" applyFont="1" applyFill="1" applyBorder="1" applyAlignment="1" applyProtection="1">
      <alignment horizontal="left" vertical="center" wrapText="1"/>
      <protection locked="0"/>
    </xf>
    <xf numFmtId="0" fontId="21" fillId="49" borderId="1" xfId="1" applyFont="1" applyFill="1" applyBorder="1" applyAlignment="1" applyProtection="1">
      <alignment horizontal="center" vertical="center" wrapText="1"/>
      <protection locked="0"/>
    </xf>
    <xf numFmtId="0" fontId="21" fillId="49" borderId="1" xfId="1" applyFont="1" applyFill="1" applyBorder="1" applyAlignment="1" applyProtection="1">
      <alignment horizontal="left" vertical="center" wrapText="1"/>
      <protection locked="0"/>
    </xf>
    <xf numFmtId="0" fontId="21" fillId="49" borderId="1" xfId="1" applyFont="1" applyFill="1" applyBorder="1" applyAlignment="1" applyProtection="1">
      <alignment vertical="center" wrapText="1"/>
      <protection locked="0"/>
    </xf>
    <xf numFmtId="0" fontId="24" fillId="49" borderId="1" xfId="0" applyFont="1" applyFill="1" applyBorder="1" applyAlignment="1" applyProtection="1">
      <alignment vertical="center" wrapText="1"/>
      <protection locked="0"/>
    </xf>
    <xf numFmtId="0" fontId="21" fillId="49" borderId="1" xfId="0" applyFont="1" applyFill="1" applyBorder="1" applyAlignment="1" applyProtection="1">
      <alignment horizontal="center" vertical="center" wrapText="1"/>
      <protection locked="0"/>
    </xf>
    <xf numFmtId="0" fontId="21" fillId="49" borderId="1" xfId="0" applyFont="1" applyFill="1" applyBorder="1" applyAlignment="1" applyProtection="1">
      <alignment vertical="center" wrapText="1"/>
      <protection locked="0"/>
    </xf>
    <xf numFmtId="0" fontId="343" fillId="0" borderId="102" xfId="0" applyFont="1" applyBorder="1" applyAlignment="1">
      <alignment vertical="center"/>
    </xf>
    <xf numFmtId="16" fontId="343" fillId="0" borderId="102" xfId="0" applyNumberFormat="1" applyFont="1" applyBorder="1" applyAlignment="1">
      <alignment horizontal="center" vertical="center"/>
    </xf>
    <xf numFmtId="16" fontId="343" fillId="0" borderId="17" xfId="0" applyNumberFormat="1" applyFont="1" applyBorder="1" applyAlignment="1">
      <alignment horizontal="center" vertical="center"/>
    </xf>
    <xf numFmtId="16" fontId="346" fillId="43" borderId="95" xfId="0" applyNumberFormat="1" applyFont="1" applyFill="1" applyBorder="1" applyAlignment="1">
      <alignment horizontal="center" vertical="center"/>
    </xf>
    <xf numFmtId="16" fontId="346" fillId="0" borderId="95" xfId="0" applyNumberFormat="1" applyFont="1" applyBorder="1" applyAlignment="1">
      <alignment horizontal="center" vertical="center"/>
    </xf>
    <xf numFmtId="16" fontId="348" fillId="0" borderId="95" xfId="0" applyNumberFormat="1" applyFont="1" applyBorder="1" applyAlignment="1">
      <alignment horizontal="center" vertical="center"/>
    </xf>
    <xf numFmtId="16" fontId="53" fillId="2" borderId="20" xfId="0" applyNumberFormat="1" applyFont="1" applyFill="1" applyBorder="1" applyAlignment="1">
      <alignment horizontal="center" vertical="center"/>
    </xf>
    <xf numFmtId="16" fontId="53" fillId="4" borderId="3" xfId="0" applyNumberFormat="1" applyFont="1" applyFill="1" applyBorder="1" applyAlignment="1">
      <alignment horizontal="center" vertical="center"/>
    </xf>
    <xf numFmtId="16" fontId="76" fillId="0" borderId="7" xfId="0" applyNumberFormat="1" applyFont="1" applyBorder="1" applyAlignment="1">
      <alignment horizontal="center" vertical="center"/>
    </xf>
    <xf numFmtId="16" fontId="53" fillId="4" borderId="9" xfId="0" applyNumberFormat="1" applyFont="1" applyFill="1" applyBorder="1" applyAlignment="1">
      <alignment horizontal="center" vertical="center"/>
    </xf>
    <xf numFmtId="16" fontId="53" fillId="0" borderId="9" xfId="0" applyNumberFormat="1" applyFont="1" applyBorder="1" applyAlignment="1">
      <alignment horizontal="center" vertical="center"/>
    </xf>
    <xf numFmtId="16" fontId="80" fillId="0" borderId="11" xfId="0" applyNumberFormat="1" applyFont="1" applyBorder="1" applyAlignment="1">
      <alignment horizontal="left" vertical="center"/>
    </xf>
    <xf numFmtId="0" fontId="0" fillId="47" borderId="3" xfId="0" applyFill="1" applyBorder="1" applyAlignment="1">
      <alignment vertical="center"/>
    </xf>
    <xf numFmtId="16" fontId="43" fillId="4" borderId="7" xfId="0" applyNumberFormat="1" applyFont="1" applyFill="1" applyBorder="1" applyAlignment="1" applyProtection="1">
      <alignment horizontal="left" vertical="center"/>
      <protection locked="0"/>
    </xf>
    <xf numFmtId="0" fontId="424" fillId="0" borderId="0" xfId="0" applyFont="1" applyAlignment="1">
      <alignment horizontal="center"/>
    </xf>
    <xf numFmtId="0" fontId="201" fillId="0" borderId="1" xfId="13" applyFont="1" applyBorder="1" applyAlignment="1" applyProtection="1">
      <alignment horizontal="left" vertical="center" wrapText="1"/>
      <protection locked="0"/>
    </xf>
    <xf numFmtId="0" fontId="201" fillId="0" borderId="2" xfId="13" applyFont="1" applyBorder="1" applyAlignment="1" applyProtection="1">
      <alignment vertical="center" wrapText="1"/>
      <protection locked="0"/>
    </xf>
    <xf numFmtId="0" fontId="201" fillId="0" borderId="1" xfId="13" applyFont="1" applyBorder="1" applyAlignment="1" applyProtection="1">
      <alignment vertical="center" wrapText="1"/>
      <protection locked="0"/>
    </xf>
    <xf numFmtId="0" fontId="201" fillId="0" borderId="1" xfId="13" applyFont="1" applyBorder="1" applyAlignment="1" applyProtection="1">
      <alignment horizontal="left" vertical="center"/>
      <protection locked="0"/>
    </xf>
    <xf numFmtId="16" fontId="233" fillId="0" borderId="16" xfId="0" applyNumberFormat="1" applyFont="1" applyBorder="1" applyAlignment="1" applyProtection="1">
      <alignment horizontal="left" vertical="center"/>
      <protection locked="0"/>
    </xf>
    <xf numFmtId="16" fontId="306" fillId="0" borderId="88" xfId="0" applyNumberFormat="1" applyFont="1" applyBorder="1" applyAlignment="1" applyProtection="1">
      <alignment horizontal="left" vertical="center"/>
      <protection locked="0"/>
    </xf>
    <xf numFmtId="16" fontId="306" fillId="0" borderId="14" xfId="0" applyNumberFormat="1" applyFont="1" applyBorder="1" applyAlignment="1" applyProtection="1">
      <alignment horizontal="center" vertical="center"/>
      <protection locked="0"/>
    </xf>
    <xf numFmtId="0" fontId="425" fillId="0" borderId="4" xfId="0" applyFont="1" applyBorder="1" applyAlignment="1">
      <alignment horizontal="right" vertical="top"/>
    </xf>
    <xf numFmtId="0" fontId="425" fillId="0" borderId="4" xfId="0" applyFont="1" applyBorder="1" applyAlignment="1" applyProtection="1">
      <alignment horizontal="right" vertical="top"/>
      <protection locked="0"/>
    </xf>
    <xf numFmtId="0" fontId="32" fillId="0" borderId="0" xfId="0" applyFont="1" applyAlignment="1">
      <alignment horizontal="right" vertical="center"/>
    </xf>
    <xf numFmtId="0" fontId="329" fillId="0" borderId="0" xfId="0" applyFont="1" applyAlignment="1">
      <alignment horizontal="center" vertical="center"/>
    </xf>
    <xf numFmtId="0" fontId="66" fillId="47" borderId="96" xfId="0" applyFont="1" applyFill="1" applyBorder="1" applyAlignment="1">
      <alignment vertical="center"/>
    </xf>
    <xf numFmtId="0" fontId="343" fillId="10" borderId="95" xfId="0" applyFont="1" applyFill="1" applyBorder="1" applyAlignment="1">
      <alignment vertical="center"/>
    </xf>
    <xf numFmtId="0" fontId="41" fillId="0" borderId="20" xfId="0" applyFont="1" applyBorder="1" applyAlignment="1">
      <alignment horizontal="center" vertical="top"/>
    </xf>
    <xf numFmtId="0" fontId="46" fillId="0" borderId="11" xfId="0" applyFont="1" applyBorder="1" applyAlignment="1">
      <alignment horizontal="center" vertical="top"/>
    </xf>
    <xf numFmtId="16" fontId="0" fillId="0" borderId="76" xfId="0" applyNumberFormat="1" applyBorder="1" applyAlignment="1">
      <alignment horizontal="center" vertical="center"/>
    </xf>
    <xf numFmtId="16" fontId="0" fillId="0" borderId="74" xfId="0" applyNumberFormat="1" applyBorder="1" applyAlignment="1">
      <alignment horizontal="center" vertical="center"/>
    </xf>
    <xf numFmtId="16" fontId="0" fillId="4" borderId="76" xfId="0" applyNumberFormat="1" applyFill="1" applyBorder="1" applyAlignment="1">
      <alignment horizontal="center" vertical="center"/>
    </xf>
    <xf numFmtId="16" fontId="0" fillId="4" borderId="74" xfId="0" applyNumberFormat="1" applyFill="1" applyBorder="1" applyAlignment="1">
      <alignment horizontal="center" vertical="center"/>
    </xf>
    <xf numFmtId="0" fontId="46" fillId="0" borderId="0" xfId="0" applyFont="1" applyAlignment="1">
      <alignment horizontal="center" vertical="top"/>
    </xf>
    <xf numFmtId="16" fontId="0" fillId="4" borderId="0" xfId="0" applyNumberFormat="1" applyFill="1" applyAlignment="1">
      <alignment horizontal="center" vertical="center"/>
    </xf>
    <xf numFmtId="16" fontId="40" fillId="0" borderId="76" xfId="0" applyNumberFormat="1" applyFont="1" applyBorder="1" applyAlignment="1">
      <alignment horizontal="center" vertical="center"/>
    </xf>
    <xf numFmtId="16" fontId="166" fillId="0" borderId="2" xfId="0" applyNumberFormat="1" applyFont="1" applyBorder="1" applyAlignment="1" applyProtection="1">
      <alignment horizontal="left" vertical="center"/>
      <protection locked="0"/>
    </xf>
    <xf numFmtId="16" fontId="166" fillId="0" borderId="2" xfId="0" applyNumberFormat="1" applyFont="1" applyBorder="1" applyAlignment="1" applyProtection="1">
      <alignment horizontal="center" vertical="center"/>
      <protection locked="0"/>
    </xf>
    <xf numFmtId="16" fontId="214" fillId="0" borderId="2" xfId="0" applyNumberFormat="1" applyFont="1" applyBorder="1" applyAlignment="1" applyProtection="1">
      <alignment horizontal="center" vertical="center"/>
      <protection locked="0"/>
    </xf>
    <xf numFmtId="16" fontId="166" fillId="2" borderId="15" xfId="0" applyNumberFormat="1" applyFont="1" applyFill="1" applyBorder="1" applyAlignment="1" applyProtection="1">
      <alignment horizontal="center" vertical="center"/>
      <protection locked="0"/>
    </xf>
    <xf numFmtId="0" fontId="23" fillId="4" borderId="1" xfId="1" applyFont="1" applyFill="1" applyBorder="1" applyAlignment="1" applyProtection="1">
      <alignment horizontal="left" vertical="center"/>
      <protection locked="0"/>
    </xf>
    <xf numFmtId="16" fontId="385" fillId="4" borderId="20" xfId="0" applyNumberFormat="1" applyFont="1" applyFill="1" applyBorder="1" applyAlignment="1">
      <alignment vertical="center"/>
    </xf>
    <xf numFmtId="16" fontId="385" fillId="4" borderId="94" xfId="0" applyNumberFormat="1" applyFont="1" applyFill="1" applyBorder="1" applyAlignment="1">
      <alignment vertical="center"/>
    </xf>
    <xf numFmtId="16" fontId="385" fillId="4" borderId="21" xfId="0" applyNumberFormat="1" applyFont="1" applyFill="1" applyBorder="1" applyAlignment="1">
      <alignment vertical="center"/>
    </xf>
    <xf numFmtId="16" fontId="120" fillId="7" borderId="5" xfId="0" applyNumberFormat="1" applyFont="1" applyFill="1" applyBorder="1" applyAlignment="1" applyProtection="1">
      <alignment horizontal="left" vertical="center"/>
      <protection locked="0"/>
    </xf>
    <xf numFmtId="16" fontId="32" fillId="7" borderId="5" xfId="0" applyNumberFormat="1" applyFont="1" applyFill="1" applyBorder="1" applyAlignment="1" applyProtection="1">
      <alignment horizontal="center" vertical="center"/>
      <protection locked="0"/>
    </xf>
    <xf numFmtId="16" fontId="31" fillId="7" borderId="5" xfId="0" applyNumberFormat="1" applyFont="1" applyFill="1" applyBorder="1" applyAlignment="1" applyProtection="1">
      <alignment horizontal="center" vertical="center"/>
      <protection locked="0"/>
    </xf>
    <xf numFmtId="16" fontId="32" fillId="7" borderId="12" xfId="0" applyNumberFormat="1" applyFont="1" applyFill="1" applyBorder="1" applyAlignment="1" applyProtection="1">
      <alignment horizontal="center" vertical="center"/>
      <protection locked="0"/>
    </xf>
    <xf numFmtId="16" fontId="348" fillId="43" borderId="95" xfId="0" applyNumberFormat="1" applyFont="1" applyFill="1" applyBorder="1" applyAlignment="1">
      <alignment horizontal="center" vertical="center"/>
    </xf>
    <xf numFmtId="0" fontId="22" fillId="4" borderId="1" xfId="0" applyFont="1" applyFill="1" applyBorder="1" applyAlignment="1" applyProtection="1">
      <alignment vertical="center"/>
      <protection locked="0"/>
    </xf>
    <xf numFmtId="0" fontId="23" fillId="4" borderId="1" xfId="0" applyFont="1" applyFill="1" applyBorder="1" applyAlignment="1" applyProtection="1">
      <alignment horizontal="left" vertical="center"/>
      <protection locked="0"/>
    </xf>
    <xf numFmtId="0" fontId="23" fillId="4" borderId="1" xfId="0" applyFont="1" applyFill="1" applyBorder="1" applyAlignment="1" applyProtection="1">
      <alignment horizontal="center" vertical="center"/>
      <protection locked="0"/>
    </xf>
    <xf numFmtId="0" fontId="296" fillId="0" borderId="0" xfId="0" applyFont="1"/>
    <xf numFmtId="0" fontId="144" fillId="0" borderId="4" xfId="0" applyFont="1" applyBorder="1" applyAlignment="1">
      <alignment horizontal="center" vertical="center"/>
    </xf>
    <xf numFmtId="0" fontId="54" fillId="0" borderId="40" xfId="0" applyFont="1" applyBorder="1" applyAlignment="1" applyProtection="1">
      <alignment horizontal="center" vertical="center"/>
      <protection locked="0"/>
    </xf>
    <xf numFmtId="0" fontId="41" fillId="0" borderId="14" xfId="0" applyFont="1" applyBorder="1" applyAlignment="1" applyProtection="1">
      <alignment horizontal="center" vertical="center" wrapText="1"/>
      <protection locked="0"/>
    </xf>
    <xf numFmtId="16" fontId="0" fillId="0" borderId="74" xfId="0" applyNumberFormat="1" applyBorder="1" applyAlignment="1" applyProtection="1">
      <alignment horizontal="left" vertical="center"/>
      <protection locked="0"/>
    </xf>
    <xf numFmtId="0" fontId="21" fillId="0" borderId="0" xfId="0" quotePrefix="1" applyFont="1" applyAlignment="1" applyProtection="1">
      <alignment horizontal="left" vertical="center"/>
      <protection locked="0"/>
    </xf>
    <xf numFmtId="0" fontId="168" fillId="22" borderId="95" xfId="0" applyFont="1" applyFill="1" applyBorder="1"/>
    <xf numFmtId="16" fontId="0" fillId="2" borderId="5" xfId="0" applyNumberFormat="1" applyFill="1" applyBorder="1" applyAlignment="1" applyProtection="1">
      <alignment horizontal="center" vertical="center"/>
      <protection locked="0"/>
    </xf>
    <xf numFmtId="0" fontId="375" fillId="0" borderId="0" xfId="1" applyFont="1" applyAlignment="1">
      <alignment horizontal="center" vertical="center"/>
    </xf>
    <xf numFmtId="0" fontId="375" fillId="0" borderId="0" xfId="1" applyFont="1" applyAlignment="1">
      <alignment horizontal="left" vertical="center"/>
    </xf>
    <xf numFmtId="0" fontId="427" fillId="0" borderId="0" xfId="1" applyFont="1" applyAlignment="1">
      <alignment vertical="center"/>
    </xf>
    <xf numFmtId="0" fontId="95" fillId="0" borderId="1" xfId="0" applyFont="1" applyBorder="1" applyAlignment="1">
      <alignment vertical="center"/>
    </xf>
    <xf numFmtId="0" fontId="348" fillId="42" borderId="1" xfId="0" applyFont="1" applyFill="1" applyBorder="1" applyAlignment="1" applyProtection="1">
      <alignment vertical="center"/>
      <protection locked="0"/>
    </xf>
    <xf numFmtId="16" fontId="171" fillId="22" borderId="95" xfId="0" applyNumberFormat="1" applyFont="1" applyFill="1" applyBorder="1" applyAlignment="1">
      <alignment horizontal="center"/>
    </xf>
    <xf numFmtId="16" fontId="89" fillId="0" borderId="89" xfId="0" applyNumberFormat="1" applyFont="1" applyBorder="1" applyAlignment="1" applyProtection="1">
      <alignment horizontal="left" vertical="center"/>
      <protection locked="0"/>
    </xf>
    <xf numFmtId="16" fontId="89" fillId="0" borderId="15" xfId="0" applyNumberFormat="1" applyFont="1" applyBorder="1" applyAlignment="1" applyProtection="1">
      <alignment horizontal="center" vertical="center"/>
      <protection locked="0"/>
    </xf>
    <xf numFmtId="16" fontId="89" fillId="2" borderId="15" xfId="0" applyNumberFormat="1" applyFont="1" applyFill="1" applyBorder="1" applyAlignment="1" applyProtection="1">
      <alignment horizontal="center" vertical="center"/>
      <protection locked="0"/>
    </xf>
    <xf numFmtId="16" fontId="247" fillId="0" borderId="0" xfId="0" applyNumberFormat="1" applyFont="1" applyAlignment="1">
      <alignment horizontal="center" indent="1"/>
    </xf>
    <xf numFmtId="16" fontId="196" fillId="45" borderId="0" xfId="0" applyNumberFormat="1" applyFont="1" applyFill="1" applyAlignment="1" applyProtection="1">
      <alignment horizontal="left" vertical="center"/>
      <protection locked="0"/>
    </xf>
    <xf numFmtId="16" fontId="390" fillId="45" borderId="0" xfId="0" applyNumberFormat="1" applyFont="1" applyFill="1" applyAlignment="1">
      <alignment horizontal="left"/>
    </xf>
    <xf numFmtId="0" fontId="429" fillId="0" borderId="0" xfId="0" applyFont="1"/>
    <xf numFmtId="0" fontId="104" fillId="0" borderId="0" xfId="0" applyFont="1" applyAlignment="1">
      <alignment horizontal="left" vertical="top"/>
    </xf>
    <xf numFmtId="0" fontId="343" fillId="0" borderId="0" xfId="0" applyFont="1"/>
    <xf numFmtId="0" fontId="348" fillId="0" borderId="0" xfId="0" applyFont="1"/>
    <xf numFmtId="0" fontId="346" fillId="0" borderId="0" xfId="0" applyFont="1" applyAlignment="1">
      <alignment horizontal="center" vertical="center"/>
    </xf>
    <xf numFmtId="0" fontId="40" fillId="47" borderId="96" xfId="0" applyFont="1" applyFill="1" applyBorder="1" applyAlignment="1">
      <alignment vertical="center"/>
    </xf>
    <xf numFmtId="0" fontId="205" fillId="0" borderId="11" xfId="0" applyFont="1" applyBorder="1" applyAlignment="1">
      <alignment horizontal="center" wrapText="1"/>
    </xf>
    <xf numFmtId="0" fontId="244" fillId="0" borderId="102" xfId="0" applyFont="1" applyBorder="1" applyAlignment="1">
      <alignment vertical="top" wrapText="1"/>
    </xf>
    <xf numFmtId="16" fontId="21" fillId="4" borderId="1" xfId="1" applyNumberFormat="1" applyFont="1" applyFill="1" applyBorder="1" applyAlignment="1" applyProtection="1">
      <alignment horizontal="left" vertical="center" wrapText="1"/>
      <protection locked="0"/>
    </xf>
    <xf numFmtId="0" fontId="23" fillId="4" borderId="1" xfId="1" applyFont="1" applyFill="1" applyBorder="1" applyAlignment="1" applyProtection="1">
      <alignment horizontal="left" vertical="center" wrapText="1"/>
      <protection locked="0"/>
    </xf>
    <xf numFmtId="16" fontId="43" fillId="2" borderId="16" xfId="0" applyNumberFormat="1" applyFont="1" applyFill="1" applyBorder="1" applyAlignment="1" applyProtection="1">
      <alignment horizontal="left" vertical="center"/>
      <protection locked="0"/>
    </xf>
    <xf numFmtId="16" fontId="245" fillId="0" borderId="95" xfId="0" applyNumberFormat="1" applyFont="1" applyBorder="1" applyAlignment="1">
      <alignment horizontal="center" wrapText="1"/>
    </xf>
    <xf numFmtId="16" fontId="245" fillId="0" borderId="102" xfId="0" applyNumberFormat="1" applyFont="1" applyBorder="1" applyAlignment="1">
      <alignment horizontal="center" wrapText="1"/>
    </xf>
    <xf numFmtId="0" fontId="117" fillId="6" borderId="1" xfId="1" applyFont="1" applyFill="1" applyBorder="1" applyAlignment="1" applyProtection="1">
      <alignment vertical="center" wrapText="1"/>
      <protection locked="0"/>
    </xf>
    <xf numFmtId="0" fontId="137" fillId="6" borderId="1" xfId="1" applyFont="1" applyFill="1" applyBorder="1" applyAlignment="1" applyProtection="1">
      <alignment horizontal="left" vertical="center" wrapText="1"/>
      <protection locked="0"/>
    </xf>
    <xf numFmtId="0" fontId="24" fillId="6" borderId="1" xfId="4" applyFont="1" applyFill="1" applyBorder="1" applyAlignment="1" applyProtection="1">
      <alignment horizontal="left" vertical="center" wrapText="1"/>
      <protection locked="0"/>
    </xf>
    <xf numFmtId="0" fontId="27" fillId="6" borderId="1" xfId="12" applyFont="1" applyFill="1" applyBorder="1" applyAlignment="1" applyProtection="1">
      <alignment vertical="center" wrapText="1"/>
      <protection locked="0"/>
    </xf>
    <xf numFmtId="16" fontId="343" fillId="4" borderId="95" xfId="0" applyNumberFormat="1" applyFont="1" applyFill="1" applyBorder="1" applyAlignment="1">
      <alignment horizontal="center" vertical="center"/>
    </xf>
    <xf numFmtId="16" fontId="346" fillId="4" borderId="95" xfId="0" applyNumberFormat="1" applyFont="1" applyFill="1" applyBorder="1" applyAlignment="1">
      <alignment horizontal="center" vertical="center"/>
    </xf>
    <xf numFmtId="0" fontId="348" fillId="43" borderId="95" xfId="0" applyFont="1" applyFill="1" applyBorder="1" applyAlignment="1">
      <alignment vertical="center"/>
    </xf>
    <xf numFmtId="0" fontId="0" fillId="47" borderId="0" xfId="0" applyFill="1" applyAlignment="1">
      <alignment vertical="center"/>
    </xf>
    <xf numFmtId="16" fontId="351" fillId="4" borderId="1" xfId="0" applyNumberFormat="1" applyFont="1" applyFill="1" applyBorder="1" applyAlignment="1" applyProtection="1">
      <alignment horizontal="center" vertical="center"/>
      <protection locked="0"/>
    </xf>
    <xf numFmtId="16" fontId="247" fillId="0" borderId="95" xfId="0" applyNumberFormat="1" applyFont="1" applyBorder="1" applyAlignment="1">
      <alignment horizontal="center" wrapText="1"/>
    </xf>
    <xf numFmtId="0" fontId="228" fillId="0" borderId="102" xfId="0" applyFont="1" applyBorder="1" applyAlignment="1">
      <alignment horizontal="center"/>
    </xf>
    <xf numFmtId="16" fontId="236" fillId="0" borderId="79" xfId="0" applyNumberFormat="1" applyFont="1" applyBorder="1" applyAlignment="1" applyProtection="1">
      <alignment horizontal="left" vertical="center"/>
      <protection locked="0"/>
    </xf>
    <xf numFmtId="16" fontId="236" fillId="0" borderId="12" xfId="0" applyNumberFormat="1" applyFont="1" applyBorder="1" applyAlignment="1" applyProtection="1">
      <alignment horizontal="center" vertical="center"/>
      <protection locked="0"/>
    </xf>
    <xf numFmtId="16" fontId="100" fillId="0" borderId="0" xfId="0" applyNumberFormat="1" applyFont="1" applyAlignment="1">
      <alignment vertical="center"/>
    </xf>
    <xf numFmtId="0" fontId="430" fillId="0" borderId="0" xfId="0" applyFont="1" applyAlignment="1">
      <alignment horizontal="right" vertical="center"/>
    </xf>
    <xf numFmtId="16" fontId="431" fillId="0" borderId="1" xfId="0" applyNumberFormat="1" applyFont="1" applyBorder="1" applyAlignment="1">
      <alignment horizontal="left" vertical="center"/>
    </xf>
    <xf numFmtId="16" fontId="432" fillId="4" borderId="1" xfId="0" applyNumberFormat="1" applyFont="1" applyFill="1" applyBorder="1" applyAlignment="1">
      <alignment horizontal="center" vertical="center"/>
    </xf>
    <xf numFmtId="0" fontId="244" fillId="0" borderId="102" xfId="0" applyFont="1" applyBorder="1" applyAlignment="1">
      <alignment wrapText="1"/>
    </xf>
    <xf numFmtId="16" fontId="244" fillId="0" borderId="102" xfId="0" applyNumberFormat="1" applyFont="1" applyBorder="1" applyAlignment="1">
      <alignment horizontal="center" wrapText="1"/>
    </xf>
    <xf numFmtId="16" fontId="247" fillId="0" borderId="102" xfId="0" applyNumberFormat="1" applyFont="1" applyBorder="1" applyAlignment="1">
      <alignment horizontal="center"/>
    </xf>
    <xf numFmtId="16" fontId="247" fillId="0" borderId="14" xfId="0" applyNumberFormat="1" applyFont="1" applyBorder="1" applyAlignment="1">
      <alignment horizontal="center"/>
    </xf>
    <xf numFmtId="16" fontId="247" fillId="0" borderId="14" xfId="0" applyNumberFormat="1" applyFont="1" applyBorder="1" applyAlignment="1">
      <alignment horizontal="center" wrapText="1"/>
    </xf>
    <xf numFmtId="16" fontId="244" fillId="20" borderId="102" xfId="0" applyNumberFormat="1" applyFont="1" applyFill="1" applyBorder="1" applyAlignment="1">
      <alignment horizontal="center"/>
    </xf>
    <xf numFmtId="16" fontId="0" fillId="0" borderId="5" xfId="0" applyNumberFormat="1" applyBorder="1" applyAlignment="1" applyProtection="1">
      <alignment horizontal="left" vertical="center"/>
      <protection locked="0"/>
    </xf>
    <xf numFmtId="16" fontId="0" fillId="0" borderId="5" xfId="0" applyNumberFormat="1" applyBorder="1" applyAlignment="1" applyProtection="1">
      <alignment horizontal="center" vertical="center"/>
      <protection locked="0"/>
    </xf>
    <xf numFmtId="16" fontId="0" fillId="4" borderId="10" xfId="0" applyNumberFormat="1" applyFill="1" applyBorder="1" applyAlignment="1" applyProtection="1">
      <alignment horizontal="center" vertical="center"/>
      <protection locked="0"/>
    </xf>
    <xf numFmtId="16" fontId="167" fillId="0" borderId="108" xfId="0" applyNumberFormat="1" applyFont="1" applyBorder="1" applyAlignment="1">
      <alignment horizontal="center"/>
    </xf>
    <xf numFmtId="0" fontId="168" fillId="22" borderId="102" xfId="0" applyFont="1" applyFill="1" applyBorder="1"/>
    <xf numFmtId="16" fontId="247" fillId="4" borderId="21" xfId="0" applyNumberFormat="1" applyFont="1" applyFill="1" applyBorder="1" applyAlignment="1">
      <alignment horizontal="center"/>
    </xf>
    <xf numFmtId="0" fontId="423" fillId="0" borderId="102" xfId="0" applyFont="1" applyBorder="1" applyAlignment="1">
      <alignment vertical="top" wrapText="1"/>
    </xf>
    <xf numFmtId="0" fontId="423" fillId="0" borderId="102" xfId="0" applyFont="1" applyBorder="1" applyAlignment="1">
      <alignment horizontal="center" wrapText="1"/>
    </xf>
    <xf numFmtId="0" fontId="78" fillId="47" borderId="96" xfId="0" applyFont="1" applyFill="1" applyBorder="1" applyAlignment="1">
      <alignment vertical="center"/>
    </xf>
    <xf numFmtId="0" fontId="41" fillId="47" borderId="96" xfId="0" applyFont="1" applyFill="1" applyBorder="1" applyAlignment="1">
      <alignment vertical="center"/>
    </xf>
    <xf numFmtId="0" fontId="24" fillId="0" borderId="1" xfId="1" quotePrefix="1" applyFont="1" applyBorder="1" applyAlignment="1" applyProtection="1">
      <alignment vertical="center" wrapText="1"/>
      <protection locked="0"/>
    </xf>
    <xf numFmtId="16" fontId="248" fillId="4" borderId="1" xfId="0" applyNumberFormat="1" applyFont="1" applyFill="1" applyBorder="1" applyAlignment="1">
      <alignment horizontal="center" wrapText="1"/>
    </xf>
    <xf numFmtId="16" fontId="423" fillId="0" borderId="21" xfId="0" applyNumberFormat="1" applyFont="1" applyBorder="1" applyAlignment="1">
      <alignment horizontal="center"/>
    </xf>
    <xf numFmtId="16" fontId="355" fillId="0" borderId="5" xfId="0" applyNumberFormat="1" applyFont="1" applyBorder="1" applyAlignment="1" applyProtection="1">
      <alignment horizontal="left" vertical="center"/>
      <protection locked="0"/>
    </xf>
    <xf numFmtId="16" fontId="434" fillId="2" borderId="3" xfId="0" applyNumberFormat="1" applyFont="1" applyFill="1" applyBorder="1" applyAlignment="1" applyProtection="1">
      <alignment horizontal="left" vertical="center"/>
      <protection locked="0"/>
    </xf>
    <xf numFmtId="16" fontId="41" fillId="0" borderId="3" xfId="0" applyNumberFormat="1" applyFont="1" applyBorder="1" applyAlignment="1" applyProtection="1">
      <alignment horizontal="center" vertical="center"/>
      <protection locked="0"/>
    </xf>
    <xf numFmtId="0" fontId="24" fillId="4" borderId="1" xfId="6" applyFont="1" applyFill="1" applyBorder="1" applyAlignment="1" applyProtection="1">
      <alignment horizontal="left" vertical="center" wrapText="1"/>
      <protection locked="0"/>
    </xf>
    <xf numFmtId="0" fontId="89" fillId="49" borderId="7" xfId="0" applyFont="1" applyFill="1" applyBorder="1" applyAlignment="1">
      <alignment vertical="center" wrapText="1"/>
    </xf>
    <xf numFmtId="0" fontId="108" fillId="49" borderId="7" xfId="0" applyFont="1" applyFill="1" applyBorder="1" applyAlignment="1">
      <alignment horizontal="center" vertical="center" wrapText="1"/>
    </xf>
    <xf numFmtId="16" fontId="108" fillId="49" borderId="7" xfId="0" applyNumberFormat="1" applyFont="1" applyFill="1" applyBorder="1" applyAlignment="1">
      <alignment horizontal="center" vertical="center"/>
    </xf>
    <xf numFmtId="16" fontId="89" fillId="49" borderId="6" xfId="0" applyNumberFormat="1" applyFont="1" applyFill="1" applyBorder="1" applyAlignment="1">
      <alignment horizontal="center" vertical="center"/>
    </xf>
    <xf numFmtId="16" fontId="89" fillId="49" borderId="7" xfId="0" applyNumberFormat="1" applyFont="1" applyFill="1" applyBorder="1" applyAlignment="1">
      <alignment horizontal="center" vertical="center"/>
    </xf>
    <xf numFmtId="16" fontId="89" fillId="49" borderId="78" xfId="0" applyNumberFormat="1" applyFont="1" applyFill="1" applyBorder="1" applyAlignment="1">
      <alignment horizontal="center" vertical="center"/>
    </xf>
    <xf numFmtId="16" fontId="233" fillId="49" borderId="12" xfId="0" applyNumberFormat="1" applyFont="1" applyFill="1" applyBorder="1" applyAlignment="1" applyProtection="1">
      <alignment horizontal="left" vertical="center"/>
      <protection locked="0"/>
    </xf>
    <xf numFmtId="0" fontId="108" fillId="49" borderId="12" xfId="0" applyFont="1" applyFill="1" applyBorder="1" applyAlignment="1">
      <alignment horizontal="center" vertical="center" wrapText="1"/>
    </xf>
    <xf numFmtId="16" fontId="108" fillId="49" borderId="12" xfId="0" applyNumberFormat="1" applyFont="1" applyFill="1" applyBorder="1" applyAlignment="1">
      <alignment horizontal="center" vertical="center"/>
    </xf>
    <xf numFmtId="16" fontId="89" fillId="49" borderId="12" xfId="0" applyNumberFormat="1" applyFont="1" applyFill="1" applyBorder="1" applyAlignment="1">
      <alignment horizontal="center" vertical="center"/>
    </xf>
    <xf numFmtId="16" fontId="89" fillId="49" borderId="80" xfId="0" applyNumberFormat="1" applyFont="1" applyFill="1" applyBorder="1" applyAlignment="1">
      <alignment horizontal="center" vertical="center"/>
    </xf>
    <xf numFmtId="16" fontId="247" fillId="53" borderId="102" xfId="0" applyNumberFormat="1" applyFont="1" applyFill="1" applyBorder="1" applyAlignment="1">
      <alignment horizontal="center"/>
    </xf>
    <xf numFmtId="16" fontId="247" fillId="53" borderId="14" xfId="0" applyNumberFormat="1" applyFont="1" applyFill="1" applyBorder="1" applyAlignment="1">
      <alignment horizontal="center"/>
    </xf>
    <xf numFmtId="16" fontId="247" fillId="53" borderId="14" xfId="0" applyNumberFormat="1" applyFont="1" applyFill="1" applyBorder="1" applyAlignment="1">
      <alignment horizontal="center" wrapText="1"/>
    </xf>
    <xf numFmtId="16" fontId="247" fillId="53" borderId="95" xfId="0" applyNumberFormat="1" applyFont="1" applyFill="1" applyBorder="1" applyAlignment="1">
      <alignment horizontal="center"/>
    </xf>
    <xf numFmtId="16" fontId="247" fillId="53" borderId="95" xfId="0" applyNumberFormat="1" applyFont="1" applyFill="1" applyBorder="1" applyAlignment="1">
      <alignment horizontal="center" wrapText="1"/>
    </xf>
    <xf numFmtId="16" fontId="89" fillId="36" borderId="1" xfId="0" applyNumberFormat="1" applyFont="1" applyFill="1" applyBorder="1" applyAlignment="1">
      <alignment horizontal="center" vertical="center"/>
    </xf>
    <xf numFmtId="16" fontId="108" fillId="36" borderId="1" xfId="0" applyNumberFormat="1" applyFont="1" applyFill="1" applyBorder="1" applyAlignment="1">
      <alignment horizontal="center" vertical="center"/>
    </xf>
    <xf numFmtId="0" fontId="0" fillId="47" borderId="116" xfId="0" applyFill="1" applyBorder="1" applyAlignment="1">
      <alignment vertical="center"/>
    </xf>
    <xf numFmtId="16" fontId="219" fillId="2" borderId="13" xfId="0" applyNumberFormat="1" applyFont="1" applyFill="1" applyBorder="1" applyAlignment="1">
      <alignment horizontal="center" vertical="center"/>
    </xf>
    <xf numFmtId="0" fontId="40" fillId="47" borderId="113" xfId="0" applyFont="1" applyFill="1" applyBorder="1" applyAlignment="1">
      <alignment vertical="center"/>
    </xf>
    <xf numFmtId="16" fontId="219" fillId="0" borderId="2" xfId="0" applyNumberFormat="1" applyFont="1" applyBorder="1" applyAlignment="1">
      <alignment horizontal="center" vertical="center"/>
    </xf>
    <xf numFmtId="16" fontId="400" fillId="0" borderId="0" xfId="0" applyNumberFormat="1" applyFont="1" applyAlignment="1">
      <alignment vertical="center"/>
    </xf>
    <xf numFmtId="16" fontId="435" fillId="0" borderId="0" xfId="0" applyNumberFormat="1" applyFont="1" applyAlignment="1">
      <alignment horizontal="center"/>
    </xf>
    <xf numFmtId="16" fontId="401" fillId="0" borderId="0" xfId="0" applyNumberFormat="1" applyFont="1" applyAlignment="1">
      <alignment horizontal="center"/>
    </xf>
    <xf numFmtId="0" fontId="402" fillId="0" borderId="0" xfId="0" applyFont="1" applyAlignment="1">
      <alignment horizontal="left" wrapText="1"/>
    </xf>
    <xf numFmtId="16" fontId="402" fillId="0" borderId="0" xfId="0" applyNumberFormat="1" applyFont="1" applyAlignment="1">
      <alignment horizontal="left" wrapText="1"/>
    </xf>
    <xf numFmtId="16" fontId="40" fillId="4" borderId="2" xfId="0" applyNumberFormat="1" applyFont="1" applyFill="1" applyBorder="1" applyAlignment="1" applyProtection="1">
      <alignment horizontal="center" vertical="center"/>
      <protection locked="0"/>
    </xf>
    <xf numFmtId="16" fontId="43" fillId="4" borderId="1" xfId="0" applyNumberFormat="1" applyFont="1" applyFill="1" applyBorder="1" applyAlignment="1" applyProtection="1">
      <alignment horizontal="left" vertical="center"/>
      <protection locked="0"/>
    </xf>
    <xf numFmtId="0" fontId="327" fillId="10" borderId="95" xfId="0" applyFont="1" applyFill="1" applyBorder="1" applyAlignment="1">
      <alignment vertical="center"/>
    </xf>
    <xf numFmtId="0" fontId="436" fillId="0" borderId="0" xfId="1" applyFont="1" applyAlignment="1">
      <alignment vertical="center"/>
    </xf>
    <xf numFmtId="16" fontId="0" fillId="0" borderId="34" xfId="0" applyNumberFormat="1" applyBorder="1" applyAlignment="1" applyProtection="1">
      <alignment horizontal="left" vertical="center"/>
      <protection locked="0"/>
    </xf>
    <xf numFmtId="16" fontId="0" fillId="2" borderId="12" xfId="0" applyNumberFormat="1" applyFill="1" applyBorder="1" applyAlignment="1" applyProtection="1">
      <alignment horizontal="center" vertical="center"/>
      <protection locked="0"/>
    </xf>
    <xf numFmtId="0" fontId="24" fillId="0" borderId="14" xfId="1" applyFont="1" applyBorder="1" applyAlignment="1" applyProtection="1">
      <alignment vertical="center" wrapText="1"/>
      <protection locked="0"/>
    </xf>
    <xf numFmtId="0" fontId="21" fillId="0" borderId="14" xfId="1" applyFont="1" applyBorder="1" applyAlignment="1" applyProtection="1">
      <alignment horizontal="center" vertical="center" wrapText="1"/>
      <protection locked="0"/>
    </xf>
    <xf numFmtId="0" fontId="21" fillId="0" borderId="14" xfId="1" applyFont="1" applyBorder="1" applyAlignment="1" applyProtection="1">
      <alignment horizontal="left" vertical="center" wrapText="1"/>
      <protection locked="0"/>
    </xf>
    <xf numFmtId="0" fontId="21" fillId="0" borderId="14" xfId="1" applyFont="1" applyBorder="1" applyAlignment="1" applyProtection="1">
      <alignment vertical="center" wrapText="1"/>
      <protection locked="0"/>
    </xf>
    <xf numFmtId="0" fontId="23" fillId="0" borderId="1" xfId="668" applyFont="1" applyBorder="1" applyAlignment="1">
      <alignment horizontal="left" vertical="center"/>
    </xf>
    <xf numFmtId="0" fontId="21" fillId="0" borderId="1" xfId="1" applyFont="1" applyBorder="1" applyAlignment="1">
      <alignment horizontal="center" vertical="center" wrapText="1"/>
    </xf>
    <xf numFmtId="0" fontId="395" fillId="10" borderId="1" xfId="5" applyFont="1" applyFill="1" applyBorder="1" applyAlignment="1" applyProtection="1">
      <alignment horizontal="left" vertical="center" wrapText="1"/>
      <protection locked="0"/>
    </xf>
    <xf numFmtId="0" fontId="332" fillId="10" borderId="1" xfId="1" applyFont="1" applyFill="1" applyBorder="1" applyAlignment="1" applyProtection="1">
      <alignment horizontal="center" vertical="center" wrapText="1"/>
      <protection locked="0"/>
    </xf>
    <xf numFmtId="0" fontId="332" fillId="0" borderId="1" xfId="1" applyFont="1" applyBorder="1" applyAlignment="1" applyProtection="1">
      <alignment horizontal="left" vertical="center" wrapText="1"/>
      <protection locked="0"/>
    </xf>
    <xf numFmtId="0" fontId="395" fillId="10" borderId="1" xfId="3" applyFont="1" applyFill="1" applyBorder="1" applyAlignment="1" applyProtection="1">
      <alignment horizontal="left" vertical="center" wrapText="1"/>
      <protection locked="0"/>
    </xf>
    <xf numFmtId="0" fontId="395" fillId="10" borderId="1" xfId="1" applyFont="1" applyFill="1" applyBorder="1" applyAlignment="1" applyProtection="1">
      <alignment vertical="center" wrapText="1"/>
      <protection locked="0"/>
    </xf>
    <xf numFmtId="0" fontId="395" fillId="10" borderId="1" xfId="1" applyFont="1" applyFill="1" applyBorder="1" applyAlignment="1" applyProtection="1">
      <alignment horizontal="left" vertical="center" wrapText="1"/>
      <protection locked="0"/>
    </xf>
    <xf numFmtId="0" fontId="395" fillId="10" borderId="1" xfId="0" applyFont="1" applyFill="1" applyBorder="1" applyAlignment="1" applyProtection="1">
      <alignment vertical="center" wrapText="1"/>
      <protection locked="0"/>
    </xf>
    <xf numFmtId="0" fontId="332" fillId="2" borderId="1" xfId="1" applyFont="1" applyFill="1" applyBorder="1" applyAlignment="1" applyProtection="1">
      <alignment horizontal="left" vertical="center" wrapText="1"/>
      <protection locked="0"/>
    </xf>
    <xf numFmtId="0" fontId="137" fillId="2" borderId="1" xfId="1" applyFont="1" applyFill="1" applyBorder="1" applyAlignment="1" applyProtection="1">
      <alignment horizontal="left" vertical="center" wrapText="1"/>
      <protection locked="0"/>
    </xf>
    <xf numFmtId="0" fontId="27" fillId="2" borderId="1" xfId="12" applyFont="1" applyFill="1" applyBorder="1" applyAlignment="1" applyProtection="1">
      <alignment vertical="center" wrapText="1"/>
      <protection locked="0"/>
    </xf>
    <xf numFmtId="0" fontId="117" fillId="2" borderId="1" xfId="1" applyFont="1" applyFill="1" applyBorder="1" applyAlignment="1" applyProtection="1">
      <alignment vertical="center" wrapText="1"/>
      <protection locked="0"/>
    </xf>
    <xf numFmtId="0" fontId="395" fillId="10" borderId="1" xfId="4" applyFont="1" applyFill="1" applyBorder="1" applyAlignment="1" applyProtection="1">
      <alignment horizontal="left" vertical="center" wrapText="1"/>
      <protection locked="0"/>
    </xf>
    <xf numFmtId="0" fontId="332" fillId="0" borderId="1" xfId="0" applyFont="1" applyBorder="1" applyAlignment="1" applyProtection="1">
      <alignment horizontal="left" vertical="center"/>
      <protection locked="0"/>
    </xf>
    <xf numFmtId="0" fontId="332" fillId="0" borderId="1" xfId="1" applyFont="1" applyBorder="1" applyAlignment="1" applyProtection="1">
      <alignment vertical="center" wrapText="1"/>
      <protection locked="0"/>
    </xf>
    <xf numFmtId="16" fontId="40" fillId="0" borderId="14" xfId="0" applyNumberFormat="1" applyFont="1" applyBorder="1" applyAlignment="1" applyProtection="1">
      <alignment horizontal="left" vertical="center"/>
      <protection locked="0"/>
    </xf>
    <xf numFmtId="16" fontId="91" fillId="2" borderId="2" xfId="0" applyNumberFormat="1" applyFont="1" applyFill="1" applyBorder="1" applyAlignment="1">
      <alignment horizontal="center" vertical="center"/>
    </xf>
    <xf numFmtId="16" fontId="91" fillId="0" borderId="1" xfId="0" applyNumberFormat="1" applyFont="1" applyBorder="1" applyAlignment="1">
      <alignment horizontal="center" vertical="center"/>
    </xf>
    <xf numFmtId="0" fontId="0" fillId="47" borderId="117" xfId="0" applyFill="1" applyBorder="1" applyAlignment="1">
      <alignment vertical="center"/>
    </xf>
    <xf numFmtId="0" fontId="437" fillId="3" borderId="1" xfId="2" applyFont="1" applyFill="1" applyBorder="1" applyAlignment="1" applyProtection="1">
      <alignment vertical="center" wrapText="1"/>
      <protection locked="0"/>
    </xf>
    <xf numFmtId="0" fontId="395" fillId="10" borderId="1" xfId="0" applyFont="1" applyFill="1" applyBorder="1" applyAlignment="1">
      <alignment vertical="top" wrapText="1"/>
    </xf>
    <xf numFmtId="0" fontId="395" fillId="10" borderId="1" xfId="0" applyFont="1" applyFill="1" applyBorder="1" applyAlignment="1">
      <alignment wrapText="1"/>
    </xf>
    <xf numFmtId="16" fontId="357" fillId="0" borderId="5" xfId="0" applyNumberFormat="1" applyFont="1" applyBorder="1" applyAlignment="1" applyProtection="1">
      <alignment horizontal="left" vertical="center"/>
      <protection locked="0"/>
    </xf>
    <xf numFmtId="16" fontId="357" fillId="0" borderId="5" xfId="0" applyNumberFormat="1" applyFont="1" applyBorder="1" applyAlignment="1" applyProtection="1">
      <alignment horizontal="center" vertical="center"/>
      <protection locked="0"/>
    </xf>
    <xf numFmtId="16" fontId="357" fillId="2" borderId="12" xfId="0" applyNumberFormat="1" applyFont="1" applyFill="1" applyBorder="1" applyAlignment="1" applyProtection="1">
      <alignment horizontal="center" vertical="center"/>
      <protection locked="0"/>
    </xf>
    <xf numFmtId="0" fontId="137" fillId="4" borderId="1" xfId="1" applyFont="1" applyFill="1" applyBorder="1" applyAlignment="1" applyProtection="1">
      <alignment horizontal="left" vertical="center" wrapText="1"/>
      <protection locked="0"/>
    </xf>
    <xf numFmtId="0" fontId="117" fillId="4" borderId="1" xfId="1" applyFont="1" applyFill="1" applyBorder="1" applyAlignment="1" applyProtection="1">
      <alignment vertical="center" wrapText="1"/>
      <protection locked="0"/>
    </xf>
    <xf numFmtId="0" fontId="23" fillId="2" borderId="1" xfId="0" applyFont="1" applyFill="1" applyBorder="1" applyAlignment="1" applyProtection="1">
      <alignment vertical="center"/>
      <protection locked="0"/>
    </xf>
    <xf numFmtId="0" fontId="22" fillId="2" borderId="1" xfId="0" applyFont="1" applyFill="1" applyBorder="1" applyAlignment="1" applyProtection="1">
      <alignment vertical="center"/>
      <protection locked="0"/>
    </xf>
    <xf numFmtId="0" fontId="23" fillId="2" borderId="1" xfId="0" applyFont="1" applyFill="1" applyBorder="1" applyAlignment="1" applyProtection="1">
      <alignment horizontal="center" vertical="center"/>
      <protection locked="0"/>
    </xf>
    <xf numFmtId="0" fontId="137" fillId="4" borderId="1" xfId="0" applyFont="1" applyFill="1" applyBorder="1" applyAlignment="1" applyProtection="1">
      <alignment horizontal="left" vertical="center"/>
      <protection locked="0"/>
    </xf>
    <xf numFmtId="0" fontId="137" fillId="2" borderId="1" xfId="0" applyFont="1" applyFill="1" applyBorder="1" applyAlignment="1" applyProtection="1">
      <alignment horizontal="left" vertical="center"/>
      <protection locked="0"/>
    </xf>
    <xf numFmtId="0" fontId="21" fillId="4" borderId="1" xfId="0" applyFont="1" applyFill="1" applyBorder="1" applyAlignment="1" applyProtection="1">
      <alignment horizontal="left" vertical="center"/>
      <protection locked="0"/>
    </xf>
    <xf numFmtId="0" fontId="137" fillId="2" borderId="1" xfId="0" applyFont="1" applyFill="1" applyBorder="1" applyAlignment="1" applyProtection="1">
      <alignment horizontal="left" vertical="center" wrapText="1"/>
      <protection locked="0"/>
    </xf>
    <xf numFmtId="0" fontId="137" fillId="4" borderId="1" xfId="0" applyFont="1" applyFill="1" applyBorder="1" applyAlignment="1" applyProtection="1">
      <alignment horizontal="left" vertical="center" wrapText="1"/>
      <protection locked="0"/>
    </xf>
    <xf numFmtId="16" fontId="32" fillId="4" borderId="1" xfId="0" applyNumberFormat="1" applyFont="1" applyFill="1" applyBorder="1" applyAlignment="1" applyProtection="1">
      <alignment horizontal="center" vertical="center"/>
      <protection locked="0"/>
    </xf>
    <xf numFmtId="16" fontId="91" fillId="0" borderId="34" xfId="0" applyNumberFormat="1" applyFont="1" applyBorder="1" applyAlignment="1">
      <alignment horizontal="center" vertical="center"/>
    </xf>
    <xf numFmtId="0" fontId="21" fillId="49" borderId="1" xfId="1" applyFont="1" applyFill="1" applyBorder="1" applyAlignment="1" applyProtection="1">
      <alignment vertical="center"/>
      <protection locked="0"/>
    </xf>
    <xf numFmtId="0" fontId="120" fillId="0" borderId="16" xfId="0" applyFont="1" applyBorder="1" applyAlignment="1">
      <alignment horizontal="center" vertical="top"/>
    </xf>
    <xf numFmtId="0" fontId="120" fillId="0" borderId="14" xfId="0" applyFont="1" applyBorder="1" applyAlignment="1">
      <alignment horizontal="center" vertical="center" wrapText="1"/>
    </xf>
    <xf numFmtId="0" fontId="120" fillId="0" borderId="17" xfId="0" applyFont="1" applyBorder="1" applyAlignment="1">
      <alignment horizontal="center" vertical="center" wrapText="1"/>
    </xf>
    <xf numFmtId="0" fontId="120" fillId="0" borderId="15" xfId="0" applyFont="1" applyBorder="1" applyAlignment="1">
      <alignment horizontal="left" vertical="center" wrapText="1"/>
    </xf>
    <xf numFmtId="0" fontId="120" fillId="0" borderId="15" xfId="0" applyFont="1" applyBorder="1" applyAlignment="1">
      <alignment horizontal="center" vertical="center" wrapText="1"/>
    </xf>
    <xf numFmtId="0" fontId="120" fillId="0" borderId="7" xfId="0" applyFont="1" applyBorder="1" applyAlignment="1">
      <alignment horizontal="center" vertical="center" wrapText="1"/>
    </xf>
    <xf numFmtId="0" fontId="120" fillId="21" borderId="28" xfId="0" applyFont="1" applyFill="1" applyBorder="1" applyAlignment="1">
      <alignment horizontal="center" vertical="center" wrapText="1"/>
    </xf>
    <xf numFmtId="0" fontId="120" fillId="21" borderId="75" xfId="0" applyFont="1" applyFill="1" applyBorder="1" applyAlignment="1">
      <alignment horizontal="center" vertical="center" wrapText="1"/>
    </xf>
    <xf numFmtId="0" fontId="146" fillId="0" borderId="0" xfId="0" applyFont="1" applyAlignment="1">
      <alignment horizontal="center" vertical="top"/>
    </xf>
    <xf numFmtId="0" fontId="195" fillId="0" borderId="4" xfId="0" applyFont="1" applyBorder="1" applyAlignment="1">
      <alignment horizontal="right" vertical="top"/>
    </xf>
    <xf numFmtId="0" fontId="120" fillId="0" borderId="12" xfId="0" applyFont="1" applyBorder="1" applyAlignment="1">
      <alignment horizontal="center" vertical="center" wrapText="1"/>
    </xf>
    <xf numFmtId="0" fontId="120" fillId="0" borderId="12" xfId="0" applyFont="1" applyBorder="1" applyAlignment="1">
      <alignment horizontal="left" vertical="center" wrapText="1"/>
    </xf>
    <xf numFmtId="0" fontId="146" fillId="0" borderId="72" xfId="0" applyFont="1" applyBorder="1" applyAlignment="1">
      <alignment horizontal="center" vertical="top"/>
    </xf>
    <xf numFmtId="0" fontId="146" fillId="0" borderId="39" xfId="0" applyFont="1" applyBorder="1" applyAlignment="1">
      <alignment horizontal="center" vertical="top"/>
    </xf>
    <xf numFmtId="16" fontId="50" fillId="4" borderId="16" xfId="0" applyNumberFormat="1" applyFont="1" applyFill="1" applyBorder="1" applyAlignment="1" applyProtection="1">
      <alignment horizontal="left" vertical="center"/>
      <protection locked="0"/>
    </xf>
    <xf numFmtId="0" fontId="40" fillId="47" borderId="68" xfId="0" applyFont="1" applyFill="1" applyBorder="1" applyAlignment="1">
      <alignment vertical="center"/>
    </xf>
    <xf numFmtId="0" fontId="0" fillId="47" borderId="119" xfId="0" applyFill="1" applyBorder="1" applyAlignment="1">
      <alignment vertical="center"/>
    </xf>
    <xf numFmtId="16" fontId="53" fillId="0" borderId="19" xfId="0" applyNumberFormat="1" applyFont="1" applyBorder="1" applyAlignment="1">
      <alignment horizontal="left" vertical="center"/>
    </xf>
    <xf numFmtId="16" fontId="91" fillId="0" borderId="107" xfId="0" applyNumberFormat="1" applyFont="1" applyBorder="1" applyAlignment="1">
      <alignment horizontal="center" vertical="center"/>
    </xf>
    <xf numFmtId="16" fontId="91" fillId="0" borderId="15" xfId="0" applyNumberFormat="1" applyFont="1" applyBorder="1" applyAlignment="1">
      <alignment horizontal="left" vertical="center"/>
    </xf>
    <xf numFmtId="0" fontId="201" fillId="0" borderId="2" xfId="13" applyFont="1" applyBorder="1" applyAlignment="1" applyProtection="1">
      <alignment horizontal="left" vertical="center" wrapText="1"/>
      <protection locked="0"/>
    </xf>
    <xf numFmtId="0" fontId="24" fillId="0" borderId="14" xfId="5" applyFont="1" applyBorder="1" applyAlignment="1" applyProtection="1">
      <alignment horizontal="left" vertical="center" wrapText="1"/>
      <protection locked="0"/>
    </xf>
    <xf numFmtId="0" fontId="24" fillId="0" borderId="2" xfId="1" applyFont="1" applyBorder="1" applyAlignment="1" applyProtection="1">
      <alignment horizontal="left" vertical="center" wrapText="1"/>
      <protection locked="0"/>
    </xf>
    <xf numFmtId="16" fontId="21" fillId="0" borderId="2" xfId="1" applyNumberFormat="1" applyFont="1" applyBorder="1" applyAlignment="1" applyProtection="1">
      <alignment vertical="center" wrapText="1"/>
      <protection locked="0"/>
    </xf>
    <xf numFmtId="0" fontId="21" fillId="0" borderId="21" xfId="1" applyFont="1" applyBorder="1" applyAlignment="1" applyProtection="1">
      <alignment vertical="center" wrapText="1"/>
      <protection locked="0"/>
    </xf>
    <xf numFmtId="0" fontId="21" fillId="0" borderId="21" xfId="1" applyFont="1" applyBorder="1" applyAlignment="1" applyProtection="1">
      <alignment horizontal="center" vertical="center" wrapText="1"/>
      <protection locked="0"/>
    </xf>
    <xf numFmtId="16" fontId="40" fillId="0" borderId="118" xfId="0" applyNumberFormat="1" applyFont="1" applyBorder="1" applyAlignment="1">
      <alignment horizontal="center" vertical="center"/>
    </xf>
    <xf numFmtId="16" fontId="357" fillId="0" borderId="0" xfId="0" applyNumberFormat="1" applyFont="1" applyAlignment="1">
      <alignment horizontal="right" vertical="center"/>
    </xf>
    <xf numFmtId="16" fontId="145" fillId="4" borderId="1" xfId="0" applyNumberFormat="1" applyFont="1" applyFill="1" applyBorder="1" applyAlignment="1" applyProtection="1">
      <alignment horizontal="left" vertical="center"/>
      <protection locked="0"/>
    </xf>
    <xf numFmtId="16" fontId="145" fillId="2" borderId="16" xfId="0" applyNumberFormat="1" applyFont="1" applyFill="1" applyBorder="1" applyAlignment="1" applyProtection="1">
      <alignment horizontal="left" vertical="center"/>
      <protection locked="0"/>
    </xf>
    <xf numFmtId="16" fontId="41" fillId="4" borderId="34" xfId="0" applyNumberFormat="1" applyFont="1" applyFill="1" applyBorder="1" applyAlignment="1" applyProtection="1">
      <alignment horizontal="center" vertical="center"/>
      <protection locked="0"/>
    </xf>
    <xf numFmtId="16" fontId="0" fillId="4" borderId="16" xfId="0" applyNumberFormat="1" applyFill="1" applyBorder="1" applyAlignment="1" applyProtection="1">
      <alignment horizontal="center" vertical="center"/>
      <protection locked="0"/>
    </xf>
    <xf numFmtId="16" fontId="40" fillId="4" borderId="10" xfId="0" applyNumberFormat="1" applyFont="1" applyFill="1" applyBorder="1" applyAlignment="1" applyProtection="1">
      <alignment horizontal="center" vertical="center"/>
      <protection locked="0"/>
    </xf>
    <xf numFmtId="0" fontId="440" fillId="0" borderId="0" xfId="0" applyFont="1" applyAlignment="1">
      <alignment horizontal="right" vertical="center"/>
    </xf>
    <xf numFmtId="0" fontId="441" fillId="0" borderId="0" xfId="0" applyFont="1" applyAlignment="1">
      <alignment horizontal="right" vertical="center"/>
    </xf>
    <xf numFmtId="0" fontId="442" fillId="0" borderId="0" xfId="0" applyFont="1" applyAlignment="1">
      <alignment horizontal="right" vertical="center" wrapText="1"/>
    </xf>
    <xf numFmtId="0" fontId="443" fillId="0" borderId="0" xfId="0" applyFont="1" applyAlignment="1">
      <alignment vertical="center"/>
    </xf>
    <xf numFmtId="0" fontId="442" fillId="0" borderId="0" xfId="0" applyFont="1" applyAlignment="1" applyProtection="1">
      <alignment horizontal="right" vertical="center" wrapText="1"/>
      <protection locked="0"/>
    </xf>
    <xf numFmtId="0" fontId="442" fillId="0" borderId="0" xfId="0" applyFont="1" applyAlignment="1" applyProtection="1">
      <alignment horizontal="right" vertical="center"/>
      <protection locked="0"/>
    </xf>
    <xf numFmtId="0" fontId="441" fillId="0" borderId="0" xfId="2" applyFont="1" applyAlignment="1">
      <alignment horizontal="right" vertical="center"/>
    </xf>
    <xf numFmtId="0" fontId="440" fillId="0" borderId="0" xfId="2" applyFont="1" applyAlignment="1">
      <alignment horizontal="right" vertical="center"/>
    </xf>
    <xf numFmtId="0" fontId="440" fillId="0" borderId="0" xfId="2" applyFont="1" applyAlignment="1">
      <alignment horizontal="right" vertical="center" wrapText="1"/>
    </xf>
    <xf numFmtId="16" fontId="444" fillId="4" borderId="95" xfId="0" applyNumberFormat="1" applyFont="1" applyFill="1" applyBorder="1" applyAlignment="1">
      <alignment horizontal="center" wrapText="1"/>
    </xf>
    <xf numFmtId="16" fontId="445" fillId="4" borderId="95" xfId="0" applyNumberFormat="1" applyFont="1" applyFill="1" applyBorder="1" applyAlignment="1">
      <alignment horizontal="center" wrapText="1"/>
    </xf>
    <xf numFmtId="16" fontId="351" fillId="4" borderId="95" xfId="0" applyNumberFormat="1" applyFont="1" applyFill="1" applyBorder="1" applyAlignment="1">
      <alignment horizontal="center" wrapText="1"/>
    </xf>
    <xf numFmtId="16" fontId="445" fillId="10" borderId="95" xfId="0" applyNumberFormat="1" applyFont="1" applyFill="1" applyBorder="1" applyAlignment="1">
      <alignment horizontal="center" wrapText="1"/>
    </xf>
    <xf numFmtId="0" fontId="247" fillId="0" borderId="102" xfId="0" applyFont="1" applyBorder="1"/>
    <xf numFmtId="0" fontId="247" fillId="0" borderId="102" xfId="0" applyFont="1" applyBorder="1" applyAlignment="1">
      <alignment horizontal="center"/>
    </xf>
    <xf numFmtId="16" fontId="247" fillId="13" borderId="95" xfId="0" applyNumberFormat="1" applyFont="1" applyFill="1" applyBorder="1" applyAlignment="1">
      <alignment horizontal="center"/>
    </xf>
    <xf numFmtId="16" fontId="351" fillId="42" borderId="1" xfId="0" applyNumberFormat="1" applyFont="1" applyFill="1" applyBorder="1" applyAlignment="1" applyProtection="1">
      <alignment horizontal="center" vertical="center"/>
      <protection locked="0"/>
    </xf>
    <xf numFmtId="16" fontId="351" fillId="4" borderId="95" xfId="0" applyNumberFormat="1" applyFont="1" applyFill="1" applyBorder="1" applyAlignment="1">
      <alignment horizontal="center" vertical="center"/>
    </xf>
    <xf numFmtId="16" fontId="446" fillId="4" borderId="95" xfId="0" applyNumberFormat="1" applyFont="1" applyFill="1" applyBorder="1" applyAlignment="1">
      <alignment horizontal="center" vertical="center"/>
    </xf>
    <xf numFmtId="16" fontId="447" fillId="4" borderId="1" xfId="0" applyNumberFormat="1" applyFont="1" applyFill="1" applyBorder="1" applyAlignment="1" applyProtection="1">
      <alignment horizontal="center" vertical="center"/>
      <protection locked="0"/>
    </xf>
    <xf numFmtId="16" fontId="247" fillId="0" borderId="108" xfId="0" applyNumberFormat="1" applyFont="1" applyBorder="1" applyAlignment="1">
      <alignment horizontal="center"/>
    </xf>
    <xf numFmtId="0" fontId="402" fillId="0" borderId="0" xfId="0" applyFont="1" applyAlignment="1">
      <alignment horizontal="center"/>
    </xf>
    <xf numFmtId="0" fontId="448" fillId="0" borderId="0" xfId="0" applyFont="1"/>
    <xf numFmtId="16" fontId="448" fillId="0" borderId="0" xfId="0" applyNumberFormat="1" applyFont="1" applyAlignment="1">
      <alignment horizontal="center"/>
    </xf>
    <xf numFmtId="16" fontId="402" fillId="0" borderId="0" xfId="0" applyNumberFormat="1" applyFont="1" applyAlignment="1">
      <alignment horizontal="center"/>
    </xf>
    <xf numFmtId="16" fontId="343" fillId="2" borderId="1" xfId="0" applyNumberFormat="1" applyFont="1" applyFill="1" applyBorder="1" applyAlignment="1" applyProtection="1">
      <alignment horizontal="center" vertical="center"/>
      <protection locked="0"/>
    </xf>
    <xf numFmtId="0" fontId="343" fillId="2" borderId="95" xfId="0" applyFont="1" applyFill="1" applyBorder="1" applyAlignment="1">
      <alignment vertical="center"/>
    </xf>
    <xf numFmtId="0" fontId="244" fillId="2" borderId="95" xfId="0" applyFont="1" applyFill="1" applyBorder="1" applyAlignment="1">
      <alignment horizontal="center" wrapText="1"/>
    </xf>
    <xf numFmtId="16" fontId="244" fillId="2" borderId="95" xfId="0" applyNumberFormat="1" applyFont="1" applyFill="1" applyBorder="1" applyAlignment="1">
      <alignment horizontal="center" wrapText="1"/>
    </xf>
    <xf numFmtId="16" fontId="349" fillId="2" borderId="95" xfId="0" applyNumberFormat="1" applyFont="1" applyFill="1" applyBorder="1" applyAlignment="1">
      <alignment horizontal="center" wrapText="1"/>
    </xf>
    <xf numFmtId="16" fontId="347" fillId="2" borderId="95" xfId="0" applyNumberFormat="1" applyFont="1" applyFill="1" applyBorder="1" applyAlignment="1">
      <alignment horizontal="center" wrapText="1"/>
    </xf>
    <xf numFmtId="16" fontId="349" fillId="2" borderId="0" xfId="0" applyNumberFormat="1" applyFont="1" applyFill="1" applyAlignment="1">
      <alignment horizontal="center" wrapText="1"/>
    </xf>
    <xf numFmtId="16" fontId="343" fillId="10" borderId="95" xfId="0" applyNumberFormat="1" applyFont="1" applyFill="1" applyBorder="1" applyAlignment="1">
      <alignment horizontal="center" vertical="center"/>
    </xf>
    <xf numFmtId="16" fontId="346" fillId="10" borderId="95" xfId="0" applyNumberFormat="1" applyFont="1" applyFill="1" applyBorder="1" applyAlignment="1">
      <alignment horizontal="center" vertical="center"/>
    </xf>
    <xf numFmtId="0" fontId="346" fillId="10" borderId="95" xfId="0" applyFont="1" applyFill="1" applyBorder="1" applyAlignment="1">
      <alignment vertical="center"/>
    </xf>
    <xf numFmtId="0" fontId="343" fillId="10" borderId="1" xfId="0" applyFont="1" applyFill="1" applyBorder="1" applyAlignment="1" applyProtection="1">
      <alignment vertical="center"/>
      <protection locked="0"/>
    </xf>
    <xf numFmtId="16" fontId="343" fillId="10" borderId="1" xfId="0" applyNumberFormat="1" applyFont="1" applyFill="1" applyBorder="1" applyAlignment="1" applyProtection="1">
      <alignment horizontal="center" vertical="center"/>
      <protection locked="0"/>
    </xf>
    <xf numFmtId="0" fontId="346" fillId="10" borderId="1" xfId="0" applyFont="1" applyFill="1" applyBorder="1" applyAlignment="1" applyProtection="1">
      <alignment vertical="center"/>
      <protection locked="0"/>
    </xf>
    <xf numFmtId="16" fontId="346" fillId="10" borderId="1" xfId="0" applyNumberFormat="1" applyFont="1" applyFill="1" applyBorder="1" applyAlignment="1" applyProtection="1">
      <alignment horizontal="center" vertical="center"/>
      <protection locked="0"/>
    </xf>
    <xf numFmtId="0" fontId="348" fillId="10" borderId="1" xfId="0" applyFont="1" applyFill="1" applyBorder="1" applyAlignment="1" applyProtection="1">
      <alignment vertical="center"/>
      <protection locked="0"/>
    </xf>
    <xf numFmtId="16" fontId="0" fillId="10" borderId="1" xfId="0" applyNumberFormat="1" applyFill="1" applyBorder="1" applyAlignment="1" applyProtection="1">
      <alignment horizontal="left" vertical="center"/>
      <protection locked="0"/>
    </xf>
    <xf numFmtId="16" fontId="276" fillId="10" borderId="1" xfId="0" applyNumberFormat="1" applyFont="1" applyFill="1" applyBorder="1" applyAlignment="1" applyProtection="1">
      <alignment horizontal="center" vertical="center"/>
      <protection locked="0"/>
    </xf>
    <xf numFmtId="16" fontId="0" fillId="10" borderId="1" xfId="0" applyNumberFormat="1" applyFill="1" applyBorder="1" applyAlignment="1" applyProtection="1">
      <alignment horizontal="center" vertical="center"/>
      <protection locked="0"/>
    </xf>
    <xf numFmtId="0" fontId="167" fillId="10" borderId="95" xfId="0" applyFont="1" applyFill="1" applyBorder="1"/>
    <xf numFmtId="0" fontId="167" fillId="10" borderId="95" xfId="0" applyFont="1" applyFill="1" applyBorder="1" applyAlignment="1">
      <alignment horizontal="center"/>
    </xf>
    <xf numFmtId="16" fontId="167" fillId="10" borderId="95" xfId="0" applyNumberFormat="1" applyFont="1" applyFill="1" applyBorder="1" applyAlignment="1">
      <alignment horizontal="center"/>
    </xf>
    <xf numFmtId="0" fontId="167" fillId="10" borderId="102" xfId="0" applyFont="1" applyFill="1" applyBorder="1"/>
    <xf numFmtId="0" fontId="167" fillId="10" borderId="102" xfId="0" applyFont="1" applyFill="1" applyBorder="1" applyAlignment="1">
      <alignment horizontal="center"/>
    </xf>
    <xf numFmtId="16" fontId="167" fillId="10" borderId="102" xfId="0" applyNumberFormat="1" applyFont="1" applyFill="1" applyBorder="1" applyAlignment="1">
      <alignment horizontal="center"/>
    </xf>
    <xf numFmtId="16" fontId="167" fillId="10" borderId="108" xfId="0" applyNumberFormat="1" applyFont="1" applyFill="1" applyBorder="1" applyAlignment="1">
      <alignment horizontal="center"/>
    </xf>
    <xf numFmtId="0" fontId="343" fillId="2" borderId="1" xfId="0" applyFont="1" applyFill="1" applyBorder="1" applyAlignment="1" applyProtection="1">
      <alignment vertical="center"/>
      <protection locked="0"/>
    </xf>
    <xf numFmtId="0" fontId="201" fillId="0" borderId="14" xfId="13" applyFont="1" applyBorder="1" applyAlignment="1" applyProtection="1">
      <alignment vertical="center" wrapText="1"/>
      <protection locked="0"/>
    </xf>
    <xf numFmtId="0" fontId="147" fillId="0" borderId="0" xfId="0" applyFont="1" applyAlignment="1">
      <alignment horizontal="right" wrapText="1"/>
    </xf>
    <xf numFmtId="0" fontId="376" fillId="0" borderId="0" xfId="0" applyFont="1" applyAlignment="1">
      <alignment horizontal="right"/>
    </xf>
    <xf numFmtId="0" fontId="390" fillId="0" borderId="0" xfId="0" applyFont="1" applyAlignment="1">
      <alignment horizontal="center" vertical="center"/>
    </xf>
    <xf numFmtId="16" fontId="40" fillId="0" borderId="16" xfId="0" applyNumberFormat="1" applyFont="1" applyBorder="1" applyAlignment="1">
      <alignment horizontal="center" vertical="center"/>
    </xf>
    <xf numFmtId="16" fontId="282" fillId="2" borderId="7" xfId="0" applyNumberFormat="1" applyFont="1" applyFill="1" applyBorder="1" applyAlignment="1" applyProtection="1">
      <alignment horizontal="center" vertical="center"/>
      <protection locked="0"/>
    </xf>
    <xf numFmtId="1" fontId="282" fillId="2" borderId="12" xfId="0" applyNumberFormat="1" applyFont="1" applyFill="1" applyBorder="1" applyAlignment="1" applyProtection="1">
      <alignment horizontal="center" vertical="center"/>
      <protection locked="0"/>
    </xf>
    <xf numFmtId="1" fontId="357" fillId="2" borderId="12" xfId="0" applyNumberFormat="1" applyFont="1" applyFill="1" applyBorder="1" applyAlignment="1" applyProtection="1">
      <alignment horizontal="center" vertical="center"/>
      <protection locked="0"/>
    </xf>
    <xf numFmtId="16" fontId="40" fillId="10" borderId="1" xfId="0" applyNumberFormat="1" applyFont="1" applyFill="1" applyBorder="1" applyAlignment="1" applyProtection="1">
      <alignment horizontal="left" vertical="center"/>
      <protection locked="0"/>
    </xf>
    <xf numFmtId="16" fontId="40" fillId="10" borderId="1" xfId="0" applyNumberFormat="1" applyFont="1" applyFill="1" applyBorder="1" applyAlignment="1" applyProtection="1">
      <alignment horizontal="center" vertical="center"/>
      <protection locked="0"/>
    </xf>
    <xf numFmtId="0" fontId="346" fillId="0" borderId="1" xfId="0" applyFont="1" applyBorder="1" applyAlignment="1" applyProtection="1">
      <alignment vertical="center"/>
      <protection locked="0"/>
    </xf>
    <xf numFmtId="16" fontId="346" fillId="0" borderId="1" xfId="0" applyNumberFormat="1" applyFont="1" applyBorder="1" applyAlignment="1" applyProtection="1">
      <alignment horizontal="center" vertical="center"/>
      <protection locked="0"/>
    </xf>
    <xf numFmtId="0" fontId="53" fillId="0" borderId="0" xfId="13" applyFont="1" applyAlignment="1" applyProtection="1"/>
    <xf numFmtId="16" fontId="53" fillId="0" borderId="17" xfId="0" applyNumberFormat="1" applyFont="1" applyBorder="1" applyAlignment="1">
      <alignment horizontal="center" vertical="center"/>
    </xf>
    <xf numFmtId="16" fontId="53" fillId="0" borderId="11" xfId="0" applyNumberFormat="1" applyFont="1" applyBorder="1" applyAlignment="1">
      <alignment horizontal="center" vertical="center"/>
    </xf>
    <xf numFmtId="16" fontId="91" fillId="2" borderId="12" xfId="0" applyNumberFormat="1" applyFont="1" applyFill="1" applyBorder="1" applyAlignment="1">
      <alignment horizontal="center" vertical="center"/>
    </xf>
    <xf numFmtId="16" fontId="34" fillId="0" borderId="0" xfId="13" applyNumberFormat="1" applyFont="1" applyAlignment="1" applyProtection="1">
      <alignment vertical="center"/>
    </xf>
    <xf numFmtId="16" fontId="214" fillId="2" borderId="15" xfId="0" applyNumberFormat="1" applyFont="1" applyFill="1" applyBorder="1" applyAlignment="1" applyProtection="1">
      <alignment horizontal="center" vertical="center"/>
      <protection locked="0"/>
    </xf>
    <xf numFmtId="16" fontId="43" fillId="4" borderId="2" xfId="0" applyNumberFormat="1" applyFont="1" applyFill="1" applyBorder="1" applyAlignment="1" applyProtection="1">
      <alignment horizontal="center" vertical="center"/>
      <protection locked="0"/>
    </xf>
    <xf numFmtId="16" fontId="0" fillId="0" borderId="118" xfId="0" applyNumberFormat="1" applyBorder="1" applyAlignment="1">
      <alignment horizontal="center" vertical="center"/>
    </xf>
    <xf numFmtId="16" fontId="0" fillId="0" borderId="120" xfId="0" applyNumberFormat="1" applyBorder="1" applyAlignment="1">
      <alignment horizontal="center" vertical="center"/>
    </xf>
    <xf numFmtId="16" fontId="0" fillId="0" borderId="11" xfId="0" applyNumberFormat="1" applyBorder="1" applyAlignment="1">
      <alignment horizontal="center" vertical="center"/>
    </xf>
    <xf numFmtId="0" fontId="16" fillId="47" borderId="122" xfId="1228" applyFill="1" applyBorder="1" applyAlignment="1">
      <alignment vertical="center"/>
    </xf>
    <xf numFmtId="16" fontId="47" fillId="0" borderId="2" xfId="0" applyNumberFormat="1" applyFont="1" applyBorder="1" applyAlignment="1">
      <alignment horizontal="left" vertical="center"/>
    </xf>
    <xf numFmtId="0" fontId="0" fillId="47" borderId="121" xfId="0" applyFill="1" applyBorder="1" applyAlignment="1">
      <alignment vertical="center"/>
    </xf>
    <xf numFmtId="16" fontId="16" fillId="0" borderId="2" xfId="1228" applyNumberFormat="1" applyBorder="1" applyAlignment="1">
      <alignment horizontal="center" vertical="center"/>
    </xf>
    <xf numFmtId="16" fontId="16" fillId="0" borderId="120" xfId="1228" applyNumberFormat="1" applyBorder="1" applyAlignment="1">
      <alignment horizontal="center" vertical="center"/>
    </xf>
    <xf numFmtId="16" fontId="47" fillId="0" borderId="20" xfId="0" applyNumberFormat="1" applyFont="1" applyBorder="1" applyAlignment="1">
      <alignment horizontal="left" vertical="center"/>
    </xf>
    <xf numFmtId="0" fontId="0" fillId="47" borderId="123" xfId="0" applyFill="1" applyBorder="1" applyAlignment="1">
      <alignment vertical="center"/>
    </xf>
    <xf numFmtId="16" fontId="0" fillId="0" borderId="13" xfId="0" applyNumberFormat="1" applyBorder="1" applyAlignment="1">
      <alignment horizontal="center"/>
    </xf>
    <xf numFmtId="16" fontId="0" fillId="0" borderId="19" xfId="0" applyNumberFormat="1" applyBorder="1" applyAlignment="1">
      <alignment horizontal="center" vertical="center"/>
    </xf>
    <xf numFmtId="16" fontId="0" fillId="0" borderId="107" xfId="0" applyNumberFormat="1" applyBorder="1" applyAlignment="1">
      <alignment horizontal="center" vertical="center"/>
    </xf>
    <xf numFmtId="16" fontId="16" fillId="0" borderId="1" xfId="1228" applyNumberFormat="1" applyBorder="1" applyAlignment="1">
      <alignment horizontal="center" vertical="center"/>
    </xf>
    <xf numFmtId="0" fontId="355" fillId="0" borderId="0" xfId="0" applyFont="1" applyAlignment="1">
      <alignment horizontal="center" vertical="center"/>
    </xf>
    <xf numFmtId="16" fontId="47" fillId="0" borderId="76" xfId="0" applyNumberFormat="1" applyFont="1" applyBorder="1" applyAlignment="1">
      <alignment horizontal="left" vertical="center"/>
    </xf>
    <xf numFmtId="0" fontId="0" fillId="47" borderId="11" xfId="0" applyFill="1" applyBorder="1" applyAlignment="1">
      <alignment vertical="center"/>
    </xf>
    <xf numFmtId="16" fontId="16" fillId="0" borderId="15" xfId="1228" applyNumberFormat="1" applyBorder="1" applyAlignment="1">
      <alignment horizontal="center" vertical="center"/>
    </xf>
    <xf numFmtId="16" fontId="16" fillId="0" borderId="118" xfId="1228" applyNumberFormat="1" applyBorder="1" applyAlignment="1">
      <alignment horizontal="center" vertical="center"/>
    </xf>
    <xf numFmtId="0" fontId="1" fillId="6" borderId="21" xfId="0" applyFont="1" applyFill="1" applyBorder="1" applyAlignment="1">
      <alignment horizontal="center" vertical="top"/>
    </xf>
    <xf numFmtId="16" fontId="78" fillId="0" borderId="7" xfId="0" applyNumberFormat="1" applyFont="1" applyBorder="1" applyAlignment="1">
      <alignment horizontal="center" vertical="center"/>
    </xf>
    <xf numFmtId="16" fontId="78" fillId="0" borderId="0" xfId="0" applyNumberFormat="1" applyFont="1" applyAlignment="1">
      <alignment horizontal="center"/>
    </xf>
    <xf numFmtId="16" fontId="450" fillId="0" borderId="0" xfId="0" applyNumberFormat="1" applyFont="1" applyAlignment="1">
      <alignment horizontal="center"/>
    </xf>
    <xf numFmtId="0" fontId="273" fillId="2" borderId="1" xfId="0" applyFont="1" applyFill="1" applyBorder="1" applyAlignment="1">
      <alignment vertical="center"/>
    </xf>
    <xf numFmtId="16" fontId="451" fillId="2" borderId="1" xfId="0" applyNumberFormat="1" applyFont="1" applyFill="1" applyBorder="1" applyAlignment="1">
      <alignment horizontal="left" vertical="center"/>
    </xf>
    <xf numFmtId="16" fontId="451" fillId="2" borderId="1" xfId="0" applyNumberFormat="1" applyFont="1" applyFill="1" applyBorder="1" applyAlignment="1">
      <alignment horizontal="center" vertical="center"/>
    </xf>
    <xf numFmtId="0" fontId="270" fillId="47" borderId="114" xfId="0" applyFont="1" applyFill="1" applyBorder="1" applyAlignment="1">
      <alignment vertical="center"/>
    </xf>
    <xf numFmtId="16" fontId="305" fillId="0" borderId="12" xfId="0" applyNumberFormat="1" applyFont="1" applyBorder="1" applyAlignment="1">
      <alignment horizontal="left" vertical="center"/>
    </xf>
    <xf numFmtId="16" fontId="305" fillId="0" borderId="12" xfId="0" applyNumberFormat="1" applyFont="1" applyBorder="1" applyAlignment="1">
      <alignment horizontal="center" vertical="center"/>
    </xf>
    <xf numFmtId="0" fontId="438" fillId="47" borderId="0" xfId="0" applyFont="1" applyFill="1" applyAlignment="1">
      <alignment vertical="center"/>
    </xf>
    <xf numFmtId="16" fontId="92" fillId="0" borderId="10" xfId="0" applyNumberFormat="1" applyFont="1" applyBorder="1" applyAlignment="1">
      <alignment horizontal="left" vertical="center"/>
    </xf>
    <xf numFmtId="16" fontId="92" fillId="0" borderId="10" xfId="0" applyNumberFormat="1" applyFont="1" applyBorder="1" applyAlignment="1">
      <alignment horizontal="center" vertical="center"/>
    </xf>
    <xf numFmtId="16" fontId="92" fillId="2" borderId="10" xfId="0" applyNumberFormat="1" applyFont="1" applyFill="1" applyBorder="1" applyAlignment="1">
      <alignment horizontal="center" vertical="center"/>
    </xf>
    <xf numFmtId="0" fontId="438" fillId="47" borderId="96" xfId="0" applyFont="1" applyFill="1" applyBorder="1" applyAlignment="1">
      <alignment vertical="center"/>
    </xf>
    <xf numFmtId="16" fontId="92" fillId="0" borderId="2" xfId="0" applyNumberFormat="1" applyFont="1" applyBorder="1" applyAlignment="1">
      <alignment horizontal="left" vertical="center"/>
    </xf>
    <xf numFmtId="16" fontId="92" fillId="0" borderId="2" xfId="0" applyNumberFormat="1" applyFont="1" applyBorder="1" applyAlignment="1">
      <alignment horizontal="center" vertical="center"/>
    </xf>
    <xf numFmtId="16" fontId="92" fillId="2" borderId="15" xfId="0" applyNumberFormat="1" applyFont="1" applyFill="1" applyBorder="1" applyAlignment="1">
      <alignment horizontal="center" vertical="center"/>
    </xf>
    <xf numFmtId="0" fontId="24" fillId="4" borderId="1" xfId="1" applyFont="1" applyFill="1" applyBorder="1" applyAlignment="1" applyProtection="1">
      <alignment vertical="center" wrapText="1"/>
      <protection locked="0"/>
    </xf>
    <xf numFmtId="0" fontId="343" fillId="15" borderId="95" xfId="0" applyFont="1" applyFill="1" applyBorder="1" applyAlignment="1">
      <alignment vertical="center"/>
    </xf>
    <xf numFmtId="0" fontId="244" fillId="15" borderId="95" xfId="0" applyFont="1" applyFill="1" applyBorder="1" applyAlignment="1">
      <alignment horizontal="center" wrapText="1"/>
    </xf>
    <xf numFmtId="16" fontId="244" fillId="15" borderId="95" xfId="0" applyNumberFormat="1" applyFont="1" applyFill="1" applyBorder="1" applyAlignment="1">
      <alignment horizontal="center" wrapText="1"/>
    </xf>
    <xf numFmtId="16" fontId="349" fillId="15" borderId="95" xfId="0" applyNumberFormat="1" applyFont="1" applyFill="1" applyBorder="1" applyAlignment="1">
      <alignment horizontal="center" wrapText="1"/>
    </xf>
    <xf numFmtId="16" fontId="347" fillId="15" borderId="95" xfId="0" applyNumberFormat="1" applyFont="1" applyFill="1" applyBorder="1" applyAlignment="1">
      <alignment horizontal="center" wrapText="1"/>
    </xf>
    <xf numFmtId="0" fontId="348" fillId="15" borderId="95" xfId="0" applyFont="1" applyFill="1" applyBorder="1" applyAlignment="1">
      <alignment vertical="center"/>
    </xf>
    <xf numFmtId="0" fontId="346" fillId="15" borderId="95" xfId="0" applyFont="1" applyFill="1" applyBorder="1" applyAlignment="1">
      <alignment vertical="center"/>
    </xf>
    <xf numFmtId="0" fontId="343" fillId="25" borderId="95" xfId="0" applyFont="1" applyFill="1" applyBorder="1" applyAlignment="1">
      <alignment vertical="center"/>
    </xf>
    <xf numFmtId="0" fontId="244" fillId="25" borderId="95" xfId="0" applyFont="1" applyFill="1" applyBorder="1" applyAlignment="1">
      <alignment horizontal="center" wrapText="1"/>
    </xf>
    <xf numFmtId="16" fontId="244" fillId="25" borderId="95" xfId="0" applyNumberFormat="1" applyFont="1" applyFill="1" applyBorder="1" applyAlignment="1">
      <alignment horizontal="center" wrapText="1"/>
    </xf>
    <xf numFmtId="16" fontId="349" fillId="25" borderId="95" xfId="0" applyNumberFormat="1" applyFont="1" applyFill="1" applyBorder="1" applyAlignment="1">
      <alignment horizontal="center" wrapText="1"/>
    </xf>
    <xf numFmtId="16" fontId="347" fillId="25" borderId="95" xfId="0" applyNumberFormat="1" applyFont="1" applyFill="1" applyBorder="1" applyAlignment="1">
      <alignment horizontal="center" wrapText="1"/>
    </xf>
    <xf numFmtId="16" fontId="120" fillId="7" borderId="1" xfId="0" applyNumberFormat="1" applyFont="1" applyFill="1" applyBorder="1" applyAlignment="1" applyProtection="1">
      <alignment horizontal="left" vertical="center"/>
      <protection locked="0"/>
    </xf>
    <xf numFmtId="16" fontId="120" fillId="7" borderId="1" xfId="0" applyNumberFormat="1" applyFont="1" applyFill="1" applyBorder="1" applyAlignment="1" applyProtection="1">
      <alignment horizontal="center" vertical="center"/>
      <protection locked="0"/>
    </xf>
    <xf numFmtId="16" fontId="120" fillId="7" borderId="1" xfId="0" applyNumberFormat="1" applyFont="1" applyFill="1" applyBorder="1" applyAlignment="1" applyProtection="1">
      <alignment horizontal="center" vertical="center" wrapText="1"/>
      <protection locked="0"/>
    </xf>
    <xf numFmtId="16" fontId="43" fillId="2" borderId="1" xfId="0" applyNumberFormat="1" applyFont="1" applyFill="1" applyBorder="1" applyAlignment="1" applyProtection="1">
      <alignment horizontal="left" vertical="center"/>
      <protection locked="0"/>
    </xf>
    <xf numFmtId="16" fontId="145" fillId="7" borderId="1" xfId="0" applyNumberFormat="1" applyFont="1" applyFill="1" applyBorder="1" applyAlignment="1" applyProtection="1">
      <alignment horizontal="left" vertical="center"/>
      <protection locked="0"/>
    </xf>
    <xf numFmtId="16" fontId="145" fillId="2" borderId="1" xfId="0" applyNumberFormat="1" applyFont="1" applyFill="1" applyBorder="1" applyAlignment="1" applyProtection="1">
      <alignment horizontal="right" vertical="center"/>
      <protection locked="0"/>
    </xf>
    <xf numFmtId="16" fontId="40" fillId="0" borderId="40" xfId="0" applyNumberFormat="1" applyFont="1" applyBorder="1" applyAlignment="1">
      <alignment horizontal="center" vertical="center"/>
    </xf>
    <xf numFmtId="16" fontId="351" fillId="4" borderId="1" xfId="0" applyNumberFormat="1" applyFont="1" applyFill="1" applyBorder="1" applyAlignment="1" applyProtection="1">
      <alignment horizontal="center" vertical="center" wrapText="1"/>
      <protection locked="0"/>
    </xf>
    <xf numFmtId="0" fontId="207" fillId="0" borderId="95" xfId="0" applyFont="1" applyBorder="1"/>
    <xf numFmtId="16" fontId="357" fillId="0" borderId="2" xfId="0" applyNumberFormat="1" applyFont="1" applyBorder="1" applyAlignment="1" applyProtection="1">
      <alignment horizontal="left" vertical="center"/>
      <protection locked="0"/>
    </xf>
    <xf numFmtId="16" fontId="357" fillId="0" borderId="2" xfId="0" applyNumberFormat="1" applyFont="1" applyBorder="1" applyAlignment="1" applyProtection="1">
      <alignment horizontal="center" vertical="center"/>
      <protection locked="0"/>
    </xf>
    <xf numFmtId="16" fontId="357" fillId="2" borderId="15" xfId="0" applyNumberFormat="1" applyFont="1" applyFill="1" applyBorder="1" applyAlignment="1" applyProtection="1">
      <alignment horizontal="center" vertical="center"/>
      <protection locked="0"/>
    </xf>
    <xf numFmtId="16" fontId="355" fillId="15" borderId="0" xfId="0" applyNumberFormat="1" applyFont="1" applyFill="1" applyAlignment="1">
      <alignment horizontal="center" vertical="center"/>
    </xf>
    <xf numFmtId="0" fontId="120" fillId="21" borderId="75" xfId="0" applyFont="1" applyFill="1" applyBorder="1" applyAlignment="1" applyProtection="1">
      <alignment horizontal="center" vertical="center" wrapText="1"/>
      <protection locked="0"/>
    </xf>
    <xf numFmtId="0" fontId="120" fillId="21" borderId="28" xfId="0" applyFont="1" applyFill="1" applyBorder="1" applyAlignment="1" applyProtection="1">
      <alignment horizontal="center" vertical="center" wrapText="1"/>
      <protection locked="0"/>
    </xf>
    <xf numFmtId="16" fontId="453" fillId="0" borderId="0" xfId="0" applyNumberFormat="1" applyFont="1" applyAlignment="1">
      <alignment horizontal="center" vertical="center"/>
    </xf>
    <xf numFmtId="16" fontId="355" fillId="2" borderId="0" xfId="0" applyNumberFormat="1" applyFont="1" applyFill="1" applyAlignment="1">
      <alignment horizontal="center" vertical="center"/>
    </xf>
    <xf numFmtId="16" fontId="69" fillId="0" borderId="1" xfId="0" applyNumberFormat="1" applyFont="1" applyBorder="1" applyAlignment="1">
      <alignment horizontal="center" vertical="center"/>
    </xf>
    <xf numFmtId="16" fontId="454" fillId="0" borderId="0" xfId="0" applyNumberFormat="1" applyFont="1" applyAlignment="1">
      <alignment horizontal="left" vertical="center"/>
    </xf>
    <xf numFmtId="0" fontId="247" fillId="13" borderId="102" xfId="0" applyFont="1" applyFill="1" applyBorder="1"/>
    <xf numFmtId="0" fontId="247" fillId="13" borderId="102" xfId="0" applyFont="1" applyFill="1" applyBorder="1" applyAlignment="1">
      <alignment horizontal="center"/>
    </xf>
    <xf numFmtId="16" fontId="247" fillId="13" borderId="102" xfId="0" applyNumberFormat="1" applyFont="1" applyFill="1" applyBorder="1" applyAlignment="1">
      <alignment horizontal="center"/>
    </xf>
    <xf numFmtId="0" fontId="191" fillId="10" borderId="95" xfId="0" applyFont="1" applyFill="1" applyBorder="1"/>
    <xf numFmtId="0" fontId="191" fillId="10" borderId="95" xfId="0" applyFont="1" applyFill="1" applyBorder="1" applyAlignment="1">
      <alignment horizontal="center"/>
    </xf>
    <xf numFmtId="16" fontId="167" fillId="4" borderId="95" xfId="0" applyNumberFormat="1" applyFont="1" applyFill="1" applyBorder="1" applyAlignment="1">
      <alignment horizontal="center"/>
    </xf>
    <xf numFmtId="16" fontId="167" fillId="4" borderId="108" xfId="0" applyNumberFormat="1" applyFont="1" applyFill="1" applyBorder="1" applyAlignment="1">
      <alignment horizontal="center"/>
    </xf>
    <xf numFmtId="16" fontId="455" fillId="4" borderId="95" xfId="0" applyNumberFormat="1" applyFont="1" applyFill="1" applyBorder="1" applyAlignment="1">
      <alignment horizontal="center"/>
    </xf>
    <xf numFmtId="0" fontId="78" fillId="47" borderId="68" xfId="0" applyFont="1" applyFill="1" applyBorder="1" applyAlignment="1">
      <alignment vertical="center"/>
    </xf>
    <xf numFmtId="16" fontId="78" fillId="0" borderId="12" xfId="0" applyNumberFormat="1" applyFont="1" applyBorder="1" applyAlignment="1">
      <alignment horizontal="center" vertical="center"/>
    </xf>
    <xf numFmtId="0" fontId="244" fillId="53" borderId="95" xfId="0" applyFont="1" applyFill="1" applyBorder="1" applyAlignment="1">
      <alignment horizontal="center" wrapText="1"/>
    </xf>
    <xf numFmtId="16" fontId="244" fillId="53" borderId="95" xfId="0" applyNumberFormat="1" applyFont="1" applyFill="1" applyBorder="1" applyAlignment="1">
      <alignment horizontal="center"/>
    </xf>
    <xf numFmtId="16" fontId="244" fillId="53" borderId="108" xfId="0" applyNumberFormat="1" applyFont="1" applyFill="1" applyBorder="1" applyAlignment="1">
      <alignment horizontal="center"/>
    </xf>
    <xf numFmtId="16" fontId="244" fillId="0" borderId="108" xfId="0" applyNumberFormat="1" applyFont="1" applyBorder="1" applyAlignment="1">
      <alignment horizontal="center"/>
    </xf>
    <xf numFmtId="0" fontId="244" fillId="0" borderId="102" xfId="0" applyFont="1" applyBorder="1" applyAlignment="1">
      <alignment horizontal="center"/>
    </xf>
    <xf numFmtId="16" fontId="244" fillId="0" borderId="96" xfId="0" applyNumberFormat="1" applyFont="1" applyBorder="1" applyAlignment="1">
      <alignment horizontal="center"/>
    </xf>
    <xf numFmtId="16" fontId="244" fillId="20" borderId="108" xfId="0" applyNumberFormat="1" applyFont="1" applyFill="1" applyBorder="1" applyAlignment="1">
      <alignment horizontal="center"/>
    </xf>
    <xf numFmtId="0" fontId="251" fillId="0" borderId="124" xfId="0" applyFont="1" applyBorder="1" applyAlignment="1">
      <alignment horizontal="center" wrapText="1"/>
    </xf>
    <xf numFmtId="0" fontId="0" fillId="0" borderId="113" xfId="0" applyBorder="1" applyAlignment="1">
      <alignment vertical="center"/>
    </xf>
    <xf numFmtId="16" fontId="89" fillId="0" borderId="12" xfId="0" applyNumberFormat="1" applyFont="1" applyBorder="1" applyAlignment="1" applyProtection="1">
      <alignment horizontal="left" vertical="center"/>
      <protection locked="0"/>
    </xf>
    <xf numFmtId="16" fontId="120" fillId="4" borderId="1" xfId="0" applyNumberFormat="1" applyFont="1" applyFill="1" applyBorder="1" applyAlignment="1" applyProtection="1">
      <alignment horizontal="center" vertical="center" wrapText="1"/>
      <protection locked="0"/>
    </xf>
    <xf numFmtId="16" fontId="120" fillId="2" borderId="1" xfId="0" applyNumberFormat="1" applyFont="1" applyFill="1" applyBorder="1" applyAlignment="1" applyProtection="1">
      <alignment horizontal="left" vertical="center"/>
      <protection locked="0"/>
    </xf>
    <xf numFmtId="0" fontId="58" fillId="0" borderId="20" xfId="0" applyFont="1" applyBorder="1" applyAlignment="1">
      <alignment horizontal="center" vertical="center" wrapText="1"/>
    </xf>
    <xf numFmtId="0" fontId="58" fillId="0" borderId="20" xfId="0" applyFont="1" applyBorder="1" applyAlignment="1">
      <alignment horizontal="left" vertical="center" wrapText="1"/>
    </xf>
    <xf numFmtId="0" fontId="456" fillId="0" borderId="0" xfId="0" applyFont="1"/>
    <xf numFmtId="0" fontId="244" fillId="20" borderId="95" xfId="0" applyFont="1" applyFill="1" applyBorder="1"/>
    <xf numFmtId="0" fontId="244" fillId="13" borderId="95" xfId="0" applyFont="1" applyFill="1" applyBorder="1"/>
    <xf numFmtId="0" fontId="147" fillId="0" borderId="0" xfId="0" applyFont="1" applyAlignment="1">
      <alignment wrapText="1"/>
    </xf>
    <xf numFmtId="16" fontId="50" fillId="4" borderId="12" xfId="0" applyNumberFormat="1" applyFont="1" applyFill="1" applyBorder="1" applyAlignment="1" applyProtection="1">
      <alignment horizontal="center" vertical="center"/>
      <protection locked="0"/>
    </xf>
    <xf numFmtId="16" fontId="247" fillId="13" borderId="19" xfId="0" applyNumberFormat="1" applyFont="1" applyFill="1" applyBorder="1" applyAlignment="1">
      <alignment horizontal="center"/>
    </xf>
    <xf numFmtId="16" fontId="247" fillId="13" borderId="2" xfId="0" applyNumberFormat="1" applyFont="1" applyFill="1" applyBorder="1" applyAlignment="1">
      <alignment horizontal="center"/>
    </xf>
    <xf numFmtId="16" fontId="91" fillId="0" borderId="0" xfId="0" applyNumberFormat="1" applyFont="1" applyAlignment="1">
      <alignment horizontal="center" vertical="center"/>
    </xf>
    <xf numFmtId="0" fontId="208" fillId="10" borderId="95" xfId="0" applyFont="1" applyFill="1" applyBorder="1" applyAlignment="1">
      <alignment horizontal="center" wrapText="1"/>
    </xf>
    <xf numFmtId="0" fontId="208" fillId="15" borderId="95" xfId="0" applyFont="1" applyFill="1" applyBorder="1" applyAlignment="1">
      <alignment horizontal="center" wrapText="1"/>
    </xf>
    <xf numFmtId="16" fontId="53" fillId="0" borderId="6" xfId="0" applyNumberFormat="1" applyFont="1" applyBorder="1" applyAlignment="1">
      <alignment horizontal="center" vertical="center"/>
    </xf>
    <xf numFmtId="16" fontId="245" fillId="13" borderId="95" xfId="0" applyNumberFormat="1" applyFont="1" applyFill="1" applyBorder="1" applyAlignment="1">
      <alignment horizontal="center"/>
    </xf>
    <xf numFmtId="16" fontId="91" fillId="2" borderId="112" xfId="0" applyNumberFormat="1" applyFont="1" applyFill="1" applyBorder="1" applyAlignment="1">
      <alignment horizontal="center" vertical="center"/>
    </xf>
    <xf numFmtId="0" fontId="0" fillId="47" borderId="6" xfId="0" applyFill="1" applyBorder="1" applyAlignment="1">
      <alignment vertical="center"/>
    </xf>
    <xf numFmtId="16" fontId="326" fillId="4" borderId="1" xfId="0" applyNumberFormat="1" applyFont="1" applyFill="1" applyBorder="1" applyAlignment="1">
      <alignment horizontal="center" vertical="center"/>
    </xf>
    <xf numFmtId="16" fontId="245" fillId="53" borderId="95" xfId="0" applyNumberFormat="1" applyFont="1" applyFill="1" applyBorder="1" applyAlignment="1">
      <alignment horizontal="center" wrapText="1"/>
    </xf>
    <xf numFmtId="0" fontId="201" fillId="0" borderId="1" xfId="13" applyFont="1" applyFill="1" applyBorder="1" applyAlignment="1" applyProtection="1">
      <alignment horizontal="left" vertical="center" wrapText="1"/>
      <protection locked="0"/>
    </xf>
    <xf numFmtId="0" fontId="457" fillId="47" borderId="1" xfId="0" applyFont="1" applyFill="1" applyBorder="1" applyAlignment="1">
      <alignment vertical="center"/>
    </xf>
    <xf numFmtId="16" fontId="91" fillId="0" borderId="10" xfId="0" applyNumberFormat="1" applyFont="1" applyBorder="1" applyAlignment="1">
      <alignment horizontal="center" vertical="center"/>
    </xf>
    <xf numFmtId="0" fontId="0" fillId="47" borderId="34" xfId="0" applyFill="1" applyBorder="1" applyAlignment="1">
      <alignment vertical="center"/>
    </xf>
    <xf numFmtId="0" fontId="21" fillId="4" borderId="2" xfId="1" applyFont="1" applyFill="1" applyBorder="1" applyAlignment="1" applyProtection="1">
      <alignment horizontal="left" vertical="center" wrapText="1"/>
      <protection locked="0"/>
    </xf>
    <xf numFmtId="0" fontId="21" fillId="4" borderId="2" xfId="1" applyFont="1" applyFill="1" applyBorder="1" applyAlignment="1" applyProtection="1">
      <alignment vertical="center"/>
      <protection locked="0"/>
    </xf>
    <xf numFmtId="0" fontId="21" fillId="4" borderId="2" xfId="1" applyFont="1" applyFill="1" applyBorder="1" applyAlignment="1" applyProtection="1">
      <alignment horizontal="center" vertical="center" wrapText="1"/>
      <protection locked="0"/>
    </xf>
    <xf numFmtId="0" fontId="21" fillId="4" borderId="2" xfId="1" applyFont="1" applyFill="1" applyBorder="1" applyAlignment="1" applyProtection="1">
      <alignment vertical="center" wrapText="1"/>
      <protection locked="0"/>
    </xf>
    <xf numFmtId="0" fontId="458" fillId="0" borderId="46" xfId="0" applyFont="1" applyBorder="1" applyAlignment="1">
      <alignment horizontal="center" vertical="center"/>
    </xf>
    <xf numFmtId="16" fontId="458" fillId="0" borderId="53" xfId="0" applyNumberFormat="1" applyFont="1" applyBorder="1" applyAlignment="1">
      <alignment horizontal="center" vertical="center"/>
    </xf>
    <xf numFmtId="16" fontId="41" fillId="0" borderId="53" xfId="0" applyNumberFormat="1" applyFont="1" applyBorder="1" applyAlignment="1">
      <alignment horizontal="center" vertical="center"/>
    </xf>
    <xf numFmtId="16" fontId="438" fillId="0" borderId="53" xfId="0" applyNumberFormat="1" applyFont="1" applyBorder="1" applyAlignment="1">
      <alignment horizontal="center" vertical="center"/>
    </xf>
    <xf numFmtId="16" fontId="291" fillId="0" borderId="53" xfId="0" applyNumberFormat="1" applyFont="1" applyBorder="1" applyAlignment="1">
      <alignment horizontal="center" vertical="center"/>
    </xf>
    <xf numFmtId="16" fontId="291" fillId="0" borderId="45" xfId="0" applyNumberFormat="1" applyFont="1" applyBorder="1" applyAlignment="1">
      <alignment horizontal="center" vertical="center"/>
    </xf>
    <xf numFmtId="0" fontId="95" fillId="0" borderId="50" xfId="0" applyFont="1" applyBorder="1" applyAlignment="1">
      <alignment horizontal="left" vertical="center"/>
    </xf>
    <xf numFmtId="0" fontId="95" fillId="0" borderId="92" xfId="0" applyFont="1" applyBorder="1" applyAlignment="1">
      <alignment vertical="center"/>
    </xf>
    <xf numFmtId="0" fontId="89" fillId="0" borderId="50" xfId="0" applyFont="1" applyBorder="1" applyAlignment="1">
      <alignment horizontal="left" vertical="center"/>
    </xf>
    <xf numFmtId="0" fontId="459" fillId="0" borderId="0" xfId="13" applyFont="1" applyAlignment="1" applyProtection="1">
      <alignment horizontal="left" vertical="center"/>
    </xf>
    <xf numFmtId="0" fontId="459" fillId="0" borderId="92" xfId="13" applyFont="1" applyBorder="1" applyAlignment="1" applyProtection="1">
      <alignment horizontal="left" vertical="center"/>
    </xf>
    <xf numFmtId="0" fontId="459" fillId="0" borderId="0" xfId="13" applyFont="1" applyAlignment="1" applyProtection="1">
      <alignment vertical="center"/>
    </xf>
    <xf numFmtId="0" fontId="459" fillId="0" borderId="92" xfId="13" applyFont="1" applyBorder="1" applyAlignment="1" applyProtection="1">
      <alignment vertical="center"/>
    </xf>
    <xf numFmtId="0" fontId="89" fillId="0" borderId="92" xfId="0" applyFont="1" applyBorder="1" applyAlignment="1">
      <alignment horizontal="center" vertical="center"/>
    </xf>
    <xf numFmtId="0" fontId="53" fillId="0" borderId="55" xfId="0" applyFont="1" applyBorder="1" applyAlignment="1">
      <alignment vertical="center"/>
    </xf>
    <xf numFmtId="0" fontId="53" fillId="0" borderId="23" xfId="0" applyFont="1" applyBorder="1" applyAlignment="1">
      <alignment vertical="center"/>
    </xf>
    <xf numFmtId="0" fontId="89" fillId="0" borderId="23" xfId="0" applyFont="1" applyBorder="1" applyAlignment="1">
      <alignment vertical="center"/>
    </xf>
    <xf numFmtId="0" fontId="53" fillId="0" borderId="56" xfId="0" applyFont="1" applyBorder="1" applyAlignment="1">
      <alignment vertical="center"/>
    </xf>
    <xf numFmtId="16" fontId="38" fillId="0" borderId="0" xfId="0" applyNumberFormat="1" applyFont="1" applyAlignment="1">
      <alignment vertical="center"/>
    </xf>
    <xf numFmtId="0" fontId="67" fillId="0" borderId="0" xfId="2" applyFont="1" applyAlignment="1">
      <alignment horizontal="right" vertical="center"/>
    </xf>
    <xf numFmtId="16" fontId="281" fillId="0" borderId="68" xfId="0" applyNumberFormat="1" applyFont="1" applyBorder="1" applyAlignment="1">
      <alignment horizontal="right" vertical="center"/>
    </xf>
    <xf numFmtId="0" fontId="279" fillId="0" borderId="0" xfId="0" applyFont="1" applyAlignment="1">
      <alignment horizontal="right" vertical="center" wrapText="1"/>
    </xf>
    <xf numFmtId="0" fontId="157" fillId="0" borderId="0" xfId="0" applyFont="1" applyAlignment="1">
      <alignment horizontal="right" vertical="center" wrapText="1"/>
    </xf>
    <xf numFmtId="16" fontId="78" fillId="0" borderId="0" xfId="0" applyNumberFormat="1" applyFont="1" applyAlignment="1">
      <alignment vertical="center"/>
    </xf>
    <xf numFmtId="16" fontId="281" fillId="0" borderId="0" xfId="0" applyNumberFormat="1" applyFont="1" applyAlignment="1">
      <alignment horizontal="right" vertical="center"/>
    </xf>
    <xf numFmtId="0" fontId="76" fillId="0" borderId="0" xfId="0" applyFont="1" applyAlignment="1">
      <alignment vertical="center"/>
    </xf>
    <xf numFmtId="0" fontId="51" fillId="0" borderId="0" xfId="0" applyFont="1" applyAlignment="1">
      <alignment vertical="center"/>
    </xf>
    <xf numFmtId="0" fontId="77" fillId="0" borderId="0" xfId="13" applyFont="1" applyAlignment="1" applyProtection="1">
      <alignment vertical="center"/>
    </xf>
    <xf numFmtId="16" fontId="89" fillId="0" borderId="10" xfId="0" applyNumberFormat="1" applyFont="1" applyBorder="1" applyAlignment="1" applyProtection="1">
      <alignment horizontal="left" vertical="center"/>
      <protection locked="0"/>
    </xf>
    <xf numFmtId="16" fontId="89" fillId="0" borderId="16" xfId="0" applyNumberFormat="1" applyFont="1" applyBorder="1" applyAlignment="1" applyProtection="1">
      <alignment horizontal="center" vertical="center"/>
      <protection locked="0"/>
    </xf>
    <xf numFmtId="0" fontId="0" fillId="0" borderId="126" xfId="0" applyBorder="1" applyAlignment="1">
      <alignment vertical="center"/>
    </xf>
    <xf numFmtId="16" fontId="89" fillId="0" borderId="127" xfId="0" applyNumberFormat="1" applyFont="1" applyBorder="1" applyAlignment="1" applyProtection="1">
      <alignment horizontal="center" vertical="center"/>
      <protection locked="0"/>
    </xf>
    <xf numFmtId="16" fontId="89" fillId="2" borderId="127" xfId="0" applyNumberFormat="1" applyFont="1" applyFill="1" applyBorder="1" applyAlignment="1" applyProtection="1">
      <alignment horizontal="center" vertical="center"/>
      <protection locked="0"/>
    </xf>
    <xf numFmtId="0" fontId="89" fillId="0" borderId="127" xfId="0" applyFont="1" applyBorder="1" applyAlignment="1">
      <alignment vertical="center" wrapText="1"/>
    </xf>
    <xf numFmtId="0" fontId="108" fillId="0" borderId="127" xfId="0" applyFont="1" applyBorder="1" applyAlignment="1">
      <alignment horizontal="center" vertical="center" wrapText="1"/>
    </xf>
    <xf numFmtId="16" fontId="108" fillId="0" borderId="127" xfId="0" applyNumberFormat="1" applyFont="1" applyBorder="1" applyAlignment="1">
      <alignment horizontal="center" vertical="center"/>
    </xf>
    <xf numFmtId="16" fontId="89" fillId="0" borderId="128" xfId="0" applyNumberFormat="1" applyFont="1" applyBorder="1" applyAlignment="1">
      <alignment horizontal="center" vertical="center"/>
    </xf>
    <xf numFmtId="16" fontId="89" fillId="0" borderId="127" xfId="0" applyNumberFormat="1" applyFont="1" applyBorder="1" applyAlignment="1">
      <alignment horizontal="center" vertical="center"/>
    </xf>
    <xf numFmtId="16" fontId="89" fillId="0" borderId="129" xfId="0" applyNumberFormat="1" applyFont="1" applyBorder="1" applyAlignment="1">
      <alignment horizontal="center" vertical="center"/>
    </xf>
    <xf numFmtId="0" fontId="0" fillId="0" borderId="130" xfId="0" applyBorder="1" applyAlignment="1">
      <alignment vertical="center"/>
    </xf>
    <xf numFmtId="16" fontId="89" fillId="0" borderId="18" xfId="0" applyNumberFormat="1" applyFont="1" applyBorder="1" applyAlignment="1" applyProtection="1">
      <alignment horizontal="center" vertical="center"/>
      <protection locked="0"/>
    </xf>
    <xf numFmtId="16" fontId="89" fillId="2" borderId="18" xfId="0" applyNumberFormat="1" applyFont="1" applyFill="1" applyBorder="1" applyAlignment="1" applyProtection="1">
      <alignment horizontal="center" vertical="center"/>
      <protection locked="0"/>
    </xf>
    <xf numFmtId="16" fontId="0" fillId="3" borderId="16" xfId="0" applyNumberFormat="1" applyFill="1" applyBorder="1" applyAlignment="1">
      <alignment horizontal="left" wrapText="1"/>
    </xf>
    <xf numFmtId="0" fontId="0" fillId="3" borderId="13" xfId="0" applyFill="1" applyBorder="1" applyAlignment="1">
      <alignment horizontal="left" wrapText="1"/>
    </xf>
    <xf numFmtId="16" fontId="0" fillId="2" borderId="1" xfId="0" applyNumberFormat="1" applyFill="1" applyBorder="1" applyAlignment="1" applyProtection="1">
      <alignment horizontal="left" vertical="center"/>
      <protection locked="0"/>
    </xf>
    <xf numFmtId="16" fontId="276" fillId="2" borderId="1" xfId="0" applyNumberFormat="1" applyFont="1" applyFill="1" applyBorder="1" applyAlignment="1" applyProtection="1">
      <alignment horizontal="center" vertical="center"/>
      <protection locked="0"/>
    </xf>
    <xf numFmtId="0" fontId="247" fillId="20" borderId="102" xfId="0" applyFont="1" applyFill="1" applyBorder="1"/>
    <xf numFmtId="0" fontId="244" fillId="20" borderId="102" xfId="0" applyFont="1" applyFill="1" applyBorder="1" applyAlignment="1">
      <alignment horizontal="center"/>
    </xf>
    <xf numFmtId="16" fontId="100" fillId="0" borderId="0" xfId="0" applyNumberFormat="1" applyFont="1" applyAlignment="1">
      <alignment horizontal="left" vertical="center"/>
    </xf>
    <xf numFmtId="16" fontId="0" fillId="0" borderId="53" xfId="0" applyNumberFormat="1" applyBorder="1" applyAlignment="1">
      <alignment horizontal="center" vertical="center"/>
    </xf>
    <xf numFmtId="0" fontId="33" fillId="0" borderId="0" xfId="13" applyAlignment="1" applyProtection="1">
      <alignment horizontal="left" vertical="center"/>
    </xf>
    <xf numFmtId="16" fontId="460" fillId="34" borderId="1" xfId="0" applyNumberFormat="1" applyFont="1" applyFill="1" applyBorder="1" applyAlignment="1">
      <alignment horizontal="center" vertical="center" wrapText="1"/>
    </xf>
    <xf numFmtId="0" fontId="461" fillId="0" borderId="0" xfId="2" applyFont="1" applyAlignment="1">
      <alignment horizontal="center" vertical="center"/>
    </xf>
    <xf numFmtId="0" fontId="89" fillId="0" borderId="0" xfId="2" applyFont="1" applyAlignment="1">
      <alignment horizontal="center" vertical="center"/>
    </xf>
    <xf numFmtId="16" fontId="462" fillId="0" borderId="1" xfId="13" applyNumberFormat="1" applyFont="1" applyBorder="1" applyAlignment="1" applyProtection="1">
      <alignment horizontal="center" vertical="center"/>
    </xf>
    <xf numFmtId="0" fontId="408" fillId="53" borderId="95" xfId="0" applyFont="1" applyFill="1" applyBorder="1" applyAlignment="1">
      <alignment wrapText="1"/>
    </xf>
    <xf numFmtId="0" fontId="245" fillId="0" borderId="95" xfId="0" applyFont="1" applyBorder="1"/>
    <xf numFmtId="0" fontId="23" fillId="49" borderId="1" xfId="1" applyFont="1" applyFill="1" applyBorder="1" applyAlignment="1" applyProtection="1">
      <alignment horizontal="left" vertical="center"/>
      <protection locked="0"/>
    </xf>
    <xf numFmtId="0" fontId="23" fillId="49" borderId="1" xfId="1" applyFont="1" applyFill="1" applyBorder="1" applyAlignment="1" applyProtection="1">
      <alignment vertical="center"/>
      <protection locked="0"/>
    </xf>
    <xf numFmtId="0" fontId="23" fillId="49" borderId="1" xfId="1" applyFont="1" applyFill="1" applyBorder="1" applyAlignment="1" applyProtection="1">
      <alignment horizontal="center" vertical="center"/>
      <protection locked="0"/>
    </xf>
    <xf numFmtId="0" fontId="21" fillId="49" borderId="1" xfId="0" applyFont="1" applyFill="1" applyBorder="1" applyAlignment="1" applyProtection="1">
      <alignment horizontal="left" vertical="center"/>
      <protection locked="0"/>
    </xf>
    <xf numFmtId="0" fontId="23" fillId="49" borderId="20" xfId="1" applyFont="1" applyFill="1" applyBorder="1" applyAlignment="1" applyProtection="1">
      <alignment horizontal="left" vertical="center"/>
      <protection locked="0"/>
    </xf>
    <xf numFmtId="0" fontId="18" fillId="49" borderId="1" xfId="1" applyFont="1" applyFill="1" applyBorder="1" applyAlignment="1" applyProtection="1">
      <alignment horizontal="left" vertical="center" wrapText="1"/>
      <protection locked="0"/>
    </xf>
    <xf numFmtId="0" fontId="23" fillId="49" borderId="20" xfId="1" applyFont="1" applyFill="1" applyBorder="1" applyAlignment="1" applyProtection="1">
      <alignment vertical="center"/>
      <protection locked="0"/>
    </xf>
    <xf numFmtId="16" fontId="247" fillId="4" borderId="102" xfId="0" applyNumberFormat="1" applyFont="1" applyFill="1" applyBorder="1" applyAlignment="1">
      <alignment horizontal="center"/>
    </xf>
    <xf numFmtId="16" fontId="247" fillId="4" borderId="14" xfId="0" applyNumberFormat="1" applyFont="1" applyFill="1" applyBorder="1" applyAlignment="1">
      <alignment horizontal="center"/>
    </xf>
    <xf numFmtId="16" fontId="247" fillId="4" borderId="14" xfId="0" applyNumberFormat="1" applyFont="1" applyFill="1" applyBorder="1" applyAlignment="1">
      <alignment horizontal="center" wrapText="1"/>
    </xf>
    <xf numFmtId="0" fontId="245" fillId="53" borderId="95" xfId="0" applyFont="1" applyFill="1" applyBorder="1" applyAlignment="1">
      <alignment horizontal="center" wrapText="1"/>
    </xf>
    <xf numFmtId="16" fontId="247" fillId="4" borderId="95" xfId="0" applyNumberFormat="1" applyFont="1" applyFill="1" applyBorder="1" applyAlignment="1">
      <alignment horizontal="center"/>
    </xf>
    <xf numFmtId="16" fontId="247" fillId="4" borderId="2" xfId="0" applyNumberFormat="1" applyFont="1" applyFill="1" applyBorder="1" applyAlignment="1">
      <alignment horizontal="center"/>
    </xf>
    <xf numFmtId="16" fontId="244" fillId="0" borderId="93" xfId="0" applyNumberFormat="1" applyFont="1" applyBorder="1" applyAlignment="1">
      <alignment horizontal="center"/>
    </xf>
    <xf numFmtId="0" fontId="244" fillId="30" borderId="131" xfId="0" applyFont="1" applyFill="1" applyBorder="1"/>
    <xf numFmtId="0" fontId="244" fillId="30" borderId="131" xfId="0" applyFont="1" applyFill="1" applyBorder="1" applyAlignment="1">
      <alignment horizontal="center"/>
    </xf>
    <xf numFmtId="16" fontId="244" fillId="30" borderId="131" xfId="0" applyNumberFormat="1" applyFont="1" applyFill="1" applyBorder="1" applyAlignment="1">
      <alignment horizontal="center"/>
    </xf>
    <xf numFmtId="0" fontId="205" fillId="0" borderId="33" xfId="0" applyFont="1" applyBorder="1" applyAlignment="1">
      <alignment horizontal="center" wrapText="1"/>
    </xf>
    <xf numFmtId="0" fontId="251" fillId="0" borderId="133" xfId="0" applyFont="1" applyBorder="1" applyAlignment="1">
      <alignment horizontal="center" wrapText="1"/>
    </xf>
    <xf numFmtId="16" fontId="462" fillId="4" borderId="1" xfId="13" applyNumberFormat="1" applyFont="1" applyFill="1" applyBorder="1" applyAlignment="1" applyProtection="1">
      <alignment horizontal="center" vertical="center"/>
    </xf>
    <xf numFmtId="0" fontId="251" fillId="0" borderId="132" xfId="0" applyFont="1" applyBorder="1" applyAlignment="1">
      <alignment horizontal="center" wrapText="1"/>
    </xf>
    <xf numFmtId="0" fontId="205" fillId="0" borderId="134" xfId="0" applyFont="1" applyBorder="1" applyAlignment="1">
      <alignment wrapText="1"/>
    </xf>
    <xf numFmtId="0" fontId="253" fillId="0" borderId="134" xfId="0" applyFont="1" applyBorder="1" applyAlignment="1">
      <alignment horizontal="center" wrapText="1"/>
    </xf>
    <xf numFmtId="0" fontId="228" fillId="0" borderId="135" xfId="0" applyFont="1" applyBorder="1" applyAlignment="1">
      <alignment horizontal="center"/>
    </xf>
    <xf numFmtId="0" fontId="205" fillId="0" borderId="136" xfId="0" applyFont="1" applyBorder="1" applyAlignment="1">
      <alignment horizontal="center" wrapText="1"/>
    </xf>
    <xf numFmtId="16" fontId="53" fillId="0" borderId="18" xfId="0" applyNumberFormat="1" applyFont="1" applyBorder="1" applyAlignment="1">
      <alignment horizontal="center" vertical="center"/>
    </xf>
    <xf numFmtId="16" fontId="275" fillId="0" borderId="12" xfId="0" applyNumberFormat="1" applyFont="1" applyBorder="1" applyAlignment="1" applyProtection="1">
      <alignment horizontal="left" vertical="center"/>
      <protection locked="0"/>
    </xf>
    <xf numFmtId="16" fontId="275" fillId="0" borderId="12" xfId="0" applyNumberFormat="1" applyFont="1" applyBorder="1" applyAlignment="1" applyProtection="1">
      <alignment horizontal="center" vertical="center"/>
      <protection locked="0"/>
    </xf>
    <xf numFmtId="16" fontId="275" fillId="2" borderId="12" xfId="0" applyNumberFormat="1" applyFont="1" applyFill="1" applyBorder="1" applyAlignment="1" applyProtection="1">
      <alignment horizontal="center" vertical="center"/>
      <protection locked="0"/>
    </xf>
    <xf numFmtId="16" fontId="100" fillId="0" borderId="12" xfId="0" applyNumberFormat="1" applyFont="1" applyBorder="1" applyAlignment="1" applyProtection="1">
      <alignment horizontal="left" vertical="center"/>
      <protection locked="0"/>
    </xf>
    <xf numFmtId="0" fontId="245" fillId="0" borderId="95" xfId="0" applyFont="1" applyBorder="1" applyAlignment="1">
      <alignment horizontal="center"/>
    </xf>
    <xf numFmtId="0" fontId="27" fillId="4" borderId="1" xfId="9" applyFont="1" applyFill="1" applyBorder="1" applyAlignment="1" applyProtection="1">
      <alignment vertical="center" wrapText="1"/>
      <protection locked="0"/>
    </xf>
    <xf numFmtId="0" fontId="18" fillId="0" borderId="1" xfId="1" applyFont="1" applyBorder="1" applyAlignment="1">
      <alignment horizontal="left" vertical="center" wrapText="1"/>
    </xf>
    <xf numFmtId="0" fontId="20" fillId="0" borderId="1" xfId="1" applyFont="1" applyBorder="1" applyAlignment="1">
      <alignment vertical="center"/>
    </xf>
    <xf numFmtId="0" fontId="18" fillId="0" borderId="1" xfId="1" applyFont="1" applyBorder="1" applyAlignment="1">
      <alignment vertical="center"/>
    </xf>
    <xf numFmtId="0" fontId="464" fillId="26" borderId="1" xfId="0" applyFont="1" applyFill="1" applyBorder="1" applyAlignment="1">
      <alignment horizontal="left"/>
    </xf>
    <xf numFmtId="0" fontId="78" fillId="0" borderId="113" xfId="0" applyFont="1" applyBorder="1" applyAlignment="1">
      <alignment vertical="center"/>
    </xf>
    <xf numFmtId="16" fontId="245" fillId="30" borderId="131" xfId="0" applyNumberFormat="1" applyFont="1" applyFill="1" applyBorder="1" applyAlignment="1">
      <alignment horizontal="center"/>
    </xf>
    <xf numFmtId="0" fontId="245" fillId="53" borderId="95" xfId="0" applyFont="1" applyFill="1" applyBorder="1" applyAlignment="1">
      <alignment wrapText="1"/>
    </xf>
    <xf numFmtId="16" fontId="91" fillId="4" borderId="2" xfId="0" applyNumberFormat="1" applyFont="1" applyFill="1" applyBorder="1" applyAlignment="1">
      <alignment horizontal="center" vertical="center"/>
    </xf>
    <xf numFmtId="16" fontId="53" fillId="4" borderId="67" xfId="0" applyNumberFormat="1" applyFont="1" applyFill="1" applyBorder="1" applyAlignment="1">
      <alignment horizontal="center" vertical="center"/>
    </xf>
    <xf numFmtId="16" fontId="91" fillId="4" borderId="12" xfId="0" applyNumberFormat="1" applyFont="1" applyFill="1" applyBorder="1" applyAlignment="1">
      <alignment horizontal="center" vertical="center"/>
    </xf>
    <xf numFmtId="0" fontId="21" fillId="0" borderId="1" xfId="1" applyFont="1" applyBorder="1" applyAlignment="1">
      <alignment vertical="center"/>
    </xf>
    <xf numFmtId="0" fontId="24" fillId="36" borderId="1" xfId="0" applyFont="1" applyFill="1" applyBorder="1" applyAlignment="1">
      <alignment horizontal="left" vertical="center"/>
    </xf>
    <xf numFmtId="0" fontId="21" fillId="36" borderId="1" xfId="1" applyFont="1" applyFill="1" applyBorder="1" applyAlignment="1" applyProtection="1">
      <alignment horizontal="center" vertical="center" wrapText="1"/>
      <protection locked="0"/>
    </xf>
    <xf numFmtId="0" fontId="21" fillId="36" borderId="1" xfId="1" applyFont="1" applyFill="1" applyBorder="1" applyAlignment="1" applyProtection="1">
      <alignment horizontal="left" vertical="center" wrapText="1"/>
      <protection locked="0"/>
    </xf>
    <xf numFmtId="0" fontId="21" fillId="36" borderId="1" xfId="1" applyFont="1" applyFill="1" applyBorder="1" applyAlignment="1" applyProtection="1">
      <alignment vertical="center" wrapText="1"/>
      <protection locked="0"/>
    </xf>
    <xf numFmtId="0" fontId="23" fillId="36" borderId="1" xfId="1" applyFont="1" applyFill="1" applyBorder="1" applyAlignment="1" applyProtection="1">
      <alignment horizontal="center" vertical="center" wrapText="1"/>
      <protection locked="0"/>
    </xf>
    <xf numFmtId="16" fontId="50" fillId="0" borderId="0" xfId="0" applyNumberFormat="1" applyFont="1" applyAlignment="1">
      <alignment horizontal="center"/>
    </xf>
    <xf numFmtId="16" fontId="355" fillId="0" borderId="0" xfId="0" applyNumberFormat="1" applyFont="1" applyAlignment="1">
      <alignment horizontal="center"/>
    </xf>
    <xf numFmtId="0" fontId="167" fillId="0" borderId="102" xfId="0" applyFont="1" applyBorder="1"/>
    <xf numFmtId="16" fontId="167" fillId="0" borderId="102" xfId="0" applyNumberFormat="1" applyFont="1" applyBorder="1" applyAlignment="1">
      <alignment horizontal="center"/>
    </xf>
    <xf numFmtId="0" fontId="227" fillId="0" borderId="0" xfId="0" applyFont="1" applyAlignment="1">
      <alignment horizontal="center" vertical="center"/>
    </xf>
    <xf numFmtId="0" fontId="465" fillId="26" borderId="1" xfId="13" applyFont="1" applyFill="1" applyBorder="1" applyAlignment="1" applyProtection="1">
      <alignment horizontal="left"/>
    </xf>
    <xf numFmtId="16" fontId="169" fillId="0" borderId="12" xfId="0" applyNumberFormat="1" applyFont="1" applyBorder="1" applyAlignment="1">
      <alignment horizontal="center" vertical="center" wrapText="1"/>
    </xf>
    <xf numFmtId="16" fontId="145" fillId="0" borderId="5" xfId="0" applyNumberFormat="1" applyFont="1" applyBorder="1" applyAlignment="1" applyProtection="1">
      <alignment horizontal="left" vertical="center"/>
      <protection locked="0"/>
    </xf>
    <xf numFmtId="16" fontId="145" fillId="0" borderId="5" xfId="0" applyNumberFormat="1" applyFont="1" applyBorder="1" applyAlignment="1" applyProtection="1">
      <alignment horizontal="center" vertical="center"/>
      <protection locked="0"/>
    </xf>
    <xf numFmtId="16" fontId="276" fillId="2" borderId="21" xfId="0" applyNumberFormat="1" applyFont="1" applyFill="1" applyBorder="1" applyAlignment="1" applyProtection="1">
      <alignment horizontal="center" vertical="center"/>
      <protection locked="0"/>
    </xf>
    <xf numFmtId="16" fontId="0" fillId="2" borderId="14" xfId="0" applyNumberFormat="1" applyFill="1" applyBorder="1" applyAlignment="1" applyProtection="1">
      <alignment horizontal="left" vertical="center"/>
      <protection locked="0"/>
    </xf>
    <xf numFmtId="16" fontId="0" fillId="2" borderId="2" xfId="0" applyNumberFormat="1" applyFill="1" applyBorder="1" applyAlignment="1" applyProtection="1">
      <alignment horizontal="left" vertical="center"/>
      <protection locked="0"/>
    </xf>
    <xf numFmtId="0" fontId="91" fillId="0" borderId="1" xfId="0" applyFont="1" applyBorder="1" applyAlignment="1">
      <alignment horizontal="center" vertical="center" wrapText="1"/>
    </xf>
    <xf numFmtId="16" fontId="280" fillId="0" borderId="0" xfId="0" applyNumberFormat="1" applyFont="1" applyAlignment="1">
      <alignment horizontal="right" wrapText="1"/>
    </xf>
    <xf numFmtId="0" fontId="343" fillId="2" borderId="2" xfId="0" applyFont="1" applyFill="1" applyBorder="1" applyAlignment="1" applyProtection="1">
      <alignment vertical="center"/>
      <protection locked="0"/>
    </xf>
    <xf numFmtId="16" fontId="50" fillId="4" borderId="1" xfId="0" applyNumberFormat="1" applyFont="1" applyFill="1" applyBorder="1" applyAlignment="1" applyProtection="1">
      <alignment horizontal="left" vertical="center"/>
      <protection locked="0"/>
    </xf>
    <xf numFmtId="16" fontId="53" fillId="4" borderId="17" xfId="0" applyNumberFormat="1" applyFont="1" applyFill="1" applyBorder="1" applyAlignment="1">
      <alignment horizontal="center" vertical="center"/>
    </xf>
    <xf numFmtId="16" fontId="53" fillId="4" borderId="34" xfId="0" applyNumberFormat="1" applyFont="1" applyFill="1" applyBorder="1" applyAlignment="1">
      <alignment horizontal="center" vertical="center"/>
    </xf>
    <xf numFmtId="16" fontId="53" fillId="4" borderId="11" xfId="0" applyNumberFormat="1" applyFont="1" applyFill="1" applyBorder="1" applyAlignment="1">
      <alignment horizontal="center" vertical="center"/>
    </xf>
    <xf numFmtId="0" fontId="207" fillId="20" borderId="95" xfId="0" applyFont="1" applyFill="1" applyBorder="1"/>
    <xf numFmtId="0" fontId="207" fillId="0" borderId="102" xfId="0" applyFont="1" applyBorder="1"/>
    <xf numFmtId="0" fontId="244" fillId="53" borderId="102" xfId="0" applyFont="1" applyFill="1" applyBorder="1" applyAlignment="1">
      <alignment wrapText="1"/>
    </xf>
    <xf numFmtId="0" fontId="244" fillId="53" borderId="102" xfId="0" applyFont="1" applyFill="1" applyBorder="1" applyAlignment="1">
      <alignment horizontal="center" wrapText="1"/>
    </xf>
    <xf numFmtId="16" fontId="244" fillId="53" borderId="102" xfId="0" applyNumberFormat="1" applyFont="1" applyFill="1" applyBorder="1" applyAlignment="1">
      <alignment horizontal="center" wrapText="1"/>
    </xf>
    <xf numFmtId="16" fontId="244" fillId="53" borderId="102" xfId="0" applyNumberFormat="1" applyFont="1" applyFill="1" applyBorder="1" applyAlignment="1">
      <alignment horizontal="center"/>
    </xf>
    <xf numFmtId="16" fontId="244" fillId="20" borderId="135" xfId="0" applyNumberFormat="1" applyFont="1" applyFill="1" applyBorder="1" applyAlignment="1">
      <alignment horizontal="center"/>
    </xf>
    <xf numFmtId="0" fontId="18" fillId="0" borderId="1" xfId="1" applyFont="1" applyBorder="1" applyAlignment="1">
      <alignment horizontal="center" vertical="center" wrapText="1"/>
    </xf>
    <xf numFmtId="0" fontId="244" fillId="2" borderId="108" xfId="0" applyFont="1" applyFill="1" applyBorder="1" applyAlignment="1">
      <alignment horizontal="center" wrapText="1"/>
    </xf>
    <xf numFmtId="0" fontId="343" fillId="2" borderId="102" xfId="0" applyFont="1" applyFill="1" applyBorder="1" applyAlignment="1">
      <alignment vertical="center"/>
    </xf>
    <xf numFmtId="0" fontId="343" fillId="10" borderId="131" xfId="0" applyFont="1" applyFill="1" applyBorder="1" applyAlignment="1">
      <alignment vertical="center"/>
    </xf>
    <xf numFmtId="0" fontId="343" fillId="2" borderId="1" xfId="0" applyFont="1" applyFill="1" applyBorder="1" applyAlignment="1">
      <alignment vertical="center"/>
    </xf>
    <xf numFmtId="0" fontId="245" fillId="20" borderId="95" xfId="0" applyFont="1" applyFill="1" applyBorder="1"/>
    <xf numFmtId="0" fontId="245" fillId="20" borderId="102" xfId="0" applyFont="1" applyFill="1" applyBorder="1"/>
    <xf numFmtId="16" fontId="245" fillId="20" borderId="95" xfId="0" applyNumberFormat="1" applyFont="1" applyFill="1" applyBorder="1" applyAlignment="1">
      <alignment horizontal="center"/>
    </xf>
    <xf numFmtId="16" fontId="120" fillId="0" borderId="16" xfId="0" applyNumberFormat="1" applyFont="1" applyBorder="1" applyAlignment="1" applyProtection="1">
      <alignment horizontal="left" vertical="center"/>
      <protection locked="0"/>
    </xf>
    <xf numFmtId="16" fontId="145" fillId="0" borderId="12" xfId="0" applyNumberFormat="1" applyFont="1" applyBorder="1" applyAlignment="1" applyProtection="1">
      <alignment horizontal="left" vertical="center"/>
      <protection locked="0"/>
    </xf>
    <xf numFmtId="16" fontId="78" fillId="0" borderId="10" xfId="0" applyNumberFormat="1" applyFont="1" applyBorder="1" applyAlignment="1" applyProtection="1">
      <alignment horizontal="left" vertical="center"/>
      <protection locked="0"/>
    </xf>
    <xf numFmtId="16" fontId="466" fillId="2" borderId="3" xfId="0" applyNumberFormat="1" applyFont="1" applyFill="1" applyBorder="1" applyAlignment="1" applyProtection="1">
      <alignment horizontal="left" vertical="center"/>
      <protection locked="0"/>
    </xf>
    <xf numFmtId="0" fontId="53" fillId="47" borderId="1" xfId="0" applyFont="1" applyFill="1" applyBorder="1" applyAlignment="1">
      <alignment vertical="center"/>
    </xf>
    <xf numFmtId="16" fontId="40" fillId="2" borderId="15" xfId="0" applyNumberFormat="1" applyFont="1" applyFill="1" applyBorder="1" applyAlignment="1">
      <alignment horizontal="center" vertical="center"/>
    </xf>
    <xf numFmtId="16" fontId="47" fillId="0" borderId="10" xfId="0" applyNumberFormat="1" applyFont="1" applyBorder="1" applyAlignment="1">
      <alignment horizontal="center" vertical="center"/>
    </xf>
    <xf numFmtId="16" fontId="78" fillId="0" borderId="12" xfId="0" applyNumberFormat="1" applyFont="1" applyBorder="1" applyAlignment="1">
      <alignment horizontal="left" vertical="center"/>
    </xf>
    <xf numFmtId="16" fontId="0" fillId="0" borderId="5" xfId="0" applyNumberFormat="1" applyBorder="1" applyAlignment="1">
      <alignment horizontal="left" vertical="center"/>
    </xf>
    <xf numFmtId="16" fontId="0" fillId="2" borderId="12" xfId="0" applyNumberFormat="1" applyFill="1" applyBorder="1" applyAlignment="1">
      <alignment horizontal="center" vertical="center"/>
    </xf>
    <xf numFmtId="16" fontId="226" fillId="0" borderId="12" xfId="0" applyNumberFormat="1" applyFont="1" applyBorder="1" applyAlignment="1">
      <alignment horizontal="center" vertical="center"/>
    </xf>
    <xf numFmtId="16" fontId="47" fillId="0" borderId="12" xfId="0" applyNumberFormat="1" applyFont="1" applyBorder="1" applyAlignment="1">
      <alignment horizontal="center" vertical="center"/>
    </xf>
    <xf numFmtId="16" fontId="0" fillId="4" borderId="3" xfId="0" applyNumberFormat="1" applyFill="1" applyBorder="1" applyAlignment="1">
      <alignment horizontal="center" vertical="center"/>
    </xf>
    <xf numFmtId="16" fontId="0" fillId="0" borderId="3" xfId="0" applyNumberFormat="1" applyBorder="1" applyAlignment="1">
      <alignment horizontal="center" vertical="center"/>
    </xf>
    <xf numFmtId="16" fontId="40" fillId="2" borderId="2" xfId="0" applyNumberFormat="1" applyFont="1" applyFill="1" applyBorder="1" applyAlignment="1">
      <alignment horizontal="center" vertical="center"/>
    </xf>
    <xf numFmtId="16" fontId="0" fillId="0" borderId="15" xfId="0" applyNumberFormat="1" applyBorder="1" applyAlignment="1">
      <alignment horizontal="left" vertical="center"/>
    </xf>
    <xf numFmtId="16" fontId="47" fillId="0" borderId="7" xfId="0" applyNumberFormat="1" applyFont="1" applyBorder="1" applyAlignment="1">
      <alignment horizontal="center" vertical="center"/>
    </xf>
    <xf numFmtId="16" fontId="0" fillId="4" borderId="7" xfId="0" applyNumberFormat="1" applyFill="1" applyBorder="1" applyAlignment="1">
      <alignment horizontal="center" vertical="center"/>
    </xf>
    <xf numFmtId="0" fontId="225" fillId="0" borderId="5" xfId="0" applyFont="1" applyBorder="1" applyAlignment="1">
      <alignment horizontal="center" vertical="center"/>
    </xf>
    <xf numFmtId="16" fontId="78" fillId="0" borderId="10" xfId="0" applyNumberFormat="1" applyFont="1" applyBorder="1" applyAlignment="1">
      <alignment horizontal="left" vertical="center"/>
    </xf>
    <xf numFmtId="16" fontId="0" fillId="0" borderId="12" xfId="0" applyNumberFormat="1" applyBorder="1" applyAlignment="1">
      <alignment horizontal="left" vertical="center"/>
    </xf>
    <xf numFmtId="16" fontId="0" fillId="2" borderId="5" xfId="0" applyNumberFormat="1" applyFill="1" applyBorder="1" applyAlignment="1">
      <alignment horizontal="center" vertical="center"/>
    </xf>
    <xf numFmtId="16" fontId="0" fillId="0" borderId="7" xfId="0" applyNumberFormat="1" applyBorder="1" applyAlignment="1">
      <alignment horizontal="left" vertical="center"/>
    </xf>
    <xf numFmtId="16" fontId="41" fillId="2" borderId="15" xfId="0" applyNumberFormat="1" applyFont="1" applyFill="1" applyBorder="1" applyAlignment="1">
      <alignment horizontal="center" vertical="center"/>
    </xf>
    <xf numFmtId="16" fontId="40" fillId="0" borderId="107" xfId="0" applyNumberFormat="1" applyFont="1" applyBorder="1" applyAlignment="1">
      <alignment horizontal="center" vertical="center"/>
    </xf>
    <xf numFmtId="0" fontId="0" fillId="0" borderId="105" xfId="0" applyBorder="1" applyAlignment="1">
      <alignment vertical="center"/>
    </xf>
    <xf numFmtId="16" fontId="40" fillId="0" borderId="15" xfId="0" applyNumberFormat="1" applyFont="1" applyBorder="1" applyAlignment="1">
      <alignment horizontal="center" vertical="center"/>
    </xf>
    <xf numFmtId="16" fontId="0" fillId="0" borderId="10" xfId="0" applyNumberFormat="1" applyBorder="1" applyAlignment="1">
      <alignment horizontal="left" vertical="center"/>
    </xf>
    <xf numFmtId="16" fontId="40" fillId="2" borderId="10" xfId="0" applyNumberFormat="1" applyFont="1" applyFill="1" applyBorder="1" applyAlignment="1">
      <alignment horizontal="center" vertical="center"/>
    </xf>
    <xf numFmtId="0" fontId="78" fillId="47" borderId="126" xfId="0" applyFont="1" applyFill="1" applyBorder="1" applyAlignment="1">
      <alignment vertical="center"/>
    </xf>
    <xf numFmtId="16" fontId="0" fillId="0" borderId="137" xfId="0" applyNumberFormat="1" applyBorder="1" applyAlignment="1">
      <alignment horizontal="left" vertical="center"/>
    </xf>
    <xf numFmtId="16" fontId="0" fillId="0" borderId="137" xfId="0" applyNumberFormat="1" applyBorder="1" applyAlignment="1">
      <alignment horizontal="center" vertical="center"/>
    </xf>
    <xf numFmtId="16" fontId="0" fillId="2" borderId="137" xfId="0" applyNumberFormat="1" applyFill="1" applyBorder="1" applyAlignment="1">
      <alignment horizontal="center" vertical="center"/>
    </xf>
    <xf numFmtId="0" fontId="0" fillId="47" borderId="138" xfId="0" applyFill="1" applyBorder="1" applyAlignment="1">
      <alignment vertical="center"/>
    </xf>
    <xf numFmtId="0" fontId="0" fillId="0" borderId="139" xfId="0" applyBorder="1" applyAlignment="1">
      <alignment vertical="center"/>
    </xf>
    <xf numFmtId="0" fontId="0" fillId="47" borderId="140" xfId="0" applyFill="1" applyBorder="1" applyAlignment="1">
      <alignment vertical="center"/>
    </xf>
    <xf numFmtId="16" fontId="0" fillId="2" borderId="7" xfId="0" applyNumberFormat="1" applyFill="1" applyBorder="1" applyAlignment="1">
      <alignment horizontal="center" vertical="center"/>
    </xf>
    <xf numFmtId="16" fontId="0" fillId="0" borderId="14" xfId="0" applyNumberFormat="1" applyBorder="1" applyAlignment="1">
      <alignment horizontal="center" vertical="center"/>
    </xf>
    <xf numFmtId="16" fontId="0" fillId="2" borderId="10" xfId="0" applyNumberFormat="1" applyFill="1" applyBorder="1" applyAlignment="1">
      <alignment horizontal="center" vertical="center"/>
    </xf>
    <xf numFmtId="16" fontId="41" fillId="2" borderId="7" xfId="0" applyNumberFormat="1" applyFont="1" applyFill="1" applyBorder="1" applyAlignment="1">
      <alignment horizontal="center" vertical="center"/>
    </xf>
    <xf numFmtId="0" fontId="467" fillId="0" borderId="3" xfId="0" applyFont="1" applyBorder="1" applyAlignment="1">
      <alignment vertical="center"/>
    </xf>
    <xf numFmtId="0" fontId="53" fillId="0" borderId="0" xfId="2" applyFont="1" applyAlignment="1">
      <alignment horizontal="right" vertical="center"/>
    </xf>
    <xf numFmtId="0" fontId="104" fillId="0" borderId="0" xfId="0" applyFont="1" applyAlignment="1">
      <alignment vertical="center"/>
    </xf>
    <xf numFmtId="0" fontId="95" fillId="0" borderId="16" xfId="0" applyFont="1" applyBorder="1" applyAlignment="1">
      <alignment horizontal="center" vertical="center"/>
    </xf>
    <xf numFmtId="0" fontId="91" fillId="0" borderId="1" xfId="0" applyFont="1" applyBorder="1" applyAlignment="1">
      <alignment horizontal="center" vertical="center"/>
    </xf>
    <xf numFmtId="0" fontId="58" fillId="6" borderId="1" xfId="0" applyFont="1" applyFill="1" applyBorder="1" applyAlignment="1">
      <alignment horizontal="center" vertical="center" wrapText="1"/>
    </xf>
    <xf numFmtId="0" fontId="58" fillId="0" borderId="1" xfId="0" applyFont="1" applyBorder="1" applyAlignment="1">
      <alignment horizontal="center" vertical="center"/>
    </xf>
    <xf numFmtId="16" fontId="288" fillId="0" borderId="68" xfId="0" applyNumberFormat="1" applyFont="1" applyBorder="1" applyAlignment="1">
      <alignment horizontal="right" vertical="center"/>
    </xf>
    <xf numFmtId="0" fontId="289" fillId="0" borderId="0" xfId="0" applyFont="1" applyAlignment="1">
      <alignment horizontal="right" vertical="center" wrapText="1"/>
    </xf>
    <xf numFmtId="0" fontId="104" fillId="0" borderId="0" xfId="0" applyFont="1" applyAlignment="1">
      <alignment horizontal="left" vertical="center"/>
    </xf>
    <xf numFmtId="0" fontId="91" fillId="0" borderId="0" xfId="0" applyFont="1" applyAlignment="1">
      <alignment horizontal="center" vertical="center" wrapText="1"/>
    </xf>
    <xf numFmtId="0" fontId="104" fillId="0" borderId="3" xfId="0" applyFont="1" applyBorder="1" applyAlignment="1">
      <alignment vertical="center"/>
    </xf>
    <xf numFmtId="0" fontId="59" fillId="0" borderId="74" xfId="0" applyFont="1" applyBorder="1" applyAlignment="1">
      <alignment horizontal="center" vertical="center"/>
    </xf>
    <xf numFmtId="0" fontId="16" fillId="0" borderId="0" xfId="2" applyAlignment="1">
      <alignment horizontal="right" vertical="center"/>
    </xf>
    <xf numFmtId="0" fontId="59" fillId="0" borderId="13" xfId="0" applyFont="1" applyBorder="1" applyAlignment="1">
      <alignment horizontal="center" vertical="center" wrapText="1"/>
    </xf>
    <xf numFmtId="16" fontId="0" fillId="4" borderId="14" xfId="0" applyNumberFormat="1" applyFill="1" applyBorder="1" applyAlignment="1">
      <alignment horizontal="center" vertical="center"/>
    </xf>
    <xf numFmtId="16" fontId="226" fillId="2" borderId="12" xfId="0" applyNumberFormat="1" applyFont="1" applyFill="1" applyBorder="1" applyAlignment="1">
      <alignment horizontal="center" vertical="center"/>
    </xf>
    <xf numFmtId="0" fontId="0" fillId="47" borderId="126" xfId="0" applyFill="1" applyBorder="1" applyAlignment="1">
      <alignment vertical="center"/>
    </xf>
    <xf numFmtId="16" fontId="0" fillId="2" borderId="127" xfId="0" applyNumberFormat="1" applyFill="1" applyBorder="1" applyAlignment="1">
      <alignment horizontal="center" vertical="center"/>
    </xf>
    <xf numFmtId="16" fontId="226" fillId="2" borderId="13" xfId="0" applyNumberFormat="1" applyFont="1" applyFill="1" applyBorder="1" applyAlignment="1">
      <alignment horizontal="center" vertical="center"/>
    </xf>
    <xf numFmtId="16" fontId="78" fillId="0" borderId="7" xfId="0" applyNumberFormat="1" applyFont="1" applyBorder="1" applyAlignment="1">
      <alignment horizontal="left" vertical="center"/>
    </xf>
    <xf numFmtId="16" fontId="41" fillId="0" borderId="15" xfId="0" applyNumberFormat="1" applyFont="1" applyBorder="1" applyAlignment="1">
      <alignment horizontal="center" vertical="center"/>
    </xf>
    <xf numFmtId="16" fontId="0" fillId="0" borderId="6" xfId="0" applyNumberFormat="1" applyBorder="1" applyAlignment="1">
      <alignment horizontal="center" vertical="center"/>
    </xf>
    <xf numFmtId="0" fontId="0" fillId="0" borderId="68" xfId="0" applyBorder="1" applyAlignment="1">
      <alignment vertical="center"/>
    </xf>
    <xf numFmtId="16" fontId="0" fillId="0" borderId="17" xfId="0" applyNumberFormat="1" applyBorder="1" applyAlignment="1">
      <alignment horizontal="center" vertical="center"/>
    </xf>
    <xf numFmtId="16" fontId="40" fillId="2" borderId="5" xfId="0" applyNumberFormat="1" applyFont="1" applyFill="1" applyBorder="1" applyAlignment="1">
      <alignment horizontal="center" vertical="center"/>
    </xf>
    <xf numFmtId="16" fontId="40" fillId="0" borderId="2" xfId="0" applyNumberFormat="1" applyFont="1" applyBorder="1" applyAlignment="1">
      <alignment horizontal="center" vertical="center"/>
    </xf>
    <xf numFmtId="16" fontId="0" fillId="2" borderId="112" xfId="0" applyNumberFormat="1" applyFill="1" applyBorder="1" applyAlignment="1">
      <alignment horizontal="center" vertical="center"/>
    </xf>
    <xf numFmtId="0" fontId="41" fillId="47" borderId="96" xfId="0" applyFont="1" applyFill="1" applyBorder="1" applyAlignment="1">
      <alignment horizontal="center" vertical="center"/>
    </xf>
    <xf numFmtId="16" fontId="40" fillId="2" borderId="125" xfId="0" applyNumberFormat="1" applyFont="1" applyFill="1" applyBorder="1" applyAlignment="1">
      <alignment horizontal="center" vertical="center"/>
    </xf>
    <xf numFmtId="16" fontId="244" fillId="4" borderId="102" xfId="0" applyNumberFormat="1" applyFont="1" applyFill="1" applyBorder="1" applyAlignment="1">
      <alignment horizontal="center"/>
    </xf>
    <xf numFmtId="16" fontId="244" fillId="4" borderId="95" xfId="0" applyNumberFormat="1" applyFont="1" applyFill="1" applyBorder="1" applyAlignment="1">
      <alignment horizontal="center"/>
    </xf>
    <xf numFmtId="0" fontId="145" fillId="0" borderId="15" xfId="0" applyFont="1" applyBorder="1" applyAlignment="1" applyProtection="1">
      <alignment horizontal="center" vertical="top" wrapText="1"/>
      <protection locked="0"/>
    </xf>
    <xf numFmtId="16" fontId="145" fillId="0" borderId="15" xfId="0" quotePrefix="1" applyNumberFormat="1" applyFont="1" applyBorder="1" applyAlignment="1" applyProtection="1">
      <alignment horizontal="left" vertical="center"/>
      <protection locked="0"/>
    </xf>
    <xf numFmtId="0" fontId="144" fillId="3" borderId="0" xfId="0" applyFont="1" applyFill="1" applyAlignment="1">
      <alignment horizontal="right" vertical="top"/>
    </xf>
    <xf numFmtId="0" fontId="463" fillId="0" borderId="81" xfId="13" applyFont="1" applyBorder="1" applyAlignment="1" applyProtection="1">
      <alignment horizontal="center" vertical="center" wrapText="1"/>
    </xf>
    <xf numFmtId="0" fontId="0" fillId="0" borderId="1" xfId="2" applyFont="1" applyBorder="1" applyAlignment="1">
      <alignment horizontal="center" vertical="center"/>
    </xf>
    <xf numFmtId="0" fontId="41" fillId="0" borderId="1" xfId="0" applyFont="1" applyBorder="1" applyAlignment="1">
      <alignment horizontal="center" vertical="center"/>
    </xf>
    <xf numFmtId="16" fontId="41" fillId="0" borderId="1" xfId="0" applyNumberFormat="1" applyFont="1" applyBorder="1" applyAlignment="1">
      <alignment horizontal="center" vertical="center"/>
    </xf>
    <xf numFmtId="0" fontId="22" fillId="2" borderId="1" xfId="1" applyFont="1" applyFill="1" applyBorder="1" applyAlignment="1" applyProtection="1">
      <alignment horizontal="left" vertical="center" wrapText="1"/>
      <protection locked="0"/>
    </xf>
    <xf numFmtId="0" fontId="21" fillId="58" borderId="1" xfId="1" applyFont="1" applyFill="1" applyBorder="1" applyAlignment="1" applyProtection="1">
      <alignment horizontal="left" vertical="center" wrapText="1"/>
      <protection locked="0"/>
    </xf>
    <xf numFmtId="0" fontId="21" fillId="58" borderId="1" xfId="1" applyFont="1" applyFill="1" applyBorder="1" applyAlignment="1" applyProtection="1">
      <alignment vertical="center"/>
      <protection locked="0"/>
    </xf>
    <xf numFmtId="0" fontId="21" fillId="58" borderId="1" xfId="6" applyFont="1" applyFill="1" applyBorder="1" applyAlignment="1" applyProtection="1">
      <alignment horizontal="left" vertical="center" wrapText="1"/>
      <protection locked="0"/>
    </xf>
    <xf numFmtId="0" fontId="21" fillId="58" borderId="1" xfId="1" applyFont="1" applyFill="1" applyBorder="1" applyAlignment="1" applyProtection="1">
      <alignment horizontal="center" vertical="center" wrapText="1"/>
      <protection locked="0"/>
    </xf>
    <xf numFmtId="0" fontId="21" fillId="58" borderId="1" xfId="1" applyFont="1" applyFill="1" applyBorder="1" applyAlignment="1" applyProtection="1">
      <alignment vertical="center" wrapText="1"/>
      <protection locked="0"/>
    </xf>
    <xf numFmtId="0" fontId="27" fillId="4" borderId="1" xfId="7" applyFont="1" applyFill="1" applyBorder="1" applyAlignment="1" applyProtection="1">
      <alignment vertical="center" wrapText="1"/>
      <protection locked="0"/>
    </xf>
    <xf numFmtId="0" fontId="23" fillId="4" borderId="1" xfId="7" applyFont="1" applyFill="1" applyBorder="1" applyAlignment="1" applyProtection="1">
      <alignment horizontal="center" vertical="center" wrapText="1"/>
      <protection locked="0"/>
    </xf>
    <xf numFmtId="16" fontId="245" fillId="53" borderId="115" xfId="0" applyNumberFormat="1" applyFont="1" applyFill="1" applyBorder="1" applyAlignment="1">
      <alignment horizontal="center" wrapText="1"/>
    </xf>
    <xf numFmtId="0" fontId="137" fillId="4" borderId="1" xfId="1" applyFont="1" applyFill="1" applyBorder="1" applyAlignment="1" applyProtection="1">
      <alignment vertical="center"/>
      <protection locked="0"/>
    </xf>
    <xf numFmtId="16" fontId="275" fillId="4" borderId="2" xfId="0" applyNumberFormat="1" applyFont="1" applyFill="1" applyBorder="1" applyAlignment="1" applyProtection="1">
      <alignment horizontal="left" vertical="center"/>
      <protection locked="0"/>
    </xf>
    <xf numFmtId="16" fontId="468" fillId="4" borderId="2" xfId="0" applyNumberFormat="1" applyFont="1" applyFill="1" applyBorder="1" applyAlignment="1" applyProtection="1">
      <alignment horizontal="center" vertical="center"/>
      <protection locked="0"/>
    </xf>
    <xf numFmtId="16" fontId="275" fillId="4" borderId="2" xfId="0" applyNumberFormat="1" applyFont="1" applyFill="1" applyBorder="1" applyAlignment="1" applyProtection="1">
      <alignment horizontal="center" vertical="center"/>
      <protection locked="0"/>
    </xf>
    <xf numFmtId="16" fontId="275" fillId="4" borderId="10" xfId="0" applyNumberFormat="1" applyFont="1" applyFill="1" applyBorder="1" applyAlignment="1" applyProtection="1">
      <alignment horizontal="left" vertical="center"/>
      <protection locked="0"/>
    </xf>
    <xf numFmtId="16" fontId="468" fillId="4" borderId="10" xfId="0" applyNumberFormat="1" applyFont="1" applyFill="1" applyBorder="1" applyAlignment="1" applyProtection="1">
      <alignment horizontal="center" vertical="center"/>
      <protection locked="0"/>
    </xf>
    <xf numFmtId="16" fontId="275" fillId="4" borderId="5" xfId="0" applyNumberFormat="1" applyFont="1" applyFill="1" applyBorder="1" applyAlignment="1" applyProtection="1">
      <alignment horizontal="left" vertical="center"/>
      <protection locked="0"/>
    </xf>
    <xf numFmtId="16" fontId="468" fillId="4" borderId="5" xfId="0" applyNumberFormat="1" applyFont="1" applyFill="1" applyBorder="1" applyAlignment="1" applyProtection="1">
      <alignment horizontal="center" vertical="center"/>
      <protection locked="0"/>
    </xf>
    <xf numFmtId="16" fontId="275" fillId="4" borderId="5" xfId="0" applyNumberFormat="1" applyFont="1" applyFill="1" applyBorder="1" applyAlignment="1" applyProtection="1">
      <alignment horizontal="center" vertical="center"/>
      <protection locked="0"/>
    </xf>
    <xf numFmtId="0" fontId="389" fillId="0" borderId="1" xfId="13" applyFont="1" applyBorder="1" applyAlignment="1" applyProtection="1">
      <alignment vertical="center" wrapText="1"/>
      <protection locked="0"/>
    </xf>
    <xf numFmtId="0" fontId="469" fillId="0" borderId="1" xfId="13" applyFont="1" applyBorder="1" applyAlignment="1" applyProtection="1">
      <alignment vertical="center" wrapText="1"/>
      <protection locked="0"/>
    </xf>
    <xf numFmtId="16" fontId="43" fillId="7" borderId="1" xfId="0" applyNumberFormat="1" applyFont="1" applyFill="1" applyBorder="1" applyAlignment="1" applyProtection="1">
      <alignment horizontal="left" vertical="center"/>
      <protection locked="0"/>
    </xf>
    <xf numFmtId="0" fontId="244" fillId="0" borderId="95" xfId="0" applyFont="1" applyBorder="1"/>
    <xf numFmtId="0" fontId="402" fillId="0" borderId="0" xfId="0" applyFont="1" applyAlignment="1">
      <alignment horizontal="center" wrapText="1"/>
    </xf>
    <xf numFmtId="0" fontId="467" fillId="0" borderId="0" xfId="0" applyFont="1" applyAlignment="1">
      <alignment horizontal="left" vertical="center"/>
    </xf>
    <xf numFmtId="0" fontId="408" fillId="0" borderId="95" xfId="0" applyFont="1" applyBorder="1"/>
    <xf numFmtId="0" fontId="408" fillId="0" borderId="95" xfId="0" applyFont="1" applyBorder="1" applyAlignment="1">
      <alignment wrapText="1"/>
    </xf>
    <xf numFmtId="16" fontId="343" fillId="3" borderId="1" xfId="0" applyNumberFormat="1" applyFont="1" applyFill="1" applyBorder="1" applyAlignment="1" applyProtection="1">
      <alignment horizontal="center" vertical="center"/>
      <protection locked="0"/>
    </xf>
    <xf numFmtId="16" fontId="245" fillId="53" borderId="96" xfId="0" applyNumberFormat="1" applyFont="1" applyFill="1" applyBorder="1" applyAlignment="1">
      <alignment horizontal="center" wrapText="1"/>
    </xf>
    <xf numFmtId="0" fontId="31" fillId="0" borderId="0" xfId="0" applyFont="1" applyAlignment="1" applyProtection="1">
      <alignment vertical="center" wrapText="1"/>
      <protection locked="0"/>
    </xf>
    <xf numFmtId="16" fontId="78" fillId="2" borderId="12" xfId="0" applyNumberFormat="1" applyFont="1" applyFill="1" applyBorder="1" applyAlignment="1">
      <alignment horizontal="center" vertical="center"/>
    </xf>
    <xf numFmtId="0" fontId="69" fillId="0" borderId="38" xfId="0" applyFont="1" applyBorder="1" applyAlignment="1">
      <alignment horizontal="center" vertical="center" wrapText="1"/>
    </xf>
    <xf numFmtId="0" fontId="69" fillId="0" borderId="28" xfId="0" applyFont="1" applyBorder="1" applyAlignment="1">
      <alignment horizontal="center" vertical="center" wrapText="1"/>
    </xf>
    <xf numFmtId="16" fontId="71" fillId="2" borderId="16" xfId="0" applyNumberFormat="1" applyFont="1" applyFill="1" applyBorder="1" applyAlignment="1" applyProtection="1">
      <alignment horizontal="left" vertical="center"/>
      <protection locked="0"/>
    </xf>
    <xf numFmtId="16" fontId="71" fillId="2" borderId="7" xfId="0" applyNumberFormat="1" applyFont="1" applyFill="1" applyBorder="1" applyAlignment="1" applyProtection="1">
      <alignment horizontal="center" vertical="center"/>
      <protection locked="0"/>
    </xf>
    <xf numFmtId="16" fontId="71" fillId="24" borderId="16" xfId="0" applyNumberFormat="1" applyFont="1" applyFill="1" applyBorder="1" applyAlignment="1" applyProtection="1">
      <alignment horizontal="center" wrapText="1"/>
      <protection locked="0"/>
    </xf>
    <xf numFmtId="16" fontId="71" fillId="2" borderId="3" xfId="0" applyNumberFormat="1" applyFont="1" applyFill="1" applyBorder="1" applyAlignment="1" applyProtection="1">
      <alignment horizontal="left" vertical="center"/>
      <protection locked="0"/>
    </xf>
    <xf numFmtId="1" fontId="71" fillId="2" borderId="12" xfId="0" applyNumberFormat="1" applyFont="1" applyFill="1" applyBorder="1" applyAlignment="1" applyProtection="1">
      <alignment horizontal="center" vertical="center"/>
      <protection locked="0"/>
    </xf>
    <xf numFmtId="16" fontId="71" fillId="2" borderId="12" xfId="0" applyNumberFormat="1" applyFont="1" applyFill="1" applyBorder="1" applyAlignment="1" applyProtection="1">
      <alignment horizontal="center" vertical="center"/>
      <protection locked="0"/>
    </xf>
    <xf numFmtId="16" fontId="71" fillId="2" borderId="15" xfId="0" applyNumberFormat="1" applyFont="1" applyFill="1" applyBorder="1" applyAlignment="1" applyProtection="1">
      <alignment horizontal="center" vertical="center"/>
      <protection locked="0"/>
    </xf>
    <xf numFmtId="16" fontId="69" fillId="2" borderId="12" xfId="0" applyNumberFormat="1" applyFont="1" applyFill="1" applyBorder="1" applyAlignment="1" applyProtection="1">
      <alignment horizontal="left" vertical="center"/>
      <protection locked="0"/>
    </xf>
    <xf numFmtId="0" fontId="57" fillId="0" borderId="0" xfId="0" applyFont="1" applyAlignment="1">
      <alignment vertical="center"/>
    </xf>
    <xf numFmtId="0" fontId="470" fillId="0" borderId="0" xfId="0" applyFont="1" applyAlignment="1">
      <alignment horizontal="right" vertical="top"/>
    </xf>
    <xf numFmtId="0" fontId="131" fillId="0" borderId="16" xfId="0" applyFont="1" applyBorder="1" applyAlignment="1">
      <alignment horizontal="right" vertical="top"/>
    </xf>
    <xf numFmtId="0" fontId="68" fillId="0" borderId="14" xfId="0" applyFont="1" applyBorder="1" applyAlignment="1">
      <alignment horizontal="center" vertical="top"/>
    </xf>
    <xf numFmtId="0" fontId="69" fillId="0" borderId="10" xfId="0" applyFont="1" applyBorder="1" applyAlignment="1">
      <alignment horizontal="left" vertical="center" wrapText="1"/>
    </xf>
    <xf numFmtId="0" fontId="68" fillId="0" borderId="141" xfId="0" applyFont="1" applyBorder="1" applyAlignment="1">
      <alignment horizontal="center" vertical="top"/>
    </xf>
    <xf numFmtId="16" fontId="71" fillId="2" borderId="8" xfId="0" applyNumberFormat="1" applyFont="1" applyFill="1" applyBorder="1" applyAlignment="1" applyProtection="1">
      <alignment horizontal="left" vertical="center"/>
      <protection locked="0"/>
    </xf>
    <xf numFmtId="16" fontId="71" fillId="24" borderId="8" xfId="0" applyNumberFormat="1" applyFont="1" applyFill="1" applyBorder="1" applyAlignment="1" applyProtection="1">
      <alignment horizontal="center" wrapText="1"/>
      <protection locked="0"/>
    </xf>
    <xf numFmtId="0" fontId="71" fillId="47" borderId="6" xfId="0" applyFont="1" applyFill="1" applyBorder="1" applyAlignment="1">
      <alignment vertical="center"/>
    </xf>
    <xf numFmtId="16" fontId="71" fillId="0" borderId="12" xfId="0" applyNumberFormat="1" applyFont="1" applyBorder="1" applyAlignment="1">
      <alignment horizontal="left" vertical="center"/>
    </xf>
    <xf numFmtId="16" fontId="71" fillId="0" borderId="5" xfId="0" applyNumberFormat="1" applyFont="1" applyBorder="1" applyAlignment="1">
      <alignment horizontal="left" vertical="center"/>
    </xf>
    <xf numFmtId="16" fontId="71" fillId="0" borderId="12" xfId="0" applyNumberFormat="1" applyFont="1" applyBorder="1" applyAlignment="1">
      <alignment horizontal="center" vertical="center"/>
    </xf>
    <xf numFmtId="16" fontId="71" fillId="0" borderId="15" xfId="0" applyNumberFormat="1" applyFont="1" applyBorder="1" applyAlignment="1" applyProtection="1">
      <alignment horizontal="center" vertical="center"/>
      <protection locked="0"/>
    </xf>
    <xf numFmtId="0" fontId="69" fillId="0" borderId="26" xfId="0" applyFont="1" applyBorder="1" applyAlignment="1">
      <alignment horizontal="center" vertical="center" wrapText="1"/>
    </xf>
    <xf numFmtId="0" fontId="471" fillId="0" borderId="0" xfId="0" applyFont="1" applyAlignment="1">
      <alignment horizontal="left" vertical="center"/>
    </xf>
    <xf numFmtId="0" fontId="309" fillId="0" borderId="0" xfId="0" applyFont="1"/>
    <xf numFmtId="0" fontId="472" fillId="0" borderId="0" xfId="0" applyFont="1"/>
    <xf numFmtId="0" fontId="78" fillId="47" borderId="96" xfId="0" applyFont="1" applyFill="1" applyBorder="1" applyAlignment="1">
      <alignment horizontal="center" vertical="center"/>
    </xf>
    <xf numFmtId="0" fontId="82" fillId="0" borderId="0" xfId="2" applyFont="1" applyAlignment="1">
      <alignment horizontal="right" vertical="center"/>
    </xf>
    <xf numFmtId="0" fontId="82" fillId="0" borderId="0" xfId="2" applyFont="1" applyAlignment="1">
      <alignment horizontal="right" vertical="center" indent="1"/>
    </xf>
    <xf numFmtId="0" fontId="201" fillId="0" borderId="1" xfId="13" applyFont="1" applyBorder="1" applyAlignment="1" applyProtection="1">
      <alignment horizontal="right" vertical="center" wrapText="1"/>
      <protection locked="0"/>
    </xf>
    <xf numFmtId="0" fontId="201" fillId="0" borderId="0" xfId="0" applyFont="1" applyAlignment="1">
      <alignment horizontal="right"/>
    </xf>
    <xf numFmtId="0" fontId="201" fillId="0" borderId="0" xfId="2" applyFont="1" applyAlignment="1">
      <alignment horizontal="right" vertical="center"/>
    </xf>
    <xf numFmtId="0" fontId="390" fillId="0" borderId="0" xfId="2" applyFont="1" applyAlignment="1">
      <alignment horizontal="right" vertical="center"/>
    </xf>
    <xf numFmtId="0" fontId="201" fillId="0" borderId="0" xfId="2" applyFont="1" applyAlignment="1">
      <alignment horizontal="right" vertical="center" indent="1"/>
    </xf>
    <xf numFmtId="0" fontId="201" fillId="0" borderId="0" xfId="2" applyFont="1" applyAlignment="1">
      <alignment horizontal="right" vertical="center" wrapText="1" indent="1"/>
    </xf>
    <xf numFmtId="0" fontId="414" fillId="54" borderId="0" xfId="13" applyFont="1" applyFill="1" applyAlignment="1" applyProtection="1">
      <alignment horizontal="center" vertical="center"/>
    </xf>
    <xf numFmtId="0" fontId="449" fillId="2" borderId="0" xfId="0" applyFont="1" applyFill="1" applyAlignment="1">
      <alignment horizontal="left" vertical="top" wrapText="1"/>
    </xf>
    <xf numFmtId="0" fontId="382" fillId="3" borderId="0" xfId="0" applyFont="1" applyFill="1" applyAlignment="1">
      <alignment horizontal="left"/>
    </xf>
    <xf numFmtId="0" fontId="60" fillId="0" borderId="0" xfId="0" applyFont="1" applyAlignment="1">
      <alignment horizontal="center" vertical="center"/>
    </xf>
    <xf numFmtId="0" fontId="58" fillId="0" borderId="14" xfId="0" applyFont="1" applyBorder="1" applyAlignment="1">
      <alignment horizontal="center" vertical="center" wrapText="1"/>
    </xf>
    <xf numFmtId="0" fontId="58" fillId="0" borderId="12" xfId="0" applyFont="1" applyBorder="1" applyAlignment="1">
      <alignment horizontal="center" vertical="center" wrapText="1"/>
    </xf>
    <xf numFmtId="16" fontId="289" fillId="4" borderId="20" xfId="13" applyNumberFormat="1" applyFont="1" applyFill="1" applyBorder="1" applyAlignment="1" applyProtection="1">
      <alignment horizontal="center" vertical="center"/>
      <protection locked="0"/>
    </xf>
    <xf numFmtId="0" fontId="382" fillId="3" borderId="0" xfId="0" applyFont="1" applyFill="1" applyAlignment="1" applyProtection="1">
      <alignment horizontal="left"/>
      <protection locked="0"/>
    </xf>
    <xf numFmtId="0" fontId="382" fillId="3" borderId="9" xfId="0" applyFont="1" applyFill="1" applyBorder="1" applyAlignment="1" applyProtection="1">
      <alignment horizontal="left"/>
      <protection locked="0"/>
    </xf>
    <xf numFmtId="0" fontId="41" fillId="0" borderId="14" xfId="0" applyFont="1" applyBorder="1" applyAlignment="1">
      <alignment horizontal="center" vertical="center" wrapText="1"/>
    </xf>
    <xf numFmtId="0" fontId="95" fillId="0" borderId="14" xfId="0" applyFont="1" applyBorder="1" applyAlignment="1">
      <alignment horizontal="center" vertical="center" wrapText="1"/>
    </xf>
    <xf numFmtId="0" fontId="310" fillId="0" borderId="9" xfId="0" applyFont="1" applyBorder="1" applyAlignment="1">
      <alignment horizontal="center"/>
    </xf>
    <xf numFmtId="0" fontId="310" fillId="0" borderId="9" xfId="0" applyFont="1" applyBorder="1" applyAlignment="1">
      <alignment horizontal="left"/>
    </xf>
    <xf numFmtId="0" fontId="39" fillId="0" borderId="0" xfId="0" applyFont="1" applyAlignment="1">
      <alignment horizontal="center"/>
    </xf>
    <xf numFmtId="0" fontId="309" fillId="0" borderId="9" xfId="0" applyFont="1" applyBorder="1" applyAlignment="1">
      <alignment horizontal="left"/>
    </xf>
  </cellXfs>
  <cellStyles count="2328">
    <cellStyle name="_East Bound Routings 2008 updated 19 05 08 " xfId="14" xr:uid="{00000000-0005-0000-0000-000000000000}"/>
    <cellStyle name="_East Bound Routings May 2008 " xfId="15" xr:uid="{00000000-0005-0000-0000-000001000000}"/>
    <cellStyle name="_EB routing WPCC  falcon" xfId="16" xr:uid="{00000000-0005-0000-0000-000002000000}"/>
    <cellStyle name="_WPCCF&amp;Aussie-26th March 2007" xfId="17" xr:uid="{00000000-0005-0000-0000-000003000000}"/>
    <cellStyle name="_Xship1 Version 73.1not yet" xfId="18" xr:uid="{00000000-0005-0000-0000-000004000000}"/>
    <cellStyle name="_Xship1 Version 77.7not yet cir - USA Import" xfId="19" xr:uid="{00000000-0005-0000-0000-000005000000}"/>
    <cellStyle name="_Xship1 Version 81.3not yet" xfId="20" xr:uid="{00000000-0005-0000-0000-000006000000}"/>
    <cellStyle name="_Xship1 Version 82.2 not yet" xfId="21" xr:uid="{00000000-0005-0000-0000-000007000000}"/>
    <cellStyle name="_Xship1 Version 83.2" xfId="22" xr:uid="{00000000-0005-0000-0000-000008000000}"/>
    <cellStyle name="_Xship1 Version 84.3" xfId="23" xr:uid="{00000000-0005-0000-0000-000009000000}"/>
    <cellStyle name="Date" xfId="24" xr:uid="{00000000-0005-0000-0000-00000A000000}"/>
    <cellStyle name="Fixed" xfId="25" xr:uid="{00000000-0005-0000-0000-00000B000000}"/>
    <cellStyle name="Heading1" xfId="26" xr:uid="{00000000-0005-0000-0000-00000C000000}"/>
    <cellStyle name="Heading2" xfId="27" xr:uid="{00000000-0005-0000-0000-00000D000000}"/>
    <cellStyle name="Hyperlink" xfId="13" builtinId="8"/>
    <cellStyle name="Normal" xfId="0" builtinId="0"/>
    <cellStyle name="Normal - Style1" xfId="28" xr:uid="{00000000-0005-0000-0000-000010000000}"/>
    <cellStyle name="Normal 10" xfId="52" xr:uid="{00000000-0005-0000-0000-000011000000}"/>
    <cellStyle name="Normal 100" xfId="674" xr:uid="{83F36DF7-D016-4B1F-8A71-8060625837D5}"/>
    <cellStyle name="Normal 101" xfId="675" xr:uid="{08AADC36-EDE3-4B17-8B42-F1F14A8DE195}"/>
    <cellStyle name="Normal 102" xfId="676" xr:uid="{B82C9E75-831B-4F57-8A3C-3F361A136580}"/>
    <cellStyle name="Normal 103" xfId="677" xr:uid="{50AECD6D-E11C-422F-8380-9F3D8C2ABC59}"/>
    <cellStyle name="Normal 104" xfId="678" xr:uid="{562D1957-635F-4942-AC77-AA5468A65EB9}"/>
    <cellStyle name="Normal 105" xfId="1226" xr:uid="{222C07EC-640D-4340-9308-C2D8B00038CC}"/>
    <cellStyle name="Normal 106" xfId="1228" xr:uid="{0FAD68CC-0F62-40C2-AA98-FA9FAF2DA8E4}"/>
    <cellStyle name="Normal 107" xfId="1227" xr:uid="{CD152BD7-7F2F-435E-8ABC-78B9D31879DB}"/>
    <cellStyle name="Normal 108" xfId="1777" xr:uid="{A003FAB8-8AB3-4E1B-AC2B-95F29B1F89F1}"/>
    <cellStyle name="Normal 109" xfId="1775" xr:uid="{699B89A7-91B6-4DDD-8DEB-9CB2F53E4AC5}"/>
    <cellStyle name="Normal 11" xfId="314" xr:uid="{C5674045-7418-49A4-9B6D-0218FA3CB7C8}"/>
    <cellStyle name="Normal 110" xfId="2326" xr:uid="{A36196D0-2124-4E1B-9EE7-2F705DD2D265}"/>
    <cellStyle name="Normal 111" xfId="2325" xr:uid="{45CCCE3E-AC1B-422F-BE26-4EE34A099E27}"/>
    <cellStyle name="Normal 112" xfId="2327" xr:uid="{2E124097-254C-462B-B847-BE301BE58111}"/>
    <cellStyle name="Normal 12" xfId="587" xr:uid="{A711667F-F92E-481B-9625-C3A94664EE99}"/>
    <cellStyle name="Normal 12 2" xfId="1223" xr:uid="{91BF4560-27C7-42BE-90E7-9F45A0D10C5A}"/>
    <cellStyle name="Normal 12 2 2" xfId="2322" xr:uid="{B123BD88-EF6D-4812-9693-9471E6C57871}"/>
    <cellStyle name="Normal 12 3" xfId="1773" xr:uid="{13B3FD61-D929-4893-935E-EF62153CFE00}"/>
    <cellStyle name="Normal 13" xfId="45" xr:uid="{00000000-0005-0000-0000-000012000000}"/>
    <cellStyle name="Normal 14" xfId="588" xr:uid="{4A3E7623-1463-41F8-B721-05F6BEAA0569}"/>
    <cellStyle name="Normal 14 2" xfId="1224" xr:uid="{A6E57F58-8105-4C6D-ABE4-541868577ACC}"/>
    <cellStyle name="Normal 14 2 2" xfId="2323" xr:uid="{DE40B63F-50E7-4A72-B859-36891E3B66B7}"/>
    <cellStyle name="Normal 14 3" xfId="1774" xr:uid="{8ACFF02F-9EAE-4D12-B678-BE0C5ED4A2C4}"/>
    <cellStyle name="Normal 15" xfId="589" xr:uid="{0144A353-B919-4424-9F15-B72ADEFE5DE4}"/>
    <cellStyle name="Normal 16" xfId="590" xr:uid="{3267AF49-2F61-4B07-9A7C-DDDF2E36B149}"/>
    <cellStyle name="Normal 17" xfId="591" xr:uid="{E4CE4CB4-F369-438E-A052-C93646432D8D}"/>
    <cellStyle name="Normal 17 2" xfId="46" xr:uid="{00000000-0005-0000-0000-000013000000}"/>
    <cellStyle name="Normal 18" xfId="592" xr:uid="{29E0C7EB-51EE-4F71-99BA-E0B1C9898B25}"/>
    <cellStyle name="Normal 19" xfId="593" xr:uid="{7E590DDC-3B82-49E7-94F0-3CD939E3E5EF}"/>
    <cellStyle name="Normal 2" xfId="5" xr:uid="{00000000-0005-0000-0000-000014000000}"/>
    <cellStyle name="Normal 2 2" xfId="47" xr:uid="{00000000-0005-0000-0000-000015000000}"/>
    <cellStyle name="Normal 2 2 2" xfId="90" xr:uid="{00000000-0005-0000-0000-000016000000}"/>
    <cellStyle name="Normal 2 2 2 2" xfId="158" xr:uid="{00000000-0005-0000-0000-000017000000}"/>
    <cellStyle name="Normal 2 2 2 2 2" xfId="294" xr:uid="{00000000-0005-0000-0000-000018000000}"/>
    <cellStyle name="Normal 2 2 2 2 2 2" xfId="567" xr:uid="{9170CD43-754C-444F-905F-B43733A280E4}"/>
    <cellStyle name="Normal 2 2 2 2 2 2 2" xfId="1203" xr:uid="{95D003EC-ECE8-4F05-956B-356F7CF52C08}"/>
    <cellStyle name="Normal 2 2 2 2 2 2 2 2" xfId="2302" xr:uid="{BBC193CB-CEB5-4276-B878-62B563F154A7}"/>
    <cellStyle name="Normal 2 2 2 2 2 2 3" xfId="1753" xr:uid="{0EEBA5A1-9444-41F2-B3A2-23DBDA5541A1}"/>
    <cellStyle name="Normal 2 2 2 2 2 3" xfId="931" xr:uid="{F7AE4398-CBEA-4F3C-B293-3F444FF33D5D}"/>
    <cellStyle name="Normal 2 2 2 2 2 3 2" xfId="2030" xr:uid="{46A48809-30D9-4123-8D28-3AE9234F7B72}"/>
    <cellStyle name="Normal 2 2 2 2 2 4" xfId="1481" xr:uid="{81AA0998-2103-4731-BE78-32D708C180D4}"/>
    <cellStyle name="Normal 2 2 2 2 3" xfId="431" xr:uid="{9350889A-4C75-40AA-BEFD-8ED3BAC277C9}"/>
    <cellStyle name="Normal 2 2 2 2 3 2" xfId="1067" xr:uid="{E54C74A5-BE7F-4200-9D83-A7194BF02FBC}"/>
    <cellStyle name="Normal 2 2 2 2 3 2 2" xfId="2166" xr:uid="{3F14EF03-42EB-402E-8F7F-045988E11D2A}"/>
    <cellStyle name="Normal 2 2 2 2 3 3" xfId="1617" xr:uid="{E6334228-8D59-4E32-8C32-AFC12214973B}"/>
    <cellStyle name="Normal 2 2 2 2 4" xfId="795" xr:uid="{BCE95A6B-66A8-4BD8-8C72-1EFE4187DC72}"/>
    <cellStyle name="Normal 2 2 2 2 4 2" xfId="1894" xr:uid="{0855A333-224C-46F7-9A41-8818EEC5D7DE}"/>
    <cellStyle name="Normal 2 2 2 2 5" xfId="1345" xr:uid="{40B07A86-CBB8-4D68-B1B2-00F07B842DFF}"/>
    <cellStyle name="Normal 2 2 2 3" xfId="226" xr:uid="{00000000-0005-0000-0000-000019000000}"/>
    <cellStyle name="Normal 2 2 2 3 2" xfId="499" xr:uid="{A5B2893D-DD03-4C28-A2F6-92DCC5C5DF50}"/>
    <cellStyle name="Normal 2 2 2 3 2 2" xfId="1135" xr:uid="{4677D9E2-7399-4D79-B98E-577366F223C9}"/>
    <cellStyle name="Normal 2 2 2 3 2 2 2" xfId="2234" xr:uid="{FDED164A-A7F2-4834-84F6-76906EA58BE6}"/>
    <cellStyle name="Normal 2 2 2 3 2 3" xfId="1685" xr:uid="{C8425BC2-A4CC-4E13-8B40-3F1913BA3BF5}"/>
    <cellStyle name="Normal 2 2 2 3 3" xfId="863" xr:uid="{2D5466BE-3C02-4230-BEF3-6D89BDB70C1D}"/>
    <cellStyle name="Normal 2 2 2 3 3 2" xfId="1962" xr:uid="{53FE3E11-CB4C-4CC3-80C2-E4A8832A421A}"/>
    <cellStyle name="Normal 2 2 2 3 4" xfId="1413" xr:uid="{3985CD52-6B60-4A6B-86AE-628144BCD542}"/>
    <cellStyle name="Normal 2 2 2 4" xfId="363" xr:uid="{64A5CA66-FEE7-4746-96A4-AD73E6AFE2BE}"/>
    <cellStyle name="Normal 2 2 2 4 2" xfId="999" xr:uid="{7839C1DE-1C71-48A4-B462-037E8A428869}"/>
    <cellStyle name="Normal 2 2 2 4 2 2" xfId="2098" xr:uid="{1AC20F33-5B37-47E3-A38B-2E98FF081E4A}"/>
    <cellStyle name="Normal 2 2 2 4 3" xfId="1549" xr:uid="{1D9A3AEC-C766-4362-949E-05AFAFF1AED5}"/>
    <cellStyle name="Normal 2 2 2 5" xfId="727" xr:uid="{2613E25D-9A9F-4464-A0CD-7269BC2AEBAD}"/>
    <cellStyle name="Normal 2 2 2 5 2" xfId="1826" xr:uid="{57EF9678-A31C-446F-B3FB-4F2920249F8D}"/>
    <cellStyle name="Normal 2 2 2 6" xfId="1277" xr:uid="{DB20A62C-F278-42CF-9849-4B086D8B563C}"/>
    <cellStyle name="Normal 2 2 3" xfId="124" xr:uid="{00000000-0005-0000-0000-00001A000000}"/>
    <cellStyle name="Normal 2 2 3 2" xfId="260" xr:uid="{00000000-0005-0000-0000-00001B000000}"/>
    <cellStyle name="Normal 2 2 3 2 2" xfId="533" xr:uid="{7EB1B4E2-762E-4FE0-82A7-B2E84C4EB9D4}"/>
    <cellStyle name="Normal 2 2 3 2 2 2" xfId="1169" xr:uid="{0F6FD629-D5FC-4EB6-B596-2553D0716102}"/>
    <cellStyle name="Normal 2 2 3 2 2 2 2" xfId="2268" xr:uid="{E0439BD8-6538-47EE-8C45-4D289C9E78B1}"/>
    <cellStyle name="Normal 2 2 3 2 2 3" xfId="1719" xr:uid="{47B9A796-E0CB-45F8-A36A-C3319433C5B0}"/>
    <cellStyle name="Normal 2 2 3 2 3" xfId="897" xr:uid="{15065F40-3E28-45A7-A68A-759F9974D971}"/>
    <cellStyle name="Normal 2 2 3 2 3 2" xfId="1996" xr:uid="{68F8B2F2-E230-4D1E-8F08-1F31B19F58CC}"/>
    <cellStyle name="Normal 2 2 3 2 4" xfId="1447" xr:uid="{144C52A4-919D-46EC-B469-E6B538D36D8C}"/>
    <cellStyle name="Normal 2 2 3 3" xfId="397" xr:uid="{2C8E8C85-C72D-4BAE-9A88-709D86D3D79A}"/>
    <cellStyle name="Normal 2 2 3 3 2" xfId="1033" xr:uid="{EDD166A8-881B-4BC4-A4CB-2B45ED415049}"/>
    <cellStyle name="Normal 2 2 3 3 2 2" xfId="2132" xr:uid="{450B5A30-0D85-4628-9008-FFFAB83D717F}"/>
    <cellStyle name="Normal 2 2 3 3 3" xfId="1583" xr:uid="{22AF5DF0-1BCA-4759-9BC6-1500F47A0682}"/>
    <cellStyle name="Normal 2 2 3 4" xfId="761" xr:uid="{A2A965C1-6A63-4AB3-976E-B12AF7C411B7}"/>
    <cellStyle name="Normal 2 2 3 4 2" xfId="1860" xr:uid="{810DBE28-D9EF-4B60-8883-A26E8FFF5DE6}"/>
    <cellStyle name="Normal 2 2 3 5" xfId="1311" xr:uid="{CF327CF5-8B58-48FF-AB19-026298FE56EC}"/>
    <cellStyle name="Normal 2 2 4" xfId="192" xr:uid="{00000000-0005-0000-0000-00001C000000}"/>
    <cellStyle name="Normal 2 2 4 2" xfId="465" xr:uid="{0EE10466-C62A-41DB-A41F-5245F2C7C091}"/>
    <cellStyle name="Normal 2 2 4 2 2" xfId="1101" xr:uid="{2CC0B672-54A4-4585-9F73-95D150364821}"/>
    <cellStyle name="Normal 2 2 4 2 2 2" xfId="2200" xr:uid="{EFD1EB6D-3141-45CC-A4CA-17170DA7C98B}"/>
    <cellStyle name="Normal 2 2 4 2 3" xfId="1651" xr:uid="{49C9519E-E36A-4F16-8416-5CAF905885AF}"/>
    <cellStyle name="Normal 2 2 4 3" xfId="829" xr:uid="{7F2CE709-BDE7-4609-8370-95BB064626DC}"/>
    <cellStyle name="Normal 2 2 4 3 2" xfId="1928" xr:uid="{AE9F278B-D222-47B2-B240-2EBA1C66AB16}"/>
    <cellStyle name="Normal 2 2 4 4" xfId="1379" xr:uid="{1B46C01E-6ECA-413A-9684-ECBD84C0795A}"/>
    <cellStyle name="Normal 2 2 5" xfId="329" xr:uid="{31225DF7-B8DC-493A-B613-7E61FBE0FAA8}"/>
    <cellStyle name="Normal 2 2 5 2" xfId="965" xr:uid="{04713A47-AD73-43C0-B500-0F2585DC9F5F}"/>
    <cellStyle name="Normal 2 2 5 2 2" xfId="2064" xr:uid="{AC4F8206-C2CA-4F92-AF28-01E4835EBF37}"/>
    <cellStyle name="Normal 2 2 5 3" xfId="1515" xr:uid="{C1867BD1-BC99-45A2-8DD9-617E8F6C897A}"/>
    <cellStyle name="Normal 2 2 6" xfId="693" xr:uid="{FAA18E90-4F7C-4A0B-AD60-CF4CEB9AB6F1}"/>
    <cellStyle name="Normal 2 2 6 2" xfId="1792" xr:uid="{A023970D-D2D0-4F3E-B45E-0C85966B75CE}"/>
    <cellStyle name="Normal 2 2 7" xfId="1243" xr:uid="{6BC50F54-D1D5-4247-9261-C12C23611FB0}"/>
    <cellStyle name="Normal 2 3" xfId="71" xr:uid="{00000000-0005-0000-0000-00001D000000}"/>
    <cellStyle name="Normal 2 3 2" xfId="106" xr:uid="{00000000-0005-0000-0000-00001E000000}"/>
    <cellStyle name="Normal 2 3 2 2" xfId="174" xr:uid="{00000000-0005-0000-0000-00001F000000}"/>
    <cellStyle name="Normal 2 3 2 2 2" xfId="310" xr:uid="{00000000-0005-0000-0000-000020000000}"/>
    <cellStyle name="Normal 2 3 2 2 2 2" xfId="583" xr:uid="{85C24E61-DB8C-48D8-B2F3-30E021500F03}"/>
    <cellStyle name="Normal 2 3 2 2 2 2 2" xfId="1219" xr:uid="{11A4AD9D-A69A-4064-85BA-68705B43BF00}"/>
    <cellStyle name="Normal 2 3 2 2 2 2 2 2" xfId="2318" xr:uid="{274B679A-8FA9-4ACA-970D-172CFA74095A}"/>
    <cellStyle name="Normal 2 3 2 2 2 2 3" xfId="1769" xr:uid="{5562B918-8DE9-4301-ACAF-9CB6CAE4F242}"/>
    <cellStyle name="Normal 2 3 2 2 2 3" xfId="947" xr:uid="{A78B631A-42B8-401A-AAF2-3147577F87E9}"/>
    <cellStyle name="Normal 2 3 2 2 2 3 2" xfId="2046" xr:uid="{ADEB9DC4-59DB-4DD4-A9B5-A6546F7A3DC9}"/>
    <cellStyle name="Normal 2 3 2 2 2 4" xfId="1497" xr:uid="{CC8C23A6-A754-4F97-A719-8EF22107D214}"/>
    <cellStyle name="Normal 2 3 2 2 3" xfId="447" xr:uid="{2CB6ECF0-DB3F-4CF1-9FFF-F39E8D47319D}"/>
    <cellStyle name="Normal 2 3 2 2 3 2" xfId="1083" xr:uid="{4652F2DA-126A-4258-8647-268DFE635D09}"/>
    <cellStyle name="Normal 2 3 2 2 3 2 2" xfId="2182" xr:uid="{EB04477C-C862-449F-A387-3D6113A64DAF}"/>
    <cellStyle name="Normal 2 3 2 2 3 3" xfId="1633" xr:uid="{24FAFD0C-A9CF-41CA-9BE6-5073130C6647}"/>
    <cellStyle name="Normal 2 3 2 2 4" xfId="811" xr:uid="{EAE2E83F-44E1-4FDE-BA60-5557DD4F8A32}"/>
    <cellStyle name="Normal 2 3 2 2 4 2" xfId="1910" xr:uid="{3F921FAB-BE57-42C8-9780-760696DA1E8F}"/>
    <cellStyle name="Normal 2 3 2 2 5" xfId="1361" xr:uid="{BBABEAAF-E579-4FEE-A2E5-F1D5EF62BE05}"/>
    <cellStyle name="Normal 2 3 2 3" xfId="242" xr:uid="{00000000-0005-0000-0000-000021000000}"/>
    <cellStyle name="Normal 2 3 2 3 2" xfId="515" xr:uid="{EBF6C506-DE23-4C56-902D-FC00ACF0203A}"/>
    <cellStyle name="Normal 2 3 2 3 2 2" xfId="1151" xr:uid="{EA602A04-ED44-4035-A182-9D7CDCC0D493}"/>
    <cellStyle name="Normal 2 3 2 3 2 2 2" xfId="2250" xr:uid="{6B8E2795-9EEB-4BED-8ABA-73A8C09187D4}"/>
    <cellStyle name="Normal 2 3 2 3 2 3" xfId="1701" xr:uid="{08A4DAD2-1934-4308-86F7-551DAF471880}"/>
    <cellStyle name="Normal 2 3 2 3 3" xfId="879" xr:uid="{ED272D8F-77D0-4EB8-B839-C4C1AA1574EC}"/>
    <cellStyle name="Normal 2 3 2 3 3 2" xfId="1978" xr:uid="{235EC393-C2A6-493E-A6F6-0F6B167E519C}"/>
    <cellStyle name="Normal 2 3 2 3 4" xfId="1429" xr:uid="{7115087B-43A8-49FB-B310-69FEEBF802D6}"/>
    <cellStyle name="Normal 2 3 2 4" xfId="379" xr:uid="{BF34CBE1-FCA5-497F-BC9C-61BCED310545}"/>
    <cellStyle name="Normal 2 3 2 4 2" xfId="1015" xr:uid="{649B9666-DD00-471F-9E4D-1F8C0861F968}"/>
    <cellStyle name="Normal 2 3 2 4 2 2" xfId="2114" xr:uid="{A6CC7A17-0053-47C4-9EDA-8E540B8A62F7}"/>
    <cellStyle name="Normal 2 3 2 4 3" xfId="1565" xr:uid="{D5C0E98D-683D-4C62-B85B-AB44ED132790}"/>
    <cellStyle name="Normal 2 3 2 5" xfId="743" xr:uid="{CFE050F0-562A-4839-AD95-B5E7462557F6}"/>
    <cellStyle name="Normal 2 3 2 5 2" xfId="1842" xr:uid="{367EEEA8-27A4-424E-9262-C135562FC6FA}"/>
    <cellStyle name="Normal 2 3 2 6" xfId="1293" xr:uid="{6A5C743C-C8EE-488C-BE42-8EC59750F4A4}"/>
    <cellStyle name="Normal 2 3 3" xfId="140" xr:uid="{00000000-0005-0000-0000-000022000000}"/>
    <cellStyle name="Normal 2 3 3 2" xfId="276" xr:uid="{00000000-0005-0000-0000-000023000000}"/>
    <cellStyle name="Normal 2 3 3 2 2" xfId="549" xr:uid="{EA95DF87-369C-4718-9413-FF5CF6D0D3E7}"/>
    <cellStyle name="Normal 2 3 3 2 2 2" xfId="1185" xr:uid="{FECB3B15-4CB3-473E-B66A-E75B3FB56C76}"/>
    <cellStyle name="Normal 2 3 3 2 2 2 2" xfId="2284" xr:uid="{6FD917AD-E932-4038-BA16-C7BCAA453EDA}"/>
    <cellStyle name="Normal 2 3 3 2 2 3" xfId="1735" xr:uid="{BCCEC9B3-461C-4AF0-BE38-0E4EEF6DA25B}"/>
    <cellStyle name="Normal 2 3 3 2 3" xfId="913" xr:uid="{7428C5DC-19D3-4384-A035-961E10B484FD}"/>
    <cellStyle name="Normal 2 3 3 2 3 2" xfId="2012" xr:uid="{EA7A5F82-4DDD-405F-B3BD-BA8F7E7E8F2A}"/>
    <cellStyle name="Normal 2 3 3 2 4" xfId="1463" xr:uid="{DAA08648-1412-4902-ABC4-13D2D96EF7F6}"/>
    <cellStyle name="Normal 2 3 3 3" xfId="413" xr:uid="{0AA03FF5-BD3D-49E1-8DD7-EED1F437FCA0}"/>
    <cellStyle name="Normal 2 3 3 3 2" xfId="1049" xr:uid="{113D6828-D92A-41B2-9874-F470167B6731}"/>
    <cellStyle name="Normal 2 3 3 3 2 2" xfId="2148" xr:uid="{86797C4B-0B9F-4782-B08A-36A6592CDC16}"/>
    <cellStyle name="Normal 2 3 3 3 3" xfId="1599" xr:uid="{BEAAAE8F-C589-4BE9-9A0A-2BEE5CDAE5BB}"/>
    <cellStyle name="Normal 2 3 3 4" xfId="777" xr:uid="{9F0D122A-8194-41D5-8C7E-0FEBDF132BE2}"/>
    <cellStyle name="Normal 2 3 3 4 2" xfId="1876" xr:uid="{976CC4EA-9FC3-4D48-9B07-C64E5397C519}"/>
    <cellStyle name="Normal 2 3 3 5" xfId="1327" xr:uid="{98C0FC60-26E7-4247-BE97-30B37B7454A3}"/>
    <cellStyle name="Normal 2 3 4" xfId="208" xr:uid="{00000000-0005-0000-0000-000024000000}"/>
    <cellStyle name="Normal 2 3 4 2" xfId="481" xr:uid="{020CA528-6921-4C12-A379-BBEB08BE41E1}"/>
    <cellStyle name="Normal 2 3 4 2 2" xfId="1117" xr:uid="{AE1DFDDB-83D0-44CD-B60F-DAC1898B7E54}"/>
    <cellStyle name="Normal 2 3 4 2 2 2" xfId="2216" xr:uid="{B0972729-381C-4EAB-9DA7-8421727E12AE}"/>
    <cellStyle name="Normal 2 3 4 2 3" xfId="1667" xr:uid="{303EFE12-4C6E-44AA-89AD-67B36AF4CD17}"/>
    <cellStyle name="Normal 2 3 4 3" xfId="845" xr:uid="{59DFDD63-2BA3-4395-B65A-2000D3F50484}"/>
    <cellStyle name="Normal 2 3 4 3 2" xfId="1944" xr:uid="{2B21FE35-4D3F-4BA1-BAC4-BFD5227C2EC1}"/>
    <cellStyle name="Normal 2 3 4 4" xfId="1395" xr:uid="{020E9158-35FC-4699-B528-60479541B1F2}"/>
    <cellStyle name="Normal 2 3 5" xfId="345" xr:uid="{A6367EB1-856D-47FA-9E13-A3D99D4963DB}"/>
    <cellStyle name="Normal 2 3 5 2" xfId="981" xr:uid="{D3D016E4-7987-42FC-8D66-8C6CD1E5A5E1}"/>
    <cellStyle name="Normal 2 3 5 2 2" xfId="2080" xr:uid="{F51831B2-0138-4B20-9853-C005EB0CBF68}"/>
    <cellStyle name="Normal 2 3 5 3" xfId="1531" xr:uid="{847A30D5-B495-4462-9452-8B7518A512CA}"/>
    <cellStyle name="Normal 2 3 6" xfId="709" xr:uid="{426E0BE0-A45B-443C-8A36-B9E69CD99F91}"/>
    <cellStyle name="Normal 2 3 6 2" xfId="1808" xr:uid="{35C72EC7-78B1-4902-B6BD-7615B23B25D8}"/>
    <cellStyle name="Normal 2 3 7" xfId="1259" xr:uid="{0FE5AC6A-A0E7-4BA6-A34D-068126E082B3}"/>
    <cellStyle name="Normal 2 4" xfId="48" xr:uid="{00000000-0005-0000-0000-000025000000}"/>
    <cellStyle name="Normal 2 4 2" xfId="72" xr:uid="{00000000-0005-0000-0000-000026000000}"/>
    <cellStyle name="Normal 2 4 2 2" xfId="107" xr:uid="{00000000-0005-0000-0000-000027000000}"/>
    <cellStyle name="Normal 2 4 2 2 2" xfId="175" xr:uid="{00000000-0005-0000-0000-000028000000}"/>
    <cellStyle name="Normal 2 4 2 2 2 2" xfId="311" xr:uid="{00000000-0005-0000-0000-000029000000}"/>
    <cellStyle name="Normal 2 4 2 2 2 2 2" xfId="584" xr:uid="{1CE57DA9-E194-4FED-AB27-31955583C96A}"/>
    <cellStyle name="Normal 2 4 2 2 2 2 2 2" xfId="1220" xr:uid="{11D8CF2E-A1B2-4F3E-9D75-84FA9370E47C}"/>
    <cellStyle name="Normal 2 4 2 2 2 2 2 2 2" xfId="2319" xr:uid="{0FE19C30-C720-4809-8F6C-7848B43D515F}"/>
    <cellStyle name="Normal 2 4 2 2 2 2 2 3" xfId="1770" xr:uid="{A27BEB47-22A4-4071-A7F3-1DEA849154EE}"/>
    <cellStyle name="Normal 2 4 2 2 2 2 3" xfId="948" xr:uid="{43BB83FE-A495-4BC1-8866-6F6137D13502}"/>
    <cellStyle name="Normal 2 4 2 2 2 2 3 2" xfId="2047" xr:uid="{3812EC8B-AC8C-4857-9B48-937B5ADBEF20}"/>
    <cellStyle name="Normal 2 4 2 2 2 2 4" xfId="1498" xr:uid="{B0EEBC64-E01B-4660-A6E0-AD1A40269A26}"/>
    <cellStyle name="Normal 2 4 2 2 2 3" xfId="448" xr:uid="{2D83D6A7-97FF-4007-8786-E72AB7A19778}"/>
    <cellStyle name="Normal 2 4 2 2 2 3 2" xfId="1084" xr:uid="{B95A0ED2-BE4C-4CB7-98A2-EF341DFE276A}"/>
    <cellStyle name="Normal 2 4 2 2 2 3 2 2" xfId="2183" xr:uid="{0665BCD2-2F2B-4F84-9735-00FB0C51311C}"/>
    <cellStyle name="Normal 2 4 2 2 2 3 3" xfId="1634" xr:uid="{786B01D6-8751-4E54-869C-40B59E2EBD52}"/>
    <cellStyle name="Normal 2 4 2 2 2 4" xfId="812" xr:uid="{FD46FBA2-B68E-4CE2-9B88-E103D218AA45}"/>
    <cellStyle name="Normal 2 4 2 2 2 4 2" xfId="1911" xr:uid="{FB51CCF6-78B7-42C4-A375-56192B475C3B}"/>
    <cellStyle name="Normal 2 4 2 2 2 5" xfId="1362" xr:uid="{9C85A706-A331-4803-8AFE-3E5AF912BE7F}"/>
    <cellStyle name="Normal 2 4 2 2 3" xfId="243" xr:uid="{00000000-0005-0000-0000-00002A000000}"/>
    <cellStyle name="Normal 2 4 2 2 3 2" xfId="516" xr:uid="{9A8D8276-7430-4360-9E2D-7806202C475B}"/>
    <cellStyle name="Normal 2 4 2 2 3 2 2" xfId="1152" xr:uid="{0D87EA51-779C-4017-A7A4-6C7C88A00B50}"/>
    <cellStyle name="Normal 2 4 2 2 3 2 2 2" xfId="2251" xr:uid="{546C1FAC-F584-4C50-9D57-009E5088AB20}"/>
    <cellStyle name="Normal 2 4 2 2 3 2 3" xfId="1702" xr:uid="{0F85C384-8A4F-4B80-9FEA-47FF2181170A}"/>
    <cellStyle name="Normal 2 4 2 2 3 3" xfId="880" xr:uid="{CD8B6BDB-16D2-4450-BA58-8C428EB61D27}"/>
    <cellStyle name="Normal 2 4 2 2 3 3 2" xfId="1979" xr:uid="{549DAE39-D9FD-4D53-8B94-5C52E56ADB08}"/>
    <cellStyle name="Normal 2 4 2 2 3 4" xfId="1430" xr:uid="{DB4D4917-29E3-4EF7-9E9F-C06B2F3207AD}"/>
    <cellStyle name="Normal 2 4 2 2 4" xfId="380" xr:uid="{069A6D4F-86FC-4BB2-A292-C44A0FB191EB}"/>
    <cellStyle name="Normal 2 4 2 2 4 2" xfId="1016" xr:uid="{E1CC913A-42D0-4341-B3EF-B19DC578BE9E}"/>
    <cellStyle name="Normal 2 4 2 2 4 2 2" xfId="2115" xr:uid="{735A2B81-0BAF-40F7-9F10-FDDB0123E5A4}"/>
    <cellStyle name="Normal 2 4 2 2 4 3" xfId="1566" xr:uid="{19F9066B-E382-4103-BBBF-08B89604B2E9}"/>
    <cellStyle name="Normal 2 4 2 2 5" xfId="744" xr:uid="{1E069FF4-ABD7-4D57-87E1-6B35389C8D1C}"/>
    <cellStyle name="Normal 2 4 2 2 5 2" xfId="1843" xr:uid="{41DA8B2A-3514-4DAF-8BA1-14CC7FE2741A}"/>
    <cellStyle name="Normal 2 4 2 2 6" xfId="1294" xr:uid="{28F99A98-FCDC-497D-BDD2-A4E874AA104C}"/>
    <cellStyle name="Normal 2 4 2 3" xfId="141" xr:uid="{00000000-0005-0000-0000-00002B000000}"/>
    <cellStyle name="Normal 2 4 2 3 2" xfId="277" xr:uid="{00000000-0005-0000-0000-00002C000000}"/>
    <cellStyle name="Normal 2 4 2 3 2 2" xfId="550" xr:uid="{E36D9899-C02F-4B0F-997C-E6F3DF1C377C}"/>
    <cellStyle name="Normal 2 4 2 3 2 2 2" xfId="1186" xr:uid="{CE8802C6-D81B-45CE-A3D1-80A0A63A6F61}"/>
    <cellStyle name="Normal 2 4 2 3 2 2 2 2" xfId="2285" xr:uid="{FCDD66F8-E1DA-479A-8CC3-BD2227DDD8BD}"/>
    <cellStyle name="Normal 2 4 2 3 2 2 3" xfId="1736" xr:uid="{D8E1652C-89BF-4EF4-BF98-AE36650D616D}"/>
    <cellStyle name="Normal 2 4 2 3 2 3" xfId="914" xr:uid="{DB4D11D0-F7AF-491F-AFE3-B6E28BFA14B2}"/>
    <cellStyle name="Normal 2 4 2 3 2 3 2" xfId="2013" xr:uid="{5848D6C7-41E7-4F51-BC01-600793252B2B}"/>
    <cellStyle name="Normal 2 4 2 3 2 4" xfId="1464" xr:uid="{D66E2459-66C8-4430-BAFA-FF5BA356CA5D}"/>
    <cellStyle name="Normal 2 4 2 3 3" xfId="414" xr:uid="{1C4BC64F-062D-4EBB-BE40-AC07AF8446A5}"/>
    <cellStyle name="Normal 2 4 2 3 3 2" xfId="1050" xr:uid="{E4057D26-4692-4B6B-8DDA-13DD9A05A471}"/>
    <cellStyle name="Normal 2 4 2 3 3 2 2" xfId="2149" xr:uid="{654985CC-EEDA-4013-ADAB-5AA2D9804C27}"/>
    <cellStyle name="Normal 2 4 2 3 3 3" xfId="1600" xr:uid="{749F6B57-8F67-4820-A4D9-27554D046D91}"/>
    <cellStyle name="Normal 2 4 2 3 4" xfId="778" xr:uid="{1C0C6C4B-C7C8-4185-A3A0-3B33E77C26C8}"/>
    <cellStyle name="Normal 2 4 2 3 4 2" xfId="1877" xr:uid="{F2117130-7F75-4739-AF85-517252A2332F}"/>
    <cellStyle name="Normal 2 4 2 3 5" xfId="1328" xr:uid="{C1766A53-B37F-40FC-8790-F61621CA2CBD}"/>
    <cellStyle name="Normal 2 4 2 4" xfId="209" xr:uid="{00000000-0005-0000-0000-00002D000000}"/>
    <cellStyle name="Normal 2 4 2 4 2" xfId="482" xr:uid="{03AEDF40-1D31-40D4-8DC2-5D1EBA254BA4}"/>
    <cellStyle name="Normal 2 4 2 4 2 2" xfId="1118" xr:uid="{47C8AAB4-87FD-41A8-A64F-B268CF11932D}"/>
    <cellStyle name="Normal 2 4 2 4 2 2 2" xfId="2217" xr:uid="{048655F9-D0E1-4CEF-B529-6A5B45CEEE24}"/>
    <cellStyle name="Normal 2 4 2 4 2 3" xfId="1668" xr:uid="{DEF9ECB7-223C-4928-9D87-E1CA931FAB5C}"/>
    <cellStyle name="Normal 2 4 2 4 3" xfId="846" xr:uid="{1B7E175C-890A-4FCA-A921-98C1665FF9AB}"/>
    <cellStyle name="Normal 2 4 2 4 3 2" xfId="1945" xr:uid="{6BD1A222-1E6E-4244-9559-2DFFBBDA6657}"/>
    <cellStyle name="Normal 2 4 2 4 4" xfId="1396" xr:uid="{4DFC2BFF-CE45-4237-ABFC-30A9AD026D91}"/>
    <cellStyle name="Normal 2 4 2 5" xfId="346" xr:uid="{C86F1814-865C-4A1F-B271-6A56222B2BE0}"/>
    <cellStyle name="Normal 2 4 2 5 2" xfId="982" xr:uid="{11C29146-418A-4CDA-87C6-5813F41D5617}"/>
    <cellStyle name="Normal 2 4 2 5 2 2" xfId="2081" xr:uid="{8C093179-F4A2-4D28-B808-013AC7C7863A}"/>
    <cellStyle name="Normal 2 4 2 5 3" xfId="1532" xr:uid="{9A8F029F-2404-48CD-A9EA-568610B4B040}"/>
    <cellStyle name="Normal 2 4 2 6" xfId="710" xr:uid="{9FD6139E-6E78-4108-9814-7ACB60F1D15D}"/>
    <cellStyle name="Normal 2 4 2 6 2" xfId="1809" xr:uid="{CA9D2E13-FDDE-4BC6-981A-6ADEFE128661}"/>
    <cellStyle name="Normal 2 4 2 7" xfId="1260" xr:uid="{6FD44E16-7D2C-401C-912F-88EFDB094E5F}"/>
    <cellStyle name="Normal 2 4 3" xfId="74" xr:uid="{00000000-0005-0000-0000-00002E000000}"/>
    <cellStyle name="Normal 2 4 3 2" xfId="109" xr:uid="{00000000-0005-0000-0000-00002F000000}"/>
    <cellStyle name="Normal 2 4 3 2 2" xfId="177" xr:uid="{00000000-0005-0000-0000-000030000000}"/>
    <cellStyle name="Normal 2 4 3 2 2 2" xfId="313" xr:uid="{00000000-0005-0000-0000-000031000000}"/>
    <cellStyle name="Normal 2 4 3 2 2 2 2" xfId="586" xr:uid="{7AF1E9D9-7578-4A7A-89C0-27BFC028CBB8}"/>
    <cellStyle name="Normal 2 4 3 2 2 2 2 2" xfId="1222" xr:uid="{67FBB8EE-79A9-4BF5-BAD8-DB33C6532DD5}"/>
    <cellStyle name="Normal 2 4 3 2 2 2 2 2 2" xfId="2321" xr:uid="{C423B4C0-EE52-4E99-B9CE-6393DCAFA696}"/>
    <cellStyle name="Normal 2 4 3 2 2 2 2 3" xfId="1772" xr:uid="{BAEE2089-BF4D-4058-87EA-5C956B6CE35F}"/>
    <cellStyle name="Normal 2 4 3 2 2 2 3" xfId="950" xr:uid="{3BD8D720-DB3F-4142-9C36-BFB5E032E6AA}"/>
    <cellStyle name="Normal 2 4 3 2 2 2 3 2" xfId="2049" xr:uid="{A0AFF245-9798-4081-93C8-D89261930FE2}"/>
    <cellStyle name="Normal 2 4 3 2 2 2 4" xfId="1500" xr:uid="{33C50C0D-F94E-429D-9296-7A3F841D5994}"/>
    <cellStyle name="Normal 2 4 3 2 2 3" xfId="450" xr:uid="{81B7A081-0462-41AC-9C34-3D5D574CABCB}"/>
    <cellStyle name="Normal 2 4 3 2 2 3 2" xfId="1086" xr:uid="{51967D2E-446D-4A31-BB31-5B018E7B928B}"/>
    <cellStyle name="Normal 2 4 3 2 2 3 2 2" xfId="2185" xr:uid="{03402F38-187C-44A2-9B39-4DC12FD30103}"/>
    <cellStyle name="Normal 2 4 3 2 2 3 3" xfId="1636" xr:uid="{20171ADA-2CDF-4F46-883E-6EF676D891E6}"/>
    <cellStyle name="Normal 2 4 3 2 2 4" xfId="814" xr:uid="{151753E8-C106-4641-AC72-891D5BBA85BD}"/>
    <cellStyle name="Normal 2 4 3 2 2 4 2" xfId="1913" xr:uid="{339C371C-A02B-4F58-8040-C5252E963268}"/>
    <cellStyle name="Normal 2 4 3 2 2 5" xfId="1364" xr:uid="{74D792E7-8D27-411A-8C36-358DEC904E9D}"/>
    <cellStyle name="Normal 2 4 3 2 3" xfId="245" xr:uid="{00000000-0005-0000-0000-000032000000}"/>
    <cellStyle name="Normal 2 4 3 2 3 2" xfId="518" xr:uid="{4EDFF26F-C62E-4BCD-B535-0F8BF09F3C4B}"/>
    <cellStyle name="Normal 2 4 3 2 3 2 2" xfId="1154" xr:uid="{1D5A0A3E-4F9B-4097-A31B-BF027DC14AA6}"/>
    <cellStyle name="Normal 2 4 3 2 3 2 2 2" xfId="2253" xr:uid="{7DD72917-A608-457C-88AB-E5F5B65EA9AA}"/>
    <cellStyle name="Normal 2 4 3 2 3 2 3" xfId="1704" xr:uid="{72FBFF2E-8D40-4D04-BEA0-E67A87D873BC}"/>
    <cellStyle name="Normal 2 4 3 2 3 3" xfId="882" xr:uid="{6C5A58C6-48B1-43E1-B046-16A48CAF2DA2}"/>
    <cellStyle name="Normal 2 4 3 2 3 3 2" xfId="1981" xr:uid="{6CB6F524-C47C-42D1-91FB-EB5959B1D93E}"/>
    <cellStyle name="Normal 2 4 3 2 3 4" xfId="1432" xr:uid="{614BBE7D-D278-4ECF-883F-5DE4BE37C97E}"/>
    <cellStyle name="Normal 2 4 3 2 4" xfId="382" xr:uid="{D85AAD2E-DBD4-4CFE-B3DF-5ADF8DBEE3A8}"/>
    <cellStyle name="Normal 2 4 3 2 4 2" xfId="1018" xr:uid="{55617680-829D-4FBC-B57A-1ACC1F5AE962}"/>
    <cellStyle name="Normal 2 4 3 2 4 2 2" xfId="2117" xr:uid="{5207CA4E-0AD0-49F4-B0F3-F612320F89F8}"/>
    <cellStyle name="Normal 2 4 3 2 4 3" xfId="1568" xr:uid="{8AFC66C9-6255-43B5-94BF-8CC7826B2839}"/>
    <cellStyle name="Normal 2 4 3 2 5" xfId="746" xr:uid="{2CEE48C8-9048-4A7E-A3FC-46AE323C88DF}"/>
    <cellStyle name="Normal 2 4 3 2 5 2" xfId="1845" xr:uid="{16C9175D-D1E9-4A6F-915C-0EC398D47D69}"/>
    <cellStyle name="Normal 2 4 3 2 6" xfId="1296" xr:uid="{B4D17BBF-B08F-45C2-B13F-AAF447AAA05A}"/>
    <cellStyle name="Normal 2 4 3 3" xfId="143" xr:uid="{00000000-0005-0000-0000-000033000000}"/>
    <cellStyle name="Normal 2 4 3 3 2" xfId="279" xr:uid="{00000000-0005-0000-0000-000034000000}"/>
    <cellStyle name="Normal 2 4 3 3 2 2" xfId="552" xr:uid="{A739E12F-8D2C-496D-B268-96C511BB0597}"/>
    <cellStyle name="Normal 2 4 3 3 2 2 2" xfId="1188" xr:uid="{B9D501E5-20CD-4AEF-B8A4-4571070F9F4E}"/>
    <cellStyle name="Normal 2 4 3 3 2 2 2 2" xfId="2287" xr:uid="{49928F08-ED08-4669-93DF-BA51E65F0970}"/>
    <cellStyle name="Normal 2 4 3 3 2 2 3" xfId="1738" xr:uid="{5A80480F-6F19-459E-A6D7-0929A4884D79}"/>
    <cellStyle name="Normal 2 4 3 3 2 3" xfId="916" xr:uid="{9DFC87EA-04F3-4406-821F-E07DE10D362C}"/>
    <cellStyle name="Normal 2 4 3 3 2 3 2" xfId="2015" xr:uid="{4889FABC-0D97-4991-B74B-6ED3C79AAFFD}"/>
    <cellStyle name="Normal 2 4 3 3 2 4" xfId="1466" xr:uid="{F44A90B6-EF33-48DB-8B1C-4ED107D9655D}"/>
    <cellStyle name="Normal 2 4 3 3 3" xfId="416" xr:uid="{22B8676D-C7E5-45C7-AD3E-54D7147044CC}"/>
    <cellStyle name="Normal 2 4 3 3 3 2" xfId="1052" xr:uid="{4C3B060F-3B19-49BA-BE55-D3B4B26900EF}"/>
    <cellStyle name="Normal 2 4 3 3 3 2 2" xfId="2151" xr:uid="{99CEE09F-BE53-42E3-88C5-49D9CBF521DC}"/>
    <cellStyle name="Normal 2 4 3 3 3 3" xfId="1602" xr:uid="{17E2453B-88DB-4D2B-B6CF-7ED9B3B6FFD5}"/>
    <cellStyle name="Normal 2 4 3 3 4" xfId="780" xr:uid="{F8E1072A-EE7E-49BB-879F-C4B6FF62D801}"/>
    <cellStyle name="Normal 2 4 3 3 4 2" xfId="1879" xr:uid="{EF932764-F547-49C6-82DC-EF694DB778D0}"/>
    <cellStyle name="Normal 2 4 3 3 5" xfId="1330" xr:uid="{45DC8404-323C-455B-9E83-AAC2018E6F7B}"/>
    <cellStyle name="Normal 2 4 3 4" xfId="211" xr:uid="{00000000-0005-0000-0000-000035000000}"/>
    <cellStyle name="Normal 2 4 3 4 2" xfId="484" xr:uid="{D5FCA4AF-29D7-48A0-B246-3BDFC8084B9E}"/>
    <cellStyle name="Normal 2 4 3 4 2 2" xfId="1120" xr:uid="{9EF9D5FC-4CF9-4A93-8778-1020E3DD94CD}"/>
    <cellStyle name="Normal 2 4 3 4 2 2 2" xfId="2219" xr:uid="{A46C3D8D-0CAD-4BBC-A75E-4FCB0B6BAA61}"/>
    <cellStyle name="Normal 2 4 3 4 2 3" xfId="1670" xr:uid="{67D2A2D5-47C0-4A53-B0BC-3BF935432388}"/>
    <cellStyle name="Normal 2 4 3 4 3" xfId="848" xr:uid="{56523EF0-AE15-471E-AE2D-E1423591817D}"/>
    <cellStyle name="Normal 2 4 3 4 3 2" xfId="1947" xr:uid="{0AD78AD4-55A5-4E7B-8B39-428363643023}"/>
    <cellStyle name="Normal 2 4 3 4 4" xfId="1398" xr:uid="{2DA93012-6C6B-4D33-8275-EF7C134DA762}"/>
    <cellStyle name="Normal 2 4 3 5" xfId="348" xr:uid="{6C3AFB67-AAF3-4CCC-99C7-87A9E062F9AC}"/>
    <cellStyle name="Normal 2 4 3 5 2" xfId="984" xr:uid="{2F75A8F3-69FA-4918-841F-9C266D1F55BD}"/>
    <cellStyle name="Normal 2 4 3 5 2 2" xfId="2083" xr:uid="{FE7C3646-9642-4C2E-8AAE-32A154DEEA1F}"/>
    <cellStyle name="Normal 2 4 3 5 3" xfId="1534" xr:uid="{67D6BE7F-6331-4FAC-922C-2C8ED7633067}"/>
    <cellStyle name="Normal 2 4 3 6" xfId="712" xr:uid="{CEE2FD87-87FB-4B20-857F-81DF56537DFB}"/>
    <cellStyle name="Normal 2 4 3 6 2" xfId="1811" xr:uid="{D4E53E84-341F-43DA-93C5-65A2B58CCCDD}"/>
    <cellStyle name="Normal 2 4 3 7" xfId="1262" xr:uid="{ADF968E1-48FC-44D1-8017-180C912956FA}"/>
    <cellStyle name="Normal 2 4 4" xfId="91" xr:uid="{00000000-0005-0000-0000-000036000000}"/>
    <cellStyle name="Normal 2 4 4 2" xfId="159" xr:uid="{00000000-0005-0000-0000-000037000000}"/>
    <cellStyle name="Normal 2 4 4 2 2" xfId="295" xr:uid="{00000000-0005-0000-0000-000038000000}"/>
    <cellStyle name="Normal 2 4 4 2 2 2" xfId="568" xr:uid="{0BC419DF-39E4-495E-B32D-2D38FC7EB4FD}"/>
    <cellStyle name="Normal 2 4 4 2 2 2 2" xfId="1204" xr:uid="{C1344AAC-259F-4A15-A8DA-FD2367FB24B5}"/>
    <cellStyle name="Normal 2 4 4 2 2 2 2 2" xfId="2303" xr:uid="{4A587FB7-06F9-42FA-944C-EFE0E7F197A4}"/>
    <cellStyle name="Normal 2 4 4 2 2 2 3" xfId="1754" xr:uid="{CBE5F6C2-8758-42FF-8BBA-B6C05DA25A34}"/>
    <cellStyle name="Normal 2 4 4 2 2 3" xfId="932" xr:uid="{2587DAA3-96C3-4BF7-8D39-A7058228F9A2}"/>
    <cellStyle name="Normal 2 4 4 2 2 3 2" xfId="2031" xr:uid="{10CBEA25-C045-4F8F-B485-24F8AB585F47}"/>
    <cellStyle name="Normal 2 4 4 2 2 4" xfId="1482" xr:uid="{F54C25A5-C6A2-4E81-868E-2BD2377A38D0}"/>
    <cellStyle name="Normal 2 4 4 2 3" xfId="432" xr:uid="{D94E32CF-66F3-4DDF-AA03-56E186F08EB8}"/>
    <cellStyle name="Normal 2 4 4 2 3 2" xfId="1068" xr:uid="{3A774A20-AEE6-463B-A19B-EDA8C19F9073}"/>
    <cellStyle name="Normal 2 4 4 2 3 2 2" xfId="2167" xr:uid="{E1A6613A-2352-4393-AABD-0AB649A5B014}"/>
    <cellStyle name="Normal 2 4 4 2 3 3" xfId="1618" xr:uid="{013CACFC-1B23-46D8-B114-7D2E415C77D1}"/>
    <cellStyle name="Normal 2 4 4 2 4" xfId="796" xr:uid="{AB6177D5-E29C-4261-AE97-44E27BAB44F2}"/>
    <cellStyle name="Normal 2 4 4 2 4 2" xfId="1895" xr:uid="{F53E5E98-6D25-4F7D-9B57-BF7C45195B5B}"/>
    <cellStyle name="Normal 2 4 4 2 5" xfId="1346" xr:uid="{D105D889-C191-4714-A446-80914D0DCD1E}"/>
    <cellStyle name="Normal 2 4 4 3" xfId="227" xr:uid="{00000000-0005-0000-0000-000039000000}"/>
    <cellStyle name="Normal 2 4 4 3 2" xfId="500" xr:uid="{5ACF5445-5F12-4514-A43C-1059A56BEC67}"/>
    <cellStyle name="Normal 2 4 4 3 2 2" xfId="1136" xr:uid="{11896194-0E3E-4952-80A1-34BD2E7C2321}"/>
    <cellStyle name="Normal 2 4 4 3 2 2 2" xfId="2235" xr:uid="{B8B96478-C509-4419-BD89-A09311E5FA4A}"/>
    <cellStyle name="Normal 2 4 4 3 2 3" xfId="1686" xr:uid="{B5AFD350-7842-41BA-B486-900AFC6C6F05}"/>
    <cellStyle name="Normal 2 4 4 3 3" xfId="864" xr:uid="{6C042324-6ED5-465B-9856-2261D3DB09FA}"/>
    <cellStyle name="Normal 2 4 4 3 3 2" xfId="1963" xr:uid="{EFF7A7BD-4D2B-4156-8052-87C6454EBB02}"/>
    <cellStyle name="Normal 2 4 4 3 4" xfId="1414" xr:uid="{43F4FE1D-F1CA-4A47-A17E-A3F20F088953}"/>
    <cellStyle name="Normal 2 4 4 4" xfId="364" xr:uid="{3109CAED-EBDC-43BE-95EF-F1B08F46F4FF}"/>
    <cellStyle name="Normal 2 4 4 4 2" xfId="1000" xr:uid="{2EA63088-528B-4614-9059-14D9C9333325}"/>
    <cellStyle name="Normal 2 4 4 4 2 2" xfId="2099" xr:uid="{206F6210-B031-4635-ACA5-DF38AAE21E2F}"/>
    <cellStyle name="Normal 2 4 4 4 3" xfId="1550" xr:uid="{84C0CF87-F4C3-4BBC-866C-CCD34781F6C6}"/>
    <cellStyle name="Normal 2 4 4 5" xfId="728" xr:uid="{47350E1B-1019-4579-AAB3-50DD0F8E71E1}"/>
    <cellStyle name="Normal 2 4 4 5 2" xfId="1827" xr:uid="{E7E82658-75E9-4F30-9A16-42E75E78FEF3}"/>
    <cellStyle name="Normal 2 4 4 6" xfId="1278" xr:uid="{A0968D52-8F0F-4BF0-8E91-00561C77A5DC}"/>
    <cellStyle name="Normal 2 4 5" xfId="125" xr:uid="{00000000-0005-0000-0000-00003A000000}"/>
    <cellStyle name="Normal 2 4 5 2" xfId="261" xr:uid="{00000000-0005-0000-0000-00003B000000}"/>
    <cellStyle name="Normal 2 4 5 2 2" xfId="534" xr:uid="{FD8CCDCE-11EB-44EC-A35F-8D7FC0690E69}"/>
    <cellStyle name="Normal 2 4 5 2 2 2" xfId="1170" xr:uid="{8FB49744-B7ED-4CEF-9A35-9101C95A0D5D}"/>
    <cellStyle name="Normal 2 4 5 2 2 2 2" xfId="2269" xr:uid="{5EA537ED-7779-4F44-9E7E-E21DA20D6233}"/>
    <cellStyle name="Normal 2 4 5 2 2 3" xfId="1720" xr:uid="{68316868-083A-4DBF-ACAC-BCCC05D9D42B}"/>
    <cellStyle name="Normal 2 4 5 2 3" xfId="898" xr:uid="{86501849-5607-444A-B5DA-3187403E05AF}"/>
    <cellStyle name="Normal 2 4 5 2 3 2" xfId="1997" xr:uid="{11558B64-97F7-4A1D-AAAE-9E4032DA0A09}"/>
    <cellStyle name="Normal 2 4 5 2 4" xfId="1448" xr:uid="{50100C96-D272-40F5-B58B-7912ACD9A875}"/>
    <cellStyle name="Normal 2 4 5 3" xfId="398" xr:uid="{E8A8C1F3-C994-4A9D-A6D7-23B0667C52FD}"/>
    <cellStyle name="Normal 2 4 5 3 2" xfId="1034" xr:uid="{867B24AE-01D9-4759-B9CE-2E241113E48B}"/>
    <cellStyle name="Normal 2 4 5 3 2 2" xfId="2133" xr:uid="{C6E4E8E0-466E-4396-99C4-AAB2F3040BCA}"/>
    <cellStyle name="Normal 2 4 5 3 3" xfId="1584" xr:uid="{ED5C2A80-1DD3-40AA-B02F-F47DBCA3AFAE}"/>
    <cellStyle name="Normal 2 4 5 4" xfId="762" xr:uid="{780534C9-C89B-47DB-9685-F75E6A833DA0}"/>
    <cellStyle name="Normal 2 4 5 4 2" xfId="1861" xr:uid="{7985FA35-0C5E-4D46-A3E5-9C2AC69F00E7}"/>
    <cellStyle name="Normal 2 4 5 5" xfId="1312" xr:uid="{5FAB8857-CAA6-46ED-A514-C096078B8C6F}"/>
    <cellStyle name="Normal 2 4 6" xfId="193" xr:uid="{00000000-0005-0000-0000-00003C000000}"/>
    <cellStyle name="Normal 2 4 6 2" xfId="466" xr:uid="{27B3F1FC-F199-4F97-A5F5-2100100DB2A8}"/>
    <cellStyle name="Normal 2 4 6 2 2" xfId="1102" xr:uid="{770003D9-5CC7-4C25-87BF-00E04FB6A59A}"/>
    <cellStyle name="Normal 2 4 6 2 2 2" xfId="2201" xr:uid="{550B986E-12B2-4DA0-8C30-0452FA3C29C1}"/>
    <cellStyle name="Normal 2 4 6 2 3" xfId="1652" xr:uid="{E59B8182-F8CF-4110-9D16-A45BD7B10CA2}"/>
    <cellStyle name="Normal 2 4 6 3" xfId="830" xr:uid="{BC8CCC9D-3163-423C-A811-2F9B1EE0B4B2}"/>
    <cellStyle name="Normal 2 4 6 3 2" xfId="1929" xr:uid="{46261AE7-2076-46FF-8531-487A4793EB15}"/>
    <cellStyle name="Normal 2 4 6 4" xfId="1380" xr:uid="{B377B0FB-B867-4A40-8438-B981086FBEFD}"/>
    <cellStyle name="Normal 2 4 7" xfId="330" xr:uid="{4A31B99D-8295-4578-A833-C41DECAF2132}"/>
    <cellStyle name="Normal 2 4 7 2" xfId="966" xr:uid="{DF9456D0-8E8B-43BF-98D2-97DB0DF09BD0}"/>
    <cellStyle name="Normal 2 4 7 2 2" xfId="2065" xr:uid="{5B95A864-D02E-407C-8571-3ED74E3037EA}"/>
    <cellStyle name="Normal 2 4 7 3" xfId="1516" xr:uid="{D3B732A1-C1EC-4943-94E9-055B8501D0E9}"/>
    <cellStyle name="Normal 2 4 8" xfId="694" xr:uid="{A68ECCF1-EDD4-4B60-B1DB-35B80A121E51}"/>
    <cellStyle name="Normal 2 4 8 2" xfId="1793" xr:uid="{225FCFD8-C5F1-4300-B04D-3AB0AEB322C5}"/>
    <cellStyle name="Normal 2 4 9" xfId="1244" xr:uid="{50626AC6-C1D5-4AEC-94D5-B68DB7A1ACF3}"/>
    <cellStyle name="Normal 2 5" xfId="73" xr:uid="{00000000-0005-0000-0000-00003D000000}"/>
    <cellStyle name="Normal 2 5 2" xfId="108" xr:uid="{00000000-0005-0000-0000-00003E000000}"/>
    <cellStyle name="Normal 2 5 2 2" xfId="176" xr:uid="{00000000-0005-0000-0000-00003F000000}"/>
    <cellStyle name="Normal 2 5 2 2 2" xfId="312" xr:uid="{00000000-0005-0000-0000-000040000000}"/>
    <cellStyle name="Normal 2 5 2 2 2 2" xfId="585" xr:uid="{CE2A6A15-F974-4B96-AD25-33E88F2749FE}"/>
    <cellStyle name="Normal 2 5 2 2 2 2 2" xfId="1221" xr:uid="{282E1DA1-8A5D-4CD7-97F7-E76D41858AFF}"/>
    <cellStyle name="Normal 2 5 2 2 2 2 2 2" xfId="2320" xr:uid="{664D393F-11A7-4342-9F4A-9D6A03873034}"/>
    <cellStyle name="Normal 2 5 2 2 2 2 3" xfId="1771" xr:uid="{3E2079E0-ACB9-4DFB-A9D6-4DAE71797767}"/>
    <cellStyle name="Normal 2 5 2 2 2 3" xfId="949" xr:uid="{03354FC5-B7C6-4BAF-AA67-E3D6FAF40430}"/>
    <cellStyle name="Normal 2 5 2 2 2 3 2" xfId="2048" xr:uid="{1CF2A53C-0CBC-4252-97E2-2107DF4BDB19}"/>
    <cellStyle name="Normal 2 5 2 2 2 4" xfId="1499" xr:uid="{08AD6487-C1BF-424B-9F47-A406E7B67EFC}"/>
    <cellStyle name="Normal 2 5 2 2 3" xfId="449" xr:uid="{0AF87107-DECD-480B-B265-329AA5C892B5}"/>
    <cellStyle name="Normal 2 5 2 2 3 2" xfId="1085" xr:uid="{8854FD68-F791-496D-B5B6-D42CCE8FDD19}"/>
    <cellStyle name="Normal 2 5 2 2 3 2 2" xfId="2184" xr:uid="{58C55AE9-B2A7-4CC0-B274-8AB41CA66EC9}"/>
    <cellStyle name="Normal 2 5 2 2 3 3" xfId="1635" xr:uid="{194B550D-5BE0-41A5-972B-E07CDFFC32EE}"/>
    <cellStyle name="Normal 2 5 2 2 4" xfId="813" xr:uid="{C34A58F9-945D-435F-B9A3-5EACDF5BEDF2}"/>
    <cellStyle name="Normal 2 5 2 2 4 2" xfId="1912" xr:uid="{8CE0E18E-1055-44A5-87CA-46E3CC7AA204}"/>
    <cellStyle name="Normal 2 5 2 2 5" xfId="1363" xr:uid="{DD5DEA5D-34BF-4474-BF5D-60D523715E6F}"/>
    <cellStyle name="Normal 2 5 2 3" xfId="244" xr:uid="{00000000-0005-0000-0000-000041000000}"/>
    <cellStyle name="Normal 2 5 2 3 2" xfId="517" xr:uid="{9DCFF6BC-858D-4953-A908-42B75A31090C}"/>
    <cellStyle name="Normal 2 5 2 3 2 2" xfId="1153" xr:uid="{3A8D13F6-B219-4013-8E70-69F5638BD3BD}"/>
    <cellStyle name="Normal 2 5 2 3 2 2 2" xfId="2252" xr:uid="{3B097293-9C39-4889-AEF7-C8131F4F55BF}"/>
    <cellStyle name="Normal 2 5 2 3 2 3" xfId="1703" xr:uid="{B7E38226-26C3-4575-88EC-4B10D400B909}"/>
    <cellStyle name="Normal 2 5 2 3 3" xfId="881" xr:uid="{CABCC62A-EA96-4B22-8079-6FF90C410451}"/>
    <cellStyle name="Normal 2 5 2 3 3 2" xfId="1980" xr:uid="{57CDA0FB-59BC-4111-A62B-66F770C7C49B}"/>
    <cellStyle name="Normal 2 5 2 3 4" xfId="1431" xr:uid="{AD227270-47AB-48DB-B48A-CAF73E65AFCC}"/>
    <cellStyle name="Normal 2 5 2 4" xfId="381" xr:uid="{F065F57C-16C6-4751-9059-12F89E35B92C}"/>
    <cellStyle name="Normal 2 5 2 4 2" xfId="1017" xr:uid="{746F8E24-F57E-461F-AB50-D1672DAE21B4}"/>
    <cellStyle name="Normal 2 5 2 4 2 2" xfId="2116" xr:uid="{F97DE438-41B0-4E1A-9FD1-88A49A1D11B8}"/>
    <cellStyle name="Normal 2 5 2 4 3" xfId="1567" xr:uid="{3A81ECB7-D82E-42BA-B442-8BA9F2661D04}"/>
    <cellStyle name="Normal 2 5 2 5" xfId="745" xr:uid="{735EBE65-1ECA-4D28-9431-C79BE4A76D00}"/>
    <cellStyle name="Normal 2 5 2 5 2" xfId="1844" xr:uid="{4F82CCA0-E06A-46BE-B290-1EE68A36B303}"/>
    <cellStyle name="Normal 2 5 2 6" xfId="1295" xr:uid="{238FE8F6-2A28-4E05-BF9C-BB6A7B7F6876}"/>
    <cellStyle name="Normal 2 5 3" xfId="142" xr:uid="{00000000-0005-0000-0000-000042000000}"/>
    <cellStyle name="Normal 2 5 3 2" xfId="278" xr:uid="{00000000-0005-0000-0000-000043000000}"/>
    <cellStyle name="Normal 2 5 3 2 2" xfId="551" xr:uid="{94719741-C4F8-4790-A444-7F1F32DAA12B}"/>
    <cellStyle name="Normal 2 5 3 2 2 2" xfId="1187" xr:uid="{FCFBB043-8840-416F-8DF9-4CEFA8FD6E67}"/>
    <cellStyle name="Normal 2 5 3 2 2 2 2" xfId="2286" xr:uid="{238252FA-C8B1-4552-AE90-11C88A5FFC0D}"/>
    <cellStyle name="Normal 2 5 3 2 2 3" xfId="1737" xr:uid="{49BCCBF3-97F3-4862-8050-B99BA028C1A8}"/>
    <cellStyle name="Normal 2 5 3 2 3" xfId="915" xr:uid="{762C7998-0CDB-49D9-9D77-51B88AA6DF58}"/>
    <cellStyle name="Normal 2 5 3 2 3 2" xfId="2014" xr:uid="{534564D5-E19E-49FE-8866-A822DFE573F8}"/>
    <cellStyle name="Normal 2 5 3 2 4" xfId="1465" xr:uid="{71DEF24F-37E5-4C92-8F02-D4B0ECF19463}"/>
    <cellStyle name="Normal 2 5 3 3" xfId="415" xr:uid="{B8D16264-8F28-4DE3-BCA9-9A1F3A013853}"/>
    <cellStyle name="Normal 2 5 3 3 2" xfId="1051" xr:uid="{65E017F7-E20E-44C1-A510-79136BCCA91B}"/>
    <cellStyle name="Normal 2 5 3 3 2 2" xfId="2150" xr:uid="{0D322FCA-D4B4-4CE0-BBF0-240FFD76C5ED}"/>
    <cellStyle name="Normal 2 5 3 3 3" xfId="1601" xr:uid="{F077E303-CA0D-4D71-BEA5-0CC4876DC4DA}"/>
    <cellStyle name="Normal 2 5 3 4" xfId="779" xr:uid="{1770E549-868F-4044-8766-915C71F0E6F7}"/>
    <cellStyle name="Normal 2 5 3 4 2" xfId="1878" xr:uid="{68B1262C-7B0F-43D3-ACE2-37746F9FD04D}"/>
    <cellStyle name="Normal 2 5 3 5" xfId="1329" xr:uid="{798A2880-8FC8-421E-8483-D2D4FB62BEC8}"/>
    <cellStyle name="Normal 2 5 4" xfId="210" xr:uid="{00000000-0005-0000-0000-000044000000}"/>
    <cellStyle name="Normal 2 5 4 2" xfId="483" xr:uid="{73594E62-DE68-425E-9C20-6608C90ECB43}"/>
    <cellStyle name="Normal 2 5 4 2 2" xfId="1119" xr:uid="{582A5BD9-0B85-4CC7-85CE-D4E1986C3985}"/>
    <cellStyle name="Normal 2 5 4 2 2 2" xfId="2218" xr:uid="{AB92735B-FC25-431B-9D87-C74BB06CBC4F}"/>
    <cellStyle name="Normal 2 5 4 2 3" xfId="1669" xr:uid="{5F86065A-19D7-49C9-A3B6-837CC3A120EA}"/>
    <cellStyle name="Normal 2 5 4 3" xfId="847" xr:uid="{54598DF9-872F-4502-B1CF-D804C2CBCB3D}"/>
    <cellStyle name="Normal 2 5 4 3 2" xfId="1946" xr:uid="{E1B82648-F872-4AB8-BCA1-CEFAC37515E9}"/>
    <cellStyle name="Normal 2 5 4 4" xfId="1397" xr:uid="{EB57F1D1-E785-4F09-ADD8-76128FC7F6EE}"/>
    <cellStyle name="Normal 2 5 5" xfId="347" xr:uid="{3B2727B1-124D-46E5-BDFF-E5D94FF4B93B}"/>
    <cellStyle name="Normal 2 5 5 2" xfId="983" xr:uid="{8072E961-AA63-4479-8442-B9F564B0A4AD}"/>
    <cellStyle name="Normal 2 5 5 2 2" xfId="2082" xr:uid="{D7B93672-E7DF-4AC9-AC03-875C2DE149BC}"/>
    <cellStyle name="Normal 2 5 5 3" xfId="1533" xr:uid="{5CAA4F03-0F16-4D73-AAB8-1D84F71D30A2}"/>
    <cellStyle name="Normal 2 5 6" xfId="711" xr:uid="{FCEA0C85-F94C-4216-B06B-749BF60EB455}"/>
    <cellStyle name="Normal 2 5 6 2" xfId="1810" xr:uid="{0BE785C6-D500-4481-B5CF-3F40799F9770}"/>
    <cellStyle name="Normal 2 5 7" xfId="1261" xr:uid="{F6FB3B57-50C4-47B0-892C-C562940A9C7B}"/>
    <cellStyle name="Normal 20" xfId="594" xr:uid="{2B184586-36C7-43CE-9F2C-A4902A434441}"/>
    <cellStyle name="Normal 21" xfId="595" xr:uid="{2916B20A-A6D1-433A-A2C4-1D55E4EF9B6B}"/>
    <cellStyle name="Normal 22" xfId="596" xr:uid="{316ADF42-325F-4D0E-9EC3-D38F69752D42}"/>
    <cellStyle name="Normal 23" xfId="597" xr:uid="{0A63FD1D-2C82-49F1-8B7A-F325B4FC9523}"/>
    <cellStyle name="Normal 24" xfId="598" xr:uid="{BC34D31C-D170-485A-A790-2F2B19207A52}"/>
    <cellStyle name="Normal 25" xfId="599" xr:uid="{63404B26-E574-4A65-9EBE-9F56740B6E56}"/>
    <cellStyle name="Normal 26" xfId="600" xr:uid="{C0C03E76-0AD4-4AA6-A61F-05D61DEBB17C}"/>
    <cellStyle name="Normal 27" xfId="601" xr:uid="{AF38B7C3-C2FF-467E-AF51-BDCA5F93E7B2}"/>
    <cellStyle name="Normal 28" xfId="602" xr:uid="{07C464DF-2517-4F04-8720-57A13C56C2BF}"/>
    <cellStyle name="Normal 29" xfId="603" xr:uid="{F82485AE-F31E-45EA-85F6-3FB18012F650}"/>
    <cellStyle name="Normal 3" xfId="1" xr:uid="{00000000-0005-0000-0000-000045000000}"/>
    <cellStyle name="Normal 3 10" xfId="679" xr:uid="{CC282A26-55F6-45C2-BD35-213F627D1E81}"/>
    <cellStyle name="Normal 3 10 2" xfId="1778" xr:uid="{665CF700-6822-4E8E-B218-05F02BAFE244}"/>
    <cellStyle name="Normal 3 11" xfId="1229" xr:uid="{2E9041AB-4B34-4047-A329-BA4B8D35668E}"/>
    <cellStyle name="Normal 3 2" xfId="35" xr:uid="{00000000-0005-0000-0000-000046000000}"/>
    <cellStyle name="Normal 3 2 2" xfId="42" xr:uid="{00000000-0005-0000-0000-000047000000}"/>
    <cellStyle name="Normal 3 2 2 2" xfId="68" xr:uid="{00000000-0005-0000-0000-000048000000}"/>
    <cellStyle name="Normal 3 2 2 2 2" xfId="103" xr:uid="{00000000-0005-0000-0000-000049000000}"/>
    <cellStyle name="Normal 3 2 2 2 2 2" xfId="171" xr:uid="{00000000-0005-0000-0000-00004A000000}"/>
    <cellStyle name="Normal 3 2 2 2 2 2 2" xfId="307" xr:uid="{00000000-0005-0000-0000-00004B000000}"/>
    <cellStyle name="Normal 3 2 2 2 2 2 2 2" xfId="580" xr:uid="{0E094D9A-7F04-4DFE-9842-042FB94EA6E6}"/>
    <cellStyle name="Normal 3 2 2 2 2 2 2 2 2" xfId="1216" xr:uid="{A8AA4D8B-8140-4872-8C57-F33BD17D6615}"/>
    <cellStyle name="Normal 3 2 2 2 2 2 2 2 2 2" xfId="2315" xr:uid="{49DBF379-EF07-421A-82DC-C053D967DC98}"/>
    <cellStyle name="Normal 3 2 2 2 2 2 2 2 3" xfId="1766" xr:uid="{B4B6EF5B-2B77-4762-A1F2-C5D22635E46E}"/>
    <cellStyle name="Normal 3 2 2 2 2 2 2 3" xfId="944" xr:uid="{EC2F4C91-01B0-4508-A2A8-3F8155415E1B}"/>
    <cellStyle name="Normal 3 2 2 2 2 2 2 3 2" xfId="2043" xr:uid="{C424B756-242C-4E81-8252-139160395F11}"/>
    <cellStyle name="Normal 3 2 2 2 2 2 2 4" xfId="1494" xr:uid="{BD23AC97-8A0F-43E6-A016-411854C29FCA}"/>
    <cellStyle name="Normal 3 2 2 2 2 2 3" xfId="444" xr:uid="{4EA7D375-0E53-41A1-A65F-07D475A73D3D}"/>
    <cellStyle name="Normal 3 2 2 2 2 2 3 2" xfId="1080" xr:uid="{1C9E27B7-4845-4D86-83B9-0DED2E4541E1}"/>
    <cellStyle name="Normal 3 2 2 2 2 2 3 2 2" xfId="2179" xr:uid="{EAE9E0C1-6CB7-4518-A8FC-3284BAB476E4}"/>
    <cellStyle name="Normal 3 2 2 2 2 2 3 3" xfId="1630" xr:uid="{B6640F2A-FF6B-44FA-8219-2CD9EAA34560}"/>
    <cellStyle name="Normal 3 2 2 2 2 2 4" xfId="808" xr:uid="{443E633C-0113-4F73-8A4C-78262B5CB60A}"/>
    <cellStyle name="Normal 3 2 2 2 2 2 4 2" xfId="1907" xr:uid="{4234B080-2B24-46C6-858B-35BCFB27DEB9}"/>
    <cellStyle name="Normal 3 2 2 2 2 2 5" xfId="1358" xr:uid="{879307AB-1742-4339-A7E4-0F4A30D9033B}"/>
    <cellStyle name="Normal 3 2 2 2 2 3" xfId="239" xr:uid="{00000000-0005-0000-0000-00004C000000}"/>
    <cellStyle name="Normal 3 2 2 2 2 3 2" xfId="512" xr:uid="{238B826F-F9A1-446C-B054-6F5FD87187A1}"/>
    <cellStyle name="Normal 3 2 2 2 2 3 2 2" xfId="1148" xr:uid="{FFAE7B9B-6D05-4B72-ACB2-8D7A9B0E91AA}"/>
    <cellStyle name="Normal 3 2 2 2 2 3 2 2 2" xfId="2247" xr:uid="{4E8BC921-D20F-43E8-AB04-F60CC8E61236}"/>
    <cellStyle name="Normal 3 2 2 2 2 3 2 3" xfId="1698" xr:uid="{3CD28D62-2B07-4DC4-9A4C-F93CF0CEA521}"/>
    <cellStyle name="Normal 3 2 2 2 2 3 3" xfId="876" xr:uid="{FEBD6835-E654-4BD9-AD74-F924F095EE3A}"/>
    <cellStyle name="Normal 3 2 2 2 2 3 3 2" xfId="1975" xr:uid="{DE9A1A4C-95A5-48C9-8C01-10F6CBE441C5}"/>
    <cellStyle name="Normal 3 2 2 2 2 3 4" xfId="1426" xr:uid="{F2D9745F-DBEA-4959-A234-C7189FF80ECE}"/>
    <cellStyle name="Normal 3 2 2 2 2 4" xfId="376" xr:uid="{9B9DAE39-E4F5-4E6A-9321-0D30626380DD}"/>
    <cellStyle name="Normal 3 2 2 2 2 4 2" xfId="1012" xr:uid="{97F7EACA-AAB4-44A5-BD2E-B271753BB374}"/>
    <cellStyle name="Normal 3 2 2 2 2 4 2 2" xfId="2111" xr:uid="{6D0F9803-EA57-45FD-BF43-144B58B4B600}"/>
    <cellStyle name="Normal 3 2 2 2 2 4 3" xfId="1562" xr:uid="{BFD80523-A1D1-4E9B-BE75-096B0649095F}"/>
    <cellStyle name="Normal 3 2 2 2 2 5" xfId="740" xr:uid="{EE947D53-0003-4883-80D4-3216524154D4}"/>
    <cellStyle name="Normal 3 2 2 2 2 5 2" xfId="1839" xr:uid="{D538F4B8-0BB3-4039-A7E3-F70B4017EAA7}"/>
    <cellStyle name="Normal 3 2 2 2 2 6" xfId="1290" xr:uid="{D8FDA5C9-A625-4706-8B24-B823E11B5E53}"/>
    <cellStyle name="Normal 3 2 2 2 3" xfId="137" xr:uid="{00000000-0005-0000-0000-00004D000000}"/>
    <cellStyle name="Normal 3 2 2 2 3 2" xfId="273" xr:uid="{00000000-0005-0000-0000-00004E000000}"/>
    <cellStyle name="Normal 3 2 2 2 3 2 2" xfId="546" xr:uid="{B1CE5D01-222F-42B7-9C35-79C7847ED423}"/>
    <cellStyle name="Normal 3 2 2 2 3 2 2 2" xfId="1182" xr:uid="{2B162363-E97E-4DD1-9117-27EA8AD35A4E}"/>
    <cellStyle name="Normal 3 2 2 2 3 2 2 2 2" xfId="2281" xr:uid="{250AB02E-FC48-4480-B21D-9D5BF9D31A25}"/>
    <cellStyle name="Normal 3 2 2 2 3 2 2 3" xfId="1732" xr:uid="{F6959218-A5EE-4BE3-9501-9825024529B5}"/>
    <cellStyle name="Normal 3 2 2 2 3 2 3" xfId="910" xr:uid="{C70C933B-E423-4869-BC99-2C6C676DF4E9}"/>
    <cellStyle name="Normal 3 2 2 2 3 2 3 2" xfId="2009" xr:uid="{B5B9AF75-3B64-4524-A93A-320D9F199467}"/>
    <cellStyle name="Normal 3 2 2 2 3 2 4" xfId="1460" xr:uid="{148CD708-5A50-4F52-8163-E7570D08B0E0}"/>
    <cellStyle name="Normal 3 2 2 2 3 3" xfId="410" xr:uid="{D0BDCCD0-D82C-428F-BFAB-C55B0923F3EC}"/>
    <cellStyle name="Normal 3 2 2 2 3 3 2" xfId="1046" xr:uid="{C4BF477C-F9F3-4DF0-9AC0-E84F5666D402}"/>
    <cellStyle name="Normal 3 2 2 2 3 3 2 2" xfId="2145" xr:uid="{B0852398-1DE9-4EA6-A32A-615465184A28}"/>
    <cellStyle name="Normal 3 2 2 2 3 3 3" xfId="1596" xr:uid="{512EEA0B-1736-4AF1-9631-3E0CB00F7783}"/>
    <cellStyle name="Normal 3 2 2 2 3 4" xfId="774" xr:uid="{5180A1B7-FA3C-4A0A-AA3E-2BD5C3F1E424}"/>
    <cellStyle name="Normal 3 2 2 2 3 4 2" xfId="1873" xr:uid="{FC74C44A-74A4-4F8C-851A-23B99592AABF}"/>
    <cellStyle name="Normal 3 2 2 2 3 5" xfId="1324" xr:uid="{628E2549-48CD-4E98-8C31-33EAD60A6C5A}"/>
    <cellStyle name="Normal 3 2 2 2 4" xfId="205" xr:uid="{00000000-0005-0000-0000-00004F000000}"/>
    <cellStyle name="Normal 3 2 2 2 4 2" xfId="478" xr:uid="{D0284CD9-4630-46B5-8D0E-851EA55BC816}"/>
    <cellStyle name="Normal 3 2 2 2 4 2 2" xfId="1114" xr:uid="{C0A4D36A-6687-4136-B70C-7C70DF5BB79B}"/>
    <cellStyle name="Normal 3 2 2 2 4 2 2 2" xfId="2213" xr:uid="{2F106BCD-4808-4E76-9C01-B9D6024331B7}"/>
    <cellStyle name="Normal 3 2 2 2 4 2 3" xfId="1664" xr:uid="{BA8B8245-AAE5-4980-94FA-3CF256BEBAC0}"/>
    <cellStyle name="Normal 3 2 2 2 4 3" xfId="842" xr:uid="{468541CD-1105-4464-AF35-C692DF9C8CBD}"/>
    <cellStyle name="Normal 3 2 2 2 4 3 2" xfId="1941" xr:uid="{D4EC53E6-3FA9-4735-9AF8-53B03A5262D2}"/>
    <cellStyle name="Normal 3 2 2 2 4 4" xfId="1392" xr:uid="{EEA09AA6-00A1-40D8-9407-6E2C7AAC9103}"/>
    <cellStyle name="Normal 3 2 2 2 5" xfId="342" xr:uid="{6EDB28E0-5DAC-4E47-AE97-C3C65FCCABA1}"/>
    <cellStyle name="Normal 3 2 2 2 5 2" xfId="978" xr:uid="{B4F4E408-D378-4395-A7AF-488D38688D0C}"/>
    <cellStyle name="Normal 3 2 2 2 5 2 2" xfId="2077" xr:uid="{D360E33D-27E1-4CCA-A475-F3DD547C1914}"/>
    <cellStyle name="Normal 3 2 2 2 5 3" xfId="1528" xr:uid="{AFE43957-19A3-49A7-9A71-3FAC85396D5B}"/>
    <cellStyle name="Normal 3 2 2 2 6" xfId="706" xr:uid="{86E62C21-8EFB-43F0-A97C-B3B938C03D96}"/>
    <cellStyle name="Normal 3 2 2 2 6 2" xfId="1805" xr:uid="{0668F88F-17F4-49E0-8892-08F4DDB3E054}"/>
    <cellStyle name="Normal 3 2 2 2 7" xfId="1256" xr:uid="{4CDEA3AA-95CF-4F5E-B617-6F43E2AF6F6E}"/>
    <cellStyle name="Normal 3 2 2 3" xfId="87" xr:uid="{00000000-0005-0000-0000-000050000000}"/>
    <cellStyle name="Normal 3 2 2 3 2" xfId="155" xr:uid="{00000000-0005-0000-0000-000051000000}"/>
    <cellStyle name="Normal 3 2 2 3 2 2" xfId="291" xr:uid="{00000000-0005-0000-0000-000052000000}"/>
    <cellStyle name="Normal 3 2 2 3 2 2 2" xfId="564" xr:uid="{F4C3ECCA-8AE7-498B-A0D4-583F1DC5275B}"/>
    <cellStyle name="Normal 3 2 2 3 2 2 2 2" xfId="1200" xr:uid="{4915414A-B5DE-4EE0-A0F1-CB2592DA0F17}"/>
    <cellStyle name="Normal 3 2 2 3 2 2 2 2 2" xfId="2299" xr:uid="{78692E06-DA08-42D5-AD34-A39C0DDCD462}"/>
    <cellStyle name="Normal 3 2 2 3 2 2 2 3" xfId="1750" xr:uid="{86726546-B5C4-464E-A520-840E54AA65DC}"/>
    <cellStyle name="Normal 3 2 2 3 2 2 3" xfId="928" xr:uid="{60BB1C4C-6E7B-4FCC-B10E-37059E943DFF}"/>
    <cellStyle name="Normal 3 2 2 3 2 2 3 2" xfId="2027" xr:uid="{CF7CE4FD-606C-442C-8F40-65EF849F9CBA}"/>
    <cellStyle name="Normal 3 2 2 3 2 2 4" xfId="1478" xr:uid="{AB15C0D6-4BB3-461F-B669-A8C59F034282}"/>
    <cellStyle name="Normal 3 2 2 3 2 3" xfId="428" xr:uid="{B40C2FAD-9429-492C-B545-324AB207756A}"/>
    <cellStyle name="Normal 3 2 2 3 2 3 2" xfId="1064" xr:uid="{B1D7FE60-B75D-4197-9844-47E4997D743B}"/>
    <cellStyle name="Normal 3 2 2 3 2 3 2 2" xfId="2163" xr:uid="{425B138F-0718-417D-A568-D658CDDFF3A2}"/>
    <cellStyle name="Normal 3 2 2 3 2 3 3" xfId="1614" xr:uid="{17006D09-0135-4B11-AE9D-D2A61646077F}"/>
    <cellStyle name="Normal 3 2 2 3 2 4" xfId="792" xr:uid="{5F1D5565-C26E-4993-8552-BB057D4747A7}"/>
    <cellStyle name="Normal 3 2 2 3 2 4 2" xfId="1891" xr:uid="{31AC96A9-905B-4C00-980C-C7DB0E409794}"/>
    <cellStyle name="Normal 3 2 2 3 2 5" xfId="1342" xr:uid="{24A170A3-1FB9-41AA-9B7F-2B11C0BCFC3D}"/>
    <cellStyle name="Normal 3 2 2 3 3" xfId="223" xr:uid="{00000000-0005-0000-0000-000053000000}"/>
    <cellStyle name="Normal 3 2 2 3 3 2" xfId="496" xr:uid="{7BCE316C-B62C-485D-B279-621FDDBCEACC}"/>
    <cellStyle name="Normal 3 2 2 3 3 2 2" xfId="1132" xr:uid="{26FED7A8-9A43-496B-A0B3-B5A0CC215C44}"/>
    <cellStyle name="Normal 3 2 2 3 3 2 2 2" xfId="2231" xr:uid="{659186FA-C707-4EFA-92C4-503E1B042BC3}"/>
    <cellStyle name="Normal 3 2 2 3 3 2 3" xfId="1682" xr:uid="{76860338-23A2-4E7B-9938-0681366A7702}"/>
    <cellStyle name="Normal 3 2 2 3 3 3" xfId="860" xr:uid="{2E38DA83-D4BF-4250-A98B-06AA4F4E9EAA}"/>
    <cellStyle name="Normal 3 2 2 3 3 3 2" xfId="1959" xr:uid="{5ABDA616-27B4-4425-ADA5-6393B9E57DFA}"/>
    <cellStyle name="Normal 3 2 2 3 3 4" xfId="1410" xr:uid="{1F6BBC78-AD40-4AD0-A24E-29092DA89CD6}"/>
    <cellStyle name="Normal 3 2 2 3 4" xfId="360" xr:uid="{3E841CDA-56BD-453B-8C24-BE809D754E76}"/>
    <cellStyle name="Normal 3 2 2 3 4 2" xfId="996" xr:uid="{CD8989A7-7B51-4F1C-811C-EEA178C70CBE}"/>
    <cellStyle name="Normal 3 2 2 3 4 2 2" xfId="2095" xr:uid="{A6D9D73A-2DC7-49B3-A96B-3CD3F0D7AE40}"/>
    <cellStyle name="Normal 3 2 2 3 4 3" xfId="1546" xr:uid="{D3AC5311-B9DA-4231-A65D-6DC01CF88918}"/>
    <cellStyle name="Normal 3 2 2 3 5" xfId="724" xr:uid="{AA077F69-7A61-4F14-AC32-F412E61BD426}"/>
    <cellStyle name="Normal 3 2 2 3 5 2" xfId="1823" xr:uid="{06FB0234-C487-448C-8C78-E03206C74D3E}"/>
    <cellStyle name="Normal 3 2 2 3 6" xfId="1274" xr:uid="{7110B41D-E9C3-4769-9596-F41EF3E4E3C2}"/>
    <cellStyle name="Normal 3 2 2 4" xfId="121" xr:uid="{00000000-0005-0000-0000-000054000000}"/>
    <cellStyle name="Normal 3 2 2 4 2" xfId="257" xr:uid="{00000000-0005-0000-0000-000055000000}"/>
    <cellStyle name="Normal 3 2 2 4 2 2" xfId="530" xr:uid="{AD04F4B2-7665-45D5-BAE9-0347F0292BD5}"/>
    <cellStyle name="Normal 3 2 2 4 2 2 2" xfId="1166" xr:uid="{EDA60AAC-93BF-4EDE-BD65-C7468AE34A83}"/>
    <cellStyle name="Normal 3 2 2 4 2 2 2 2" xfId="2265" xr:uid="{ABFF4E03-DE40-43BE-AE10-8326A84DAA6B}"/>
    <cellStyle name="Normal 3 2 2 4 2 2 3" xfId="1716" xr:uid="{720156C1-067D-435E-B2E2-7F6C6378DC3A}"/>
    <cellStyle name="Normal 3 2 2 4 2 3" xfId="894" xr:uid="{A4BEECB2-D48C-4BF3-BDF1-7ADED9E1A49F}"/>
    <cellStyle name="Normal 3 2 2 4 2 3 2" xfId="1993" xr:uid="{7744C963-6EB2-4B49-9A60-862154CE2C93}"/>
    <cellStyle name="Normal 3 2 2 4 2 4" xfId="1444" xr:uid="{346E5882-2480-4726-A6F9-4FDD6F52EFC2}"/>
    <cellStyle name="Normal 3 2 2 4 3" xfId="394" xr:uid="{4204CFF2-A7A3-47DC-B6E7-5198DC2E9D3B}"/>
    <cellStyle name="Normal 3 2 2 4 3 2" xfId="1030" xr:uid="{DB400C90-F8FB-4AC0-8693-A32975B1B255}"/>
    <cellStyle name="Normal 3 2 2 4 3 2 2" xfId="2129" xr:uid="{A37C85F5-198D-4A6B-97B1-2F01652D9692}"/>
    <cellStyle name="Normal 3 2 2 4 3 3" xfId="1580" xr:uid="{1E5176F4-F68F-4332-B6CA-1F0A9FACDC9D}"/>
    <cellStyle name="Normal 3 2 2 4 4" xfId="758" xr:uid="{548EC8C8-6DFB-463A-BA8D-0A7152807E0F}"/>
    <cellStyle name="Normal 3 2 2 4 4 2" xfId="1857" xr:uid="{F8948E27-510A-42B4-91FE-F5F73BFE43BD}"/>
    <cellStyle name="Normal 3 2 2 4 5" xfId="1308" xr:uid="{2260940D-95C3-470F-8C26-89F7CD45D77D}"/>
    <cellStyle name="Normal 3 2 2 5" xfId="189" xr:uid="{00000000-0005-0000-0000-000056000000}"/>
    <cellStyle name="Normal 3 2 2 5 2" xfId="462" xr:uid="{C625162C-0EFC-4CA1-B32C-343221783557}"/>
    <cellStyle name="Normal 3 2 2 5 2 2" xfId="1098" xr:uid="{A535E5C8-C334-4627-A327-5B4BE6813D2D}"/>
    <cellStyle name="Normal 3 2 2 5 2 2 2" xfId="2197" xr:uid="{0AC07F4C-1F09-4CA0-BC2D-909B0B09044A}"/>
    <cellStyle name="Normal 3 2 2 5 2 3" xfId="1648" xr:uid="{AE7B4FB6-4A41-4FBB-8D47-1A55504D7013}"/>
    <cellStyle name="Normal 3 2 2 5 3" xfId="826" xr:uid="{0B03217F-3A9F-4612-A6A5-1F85A78BF935}"/>
    <cellStyle name="Normal 3 2 2 5 3 2" xfId="1925" xr:uid="{334DE02E-55C8-410E-86A8-56811D404FC8}"/>
    <cellStyle name="Normal 3 2 2 5 4" xfId="1376" xr:uid="{56668AC7-FD69-4A9F-8F2B-98CF969F3240}"/>
    <cellStyle name="Normal 3 2 2 6" xfId="326" xr:uid="{5B726E2E-ECDE-4893-AE53-E240E80F501B}"/>
    <cellStyle name="Normal 3 2 2 6 2" xfId="962" xr:uid="{C5B14C49-CC7E-45BF-8768-7E7C2585B7C6}"/>
    <cellStyle name="Normal 3 2 2 6 2 2" xfId="2061" xr:uid="{A54B8C7A-A792-4FDD-86F2-EF7E2C43487D}"/>
    <cellStyle name="Normal 3 2 2 6 3" xfId="1512" xr:uid="{7DDC4177-F187-4E54-8530-21B332A1B8BB}"/>
    <cellStyle name="Normal 3 2 2 7" xfId="690" xr:uid="{1A218D75-07D0-4852-9D86-35FB38C7E33E}"/>
    <cellStyle name="Normal 3 2 2 7 2" xfId="1789" xr:uid="{92C12DFB-F3D9-4427-A147-2C0903CE462B}"/>
    <cellStyle name="Normal 3 2 2 8" xfId="1240" xr:uid="{EC29C97A-776C-42AC-B1A9-059E590FFB2E}"/>
    <cellStyle name="Normal 3 2 3" xfId="61" xr:uid="{00000000-0005-0000-0000-000057000000}"/>
    <cellStyle name="Normal 3 2 3 2" xfId="96" xr:uid="{00000000-0005-0000-0000-000058000000}"/>
    <cellStyle name="Normal 3 2 3 2 2" xfId="164" xr:uid="{00000000-0005-0000-0000-000059000000}"/>
    <cellStyle name="Normal 3 2 3 2 2 2" xfId="300" xr:uid="{00000000-0005-0000-0000-00005A000000}"/>
    <cellStyle name="Normal 3 2 3 2 2 2 2" xfId="573" xr:uid="{A7DF5683-541D-458A-9151-68548CE9B380}"/>
    <cellStyle name="Normal 3 2 3 2 2 2 2 2" xfId="1209" xr:uid="{CF251D80-D193-489E-94F4-FAB90A9FE0B9}"/>
    <cellStyle name="Normal 3 2 3 2 2 2 2 2 2" xfId="2308" xr:uid="{43C560DD-FD3E-4434-9FB5-E530D2A4A81B}"/>
    <cellStyle name="Normal 3 2 3 2 2 2 2 3" xfId="1759" xr:uid="{71E22257-1864-4B8A-98DF-4DD6E467FB20}"/>
    <cellStyle name="Normal 3 2 3 2 2 2 3" xfId="937" xr:uid="{FC32542D-2874-4859-BCE8-53D3F59E2881}"/>
    <cellStyle name="Normal 3 2 3 2 2 2 3 2" xfId="2036" xr:uid="{16BD9940-83B4-4AF4-BF74-8D4B1149B8C6}"/>
    <cellStyle name="Normal 3 2 3 2 2 2 4" xfId="1487" xr:uid="{46CC006B-3DF4-414D-9312-8CA930ADCF73}"/>
    <cellStyle name="Normal 3 2 3 2 2 3" xfId="437" xr:uid="{1DEB6B5E-1CD8-4468-B81D-D6E2904FC32B}"/>
    <cellStyle name="Normal 3 2 3 2 2 3 2" xfId="1073" xr:uid="{A7ED147C-CDEB-43E8-9F49-8C4EC0389884}"/>
    <cellStyle name="Normal 3 2 3 2 2 3 2 2" xfId="2172" xr:uid="{E7D92DDD-B6DE-4B97-815D-05564DF0A6A7}"/>
    <cellStyle name="Normal 3 2 3 2 2 3 3" xfId="1623" xr:uid="{D949EC93-EA67-4E52-964D-0EDE8ED6BE8D}"/>
    <cellStyle name="Normal 3 2 3 2 2 4" xfId="801" xr:uid="{100A4424-3D78-49CD-A2A9-D47F3782C413}"/>
    <cellStyle name="Normal 3 2 3 2 2 4 2" xfId="1900" xr:uid="{88A62EEB-E578-4349-929E-2394158521CD}"/>
    <cellStyle name="Normal 3 2 3 2 2 5" xfId="1351" xr:uid="{8EA5BA6E-2961-4C89-8DA2-418DA4C4D475}"/>
    <cellStyle name="Normal 3 2 3 2 3" xfId="232" xr:uid="{00000000-0005-0000-0000-00005B000000}"/>
    <cellStyle name="Normal 3 2 3 2 3 2" xfId="505" xr:uid="{8825661C-5BA4-4CD0-9659-9A5453BB7AB9}"/>
    <cellStyle name="Normal 3 2 3 2 3 2 2" xfId="1141" xr:uid="{6CA6D547-CA32-4AB3-8A90-9801D70EC1FE}"/>
    <cellStyle name="Normal 3 2 3 2 3 2 2 2" xfId="2240" xr:uid="{1CE401FD-16F9-47A6-93F3-28247745CEAE}"/>
    <cellStyle name="Normal 3 2 3 2 3 2 3" xfId="1691" xr:uid="{D98C31A5-0A5C-4C4E-A133-AB239D985105}"/>
    <cellStyle name="Normal 3 2 3 2 3 3" xfId="869" xr:uid="{465C67CF-F3BC-4835-BB54-5265D639FB83}"/>
    <cellStyle name="Normal 3 2 3 2 3 3 2" xfId="1968" xr:uid="{16A0915E-AF81-4007-9257-3D2B5A0C6309}"/>
    <cellStyle name="Normal 3 2 3 2 3 4" xfId="1419" xr:uid="{9E6652D9-FEA5-4488-9251-3D61D6B3DC16}"/>
    <cellStyle name="Normal 3 2 3 2 4" xfId="369" xr:uid="{467063EF-AF54-4911-B1B3-FA2E77A2267E}"/>
    <cellStyle name="Normal 3 2 3 2 4 2" xfId="1005" xr:uid="{38E77437-9809-4513-B94A-9CF04634C4AB}"/>
    <cellStyle name="Normal 3 2 3 2 4 2 2" xfId="2104" xr:uid="{0043649D-7DE7-4094-A66D-60BC8367238B}"/>
    <cellStyle name="Normal 3 2 3 2 4 3" xfId="1555" xr:uid="{5F53175A-ABC3-4A93-844A-AB4903843267}"/>
    <cellStyle name="Normal 3 2 3 2 5" xfId="733" xr:uid="{FDDE8FD3-2D08-4D76-BEC2-068B54F669F7}"/>
    <cellStyle name="Normal 3 2 3 2 5 2" xfId="1832" xr:uid="{DE313961-9830-471E-8290-92E71758A3E5}"/>
    <cellStyle name="Normal 3 2 3 2 6" xfId="1283" xr:uid="{261FE5D7-01AB-47F1-9CF7-94BC8152E999}"/>
    <cellStyle name="Normal 3 2 3 3" xfId="130" xr:uid="{00000000-0005-0000-0000-00005C000000}"/>
    <cellStyle name="Normal 3 2 3 3 2" xfId="266" xr:uid="{00000000-0005-0000-0000-00005D000000}"/>
    <cellStyle name="Normal 3 2 3 3 2 2" xfId="539" xr:uid="{D88FCD41-715A-42F3-9761-A4E43389E138}"/>
    <cellStyle name="Normal 3 2 3 3 2 2 2" xfId="1175" xr:uid="{8DABA8DE-48D1-40BA-BF36-833F0690766F}"/>
    <cellStyle name="Normal 3 2 3 3 2 2 2 2" xfId="2274" xr:uid="{2549A6E8-58E8-446E-BD34-17AA7FBEC161}"/>
    <cellStyle name="Normal 3 2 3 3 2 2 3" xfId="1725" xr:uid="{0E753484-6F2E-42F5-91F6-68047977FCDD}"/>
    <cellStyle name="Normal 3 2 3 3 2 3" xfId="903" xr:uid="{C556328D-9387-4B55-BB10-BDDDE5AA77DB}"/>
    <cellStyle name="Normal 3 2 3 3 2 3 2" xfId="2002" xr:uid="{A3C235FD-D65B-4741-82CC-56061D60141D}"/>
    <cellStyle name="Normal 3 2 3 3 2 4" xfId="1453" xr:uid="{CDAB658E-9509-4E92-8300-E59C707FF1C7}"/>
    <cellStyle name="Normal 3 2 3 3 3" xfId="403" xr:uid="{23D70CF8-AD45-4B92-8427-7FA667D3E00B}"/>
    <cellStyle name="Normal 3 2 3 3 3 2" xfId="1039" xr:uid="{C50AD98E-4A2A-4F81-A372-64B4F3E61A5A}"/>
    <cellStyle name="Normal 3 2 3 3 3 2 2" xfId="2138" xr:uid="{332329BA-03B2-46CD-9C7A-23F91C6E67AF}"/>
    <cellStyle name="Normal 3 2 3 3 3 3" xfId="1589" xr:uid="{83659D66-655F-42A0-9A84-36575A7E7CB5}"/>
    <cellStyle name="Normal 3 2 3 3 4" xfId="767" xr:uid="{DA65EBE9-EE88-4A7C-BE8B-9C3AF343D474}"/>
    <cellStyle name="Normal 3 2 3 3 4 2" xfId="1866" xr:uid="{3F5E5116-B46A-468C-9375-EB85AA5FE15C}"/>
    <cellStyle name="Normal 3 2 3 3 5" xfId="1317" xr:uid="{A068EC21-D056-44B4-9A40-BA9C41548CE0}"/>
    <cellStyle name="Normal 3 2 3 4" xfId="198" xr:uid="{00000000-0005-0000-0000-00005E000000}"/>
    <cellStyle name="Normal 3 2 3 4 2" xfId="471" xr:uid="{3C106290-56FE-437D-891A-88A3613760CC}"/>
    <cellStyle name="Normal 3 2 3 4 2 2" xfId="1107" xr:uid="{8801D4DB-335C-4195-B00F-E2EE790568B7}"/>
    <cellStyle name="Normal 3 2 3 4 2 2 2" xfId="2206" xr:uid="{9DF40567-8E3C-4D00-85F6-676CAD6E6FD0}"/>
    <cellStyle name="Normal 3 2 3 4 2 3" xfId="1657" xr:uid="{F824B64D-365C-4B65-8A54-B9959B0399FC}"/>
    <cellStyle name="Normal 3 2 3 4 3" xfId="835" xr:uid="{3623A053-0593-442D-A6E2-0CFD053A44E3}"/>
    <cellStyle name="Normal 3 2 3 4 3 2" xfId="1934" xr:uid="{07C5E4AC-C663-4BF7-969D-7A5593A9EFA4}"/>
    <cellStyle name="Normal 3 2 3 4 4" xfId="1385" xr:uid="{7C22B639-1024-4E62-80D7-874F2FFEDF41}"/>
    <cellStyle name="Normal 3 2 3 5" xfId="335" xr:uid="{9E6BD342-C486-477A-9F06-E00F6BEACCFD}"/>
    <cellStyle name="Normal 3 2 3 5 2" xfId="971" xr:uid="{3B302875-AEF4-4FDB-95D6-8DC4D43338A8}"/>
    <cellStyle name="Normal 3 2 3 5 2 2" xfId="2070" xr:uid="{40D31B76-44C7-49B7-8900-9077C62DF9DA}"/>
    <cellStyle name="Normal 3 2 3 5 3" xfId="1521" xr:uid="{F0EE6A66-CACF-4CF8-810F-E1129D39C13C}"/>
    <cellStyle name="Normal 3 2 3 6" xfId="699" xr:uid="{B48AEB2D-B418-4231-9429-2B9A9F56DF6F}"/>
    <cellStyle name="Normal 3 2 3 6 2" xfId="1798" xr:uid="{72B8313F-22F3-4F27-8B4A-5B7945AD56E6}"/>
    <cellStyle name="Normal 3 2 3 7" xfId="1249" xr:uid="{7195E9EE-3A40-4256-B83C-0E87385AE5C2}"/>
    <cellStyle name="Normal 3 2 4" xfId="80" xr:uid="{00000000-0005-0000-0000-00005F000000}"/>
    <cellStyle name="Normal 3 2 4 2" xfId="148" xr:uid="{00000000-0005-0000-0000-000060000000}"/>
    <cellStyle name="Normal 3 2 4 2 2" xfId="284" xr:uid="{00000000-0005-0000-0000-000061000000}"/>
    <cellStyle name="Normal 3 2 4 2 2 2" xfId="557" xr:uid="{D537129C-17D1-44E1-8BCC-CFC1F49EDF07}"/>
    <cellStyle name="Normal 3 2 4 2 2 2 2" xfId="1193" xr:uid="{BC06289F-5B80-4BCF-AE6A-0328E9A73D90}"/>
    <cellStyle name="Normal 3 2 4 2 2 2 2 2" xfId="2292" xr:uid="{2F785919-884F-4697-A4FB-F5BA117441C4}"/>
    <cellStyle name="Normal 3 2 4 2 2 2 3" xfId="1743" xr:uid="{DC6E7C89-8F3C-47D1-9F35-C49AD7B90856}"/>
    <cellStyle name="Normal 3 2 4 2 2 3" xfId="921" xr:uid="{09ADD3ED-C9D0-412C-9D42-69CA76D3BD47}"/>
    <cellStyle name="Normal 3 2 4 2 2 3 2" xfId="2020" xr:uid="{24AC7D30-A764-4F62-9174-E8C8313AF9D4}"/>
    <cellStyle name="Normal 3 2 4 2 2 4" xfId="1471" xr:uid="{1CD286CA-7289-4B86-B28F-04D20DB66074}"/>
    <cellStyle name="Normal 3 2 4 2 3" xfId="421" xr:uid="{C0C624E1-B6A5-46C7-A06D-8AD4079BF1B8}"/>
    <cellStyle name="Normal 3 2 4 2 3 2" xfId="1057" xr:uid="{768FB391-AA86-4C78-82CB-E51730CB3A7B}"/>
    <cellStyle name="Normal 3 2 4 2 3 2 2" xfId="2156" xr:uid="{CA18E881-2C8E-483B-89E9-3630486BE660}"/>
    <cellStyle name="Normal 3 2 4 2 3 3" xfId="1607" xr:uid="{259BA473-B77C-4279-B548-661911F03A15}"/>
    <cellStyle name="Normal 3 2 4 2 4" xfId="785" xr:uid="{55E5792D-0BBC-4BB7-B970-25E419B2A1F2}"/>
    <cellStyle name="Normal 3 2 4 2 4 2" xfId="1884" xr:uid="{9FA61C0D-A9E8-4854-BDBA-7DA325CA0D58}"/>
    <cellStyle name="Normal 3 2 4 2 5" xfId="1335" xr:uid="{D8E3452C-1531-4BBD-88A2-C85BC44D4C37}"/>
    <cellStyle name="Normal 3 2 4 3" xfId="216" xr:uid="{00000000-0005-0000-0000-000062000000}"/>
    <cellStyle name="Normal 3 2 4 3 2" xfId="489" xr:uid="{2DAB9C1D-3957-4530-A283-44DC46EC6787}"/>
    <cellStyle name="Normal 3 2 4 3 2 2" xfId="1125" xr:uid="{908E48A8-2A5F-4CC3-BCB5-1005E91BD3EF}"/>
    <cellStyle name="Normal 3 2 4 3 2 2 2" xfId="2224" xr:uid="{B89A5561-F387-4668-9B8B-15A38B97C559}"/>
    <cellStyle name="Normal 3 2 4 3 2 3" xfId="1675" xr:uid="{A9E98266-C321-4330-AC77-06408B8A92B1}"/>
    <cellStyle name="Normal 3 2 4 3 3" xfId="853" xr:uid="{90B64CD0-8A9F-4D45-AE01-EF378EBD2E90}"/>
    <cellStyle name="Normal 3 2 4 3 3 2" xfId="1952" xr:uid="{4EDC1DD2-9E8A-42AE-8709-B60B212A960B}"/>
    <cellStyle name="Normal 3 2 4 3 4" xfId="1403" xr:uid="{3114882D-3F2D-4ABB-A377-75FC70964B41}"/>
    <cellStyle name="Normal 3 2 4 4" xfId="353" xr:uid="{F049752E-C2DF-4B5E-9FC2-FA6F45294766}"/>
    <cellStyle name="Normal 3 2 4 4 2" xfId="989" xr:uid="{B6842678-9791-4BBA-90AD-5EC64F1DB19A}"/>
    <cellStyle name="Normal 3 2 4 4 2 2" xfId="2088" xr:uid="{07353BE4-6D37-4AFF-9E3E-65F21DD0230D}"/>
    <cellStyle name="Normal 3 2 4 4 3" xfId="1539" xr:uid="{D6E7B86B-B7AE-4C4E-9AE7-D9454086BAEC}"/>
    <cellStyle name="Normal 3 2 4 5" xfId="717" xr:uid="{E1042F20-2E85-4529-93C6-D39307E79D7D}"/>
    <cellStyle name="Normal 3 2 4 5 2" xfId="1816" xr:uid="{3B9435C9-C4D5-489C-88C4-AD3C797236BE}"/>
    <cellStyle name="Normal 3 2 4 6" xfId="1267" xr:uid="{FCDE63AE-D5AD-4643-9140-6176EE54DD08}"/>
    <cellStyle name="Normal 3 2 5" xfId="114" xr:uid="{00000000-0005-0000-0000-000063000000}"/>
    <cellStyle name="Normal 3 2 5 2" xfId="250" xr:uid="{00000000-0005-0000-0000-000064000000}"/>
    <cellStyle name="Normal 3 2 5 2 2" xfId="523" xr:uid="{CCAA09CE-3D2E-4583-9E5D-6023565BF5B6}"/>
    <cellStyle name="Normal 3 2 5 2 2 2" xfId="1159" xr:uid="{95EAF007-86A5-4558-B2BA-6E7903D0A068}"/>
    <cellStyle name="Normal 3 2 5 2 2 2 2" xfId="2258" xr:uid="{D988F8BC-6578-4510-9383-9C8FD5F54155}"/>
    <cellStyle name="Normal 3 2 5 2 2 3" xfId="1709" xr:uid="{712B7FBB-8FC5-451B-AC09-73B6595CE7D2}"/>
    <cellStyle name="Normal 3 2 5 2 3" xfId="887" xr:uid="{09973E1A-BD13-4438-9028-24F4EC09C933}"/>
    <cellStyle name="Normal 3 2 5 2 3 2" xfId="1986" xr:uid="{CB3BAF3B-0D03-4C93-872F-5F503F69F2CA}"/>
    <cellStyle name="Normal 3 2 5 2 4" xfId="1437" xr:uid="{B4BECB3A-9E36-436D-A5C9-8E367496251E}"/>
    <cellStyle name="Normal 3 2 5 3" xfId="387" xr:uid="{4DAAFD15-E595-4D2E-84F4-2542032C4208}"/>
    <cellStyle name="Normal 3 2 5 3 2" xfId="1023" xr:uid="{5933B06A-846B-4C50-AC28-6F30CBC4139B}"/>
    <cellStyle name="Normal 3 2 5 3 2 2" xfId="2122" xr:uid="{A61094CD-FE44-42A6-8911-EDD4CFCA592C}"/>
    <cellStyle name="Normal 3 2 5 3 3" xfId="1573" xr:uid="{98206594-3435-4E54-8CF9-EA8F487C17E4}"/>
    <cellStyle name="Normal 3 2 5 4" xfId="751" xr:uid="{8020596B-634B-478D-881A-C08D5F309287}"/>
    <cellStyle name="Normal 3 2 5 4 2" xfId="1850" xr:uid="{F0B8F6BD-6DEA-4DF7-9936-27B18DA26E3F}"/>
    <cellStyle name="Normal 3 2 5 5" xfId="1301" xr:uid="{1D54BA61-4406-4B0D-8CF4-3361C08AC5BD}"/>
    <cellStyle name="Normal 3 2 6" xfId="182" xr:uid="{00000000-0005-0000-0000-000065000000}"/>
    <cellStyle name="Normal 3 2 6 2" xfId="455" xr:uid="{DEB788E7-65A3-446E-8BF0-CD92EE00FA72}"/>
    <cellStyle name="Normal 3 2 6 2 2" xfId="1091" xr:uid="{10758573-6C3D-4763-A385-20138300A27B}"/>
    <cellStyle name="Normal 3 2 6 2 2 2" xfId="2190" xr:uid="{BF00CE39-D036-4CF3-9DED-03FCC4CAE3DE}"/>
    <cellStyle name="Normal 3 2 6 2 3" xfId="1641" xr:uid="{AE5D6941-8DDC-4940-8A89-59A5D9942AC7}"/>
    <cellStyle name="Normal 3 2 6 3" xfId="819" xr:uid="{AD173FA1-666F-4514-8DE5-911B63F4CAF1}"/>
    <cellStyle name="Normal 3 2 6 3 2" xfId="1918" xr:uid="{FFEBA6E1-BCCC-4A11-AC69-6D132B81E1EC}"/>
    <cellStyle name="Normal 3 2 6 4" xfId="1369" xr:uid="{050DAB9B-3354-4AC7-B603-8779174DE716}"/>
    <cellStyle name="Normal 3 2 7" xfId="319" xr:uid="{094781C6-7D6C-469A-8DFA-CB12BDD92D3C}"/>
    <cellStyle name="Normal 3 2 7 2" xfId="955" xr:uid="{6CB32887-8653-4404-8104-CF1706A39D12}"/>
    <cellStyle name="Normal 3 2 7 2 2" xfId="2054" xr:uid="{1CA24415-519A-4708-8B60-DE34F9AF1656}"/>
    <cellStyle name="Normal 3 2 7 3" xfId="1505" xr:uid="{80F594B8-A0C6-41DA-81EC-B97552EE38E2}"/>
    <cellStyle name="Normal 3 2 8" xfId="683" xr:uid="{8F9DE760-D3C4-4F42-8F65-7B9BD1F56462}"/>
    <cellStyle name="Normal 3 2 8 2" xfId="1782" xr:uid="{43C05F06-9F35-4FAC-A165-B3BA03BBB1D0}"/>
    <cellStyle name="Normal 3 2 9" xfId="1233" xr:uid="{E03933C7-5982-4CD2-B0C8-0854C370E9CD}"/>
    <cellStyle name="Normal 3 3" xfId="38" xr:uid="{00000000-0005-0000-0000-000066000000}"/>
    <cellStyle name="Normal 3 3 2" xfId="64" xr:uid="{00000000-0005-0000-0000-000067000000}"/>
    <cellStyle name="Normal 3 3 2 2" xfId="99" xr:uid="{00000000-0005-0000-0000-000068000000}"/>
    <cellStyle name="Normal 3 3 2 2 2" xfId="167" xr:uid="{00000000-0005-0000-0000-000069000000}"/>
    <cellStyle name="Normal 3 3 2 2 2 2" xfId="303" xr:uid="{00000000-0005-0000-0000-00006A000000}"/>
    <cellStyle name="Normal 3 3 2 2 2 2 2" xfId="576" xr:uid="{760B9E1E-C5B5-4732-AB92-6CF203298EAA}"/>
    <cellStyle name="Normal 3 3 2 2 2 2 2 2" xfId="1212" xr:uid="{39059A80-D1EC-4ADC-BF92-A05963BE774D}"/>
    <cellStyle name="Normal 3 3 2 2 2 2 2 2 2" xfId="2311" xr:uid="{EADACA17-536E-4C76-ABDE-21B08154CFBD}"/>
    <cellStyle name="Normal 3 3 2 2 2 2 2 3" xfId="1762" xr:uid="{D5A10EC7-815D-4CDE-A88B-89A78BD4D988}"/>
    <cellStyle name="Normal 3 3 2 2 2 2 3" xfId="940" xr:uid="{7E786176-339E-441A-BC35-EDECE7FB28D4}"/>
    <cellStyle name="Normal 3 3 2 2 2 2 3 2" xfId="2039" xr:uid="{DACDDD9D-7E54-4A15-8AB8-DC3A8E622B63}"/>
    <cellStyle name="Normal 3 3 2 2 2 2 4" xfId="1490" xr:uid="{A2DC40D0-DDFF-4D5A-82C1-4B7CBAA6C273}"/>
    <cellStyle name="Normal 3 3 2 2 2 3" xfId="440" xr:uid="{3F9C318D-DCC4-43EF-BAF8-90112F8C8526}"/>
    <cellStyle name="Normal 3 3 2 2 2 3 2" xfId="1076" xr:uid="{A7F1502A-669B-4AF5-977F-42E3B466404E}"/>
    <cellStyle name="Normal 3 3 2 2 2 3 2 2" xfId="2175" xr:uid="{EA51E7A6-7CE0-4E49-995E-8294CC2A1721}"/>
    <cellStyle name="Normal 3 3 2 2 2 3 3" xfId="1626" xr:uid="{FCA9DFA7-5630-425C-BDC5-8674FA526185}"/>
    <cellStyle name="Normal 3 3 2 2 2 4" xfId="804" xr:uid="{3BF610F4-65BF-4B7E-9911-362D8EECF11C}"/>
    <cellStyle name="Normal 3 3 2 2 2 4 2" xfId="1903" xr:uid="{C977AC16-0722-4DA8-AB7D-A69438F20C0B}"/>
    <cellStyle name="Normal 3 3 2 2 2 5" xfId="1354" xr:uid="{38931250-31B6-4437-97F3-6E679841AF1E}"/>
    <cellStyle name="Normal 3 3 2 2 3" xfId="235" xr:uid="{00000000-0005-0000-0000-00006B000000}"/>
    <cellStyle name="Normal 3 3 2 2 3 2" xfId="508" xr:uid="{B500A8DA-485F-44D6-8239-DA49ADC5E8D8}"/>
    <cellStyle name="Normal 3 3 2 2 3 2 2" xfId="1144" xr:uid="{E1C68F19-EFAB-42DC-9703-6E25558C9CCB}"/>
    <cellStyle name="Normal 3 3 2 2 3 2 2 2" xfId="2243" xr:uid="{B8D9F781-9E9D-422E-AC90-668082F1EBC6}"/>
    <cellStyle name="Normal 3 3 2 2 3 2 3" xfId="1694" xr:uid="{6ECE61B9-BF8B-469E-BE7A-C3EF48AC2AFF}"/>
    <cellStyle name="Normal 3 3 2 2 3 3" xfId="872" xr:uid="{E1291268-E01B-4155-BF61-4DF85EC7EAAC}"/>
    <cellStyle name="Normal 3 3 2 2 3 3 2" xfId="1971" xr:uid="{BA48D42C-D741-4635-9DDE-39120420423B}"/>
    <cellStyle name="Normal 3 3 2 2 3 4" xfId="1422" xr:uid="{6BD89201-1F9D-4E73-97FF-B810C4EF3410}"/>
    <cellStyle name="Normal 3 3 2 2 4" xfId="372" xr:uid="{40E3B40B-39B3-49AF-8FB2-AA9F7E5ED2CB}"/>
    <cellStyle name="Normal 3 3 2 2 4 2" xfId="1008" xr:uid="{CFBE02BD-DE4D-416A-A44B-B42EE72D6701}"/>
    <cellStyle name="Normal 3 3 2 2 4 2 2" xfId="2107" xr:uid="{6DEB3C9A-6CC1-4139-B83E-5052C9766046}"/>
    <cellStyle name="Normal 3 3 2 2 4 3" xfId="1558" xr:uid="{1C8B9984-3206-4C08-8705-C2ACB295370B}"/>
    <cellStyle name="Normal 3 3 2 2 5" xfId="736" xr:uid="{A70B213B-A0D8-4366-8D1A-599CE3EBC558}"/>
    <cellStyle name="Normal 3 3 2 2 5 2" xfId="1835" xr:uid="{62768492-C828-4C11-BD10-08B2C50F88E4}"/>
    <cellStyle name="Normal 3 3 2 2 6" xfId="1286" xr:uid="{E230C183-BDAE-498F-A86A-04F8A889269B}"/>
    <cellStyle name="Normal 3 3 2 3" xfId="133" xr:uid="{00000000-0005-0000-0000-00006C000000}"/>
    <cellStyle name="Normal 3 3 2 3 2" xfId="269" xr:uid="{00000000-0005-0000-0000-00006D000000}"/>
    <cellStyle name="Normal 3 3 2 3 2 2" xfId="542" xr:uid="{4E31324C-63EB-4EFD-A753-DC459E6C46DF}"/>
    <cellStyle name="Normal 3 3 2 3 2 2 2" xfId="1178" xr:uid="{12E0CD3E-46D1-48CE-B724-B403E8514267}"/>
    <cellStyle name="Normal 3 3 2 3 2 2 2 2" xfId="2277" xr:uid="{97CDA39A-BF19-463C-822E-F446895C3D19}"/>
    <cellStyle name="Normal 3 3 2 3 2 2 3" xfId="1728" xr:uid="{EF3334DE-0CDC-4E43-83A9-7AAB29252DCE}"/>
    <cellStyle name="Normal 3 3 2 3 2 3" xfId="906" xr:uid="{D507D9C4-AC82-4E7F-AF2E-2F9DCD3AA9AC}"/>
    <cellStyle name="Normal 3 3 2 3 2 3 2" xfId="2005" xr:uid="{DAC31235-BA10-44E2-A936-CA889894E473}"/>
    <cellStyle name="Normal 3 3 2 3 2 4" xfId="1456" xr:uid="{277EA497-E440-4EAF-BABE-17A6C92E6B50}"/>
    <cellStyle name="Normal 3 3 2 3 3" xfId="406" xr:uid="{3891135E-9E45-4F00-AE83-464F3951A466}"/>
    <cellStyle name="Normal 3 3 2 3 3 2" xfId="1042" xr:uid="{17A634B7-D60C-42FA-87D2-E7B279421D58}"/>
    <cellStyle name="Normal 3 3 2 3 3 2 2" xfId="2141" xr:uid="{DF65A68C-5CA7-4C0F-B72E-F71B3A5F8BAD}"/>
    <cellStyle name="Normal 3 3 2 3 3 3" xfId="1592" xr:uid="{35746083-4A58-436F-A328-96729DE9F653}"/>
    <cellStyle name="Normal 3 3 2 3 4" xfId="770" xr:uid="{2171DCFA-0DCF-4E7C-89C5-FB9A0C57E9AE}"/>
    <cellStyle name="Normal 3 3 2 3 4 2" xfId="1869" xr:uid="{A793AC76-CE85-40D0-ACE3-EF15ACC1404C}"/>
    <cellStyle name="Normal 3 3 2 3 5" xfId="1320" xr:uid="{727A3754-F6E5-403E-A8AB-EDCD0C6C84AB}"/>
    <cellStyle name="Normal 3 3 2 4" xfId="201" xr:uid="{00000000-0005-0000-0000-00006E000000}"/>
    <cellStyle name="Normal 3 3 2 4 2" xfId="474" xr:uid="{DAE1A102-285C-4669-940D-5A8022B48473}"/>
    <cellStyle name="Normal 3 3 2 4 2 2" xfId="1110" xr:uid="{6CA89567-1A4B-450B-B44B-22398D5B8D4D}"/>
    <cellStyle name="Normal 3 3 2 4 2 2 2" xfId="2209" xr:uid="{AD8B137F-32A6-4A7D-94D3-1C2FF609AF21}"/>
    <cellStyle name="Normal 3 3 2 4 2 3" xfId="1660" xr:uid="{3A5C227E-29FF-4EA4-B08D-BAAA6185A4E6}"/>
    <cellStyle name="Normal 3 3 2 4 3" xfId="838" xr:uid="{53709059-5D80-4F3C-91AA-3986942F2AD6}"/>
    <cellStyle name="Normal 3 3 2 4 3 2" xfId="1937" xr:uid="{69720232-6527-48AC-9DF8-1AA7AB854A10}"/>
    <cellStyle name="Normal 3 3 2 4 4" xfId="1388" xr:uid="{BAF80929-4C3F-4D38-B100-3E92E8ABA667}"/>
    <cellStyle name="Normal 3 3 2 5" xfId="338" xr:uid="{0733F6A4-3027-4C6F-A535-80F6903F68A3}"/>
    <cellStyle name="Normal 3 3 2 5 2" xfId="974" xr:uid="{817C6E31-FBB9-47F9-AF50-68EF6126C0EA}"/>
    <cellStyle name="Normal 3 3 2 5 2 2" xfId="2073" xr:uid="{AA765D83-7A9D-4226-A2A0-129269E4EB84}"/>
    <cellStyle name="Normal 3 3 2 5 3" xfId="1524" xr:uid="{24865F63-B07D-4C4B-B7DA-89C5BC244BBB}"/>
    <cellStyle name="Normal 3 3 2 6" xfId="702" xr:uid="{DB74E687-0B82-48C6-A033-521A3E76B836}"/>
    <cellStyle name="Normal 3 3 2 6 2" xfId="1801" xr:uid="{874B5D1F-07D4-4C71-B800-85F3C30FE184}"/>
    <cellStyle name="Normal 3 3 2 7" xfId="1252" xr:uid="{0C84A4A0-13A0-4ACF-8CD0-41EB600CC53C}"/>
    <cellStyle name="Normal 3 3 3" xfId="83" xr:uid="{00000000-0005-0000-0000-00006F000000}"/>
    <cellStyle name="Normal 3 3 3 2" xfId="151" xr:uid="{00000000-0005-0000-0000-000070000000}"/>
    <cellStyle name="Normal 3 3 3 2 2" xfId="287" xr:uid="{00000000-0005-0000-0000-000071000000}"/>
    <cellStyle name="Normal 3 3 3 2 2 2" xfId="560" xr:uid="{8F653A18-C3FD-4338-80CB-27E66BE27856}"/>
    <cellStyle name="Normal 3 3 3 2 2 2 2" xfId="1196" xr:uid="{9D840153-A14E-4DDE-8C97-28ED8A64E2F8}"/>
    <cellStyle name="Normal 3 3 3 2 2 2 2 2" xfId="2295" xr:uid="{4DF3DC23-D331-463F-96AD-0266FD569271}"/>
    <cellStyle name="Normal 3 3 3 2 2 2 3" xfId="1746" xr:uid="{C9AC6D07-6E99-465D-80D9-3F927EF757F3}"/>
    <cellStyle name="Normal 3 3 3 2 2 3" xfId="924" xr:uid="{A07A6666-D290-4E54-8976-B1761E39BF9F}"/>
    <cellStyle name="Normal 3 3 3 2 2 3 2" xfId="2023" xr:uid="{1CA76FE3-BE2F-4B78-B086-4E5FE7DB33D2}"/>
    <cellStyle name="Normal 3 3 3 2 2 4" xfId="1474" xr:uid="{3088353F-F96F-4CD0-A474-D427DBF9E009}"/>
    <cellStyle name="Normal 3 3 3 2 3" xfId="424" xr:uid="{2AB23978-C94D-4701-86C6-7F1C99C20AE7}"/>
    <cellStyle name="Normal 3 3 3 2 3 2" xfId="1060" xr:uid="{71004232-6B5B-459C-AA35-EE1CB62BC758}"/>
    <cellStyle name="Normal 3 3 3 2 3 2 2" xfId="2159" xr:uid="{24D8EB90-7991-4886-9D3B-7E9192DB562D}"/>
    <cellStyle name="Normal 3 3 3 2 3 3" xfId="1610" xr:uid="{ADB32B06-BCE5-46A9-AD53-1D7F46F9D44B}"/>
    <cellStyle name="Normal 3 3 3 2 4" xfId="788" xr:uid="{79C673B4-BBF5-46B3-AA71-4688B8CB3524}"/>
    <cellStyle name="Normal 3 3 3 2 4 2" xfId="1887" xr:uid="{C03E7ACE-F1BF-4278-A642-1A769C2B0EB3}"/>
    <cellStyle name="Normal 3 3 3 2 5" xfId="1338" xr:uid="{70F46710-4DB4-4049-95BC-BB524E0DE2F7}"/>
    <cellStyle name="Normal 3 3 3 3" xfId="219" xr:uid="{00000000-0005-0000-0000-000072000000}"/>
    <cellStyle name="Normal 3 3 3 3 2" xfId="492" xr:uid="{9806D88F-70EB-436C-81F5-12CC5A69D555}"/>
    <cellStyle name="Normal 3 3 3 3 2 2" xfId="1128" xr:uid="{D28BE82C-7ED7-4494-B2B3-0091C4F2A29A}"/>
    <cellStyle name="Normal 3 3 3 3 2 2 2" xfId="2227" xr:uid="{D3988AF6-82DB-4890-9085-3B5ED0788163}"/>
    <cellStyle name="Normal 3 3 3 3 2 3" xfId="1678" xr:uid="{15441E2A-CF69-4690-9F1A-FA2DD0767D5D}"/>
    <cellStyle name="Normal 3 3 3 3 3" xfId="856" xr:uid="{CD8C64C9-0227-4930-BD92-E6332DF08458}"/>
    <cellStyle name="Normal 3 3 3 3 3 2" xfId="1955" xr:uid="{2F00A253-02FF-4B03-88B2-171906AA3963}"/>
    <cellStyle name="Normal 3 3 3 3 4" xfId="1406" xr:uid="{0BC8AF36-F1DA-43C3-AD88-B782CBFF1951}"/>
    <cellStyle name="Normal 3 3 3 4" xfId="356" xr:uid="{00F6D87C-E8EE-4813-924F-DF9836FAC1FD}"/>
    <cellStyle name="Normal 3 3 3 4 2" xfId="992" xr:uid="{9546B783-B314-43A7-A9AE-4BFA8F877713}"/>
    <cellStyle name="Normal 3 3 3 4 2 2" xfId="2091" xr:uid="{ED26CD53-F13F-48BC-A654-B8983F7EF209}"/>
    <cellStyle name="Normal 3 3 3 4 3" xfId="1542" xr:uid="{5D92AC6D-F634-4A7E-9902-C3C221421B27}"/>
    <cellStyle name="Normal 3 3 3 5" xfId="720" xr:uid="{1559A4C3-D284-4A2F-BA7C-A9694FE61E4F}"/>
    <cellStyle name="Normal 3 3 3 5 2" xfId="1819" xr:uid="{7B1F4C25-A166-426E-8070-8E1E5EB43395}"/>
    <cellStyle name="Normal 3 3 3 6" xfId="1270" xr:uid="{C76D219E-7B1D-470B-9FB6-4EA1D43A6730}"/>
    <cellStyle name="Normal 3 3 4" xfId="117" xr:uid="{00000000-0005-0000-0000-000073000000}"/>
    <cellStyle name="Normal 3 3 4 2" xfId="253" xr:uid="{00000000-0005-0000-0000-000074000000}"/>
    <cellStyle name="Normal 3 3 4 2 2" xfId="526" xr:uid="{FE361487-B997-4E87-9092-F805067374EB}"/>
    <cellStyle name="Normal 3 3 4 2 2 2" xfId="1162" xr:uid="{1BF2DE8C-C5F2-497B-AF9F-9FDA69C0CF2E}"/>
    <cellStyle name="Normal 3 3 4 2 2 2 2" xfId="2261" xr:uid="{0782B27A-E9A2-436C-B0BB-61746EF46B06}"/>
    <cellStyle name="Normal 3 3 4 2 2 3" xfId="1712" xr:uid="{74202444-4A2D-48AA-A8C8-112143813778}"/>
    <cellStyle name="Normal 3 3 4 2 3" xfId="890" xr:uid="{176C34EA-6C46-46CD-B129-B2CEC675A077}"/>
    <cellStyle name="Normal 3 3 4 2 3 2" xfId="1989" xr:uid="{79980AE6-66A0-4FDA-929A-2FC8FC61C1D0}"/>
    <cellStyle name="Normal 3 3 4 2 4" xfId="1440" xr:uid="{65679D72-C21A-45C3-A343-7ECFD8654664}"/>
    <cellStyle name="Normal 3 3 4 3" xfId="390" xr:uid="{D5EBD385-7238-406C-947B-0A3D31B2C802}"/>
    <cellStyle name="Normal 3 3 4 3 2" xfId="1026" xr:uid="{2D8EAFF0-F57F-4B71-B23D-C578F00A5B2F}"/>
    <cellStyle name="Normal 3 3 4 3 2 2" xfId="2125" xr:uid="{D1FBA29B-A66F-462E-B8AA-39EA92ED36DB}"/>
    <cellStyle name="Normal 3 3 4 3 3" xfId="1576" xr:uid="{AD6208BB-F21A-4AA0-8520-EB19970BB633}"/>
    <cellStyle name="Normal 3 3 4 4" xfId="754" xr:uid="{B04C863B-072B-43C5-842A-F31C4BA8594E}"/>
    <cellStyle name="Normal 3 3 4 4 2" xfId="1853" xr:uid="{AC4BADF8-AADB-4EF4-A42F-9BE599DBF3B2}"/>
    <cellStyle name="Normal 3 3 4 5" xfId="1304" xr:uid="{0744EB60-EB94-4AC0-A782-025A1C1B94D1}"/>
    <cellStyle name="Normal 3 3 5" xfId="185" xr:uid="{00000000-0005-0000-0000-000075000000}"/>
    <cellStyle name="Normal 3 3 5 2" xfId="458" xr:uid="{DF44BF2A-85F9-481E-92E5-898B46A26031}"/>
    <cellStyle name="Normal 3 3 5 2 2" xfId="1094" xr:uid="{C3700624-1989-49F1-9BF3-CCF05F47C38C}"/>
    <cellStyle name="Normal 3 3 5 2 2 2" xfId="2193" xr:uid="{1B5DB8C0-0C46-42E5-B8D1-597C5C7D5669}"/>
    <cellStyle name="Normal 3 3 5 2 3" xfId="1644" xr:uid="{120827EB-1A5E-4C5A-B686-CDF3DC78D5A4}"/>
    <cellStyle name="Normal 3 3 5 3" xfId="822" xr:uid="{3A0300A9-9187-4AA4-A57C-9BB19DE48ACF}"/>
    <cellStyle name="Normal 3 3 5 3 2" xfId="1921" xr:uid="{3697014B-D221-4C47-BEEA-CC90BAED5728}"/>
    <cellStyle name="Normal 3 3 5 4" xfId="1372" xr:uid="{69A0E75E-28FF-4868-89B4-49B1D0727D0C}"/>
    <cellStyle name="Normal 3 3 6" xfId="322" xr:uid="{AE19F683-C284-48DA-9A5C-3F86ED0DF89D}"/>
    <cellStyle name="Normal 3 3 6 2" xfId="958" xr:uid="{777CE7D0-1626-4097-A3D0-1F7C725162A5}"/>
    <cellStyle name="Normal 3 3 6 2 2" xfId="2057" xr:uid="{D7173CE7-96DB-4918-A64A-EDC30EDC38ED}"/>
    <cellStyle name="Normal 3 3 6 3" xfId="1508" xr:uid="{80AE8C98-8616-4A9B-B95A-52FD5A9B7B6D}"/>
    <cellStyle name="Normal 3 3 7" xfId="686" xr:uid="{718E9F6F-9616-4179-956E-CE85648CEB3E}"/>
    <cellStyle name="Normal 3 3 7 2" xfId="1785" xr:uid="{D9F423AB-46EB-4C4E-B75B-5A69B430DE92}"/>
    <cellStyle name="Normal 3 3 8" xfId="1236" xr:uid="{2C465DF6-C439-47D1-9A1F-959EDEC01796}"/>
    <cellStyle name="Normal 3 4" xfId="49" xr:uid="{00000000-0005-0000-0000-000076000000}"/>
    <cellStyle name="Normal 3 5" xfId="57" xr:uid="{00000000-0005-0000-0000-000077000000}"/>
    <cellStyle name="Normal 3 5 2" xfId="92" xr:uid="{00000000-0005-0000-0000-000078000000}"/>
    <cellStyle name="Normal 3 5 2 2" xfId="160" xr:uid="{00000000-0005-0000-0000-000079000000}"/>
    <cellStyle name="Normal 3 5 2 2 2" xfId="296" xr:uid="{00000000-0005-0000-0000-00007A000000}"/>
    <cellStyle name="Normal 3 5 2 2 2 2" xfId="569" xr:uid="{E5EBE0C6-800B-4E39-82EA-D99B5A72A152}"/>
    <cellStyle name="Normal 3 5 2 2 2 2 2" xfId="1205" xr:uid="{4EEAB94E-54D7-4C61-85BE-6763F0C86338}"/>
    <cellStyle name="Normal 3 5 2 2 2 2 2 2" xfId="2304" xr:uid="{64F6F3B3-516D-4304-A1F0-D46DBA9318E7}"/>
    <cellStyle name="Normal 3 5 2 2 2 2 3" xfId="1755" xr:uid="{076E47FB-C043-4CB5-922E-ED99B1786D47}"/>
    <cellStyle name="Normal 3 5 2 2 2 3" xfId="933" xr:uid="{296C5445-23ED-408A-88D8-F952D3637E81}"/>
    <cellStyle name="Normal 3 5 2 2 2 3 2" xfId="2032" xr:uid="{B0CE3CE4-623F-47BA-9ECC-E8C2AF2544CC}"/>
    <cellStyle name="Normal 3 5 2 2 2 4" xfId="1483" xr:uid="{BD614E4B-56FB-4F2E-B660-8757878B7E51}"/>
    <cellStyle name="Normal 3 5 2 2 3" xfId="433" xr:uid="{6B3602A8-11C3-418A-9A11-3DBA923F5210}"/>
    <cellStyle name="Normal 3 5 2 2 3 2" xfId="1069" xr:uid="{F67E4BB7-A897-4DC8-B461-54BFC53B3884}"/>
    <cellStyle name="Normal 3 5 2 2 3 2 2" xfId="2168" xr:uid="{CC677EAC-716B-4D50-BECF-5FE122769028}"/>
    <cellStyle name="Normal 3 5 2 2 3 3" xfId="1619" xr:uid="{2F51708B-C2A3-4968-B5FF-B50968B0581C}"/>
    <cellStyle name="Normal 3 5 2 2 4" xfId="797" xr:uid="{6CFD33A0-8890-4A36-A4A6-C595D54E0071}"/>
    <cellStyle name="Normal 3 5 2 2 4 2" xfId="1896" xr:uid="{FF408A1A-50F0-47F6-81D2-2E40FAD10D9F}"/>
    <cellStyle name="Normal 3 5 2 2 5" xfId="1347" xr:uid="{858D4117-BD43-44D8-8CC6-9147F433CDE0}"/>
    <cellStyle name="Normal 3 5 2 3" xfId="228" xr:uid="{00000000-0005-0000-0000-00007B000000}"/>
    <cellStyle name="Normal 3 5 2 3 2" xfId="501" xr:uid="{EB2DE949-ECC6-426D-AEE9-EC17ACB6B8C1}"/>
    <cellStyle name="Normal 3 5 2 3 2 2" xfId="1137" xr:uid="{3848CF68-8143-40DC-B004-35257A789C75}"/>
    <cellStyle name="Normal 3 5 2 3 2 2 2" xfId="2236" xr:uid="{9D832773-BD35-4618-B381-F06F2D78544D}"/>
    <cellStyle name="Normal 3 5 2 3 2 3" xfId="1687" xr:uid="{E6D0804E-8C41-4CCB-BCEE-E831A82BFEEA}"/>
    <cellStyle name="Normal 3 5 2 3 3" xfId="865" xr:uid="{4736416A-CF57-4EF2-AAB7-726E8DDA52C9}"/>
    <cellStyle name="Normal 3 5 2 3 3 2" xfId="1964" xr:uid="{95B267C3-699A-41A7-A8B2-69FBFF45DA1B}"/>
    <cellStyle name="Normal 3 5 2 3 4" xfId="1415" xr:uid="{741D77B7-F250-42D0-A69D-EFB1EFB69387}"/>
    <cellStyle name="Normal 3 5 2 4" xfId="365" xr:uid="{5FA58061-B947-49E8-834D-84FDB023D299}"/>
    <cellStyle name="Normal 3 5 2 4 2" xfId="1001" xr:uid="{A83A2A66-3F65-4138-9C24-54D4AC3EE951}"/>
    <cellStyle name="Normal 3 5 2 4 2 2" xfId="2100" xr:uid="{AB34B893-1058-4718-8093-1C8EE330D698}"/>
    <cellStyle name="Normal 3 5 2 4 3" xfId="1551" xr:uid="{9B12EE3A-C3AA-41BC-9575-38EBE4BEF720}"/>
    <cellStyle name="Normal 3 5 2 5" xfId="729" xr:uid="{3878EC67-3981-4B34-80A5-7FDC0378FB85}"/>
    <cellStyle name="Normal 3 5 2 5 2" xfId="1828" xr:uid="{BAFED6E8-D694-402D-87C8-D38D14287451}"/>
    <cellStyle name="Normal 3 5 2 6" xfId="1279" xr:uid="{E88E78FE-A53A-4FA0-A3A6-83BF68384B21}"/>
    <cellStyle name="Normal 3 5 3" xfId="126" xr:uid="{00000000-0005-0000-0000-00007C000000}"/>
    <cellStyle name="Normal 3 5 3 2" xfId="262" xr:uid="{00000000-0005-0000-0000-00007D000000}"/>
    <cellStyle name="Normal 3 5 3 2 2" xfId="535" xr:uid="{2C7904F4-D8E0-4973-84D1-7C4E9D6335D6}"/>
    <cellStyle name="Normal 3 5 3 2 2 2" xfId="1171" xr:uid="{5C5476C2-F7DF-4BC0-B055-9EA8096B570B}"/>
    <cellStyle name="Normal 3 5 3 2 2 2 2" xfId="2270" xr:uid="{DB5A36E6-6BE6-47DE-9470-8074C6CED02B}"/>
    <cellStyle name="Normal 3 5 3 2 2 3" xfId="1721" xr:uid="{13969860-0C42-451C-A58A-E204B8A3A817}"/>
    <cellStyle name="Normal 3 5 3 2 3" xfId="899" xr:uid="{B3B792C8-249D-4409-93D4-8D14021028FA}"/>
    <cellStyle name="Normal 3 5 3 2 3 2" xfId="1998" xr:uid="{791FE1CB-C90D-477A-B2C7-371D13C4F1A1}"/>
    <cellStyle name="Normal 3 5 3 2 4" xfId="1449" xr:uid="{E0E4621D-8FE1-4344-8F7B-A451A9554C33}"/>
    <cellStyle name="Normal 3 5 3 3" xfId="399" xr:uid="{20A27896-DCB8-40A7-B016-BA03D54E0B1D}"/>
    <cellStyle name="Normal 3 5 3 3 2" xfId="1035" xr:uid="{EB40097E-D8FC-4E29-B33D-8CAEE43F41EA}"/>
    <cellStyle name="Normal 3 5 3 3 2 2" xfId="2134" xr:uid="{83CDDD10-13A9-4BEE-A6E7-751474E963D1}"/>
    <cellStyle name="Normal 3 5 3 3 3" xfId="1585" xr:uid="{07F9BC01-0AAF-424D-B052-398AD4240190}"/>
    <cellStyle name="Normal 3 5 3 4" xfId="763" xr:uid="{2F63C892-DA09-4A1A-B800-168BF070C3AD}"/>
    <cellStyle name="Normal 3 5 3 4 2" xfId="1862" xr:uid="{0DB3C3FA-5783-4672-90BB-438435957D47}"/>
    <cellStyle name="Normal 3 5 3 5" xfId="1313" xr:uid="{916BECE9-BA13-4572-9AF9-CFB8DFDF1691}"/>
    <cellStyle name="Normal 3 5 4" xfId="194" xr:uid="{00000000-0005-0000-0000-00007E000000}"/>
    <cellStyle name="Normal 3 5 4 2" xfId="467" xr:uid="{6A017663-0165-423A-AC5D-896F679B97FB}"/>
    <cellStyle name="Normal 3 5 4 2 2" xfId="1103" xr:uid="{38C02ABC-AB3A-4043-8D03-F6A7D26E585D}"/>
    <cellStyle name="Normal 3 5 4 2 2 2" xfId="2202" xr:uid="{BB191198-13AE-449E-9300-BC6DE0783F96}"/>
    <cellStyle name="Normal 3 5 4 2 3" xfId="1653" xr:uid="{970284CE-EFFB-480B-8DC7-71440F20893F}"/>
    <cellStyle name="Normal 3 5 4 3" xfId="831" xr:uid="{ADE6DA84-8ED4-43F1-938C-90D91C305C6D}"/>
    <cellStyle name="Normal 3 5 4 3 2" xfId="1930" xr:uid="{4E64E5B7-45FA-4A8F-9363-6806D5937A53}"/>
    <cellStyle name="Normal 3 5 4 4" xfId="1381" xr:uid="{4F9E9999-BAA9-48C2-98D1-35A95A983DE7}"/>
    <cellStyle name="Normal 3 5 5" xfId="331" xr:uid="{D0AFE1CE-2AEA-466B-8BCE-753ADDF67A85}"/>
    <cellStyle name="Normal 3 5 5 2" xfId="967" xr:uid="{46D841AE-EB82-4636-8468-34C4E4A9F1AE}"/>
    <cellStyle name="Normal 3 5 5 2 2" xfId="2066" xr:uid="{2BB634BD-C394-4375-8FC8-EE1A94D1E68C}"/>
    <cellStyle name="Normal 3 5 5 3" xfId="1517" xr:uid="{326B64F3-3194-4E19-B892-5CFFEBF54235}"/>
    <cellStyle name="Normal 3 5 6" xfId="695" xr:uid="{9D56E0D6-FFF5-4687-89BF-BF360C8A637D}"/>
    <cellStyle name="Normal 3 5 6 2" xfId="1794" xr:uid="{2679275E-AA30-43C5-9465-F06FD61787AB}"/>
    <cellStyle name="Normal 3 5 7" xfId="1245" xr:uid="{C1326F6A-87C5-40EA-9C46-2DFEFA22BA9B}"/>
    <cellStyle name="Normal 3 6" xfId="76" xr:uid="{00000000-0005-0000-0000-00007F000000}"/>
    <cellStyle name="Normal 3 6 2" xfId="144" xr:uid="{00000000-0005-0000-0000-000080000000}"/>
    <cellStyle name="Normal 3 6 2 2" xfId="280" xr:uid="{00000000-0005-0000-0000-000081000000}"/>
    <cellStyle name="Normal 3 6 2 2 2" xfId="553" xr:uid="{6687C0AC-A6F0-4A41-9E67-4EAFA5503119}"/>
    <cellStyle name="Normal 3 6 2 2 2 2" xfId="1189" xr:uid="{CD51B710-966C-4ACC-BC18-76AEAA214BA9}"/>
    <cellStyle name="Normal 3 6 2 2 2 2 2" xfId="2288" xr:uid="{66F44466-5384-4538-8F64-6DEB3BD515DD}"/>
    <cellStyle name="Normal 3 6 2 2 2 3" xfId="1739" xr:uid="{41C0051B-C443-437A-A755-66D33D8EA5F4}"/>
    <cellStyle name="Normal 3 6 2 2 3" xfId="917" xr:uid="{62261363-EE5F-4018-8400-10BC883294E0}"/>
    <cellStyle name="Normal 3 6 2 2 3 2" xfId="2016" xr:uid="{B72B3A1B-7530-40E1-BD70-2A43350EC697}"/>
    <cellStyle name="Normal 3 6 2 2 4" xfId="1467" xr:uid="{8CC576A8-E185-4886-954D-E7B1D9D4990D}"/>
    <cellStyle name="Normal 3 6 2 3" xfId="417" xr:uid="{B1C8C80F-1060-4599-83FF-1263A42D08CD}"/>
    <cellStyle name="Normal 3 6 2 3 2" xfId="1053" xr:uid="{A0E58F2D-32D6-4060-92B1-07C19AF6925E}"/>
    <cellStyle name="Normal 3 6 2 3 2 2" xfId="2152" xr:uid="{C6F58359-E1D3-4C2B-BBE7-33E399C5E684}"/>
    <cellStyle name="Normal 3 6 2 3 3" xfId="1603" xr:uid="{29B81AD6-0928-43A5-B5F8-DDA2BEBDC28B}"/>
    <cellStyle name="Normal 3 6 2 4" xfId="781" xr:uid="{3F0EB3C1-6689-455E-B4D8-850E1E3917D7}"/>
    <cellStyle name="Normal 3 6 2 4 2" xfId="1880" xr:uid="{090B20B5-B64C-47CB-9A93-424D644206C9}"/>
    <cellStyle name="Normal 3 6 2 5" xfId="1331" xr:uid="{8E10E3F7-DF8A-45CD-8B22-53DBE5DBCBA4}"/>
    <cellStyle name="Normal 3 6 3" xfId="212" xr:uid="{00000000-0005-0000-0000-000082000000}"/>
    <cellStyle name="Normal 3 6 3 2" xfId="485" xr:uid="{DC7B4D60-1E12-4437-ACED-0D26C207920B}"/>
    <cellStyle name="Normal 3 6 3 2 2" xfId="1121" xr:uid="{E463BBAB-CF7E-44C8-8067-F0518A22CC6B}"/>
    <cellStyle name="Normal 3 6 3 2 2 2" xfId="2220" xr:uid="{6CC33DBF-0043-400F-8660-344FC48DB61E}"/>
    <cellStyle name="Normal 3 6 3 2 3" xfId="1671" xr:uid="{3D62A653-C40C-4913-AAE0-6E22624C1C5B}"/>
    <cellStyle name="Normal 3 6 3 3" xfId="849" xr:uid="{D7FE8AE4-B041-4889-A2E2-3C410F751020}"/>
    <cellStyle name="Normal 3 6 3 3 2" xfId="1948" xr:uid="{60D61A30-D5CB-4CC4-842D-8709B8940A88}"/>
    <cellStyle name="Normal 3 6 3 4" xfId="1399" xr:uid="{3BBAC6D9-0C88-4BAE-968A-B96E53F22078}"/>
    <cellStyle name="Normal 3 6 4" xfId="349" xr:uid="{58F41113-8263-44DB-B1F6-41E3F80B98F7}"/>
    <cellStyle name="Normal 3 6 4 2" xfId="985" xr:uid="{DD389015-B18B-4305-BCA2-8A88A8FED056}"/>
    <cellStyle name="Normal 3 6 4 2 2" xfId="2084" xr:uid="{6BBCF483-12B9-47FC-A856-858800BD131F}"/>
    <cellStyle name="Normal 3 6 4 3" xfId="1535" xr:uid="{30EA035D-A3C7-4171-9D25-C4D432629323}"/>
    <cellStyle name="Normal 3 6 5" xfId="713" xr:uid="{EB7ABF3C-AE2D-43DA-BFD3-AF5B6B27DA54}"/>
    <cellStyle name="Normal 3 6 5 2" xfId="1812" xr:uid="{524992F8-EF06-4866-84D8-8FEEEFC90E37}"/>
    <cellStyle name="Normal 3 6 6" xfId="1263" xr:uid="{CFCED64D-0921-4EF5-9CD3-B9D603CABE90}"/>
    <cellStyle name="Normal 3 7" xfId="110" xr:uid="{00000000-0005-0000-0000-000083000000}"/>
    <cellStyle name="Normal 3 7 2" xfId="246" xr:uid="{00000000-0005-0000-0000-000084000000}"/>
    <cellStyle name="Normal 3 7 2 2" xfId="519" xr:uid="{1058BA50-A732-4970-903A-FACB88E0622C}"/>
    <cellStyle name="Normal 3 7 2 2 2" xfId="1155" xr:uid="{2A069FEA-109D-4925-937E-339BDB90B455}"/>
    <cellStyle name="Normal 3 7 2 2 2 2" xfId="2254" xr:uid="{D5811F62-3EA3-46CF-B52A-CCEF1712A172}"/>
    <cellStyle name="Normal 3 7 2 2 3" xfId="1705" xr:uid="{567E735E-8563-4C43-A8C1-F5186853B406}"/>
    <cellStyle name="Normal 3 7 2 3" xfId="883" xr:uid="{DA21BFD0-4EE1-4FAD-92AB-0F2EAAEF8EC7}"/>
    <cellStyle name="Normal 3 7 2 3 2" xfId="1982" xr:uid="{73FC7189-25BD-448B-A3CB-E5BFC63DA7D8}"/>
    <cellStyle name="Normal 3 7 2 4" xfId="1433" xr:uid="{3F0DFFF8-6244-48E4-B4F1-7B00EB994281}"/>
    <cellStyle name="Normal 3 7 3" xfId="383" xr:uid="{565DD1F1-4921-4389-8521-19C024F1ABA2}"/>
    <cellStyle name="Normal 3 7 3 2" xfId="1019" xr:uid="{AE20AFD4-03C6-45AE-87F5-4540363E0882}"/>
    <cellStyle name="Normal 3 7 3 2 2" xfId="2118" xr:uid="{7B9698E8-AF1F-4DAA-98F1-CF20C2E0A817}"/>
    <cellStyle name="Normal 3 7 3 3" xfId="1569" xr:uid="{2389D57B-D7FC-4A5E-A6E9-3F1B8BFE3414}"/>
    <cellStyle name="Normal 3 7 4" xfId="747" xr:uid="{C7BAE21C-917D-4809-84B8-6D9054AEBCB3}"/>
    <cellStyle name="Normal 3 7 4 2" xfId="1846" xr:uid="{590EA178-A8F0-4F26-8E99-B6B3B5E0582F}"/>
    <cellStyle name="Normal 3 7 5" xfId="1297" xr:uid="{15E0FBD4-7849-48D6-ABB7-B0E5218F986B}"/>
    <cellStyle name="Normal 3 8" xfId="178" xr:uid="{00000000-0005-0000-0000-000085000000}"/>
    <cellStyle name="Normal 3 8 2" xfId="451" xr:uid="{8F37DC33-E25C-48DF-941C-22E141FFDAFF}"/>
    <cellStyle name="Normal 3 8 2 2" xfId="1087" xr:uid="{A8079BAA-0780-440B-883F-D02EBB713579}"/>
    <cellStyle name="Normal 3 8 2 2 2" xfId="2186" xr:uid="{314023D9-6D4A-4B8C-A23A-73B530DCC8A1}"/>
    <cellStyle name="Normal 3 8 2 3" xfId="1637" xr:uid="{F9DE1D4C-1D00-4AB3-853B-3AE1F6842F0F}"/>
    <cellStyle name="Normal 3 8 3" xfId="815" xr:uid="{9D010094-4C27-43EC-B3E1-7C262D520601}"/>
    <cellStyle name="Normal 3 8 3 2" xfId="1914" xr:uid="{2C1F5C39-8B5B-4EB9-AA3A-697BECF1B2F6}"/>
    <cellStyle name="Normal 3 8 4" xfId="1365" xr:uid="{9E734160-8972-4F6F-9C26-E32CC44FDDBC}"/>
    <cellStyle name="Normal 3 9" xfId="315" xr:uid="{2B525A92-6578-4646-8CCF-32636211FD6B}"/>
    <cellStyle name="Normal 3 9 2" xfId="951" xr:uid="{FEEE64E1-1A2E-41CA-B680-F0481E9EF17B}"/>
    <cellStyle name="Normal 3 9 2 2" xfId="2050" xr:uid="{4072BE9E-4F5C-4DA9-8155-720027F239D8}"/>
    <cellStyle name="Normal 3 9 3" xfId="1501" xr:uid="{0029BE17-9A10-4CE9-AC27-F4F0343241CC}"/>
    <cellStyle name="Normal 30" xfId="604" xr:uid="{33548188-1C0D-4EED-8D7B-A151D3AD8A2B}"/>
    <cellStyle name="Normal 31" xfId="605" xr:uid="{9C2EAB10-2CEA-4540-B389-05C252F6FD01}"/>
    <cellStyle name="Normal 32" xfId="606" xr:uid="{10E61826-9CD0-4C06-8A45-5F1D420E2C6D}"/>
    <cellStyle name="Normal 33" xfId="607" xr:uid="{3C69573D-E4E6-4D43-8227-7DEE5664176A}"/>
    <cellStyle name="Normal 34" xfId="608" xr:uid="{EDB56B75-C006-475C-9A7F-20782E1977EA}"/>
    <cellStyle name="Normal 35" xfId="609" xr:uid="{DD36C024-D836-4EDB-8954-3BBAE50B7CA5}"/>
    <cellStyle name="Normal 36" xfId="610" xr:uid="{F1B20868-525C-405C-AE7E-4DF7F68FFEF2}"/>
    <cellStyle name="Normal 37" xfId="611" xr:uid="{DDBEE627-7E45-4231-9AD1-BDEBFE346620}"/>
    <cellStyle name="Normal 38" xfId="612" xr:uid="{6257C122-310E-4CD9-AEAE-D13035AE38BB}"/>
    <cellStyle name="Normal 39" xfId="613" xr:uid="{F829E585-E018-4F51-AA3E-7B39B98203A7}"/>
    <cellStyle name="Normal 4" xfId="29" xr:uid="{00000000-0005-0000-0000-000086000000}"/>
    <cellStyle name="Normal 4 10" xfId="680" xr:uid="{91DF51ED-7DA6-46DE-87C0-95E87B097A9F}"/>
    <cellStyle name="Normal 4 10 2" xfId="1779" xr:uid="{25FCF9B5-01FB-44E0-BB24-2A44D2D0FF4A}"/>
    <cellStyle name="Normal 4 11" xfId="1230" xr:uid="{AD17D2BB-4473-44AD-9AC4-C74A04AA6691}"/>
    <cellStyle name="Normal 4 2" xfId="36" xr:uid="{00000000-0005-0000-0000-000087000000}"/>
    <cellStyle name="Normal 4 2 2" xfId="43" xr:uid="{00000000-0005-0000-0000-000088000000}"/>
    <cellStyle name="Normal 4 2 2 2" xfId="69" xr:uid="{00000000-0005-0000-0000-000089000000}"/>
    <cellStyle name="Normal 4 2 2 2 2" xfId="104" xr:uid="{00000000-0005-0000-0000-00008A000000}"/>
    <cellStyle name="Normal 4 2 2 2 2 2" xfId="172" xr:uid="{00000000-0005-0000-0000-00008B000000}"/>
    <cellStyle name="Normal 4 2 2 2 2 2 2" xfId="308" xr:uid="{00000000-0005-0000-0000-00008C000000}"/>
    <cellStyle name="Normal 4 2 2 2 2 2 2 2" xfId="581" xr:uid="{8A5A6C95-9E2A-419F-8511-99FD045CCA10}"/>
    <cellStyle name="Normal 4 2 2 2 2 2 2 2 2" xfId="1217" xr:uid="{C01A9FFB-1561-4ADC-927A-E20F71F27864}"/>
    <cellStyle name="Normal 4 2 2 2 2 2 2 2 2 2" xfId="2316" xr:uid="{90F05746-D67F-4DAD-8F5C-5CE55F92105C}"/>
    <cellStyle name="Normal 4 2 2 2 2 2 2 2 3" xfId="1767" xr:uid="{D5343BEE-C9CA-434E-8C34-851CE5CF6DA1}"/>
    <cellStyle name="Normal 4 2 2 2 2 2 2 3" xfId="945" xr:uid="{30B71626-D3AE-46F8-AB2F-A98034C95159}"/>
    <cellStyle name="Normal 4 2 2 2 2 2 2 3 2" xfId="2044" xr:uid="{72536D3C-44B9-43BB-9197-F60D723566DE}"/>
    <cellStyle name="Normal 4 2 2 2 2 2 2 4" xfId="1495" xr:uid="{5F32A304-9BFC-4BEF-9BC9-DABC2025B7BD}"/>
    <cellStyle name="Normal 4 2 2 2 2 2 3" xfId="445" xr:uid="{701E49EA-35E1-4478-A5E3-2594DCB96B84}"/>
    <cellStyle name="Normal 4 2 2 2 2 2 3 2" xfId="1081" xr:uid="{2A87B995-1349-4427-AB52-2B6B1B74FCBB}"/>
    <cellStyle name="Normal 4 2 2 2 2 2 3 2 2" xfId="2180" xr:uid="{46F34BC0-1C73-46C1-AADA-B7F39178E8FE}"/>
    <cellStyle name="Normal 4 2 2 2 2 2 3 3" xfId="1631" xr:uid="{EC7C2C06-D1EC-45B1-BCB7-8A42BCBB1E9F}"/>
    <cellStyle name="Normal 4 2 2 2 2 2 4" xfId="809" xr:uid="{82A4695B-BCBB-4E9B-ADFE-34B9EB1993C0}"/>
    <cellStyle name="Normal 4 2 2 2 2 2 4 2" xfId="1908" xr:uid="{AE4D388D-5022-4BF9-8B37-4C468298BB4B}"/>
    <cellStyle name="Normal 4 2 2 2 2 2 5" xfId="1359" xr:uid="{52E70E0F-EFA3-4E2E-B976-B1C9843CCD82}"/>
    <cellStyle name="Normal 4 2 2 2 2 3" xfId="240" xr:uid="{00000000-0005-0000-0000-00008D000000}"/>
    <cellStyle name="Normal 4 2 2 2 2 3 2" xfId="513" xr:uid="{AA22AE34-794D-498D-91F9-336D22601EB4}"/>
    <cellStyle name="Normal 4 2 2 2 2 3 2 2" xfId="1149" xr:uid="{02C19366-0ED1-4AD4-B300-F3DC26B3E80F}"/>
    <cellStyle name="Normal 4 2 2 2 2 3 2 2 2" xfId="2248" xr:uid="{9A639608-EACD-4016-A4AF-0AF5C574303B}"/>
    <cellStyle name="Normal 4 2 2 2 2 3 2 3" xfId="1699" xr:uid="{DD04F11D-DC64-44D0-95FE-4C7040D48990}"/>
    <cellStyle name="Normal 4 2 2 2 2 3 3" xfId="877" xr:uid="{B5B37E12-9201-40B4-A67E-99EF7A27E42D}"/>
    <cellStyle name="Normal 4 2 2 2 2 3 3 2" xfId="1976" xr:uid="{13016C8E-DBE3-453A-A44F-9F3E67593FC2}"/>
    <cellStyle name="Normal 4 2 2 2 2 3 4" xfId="1427" xr:uid="{0E12C353-42BC-4A1D-A8F7-80CFB5895221}"/>
    <cellStyle name="Normal 4 2 2 2 2 4" xfId="377" xr:uid="{F74EC8DE-2116-4F18-86F4-E1EBEEB251C0}"/>
    <cellStyle name="Normal 4 2 2 2 2 4 2" xfId="1013" xr:uid="{BDDD0F89-94B7-4ECE-946B-E9640056C429}"/>
    <cellStyle name="Normal 4 2 2 2 2 4 2 2" xfId="2112" xr:uid="{BF7F5762-707E-49CB-92D2-20A97ED866D3}"/>
    <cellStyle name="Normal 4 2 2 2 2 4 3" xfId="1563" xr:uid="{F5928061-166A-4088-90C1-9A9E7DB00874}"/>
    <cellStyle name="Normal 4 2 2 2 2 5" xfId="741" xr:uid="{53F14B0F-4CE8-4538-B1C9-967715930C57}"/>
    <cellStyle name="Normal 4 2 2 2 2 5 2" xfId="1840" xr:uid="{B8455AD8-66CA-47F1-8FED-F56604EC47B2}"/>
    <cellStyle name="Normal 4 2 2 2 2 6" xfId="1291" xr:uid="{FC2CFC4F-45D5-4AA1-AADB-08DA254A1D94}"/>
    <cellStyle name="Normal 4 2 2 2 3" xfId="138" xr:uid="{00000000-0005-0000-0000-00008E000000}"/>
    <cellStyle name="Normal 4 2 2 2 3 2" xfId="274" xr:uid="{00000000-0005-0000-0000-00008F000000}"/>
    <cellStyle name="Normal 4 2 2 2 3 2 2" xfId="547" xr:uid="{5BBA3CEF-94CD-46F3-9072-9266276576D7}"/>
    <cellStyle name="Normal 4 2 2 2 3 2 2 2" xfId="1183" xr:uid="{8F9E038C-0515-41A3-B86B-BE7C2B9B94C6}"/>
    <cellStyle name="Normal 4 2 2 2 3 2 2 2 2" xfId="2282" xr:uid="{A89FBA35-0BCE-4CA9-925E-93DF7DE607CF}"/>
    <cellStyle name="Normal 4 2 2 2 3 2 2 3" xfId="1733" xr:uid="{54F42D92-8D3A-4708-B55D-A0D75B6136DE}"/>
    <cellStyle name="Normal 4 2 2 2 3 2 3" xfId="911" xr:uid="{8D0A38F3-B3C7-41CA-B8C1-F673B16F84E5}"/>
    <cellStyle name="Normal 4 2 2 2 3 2 3 2" xfId="2010" xr:uid="{F407CE25-6750-492A-8830-DC2A424B7242}"/>
    <cellStyle name="Normal 4 2 2 2 3 2 4" xfId="1461" xr:uid="{A2B1EE1E-B16F-469D-9A56-737F83ED6BA2}"/>
    <cellStyle name="Normal 4 2 2 2 3 3" xfId="411" xr:uid="{83C2D73C-E1E8-4625-AE16-83626D36EEAE}"/>
    <cellStyle name="Normal 4 2 2 2 3 3 2" xfId="1047" xr:uid="{B039634C-C818-4E69-8086-70E6CBB3B29B}"/>
    <cellStyle name="Normal 4 2 2 2 3 3 2 2" xfId="2146" xr:uid="{9ED92040-566B-44BB-9AE2-F69BBAA99BA6}"/>
    <cellStyle name="Normal 4 2 2 2 3 3 3" xfId="1597" xr:uid="{46EF2B38-90F8-4C3C-A6D5-41C39F1A359F}"/>
    <cellStyle name="Normal 4 2 2 2 3 4" xfId="775" xr:uid="{49EDC5CD-8464-4357-A3DB-462BB3D8318D}"/>
    <cellStyle name="Normal 4 2 2 2 3 4 2" xfId="1874" xr:uid="{137540EE-54FA-4715-974D-66F8801B2B28}"/>
    <cellStyle name="Normal 4 2 2 2 3 5" xfId="1325" xr:uid="{00D07DB4-A0A2-43E4-B9AA-B68C7A20C273}"/>
    <cellStyle name="Normal 4 2 2 2 4" xfId="206" xr:uid="{00000000-0005-0000-0000-000090000000}"/>
    <cellStyle name="Normal 4 2 2 2 4 2" xfId="479" xr:uid="{7A76C8A0-26D4-4F23-ACE4-C6C4E3D586FF}"/>
    <cellStyle name="Normal 4 2 2 2 4 2 2" xfId="1115" xr:uid="{8459A13D-01B9-43CF-9D75-8863A97D1B43}"/>
    <cellStyle name="Normal 4 2 2 2 4 2 2 2" xfId="2214" xr:uid="{9F032688-9576-4A34-B838-44B1B577BBFD}"/>
    <cellStyle name="Normal 4 2 2 2 4 2 3" xfId="1665" xr:uid="{7CCC3E5D-FAE9-46C1-ADD6-CFAEBA26CEAC}"/>
    <cellStyle name="Normal 4 2 2 2 4 3" xfId="843" xr:uid="{50CA4E29-8436-4EDE-A0A5-1719BAD07597}"/>
    <cellStyle name="Normal 4 2 2 2 4 3 2" xfId="1942" xr:uid="{0A88BE37-5B55-400B-A2A0-614C4C50AD7E}"/>
    <cellStyle name="Normal 4 2 2 2 4 4" xfId="1393" xr:uid="{7EA246A9-D211-439A-9632-424F402129E3}"/>
    <cellStyle name="Normal 4 2 2 2 5" xfId="343" xr:uid="{F816F29E-685A-4BC9-BEE5-08BB3F2110DB}"/>
    <cellStyle name="Normal 4 2 2 2 5 2" xfId="979" xr:uid="{717710B6-7D49-440B-ABE6-29DD3286FB7B}"/>
    <cellStyle name="Normal 4 2 2 2 5 2 2" xfId="2078" xr:uid="{7BDDBD17-AF3E-40D0-9A0F-71E66EAC3355}"/>
    <cellStyle name="Normal 4 2 2 2 5 3" xfId="1529" xr:uid="{B60FD0F6-CD32-4F87-BD5C-EC0D8EC5B4CE}"/>
    <cellStyle name="Normal 4 2 2 2 6" xfId="707" xr:uid="{4B5AFC61-90B6-4D80-A171-54503584CEA8}"/>
    <cellStyle name="Normal 4 2 2 2 6 2" xfId="1806" xr:uid="{EB34F4A9-98C3-4A8B-9059-7BAA25012F6A}"/>
    <cellStyle name="Normal 4 2 2 2 7" xfId="1257" xr:uid="{F0BFF668-8100-47EA-B11B-1C0810FB29C5}"/>
    <cellStyle name="Normal 4 2 2 3" xfId="88" xr:uid="{00000000-0005-0000-0000-000091000000}"/>
    <cellStyle name="Normal 4 2 2 3 2" xfId="156" xr:uid="{00000000-0005-0000-0000-000092000000}"/>
    <cellStyle name="Normal 4 2 2 3 2 2" xfId="292" xr:uid="{00000000-0005-0000-0000-000093000000}"/>
    <cellStyle name="Normal 4 2 2 3 2 2 2" xfId="565" xr:uid="{F604C244-B032-474E-BC0C-EE8675666612}"/>
    <cellStyle name="Normal 4 2 2 3 2 2 2 2" xfId="1201" xr:uid="{971E54D4-8E12-4421-A3CA-B5AC8CD44BF0}"/>
    <cellStyle name="Normal 4 2 2 3 2 2 2 2 2" xfId="2300" xr:uid="{421A7607-EF12-43D2-93EF-0AD2C402491F}"/>
    <cellStyle name="Normal 4 2 2 3 2 2 2 3" xfId="1751" xr:uid="{5FD1767F-C1F5-4077-9B68-802DFE719B88}"/>
    <cellStyle name="Normal 4 2 2 3 2 2 3" xfId="929" xr:uid="{B04C5015-B896-4AD5-85C1-21314C8FDB35}"/>
    <cellStyle name="Normal 4 2 2 3 2 2 3 2" xfId="2028" xr:uid="{DBD9DA7D-CDF4-4FA6-885D-495D408A86A4}"/>
    <cellStyle name="Normal 4 2 2 3 2 2 4" xfId="1479" xr:uid="{57E5B6FF-2943-4D40-B740-95F31AD9406A}"/>
    <cellStyle name="Normal 4 2 2 3 2 3" xfId="429" xr:uid="{7CF0FC01-F173-4C26-83AC-C6BC5CE1DD47}"/>
    <cellStyle name="Normal 4 2 2 3 2 3 2" xfId="1065" xr:uid="{6FB11DDC-D5EE-449A-BD17-D166F7402254}"/>
    <cellStyle name="Normal 4 2 2 3 2 3 2 2" xfId="2164" xr:uid="{27F8BE8D-892F-401C-BBD5-4FB4E238965B}"/>
    <cellStyle name="Normal 4 2 2 3 2 3 3" xfId="1615" xr:uid="{9C39B373-FF13-4197-9CE6-A77AE46B71FA}"/>
    <cellStyle name="Normal 4 2 2 3 2 4" xfId="793" xr:uid="{B9F14367-9072-4F43-9EFF-9C4C7559F286}"/>
    <cellStyle name="Normal 4 2 2 3 2 4 2" xfId="1892" xr:uid="{758EEEB3-88DA-4FF4-87F2-601F226490D2}"/>
    <cellStyle name="Normal 4 2 2 3 2 5" xfId="1343" xr:uid="{1A801D69-8526-4592-B7D2-B6D9396732D8}"/>
    <cellStyle name="Normal 4 2 2 3 3" xfId="224" xr:uid="{00000000-0005-0000-0000-000094000000}"/>
    <cellStyle name="Normal 4 2 2 3 3 2" xfId="497" xr:uid="{5633BB87-C251-46D9-931B-D48B4C00617D}"/>
    <cellStyle name="Normal 4 2 2 3 3 2 2" xfId="1133" xr:uid="{9651A9FE-FA99-4354-B393-50E50BC09208}"/>
    <cellStyle name="Normal 4 2 2 3 3 2 2 2" xfId="2232" xr:uid="{26EFA8EA-AA05-4942-8E2A-FE9389D8757E}"/>
    <cellStyle name="Normal 4 2 2 3 3 2 3" xfId="1683" xr:uid="{1846464D-D682-4068-9124-AAD7E6DC9375}"/>
    <cellStyle name="Normal 4 2 2 3 3 3" xfId="861" xr:uid="{400E77C1-1260-48AE-BA8D-55B9869F892B}"/>
    <cellStyle name="Normal 4 2 2 3 3 3 2" xfId="1960" xr:uid="{3D81673E-2BB5-4D9E-877F-F07246C149DD}"/>
    <cellStyle name="Normal 4 2 2 3 3 4" xfId="1411" xr:uid="{E1D2A0E2-794B-4617-9667-8CE5768EE9D0}"/>
    <cellStyle name="Normal 4 2 2 3 4" xfId="361" xr:uid="{3B7BB91A-7EF9-4D17-88B5-6872E9A06AC5}"/>
    <cellStyle name="Normal 4 2 2 3 4 2" xfId="997" xr:uid="{63355986-B78A-4BF3-BA76-693142B33365}"/>
    <cellStyle name="Normal 4 2 2 3 4 2 2" xfId="2096" xr:uid="{CF7F014E-B390-4F07-AA79-37FD6066AA45}"/>
    <cellStyle name="Normal 4 2 2 3 4 3" xfId="1547" xr:uid="{6864FF13-68A3-44B9-ABCA-3EC7527F22A2}"/>
    <cellStyle name="Normal 4 2 2 3 5" xfId="725" xr:uid="{49A9E374-6343-4748-9731-35288E6C66A2}"/>
    <cellStyle name="Normal 4 2 2 3 5 2" xfId="1824" xr:uid="{06B7561D-A6E4-4E9D-8D6B-7DE2D42577C8}"/>
    <cellStyle name="Normal 4 2 2 3 6" xfId="1275" xr:uid="{FA65C703-AF69-4D3B-938B-469FE1B3D723}"/>
    <cellStyle name="Normal 4 2 2 4" xfId="122" xr:uid="{00000000-0005-0000-0000-000095000000}"/>
    <cellStyle name="Normal 4 2 2 4 2" xfId="258" xr:uid="{00000000-0005-0000-0000-000096000000}"/>
    <cellStyle name="Normal 4 2 2 4 2 2" xfId="531" xr:uid="{92B7B974-3D32-4028-BD93-F017C4F3915D}"/>
    <cellStyle name="Normal 4 2 2 4 2 2 2" xfId="1167" xr:uid="{0713A923-3428-4AFD-94BD-DDDD2FD64E5A}"/>
    <cellStyle name="Normal 4 2 2 4 2 2 2 2" xfId="2266" xr:uid="{6F8976F3-07C6-4E84-87E2-DD06D7CBE669}"/>
    <cellStyle name="Normal 4 2 2 4 2 2 3" xfId="1717" xr:uid="{9E4783E2-72EB-46DC-9D68-D6A659697CCF}"/>
    <cellStyle name="Normal 4 2 2 4 2 3" xfId="895" xr:uid="{CC9A1F6D-BBCF-4984-9A42-3B9F1E1F5AC6}"/>
    <cellStyle name="Normal 4 2 2 4 2 3 2" xfId="1994" xr:uid="{E0D654E9-AD4E-4DB5-9C32-2FA316734F17}"/>
    <cellStyle name="Normal 4 2 2 4 2 4" xfId="1445" xr:uid="{6B0A8BCD-E946-4106-83F1-B17BC1522E7F}"/>
    <cellStyle name="Normal 4 2 2 4 3" xfId="395" xr:uid="{64C1071B-6C41-4BC1-87E0-A14C67636C80}"/>
    <cellStyle name="Normal 4 2 2 4 3 2" xfId="1031" xr:uid="{086CC0F4-90B9-4CF3-A0C6-9E44B3FB2A37}"/>
    <cellStyle name="Normal 4 2 2 4 3 2 2" xfId="2130" xr:uid="{7314C04B-808A-4C4F-B834-0D8CC4E4643D}"/>
    <cellStyle name="Normal 4 2 2 4 3 3" xfId="1581" xr:uid="{7C412FB2-8216-417B-9002-3A7FD7A30532}"/>
    <cellStyle name="Normal 4 2 2 4 4" xfId="759" xr:uid="{518B62F1-98BA-48A6-AA07-A33A3F3BB274}"/>
    <cellStyle name="Normal 4 2 2 4 4 2" xfId="1858" xr:uid="{A222DAC1-D8AA-4B47-AAB9-6D35BD7AE03F}"/>
    <cellStyle name="Normal 4 2 2 4 5" xfId="1309" xr:uid="{96B388E4-5558-40DF-8364-C58D8C9ED81F}"/>
    <cellStyle name="Normal 4 2 2 5" xfId="190" xr:uid="{00000000-0005-0000-0000-000097000000}"/>
    <cellStyle name="Normal 4 2 2 5 2" xfId="463" xr:uid="{98E30F9D-433B-4D6D-B3B0-FAD0CB8E8D21}"/>
    <cellStyle name="Normal 4 2 2 5 2 2" xfId="1099" xr:uid="{4B56053F-DBD6-437F-B6CA-374F0A3179D1}"/>
    <cellStyle name="Normal 4 2 2 5 2 2 2" xfId="2198" xr:uid="{FA32B5AB-D55C-4DEE-9C0E-2E588479E5C1}"/>
    <cellStyle name="Normal 4 2 2 5 2 3" xfId="1649" xr:uid="{70FE1D5B-0BCF-421A-89E3-E8D15634C115}"/>
    <cellStyle name="Normal 4 2 2 5 3" xfId="827" xr:uid="{11723585-FBEA-4AA3-BA0B-CA6FD2D527AD}"/>
    <cellStyle name="Normal 4 2 2 5 3 2" xfId="1926" xr:uid="{F591A8A5-394A-4117-A4C0-1C6CBB0CA32A}"/>
    <cellStyle name="Normal 4 2 2 5 4" xfId="1377" xr:uid="{41DFC117-503E-4BEA-8F29-CAB650EE8248}"/>
    <cellStyle name="Normal 4 2 2 6" xfId="327" xr:uid="{53F3E806-CE67-4893-B80B-91E4E3195D80}"/>
    <cellStyle name="Normal 4 2 2 6 2" xfId="963" xr:uid="{52D9EB14-0615-45B5-96B2-BEEE9437C7C6}"/>
    <cellStyle name="Normal 4 2 2 6 2 2" xfId="2062" xr:uid="{04030C84-6976-4B4E-A277-E9F6D6B6780C}"/>
    <cellStyle name="Normal 4 2 2 6 3" xfId="1513" xr:uid="{DF6D2594-55FD-4506-8CA7-BFE2390E5E9E}"/>
    <cellStyle name="Normal 4 2 2 7" xfId="691" xr:uid="{ED6E4939-B418-4FAE-AF14-289F557FAC00}"/>
    <cellStyle name="Normal 4 2 2 7 2" xfId="1790" xr:uid="{2B583226-7C8F-4208-A737-70118515B692}"/>
    <cellStyle name="Normal 4 2 2 8" xfId="1241" xr:uid="{365CD388-0781-48F3-91BD-FB4726558281}"/>
    <cellStyle name="Normal 4 2 3" xfId="62" xr:uid="{00000000-0005-0000-0000-000098000000}"/>
    <cellStyle name="Normal 4 2 3 2" xfId="97" xr:uid="{00000000-0005-0000-0000-000099000000}"/>
    <cellStyle name="Normal 4 2 3 2 2" xfId="165" xr:uid="{00000000-0005-0000-0000-00009A000000}"/>
    <cellStyle name="Normal 4 2 3 2 2 2" xfId="301" xr:uid="{00000000-0005-0000-0000-00009B000000}"/>
    <cellStyle name="Normal 4 2 3 2 2 2 2" xfId="574" xr:uid="{5B48971B-38EC-4471-843B-F6301DF1F84C}"/>
    <cellStyle name="Normal 4 2 3 2 2 2 2 2" xfId="1210" xr:uid="{617D42CF-57C8-424C-8AD1-ABBA29D49EC3}"/>
    <cellStyle name="Normal 4 2 3 2 2 2 2 2 2" xfId="2309" xr:uid="{4A5D6BAE-1D2A-4557-B4E1-2A6BD09BA991}"/>
    <cellStyle name="Normal 4 2 3 2 2 2 2 3" xfId="1760" xr:uid="{0787A835-19EF-4128-8938-D5B301AB7A30}"/>
    <cellStyle name="Normal 4 2 3 2 2 2 3" xfId="938" xr:uid="{A83E3ECC-9478-4890-BA1F-4806FB47CC3A}"/>
    <cellStyle name="Normal 4 2 3 2 2 2 3 2" xfId="2037" xr:uid="{FA4F5079-1E74-4A0F-8FD5-AEAE70E24B43}"/>
    <cellStyle name="Normal 4 2 3 2 2 2 4" xfId="1488" xr:uid="{11D0D935-A98E-46B4-A5D3-48116C8A2032}"/>
    <cellStyle name="Normal 4 2 3 2 2 3" xfId="438" xr:uid="{3E306022-6FBA-456C-8EA5-18DCE71F0CE9}"/>
    <cellStyle name="Normal 4 2 3 2 2 3 2" xfId="1074" xr:uid="{8B4F60F8-1677-4F5C-A3A2-69138B9EE670}"/>
    <cellStyle name="Normal 4 2 3 2 2 3 2 2" xfId="2173" xr:uid="{7E5BE2D3-BA4C-436C-8669-160593AAC293}"/>
    <cellStyle name="Normal 4 2 3 2 2 3 3" xfId="1624" xr:uid="{085A1ADF-C8AA-4387-89D7-B091A6F54513}"/>
    <cellStyle name="Normal 4 2 3 2 2 4" xfId="802" xr:uid="{2E947491-EF82-4217-977E-6E7ECC13FADA}"/>
    <cellStyle name="Normal 4 2 3 2 2 4 2" xfId="1901" xr:uid="{CB4EBADA-B891-4BA5-8D21-935965D4ABF7}"/>
    <cellStyle name="Normal 4 2 3 2 2 5" xfId="1352" xr:uid="{2BA158EF-BAAB-49A1-9521-15B60CC0596E}"/>
    <cellStyle name="Normal 4 2 3 2 3" xfId="233" xr:uid="{00000000-0005-0000-0000-00009C000000}"/>
    <cellStyle name="Normal 4 2 3 2 3 2" xfId="506" xr:uid="{F0E77CED-105D-456D-B009-06E05DB7C888}"/>
    <cellStyle name="Normal 4 2 3 2 3 2 2" xfId="1142" xr:uid="{9FE03DDD-910D-4D39-82D3-325550BE65E7}"/>
    <cellStyle name="Normal 4 2 3 2 3 2 2 2" xfId="2241" xr:uid="{FBF96CA9-A702-418B-B276-AC5F0008742D}"/>
    <cellStyle name="Normal 4 2 3 2 3 2 3" xfId="1692" xr:uid="{ED8C729C-547D-4F7C-B964-0C5A6723CED9}"/>
    <cellStyle name="Normal 4 2 3 2 3 3" xfId="870" xr:uid="{68AFDE15-8D83-48F5-B58B-9F816EC35099}"/>
    <cellStyle name="Normal 4 2 3 2 3 3 2" xfId="1969" xr:uid="{27FF8E77-3A6B-4BD6-8625-3BD08CED7C9D}"/>
    <cellStyle name="Normal 4 2 3 2 3 4" xfId="1420" xr:uid="{BF0D9472-4C5F-45A2-8350-736FE6B56AE2}"/>
    <cellStyle name="Normal 4 2 3 2 4" xfId="370" xr:uid="{E4CC1F6F-076A-47A9-A1F6-851EF696F028}"/>
    <cellStyle name="Normal 4 2 3 2 4 2" xfId="1006" xr:uid="{958559DC-181A-4DE4-A16C-B61DEE3FA437}"/>
    <cellStyle name="Normal 4 2 3 2 4 2 2" xfId="2105" xr:uid="{77B4DECB-47AE-4692-9F98-BAD0C8BA37A7}"/>
    <cellStyle name="Normal 4 2 3 2 4 3" xfId="1556" xr:uid="{932333BE-4CEC-4D29-B470-022BEBD30FB9}"/>
    <cellStyle name="Normal 4 2 3 2 5" xfId="734" xr:uid="{C40200C4-A22D-495E-AA7D-69F5CC4C3FE9}"/>
    <cellStyle name="Normal 4 2 3 2 5 2" xfId="1833" xr:uid="{416CBDD8-2932-4A7C-BF27-3C6190C44413}"/>
    <cellStyle name="Normal 4 2 3 2 6" xfId="1284" xr:uid="{A2D314AF-AC0E-45CD-AFA3-E6516564C71B}"/>
    <cellStyle name="Normal 4 2 3 3" xfId="131" xr:uid="{00000000-0005-0000-0000-00009D000000}"/>
    <cellStyle name="Normal 4 2 3 3 2" xfId="267" xr:uid="{00000000-0005-0000-0000-00009E000000}"/>
    <cellStyle name="Normal 4 2 3 3 2 2" xfId="540" xr:uid="{59D9AFD2-A7CB-4261-B907-EC7A4AF01045}"/>
    <cellStyle name="Normal 4 2 3 3 2 2 2" xfId="1176" xr:uid="{9867613B-58AA-4AC9-8D97-97105DC3CBB6}"/>
    <cellStyle name="Normal 4 2 3 3 2 2 2 2" xfId="2275" xr:uid="{9B61FFDE-60BA-4623-BFA5-A583F85ADA77}"/>
    <cellStyle name="Normal 4 2 3 3 2 2 3" xfId="1726" xr:uid="{E677B033-BF67-45DF-834C-9EBF5B3FAF42}"/>
    <cellStyle name="Normal 4 2 3 3 2 3" xfId="904" xr:uid="{2D164583-F615-4B31-A876-80CAFA0D2F1A}"/>
    <cellStyle name="Normal 4 2 3 3 2 3 2" xfId="2003" xr:uid="{E3F73C83-076F-46DB-BB31-87487178F709}"/>
    <cellStyle name="Normal 4 2 3 3 2 4" xfId="1454" xr:uid="{EE1DDA84-53E7-4A7E-B94B-288AFE0B50D7}"/>
    <cellStyle name="Normal 4 2 3 3 3" xfId="404" xr:uid="{4E549848-9997-4331-9ACE-5BEA92F3F9EE}"/>
    <cellStyle name="Normal 4 2 3 3 3 2" xfId="1040" xr:uid="{17F6C44E-B187-4910-999A-552413123064}"/>
    <cellStyle name="Normal 4 2 3 3 3 2 2" xfId="2139" xr:uid="{A5231142-6D04-4635-9B58-AB7D8033DE0A}"/>
    <cellStyle name="Normal 4 2 3 3 3 3" xfId="1590" xr:uid="{F1343857-5B67-4A41-9D96-783D50265F4B}"/>
    <cellStyle name="Normal 4 2 3 3 4" xfId="768" xr:uid="{B97DEFA5-49D8-4B44-AF63-B23E70989038}"/>
    <cellStyle name="Normal 4 2 3 3 4 2" xfId="1867" xr:uid="{B7F8E5A1-DE92-416D-A097-0559EABBCFB0}"/>
    <cellStyle name="Normal 4 2 3 3 5" xfId="1318" xr:uid="{008EE3C6-665F-4ACC-870D-5CDF73C7C0D0}"/>
    <cellStyle name="Normal 4 2 3 4" xfId="199" xr:uid="{00000000-0005-0000-0000-00009F000000}"/>
    <cellStyle name="Normal 4 2 3 4 2" xfId="472" xr:uid="{BEC5717F-95DF-4A60-990F-ED4AC975E9F7}"/>
    <cellStyle name="Normal 4 2 3 4 2 2" xfId="1108" xr:uid="{86A14DE5-26A2-4338-9BEC-9226A0369D35}"/>
    <cellStyle name="Normal 4 2 3 4 2 2 2" xfId="2207" xr:uid="{F6D6A35E-F202-468C-9EB7-866FAF9B1B1D}"/>
    <cellStyle name="Normal 4 2 3 4 2 3" xfId="1658" xr:uid="{F648F8E8-4885-4AA2-B500-4BB4D766526E}"/>
    <cellStyle name="Normal 4 2 3 4 3" xfId="836" xr:uid="{474991E8-8CC4-412B-BD3D-D64667005496}"/>
    <cellStyle name="Normal 4 2 3 4 3 2" xfId="1935" xr:uid="{0333756D-25C4-4CCD-BD33-79D74B959449}"/>
    <cellStyle name="Normal 4 2 3 4 4" xfId="1386" xr:uid="{5A0C7686-A6F5-488A-A1FA-40D044FF9466}"/>
    <cellStyle name="Normal 4 2 3 5" xfId="336" xr:uid="{F7358A01-17CA-4563-8ECD-6BEC4F6C5638}"/>
    <cellStyle name="Normal 4 2 3 5 2" xfId="972" xr:uid="{65DA42EE-B1A6-403B-854C-5F5A4B76F6D7}"/>
    <cellStyle name="Normal 4 2 3 5 2 2" xfId="2071" xr:uid="{AC47F889-E26C-41F8-8BC8-904C8718919D}"/>
    <cellStyle name="Normal 4 2 3 5 3" xfId="1522" xr:uid="{3856962C-B27F-4338-AC45-3973EE419C00}"/>
    <cellStyle name="Normal 4 2 3 6" xfId="700" xr:uid="{2CA86AB5-055B-43BD-A6E0-3DFE8DAFE5D1}"/>
    <cellStyle name="Normal 4 2 3 6 2" xfId="1799" xr:uid="{18C82127-127B-4A6D-AE2C-AB320EB5B779}"/>
    <cellStyle name="Normal 4 2 3 7" xfId="1250" xr:uid="{5003472B-72FE-4369-A1EC-6F61D2282947}"/>
    <cellStyle name="Normal 4 2 4" xfId="81" xr:uid="{00000000-0005-0000-0000-0000A0000000}"/>
    <cellStyle name="Normal 4 2 4 2" xfId="149" xr:uid="{00000000-0005-0000-0000-0000A1000000}"/>
    <cellStyle name="Normal 4 2 4 2 2" xfId="285" xr:uid="{00000000-0005-0000-0000-0000A2000000}"/>
    <cellStyle name="Normal 4 2 4 2 2 2" xfId="558" xr:uid="{21771C4A-003B-4EC5-8360-30D51D4788F7}"/>
    <cellStyle name="Normal 4 2 4 2 2 2 2" xfId="1194" xr:uid="{C0FC795E-3175-483F-8662-26596B978CA8}"/>
    <cellStyle name="Normal 4 2 4 2 2 2 2 2" xfId="2293" xr:uid="{D3D54CBA-E4F2-41E1-A04B-75F536BED95E}"/>
    <cellStyle name="Normal 4 2 4 2 2 2 3" xfId="1744" xr:uid="{89EAD8A2-3AF0-450A-A7E2-F487E575276D}"/>
    <cellStyle name="Normal 4 2 4 2 2 3" xfId="922" xr:uid="{176C8A4E-39BD-4160-911F-6558D05D3BAA}"/>
    <cellStyle name="Normal 4 2 4 2 2 3 2" xfId="2021" xr:uid="{9948DE1D-E610-4115-94E5-B4933471516B}"/>
    <cellStyle name="Normal 4 2 4 2 2 4" xfId="1472" xr:uid="{6E3B8E82-2B07-4EE3-95B1-D3C1E87B7113}"/>
    <cellStyle name="Normal 4 2 4 2 3" xfId="422" xr:uid="{A261FD37-BE01-411F-91CC-58937A325FDD}"/>
    <cellStyle name="Normal 4 2 4 2 3 2" xfId="1058" xr:uid="{3FE00BE1-1FF7-4E8D-9B61-44B2AC4607D6}"/>
    <cellStyle name="Normal 4 2 4 2 3 2 2" xfId="2157" xr:uid="{8032456A-72BC-4A40-9264-0A390A31CF47}"/>
    <cellStyle name="Normal 4 2 4 2 3 3" xfId="1608" xr:uid="{7D62E813-87D6-4E26-A13D-F1FF77D273C4}"/>
    <cellStyle name="Normal 4 2 4 2 4" xfId="786" xr:uid="{07A6E325-470D-41A9-8B12-6BFECCDCBEBC}"/>
    <cellStyle name="Normal 4 2 4 2 4 2" xfId="1885" xr:uid="{03823800-9280-45BC-84B8-820E27C8B849}"/>
    <cellStyle name="Normal 4 2 4 2 5" xfId="1336" xr:uid="{341404D4-F55E-4603-B618-922E2DA39682}"/>
    <cellStyle name="Normal 4 2 4 3" xfId="217" xr:uid="{00000000-0005-0000-0000-0000A3000000}"/>
    <cellStyle name="Normal 4 2 4 3 2" xfId="490" xr:uid="{0C958445-33ED-4768-A78E-73B0C74BC9F8}"/>
    <cellStyle name="Normal 4 2 4 3 2 2" xfId="1126" xr:uid="{75998EB8-B89D-4E12-B201-015B36B45F58}"/>
    <cellStyle name="Normal 4 2 4 3 2 2 2" xfId="2225" xr:uid="{D809C042-DFBF-4730-9FA0-711338D3F3C2}"/>
    <cellStyle name="Normal 4 2 4 3 2 3" xfId="1676" xr:uid="{AA5B0BC7-74D1-44C4-AEE9-2A920CBB5797}"/>
    <cellStyle name="Normal 4 2 4 3 3" xfId="854" xr:uid="{D3B1615A-F31D-41B8-A06A-DCF66C4C22E3}"/>
    <cellStyle name="Normal 4 2 4 3 3 2" xfId="1953" xr:uid="{34DE52CD-407B-4D06-BE1E-E89BF39FB6B0}"/>
    <cellStyle name="Normal 4 2 4 3 4" xfId="1404" xr:uid="{AB99D3C5-5A92-49CC-8681-18F59A404F77}"/>
    <cellStyle name="Normal 4 2 4 4" xfId="354" xr:uid="{05B0087E-6566-410E-918A-1895176F7D03}"/>
    <cellStyle name="Normal 4 2 4 4 2" xfId="990" xr:uid="{EC522FE9-A233-4908-BA2F-010778B5B1E4}"/>
    <cellStyle name="Normal 4 2 4 4 2 2" xfId="2089" xr:uid="{80103CDE-18BF-4B42-9E17-08D9C498B4E2}"/>
    <cellStyle name="Normal 4 2 4 4 3" xfId="1540" xr:uid="{973AF875-6810-4DEF-A116-EBF8904C6645}"/>
    <cellStyle name="Normal 4 2 4 5" xfId="718" xr:uid="{6DEF4014-C6D8-47C1-A5AE-16906F7FAD7F}"/>
    <cellStyle name="Normal 4 2 4 5 2" xfId="1817" xr:uid="{0421CEBF-10DE-4BA9-845B-4E997C7817C1}"/>
    <cellStyle name="Normal 4 2 4 6" xfId="1268" xr:uid="{EE2CB4D0-935E-4AAE-9DEB-45BCB3DB1730}"/>
    <cellStyle name="Normal 4 2 5" xfId="115" xr:uid="{00000000-0005-0000-0000-0000A4000000}"/>
    <cellStyle name="Normal 4 2 5 2" xfId="251" xr:uid="{00000000-0005-0000-0000-0000A5000000}"/>
    <cellStyle name="Normal 4 2 5 2 2" xfId="524" xr:uid="{AAD778F6-29FC-40F3-80F3-1E09489F6E8A}"/>
    <cellStyle name="Normal 4 2 5 2 2 2" xfId="1160" xr:uid="{141A0ADB-1A4F-461C-81A5-8EBA8D543454}"/>
    <cellStyle name="Normal 4 2 5 2 2 2 2" xfId="2259" xr:uid="{FE2876C8-5CAF-4A3B-8576-A1D396D5E4BE}"/>
    <cellStyle name="Normal 4 2 5 2 2 3" xfId="1710" xr:uid="{F127E155-E275-403B-8B64-402D6D809A9B}"/>
    <cellStyle name="Normal 4 2 5 2 3" xfId="888" xr:uid="{F5C7350A-C7D4-4E55-8313-57FAFA11F55E}"/>
    <cellStyle name="Normal 4 2 5 2 3 2" xfId="1987" xr:uid="{BDB9409A-A698-4A93-9A79-B4430557AA78}"/>
    <cellStyle name="Normal 4 2 5 2 4" xfId="1438" xr:uid="{D2ED9024-FB48-4699-89A7-16325D9AC29D}"/>
    <cellStyle name="Normal 4 2 5 3" xfId="388" xr:uid="{E8898501-23BA-4760-BE54-D710BA748FFE}"/>
    <cellStyle name="Normal 4 2 5 3 2" xfId="1024" xr:uid="{09F45427-36AE-4A4A-9184-D0A969D25968}"/>
    <cellStyle name="Normal 4 2 5 3 2 2" xfId="2123" xr:uid="{96BE1E90-26FF-43DF-9D7C-E0B13C4B78A1}"/>
    <cellStyle name="Normal 4 2 5 3 3" xfId="1574" xr:uid="{0413E65E-8D45-4068-B91F-A8E6785DD7E0}"/>
    <cellStyle name="Normal 4 2 5 4" xfId="752" xr:uid="{7182A381-0EBF-48B9-BB22-F5127552CEB3}"/>
    <cellStyle name="Normal 4 2 5 4 2" xfId="1851" xr:uid="{4B2C4872-B926-4E4C-BC26-06B3A824A9D2}"/>
    <cellStyle name="Normal 4 2 5 5" xfId="1302" xr:uid="{3AFAD538-6005-4F3B-A7F6-2B708C184DA2}"/>
    <cellStyle name="Normal 4 2 6" xfId="183" xr:uid="{00000000-0005-0000-0000-0000A6000000}"/>
    <cellStyle name="Normal 4 2 6 2" xfId="456" xr:uid="{70E112E1-B83A-4CD1-9ED9-77EE9E203555}"/>
    <cellStyle name="Normal 4 2 6 2 2" xfId="1092" xr:uid="{5FD8E36F-D800-42F7-AAD4-9DF859E1DD72}"/>
    <cellStyle name="Normal 4 2 6 2 2 2" xfId="2191" xr:uid="{D3DA98B5-226B-4863-8682-E321F11086DE}"/>
    <cellStyle name="Normal 4 2 6 2 3" xfId="1642" xr:uid="{701C2557-0A72-4336-8B5A-FA614B96C9DC}"/>
    <cellStyle name="Normal 4 2 6 3" xfId="820" xr:uid="{D22AC58A-3D4C-476F-B3ED-FFCCD69CFE4A}"/>
    <cellStyle name="Normal 4 2 6 3 2" xfId="1919" xr:uid="{B996734B-2580-4314-AF9B-DCC4AFBD32D4}"/>
    <cellStyle name="Normal 4 2 6 4" xfId="1370" xr:uid="{947094FA-998F-431A-98BE-8C9CA1EA6F9B}"/>
    <cellStyle name="Normal 4 2 7" xfId="320" xr:uid="{92B21182-034A-4379-8D61-A9E2C4162F9A}"/>
    <cellStyle name="Normal 4 2 7 2" xfId="956" xr:uid="{5CACE07C-9DE2-4FEE-9FA0-639C23C22A0F}"/>
    <cellStyle name="Normal 4 2 7 2 2" xfId="2055" xr:uid="{5B2C9F3E-DE6D-4CA9-8845-5B01040949BD}"/>
    <cellStyle name="Normal 4 2 7 3" xfId="1506" xr:uid="{ED7AB4C6-AFA3-49F4-80EB-D24B1756E8F3}"/>
    <cellStyle name="Normal 4 2 8" xfId="684" xr:uid="{F2A83EBD-5891-41EE-9984-B4BE1D72EDC5}"/>
    <cellStyle name="Normal 4 2 8 2" xfId="1783" xr:uid="{44A1E853-C97F-4B6E-A2B9-2F3495299C08}"/>
    <cellStyle name="Normal 4 2 9" xfId="1234" xr:uid="{D1A350F7-500D-47BD-8A8C-F8A9546CB74D}"/>
    <cellStyle name="Normal 4 3" xfId="39" xr:uid="{00000000-0005-0000-0000-0000A7000000}"/>
    <cellStyle name="Normal 4 3 2" xfId="65" xr:uid="{00000000-0005-0000-0000-0000A8000000}"/>
    <cellStyle name="Normal 4 3 2 2" xfId="100" xr:uid="{00000000-0005-0000-0000-0000A9000000}"/>
    <cellStyle name="Normal 4 3 2 2 2" xfId="168" xr:uid="{00000000-0005-0000-0000-0000AA000000}"/>
    <cellStyle name="Normal 4 3 2 2 2 2" xfId="304" xr:uid="{00000000-0005-0000-0000-0000AB000000}"/>
    <cellStyle name="Normal 4 3 2 2 2 2 2" xfId="577" xr:uid="{D19B5401-1C52-45D2-9172-4E0C13C85789}"/>
    <cellStyle name="Normal 4 3 2 2 2 2 2 2" xfId="1213" xr:uid="{241F2420-1C49-46F3-B0D8-BAFD002F9268}"/>
    <cellStyle name="Normal 4 3 2 2 2 2 2 2 2" xfId="2312" xr:uid="{47983B55-17E7-4105-A0C0-337ADD009372}"/>
    <cellStyle name="Normal 4 3 2 2 2 2 2 3" xfId="1763" xr:uid="{D51CD382-E0D4-432C-BD30-F6025588BA9D}"/>
    <cellStyle name="Normal 4 3 2 2 2 2 3" xfId="941" xr:uid="{D074FE54-7459-4398-8933-38A5AA621CBD}"/>
    <cellStyle name="Normal 4 3 2 2 2 2 3 2" xfId="2040" xr:uid="{5B65DEAC-A6FA-4D0C-A66D-79526A14B92A}"/>
    <cellStyle name="Normal 4 3 2 2 2 2 4" xfId="1491" xr:uid="{5A3C9FBE-2C50-4DCC-AA62-A08CFB2EE537}"/>
    <cellStyle name="Normal 4 3 2 2 2 3" xfId="441" xr:uid="{C072BAB4-B534-4E5B-BDA0-D0AF65DB207A}"/>
    <cellStyle name="Normal 4 3 2 2 2 3 2" xfId="1077" xr:uid="{03C859E6-648D-48CA-A10F-FE5D8F6F7217}"/>
    <cellStyle name="Normal 4 3 2 2 2 3 2 2" xfId="2176" xr:uid="{101B19FD-8532-4435-8661-B21913B81C0B}"/>
    <cellStyle name="Normal 4 3 2 2 2 3 3" xfId="1627" xr:uid="{B5D66E4E-2E2E-4068-829D-77D5B7C9430C}"/>
    <cellStyle name="Normal 4 3 2 2 2 4" xfId="805" xr:uid="{D98F25F6-EF78-4A74-985C-C5B17DBB2E2A}"/>
    <cellStyle name="Normal 4 3 2 2 2 4 2" xfId="1904" xr:uid="{08F41026-6C4E-4254-9D97-EEC833B40EFE}"/>
    <cellStyle name="Normal 4 3 2 2 2 5" xfId="1355" xr:uid="{08C61231-AEF4-4801-A728-84F46036C827}"/>
    <cellStyle name="Normal 4 3 2 2 3" xfId="236" xr:uid="{00000000-0005-0000-0000-0000AC000000}"/>
    <cellStyle name="Normal 4 3 2 2 3 2" xfId="509" xr:uid="{B96440A2-A445-47F2-8965-1F8C566A5733}"/>
    <cellStyle name="Normal 4 3 2 2 3 2 2" xfId="1145" xr:uid="{479329F1-CFBC-418A-9988-DC0F67B251B5}"/>
    <cellStyle name="Normal 4 3 2 2 3 2 2 2" xfId="2244" xr:uid="{6239BFEF-00FE-4E9C-B96B-7E801FD99B6E}"/>
    <cellStyle name="Normal 4 3 2 2 3 2 3" xfId="1695" xr:uid="{155BEC40-4217-4778-AF89-1165262C0696}"/>
    <cellStyle name="Normal 4 3 2 2 3 3" xfId="873" xr:uid="{FD2FE73D-ECFB-47BA-9EC5-03CE4748A899}"/>
    <cellStyle name="Normal 4 3 2 2 3 3 2" xfId="1972" xr:uid="{E91C536B-A8DE-494D-8CFC-F487D365AB92}"/>
    <cellStyle name="Normal 4 3 2 2 3 4" xfId="1423" xr:uid="{A8833B79-4E3F-4095-AE86-A156286EEFB8}"/>
    <cellStyle name="Normal 4 3 2 2 4" xfId="373" xr:uid="{1A2B9AE7-9CF6-4B73-BFF3-01FAA5B2E945}"/>
    <cellStyle name="Normal 4 3 2 2 4 2" xfId="1009" xr:uid="{4F35A32E-26DD-48B4-9478-801BFF172566}"/>
    <cellStyle name="Normal 4 3 2 2 4 2 2" xfId="2108" xr:uid="{26655608-16EF-4F00-8472-5FF3B039968D}"/>
    <cellStyle name="Normal 4 3 2 2 4 3" xfId="1559" xr:uid="{B85E6AA0-177F-42C4-A225-768B46770D77}"/>
    <cellStyle name="Normal 4 3 2 2 5" xfId="737" xr:uid="{F68C6C3C-3B29-4D09-8153-62436EC95E87}"/>
    <cellStyle name="Normal 4 3 2 2 5 2" xfId="1836" xr:uid="{384B9CE2-025C-40C9-9F8A-6CECEABED291}"/>
    <cellStyle name="Normal 4 3 2 2 6" xfId="1287" xr:uid="{5D0E7E6D-1DEE-4D27-8CAA-99CF7D08711A}"/>
    <cellStyle name="Normal 4 3 2 3" xfId="134" xr:uid="{00000000-0005-0000-0000-0000AD000000}"/>
    <cellStyle name="Normal 4 3 2 3 2" xfId="270" xr:uid="{00000000-0005-0000-0000-0000AE000000}"/>
    <cellStyle name="Normal 4 3 2 3 2 2" xfId="543" xr:uid="{A6C52394-6B60-45B3-AF7D-534AD2653162}"/>
    <cellStyle name="Normal 4 3 2 3 2 2 2" xfId="1179" xr:uid="{7CA476A1-640E-4F59-824B-D7D67B53EDDA}"/>
    <cellStyle name="Normal 4 3 2 3 2 2 2 2" xfId="2278" xr:uid="{6BA02E6E-6F5A-4A53-AE60-9DEA930CC37D}"/>
    <cellStyle name="Normal 4 3 2 3 2 2 3" xfId="1729" xr:uid="{0E756E23-41CB-4DA3-9EB9-5E42A9B72164}"/>
    <cellStyle name="Normal 4 3 2 3 2 3" xfId="907" xr:uid="{39CA5B38-62E1-4DF0-A975-849CA47EA6A0}"/>
    <cellStyle name="Normal 4 3 2 3 2 3 2" xfId="2006" xr:uid="{178970A5-0D92-408B-8084-140AC3A09ED4}"/>
    <cellStyle name="Normal 4 3 2 3 2 4" xfId="1457" xr:uid="{8A9E7A13-C11A-42FF-A7FE-FD458460A586}"/>
    <cellStyle name="Normal 4 3 2 3 3" xfId="407" xr:uid="{72944AA8-A951-4425-80CF-B8A05580C918}"/>
    <cellStyle name="Normal 4 3 2 3 3 2" xfId="1043" xr:uid="{9AFE4187-4AA8-4114-8FB0-2E246DA25DAC}"/>
    <cellStyle name="Normal 4 3 2 3 3 2 2" xfId="2142" xr:uid="{5AAF78C6-FDB0-4CEA-B333-02D08CCB7415}"/>
    <cellStyle name="Normal 4 3 2 3 3 3" xfId="1593" xr:uid="{C27EE13D-064C-43C9-B827-6793FAC98D3F}"/>
    <cellStyle name="Normal 4 3 2 3 4" xfId="771" xr:uid="{E9900B76-8142-49DF-ACEB-D4D122A474F3}"/>
    <cellStyle name="Normal 4 3 2 3 4 2" xfId="1870" xr:uid="{529CFB1F-4328-41F0-B697-B18F6672D427}"/>
    <cellStyle name="Normal 4 3 2 3 5" xfId="1321" xr:uid="{F46CA5B6-65C1-4A62-BFC0-31F24D466039}"/>
    <cellStyle name="Normal 4 3 2 4" xfId="202" xr:uid="{00000000-0005-0000-0000-0000AF000000}"/>
    <cellStyle name="Normal 4 3 2 4 2" xfId="475" xr:uid="{A92C09E4-57ED-45B8-8EB4-8E0DF5DBA58F}"/>
    <cellStyle name="Normal 4 3 2 4 2 2" xfId="1111" xr:uid="{2C9DBF06-EFA4-461E-8058-49800EF31FE9}"/>
    <cellStyle name="Normal 4 3 2 4 2 2 2" xfId="2210" xr:uid="{B052DFBA-58C6-4704-AC01-76E77F5569EF}"/>
    <cellStyle name="Normal 4 3 2 4 2 3" xfId="1661" xr:uid="{F9C7BB4F-7394-4C9A-97D4-4D310A1791E8}"/>
    <cellStyle name="Normal 4 3 2 4 3" xfId="839" xr:uid="{D0C642D9-EC6B-4FE5-84A3-9753F8D71B35}"/>
    <cellStyle name="Normal 4 3 2 4 3 2" xfId="1938" xr:uid="{4C1B3CB6-F861-43CA-9963-0DF7042D218B}"/>
    <cellStyle name="Normal 4 3 2 4 4" xfId="1389" xr:uid="{4F2CCDD3-0C21-4362-8947-880AA47169F8}"/>
    <cellStyle name="Normal 4 3 2 5" xfId="339" xr:uid="{9A83B211-9AF7-452C-B025-625B62435C8D}"/>
    <cellStyle name="Normal 4 3 2 5 2" xfId="975" xr:uid="{485973FC-518D-43C3-B6AF-0569D9A618A7}"/>
    <cellStyle name="Normal 4 3 2 5 2 2" xfId="2074" xr:uid="{D58CF65E-EA56-49B9-9D5E-7B109A73E677}"/>
    <cellStyle name="Normal 4 3 2 5 3" xfId="1525" xr:uid="{DA7C8B36-33B0-4704-A744-67A3112E5A2A}"/>
    <cellStyle name="Normal 4 3 2 6" xfId="703" xr:uid="{1F4EC993-E9F7-4A53-B799-B61B9894D0DF}"/>
    <cellStyle name="Normal 4 3 2 6 2" xfId="1802" xr:uid="{7DDFBD09-F0D4-4EE5-BC1E-455C8C218E8B}"/>
    <cellStyle name="Normal 4 3 2 7" xfId="1253" xr:uid="{907A5CAB-8A48-499C-8CEE-AD8C4CAFC226}"/>
    <cellStyle name="Normal 4 3 3" xfId="84" xr:uid="{00000000-0005-0000-0000-0000B0000000}"/>
    <cellStyle name="Normal 4 3 3 2" xfId="152" xr:uid="{00000000-0005-0000-0000-0000B1000000}"/>
    <cellStyle name="Normal 4 3 3 2 2" xfId="288" xr:uid="{00000000-0005-0000-0000-0000B2000000}"/>
    <cellStyle name="Normal 4 3 3 2 2 2" xfId="561" xr:uid="{BE1E2F7A-CC3E-4D6E-8C38-1C5DDCA0A5E4}"/>
    <cellStyle name="Normal 4 3 3 2 2 2 2" xfId="1197" xr:uid="{B8328A1C-2DAB-4037-9B16-48066AA765C3}"/>
    <cellStyle name="Normal 4 3 3 2 2 2 2 2" xfId="2296" xr:uid="{7A9A90AA-AD83-4819-AB95-D2BE62FEC907}"/>
    <cellStyle name="Normal 4 3 3 2 2 2 3" xfId="1747" xr:uid="{755D63BF-D259-4927-933F-B38670AE86C4}"/>
    <cellStyle name="Normal 4 3 3 2 2 3" xfId="925" xr:uid="{9DB89EF9-BC49-419D-9519-60ED60AEFB5C}"/>
    <cellStyle name="Normal 4 3 3 2 2 3 2" xfId="2024" xr:uid="{CD353BFB-9C67-45DA-9D50-18B172FBDB8D}"/>
    <cellStyle name="Normal 4 3 3 2 2 4" xfId="1475" xr:uid="{D57C55CA-7744-4036-AAD0-7AC44415CC99}"/>
    <cellStyle name="Normal 4 3 3 2 3" xfId="425" xr:uid="{2A2F0454-3EA2-4395-A0EE-4F155BFBD851}"/>
    <cellStyle name="Normal 4 3 3 2 3 2" xfId="1061" xr:uid="{BD4426FD-1206-4688-9B83-CE95EF698F83}"/>
    <cellStyle name="Normal 4 3 3 2 3 2 2" xfId="2160" xr:uid="{AAE70743-76D1-4004-B4D3-D5A8334CC641}"/>
    <cellStyle name="Normal 4 3 3 2 3 3" xfId="1611" xr:uid="{3E46ADC5-2235-4032-BCBA-1667DAB4D118}"/>
    <cellStyle name="Normal 4 3 3 2 4" xfId="789" xr:uid="{F5077D95-C1DE-4FB8-920E-8A6325B97691}"/>
    <cellStyle name="Normal 4 3 3 2 4 2" xfId="1888" xr:uid="{F92FCD35-E756-4323-B5CB-C1AD9E122403}"/>
    <cellStyle name="Normal 4 3 3 2 5" xfId="1339" xr:uid="{5B5A0B3C-41B9-452E-99AF-C6F2B8B0C98C}"/>
    <cellStyle name="Normal 4 3 3 3" xfId="220" xr:uid="{00000000-0005-0000-0000-0000B3000000}"/>
    <cellStyle name="Normal 4 3 3 3 2" xfId="493" xr:uid="{A638C54B-A25E-4B8A-92B1-6AEFB3542903}"/>
    <cellStyle name="Normal 4 3 3 3 2 2" xfId="1129" xr:uid="{C7214CA1-CCD6-4B16-B50B-B913DE283A1D}"/>
    <cellStyle name="Normal 4 3 3 3 2 2 2" xfId="2228" xr:uid="{29DB618A-A2C7-4593-8382-98F26213EEB8}"/>
    <cellStyle name="Normal 4 3 3 3 2 3" xfId="1679" xr:uid="{C627F4CB-BD93-4E54-A67F-C0FDDF5F0931}"/>
    <cellStyle name="Normal 4 3 3 3 3" xfId="857" xr:uid="{05ED9F78-EBE0-4D7C-99E5-99C8953FA113}"/>
    <cellStyle name="Normal 4 3 3 3 3 2" xfId="1956" xr:uid="{E941B512-8630-4DCF-A193-0C052042C432}"/>
    <cellStyle name="Normal 4 3 3 3 4" xfId="1407" xr:uid="{B533493E-97F4-443D-974D-755E8593CB7D}"/>
    <cellStyle name="Normal 4 3 3 4" xfId="357" xr:uid="{15D973F8-C5AB-4025-A429-63084D8A1187}"/>
    <cellStyle name="Normal 4 3 3 4 2" xfId="993" xr:uid="{C1F564A5-B810-4D26-8C7E-27CF7DBCE249}"/>
    <cellStyle name="Normal 4 3 3 4 2 2" xfId="2092" xr:uid="{5AC96C17-EBDE-48B1-891D-30EB385BB359}"/>
    <cellStyle name="Normal 4 3 3 4 3" xfId="1543" xr:uid="{412F9532-027D-4DE0-98D5-14B255274836}"/>
    <cellStyle name="Normal 4 3 3 5" xfId="721" xr:uid="{3F2970DD-F167-4204-887F-335EE4B64DF6}"/>
    <cellStyle name="Normal 4 3 3 5 2" xfId="1820" xr:uid="{9D7ACC5E-F081-4DF7-99E9-70574B4B834E}"/>
    <cellStyle name="Normal 4 3 3 6" xfId="1271" xr:uid="{57DC2542-8985-4780-A689-C87DE3BB13BC}"/>
    <cellStyle name="Normal 4 3 4" xfId="118" xr:uid="{00000000-0005-0000-0000-0000B4000000}"/>
    <cellStyle name="Normal 4 3 4 2" xfId="254" xr:uid="{00000000-0005-0000-0000-0000B5000000}"/>
    <cellStyle name="Normal 4 3 4 2 2" xfId="527" xr:uid="{B1435869-D918-4CDC-9C28-74B8D81F7707}"/>
    <cellStyle name="Normal 4 3 4 2 2 2" xfId="1163" xr:uid="{81C2E84B-7326-45F1-80EE-FF5F3D15A4DA}"/>
    <cellStyle name="Normal 4 3 4 2 2 2 2" xfId="2262" xr:uid="{6BE06215-A599-482D-9C98-634ECE7247AD}"/>
    <cellStyle name="Normal 4 3 4 2 2 3" xfId="1713" xr:uid="{A9D31D85-B879-47CC-81F2-1A7A4A14C138}"/>
    <cellStyle name="Normal 4 3 4 2 3" xfId="891" xr:uid="{031750F0-33BB-4700-89D3-3FF9BC67E662}"/>
    <cellStyle name="Normal 4 3 4 2 3 2" xfId="1990" xr:uid="{5423D90B-6776-43FE-BE85-BFF871EDD657}"/>
    <cellStyle name="Normal 4 3 4 2 4" xfId="1441" xr:uid="{C9365743-6AD2-4E72-B4FA-97C27DFAC0C7}"/>
    <cellStyle name="Normal 4 3 4 3" xfId="391" xr:uid="{A34F8E61-1266-40A6-915B-112F458E5C06}"/>
    <cellStyle name="Normal 4 3 4 3 2" xfId="1027" xr:uid="{482329F5-ED34-453C-8586-B7A5BEB93638}"/>
    <cellStyle name="Normal 4 3 4 3 2 2" xfId="2126" xr:uid="{E177FBD0-AAB8-4D07-B4B7-ACE19809A7EE}"/>
    <cellStyle name="Normal 4 3 4 3 3" xfId="1577" xr:uid="{84B1CEAB-D831-4E6B-B793-9C8B3B66C12B}"/>
    <cellStyle name="Normal 4 3 4 4" xfId="755" xr:uid="{54013773-9EBE-47EC-93F8-D01FCAAC3617}"/>
    <cellStyle name="Normal 4 3 4 4 2" xfId="1854" xr:uid="{721C8BB0-CF51-45CA-BC74-A151845386EF}"/>
    <cellStyle name="Normal 4 3 4 5" xfId="1305" xr:uid="{131F117A-3CE1-4490-B7FD-79F72876B981}"/>
    <cellStyle name="Normal 4 3 5" xfId="186" xr:uid="{00000000-0005-0000-0000-0000B6000000}"/>
    <cellStyle name="Normal 4 3 5 2" xfId="459" xr:uid="{2090F010-2D29-421B-BACA-D3A4304DF8CC}"/>
    <cellStyle name="Normal 4 3 5 2 2" xfId="1095" xr:uid="{26A44FCB-466C-4562-9E56-F0932EADADBF}"/>
    <cellStyle name="Normal 4 3 5 2 2 2" xfId="2194" xr:uid="{81219A1D-E2AE-4433-9391-37E7FE0A69D4}"/>
    <cellStyle name="Normal 4 3 5 2 3" xfId="1645" xr:uid="{F6CC7B6E-FE2B-4509-BFFC-B4B655B49AFC}"/>
    <cellStyle name="Normal 4 3 5 3" xfId="823" xr:uid="{9271DD99-C839-4F11-8939-B73C30A7E514}"/>
    <cellStyle name="Normal 4 3 5 3 2" xfId="1922" xr:uid="{2A92B728-3D78-4618-875A-90B820704183}"/>
    <cellStyle name="Normal 4 3 5 4" xfId="1373" xr:uid="{7B39B995-DC4A-4C1F-B753-5B8604715D5D}"/>
    <cellStyle name="Normal 4 3 6" xfId="323" xr:uid="{40378BFF-90E0-4FD5-9993-16A67B086D45}"/>
    <cellStyle name="Normal 4 3 6 2" xfId="959" xr:uid="{C45F38E4-1DF9-447C-AD5D-073162E983E1}"/>
    <cellStyle name="Normal 4 3 6 2 2" xfId="2058" xr:uid="{A2A42A9D-6273-4122-85F5-38B7299379FB}"/>
    <cellStyle name="Normal 4 3 6 3" xfId="1509" xr:uid="{4A81109D-908D-43E8-95BE-6A0934BBF72F}"/>
    <cellStyle name="Normal 4 3 7" xfId="687" xr:uid="{ED84F3B3-41F7-4B86-88B4-31DC9158AA72}"/>
    <cellStyle name="Normal 4 3 7 2" xfId="1786" xr:uid="{1D5E35E8-1229-48A7-AB2F-BAAD6EFAFF7C}"/>
    <cellStyle name="Normal 4 3 8" xfId="1237" xr:uid="{A1924CAE-0BE9-4FC2-BF0C-05403C33688C}"/>
    <cellStyle name="Normal 4 4" xfId="50" xr:uid="{00000000-0005-0000-0000-0000B7000000}"/>
    <cellStyle name="Normal 4 5" xfId="58" xr:uid="{00000000-0005-0000-0000-0000B8000000}"/>
    <cellStyle name="Normal 4 5 2" xfId="93" xr:uid="{00000000-0005-0000-0000-0000B9000000}"/>
    <cellStyle name="Normal 4 5 2 2" xfId="161" xr:uid="{00000000-0005-0000-0000-0000BA000000}"/>
    <cellStyle name="Normal 4 5 2 2 2" xfId="297" xr:uid="{00000000-0005-0000-0000-0000BB000000}"/>
    <cellStyle name="Normal 4 5 2 2 2 2" xfId="570" xr:uid="{F4B686A0-FD21-4B73-BE61-399883499C4F}"/>
    <cellStyle name="Normal 4 5 2 2 2 2 2" xfId="1206" xr:uid="{8F5263B6-E719-4B10-A888-75164F2FDC49}"/>
    <cellStyle name="Normal 4 5 2 2 2 2 2 2" xfId="2305" xr:uid="{1428ED56-86DF-49A5-A830-08DDC2824823}"/>
    <cellStyle name="Normal 4 5 2 2 2 2 3" xfId="1756" xr:uid="{0B650CA9-9036-44A1-81F3-C0CF56A5919C}"/>
    <cellStyle name="Normal 4 5 2 2 2 3" xfId="934" xr:uid="{0A391DDB-A4B3-4073-9E2F-26BA0607E864}"/>
    <cellStyle name="Normal 4 5 2 2 2 3 2" xfId="2033" xr:uid="{25F85B93-886E-4991-9293-5953630C512D}"/>
    <cellStyle name="Normal 4 5 2 2 2 4" xfId="1484" xr:uid="{BA21934B-ABE5-45FC-BE8D-9A89A8155877}"/>
    <cellStyle name="Normal 4 5 2 2 3" xfId="434" xr:uid="{96550457-23D6-4586-B6A7-7F57FC6C59FB}"/>
    <cellStyle name="Normal 4 5 2 2 3 2" xfId="1070" xr:uid="{7B78E2B6-AC18-475F-A213-B07981F5BA49}"/>
    <cellStyle name="Normal 4 5 2 2 3 2 2" xfId="2169" xr:uid="{6F8C29B7-65B6-44A4-A19E-A5C8F3653783}"/>
    <cellStyle name="Normal 4 5 2 2 3 3" xfId="1620" xr:uid="{65C8ADFC-1411-4AFB-A37D-AE44D5240429}"/>
    <cellStyle name="Normal 4 5 2 2 4" xfId="798" xr:uid="{EE6FB466-E306-4A5A-9781-0DB481E97007}"/>
    <cellStyle name="Normal 4 5 2 2 4 2" xfId="1897" xr:uid="{5045BFB8-FA7B-453F-9502-79312EACB05D}"/>
    <cellStyle name="Normal 4 5 2 2 5" xfId="1348" xr:uid="{A5CF91E6-5AB2-43CD-814F-C07ADE2A8C1F}"/>
    <cellStyle name="Normal 4 5 2 3" xfId="229" xr:uid="{00000000-0005-0000-0000-0000BC000000}"/>
    <cellStyle name="Normal 4 5 2 3 2" xfId="502" xr:uid="{BC2D6693-96A6-4D1B-9EB9-7166DDDDCE96}"/>
    <cellStyle name="Normal 4 5 2 3 2 2" xfId="1138" xr:uid="{E4D00999-81D4-4AD0-9ECF-CE17C49EC83B}"/>
    <cellStyle name="Normal 4 5 2 3 2 2 2" xfId="2237" xr:uid="{55929C1F-19AE-4193-950F-3EC3CD5D5E15}"/>
    <cellStyle name="Normal 4 5 2 3 2 3" xfId="1688" xr:uid="{E8986A6B-DC6E-4AB8-98F8-A7A0DFEEF040}"/>
    <cellStyle name="Normal 4 5 2 3 3" xfId="866" xr:uid="{19838985-FB36-4667-AD0E-33F305FCFA4C}"/>
    <cellStyle name="Normal 4 5 2 3 3 2" xfId="1965" xr:uid="{F5D9539C-42B3-417A-82FE-CEAAF0BB8B66}"/>
    <cellStyle name="Normal 4 5 2 3 4" xfId="1416" xr:uid="{A965160B-F8FE-48F0-8FCF-1FEBA3CC1965}"/>
    <cellStyle name="Normal 4 5 2 4" xfId="366" xr:uid="{6D5F9B95-0935-4208-ACDC-F96D7EA8A563}"/>
    <cellStyle name="Normal 4 5 2 4 2" xfId="1002" xr:uid="{DE7E90FA-2AA6-4822-AACD-B5396A57BF2B}"/>
    <cellStyle name="Normal 4 5 2 4 2 2" xfId="2101" xr:uid="{7B2952E6-BE9A-41A6-B25F-47C9D5AC8DA8}"/>
    <cellStyle name="Normal 4 5 2 4 3" xfId="1552" xr:uid="{23AA385F-1D95-4B21-A9A3-B45F624DAB53}"/>
    <cellStyle name="Normal 4 5 2 5" xfId="730" xr:uid="{71821602-F7FB-4261-9A9D-614D665FEEB6}"/>
    <cellStyle name="Normal 4 5 2 5 2" xfId="1829" xr:uid="{BC27C5B7-B9E4-484D-9ABB-063B0A9A6D82}"/>
    <cellStyle name="Normal 4 5 2 6" xfId="1280" xr:uid="{1BDAFB58-6EC3-40AC-8FC2-BBA8AC32B523}"/>
    <cellStyle name="Normal 4 5 3" xfId="127" xr:uid="{00000000-0005-0000-0000-0000BD000000}"/>
    <cellStyle name="Normal 4 5 3 2" xfId="263" xr:uid="{00000000-0005-0000-0000-0000BE000000}"/>
    <cellStyle name="Normal 4 5 3 2 2" xfId="536" xr:uid="{94EACC66-8BF0-4DE4-B777-407D5E707CFD}"/>
    <cellStyle name="Normal 4 5 3 2 2 2" xfId="1172" xr:uid="{7B6AF92E-CE4E-42F0-8998-6BBD9E903BF6}"/>
    <cellStyle name="Normal 4 5 3 2 2 2 2" xfId="2271" xr:uid="{2074B33E-BC5E-40C4-B6C4-04D067CED1AC}"/>
    <cellStyle name="Normal 4 5 3 2 2 3" xfId="1722" xr:uid="{D8FF83DA-AA11-493C-BA25-935C18FDE30C}"/>
    <cellStyle name="Normal 4 5 3 2 3" xfId="900" xr:uid="{09DAFA82-1BAA-4D1F-B985-217973C780F5}"/>
    <cellStyle name="Normal 4 5 3 2 3 2" xfId="1999" xr:uid="{DECAD463-9891-4881-A016-A29CE4DB9434}"/>
    <cellStyle name="Normal 4 5 3 2 4" xfId="1450" xr:uid="{DF4A9885-D8E6-47CD-8CF4-26F372974F81}"/>
    <cellStyle name="Normal 4 5 3 3" xfId="400" xr:uid="{361D8197-BF85-4C22-8E1A-3A63A52268D5}"/>
    <cellStyle name="Normal 4 5 3 3 2" xfId="1036" xr:uid="{6440B9CA-2886-4B78-B32B-44B7A0F15324}"/>
    <cellStyle name="Normal 4 5 3 3 2 2" xfId="2135" xr:uid="{C0EE310A-E6F1-478D-81EC-95F35EC918C5}"/>
    <cellStyle name="Normal 4 5 3 3 3" xfId="1586" xr:uid="{D8A2F495-77F9-4AE6-8DC6-08155571193C}"/>
    <cellStyle name="Normal 4 5 3 4" xfId="764" xr:uid="{3A8200FC-F5DD-4EAC-BD23-E49FB0CF5726}"/>
    <cellStyle name="Normal 4 5 3 4 2" xfId="1863" xr:uid="{F4559AB3-29D8-486D-B9FA-F5A9CDB1C08F}"/>
    <cellStyle name="Normal 4 5 3 5" xfId="1314" xr:uid="{8A833B99-33B5-47F7-8ADB-48D0D54EE7EB}"/>
    <cellStyle name="Normal 4 5 4" xfId="195" xr:uid="{00000000-0005-0000-0000-0000BF000000}"/>
    <cellStyle name="Normal 4 5 4 2" xfId="468" xr:uid="{8948FC65-C81D-4B35-8E4D-0E28B6BF6FD7}"/>
    <cellStyle name="Normal 4 5 4 2 2" xfId="1104" xr:uid="{C8C57BE6-0721-40B2-87CB-79DE70BC656F}"/>
    <cellStyle name="Normal 4 5 4 2 2 2" xfId="2203" xr:uid="{E5BFF185-B8D9-4C50-8D32-9F2FEF5E8EAC}"/>
    <cellStyle name="Normal 4 5 4 2 3" xfId="1654" xr:uid="{21674139-9A0F-475B-ABDC-0B8E91456964}"/>
    <cellStyle name="Normal 4 5 4 3" xfId="832" xr:uid="{83C2B104-55D0-441C-B7B7-7B65FEF866F8}"/>
    <cellStyle name="Normal 4 5 4 3 2" xfId="1931" xr:uid="{681D62A1-69E9-42A1-A437-3548E9201A09}"/>
    <cellStyle name="Normal 4 5 4 4" xfId="1382" xr:uid="{7EF8C9DE-3B31-42C1-B61C-CD05A8173D16}"/>
    <cellStyle name="Normal 4 5 5" xfId="332" xr:uid="{945B4B31-517F-460D-965F-6B92F77B3366}"/>
    <cellStyle name="Normal 4 5 5 2" xfId="968" xr:uid="{C1775D7B-F5DB-46A6-877F-65B0499147A9}"/>
    <cellStyle name="Normal 4 5 5 2 2" xfId="2067" xr:uid="{C5F3EE7C-1E16-434B-973C-76ABCA456268}"/>
    <cellStyle name="Normal 4 5 5 3" xfId="1518" xr:uid="{94C31AD1-B865-454E-B81F-7A3FF99FECA7}"/>
    <cellStyle name="Normal 4 5 6" xfId="696" xr:uid="{262D0ECD-CFC5-4262-B1AA-E58794315D9C}"/>
    <cellStyle name="Normal 4 5 6 2" xfId="1795" xr:uid="{27F3D82D-A6A5-4767-84ED-0803C399958F}"/>
    <cellStyle name="Normal 4 5 7" xfId="1246" xr:uid="{BFB079DA-A63C-4817-9BF2-C29719D1C49B}"/>
    <cellStyle name="Normal 4 6" xfId="77" xr:uid="{00000000-0005-0000-0000-0000C0000000}"/>
    <cellStyle name="Normal 4 6 2" xfId="145" xr:uid="{00000000-0005-0000-0000-0000C1000000}"/>
    <cellStyle name="Normal 4 6 2 2" xfId="281" xr:uid="{00000000-0005-0000-0000-0000C2000000}"/>
    <cellStyle name="Normal 4 6 2 2 2" xfId="554" xr:uid="{2553F14D-A438-4852-9282-CB4EE9453A25}"/>
    <cellStyle name="Normal 4 6 2 2 2 2" xfId="1190" xr:uid="{D7FADAB3-AB82-4ED3-BE2E-4AF0F8910CAD}"/>
    <cellStyle name="Normal 4 6 2 2 2 2 2" xfId="2289" xr:uid="{EE712EC5-8F47-4891-A6AF-75EC2DC41762}"/>
    <cellStyle name="Normal 4 6 2 2 2 3" xfId="1740" xr:uid="{8CFCE1C9-9804-4343-BD3F-DD2B9D46C5DC}"/>
    <cellStyle name="Normal 4 6 2 2 3" xfId="918" xr:uid="{A2AD648B-A9C8-4075-9DAE-74A35D46B132}"/>
    <cellStyle name="Normal 4 6 2 2 3 2" xfId="2017" xr:uid="{C59B82B2-04DD-4C4C-8E20-BA42227B2CDA}"/>
    <cellStyle name="Normal 4 6 2 2 4" xfId="1468" xr:uid="{555C96A7-0215-436B-B0E4-3D0F173A7637}"/>
    <cellStyle name="Normal 4 6 2 3" xfId="418" xr:uid="{0AA2727D-7E62-41D2-945D-D2EAB44FE76C}"/>
    <cellStyle name="Normal 4 6 2 3 2" xfId="1054" xr:uid="{D7925430-D136-432A-B6ED-FFBDBB57EA61}"/>
    <cellStyle name="Normal 4 6 2 3 2 2" xfId="2153" xr:uid="{A54F920F-0C47-47DC-A063-E9776DB363D7}"/>
    <cellStyle name="Normal 4 6 2 3 3" xfId="1604" xr:uid="{B0834975-BB2E-427B-A1A5-15DACD3F37F3}"/>
    <cellStyle name="Normal 4 6 2 4" xfId="782" xr:uid="{3970DD90-213C-41C2-8B8C-1372EE093E01}"/>
    <cellStyle name="Normal 4 6 2 4 2" xfId="1881" xr:uid="{95D52120-B17C-45B6-B7D0-4F7563F8CAE5}"/>
    <cellStyle name="Normal 4 6 2 5" xfId="1332" xr:uid="{15A4B586-E08F-44C3-B6E9-914312812415}"/>
    <cellStyle name="Normal 4 6 3" xfId="213" xr:uid="{00000000-0005-0000-0000-0000C3000000}"/>
    <cellStyle name="Normal 4 6 3 2" xfId="486" xr:uid="{9F37E939-87F8-4D25-A4FA-5314546CE58B}"/>
    <cellStyle name="Normal 4 6 3 2 2" xfId="1122" xr:uid="{EC9239E4-DEFE-4E8C-AC35-DD086BB53CB0}"/>
    <cellStyle name="Normal 4 6 3 2 2 2" xfId="2221" xr:uid="{FBC2969A-ACBA-4402-B378-893D52E1FE6F}"/>
    <cellStyle name="Normal 4 6 3 2 3" xfId="1672" xr:uid="{1AC7089F-B5EB-4C02-8421-0BDCA903E511}"/>
    <cellStyle name="Normal 4 6 3 3" xfId="850" xr:uid="{1B607451-F5C8-4367-B897-7D97AD988E9E}"/>
    <cellStyle name="Normal 4 6 3 3 2" xfId="1949" xr:uid="{C8CE0750-E26C-41C1-844A-E80FE0EE47EA}"/>
    <cellStyle name="Normal 4 6 3 4" xfId="1400" xr:uid="{703C1442-3FCC-4195-8C73-E12137B76C87}"/>
    <cellStyle name="Normal 4 6 4" xfId="350" xr:uid="{E5E51FCC-3BF6-40D1-9640-6EDD0DE9907A}"/>
    <cellStyle name="Normal 4 6 4 2" xfId="986" xr:uid="{C4C7847C-24C8-4BEC-A2DF-4C31FFA5337D}"/>
    <cellStyle name="Normal 4 6 4 2 2" xfId="2085" xr:uid="{D5062B14-5F07-43E6-B55C-AE40E91BA726}"/>
    <cellStyle name="Normal 4 6 4 3" xfId="1536" xr:uid="{6F105AC3-909D-4E4D-915D-F608D81FB9C1}"/>
    <cellStyle name="Normal 4 6 5" xfId="714" xr:uid="{DBD91AF7-696E-4765-8EDE-A69C85BB9414}"/>
    <cellStyle name="Normal 4 6 5 2" xfId="1813" xr:uid="{41B32944-2738-45BE-AFEE-BD1C1D664D3A}"/>
    <cellStyle name="Normal 4 6 6" xfId="1264" xr:uid="{9E149D9A-B46B-4F84-8828-5BCD977621A7}"/>
    <cellStyle name="Normal 4 7" xfId="111" xr:uid="{00000000-0005-0000-0000-0000C4000000}"/>
    <cellStyle name="Normal 4 7 2" xfId="247" xr:uid="{00000000-0005-0000-0000-0000C5000000}"/>
    <cellStyle name="Normal 4 7 2 2" xfId="520" xr:uid="{8948A8CD-9B35-4C2F-BCA1-AA3418D50468}"/>
    <cellStyle name="Normal 4 7 2 2 2" xfId="1156" xr:uid="{012A63FA-1A11-43CA-A29C-86863EEB5DC4}"/>
    <cellStyle name="Normal 4 7 2 2 2 2" xfId="2255" xr:uid="{F5CC6671-CECF-490C-9DB8-B6D564C7716D}"/>
    <cellStyle name="Normal 4 7 2 2 3" xfId="1706" xr:uid="{22550571-15D9-4DC6-B97A-0AFAB71A7BA9}"/>
    <cellStyle name="Normal 4 7 2 3" xfId="884" xr:uid="{7211A3E7-E981-40A2-A576-7A0E0FB26BFD}"/>
    <cellStyle name="Normal 4 7 2 3 2" xfId="1983" xr:uid="{B3B2337B-8361-4B82-89EB-D14077700552}"/>
    <cellStyle name="Normal 4 7 2 4" xfId="1434" xr:uid="{CC81DA98-E293-4722-9750-680FA948EEDB}"/>
    <cellStyle name="Normal 4 7 3" xfId="384" xr:uid="{96E6D938-A99C-4E36-8C96-69E19B1CD117}"/>
    <cellStyle name="Normal 4 7 3 2" xfId="1020" xr:uid="{D0C3A66F-3112-46B4-AE9A-CFF37816CF8D}"/>
    <cellStyle name="Normal 4 7 3 2 2" xfId="2119" xr:uid="{B057C467-7E71-4BDF-8C59-6D35C0A6A76D}"/>
    <cellStyle name="Normal 4 7 3 3" xfId="1570" xr:uid="{4FA42062-534F-4944-BD82-CB400E063A31}"/>
    <cellStyle name="Normal 4 7 4" xfId="748" xr:uid="{A38EB6E7-D3FF-41F5-8C76-A21D63BA6822}"/>
    <cellStyle name="Normal 4 7 4 2" xfId="1847" xr:uid="{62BC9B0A-BF94-4B04-ADE0-DCE14E06EE65}"/>
    <cellStyle name="Normal 4 7 5" xfId="1298" xr:uid="{96AAC676-A40D-445A-A2C0-160EAA5292C1}"/>
    <cellStyle name="Normal 4 8" xfId="179" xr:uid="{00000000-0005-0000-0000-0000C6000000}"/>
    <cellStyle name="Normal 4 8 2" xfId="452" xr:uid="{79B0FA8B-16B6-46EC-BD74-37F4B55F2F31}"/>
    <cellStyle name="Normal 4 8 2 2" xfId="1088" xr:uid="{62C9356F-7E2B-4A62-AF6C-C58E8AA905D5}"/>
    <cellStyle name="Normal 4 8 2 2 2" xfId="2187" xr:uid="{A2D91FC2-D1C5-4571-AE99-603C3421C94A}"/>
    <cellStyle name="Normal 4 8 2 3" xfId="1638" xr:uid="{48C6D235-1ED1-4489-92C2-EF6673B7A29D}"/>
    <cellStyle name="Normal 4 8 3" xfId="816" xr:uid="{588AC455-9A72-4E33-80D1-60546E61B10A}"/>
    <cellStyle name="Normal 4 8 3 2" xfId="1915" xr:uid="{276AC8F0-6281-40CD-B6BC-F755F5DEA288}"/>
    <cellStyle name="Normal 4 8 4" xfId="1366" xr:uid="{FD99C8D2-9424-4EFD-88F0-A55F71195477}"/>
    <cellStyle name="Normal 4 9" xfId="316" xr:uid="{1293D297-643A-4514-A67C-B1B43A46A964}"/>
    <cellStyle name="Normal 4 9 2" xfId="952" xr:uid="{F68DF840-A067-4FBC-81BA-9466B859C158}"/>
    <cellStyle name="Normal 4 9 2 2" xfId="2051" xr:uid="{1DA02690-20EA-4CCC-A873-8038BF1CD072}"/>
    <cellStyle name="Normal 4 9 3" xfId="1502" xr:uid="{90D44A1A-3F9D-4CB5-BC6A-4E825661C9D4}"/>
    <cellStyle name="Normal 40" xfId="614" xr:uid="{3DFFD86D-790E-477E-BFDA-12641D28D502}"/>
    <cellStyle name="Normal 41" xfId="615" xr:uid="{D841094C-FA0B-4AE1-A8DC-6E238BC31FB9}"/>
    <cellStyle name="Normal 42" xfId="616" xr:uid="{04C0CEB5-6EF7-4A1C-B24E-78E183B60127}"/>
    <cellStyle name="Normal 43" xfId="617" xr:uid="{C2966CE6-0357-4C81-9549-26BED8E7A697}"/>
    <cellStyle name="Normal 44" xfId="618" xr:uid="{1132891D-6EDB-46D0-A654-7CDF818923EF}"/>
    <cellStyle name="Normal 45" xfId="619" xr:uid="{A379898A-3DE1-4B4B-9748-AF75D143D82F}"/>
    <cellStyle name="Normal 46" xfId="620" xr:uid="{D8D6356A-6C92-40F5-A22F-760951C15EEF}"/>
    <cellStyle name="Normal 47" xfId="621" xr:uid="{4244D4D8-0474-4F94-9C0F-2BEAE0EB2365}"/>
    <cellStyle name="Normal 48" xfId="622" xr:uid="{3FA805DE-D841-4ABC-85DE-EDFC9B0A9A59}"/>
    <cellStyle name="Normal 49" xfId="623" xr:uid="{C7326851-9363-4D4E-BA8F-B91C47EDB492}"/>
    <cellStyle name="Normal 5" xfId="30" xr:uid="{00000000-0005-0000-0000-0000C7000000}"/>
    <cellStyle name="Normal 5 10" xfId="681" xr:uid="{0AFB2F32-232D-41EE-9DC4-0D44B0B363E9}"/>
    <cellStyle name="Normal 5 10 2" xfId="1780" xr:uid="{22CBC557-EE12-43A1-BC47-1953161D6529}"/>
    <cellStyle name="Normal 5 11" xfId="1231" xr:uid="{C903CA6D-F1FD-48C0-A4D6-83CCBC1E16E5}"/>
    <cellStyle name="Normal 5 2" xfId="37" xr:uid="{00000000-0005-0000-0000-0000C8000000}"/>
    <cellStyle name="Normal 5 2 2" xfId="44" xr:uid="{00000000-0005-0000-0000-0000C9000000}"/>
    <cellStyle name="Normal 5 2 2 2" xfId="70" xr:uid="{00000000-0005-0000-0000-0000CA000000}"/>
    <cellStyle name="Normal 5 2 2 2 2" xfId="105" xr:uid="{00000000-0005-0000-0000-0000CB000000}"/>
    <cellStyle name="Normal 5 2 2 2 2 2" xfId="173" xr:uid="{00000000-0005-0000-0000-0000CC000000}"/>
    <cellStyle name="Normal 5 2 2 2 2 2 2" xfId="309" xr:uid="{00000000-0005-0000-0000-0000CD000000}"/>
    <cellStyle name="Normal 5 2 2 2 2 2 2 2" xfId="582" xr:uid="{9C09CB6D-6BA3-4B37-AF45-A04EB8C6C3DF}"/>
    <cellStyle name="Normal 5 2 2 2 2 2 2 2 2" xfId="1218" xr:uid="{795C2B67-8063-4907-86AF-256BD68DF3B1}"/>
    <cellStyle name="Normal 5 2 2 2 2 2 2 2 2 2" xfId="2317" xr:uid="{D917F0D1-6BD0-4458-ACFC-5B63AFE06D52}"/>
    <cellStyle name="Normal 5 2 2 2 2 2 2 2 3" xfId="1768" xr:uid="{9C59029B-A123-4197-A305-8A2F49CD4309}"/>
    <cellStyle name="Normal 5 2 2 2 2 2 2 3" xfId="946" xr:uid="{6E4BF618-52E0-4C54-9229-26E2868A26A9}"/>
    <cellStyle name="Normal 5 2 2 2 2 2 2 3 2" xfId="2045" xr:uid="{DB318D28-7E76-41C1-AC76-0712DEFE9A53}"/>
    <cellStyle name="Normal 5 2 2 2 2 2 2 4" xfId="1496" xr:uid="{B62D3A32-CA79-4CFC-9C84-84872D882D21}"/>
    <cellStyle name="Normal 5 2 2 2 2 2 3" xfId="446" xr:uid="{3E47EE35-0F13-4199-8436-0D1E538ECE1C}"/>
    <cellStyle name="Normal 5 2 2 2 2 2 3 2" xfId="1082" xr:uid="{85B541B8-9A76-4BAE-A5AB-3331E4708945}"/>
    <cellStyle name="Normal 5 2 2 2 2 2 3 2 2" xfId="2181" xr:uid="{D225D5CF-1F2F-4392-A9A4-1ECF91C31885}"/>
    <cellStyle name="Normal 5 2 2 2 2 2 3 3" xfId="1632" xr:uid="{FF268DB5-6A85-4EDB-BEFB-960A7AF70207}"/>
    <cellStyle name="Normal 5 2 2 2 2 2 4" xfId="810" xr:uid="{5A4D7BE6-861C-4689-9B5A-5378C7EE790A}"/>
    <cellStyle name="Normal 5 2 2 2 2 2 4 2" xfId="1909" xr:uid="{5885BE35-5BEF-4D50-99AF-BA87E32103C7}"/>
    <cellStyle name="Normal 5 2 2 2 2 2 5" xfId="1360" xr:uid="{5095DE64-0FD1-4A7C-AA7E-E2C5DD25008B}"/>
    <cellStyle name="Normal 5 2 2 2 2 3" xfId="241" xr:uid="{00000000-0005-0000-0000-0000CE000000}"/>
    <cellStyle name="Normal 5 2 2 2 2 3 2" xfId="514" xr:uid="{73873760-645C-4D22-B150-3B0E943DC203}"/>
    <cellStyle name="Normal 5 2 2 2 2 3 2 2" xfId="1150" xr:uid="{CA39274E-BDDF-4E3F-8594-227DC940C051}"/>
    <cellStyle name="Normal 5 2 2 2 2 3 2 2 2" xfId="2249" xr:uid="{451679D6-01C2-4DD4-B826-5B14E9C39BA6}"/>
    <cellStyle name="Normal 5 2 2 2 2 3 2 3" xfId="1700" xr:uid="{05B348CE-C507-40AE-827E-0FF4BA79EA4A}"/>
    <cellStyle name="Normal 5 2 2 2 2 3 3" xfId="878" xr:uid="{AE0BBA95-A92C-4070-8C95-4E5743372D17}"/>
    <cellStyle name="Normal 5 2 2 2 2 3 3 2" xfId="1977" xr:uid="{FAB792C3-A188-4A40-A591-9F4FE98A2ADC}"/>
    <cellStyle name="Normal 5 2 2 2 2 3 4" xfId="1428" xr:uid="{B957AE9B-3B2E-4488-9608-7DEB77B5B02A}"/>
    <cellStyle name="Normal 5 2 2 2 2 4" xfId="378" xr:uid="{15941935-7CDA-4ED9-BB39-16C4B9BBFA28}"/>
    <cellStyle name="Normal 5 2 2 2 2 4 2" xfId="1014" xr:uid="{89F08FAC-33BB-4ACB-9341-DBF1E64DB1BC}"/>
    <cellStyle name="Normal 5 2 2 2 2 4 2 2" xfId="2113" xr:uid="{5226CFAF-95E6-44E8-8762-39BBFB6B0DFF}"/>
    <cellStyle name="Normal 5 2 2 2 2 4 3" xfId="1564" xr:uid="{810FD9CB-9C52-4453-B82E-83412ECCDE48}"/>
    <cellStyle name="Normal 5 2 2 2 2 5" xfId="742" xr:uid="{FBF3D1B4-1B1F-4101-8827-9CA0171EF3AA}"/>
    <cellStyle name="Normal 5 2 2 2 2 5 2" xfId="1841" xr:uid="{3DCAE58A-8D2D-46BD-90A3-4E076637AFFD}"/>
    <cellStyle name="Normal 5 2 2 2 2 6" xfId="1292" xr:uid="{5C79FAB6-009D-4AFE-8813-F57BE3F96672}"/>
    <cellStyle name="Normal 5 2 2 2 3" xfId="139" xr:uid="{00000000-0005-0000-0000-0000CF000000}"/>
    <cellStyle name="Normal 5 2 2 2 3 2" xfId="275" xr:uid="{00000000-0005-0000-0000-0000D0000000}"/>
    <cellStyle name="Normal 5 2 2 2 3 2 2" xfId="548" xr:uid="{62F7601F-F3E5-4650-8BCD-B16E2C9EC349}"/>
    <cellStyle name="Normal 5 2 2 2 3 2 2 2" xfId="1184" xr:uid="{0DE6F778-E457-444A-B61D-FB526CDBD818}"/>
    <cellStyle name="Normal 5 2 2 2 3 2 2 2 2" xfId="2283" xr:uid="{78CB6C21-999E-45E3-BE6C-0D36E5BE8D99}"/>
    <cellStyle name="Normal 5 2 2 2 3 2 2 3" xfId="1734" xr:uid="{70375F88-DF72-4C4D-8C1C-6CFF1C79C4C1}"/>
    <cellStyle name="Normal 5 2 2 2 3 2 3" xfId="912" xr:uid="{332E68C2-BF2C-404D-912E-55CFFA1AB0C7}"/>
    <cellStyle name="Normal 5 2 2 2 3 2 3 2" xfId="2011" xr:uid="{908269AD-F2CE-465D-858D-389F94224E9C}"/>
    <cellStyle name="Normal 5 2 2 2 3 2 4" xfId="1462" xr:uid="{E52AD23E-FF38-4008-9468-704DE1DCE082}"/>
    <cellStyle name="Normal 5 2 2 2 3 3" xfId="412" xr:uid="{11F84D2C-10C1-44F6-A97D-ACB5FB9EAB66}"/>
    <cellStyle name="Normal 5 2 2 2 3 3 2" xfId="1048" xr:uid="{555BEADA-41D4-4089-9183-1FFDE20A064F}"/>
    <cellStyle name="Normal 5 2 2 2 3 3 2 2" xfId="2147" xr:uid="{3A05B362-9079-4A3E-A26E-80A130810023}"/>
    <cellStyle name="Normal 5 2 2 2 3 3 3" xfId="1598" xr:uid="{4DE3863C-2935-4733-9040-E97DF668ACB6}"/>
    <cellStyle name="Normal 5 2 2 2 3 4" xfId="776" xr:uid="{59C8CA96-5681-4FF5-B179-A49EA74A3D9E}"/>
    <cellStyle name="Normal 5 2 2 2 3 4 2" xfId="1875" xr:uid="{F9BF650F-B9D1-4C85-A179-FF1176327C29}"/>
    <cellStyle name="Normal 5 2 2 2 3 5" xfId="1326" xr:uid="{2357D753-B19B-48D8-B7C3-5666FA7300F6}"/>
    <cellStyle name="Normal 5 2 2 2 4" xfId="207" xr:uid="{00000000-0005-0000-0000-0000D1000000}"/>
    <cellStyle name="Normal 5 2 2 2 4 2" xfId="480" xr:uid="{61D88DE4-C3DD-486F-81EA-F88B97149450}"/>
    <cellStyle name="Normal 5 2 2 2 4 2 2" xfId="1116" xr:uid="{F4226EE1-BBC5-4B54-B4ED-E239731B3750}"/>
    <cellStyle name="Normal 5 2 2 2 4 2 2 2" xfId="2215" xr:uid="{48E8C7CC-5FA7-43A8-9298-61EFC4473520}"/>
    <cellStyle name="Normal 5 2 2 2 4 2 3" xfId="1666" xr:uid="{3ED92D05-0177-4DF8-B194-88566DC72924}"/>
    <cellStyle name="Normal 5 2 2 2 4 3" xfId="844" xr:uid="{8D148B3E-B886-4243-ACC3-6062E1E1FA7F}"/>
    <cellStyle name="Normal 5 2 2 2 4 3 2" xfId="1943" xr:uid="{6459B4DE-0101-4679-B345-7100ECC6F26D}"/>
    <cellStyle name="Normal 5 2 2 2 4 4" xfId="1394" xr:uid="{A5F51AB9-579F-428D-9525-7AAA486D0065}"/>
    <cellStyle name="Normal 5 2 2 2 5" xfId="344" xr:uid="{0E4293BA-C107-47A2-A537-8ACCDE083512}"/>
    <cellStyle name="Normal 5 2 2 2 5 2" xfId="980" xr:uid="{BC32704B-DF10-4135-BDC7-A6F6F6A18EBE}"/>
    <cellStyle name="Normal 5 2 2 2 5 2 2" xfId="2079" xr:uid="{EE520462-483F-4C87-9A70-3ED4FE0947C9}"/>
    <cellStyle name="Normal 5 2 2 2 5 3" xfId="1530" xr:uid="{0DA21916-E887-4FEA-A160-6FC576031FDC}"/>
    <cellStyle name="Normal 5 2 2 2 6" xfId="708" xr:uid="{83069270-2AA2-49A2-9070-08D051865D67}"/>
    <cellStyle name="Normal 5 2 2 2 6 2" xfId="1807" xr:uid="{787558FF-8402-4EBE-B603-6B110AC68E25}"/>
    <cellStyle name="Normal 5 2 2 2 7" xfId="1258" xr:uid="{4497E94D-7511-411D-85D7-311C0A3B62C9}"/>
    <cellStyle name="Normal 5 2 2 3" xfId="89" xr:uid="{00000000-0005-0000-0000-0000D2000000}"/>
    <cellStyle name="Normal 5 2 2 3 2" xfId="157" xr:uid="{00000000-0005-0000-0000-0000D3000000}"/>
    <cellStyle name="Normal 5 2 2 3 2 2" xfId="293" xr:uid="{00000000-0005-0000-0000-0000D4000000}"/>
    <cellStyle name="Normal 5 2 2 3 2 2 2" xfId="566" xr:uid="{8D55BC7C-49D7-4BB2-94C1-257E5BF76E68}"/>
    <cellStyle name="Normal 5 2 2 3 2 2 2 2" xfId="1202" xr:uid="{DA9B00A5-242E-4417-B95B-D515F66D6A88}"/>
    <cellStyle name="Normal 5 2 2 3 2 2 2 2 2" xfId="2301" xr:uid="{857F8898-3009-4DAF-A487-7C02958ED0D0}"/>
    <cellStyle name="Normal 5 2 2 3 2 2 2 3" xfId="1752" xr:uid="{80AAC54B-FACF-442F-8639-3DA4DEA616D6}"/>
    <cellStyle name="Normal 5 2 2 3 2 2 3" xfId="930" xr:uid="{F74CEC99-7339-44F3-A8E8-7BB2EE0105CA}"/>
    <cellStyle name="Normal 5 2 2 3 2 2 3 2" xfId="2029" xr:uid="{07651AED-4039-4E61-B8B1-EAEA8E3D1147}"/>
    <cellStyle name="Normal 5 2 2 3 2 2 4" xfId="1480" xr:uid="{1661734E-09EF-4008-8F14-0D8A19AD3DA1}"/>
    <cellStyle name="Normal 5 2 2 3 2 3" xfId="430" xr:uid="{3B9C21E7-A961-4ED2-A72C-3B12370583DD}"/>
    <cellStyle name="Normal 5 2 2 3 2 3 2" xfId="1066" xr:uid="{285930B2-CB2C-4C19-87C6-D155CE7DDB41}"/>
    <cellStyle name="Normal 5 2 2 3 2 3 2 2" xfId="2165" xr:uid="{4F8D2AC7-9CE9-407E-A773-D2C7A2D55454}"/>
    <cellStyle name="Normal 5 2 2 3 2 3 3" xfId="1616" xr:uid="{9B419D3D-347D-46C7-951A-E9AD0A630A45}"/>
    <cellStyle name="Normal 5 2 2 3 2 4" xfId="794" xr:uid="{A9B7C0D7-CC45-4AC0-BCAF-55EC8CBAF946}"/>
    <cellStyle name="Normal 5 2 2 3 2 4 2" xfId="1893" xr:uid="{532AA0ED-C42D-41B7-BDAF-B1B5693C3F0A}"/>
    <cellStyle name="Normal 5 2 2 3 2 5" xfId="1344" xr:uid="{CC5D028E-8C85-4A09-B452-EFF0AE1F6F60}"/>
    <cellStyle name="Normal 5 2 2 3 3" xfId="225" xr:uid="{00000000-0005-0000-0000-0000D5000000}"/>
    <cellStyle name="Normal 5 2 2 3 3 2" xfId="498" xr:uid="{9F12296D-79AD-4634-AAED-120C2DD446F1}"/>
    <cellStyle name="Normal 5 2 2 3 3 2 2" xfId="1134" xr:uid="{A49BC7AA-7315-48B5-8054-D286532BC3E8}"/>
    <cellStyle name="Normal 5 2 2 3 3 2 2 2" xfId="2233" xr:uid="{FBCF04A0-FFA5-477F-B5FF-14F996D51A0F}"/>
    <cellStyle name="Normal 5 2 2 3 3 2 3" xfId="1684" xr:uid="{FAB07619-9677-491A-9508-FA13E006E5A6}"/>
    <cellStyle name="Normal 5 2 2 3 3 3" xfId="862" xr:uid="{98F6E404-26FA-4F2A-A8C8-C50BE0028A0A}"/>
    <cellStyle name="Normal 5 2 2 3 3 3 2" xfId="1961" xr:uid="{B654FDB4-EF77-4AB9-9B9E-6D8AF239DEC0}"/>
    <cellStyle name="Normal 5 2 2 3 3 4" xfId="1412" xr:uid="{8A8BA3BE-6626-4E88-ADF8-646C5B4822E3}"/>
    <cellStyle name="Normal 5 2 2 3 4" xfId="362" xr:uid="{69D281E0-A6FF-4357-851D-1D424064925E}"/>
    <cellStyle name="Normal 5 2 2 3 4 2" xfId="998" xr:uid="{51CE2769-F3BF-4398-8191-8689F04D60B9}"/>
    <cellStyle name="Normal 5 2 2 3 4 2 2" xfId="2097" xr:uid="{B74C8FF2-3324-4037-9E40-89BCA5003B76}"/>
    <cellStyle name="Normal 5 2 2 3 4 3" xfId="1548" xr:uid="{9764E75B-ABF4-4892-840E-68023713F6D3}"/>
    <cellStyle name="Normal 5 2 2 3 5" xfId="726" xr:uid="{5662A309-0C65-43F8-B469-2224B43DF052}"/>
    <cellStyle name="Normal 5 2 2 3 5 2" xfId="1825" xr:uid="{E6C184E7-636A-468D-B58F-1342D05F4B57}"/>
    <cellStyle name="Normal 5 2 2 3 6" xfId="1276" xr:uid="{A82A9B07-DC35-4571-BE52-C141484C79B3}"/>
    <cellStyle name="Normal 5 2 2 4" xfId="123" xr:uid="{00000000-0005-0000-0000-0000D6000000}"/>
    <cellStyle name="Normal 5 2 2 4 2" xfId="259" xr:uid="{00000000-0005-0000-0000-0000D7000000}"/>
    <cellStyle name="Normal 5 2 2 4 2 2" xfId="532" xr:uid="{68E6C250-4194-4372-A7EC-F12513462830}"/>
    <cellStyle name="Normal 5 2 2 4 2 2 2" xfId="1168" xr:uid="{35819750-C7B2-4C68-B9A9-69E8C5A7E15D}"/>
    <cellStyle name="Normal 5 2 2 4 2 2 2 2" xfId="2267" xr:uid="{0A2F853F-524F-4661-A92B-E60FC812130A}"/>
    <cellStyle name="Normal 5 2 2 4 2 2 3" xfId="1718" xr:uid="{51B1B50B-1141-421D-8FB2-06437C2FC9E0}"/>
    <cellStyle name="Normal 5 2 2 4 2 3" xfId="896" xr:uid="{1F423117-A3F8-4C08-903C-5557DF8C84AD}"/>
    <cellStyle name="Normal 5 2 2 4 2 3 2" xfId="1995" xr:uid="{C8DF4571-5037-44A1-A171-560D10D1D882}"/>
    <cellStyle name="Normal 5 2 2 4 2 4" xfId="1446" xr:uid="{53613A35-CC8D-41A0-8999-318F850BF006}"/>
    <cellStyle name="Normal 5 2 2 4 3" xfId="396" xr:uid="{7429F10F-F61F-4C4C-BE69-930034DD9272}"/>
    <cellStyle name="Normal 5 2 2 4 3 2" xfId="1032" xr:uid="{1C3136C4-8CCB-4C3F-8544-12C74F7E821A}"/>
    <cellStyle name="Normal 5 2 2 4 3 2 2" xfId="2131" xr:uid="{952ED942-3975-40E7-8724-37AD35EC4A79}"/>
    <cellStyle name="Normal 5 2 2 4 3 3" xfId="1582" xr:uid="{47FB4C5A-FA95-4613-B583-38490A8091DF}"/>
    <cellStyle name="Normal 5 2 2 4 4" xfId="760" xr:uid="{84D0AC6E-F921-4621-967B-1205A7C34085}"/>
    <cellStyle name="Normal 5 2 2 4 4 2" xfId="1859" xr:uid="{0DB6A7DE-1E63-492F-ABF8-2E8EE68C68F9}"/>
    <cellStyle name="Normal 5 2 2 4 5" xfId="1310" xr:uid="{A30C4343-7F08-486D-AC49-5BD30738E6E2}"/>
    <cellStyle name="Normal 5 2 2 5" xfId="191" xr:uid="{00000000-0005-0000-0000-0000D8000000}"/>
    <cellStyle name="Normal 5 2 2 5 2" xfId="464" xr:uid="{A22EC6C9-2E69-486B-9C9C-6E49B98D4F21}"/>
    <cellStyle name="Normal 5 2 2 5 2 2" xfId="1100" xr:uid="{66CB3FF3-8501-4266-8323-5334281E4830}"/>
    <cellStyle name="Normal 5 2 2 5 2 2 2" xfId="2199" xr:uid="{60739787-0C87-4E9F-9658-463235F82823}"/>
    <cellStyle name="Normal 5 2 2 5 2 3" xfId="1650" xr:uid="{C0A56627-4C30-4DAD-B9FE-26427CC3B248}"/>
    <cellStyle name="Normal 5 2 2 5 3" xfId="828" xr:uid="{13D957DB-4CB8-4C16-B2EF-ABAB71844461}"/>
    <cellStyle name="Normal 5 2 2 5 3 2" xfId="1927" xr:uid="{7A56F93D-D73F-4978-9314-F3F5C6FAB2C9}"/>
    <cellStyle name="Normal 5 2 2 5 4" xfId="1378" xr:uid="{A358733E-05CB-4A1D-AC04-44F0E399FEA9}"/>
    <cellStyle name="Normal 5 2 2 6" xfId="328" xr:uid="{D5FC1452-6DDE-4E51-ACA2-851FF4DDABCD}"/>
    <cellStyle name="Normal 5 2 2 6 2" xfId="964" xr:uid="{A266D2DD-309C-4F19-B3A0-1B006D3AD275}"/>
    <cellStyle name="Normal 5 2 2 6 2 2" xfId="2063" xr:uid="{E17F7E64-CBFF-4737-97A1-FC56657C8F39}"/>
    <cellStyle name="Normal 5 2 2 6 3" xfId="1514" xr:uid="{3B229A08-DD88-4791-8F88-EEC0E88DDEE6}"/>
    <cellStyle name="Normal 5 2 2 7" xfId="692" xr:uid="{A23479D6-583A-4D50-B76D-667AC0BD8FC7}"/>
    <cellStyle name="Normal 5 2 2 7 2" xfId="1791" xr:uid="{9ABB2F5B-6AE2-422F-80F4-FC8DDFD2EC50}"/>
    <cellStyle name="Normal 5 2 2 8" xfId="1242" xr:uid="{75D74CC6-E5B0-4E4E-81DA-E8C6E0679145}"/>
    <cellStyle name="Normal 5 2 3" xfId="63" xr:uid="{00000000-0005-0000-0000-0000D9000000}"/>
    <cellStyle name="Normal 5 2 3 2" xfId="98" xr:uid="{00000000-0005-0000-0000-0000DA000000}"/>
    <cellStyle name="Normal 5 2 3 2 2" xfId="166" xr:uid="{00000000-0005-0000-0000-0000DB000000}"/>
    <cellStyle name="Normal 5 2 3 2 2 2" xfId="302" xr:uid="{00000000-0005-0000-0000-0000DC000000}"/>
    <cellStyle name="Normal 5 2 3 2 2 2 2" xfId="575" xr:uid="{DD598B24-A69E-44A1-9A7A-60F7A12B65BC}"/>
    <cellStyle name="Normal 5 2 3 2 2 2 2 2" xfId="1211" xr:uid="{B79CBE8C-23B2-40ED-A51C-2F10238777DF}"/>
    <cellStyle name="Normal 5 2 3 2 2 2 2 2 2" xfId="2310" xr:uid="{36B2ED5E-858E-454F-AEFA-79BD82DFA47A}"/>
    <cellStyle name="Normal 5 2 3 2 2 2 2 3" xfId="1761" xr:uid="{607F357B-FB8D-4C69-A69D-055336C734B5}"/>
    <cellStyle name="Normal 5 2 3 2 2 2 3" xfId="939" xr:uid="{CC7929F6-4399-446E-A5AF-55DD3C52F8DF}"/>
    <cellStyle name="Normal 5 2 3 2 2 2 3 2" xfId="2038" xr:uid="{5AE8F6E2-6F59-4BB8-883E-ADAB3464C7F3}"/>
    <cellStyle name="Normal 5 2 3 2 2 2 4" xfId="1489" xr:uid="{08177A74-F7B3-4AAB-A717-0AB2B17304B7}"/>
    <cellStyle name="Normal 5 2 3 2 2 3" xfId="439" xr:uid="{DCEF1957-81C9-486F-A67B-685B275BD5DB}"/>
    <cellStyle name="Normal 5 2 3 2 2 3 2" xfId="1075" xr:uid="{A6197A73-2686-4961-8874-E1193360D2EF}"/>
    <cellStyle name="Normal 5 2 3 2 2 3 2 2" xfId="2174" xr:uid="{E418F944-D2E5-4B5D-B7E9-882C9D87FF5A}"/>
    <cellStyle name="Normal 5 2 3 2 2 3 3" xfId="1625" xr:uid="{5AFBC38F-F1B1-4826-90D3-4B124D2B5CE9}"/>
    <cellStyle name="Normal 5 2 3 2 2 4" xfId="803" xr:uid="{6256FBEB-3F4C-4986-85AB-5F22C7AA5ED9}"/>
    <cellStyle name="Normal 5 2 3 2 2 4 2" xfId="1902" xr:uid="{8508B8CD-8DFC-4510-B1D6-E850196D4A11}"/>
    <cellStyle name="Normal 5 2 3 2 2 5" xfId="1353" xr:uid="{40C0454C-B14A-4633-9C87-E91D9CCE4DD1}"/>
    <cellStyle name="Normal 5 2 3 2 3" xfId="234" xr:uid="{00000000-0005-0000-0000-0000DD000000}"/>
    <cellStyle name="Normal 5 2 3 2 3 2" xfId="507" xr:uid="{CE6F760A-B189-4D03-8102-5FBD81916383}"/>
    <cellStyle name="Normal 5 2 3 2 3 2 2" xfId="1143" xr:uid="{E438BC4A-9028-44B6-9519-20579376FD43}"/>
    <cellStyle name="Normal 5 2 3 2 3 2 2 2" xfId="2242" xr:uid="{321E1D5B-6E1F-4911-9E7E-FD11135367F6}"/>
    <cellStyle name="Normal 5 2 3 2 3 2 3" xfId="1693" xr:uid="{E4439EC4-520F-4713-88B5-74105F0909C9}"/>
    <cellStyle name="Normal 5 2 3 2 3 3" xfId="871" xr:uid="{7DEE752D-ED5B-4A1B-929C-CC6391ACB36D}"/>
    <cellStyle name="Normal 5 2 3 2 3 3 2" xfId="1970" xr:uid="{23BC3E7A-04A4-4210-93E1-83C06FC1D2F3}"/>
    <cellStyle name="Normal 5 2 3 2 3 4" xfId="1421" xr:uid="{2EC656A3-7030-4A7B-9DAE-3413A008B352}"/>
    <cellStyle name="Normal 5 2 3 2 4" xfId="371" xr:uid="{649587E5-EE53-444D-9D7C-38BE7A495BD7}"/>
    <cellStyle name="Normal 5 2 3 2 4 2" xfId="1007" xr:uid="{D715E9A6-5769-4A2A-8B1A-71D591E99610}"/>
    <cellStyle name="Normal 5 2 3 2 4 2 2" xfId="2106" xr:uid="{043E1008-88AD-4CAA-8AE4-AC7FBF882D0C}"/>
    <cellStyle name="Normal 5 2 3 2 4 3" xfId="1557" xr:uid="{BE64B1EE-438F-4EC8-A42A-5EC40AD32541}"/>
    <cellStyle name="Normal 5 2 3 2 5" xfId="735" xr:uid="{9542C862-2E57-48EF-A8FE-BA4B0DF433B5}"/>
    <cellStyle name="Normal 5 2 3 2 5 2" xfId="1834" xr:uid="{1641194B-5E77-4C8F-8490-CA01DCC92629}"/>
    <cellStyle name="Normal 5 2 3 2 6" xfId="1285" xr:uid="{92D1C1FA-BF2C-4DDE-9CE4-C52CDCAFA16F}"/>
    <cellStyle name="Normal 5 2 3 3" xfId="132" xr:uid="{00000000-0005-0000-0000-0000DE000000}"/>
    <cellStyle name="Normal 5 2 3 3 2" xfId="268" xr:uid="{00000000-0005-0000-0000-0000DF000000}"/>
    <cellStyle name="Normal 5 2 3 3 2 2" xfId="541" xr:uid="{5615A327-047C-4E24-B127-6B488AC81633}"/>
    <cellStyle name="Normal 5 2 3 3 2 2 2" xfId="1177" xr:uid="{2CBD4904-D18F-4DDE-89DF-F43B09420FD4}"/>
    <cellStyle name="Normal 5 2 3 3 2 2 2 2" xfId="2276" xr:uid="{B11A3E8F-2F59-48ED-B16E-807A6D5E2615}"/>
    <cellStyle name="Normal 5 2 3 3 2 2 3" xfId="1727" xr:uid="{570A6744-D8AA-49FD-BF4C-70D4BBBDDEB5}"/>
    <cellStyle name="Normal 5 2 3 3 2 3" xfId="905" xr:uid="{B07E53A7-B4F4-48F9-985B-A675BCB519A8}"/>
    <cellStyle name="Normal 5 2 3 3 2 3 2" xfId="2004" xr:uid="{720CE5E2-2F25-46C0-AC95-393D20B91729}"/>
    <cellStyle name="Normal 5 2 3 3 2 4" xfId="1455" xr:uid="{7796C0B6-18AC-4DD7-AF16-1F2E71EADD97}"/>
    <cellStyle name="Normal 5 2 3 3 3" xfId="405" xr:uid="{B20BC632-CFD5-4E63-B877-9E4062B7ABC4}"/>
    <cellStyle name="Normal 5 2 3 3 3 2" xfId="1041" xr:uid="{F4EED807-1E3F-4BCC-9664-38E343F5640C}"/>
    <cellStyle name="Normal 5 2 3 3 3 2 2" xfId="2140" xr:uid="{EE08CF05-5EBC-4D52-99AF-79D7F10F087D}"/>
    <cellStyle name="Normal 5 2 3 3 3 3" xfId="1591" xr:uid="{9289F26F-2AA3-4798-A898-E34FE4CD7763}"/>
    <cellStyle name="Normal 5 2 3 3 4" xfId="769" xr:uid="{B5B51EDB-864F-4893-9300-B3E14A756668}"/>
    <cellStyle name="Normal 5 2 3 3 4 2" xfId="1868" xr:uid="{9C09A08B-1D3A-4D93-BEC5-602C8B37D06D}"/>
    <cellStyle name="Normal 5 2 3 3 5" xfId="1319" xr:uid="{80EADBCA-6DEB-42A3-8D1B-B40FF872B1FA}"/>
    <cellStyle name="Normal 5 2 3 4" xfId="200" xr:uid="{00000000-0005-0000-0000-0000E0000000}"/>
    <cellStyle name="Normal 5 2 3 4 2" xfId="473" xr:uid="{E61037A2-4551-4319-A52C-0B4081DD7769}"/>
    <cellStyle name="Normal 5 2 3 4 2 2" xfId="1109" xr:uid="{B27F3F15-B9B7-4719-A8B9-4DE973B29253}"/>
    <cellStyle name="Normal 5 2 3 4 2 2 2" xfId="2208" xr:uid="{8822347F-0EA5-4BE0-AD6E-CB64A1EF8151}"/>
    <cellStyle name="Normal 5 2 3 4 2 3" xfId="1659" xr:uid="{0CF9F05F-86B3-4874-8D45-83E74B310F8D}"/>
    <cellStyle name="Normal 5 2 3 4 3" xfId="837" xr:uid="{4DB06DA7-F883-4E57-ABA4-F4E5C69E3884}"/>
    <cellStyle name="Normal 5 2 3 4 3 2" xfId="1936" xr:uid="{19122110-E3C2-4339-8B3A-D7B3B4DE9042}"/>
    <cellStyle name="Normal 5 2 3 4 4" xfId="1387" xr:uid="{DF7CA138-D648-4823-9682-BC7DEE64797D}"/>
    <cellStyle name="Normal 5 2 3 5" xfId="337" xr:uid="{F035A5AB-E6FC-4651-A401-E0846EC5F3B9}"/>
    <cellStyle name="Normal 5 2 3 5 2" xfId="973" xr:uid="{72ED31BF-34D1-42EB-A508-21A97E5D7D3D}"/>
    <cellStyle name="Normal 5 2 3 5 2 2" xfId="2072" xr:uid="{C5DA2951-0640-4271-BAE9-D3EDF50696E9}"/>
    <cellStyle name="Normal 5 2 3 5 3" xfId="1523" xr:uid="{7FD93D18-3FF5-4BE8-8FAA-765E097E58A0}"/>
    <cellStyle name="Normal 5 2 3 6" xfId="701" xr:uid="{E319AA35-5C13-468D-A8C0-0D18399E44EF}"/>
    <cellStyle name="Normal 5 2 3 6 2" xfId="1800" xr:uid="{F0A2D846-CE91-42D6-9C24-CF3A2EF0CD39}"/>
    <cellStyle name="Normal 5 2 3 7" xfId="1251" xr:uid="{EFDCBC0B-F86E-4459-890B-6916CB0B3A3C}"/>
    <cellStyle name="Normal 5 2 4" xfId="82" xr:uid="{00000000-0005-0000-0000-0000E1000000}"/>
    <cellStyle name="Normal 5 2 4 2" xfId="150" xr:uid="{00000000-0005-0000-0000-0000E2000000}"/>
    <cellStyle name="Normal 5 2 4 2 2" xfId="286" xr:uid="{00000000-0005-0000-0000-0000E3000000}"/>
    <cellStyle name="Normal 5 2 4 2 2 2" xfId="559" xr:uid="{72835BF5-6296-4840-A0A2-F40DA566A001}"/>
    <cellStyle name="Normal 5 2 4 2 2 2 2" xfId="1195" xr:uid="{2A70D558-09C5-4FF0-9C5C-D6987D1537EC}"/>
    <cellStyle name="Normal 5 2 4 2 2 2 2 2" xfId="2294" xr:uid="{38A6FD58-50D3-4752-A30D-5A1394F8C567}"/>
    <cellStyle name="Normal 5 2 4 2 2 2 3" xfId="1745" xr:uid="{FFA6A570-C2D1-4BEE-891C-F854F73F22C6}"/>
    <cellStyle name="Normal 5 2 4 2 2 3" xfId="923" xr:uid="{DD8EBEB8-A39C-4CFD-A54F-E2CE7A255573}"/>
    <cellStyle name="Normal 5 2 4 2 2 3 2" xfId="2022" xr:uid="{A3C64C10-5AB6-4A48-A8F8-835B49405C0E}"/>
    <cellStyle name="Normal 5 2 4 2 2 4" xfId="1473" xr:uid="{ED589112-EFF2-4641-84A6-F6E9048A9A7A}"/>
    <cellStyle name="Normal 5 2 4 2 3" xfId="423" xr:uid="{AF46AB9A-592D-496B-B3CD-97BCFB0488EB}"/>
    <cellStyle name="Normal 5 2 4 2 3 2" xfId="1059" xr:uid="{3DB3D4AF-5C09-4042-BEF8-FEA1ED4A54A1}"/>
    <cellStyle name="Normal 5 2 4 2 3 2 2" xfId="2158" xr:uid="{77206B79-1F17-465B-9E99-12FD1AC0271A}"/>
    <cellStyle name="Normal 5 2 4 2 3 3" xfId="1609" xr:uid="{0ECBDB42-5350-46CB-89B8-30173AE2CE86}"/>
    <cellStyle name="Normal 5 2 4 2 4" xfId="787" xr:uid="{C194D7AC-1CE6-44A6-AB9E-0B93224D8102}"/>
    <cellStyle name="Normal 5 2 4 2 4 2" xfId="1886" xr:uid="{1AB5D3B5-524E-41B7-B2AD-1F8B2A5E34A8}"/>
    <cellStyle name="Normal 5 2 4 2 5" xfId="1337" xr:uid="{5B7EB886-37E6-4932-8761-C173EFE82AFA}"/>
    <cellStyle name="Normal 5 2 4 3" xfId="218" xr:uid="{00000000-0005-0000-0000-0000E4000000}"/>
    <cellStyle name="Normal 5 2 4 3 2" xfId="491" xr:uid="{2E2263AE-8605-45E4-990F-2F1085578849}"/>
    <cellStyle name="Normal 5 2 4 3 2 2" xfId="1127" xr:uid="{951DE26F-BE28-4197-8EB6-802217B89605}"/>
    <cellStyle name="Normal 5 2 4 3 2 2 2" xfId="2226" xr:uid="{46C51D2F-34EE-485B-A8E3-E905E1E7EC4E}"/>
    <cellStyle name="Normal 5 2 4 3 2 3" xfId="1677" xr:uid="{B831A752-02F3-4500-86BC-21A43329107B}"/>
    <cellStyle name="Normal 5 2 4 3 3" xfId="855" xr:uid="{87CE2FE2-2672-4632-9F5F-897BE64F1F71}"/>
    <cellStyle name="Normal 5 2 4 3 3 2" xfId="1954" xr:uid="{648BDA98-27CE-4332-928C-1912281FBAFF}"/>
    <cellStyle name="Normal 5 2 4 3 4" xfId="1405" xr:uid="{A13998B3-8876-428E-8F5C-24D744621A35}"/>
    <cellStyle name="Normal 5 2 4 4" xfId="355" xr:uid="{6ECB4439-9E5C-4579-9EF5-011A40676B49}"/>
    <cellStyle name="Normal 5 2 4 4 2" xfId="991" xr:uid="{89F14525-C6FB-4C4E-8936-03EBFB96574F}"/>
    <cellStyle name="Normal 5 2 4 4 2 2" xfId="2090" xr:uid="{F39647FE-A6F6-40B7-A1FE-17EED7548AAF}"/>
    <cellStyle name="Normal 5 2 4 4 3" xfId="1541" xr:uid="{2EC1E707-165E-4D64-9839-236E5B4CE82F}"/>
    <cellStyle name="Normal 5 2 4 5" xfId="719" xr:uid="{4A247527-D7B7-470B-8D12-FC0BCF48C421}"/>
    <cellStyle name="Normal 5 2 4 5 2" xfId="1818" xr:uid="{BD153C37-4BF9-4958-9D1F-020994E5D522}"/>
    <cellStyle name="Normal 5 2 4 6" xfId="1269" xr:uid="{8FE599E1-9FF3-4868-9F6B-5CAC462E35A3}"/>
    <cellStyle name="Normal 5 2 5" xfId="116" xr:uid="{00000000-0005-0000-0000-0000E5000000}"/>
    <cellStyle name="Normal 5 2 5 2" xfId="252" xr:uid="{00000000-0005-0000-0000-0000E6000000}"/>
    <cellStyle name="Normal 5 2 5 2 2" xfId="525" xr:uid="{54244E9E-1799-4223-A1EE-7410AF4D741B}"/>
    <cellStyle name="Normal 5 2 5 2 2 2" xfId="1161" xr:uid="{1A06DBAD-622E-4110-94AE-3462251BBAC8}"/>
    <cellStyle name="Normal 5 2 5 2 2 2 2" xfId="2260" xr:uid="{98186A31-D723-4EDA-9851-6502015933E9}"/>
    <cellStyle name="Normal 5 2 5 2 2 3" xfId="1711" xr:uid="{6DD2F0CF-4152-481A-B4D1-9167B49FE16A}"/>
    <cellStyle name="Normal 5 2 5 2 3" xfId="889" xr:uid="{6179D0FE-3121-45BF-9A76-89CEF88D404D}"/>
    <cellStyle name="Normal 5 2 5 2 3 2" xfId="1988" xr:uid="{B4517917-54F0-4B2B-BC1B-191C03FE6D34}"/>
    <cellStyle name="Normal 5 2 5 2 4" xfId="1439" xr:uid="{E36D99A6-DC73-45F5-959E-32636CD2DDEC}"/>
    <cellStyle name="Normal 5 2 5 3" xfId="389" xr:uid="{35AB3BAE-93EC-4529-82AE-6329F31A6CC7}"/>
    <cellStyle name="Normal 5 2 5 3 2" xfId="1025" xr:uid="{9D2AEE28-6D84-4426-B066-5A306C085BB7}"/>
    <cellStyle name="Normal 5 2 5 3 2 2" xfId="2124" xr:uid="{0DCA1761-34AC-49E3-BF59-4873CAC4B806}"/>
    <cellStyle name="Normal 5 2 5 3 3" xfId="1575" xr:uid="{B5015C2C-D049-454D-AA0A-D032309B40AA}"/>
    <cellStyle name="Normal 5 2 5 4" xfId="753" xr:uid="{39CAE888-D02B-4766-AB4B-D7E64C2B1BE0}"/>
    <cellStyle name="Normal 5 2 5 4 2" xfId="1852" xr:uid="{86B7A09F-B19E-4F05-AAB1-58ACF7D300DB}"/>
    <cellStyle name="Normal 5 2 5 5" xfId="1303" xr:uid="{1280D3A3-6CDB-4F15-BEC0-31FAF37B8591}"/>
    <cellStyle name="Normal 5 2 6" xfId="184" xr:uid="{00000000-0005-0000-0000-0000E7000000}"/>
    <cellStyle name="Normal 5 2 6 2" xfId="457" xr:uid="{81301332-DA0B-4C45-A517-C6728A235C64}"/>
    <cellStyle name="Normal 5 2 6 2 2" xfId="1093" xr:uid="{A87FDD84-7CD0-471E-8C1D-97B051DCA949}"/>
    <cellStyle name="Normal 5 2 6 2 2 2" xfId="2192" xr:uid="{A1AA8284-1568-4E01-81A6-FB50281F2132}"/>
    <cellStyle name="Normal 5 2 6 2 3" xfId="1643" xr:uid="{08350EA3-BEEF-42F9-8A61-2CCD874EF087}"/>
    <cellStyle name="Normal 5 2 6 3" xfId="821" xr:uid="{92AFB32C-7A1D-4D33-A7F6-8079BA77B90D}"/>
    <cellStyle name="Normal 5 2 6 3 2" xfId="1920" xr:uid="{0322C8D5-E1F2-4EE8-9178-D330DD231A88}"/>
    <cellStyle name="Normal 5 2 6 4" xfId="1371" xr:uid="{5D4F039E-9F11-4AAD-A18F-1FB3DAA8D1C6}"/>
    <cellStyle name="Normal 5 2 7" xfId="321" xr:uid="{BB40EBF8-D8BF-4E81-86BD-25D3FF49779B}"/>
    <cellStyle name="Normal 5 2 7 2" xfId="957" xr:uid="{FA078E89-A1A9-4DDB-835B-551C5538A8A3}"/>
    <cellStyle name="Normal 5 2 7 2 2" xfId="2056" xr:uid="{D10BE2E4-4559-4D97-A992-E59BB435D28C}"/>
    <cellStyle name="Normal 5 2 7 3" xfId="1507" xr:uid="{FFF03F4D-AD24-429F-A0EB-D55367D8B9B8}"/>
    <cellStyle name="Normal 5 2 8" xfId="685" xr:uid="{8C03E6F2-9EAD-4A4F-9A1E-F81CE7D11AD7}"/>
    <cellStyle name="Normal 5 2 8 2" xfId="1784" xr:uid="{B7BD1AFF-EB9C-4380-85FE-A77F6AB8C04B}"/>
    <cellStyle name="Normal 5 2 9" xfId="1235" xr:uid="{F1F4D0C8-27D2-40C1-B016-F4558945907E}"/>
    <cellStyle name="Normal 5 3" xfId="40" xr:uid="{00000000-0005-0000-0000-0000E8000000}"/>
    <cellStyle name="Normal 5 3 2" xfId="66" xr:uid="{00000000-0005-0000-0000-0000E9000000}"/>
    <cellStyle name="Normal 5 3 2 2" xfId="101" xr:uid="{00000000-0005-0000-0000-0000EA000000}"/>
    <cellStyle name="Normal 5 3 2 2 2" xfId="169" xr:uid="{00000000-0005-0000-0000-0000EB000000}"/>
    <cellStyle name="Normal 5 3 2 2 2 2" xfId="305" xr:uid="{00000000-0005-0000-0000-0000EC000000}"/>
    <cellStyle name="Normal 5 3 2 2 2 2 2" xfId="578" xr:uid="{85536883-8C90-4C86-89FC-3720F91EF3A5}"/>
    <cellStyle name="Normal 5 3 2 2 2 2 2 2" xfId="1214" xr:uid="{955A0E88-B1C1-48A0-B08E-DE7CB80140A5}"/>
    <cellStyle name="Normal 5 3 2 2 2 2 2 2 2" xfId="2313" xr:uid="{4553BA82-ECE7-460A-9A0A-EDE8E7E8284A}"/>
    <cellStyle name="Normal 5 3 2 2 2 2 2 3" xfId="1764" xr:uid="{56B49BB3-214A-40A8-8BEB-4397AE6F5085}"/>
    <cellStyle name="Normal 5 3 2 2 2 2 3" xfId="942" xr:uid="{4A20775D-0D97-4603-AA69-AA654E888B0F}"/>
    <cellStyle name="Normal 5 3 2 2 2 2 3 2" xfId="2041" xr:uid="{6EBD53F6-1C6C-4323-83A4-F94EECB2695D}"/>
    <cellStyle name="Normal 5 3 2 2 2 2 4" xfId="1492" xr:uid="{370E6CD6-EA30-4974-9260-0D519FCCEEAE}"/>
    <cellStyle name="Normal 5 3 2 2 2 3" xfId="442" xr:uid="{74FFCFC6-6F7C-4672-A2F1-14669276E757}"/>
    <cellStyle name="Normal 5 3 2 2 2 3 2" xfId="1078" xr:uid="{6F2C9C09-4DA5-41BD-9BA1-C14616B532B3}"/>
    <cellStyle name="Normal 5 3 2 2 2 3 2 2" xfId="2177" xr:uid="{5DA1B56F-1FAE-49E5-BE68-41EF9AD2C0BA}"/>
    <cellStyle name="Normal 5 3 2 2 2 3 3" xfId="1628" xr:uid="{A87A9B67-9CBB-4A79-93AB-6323ED3E19C4}"/>
    <cellStyle name="Normal 5 3 2 2 2 4" xfId="806" xr:uid="{995230C0-C873-4091-BB18-B80CBDCB388F}"/>
    <cellStyle name="Normal 5 3 2 2 2 4 2" xfId="1905" xr:uid="{FBE58CE8-9341-4EA0-AEBC-2C69BC1DF6D6}"/>
    <cellStyle name="Normal 5 3 2 2 2 5" xfId="1356" xr:uid="{29E164D1-4B8D-4EAF-9C0C-825D3A39B4FB}"/>
    <cellStyle name="Normal 5 3 2 2 3" xfId="237" xr:uid="{00000000-0005-0000-0000-0000ED000000}"/>
    <cellStyle name="Normal 5 3 2 2 3 2" xfId="510" xr:uid="{78C80679-CD03-4046-B824-43F51EADB2C8}"/>
    <cellStyle name="Normal 5 3 2 2 3 2 2" xfId="1146" xr:uid="{3F787F80-A746-495F-B741-5FD8B1BA7D07}"/>
    <cellStyle name="Normal 5 3 2 2 3 2 2 2" xfId="2245" xr:uid="{B921F31B-3063-4683-8F0A-DFFF3BFA13AD}"/>
    <cellStyle name="Normal 5 3 2 2 3 2 3" xfId="1696" xr:uid="{F16ED7F2-4A73-42B6-8528-77924B010FF5}"/>
    <cellStyle name="Normal 5 3 2 2 3 3" xfId="874" xr:uid="{B67080D9-9361-47C1-ABD3-525C09B7660B}"/>
    <cellStyle name="Normal 5 3 2 2 3 3 2" xfId="1973" xr:uid="{0130ADBA-2D8B-44AA-AE8B-75B838B6DACB}"/>
    <cellStyle name="Normal 5 3 2 2 3 4" xfId="1424" xr:uid="{C5188433-C218-44F2-B601-D2163AEDD9D5}"/>
    <cellStyle name="Normal 5 3 2 2 4" xfId="374" xr:uid="{E2FA86CC-A0A2-4D21-85A4-F4F3D7F57E95}"/>
    <cellStyle name="Normal 5 3 2 2 4 2" xfId="1010" xr:uid="{C298B62A-74EE-43DD-8CCF-151C7C29CB5B}"/>
    <cellStyle name="Normal 5 3 2 2 4 2 2" xfId="2109" xr:uid="{6A97F3D0-6746-411C-B373-399300B266C5}"/>
    <cellStyle name="Normal 5 3 2 2 4 3" xfId="1560" xr:uid="{1B4B2E43-B20F-4B3F-BA13-5FBD962D06AD}"/>
    <cellStyle name="Normal 5 3 2 2 5" xfId="738" xr:uid="{A92978BB-F3D3-4EA3-9B2C-41F11F44E3BF}"/>
    <cellStyle name="Normal 5 3 2 2 5 2" xfId="1837" xr:uid="{7596DBCC-57B7-4F7A-AD06-8F3DD0309FC0}"/>
    <cellStyle name="Normal 5 3 2 2 6" xfId="1288" xr:uid="{43E92125-D76F-4745-8603-26D51119B6B5}"/>
    <cellStyle name="Normal 5 3 2 3" xfId="135" xr:uid="{00000000-0005-0000-0000-0000EE000000}"/>
    <cellStyle name="Normal 5 3 2 3 2" xfId="271" xr:uid="{00000000-0005-0000-0000-0000EF000000}"/>
    <cellStyle name="Normal 5 3 2 3 2 2" xfId="544" xr:uid="{B53570BF-7D08-4063-ABA8-38CD74F7B1C8}"/>
    <cellStyle name="Normal 5 3 2 3 2 2 2" xfId="1180" xr:uid="{F0001F82-0461-44D1-8457-578A2ED08978}"/>
    <cellStyle name="Normal 5 3 2 3 2 2 2 2" xfId="2279" xr:uid="{B874B812-4B04-4874-ACBC-9DAC8DF83E5F}"/>
    <cellStyle name="Normal 5 3 2 3 2 2 3" xfId="1730" xr:uid="{AB481581-BFEF-4B0C-B92A-92B0F181CA41}"/>
    <cellStyle name="Normal 5 3 2 3 2 3" xfId="908" xr:uid="{E7B11758-5583-422D-AFD0-B69D9A891D8F}"/>
    <cellStyle name="Normal 5 3 2 3 2 3 2" xfId="2007" xr:uid="{5005D277-CCC7-459D-ADC4-3B004A5E85B6}"/>
    <cellStyle name="Normal 5 3 2 3 2 4" xfId="1458" xr:uid="{3CE0335A-2DD9-4783-A296-F7C609C61941}"/>
    <cellStyle name="Normal 5 3 2 3 3" xfId="408" xr:uid="{42D288EE-9C04-46BE-B06D-2C10B190D119}"/>
    <cellStyle name="Normal 5 3 2 3 3 2" xfId="1044" xr:uid="{808594CD-999D-4CFB-8280-88D6425D60E4}"/>
    <cellStyle name="Normal 5 3 2 3 3 2 2" xfId="2143" xr:uid="{65C0396F-6491-48A4-88B3-EA832D40B0E2}"/>
    <cellStyle name="Normal 5 3 2 3 3 3" xfId="1594" xr:uid="{B2A95489-16C8-4754-8159-2FB84143A36A}"/>
    <cellStyle name="Normal 5 3 2 3 4" xfId="772" xr:uid="{7E8097B0-1AB0-48BB-8967-24AA688D92B2}"/>
    <cellStyle name="Normal 5 3 2 3 4 2" xfId="1871" xr:uid="{9631733A-8114-4651-B24C-48FBB7EB7D8E}"/>
    <cellStyle name="Normal 5 3 2 3 5" xfId="1322" xr:uid="{F9151A9D-E5DB-4F91-8FE5-F1D11B96C0D9}"/>
    <cellStyle name="Normal 5 3 2 4" xfId="203" xr:uid="{00000000-0005-0000-0000-0000F0000000}"/>
    <cellStyle name="Normal 5 3 2 4 2" xfId="476" xr:uid="{958F4E95-0E24-47E5-BE03-9A6E9A10FE1A}"/>
    <cellStyle name="Normal 5 3 2 4 2 2" xfId="1112" xr:uid="{4DCA7612-06F3-4859-89E4-9AF48263CF32}"/>
    <cellStyle name="Normal 5 3 2 4 2 2 2" xfId="2211" xr:uid="{FA661C7E-47D8-4109-89BE-050D2932DFFC}"/>
    <cellStyle name="Normal 5 3 2 4 2 3" xfId="1662" xr:uid="{50D99655-208A-468C-ADC5-7995C40FE1B0}"/>
    <cellStyle name="Normal 5 3 2 4 3" xfId="840" xr:uid="{2557C14C-5EFB-4641-9252-20AEA1F32176}"/>
    <cellStyle name="Normal 5 3 2 4 3 2" xfId="1939" xr:uid="{B2299D47-21EB-414F-AD6D-FF5B00BCB014}"/>
    <cellStyle name="Normal 5 3 2 4 4" xfId="1390" xr:uid="{378A831D-F298-4594-B9DE-1E236028C20A}"/>
    <cellStyle name="Normal 5 3 2 5" xfId="340" xr:uid="{2840C4A3-7B43-4300-A1A9-20029C7959D4}"/>
    <cellStyle name="Normal 5 3 2 5 2" xfId="976" xr:uid="{276F0E19-8D66-4F4E-AA0B-8B6B79A2A185}"/>
    <cellStyle name="Normal 5 3 2 5 2 2" xfId="2075" xr:uid="{5342FABC-4AE5-4821-AB1E-3721726302D5}"/>
    <cellStyle name="Normal 5 3 2 5 3" xfId="1526" xr:uid="{D3299022-918E-48A6-8B3C-B720E8E25960}"/>
    <cellStyle name="Normal 5 3 2 6" xfId="704" xr:uid="{4BD7CD64-D003-4F7D-B4DD-D6BD43E4A231}"/>
    <cellStyle name="Normal 5 3 2 6 2" xfId="1803" xr:uid="{51AF398C-DB7B-4A48-86CA-EB83FFF1E640}"/>
    <cellStyle name="Normal 5 3 2 7" xfId="1254" xr:uid="{D46E4C35-26D2-4A4B-9B45-8437CF5886F9}"/>
    <cellStyle name="Normal 5 3 3" xfId="85" xr:uid="{00000000-0005-0000-0000-0000F1000000}"/>
    <cellStyle name="Normal 5 3 3 2" xfId="153" xr:uid="{00000000-0005-0000-0000-0000F2000000}"/>
    <cellStyle name="Normal 5 3 3 2 2" xfId="289" xr:uid="{00000000-0005-0000-0000-0000F3000000}"/>
    <cellStyle name="Normal 5 3 3 2 2 2" xfId="562" xr:uid="{62AA40AB-9936-415C-8900-88448BA7D5C3}"/>
    <cellStyle name="Normal 5 3 3 2 2 2 2" xfId="1198" xr:uid="{AA89580D-4F6E-49BF-A537-FF6B93E53C7C}"/>
    <cellStyle name="Normal 5 3 3 2 2 2 2 2" xfId="2297" xr:uid="{4B4629DC-C2C1-4F42-9E2E-00B0848E7A96}"/>
    <cellStyle name="Normal 5 3 3 2 2 2 3" xfId="1748" xr:uid="{F242CD1C-11BB-450C-A6AC-A9DD49616DB1}"/>
    <cellStyle name="Normal 5 3 3 2 2 3" xfId="926" xr:uid="{2154E844-3A9C-4350-984A-006719F19A6E}"/>
    <cellStyle name="Normal 5 3 3 2 2 3 2" xfId="2025" xr:uid="{D7FE20D4-14C4-4E80-AA44-0242090BB336}"/>
    <cellStyle name="Normal 5 3 3 2 2 4" xfId="1476" xr:uid="{5A46C337-6CBA-4470-9152-041FD0543204}"/>
    <cellStyle name="Normal 5 3 3 2 3" xfId="426" xr:uid="{4732A8A4-C47C-4A13-92DF-C81EF3584DE0}"/>
    <cellStyle name="Normal 5 3 3 2 3 2" xfId="1062" xr:uid="{17436FBF-5B6F-4668-9F28-CE80B208EAE8}"/>
    <cellStyle name="Normal 5 3 3 2 3 2 2" xfId="2161" xr:uid="{8281279E-DBD1-47B7-930A-3991F308F4F5}"/>
    <cellStyle name="Normal 5 3 3 2 3 3" xfId="1612" xr:uid="{268D2E98-E9E5-4C21-9841-9CDC336F04FE}"/>
    <cellStyle name="Normal 5 3 3 2 4" xfId="790" xr:uid="{EC9A8E89-FD3D-4044-B50C-FA041E0DF793}"/>
    <cellStyle name="Normal 5 3 3 2 4 2" xfId="1889" xr:uid="{ACFC7C4C-2E85-49D9-8E6D-995BC9D4E326}"/>
    <cellStyle name="Normal 5 3 3 2 5" xfId="1340" xr:uid="{6C717C0F-A5CB-4D5A-B5D8-772B34CBE83E}"/>
    <cellStyle name="Normal 5 3 3 3" xfId="221" xr:uid="{00000000-0005-0000-0000-0000F4000000}"/>
    <cellStyle name="Normal 5 3 3 3 2" xfId="494" xr:uid="{E450E320-341A-494B-81A4-168FC9177EBC}"/>
    <cellStyle name="Normal 5 3 3 3 2 2" xfId="1130" xr:uid="{DCC753AA-B18D-467E-903A-C174EDC41BEA}"/>
    <cellStyle name="Normal 5 3 3 3 2 2 2" xfId="2229" xr:uid="{66D18920-B7B6-4B1F-B174-8503C71AF08C}"/>
    <cellStyle name="Normal 5 3 3 3 2 3" xfId="1680" xr:uid="{D37E358A-B21E-4711-A7B2-368C214409C1}"/>
    <cellStyle name="Normal 5 3 3 3 3" xfId="858" xr:uid="{77C62992-FAF0-4FE5-A725-895F52536703}"/>
    <cellStyle name="Normal 5 3 3 3 3 2" xfId="1957" xr:uid="{F0C47281-4140-404E-B24B-F1DEB600AA5C}"/>
    <cellStyle name="Normal 5 3 3 3 4" xfId="1408" xr:uid="{35E24680-5287-4981-9776-EF813C5B2130}"/>
    <cellStyle name="Normal 5 3 3 4" xfId="358" xr:uid="{53347235-5ED4-44BB-8E77-D259339B9218}"/>
    <cellStyle name="Normal 5 3 3 4 2" xfId="994" xr:uid="{FC045E3B-B0F7-421D-AC8C-610394171FA0}"/>
    <cellStyle name="Normal 5 3 3 4 2 2" xfId="2093" xr:uid="{672E4E2D-6456-4E57-B222-02C2829C74EB}"/>
    <cellStyle name="Normal 5 3 3 4 3" xfId="1544" xr:uid="{E57FB5AA-0B09-4ACF-95DD-EFD176D42C0E}"/>
    <cellStyle name="Normal 5 3 3 5" xfId="722" xr:uid="{D47C420B-15C4-4CDB-9126-E301E874D6C3}"/>
    <cellStyle name="Normal 5 3 3 5 2" xfId="1821" xr:uid="{DE8D5674-7760-4E52-B350-EB7B9F5BDC60}"/>
    <cellStyle name="Normal 5 3 3 6" xfId="1272" xr:uid="{3D0B129B-2C2C-40DA-946A-10AF3A76F4D7}"/>
    <cellStyle name="Normal 5 3 4" xfId="119" xr:uid="{00000000-0005-0000-0000-0000F5000000}"/>
    <cellStyle name="Normal 5 3 4 2" xfId="255" xr:uid="{00000000-0005-0000-0000-0000F6000000}"/>
    <cellStyle name="Normal 5 3 4 2 2" xfId="528" xr:uid="{91A8745C-22CA-49D0-A9BA-8F4792640E96}"/>
    <cellStyle name="Normal 5 3 4 2 2 2" xfId="1164" xr:uid="{B47B253E-9788-4E58-87F5-DCD7B1DCF882}"/>
    <cellStyle name="Normal 5 3 4 2 2 2 2" xfId="2263" xr:uid="{BF94C8F3-1BC0-4C2A-AE1B-0D579AF7785F}"/>
    <cellStyle name="Normal 5 3 4 2 2 3" xfId="1714" xr:uid="{1001F5DF-4D5C-4A08-84B6-ABAF74C0A60A}"/>
    <cellStyle name="Normal 5 3 4 2 3" xfId="892" xr:uid="{97F3DB72-7E4D-407C-9C0A-4BBCD5CAA467}"/>
    <cellStyle name="Normal 5 3 4 2 3 2" xfId="1991" xr:uid="{F55C9178-FD48-4CCC-93D6-8AD6DEAA302D}"/>
    <cellStyle name="Normal 5 3 4 2 4" xfId="1442" xr:uid="{87D30A94-8DE8-4FA7-A893-A80C5A0CC7E3}"/>
    <cellStyle name="Normal 5 3 4 3" xfId="392" xr:uid="{D635AD77-FB4D-44EF-A551-62031655DC5A}"/>
    <cellStyle name="Normal 5 3 4 3 2" xfId="1028" xr:uid="{15F161D6-0C67-4177-8634-10EBB224497C}"/>
    <cellStyle name="Normal 5 3 4 3 2 2" xfId="2127" xr:uid="{1387A021-2EC1-4836-BD9E-D9B4BC373BB8}"/>
    <cellStyle name="Normal 5 3 4 3 3" xfId="1578" xr:uid="{299485F7-A2BC-433B-B739-48AB7A2288F4}"/>
    <cellStyle name="Normal 5 3 4 4" xfId="756" xr:uid="{15264CCE-213D-4664-8311-29FB50613368}"/>
    <cellStyle name="Normal 5 3 4 4 2" xfId="1855" xr:uid="{5B3E19D6-D8C3-4FAE-A704-C83833A17BBF}"/>
    <cellStyle name="Normal 5 3 4 5" xfId="1306" xr:uid="{BEAC3C81-823C-4AC6-934D-2569B8713652}"/>
    <cellStyle name="Normal 5 3 5" xfId="187" xr:uid="{00000000-0005-0000-0000-0000F7000000}"/>
    <cellStyle name="Normal 5 3 5 2" xfId="460" xr:uid="{81BDF01A-728C-43EF-B98F-0F87355F4F9F}"/>
    <cellStyle name="Normal 5 3 5 2 2" xfId="1096" xr:uid="{B70EB916-8069-4F59-99A7-E7BCFF8856BB}"/>
    <cellStyle name="Normal 5 3 5 2 2 2" xfId="2195" xr:uid="{CD59F8F0-B260-4F3C-948A-6FFF03139D8B}"/>
    <cellStyle name="Normal 5 3 5 2 3" xfId="1646" xr:uid="{3F683B33-FE13-4785-BFCA-B8A46775501B}"/>
    <cellStyle name="Normal 5 3 5 3" xfId="824" xr:uid="{85502FB9-ADA0-4823-8A45-3DC3381E0C4F}"/>
    <cellStyle name="Normal 5 3 5 3 2" xfId="1923" xr:uid="{52506A58-A209-4A90-A861-A3B6E8B677B4}"/>
    <cellStyle name="Normal 5 3 5 4" xfId="1374" xr:uid="{04218AD9-64F6-42A5-BE61-8BBB39F44F58}"/>
    <cellStyle name="Normal 5 3 6" xfId="324" xr:uid="{66EF3D50-4A66-4DB8-9433-0C3154BC0F39}"/>
    <cellStyle name="Normal 5 3 6 2" xfId="960" xr:uid="{27D39C6C-7313-4A54-B6D9-58CFBBB5B71A}"/>
    <cellStyle name="Normal 5 3 6 2 2" xfId="2059" xr:uid="{083A79FC-1DC2-4150-9AB6-8AD850B99F18}"/>
    <cellStyle name="Normal 5 3 6 3" xfId="1510" xr:uid="{4D837427-FE99-489E-B021-34DDA5ADCC55}"/>
    <cellStyle name="Normal 5 3 7" xfId="688" xr:uid="{411980F2-8E6B-402B-91BE-CC8CB287AF82}"/>
    <cellStyle name="Normal 5 3 7 2" xfId="1787" xr:uid="{619A6E51-388A-4C5B-9AFF-23DDB7F258BB}"/>
    <cellStyle name="Normal 5 3 8" xfId="1238" xr:uid="{76613EC0-42DF-416D-9CE5-1D098D0458DD}"/>
    <cellStyle name="Normal 5 4" xfId="51" xr:uid="{00000000-0005-0000-0000-0000F8000000}"/>
    <cellStyle name="Normal 5 5" xfId="59" xr:uid="{00000000-0005-0000-0000-0000F9000000}"/>
    <cellStyle name="Normal 5 5 2" xfId="94" xr:uid="{00000000-0005-0000-0000-0000FA000000}"/>
    <cellStyle name="Normal 5 5 2 2" xfId="162" xr:uid="{00000000-0005-0000-0000-0000FB000000}"/>
    <cellStyle name="Normal 5 5 2 2 2" xfId="298" xr:uid="{00000000-0005-0000-0000-0000FC000000}"/>
    <cellStyle name="Normal 5 5 2 2 2 2" xfId="571" xr:uid="{7F7450BA-504F-43D6-AE2F-276E97F9E9D8}"/>
    <cellStyle name="Normal 5 5 2 2 2 2 2" xfId="1207" xr:uid="{EBEBAD32-88CA-4D76-B75B-B44F28A2170A}"/>
    <cellStyle name="Normal 5 5 2 2 2 2 2 2" xfId="2306" xr:uid="{402AA80E-EFEF-4E05-8576-0382135E192C}"/>
    <cellStyle name="Normal 5 5 2 2 2 2 3" xfId="1757" xr:uid="{4A89DA71-50B4-48D9-9313-1A6F0B92790F}"/>
    <cellStyle name="Normal 5 5 2 2 2 3" xfId="935" xr:uid="{6DE73367-0DB0-417A-B66A-2B427DCF88D8}"/>
    <cellStyle name="Normal 5 5 2 2 2 3 2" xfId="2034" xr:uid="{C7A120B2-BBA4-425F-B23C-1AC18CB05721}"/>
    <cellStyle name="Normal 5 5 2 2 2 4" xfId="1485" xr:uid="{A3B0E90F-B2AE-4900-8580-DFEB8A48D0E6}"/>
    <cellStyle name="Normal 5 5 2 2 3" xfId="435" xr:uid="{514BBA4B-6C1E-4B38-9E22-F8492D5FCCC2}"/>
    <cellStyle name="Normal 5 5 2 2 3 2" xfId="1071" xr:uid="{7BC0A924-15D5-465D-B201-2DD9FED75A69}"/>
    <cellStyle name="Normal 5 5 2 2 3 2 2" xfId="2170" xr:uid="{D55ECD47-12C4-4E27-ADB8-7FD0E38767DC}"/>
    <cellStyle name="Normal 5 5 2 2 3 3" xfId="1621" xr:uid="{FA6AF338-6B7A-498A-B8C1-B405B15FCEDA}"/>
    <cellStyle name="Normal 5 5 2 2 4" xfId="799" xr:uid="{D1350EE9-6D98-4C9F-BB93-1626C5116419}"/>
    <cellStyle name="Normal 5 5 2 2 4 2" xfId="1898" xr:uid="{9F67FFCA-8C7D-47EC-9DD7-BD258E0599FE}"/>
    <cellStyle name="Normal 5 5 2 2 5" xfId="1349" xr:uid="{2127E756-61E2-4A3F-86AC-B82A00914D5C}"/>
    <cellStyle name="Normal 5 5 2 3" xfId="230" xr:uid="{00000000-0005-0000-0000-0000FD000000}"/>
    <cellStyle name="Normal 5 5 2 3 2" xfId="503" xr:uid="{537A91F0-4EAA-4B8A-9369-087989D9AAE9}"/>
    <cellStyle name="Normal 5 5 2 3 2 2" xfId="1139" xr:uid="{131F9242-5025-4DAD-A484-3588184D7190}"/>
    <cellStyle name="Normal 5 5 2 3 2 2 2" xfId="2238" xr:uid="{B61EC80E-4724-4D05-809B-E450457C2DD8}"/>
    <cellStyle name="Normal 5 5 2 3 2 3" xfId="1689" xr:uid="{B6D48616-50C3-4EE5-A136-D4E91A97A008}"/>
    <cellStyle name="Normal 5 5 2 3 3" xfId="867" xr:uid="{88C78EA9-ABE1-4612-9C7F-8F3DF54D762C}"/>
    <cellStyle name="Normal 5 5 2 3 3 2" xfId="1966" xr:uid="{7A12B550-659C-49CF-831A-524B0FBE78AF}"/>
    <cellStyle name="Normal 5 5 2 3 4" xfId="1417" xr:uid="{4817F542-4069-435B-91C4-39A716098443}"/>
    <cellStyle name="Normal 5 5 2 4" xfId="367" xr:uid="{468BC73D-D107-4256-83DC-C41137447C15}"/>
    <cellStyle name="Normal 5 5 2 4 2" xfId="1003" xr:uid="{3EB5D275-18D2-4083-BB01-BC63C6CD14A9}"/>
    <cellStyle name="Normal 5 5 2 4 2 2" xfId="2102" xr:uid="{E400AF6B-954A-422C-BB15-780DF4DBF30B}"/>
    <cellStyle name="Normal 5 5 2 4 3" xfId="1553" xr:uid="{B9EE76EC-A814-4529-8CCA-1D21237F6D41}"/>
    <cellStyle name="Normal 5 5 2 5" xfId="731" xr:uid="{0D5154FC-2AD6-4174-ACB3-DE1D00C71431}"/>
    <cellStyle name="Normal 5 5 2 5 2" xfId="1830" xr:uid="{F5DAA9D9-EB37-4086-8B42-7A3F9C7792C1}"/>
    <cellStyle name="Normal 5 5 2 6" xfId="1281" xr:uid="{2445FD33-6E71-416F-BF57-B0B68AF23B3C}"/>
    <cellStyle name="Normal 5 5 3" xfId="128" xr:uid="{00000000-0005-0000-0000-0000FE000000}"/>
    <cellStyle name="Normal 5 5 3 2" xfId="264" xr:uid="{00000000-0005-0000-0000-0000FF000000}"/>
    <cellStyle name="Normal 5 5 3 2 2" xfId="537" xr:uid="{F4E4F33D-F206-461C-82EE-CCC91384D059}"/>
    <cellStyle name="Normal 5 5 3 2 2 2" xfId="1173" xr:uid="{B598D843-6ED5-4C49-9FBC-8F449A0DF492}"/>
    <cellStyle name="Normal 5 5 3 2 2 2 2" xfId="2272" xr:uid="{8C9127C3-C9FA-4DAD-B134-AD7768972F7A}"/>
    <cellStyle name="Normal 5 5 3 2 2 3" xfId="1723" xr:uid="{D8949F34-713A-4B93-BEA7-733EA8CD221E}"/>
    <cellStyle name="Normal 5 5 3 2 3" xfId="901" xr:uid="{09D4ECF5-7917-4572-B37F-61E2384D97B9}"/>
    <cellStyle name="Normal 5 5 3 2 3 2" xfId="2000" xr:uid="{C0E932A4-140C-49B7-B993-B12CB1BEA50A}"/>
    <cellStyle name="Normal 5 5 3 2 4" xfId="1451" xr:uid="{93A46615-D844-4ADD-8707-E8FD7DF5DD1C}"/>
    <cellStyle name="Normal 5 5 3 3" xfId="401" xr:uid="{820516F1-C852-4AF2-BF79-AC8328D5ECB3}"/>
    <cellStyle name="Normal 5 5 3 3 2" xfId="1037" xr:uid="{C1DF5558-73AA-410A-B427-6A75917BF374}"/>
    <cellStyle name="Normal 5 5 3 3 2 2" xfId="2136" xr:uid="{0524423B-D30F-49F9-9A45-164DE5CD6A47}"/>
    <cellStyle name="Normal 5 5 3 3 3" xfId="1587" xr:uid="{40A5862F-8866-46B5-8CB1-215CAEC45D92}"/>
    <cellStyle name="Normal 5 5 3 4" xfId="765" xr:uid="{D6149D56-5BED-4A56-B235-8F74119C368A}"/>
    <cellStyle name="Normal 5 5 3 4 2" xfId="1864" xr:uid="{0F6AFF67-0338-4BA9-8D25-1558C5694152}"/>
    <cellStyle name="Normal 5 5 3 5" xfId="1315" xr:uid="{5B287B25-BCF9-4550-8BDD-36587FC7F1A4}"/>
    <cellStyle name="Normal 5 5 4" xfId="196" xr:uid="{00000000-0005-0000-0000-000000010000}"/>
    <cellStyle name="Normal 5 5 4 2" xfId="469" xr:uid="{A5D4132A-B410-460A-845C-665B25A6286C}"/>
    <cellStyle name="Normal 5 5 4 2 2" xfId="1105" xr:uid="{E2330416-5816-4ABE-AF10-FF066D2E4A50}"/>
    <cellStyle name="Normal 5 5 4 2 2 2" xfId="2204" xr:uid="{E36E43D1-4008-4788-87C4-7BD226D0AE01}"/>
    <cellStyle name="Normal 5 5 4 2 3" xfId="1655" xr:uid="{4BE9D835-A212-4239-95F3-E8A43EF0A9B7}"/>
    <cellStyle name="Normal 5 5 4 3" xfId="833" xr:uid="{A8174B66-5B16-47F9-840C-E7AF858823F7}"/>
    <cellStyle name="Normal 5 5 4 3 2" xfId="1932" xr:uid="{40024466-14C3-4F80-B2A1-26A916773942}"/>
    <cellStyle name="Normal 5 5 4 4" xfId="1383" xr:uid="{BFDF2931-0F57-4668-AF12-1166803AC308}"/>
    <cellStyle name="Normal 5 5 5" xfId="333" xr:uid="{FC77BD7C-DF5F-4A3B-9609-E5AE6F65FC6C}"/>
    <cellStyle name="Normal 5 5 5 2" xfId="969" xr:uid="{F312302C-AAD4-4790-AE39-D3B6C14A1AC3}"/>
    <cellStyle name="Normal 5 5 5 2 2" xfId="2068" xr:uid="{63D4D627-1D68-44C4-850D-E0044A3862B1}"/>
    <cellStyle name="Normal 5 5 5 3" xfId="1519" xr:uid="{18DD904E-C19B-408C-8BA7-2DA872E1CAE9}"/>
    <cellStyle name="Normal 5 5 6" xfId="697" xr:uid="{C2A12EA5-A885-4F4E-8C18-9110D12A16BC}"/>
    <cellStyle name="Normal 5 5 6 2" xfId="1796" xr:uid="{068E2D4B-FC1D-48ED-AAF4-2A235172ABFE}"/>
    <cellStyle name="Normal 5 5 7" xfId="1247" xr:uid="{68B17E29-2FF7-4E5E-AF79-C6F062718703}"/>
    <cellStyle name="Normal 5 6" xfId="78" xr:uid="{00000000-0005-0000-0000-000001010000}"/>
    <cellStyle name="Normal 5 6 2" xfId="146" xr:uid="{00000000-0005-0000-0000-000002010000}"/>
    <cellStyle name="Normal 5 6 2 2" xfId="282" xr:uid="{00000000-0005-0000-0000-000003010000}"/>
    <cellStyle name="Normal 5 6 2 2 2" xfId="555" xr:uid="{33B71FAF-A273-43CD-BAF7-27A40C719CA5}"/>
    <cellStyle name="Normal 5 6 2 2 2 2" xfId="1191" xr:uid="{BF1C99DD-92A9-44D5-A9AD-56CBC5C7613D}"/>
    <cellStyle name="Normal 5 6 2 2 2 2 2" xfId="2290" xr:uid="{EE8DB651-07C2-47FC-B4DD-C6FDD88B36A1}"/>
    <cellStyle name="Normal 5 6 2 2 2 3" xfId="1741" xr:uid="{A3CA98D7-36BE-4D07-AEDD-6068CB94404B}"/>
    <cellStyle name="Normal 5 6 2 2 3" xfId="919" xr:uid="{991BF720-05F0-4B9C-9897-DD2DF0D476AD}"/>
    <cellStyle name="Normal 5 6 2 2 3 2" xfId="2018" xr:uid="{930858DB-92FA-4243-9F72-6A7B2601B393}"/>
    <cellStyle name="Normal 5 6 2 2 4" xfId="1469" xr:uid="{5A567178-E727-407A-964D-D5DE9A7E96FD}"/>
    <cellStyle name="Normal 5 6 2 3" xfId="419" xr:uid="{CD5BB382-E63E-46CC-AE4F-8122B45B6809}"/>
    <cellStyle name="Normal 5 6 2 3 2" xfId="1055" xr:uid="{03C726F2-A1C7-4DE6-8E99-622C53303517}"/>
    <cellStyle name="Normal 5 6 2 3 2 2" xfId="2154" xr:uid="{694C8B84-B8E8-487F-B512-5A91BB3D0135}"/>
    <cellStyle name="Normal 5 6 2 3 3" xfId="1605" xr:uid="{B3BCD5D0-2B04-4F60-B956-BD3116ECB3D0}"/>
    <cellStyle name="Normal 5 6 2 4" xfId="783" xr:uid="{A83606B3-9314-4334-AB74-A017E84CDE1F}"/>
    <cellStyle name="Normal 5 6 2 4 2" xfId="1882" xr:uid="{97A7B81A-495B-41DC-9A74-809F622BC434}"/>
    <cellStyle name="Normal 5 6 2 5" xfId="1333" xr:uid="{2E572092-2C0C-4B89-ABE9-660DA50DA983}"/>
    <cellStyle name="Normal 5 6 3" xfId="214" xr:uid="{00000000-0005-0000-0000-000004010000}"/>
    <cellStyle name="Normal 5 6 3 2" xfId="487" xr:uid="{876D9C0C-753E-453B-BCCC-8AD29423EDB4}"/>
    <cellStyle name="Normal 5 6 3 2 2" xfId="1123" xr:uid="{384B8D40-E4A0-4CF1-8581-EC604E3D9549}"/>
    <cellStyle name="Normal 5 6 3 2 2 2" xfId="2222" xr:uid="{274FCE5F-87DE-4B07-BFB1-E3901D0C06A7}"/>
    <cellStyle name="Normal 5 6 3 2 3" xfId="1673" xr:uid="{28768B00-9404-4228-8ACB-2735066BC651}"/>
    <cellStyle name="Normal 5 6 3 3" xfId="851" xr:uid="{1F1A2E87-D58E-4EB5-9CA6-7A3317D8F7BC}"/>
    <cellStyle name="Normal 5 6 3 3 2" xfId="1950" xr:uid="{F1CDC18E-556E-471E-A95E-0F1C254E9456}"/>
    <cellStyle name="Normal 5 6 3 4" xfId="1401" xr:uid="{CB976D6F-BBD4-4335-B844-62D78C4EEFF8}"/>
    <cellStyle name="Normal 5 6 4" xfId="351" xr:uid="{1A3E9AFC-8A3A-47A5-B38F-4CA61C043965}"/>
    <cellStyle name="Normal 5 6 4 2" xfId="987" xr:uid="{DAB7D6AD-9E09-415A-9AE8-2126A1F6806C}"/>
    <cellStyle name="Normal 5 6 4 2 2" xfId="2086" xr:uid="{56893517-46D2-4991-8D87-8DF952913639}"/>
    <cellStyle name="Normal 5 6 4 3" xfId="1537" xr:uid="{BAFEA26E-38C4-471A-9B17-ACC66C3DF2FC}"/>
    <cellStyle name="Normal 5 6 5" xfId="715" xr:uid="{AE1FFBE4-F7DD-4310-8CB9-62A246717D52}"/>
    <cellStyle name="Normal 5 6 5 2" xfId="1814" xr:uid="{88015069-893A-487F-BE18-0153229D964F}"/>
    <cellStyle name="Normal 5 6 6" xfId="1265" xr:uid="{9BF49884-6604-4890-A25A-0566C3D16973}"/>
    <cellStyle name="Normal 5 7" xfId="112" xr:uid="{00000000-0005-0000-0000-000005010000}"/>
    <cellStyle name="Normal 5 7 2" xfId="248" xr:uid="{00000000-0005-0000-0000-000006010000}"/>
    <cellStyle name="Normal 5 7 2 2" xfId="521" xr:uid="{D002A74F-1CB0-4AA8-9353-58D205A8C2D3}"/>
    <cellStyle name="Normal 5 7 2 2 2" xfId="1157" xr:uid="{B72B7D85-F898-4957-867D-C8E78BD23348}"/>
    <cellStyle name="Normal 5 7 2 2 2 2" xfId="2256" xr:uid="{D2FD373F-BDB9-419E-983B-D867DA2035E6}"/>
    <cellStyle name="Normal 5 7 2 2 3" xfId="1707" xr:uid="{DE5405F7-DDC8-42C5-80C8-344BA5F3283E}"/>
    <cellStyle name="Normal 5 7 2 3" xfId="885" xr:uid="{9CDBC47A-F522-464E-AED8-E34542E5567D}"/>
    <cellStyle name="Normal 5 7 2 3 2" xfId="1984" xr:uid="{EF7804CB-4398-4F9D-AA4A-58E9033993A2}"/>
    <cellStyle name="Normal 5 7 2 4" xfId="1435" xr:uid="{1C0593E3-355E-42F5-92A7-8B7885236F66}"/>
    <cellStyle name="Normal 5 7 3" xfId="385" xr:uid="{7D2B2071-1FEA-4A75-B379-6470252CB963}"/>
    <cellStyle name="Normal 5 7 3 2" xfId="1021" xr:uid="{C16968ED-3075-47BD-B82F-A72B8C4FD47E}"/>
    <cellStyle name="Normal 5 7 3 2 2" xfId="2120" xr:uid="{174DB76A-32ED-4D44-A869-2C35C435017F}"/>
    <cellStyle name="Normal 5 7 3 3" xfId="1571" xr:uid="{192FBA94-A07E-463F-823C-BB03A79A54A6}"/>
    <cellStyle name="Normal 5 7 4" xfId="749" xr:uid="{20851E2F-3CAD-4521-9206-2E9C68FD85D5}"/>
    <cellStyle name="Normal 5 7 4 2" xfId="1848" xr:uid="{32A1DBE1-C69C-4B7B-8528-1C28CCFDB714}"/>
    <cellStyle name="Normal 5 7 5" xfId="1299" xr:uid="{C4E130E3-7DCD-4F72-92C3-98D13EA41AE0}"/>
    <cellStyle name="Normal 5 8" xfId="180" xr:uid="{00000000-0005-0000-0000-000007010000}"/>
    <cellStyle name="Normal 5 8 2" xfId="453" xr:uid="{0767A23B-67F5-4466-806E-ADACE5B104A1}"/>
    <cellStyle name="Normal 5 8 2 2" xfId="1089" xr:uid="{E9DC386C-9A65-44B5-9515-13AABF6F8F0C}"/>
    <cellStyle name="Normal 5 8 2 2 2" xfId="2188" xr:uid="{5B5E0E87-8F17-4C13-87F4-414ABF526701}"/>
    <cellStyle name="Normal 5 8 2 3" xfId="1639" xr:uid="{DEA74740-6E55-47DE-AA96-EF955282A92E}"/>
    <cellStyle name="Normal 5 8 3" xfId="817" xr:uid="{27D323EC-AC00-401D-8634-8AEFC376B109}"/>
    <cellStyle name="Normal 5 8 3 2" xfId="1916" xr:uid="{8A46EDDD-A88A-4613-B5B8-3C3271FE2EF7}"/>
    <cellStyle name="Normal 5 8 4" xfId="1367" xr:uid="{0F02F91C-AD19-4725-865F-4542900D087F}"/>
    <cellStyle name="Normal 5 9" xfId="317" xr:uid="{E718B329-819C-4E81-9844-0352E2EE4729}"/>
    <cellStyle name="Normal 5 9 2" xfId="953" xr:uid="{3B73F380-860F-4042-95B9-9906C9BB530F}"/>
    <cellStyle name="Normal 5 9 2 2" xfId="2052" xr:uid="{49190BD3-6975-4447-9CB2-DB0EC0906535}"/>
    <cellStyle name="Normal 5 9 3" xfId="1503" xr:uid="{63895DA1-E06D-48AC-9AE6-6F8330FA8B53}"/>
    <cellStyle name="Normal 50" xfId="624" xr:uid="{1A159D32-5722-4884-906C-98DB76158DB5}"/>
    <cellStyle name="Normal 51" xfId="625" xr:uid="{C72CB1F5-67EE-426E-9739-9EEAB497B222}"/>
    <cellStyle name="Normal 52" xfId="626" xr:uid="{DF541C66-5B32-4AA4-90E4-5665002B28A8}"/>
    <cellStyle name="Normal 53" xfId="627" xr:uid="{649805D9-90D2-4000-BD8D-06ACBD77203B}"/>
    <cellStyle name="Normal 54" xfId="628" xr:uid="{4B86AA6B-7F02-4C7A-9365-44AB09724C14}"/>
    <cellStyle name="Normal 55" xfId="629" xr:uid="{8FBA1E06-C7B4-4288-9631-0DDF10B84E06}"/>
    <cellStyle name="Normal 56" xfId="630" xr:uid="{EA4CBE8A-BA15-4F39-B55B-E856A4E27C10}"/>
    <cellStyle name="Normal 57" xfId="631" xr:uid="{33B672FE-D362-423D-82EF-5EF962EBD260}"/>
    <cellStyle name="Normal 58" xfId="632" xr:uid="{AACB62DC-957B-47C8-BC80-FB9E3758C5AD}"/>
    <cellStyle name="Normal 59" xfId="633" xr:uid="{8A957C95-144D-4A0E-99C2-1861F66D40F0}"/>
    <cellStyle name="Normal 6" xfId="34" xr:uid="{00000000-0005-0000-0000-000008010000}"/>
    <cellStyle name="Normal 60" xfId="634" xr:uid="{7A7E6D48-188F-4BA2-9D31-FA1B20D0B46D}"/>
    <cellStyle name="Normal 61" xfId="635" xr:uid="{B4A6E40A-FF8F-4E4B-9DD1-13C4989385A2}"/>
    <cellStyle name="Normal 62" xfId="636" xr:uid="{1817C7CB-6BC8-4007-9E90-CCAFE85E6178}"/>
    <cellStyle name="Normal 63" xfId="637" xr:uid="{AA82B469-CE89-4513-B0E3-6E4C596FD3A7}"/>
    <cellStyle name="Normal 63 2" xfId="53" xr:uid="{00000000-0005-0000-0000-000009010000}"/>
    <cellStyle name="Normal 64" xfId="638" xr:uid="{D3E1EDAE-A546-4810-BA3F-1A44F268C35A}"/>
    <cellStyle name="Normal 65" xfId="639" xr:uid="{8406E9E2-9BD1-4604-A3A2-C28E30981773}"/>
    <cellStyle name="Normal 66" xfId="640" xr:uid="{F24F198E-CE89-43AC-9727-4A3DCA4477BA}"/>
    <cellStyle name="Normal 67" xfId="641" xr:uid="{71075AF9-9B49-4516-931F-713D7CBF5572}"/>
    <cellStyle name="Normal 68" xfId="642" xr:uid="{41963CCE-BF22-42B5-BB32-9DA69F00CF13}"/>
    <cellStyle name="Normal 69" xfId="643" xr:uid="{9C6D2B17-C175-4DD0-9D75-9EDC6E9E2560}"/>
    <cellStyle name="Normal 7" xfId="33" xr:uid="{00000000-0005-0000-0000-00000A010000}"/>
    <cellStyle name="Normal 7 10" xfId="1232" xr:uid="{A925D6DC-D2E9-4AB8-8F61-D955924F17E0}"/>
    <cellStyle name="Normal 7 2" xfId="41" xr:uid="{00000000-0005-0000-0000-00000B010000}"/>
    <cellStyle name="Normal 7 2 2" xfId="67" xr:uid="{00000000-0005-0000-0000-00000C010000}"/>
    <cellStyle name="Normal 7 2 2 2" xfId="102" xr:uid="{00000000-0005-0000-0000-00000D010000}"/>
    <cellStyle name="Normal 7 2 2 2 2" xfId="170" xr:uid="{00000000-0005-0000-0000-00000E010000}"/>
    <cellStyle name="Normal 7 2 2 2 2 2" xfId="306" xr:uid="{00000000-0005-0000-0000-00000F010000}"/>
    <cellStyle name="Normal 7 2 2 2 2 2 2" xfId="579" xr:uid="{AF97A7B1-A88F-4817-AF4C-F82EDCCBC963}"/>
    <cellStyle name="Normal 7 2 2 2 2 2 2 2" xfId="1215" xr:uid="{0A11383D-1E40-4BED-88BF-F23F22886DF1}"/>
    <cellStyle name="Normal 7 2 2 2 2 2 2 2 2" xfId="2314" xr:uid="{23BAF7B8-2A43-4F32-8D9E-046026DFF560}"/>
    <cellStyle name="Normal 7 2 2 2 2 2 2 3" xfId="1765" xr:uid="{A16CF631-19C5-4907-8F98-35131E8B27DD}"/>
    <cellStyle name="Normal 7 2 2 2 2 2 3" xfId="943" xr:uid="{1989E9B2-E4C0-41DC-AC86-AACC0811ADAB}"/>
    <cellStyle name="Normal 7 2 2 2 2 2 3 2" xfId="2042" xr:uid="{939064ED-980B-4042-9983-1DC49E939E20}"/>
    <cellStyle name="Normal 7 2 2 2 2 2 4" xfId="1493" xr:uid="{9EA7C2CA-2EC1-4C9A-9049-02DA704917F2}"/>
    <cellStyle name="Normal 7 2 2 2 2 3" xfId="443" xr:uid="{C4EA0EAE-DC1E-4A26-9083-3C76D02C4AAD}"/>
    <cellStyle name="Normal 7 2 2 2 2 3 2" xfId="1079" xr:uid="{4B85B8DD-7C36-466D-B427-59F6CDCA8ED9}"/>
    <cellStyle name="Normal 7 2 2 2 2 3 2 2" xfId="2178" xr:uid="{9A99709A-3352-4BBB-A33B-0DC1C2A3FDF3}"/>
    <cellStyle name="Normal 7 2 2 2 2 3 3" xfId="1629" xr:uid="{103CC401-DB12-483F-817A-3082A7403433}"/>
    <cellStyle name="Normal 7 2 2 2 2 4" xfId="807" xr:uid="{4E9AE568-6B26-4581-9308-99E11C42BBF0}"/>
    <cellStyle name="Normal 7 2 2 2 2 4 2" xfId="1906" xr:uid="{03C77704-3CB9-4AF0-9C30-55B01E95C0C9}"/>
    <cellStyle name="Normal 7 2 2 2 2 5" xfId="1357" xr:uid="{6675C53A-7B9C-4DE4-9CF2-4DEFE26178BB}"/>
    <cellStyle name="Normal 7 2 2 2 3" xfId="238" xr:uid="{00000000-0005-0000-0000-000010010000}"/>
    <cellStyle name="Normal 7 2 2 2 3 2" xfId="511" xr:uid="{0BF75ED3-F35E-44E9-9C3D-6D0C01F9A403}"/>
    <cellStyle name="Normal 7 2 2 2 3 2 2" xfId="1147" xr:uid="{0AA37AD3-3F69-449C-98BF-C1D8A54573BB}"/>
    <cellStyle name="Normal 7 2 2 2 3 2 2 2" xfId="2246" xr:uid="{BEE9BBBE-41F1-4CF9-9832-64211D7FE2D3}"/>
    <cellStyle name="Normal 7 2 2 2 3 2 3" xfId="1697" xr:uid="{15154CF0-E279-4F80-A7A5-561279743B14}"/>
    <cellStyle name="Normal 7 2 2 2 3 3" xfId="875" xr:uid="{D6021E02-607C-497B-88EB-7321D5E8DBEB}"/>
    <cellStyle name="Normal 7 2 2 2 3 3 2" xfId="1974" xr:uid="{AECF9793-C5F0-4AF7-9D81-943F90613B4F}"/>
    <cellStyle name="Normal 7 2 2 2 3 4" xfId="1425" xr:uid="{11B7D83F-85A1-4C36-9A3F-204BDD686A2E}"/>
    <cellStyle name="Normal 7 2 2 2 4" xfId="375" xr:uid="{8D927D18-6320-4283-943D-CF25E2214634}"/>
    <cellStyle name="Normal 7 2 2 2 4 2" xfId="1011" xr:uid="{7E5F6FE4-64DD-4699-83F5-AB7F8917BAAB}"/>
    <cellStyle name="Normal 7 2 2 2 4 2 2" xfId="2110" xr:uid="{E45182F5-EF2E-4887-8266-8C771C854222}"/>
    <cellStyle name="Normal 7 2 2 2 4 3" xfId="1561" xr:uid="{D10588A0-8DC0-4B95-9A96-9FC77BC19A1A}"/>
    <cellStyle name="Normal 7 2 2 2 5" xfId="739" xr:uid="{4C1FEB54-559C-495C-886D-AD5028565D06}"/>
    <cellStyle name="Normal 7 2 2 2 5 2" xfId="1838" xr:uid="{0B437253-9252-4950-82F6-42B330E4EA15}"/>
    <cellStyle name="Normal 7 2 2 2 6" xfId="1289" xr:uid="{D90F3E57-3A95-48BF-8B00-CBA07BAF2D52}"/>
    <cellStyle name="Normal 7 2 2 3" xfId="136" xr:uid="{00000000-0005-0000-0000-000011010000}"/>
    <cellStyle name="Normal 7 2 2 3 2" xfId="272" xr:uid="{00000000-0005-0000-0000-000012010000}"/>
    <cellStyle name="Normal 7 2 2 3 2 2" xfId="545" xr:uid="{F5D317F7-4C2E-43AF-9E24-642110B1358C}"/>
    <cellStyle name="Normal 7 2 2 3 2 2 2" xfId="1181" xr:uid="{229D149B-A50E-453D-8A3C-EE09A1AE6507}"/>
    <cellStyle name="Normal 7 2 2 3 2 2 2 2" xfId="2280" xr:uid="{80CCCF31-05D2-4310-88B6-B2EF8AD1805C}"/>
    <cellStyle name="Normal 7 2 2 3 2 2 3" xfId="1731" xr:uid="{BA0A0FA5-5C23-40FF-800F-5BBA42FC0344}"/>
    <cellStyle name="Normal 7 2 2 3 2 3" xfId="909" xr:uid="{05798834-43E4-444A-AC4F-BEB8F3107E3B}"/>
    <cellStyle name="Normal 7 2 2 3 2 3 2" xfId="2008" xr:uid="{2D317766-4BCC-449F-AB04-A7E5F4EDE218}"/>
    <cellStyle name="Normal 7 2 2 3 2 4" xfId="1459" xr:uid="{F61D39CE-6FF4-4C42-820A-D92BCE8A92F9}"/>
    <cellStyle name="Normal 7 2 2 3 3" xfId="409" xr:uid="{B59908B9-99B8-44AA-8DF4-01667B7AFCA4}"/>
    <cellStyle name="Normal 7 2 2 3 3 2" xfId="1045" xr:uid="{05976A06-1352-4607-BDCE-536D9D30A919}"/>
    <cellStyle name="Normal 7 2 2 3 3 2 2" xfId="2144" xr:uid="{19A9DD9A-9C55-425E-A0CD-A3447D1B177C}"/>
    <cellStyle name="Normal 7 2 2 3 3 3" xfId="1595" xr:uid="{88B8079F-758A-4C97-BA5E-CE3649E560C1}"/>
    <cellStyle name="Normal 7 2 2 3 4" xfId="773" xr:uid="{580172B4-C920-4C6F-B824-ABF0B61E4314}"/>
    <cellStyle name="Normal 7 2 2 3 4 2" xfId="1872" xr:uid="{745029F5-CDD8-40E6-9983-1AF2D16A3E44}"/>
    <cellStyle name="Normal 7 2 2 3 5" xfId="1323" xr:uid="{EF0D7A97-02FE-459A-A5DC-9FC85AB22A1E}"/>
    <cellStyle name="Normal 7 2 2 4" xfId="204" xr:uid="{00000000-0005-0000-0000-000013010000}"/>
    <cellStyle name="Normal 7 2 2 4 2" xfId="477" xr:uid="{C689786C-4A6B-4CCC-BF76-60718BAD41D6}"/>
    <cellStyle name="Normal 7 2 2 4 2 2" xfId="1113" xr:uid="{CBF6A996-FDBE-40B7-8452-79F4F559282D}"/>
    <cellStyle name="Normal 7 2 2 4 2 2 2" xfId="2212" xr:uid="{5FD6E1C1-40DB-4745-AD54-0C789AE2670A}"/>
    <cellStyle name="Normal 7 2 2 4 2 3" xfId="1663" xr:uid="{D8A57ACA-FA85-4A1E-8F30-B844D81A756E}"/>
    <cellStyle name="Normal 7 2 2 4 3" xfId="841" xr:uid="{452D0A55-4FEF-434A-938B-C42642B864CA}"/>
    <cellStyle name="Normal 7 2 2 4 3 2" xfId="1940" xr:uid="{CC74935C-3086-49AA-8E58-7AED206D0A9A}"/>
    <cellStyle name="Normal 7 2 2 4 4" xfId="1391" xr:uid="{2E1A43B7-D1E8-4A14-88A7-545AE513E3A7}"/>
    <cellStyle name="Normal 7 2 2 5" xfId="341" xr:uid="{F291D772-9028-483C-ABAF-DFF0D1C7DC09}"/>
    <cellStyle name="Normal 7 2 2 5 2" xfId="977" xr:uid="{E74B126A-BD6F-49BD-9CA3-0A6666DAB159}"/>
    <cellStyle name="Normal 7 2 2 5 2 2" xfId="2076" xr:uid="{92FC6F9C-701F-44DA-B768-C8ED6E321B6F}"/>
    <cellStyle name="Normal 7 2 2 5 3" xfId="1527" xr:uid="{A787E35A-430E-41D9-8924-F9BBF0DDC617}"/>
    <cellStyle name="Normal 7 2 2 6" xfId="705" xr:uid="{A4CABF9F-6B1C-4B9A-99FD-B3090CCD00E6}"/>
    <cellStyle name="Normal 7 2 2 6 2" xfId="1804" xr:uid="{146EED22-4A5A-4DF6-AE65-79761EEA320F}"/>
    <cellStyle name="Normal 7 2 2 7" xfId="1255" xr:uid="{0FAC94D0-782E-48B9-9C6E-3D65A0842634}"/>
    <cellStyle name="Normal 7 2 3" xfId="86" xr:uid="{00000000-0005-0000-0000-000014010000}"/>
    <cellStyle name="Normal 7 2 3 2" xfId="154" xr:uid="{00000000-0005-0000-0000-000015010000}"/>
    <cellStyle name="Normal 7 2 3 2 2" xfId="290" xr:uid="{00000000-0005-0000-0000-000016010000}"/>
    <cellStyle name="Normal 7 2 3 2 2 2" xfId="563" xr:uid="{A8F704C6-52B1-40F6-81F3-D40B673FED2B}"/>
    <cellStyle name="Normal 7 2 3 2 2 2 2" xfId="1199" xr:uid="{EFF53EC3-99E0-4294-AC2C-22A9B2891398}"/>
    <cellStyle name="Normal 7 2 3 2 2 2 2 2" xfId="2298" xr:uid="{3FD76873-3788-4636-B31A-B90CAA8EE480}"/>
    <cellStyle name="Normal 7 2 3 2 2 2 3" xfId="1749" xr:uid="{97F50A46-732D-4A2C-AB77-BDDB7E611AF9}"/>
    <cellStyle name="Normal 7 2 3 2 2 3" xfId="927" xr:uid="{15AAF4D2-A0CB-4AF5-AB26-A5B53E1CF79C}"/>
    <cellStyle name="Normal 7 2 3 2 2 3 2" xfId="2026" xr:uid="{91180594-5ABA-48D4-8AD8-044F761D86D1}"/>
    <cellStyle name="Normal 7 2 3 2 2 4" xfId="1477" xr:uid="{46D1A5BD-3213-48D6-ABFC-12361AC4CE2D}"/>
    <cellStyle name="Normal 7 2 3 2 3" xfId="427" xr:uid="{722BD816-5097-4816-9F2A-3DCF526D3594}"/>
    <cellStyle name="Normal 7 2 3 2 3 2" xfId="1063" xr:uid="{92AF92DE-F957-462A-885A-70DAFB25F374}"/>
    <cellStyle name="Normal 7 2 3 2 3 2 2" xfId="2162" xr:uid="{6A5E27BA-9BA6-4B33-8D46-C4043CB071A4}"/>
    <cellStyle name="Normal 7 2 3 2 3 3" xfId="1613" xr:uid="{36E2FCC3-E741-40FF-8AD0-009A1740C334}"/>
    <cellStyle name="Normal 7 2 3 2 4" xfId="791" xr:uid="{7E4A3CF2-43DE-4376-B4EF-08FB0E68141B}"/>
    <cellStyle name="Normal 7 2 3 2 4 2" xfId="1890" xr:uid="{5EC5A744-7B66-47D9-B605-BAAEC5613CD8}"/>
    <cellStyle name="Normal 7 2 3 2 5" xfId="1341" xr:uid="{AB719999-97FD-4B51-8990-DF8465631DDD}"/>
    <cellStyle name="Normal 7 2 3 3" xfId="222" xr:uid="{00000000-0005-0000-0000-000017010000}"/>
    <cellStyle name="Normal 7 2 3 3 2" xfId="495" xr:uid="{0589F028-0C63-480A-A223-198AC536BEF3}"/>
    <cellStyle name="Normal 7 2 3 3 2 2" xfId="1131" xr:uid="{19ACDD71-9791-49B5-8F98-7E911BD070CE}"/>
    <cellStyle name="Normal 7 2 3 3 2 2 2" xfId="2230" xr:uid="{218D7D68-DA95-452B-96D2-66FA9FD19FD5}"/>
    <cellStyle name="Normal 7 2 3 3 2 3" xfId="1681" xr:uid="{8E010EA4-EA53-4476-8660-A2086BB7431B}"/>
    <cellStyle name="Normal 7 2 3 3 3" xfId="859" xr:uid="{DE2A9B49-81B1-423C-9F17-A5048036B540}"/>
    <cellStyle name="Normal 7 2 3 3 3 2" xfId="1958" xr:uid="{4EE663AD-D0D6-4B51-A7FB-8F4A5AEAE209}"/>
    <cellStyle name="Normal 7 2 3 3 4" xfId="1409" xr:uid="{F696A6CA-0051-4458-B2FA-C803518594D1}"/>
    <cellStyle name="Normal 7 2 3 4" xfId="359" xr:uid="{2F7A5B88-2E2F-47A4-B0C5-215F4D3865E7}"/>
    <cellStyle name="Normal 7 2 3 4 2" xfId="995" xr:uid="{3CD25168-09C4-4888-90F6-7E4D89277F6F}"/>
    <cellStyle name="Normal 7 2 3 4 2 2" xfId="2094" xr:uid="{229D8CFF-571F-4CFF-B738-C6A0E4367DF3}"/>
    <cellStyle name="Normal 7 2 3 4 3" xfId="1545" xr:uid="{DEED77E9-1479-4F38-862D-9D674EEFF68F}"/>
    <cellStyle name="Normal 7 2 3 5" xfId="723" xr:uid="{172D3156-EF2E-4CCA-96B2-03635805B2FE}"/>
    <cellStyle name="Normal 7 2 3 5 2" xfId="1822" xr:uid="{C481BA05-3500-417E-BA9B-5A0A68800F20}"/>
    <cellStyle name="Normal 7 2 3 6" xfId="1273" xr:uid="{5F62744F-D477-492F-9B29-6343D9C75ABF}"/>
    <cellStyle name="Normal 7 2 4" xfId="120" xr:uid="{00000000-0005-0000-0000-000018010000}"/>
    <cellStyle name="Normal 7 2 4 2" xfId="256" xr:uid="{00000000-0005-0000-0000-000019010000}"/>
    <cellStyle name="Normal 7 2 4 2 2" xfId="529" xr:uid="{65B275D2-BF59-446C-8FB5-FA103904F6EC}"/>
    <cellStyle name="Normal 7 2 4 2 2 2" xfId="1165" xr:uid="{76A0F6C9-E3E8-43B6-BFD7-0F1B38B3476E}"/>
    <cellStyle name="Normal 7 2 4 2 2 2 2" xfId="2264" xr:uid="{9D0B5386-801A-486B-B05D-CE1D9E4A5F76}"/>
    <cellStyle name="Normal 7 2 4 2 2 3" xfId="1715" xr:uid="{7FCC7073-45E4-4419-9214-32DBC55A1AD5}"/>
    <cellStyle name="Normal 7 2 4 2 3" xfId="893" xr:uid="{98A2BC5A-398B-49A1-AD11-E3A927750707}"/>
    <cellStyle name="Normal 7 2 4 2 3 2" xfId="1992" xr:uid="{FAD9E08F-EA92-4430-848F-66AA8CAB2014}"/>
    <cellStyle name="Normal 7 2 4 2 4" xfId="1443" xr:uid="{7CA35EB7-FC93-47FB-ADDD-181E843248CA}"/>
    <cellStyle name="Normal 7 2 4 3" xfId="393" xr:uid="{9A196D68-E82D-4D35-9543-7D4CC222F709}"/>
    <cellStyle name="Normal 7 2 4 3 2" xfId="1029" xr:uid="{60C8E7DD-4A0C-4150-95C1-DCDF978C4FDB}"/>
    <cellStyle name="Normal 7 2 4 3 2 2" xfId="2128" xr:uid="{565A384C-77D1-495C-9B79-AB82B2131FE5}"/>
    <cellStyle name="Normal 7 2 4 3 3" xfId="1579" xr:uid="{E4BAF88D-5E8F-492B-BCDD-397A484E5CAE}"/>
    <cellStyle name="Normal 7 2 4 4" xfId="757" xr:uid="{D8953B1E-BCF8-4924-BAD4-450220992B8A}"/>
    <cellStyle name="Normal 7 2 4 4 2" xfId="1856" xr:uid="{C3466EE9-0344-4DED-BA0C-0180E9372F30}"/>
    <cellStyle name="Normal 7 2 4 5" xfId="1307" xr:uid="{1CB0FA5A-9335-49A4-8DB3-7C9ED7EB0AB6}"/>
    <cellStyle name="Normal 7 2 5" xfId="188" xr:uid="{00000000-0005-0000-0000-00001A010000}"/>
    <cellStyle name="Normal 7 2 5 2" xfId="461" xr:uid="{33F17196-30BA-4972-909A-67323C8CD432}"/>
    <cellStyle name="Normal 7 2 5 2 2" xfId="1097" xr:uid="{B5B80084-134D-4B96-903C-DA70EAF89D08}"/>
    <cellStyle name="Normal 7 2 5 2 2 2" xfId="2196" xr:uid="{08E8E189-AF0E-4C78-839B-A1301B4AF163}"/>
    <cellStyle name="Normal 7 2 5 2 3" xfId="1647" xr:uid="{4EECC4BD-256C-4AFD-86B6-CE604093B5A2}"/>
    <cellStyle name="Normal 7 2 5 3" xfId="825" xr:uid="{60286142-1231-4421-ABC6-C5D2431E7D35}"/>
    <cellStyle name="Normal 7 2 5 3 2" xfId="1924" xr:uid="{E1A9DD23-482D-4075-9C05-8F0C3A133837}"/>
    <cellStyle name="Normal 7 2 5 4" xfId="1375" xr:uid="{BD2D07BB-4A6F-4250-B90A-70A97B49B28A}"/>
    <cellStyle name="Normal 7 2 6" xfId="325" xr:uid="{D63D7D06-9345-4AA8-8C86-B56F3FE1AE4D}"/>
    <cellStyle name="Normal 7 2 6 2" xfId="961" xr:uid="{892CF4A2-EAE2-441B-9E27-F72EECFD3806}"/>
    <cellStyle name="Normal 7 2 6 2 2" xfId="2060" xr:uid="{BCB85F5F-2BC1-4FAF-BD4E-8B2FB26BCAFC}"/>
    <cellStyle name="Normal 7 2 6 3" xfId="1511" xr:uid="{B263811F-446E-4D16-A496-E0A7EB76DB94}"/>
    <cellStyle name="Normal 7 2 7" xfId="689" xr:uid="{982A49EC-3AF2-4CD6-9389-5CC6268125C0}"/>
    <cellStyle name="Normal 7 2 7 2" xfId="1788" xr:uid="{AACF95C0-5EC3-467D-A9D1-85ED50C6D073}"/>
    <cellStyle name="Normal 7 2 8" xfId="1239" xr:uid="{A532BB0C-B966-4004-857D-02AE6DADEDAA}"/>
    <cellStyle name="Normal 7 3" xfId="55" xr:uid="{00000000-0005-0000-0000-00001B010000}"/>
    <cellStyle name="Normal 7 4" xfId="60" xr:uid="{00000000-0005-0000-0000-00001C010000}"/>
    <cellStyle name="Normal 7 4 2" xfId="95" xr:uid="{00000000-0005-0000-0000-00001D010000}"/>
    <cellStyle name="Normal 7 4 2 2" xfId="163" xr:uid="{00000000-0005-0000-0000-00001E010000}"/>
    <cellStyle name="Normal 7 4 2 2 2" xfId="299" xr:uid="{00000000-0005-0000-0000-00001F010000}"/>
    <cellStyle name="Normal 7 4 2 2 2 2" xfId="572" xr:uid="{F100C003-27C5-4132-AE9D-937225357C05}"/>
    <cellStyle name="Normal 7 4 2 2 2 2 2" xfId="1208" xr:uid="{2E4AE5E6-A956-4DA8-BBEB-C3CE3417438D}"/>
    <cellStyle name="Normal 7 4 2 2 2 2 2 2" xfId="2307" xr:uid="{3330F072-020B-4ED6-9CDB-3FBA76443B41}"/>
    <cellStyle name="Normal 7 4 2 2 2 2 3" xfId="1758" xr:uid="{2EF1DE25-BC48-4FCD-9D94-9E14E9C38D2F}"/>
    <cellStyle name="Normal 7 4 2 2 2 3" xfId="936" xr:uid="{0E9EB617-C133-4B2E-89F7-09CA6CA5691C}"/>
    <cellStyle name="Normal 7 4 2 2 2 3 2" xfId="2035" xr:uid="{AF368447-E335-4380-88C9-76C4C7634D01}"/>
    <cellStyle name="Normal 7 4 2 2 2 4" xfId="1486" xr:uid="{5A7D2408-1EE5-4F7A-833D-9BD491BA22F0}"/>
    <cellStyle name="Normal 7 4 2 2 3" xfId="436" xr:uid="{F6D37DDF-A9D9-45AE-BE2D-22376A1A2B55}"/>
    <cellStyle name="Normal 7 4 2 2 3 2" xfId="1072" xr:uid="{2872FA21-9879-4963-A7E6-3E7257A3F410}"/>
    <cellStyle name="Normal 7 4 2 2 3 2 2" xfId="2171" xr:uid="{3680A355-4C31-471D-9307-60D75D6B0C00}"/>
    <cellStyle name="Normal 7 4 2 2 3 3" xfId="1622" xr:uid="{82FEE9FB-85E9-4506-8E25-9DFCB0EC72B1}"/>
    <cellStyle name="Normal 7 4 2 2 4" xfId="800" xr:uid="{C8B43BBE-80BB-43DD-999E-6C54658E02EF}"/>
    <cellStyle name="Normal 7 4 2 2 4 2" xfId="1899" xr:uid="{6FD8935E-7D05-4A3B-BECB-9A1CBB9DA65C}"/>
    <cellStyle name="Normal 7 4 2 2 5" xfId="1350" xr:uid="{50227F70-A4CE-4313-BCF3-56581A7281D6}"/>
    <cellStyle name="Normal 7 4 2 3" xfId="231" xr:uid="{00000000-0005-0000-0000-000020010000}"/>
    <cellStyle name="Normal 7 4 2 3 2" xfId="504" xr:uid="{D6A06245-442B-4D8B-91E7-D2A38BE79158}"/>
    <cellStyle name="Normal 7 4 2 3 2 2" xfId="1140" xr:uid="{D2194A53-E79A-4053-90EE-30F7FFD1ADDB}"/>
    <cellStyle name="Normal 7 4 2 3 2 2 2" xfId="2239" xr:uid="{B3C26315-789B-42B1-A588-81E9C8549554}"/>
    <cellStyle name="Normal 7 4 2 3 2 3" xfId="1690" xr:uid="{8743C415-EF33-4D7E-910F-888BCE630D23}"/>
    <cellStyle name="Normal 7 4 2 3 3" xfId="868" xr:uid="{B22FD364-7456-4492-8E7A-04D9E2F9381B}"/>
    <cellStyle name="Normal 7 4 2 3 3 2" xfId="1967" xr:uid="{E7A5219A-A009-4505-ABC1-200BD0A41A60}"/>
    <cellStyle name="Normal 7 4 2 3 4" xfId="1418" xr:uid="{971ED734-F60B-4691-99A9-62F78C495D2B}"/>
    <cellStyle name="Normal 7 4 2 4" xfId="368" xr:uid="{50729FA3-6B1F-48AC-A837-9B50255945AA}"/>
    <cellStyle name="Normal 7 4 2 4 2" xfId="1004" xr:uid="{C8A0C0C7-AB44-4D6C-A577-CC49308BE6CF}"/>
    <cellStyle name="Normal 7 4 2 4 2 2" xfId="2103" xr:uid="{E36BF41A-597B-4010-B0F2-828B54E8AB02}"/>
    <cellStyle name="Normal 7 4 2 4 3" xfId="1554" xr:uid="{588D39B9-D92E-4C7C-AA49-9911606B06A3}"/>
    <cellStyle name="Normal 7 4 2 5" xfId="732" xr:uid="{0EB60E54-CA90-41FA-9636-1CDD658C5A37}"/>
    <cellStyle name="Normal 7 4 2 5 2" xfId="1831" xr:uid="{74A14E6D-1010-4F78-86FE-CDD19CBEE6A3}"/>
    <cellStyle name="Normal 7 4 2 6" xfId="1282" xr:uid="{0B57EB24-3FB5-42F2-86B9-53B6B9199F73}"/>
    <cellStyle name="Normal 7 4 3" xfId="129" xr:uid="{00000000-0005-0000-0000-000021010000}"/>
    <cellStyle name="Normal 7 4 3 2" xfId="265" xr:uid="{00000000-0005-0000-0000-000022010000}"/>
    <cellStyle name="Normal 7 4 3 2 2" xfId="538" xr:uid="{B912B764-5CAC-4B16-B4D2-CEEB6EF2C7AE}"/>
    <cellStyle name="Normal 7 4 3 2 2 2" xfId="1174" xr:uid="{24704E9A-1053-49AF-866E-C76CF2DEBF08}"/>
    <cellStyle name="Normal 7 4 3 2 2 2 2" xfId="2273" xr:uid="{0047744D-A01B-433D-8F6D-80343EA13CDE}"/>
    <cellStyle name="Normal 7 4 3 2 2 3" xfId="1724" xr:uid="{30B35E39-D3D8-4DEC-9080-B8C3C723DDD3}"/>
    <cellStyle name="Normal 7 4 3 2 3" xfId="902" xr:uid="{EB8C7ED7-CA0D-4225-9011-83BD59FE9649}"/>
    <cellStyle name="Normal 7 4 3 2 3 2" xfId="2001" xr:uid="{F48AD3BD-FF68-494B-9D8D-C93F9F32B759}"/>
    <cellStyle name="Normal 7 4 3 2 4" xfId="1452" xr:uid="{CB0AF633-E91D-43DF-B349-692466DBD5F5}"/>
    <cellStyle name="Normal 7 4 3 3" xfId="402" xr:uid="{C5ABCEFE-887F-4AB0-BF4E-62B657113D3C}"/>
    <cellStyle name="Normal 7 4 3 3 2" xfId="1038" xr:uid="{E1BB3BFE-0C41-41FD-A6FB-7DF56D23A153}"/>
    <cellStyle name="Normal 7 4 3 3 2 2" xfId="2137" xr:uid="{27658665-7261-4911-A555-7E963BCBB367}"/>
    <cellStyle name="Normal 7 4 3 3 3" xfId="1588" xr:uid="{B0B3C5A5-6B41-4B6A-94B0-2DBA19ABAFE5}"/>
    <cellStyle name="Normal 7 4 3 4" xfId="766" xr:uid="{33FFD094-D50D-4F1F-8D16-D00745067CAC}"/>
    <cellStyle name="Normal 7 4 3 4 2" xfId="1865" xr:uid="{9E1FD8D9-FC14-4940-A6FF-3312DD5A1565}"/>
    <cellStyle name="Normal 7 4 3 5" xfId="1316" xr:uid="{131D4D62-E976-4F08-B0D9-C1546ACB9661}"/>
    <cellStyle name="Normal 7 4 4" xfId="197" xr:uid="{00000000-0005-0000-0000-000023010000}"/>
    <cellStyle name="Normal 7 4 4 2" xfId="470" xr:uid="{78EBB120-EE38-47CD-9A57-0D89BDB7783F}"/>
    <cellStyle name="Normal 7 4 4 2 2" xfId="1106" xr:uid="{167FABF6-5D41-4813-8076-0A98BF26CDB7}"/>
    <cellStyle name="Normal 7 4 4 2 2 2" xfId="2205" xr:uid="{5E95C3A3-F0FA-441B-A6CE-71FD50E89442}"/>
    <cellStyle name="Normal 7 4 4 2 3" xfId="1656" xr:uid="{C57B6CD0-C240-49EF-827F-74A823D5E14D}"/>
    <cellStyle name="Normal 7 4 4 3" xfId="834" xr:uid="{03B744EA-F50D-467E-A581-CA2EF56779C2}"/>
    <cellStyle name="Normal 7 4 4 3 2" xfId="1933" xr:uid="{4FAA5141-4BBB-4512-97FF-5D45FAB6668F}"/>
    <cellStyle name="Normal 7 4 4 4" xfId="1384" xr:uid="{4CC7B5C2-3B1C-4781-943E-E705FD756B1C}"/>
    <cellStyle name="Normal 7 4 5" xfId="334" xr:uid="{EB080EE2-14DC-4B30-9D90-533454F47B47}"/>
    <cellStyle name="Normal 7 4 5 2" xfId="970" xr:uid="{CC5899DB-5DCD-4510-BC5A-8FB07EB4561B}"/>
    <cellStyle name="Normal 7 4 5 2 2" xfId="2069" xr:uid="{28F38D51-8F24-4E97-ACE8-56B4925F5AB1}"/>
    <cellStyle name="Normal 7 4 5 3" xfId="1520" xr:uid="{BF99032A-FC24-46A3-92BC-E7B6D699EF7F}"/>
    <cellStyle name="Normal 7 4 6" xfId="698" xr:uid="{4D18401E-D196-4AB5-8052-D4AA4D199866}"/>
    <cellStyle name="Normal 7 4 6 2" xfId="1797" xr:uid="{4534F90A-FC2E-46D1-919D-28BD2139B4A3}"/>
    <cellStyle name="Normal 7 4 7" xfId="1248" xr:uid="{89660772-94DA-4F7D-A83B-C081822A7362}"/>
    <cellStyle name="Normal 7 5" xfId="79" xr:uid="{00000000-0005-0000-0000-000024010000}"/>
    <cellStyle name="Normal 7 5 2" xfId="147" xr:uid="{00000000-0005-0000-0000-000025010000}"/>
    <cellStyle name="Normal 7 5 2 2" xfId="283" xr:uid="{00000000-0005-0000-0000-000026010000}"/>
    <cellStyle name="Normal 7 5 2 2 2" xfId="556" xr:uid="{4F8F45D4-AC2F-41E3-88D9-685AAFCC8AFC}"/>
    <cellStyle name="Normal 7 5 2 2 2 2" xfId="1192" xr:uid="{66C29534-5261-407D-96B0-0717FE520A2F}"/>
    <cellStyle name="Normal 7 5 2 2 2 2 2" xfId="2291" xr:uid="{A44C6436-D3B1-4032-B21E-7985ECACCCFC}"/>
    <cellStyle name="Normal 7 5 2 2 2 3" xfId="1742" xr:uid="{50D4CA8E-17F8-428A-94F4-C9DD08747A23}"/>
    <cellStyle name="Normal 7 5 2 2 3" xfId="920" xr:uid="{37B43E31-3B39-49BC-A46A-83AD37874626}"/>
    <cellStyle name="Normal 7 5 2 2 3 2" xfId="2019" xr:uid="{F67E6A79-9AFE-4010-8286-17053ED72ED9}"/>
    <cellStyle name="Normal 7 5 2 2 4" xfId="1470" xr:uid="{0A1DF179-4C6F-4F03-886A-60550920E3E8}"/>
    <cellStyle name="Normal 7 5 2 3" xfId="420" xr:uid="{88B690AD-EF12-4133-824C-7CA46ABCC57B}"/>
    <cellStyle name="Normal 7 5 2 3 2" xfId="1056" xr:uid="{BCF424AE-6627-4F19-ABDC-BC49643BCB65}"/>
    <cellStyle name="Normal 7 5 2 3 2 2" xfId="2155" xr:uid="{76638DB5-F92F-4D99-AE5F-67B58ADAB288}"/>
    <cellStyle name="Normal 7 5 2 3 3" xfId="1606" xr:uid="{6D0FCDC6-2D50-43DE-8AD9-3BF06D9A9C66}"/>
    <cellStyle name="Normal 7 5 2 4" xfId="784" xr:uid="{95F13F8D-34B1-453C-811A-F0C52D532190}"/>
    <cellStyle name="Normal 7 5 2 4 2" xfId="1883" xr:uid="{11EBC2FB-F059-4596-8557-357B6C6B30F8}"/>
    <cellStyle name="Normal 7 5 2 5" xfId="1334" xr:uid="{089CB8BA-6996-457C-9CB8-D5F7409164CF}"/>
    <cellStyle name="Normal 7 5 3" xfId="215" xr:uid="{00000000-0005-0000-0000-000027010000}"/>
    <cellStyle name="Normal 7 5 3 2" xfId="488" xr:uid="{634D4727-A6D4-4055-9A67-1B5587D7B976}"/>
    <cellStyle name="Normal 7 5 3 2 2" xfId="1124" xr:uid="{F9D354D8-F225-46C3-B930-55F60840B248}"/>
    <cellStyle name="Normal 7 5 3 2 2 2" xfId="2223" xr:uid="{9D84C693-D16D-4C74-B375-E2D27CBAB2FD}"/>
    <cellStyle name="Normal 7 5 3 2 3" xfId="1674" xr:uid="{C0BD66CE-4A1B-4680-9BDF-1CA08E31FD1A}"/>
    <cellStyle name="Normal 7 5 3 3" xfId="852" xr:uid="{6E3457BA-7B4E-48F2-812F-DA520F466A74}"/>
    <cellStyle name="Normal 7 5 3 3 2" xfId="1951" xr:uid="{9C34BD29-9B02-4641-908A-FB56F28DF7E8}"/>
    <cellStyle name="Normal 7 5 3 4" xfId="1402" xr:uid="{028EDFDE-B80E-4867-904B-776CB4739832}"/>
    <cellStyle name="Normal 7 5 4" xfId="352" xr:uid="{387F37C8-5A6A-4FE8-96CF-AF533D142F32}"/>
    <cellStyle name="Normal 7 5 4 2" xfId="988" xr:uid="{1926E5B4-F35B-47FD-982B-3AE0822317F1}"/>
    <cellStyle name="Normal 7 5 4 2 2" xfId="2087" xr:uid="{275CC7BB-4A5F-47BE-BFB3-DD8A61BAD80F}"/>
    <cellStyle name="Normal 7 5 4 3" xfId="1538" xr:uid="{98359841-9E5B-4E63-BADC-8A94A9E5D617}"/>
    <cellStyle name="Normal 7 5 5" xfId="716" xr:uid="{C97D0B9F-9637-4546-8FBE-DC8DBAB76218}"/>
    <cellStyle name="Normal 7 5 5 2" xfId="1815" xr:uid="{3DD55FF9-A41F-4516-8166-5D01D9608ED4}"/>
    <cellStyle name="Normal 7 5 6" xfId="1266" xr:uid="{906D6533-4C9F-49CE-B148-84FE72CE705E}"/>
    <cellStyle name="Normal 7 6" xfId="113" xr:uid="{00000000-0005-0000-0000-000028010000}"/>
    <cellStyle name="Normal 7 6 2" xfId="249" xr:uid="{00000000-0005-0000-0000-000029010000}"/>
    <cellStyle name="Normal 7 6 2 2" xfId="522" xr:uid="{E412A455-63DD-4089-8196-0975701F972F}"/>
    <cellStyle name="Normal 7 6 2 2 2" xfId="1158" xr:uid="{46B382BC-EAA5-432F-8EC5-97B61219D416}"/>
    <cellStyle name="Normal 7 6 2 2 2 2" xfId="2257" xr:uid="{732DE10A-A387-4DD5-AD3F-2E3A795F6763}"/>
    <cellStyle name="Normal 7 6 2 2 3" xfId="1708" xr:uid="{126AA130-277D-4C8E-9DFE-1585F7222A46}"/>
    <cellStyle name="Normal 7 6 2 3" xfId="886" xr:uid="{6481FCE7-CD60-470F-ACEA-936BCEC7F057}"/>
    <cellStyle name="Normal 7 6 2 3 2" xfId="1985" xr:uid="{F1A44BC5-3841-49D7-9C2C-5EFA00DC56ED}"/>
    <cellStyle name="Normal 7 6 2 4" xfId="1436" xr:uid="{32E91BAB-E2C8-43E6-A2D5-6943B6FCB540}"/>
    <cellStyle name="Normal 7 6 3" xfId="386" xr:uid="{3CBC117D-79FA-464F-B4F8-69AF6402D43E}"/>
    <cellStyle name="Normal 7 6 3 2" xfId="1022" xr:uid="{A7DD8289-F0F8-4985-B39F-E386276F3BF2}"/>
    <cellStyle name="Normal 7 6 3 2 2" xfId="2121" xr:uid="{463A536B-0470-4012-B19F-5053D5AE3074}"/>
    <cellStyle name="Normal 7 6 3 3" xfId="1572" xr:uid="{60F62F47-85C4-4BBA-A541-280FA6239681}"/>
    <cellStyle name="Normal 7 6 4" xfId="750" xr:uid="{47C27E16-A4EB-435D-BAF1-6FAC0A500D0D}"/>
    <cellStyle name="Normal 7 6 4 2" xfId="1849" xr:uid="{E7268D9D-DA2B-4C10-8C04-56F0B107D146}"/>
    <cellStyle name="Normal 7 6 5" xfId="1300" xr:uid="{A7AB704C-5691-4244-B070-52BDDD5F29AB}"/>
    <cellStyle name="Normal 7 7" xfId="181" xr:uid="{00000000-0005-0000-0000-00002A010000}"/>
    <cellStyle name="Normal 7 7 2" xfId="454" xr:uid="{59A38859-4F31-4AD6-B850-D83C1B7B90EB}"/>
    <cellStyle name="Normal 7 7 2 2" xfId="1090" xr:uid="{346CD647-96C7-4F03-8C87-CEB29CF5348E}"/>
    <cellStyle name="Normal 7 7 2 2 2" xfId="2189" xr:uid="{98E20726-0EC0-496A-96C0-BE6A5830C33F}"/>
    <cellStyle name="Normal 7 7 2 3" xfId="1640" xr:uid="{8566D8AD-C557-4756-B365-2CC49FF8A6C3}"/>
    <cellStyle name="Normal 7 7 3" xfId="818" xr:uid="{6B2EB00E-0FAA-46F5-8A79-6B3C1832AB8B}"/>
    <cellStyle name="Normal 7 7 3 2" xfId="1917" xr:uid="{0ADB947C-DF09-4454-B5A0-23A5A2921AC2}"/>
    <cellStyle name="Normal 7 7 4" xfId="1368" xr:uid="{7290C4B3-5E2C-406F-91C1-EDED372D9162}"/>
    <cellStyle name="Normal 7 8" xfId="318" xr:uid="{034CD7C8-6197-4C24-A9FC-7C3A12155159}"/>
    <cellStyle name="Normal 7 8 2" xfId="954" xr:uid="{B6DA6A22-EA3F-4D9F-8F8B-F243FE66CEB0}"/>
    <cellStyle name="Normal 7 8 2 2" xfId="2053" xr:uid="{0B2AB184-7FE7-4604-9229-4681A7F4E6F8}"/>
    <cellStyle name="Normal 7 8 3" xfId="1504" xr:uid="{857D24A2-700A-47B8-B758-607F7AFEF387}"/>
    <cellStyle name="Normal 7 9" xfId="682" xr:uid="{5FF262E1-3887-4B2B-8B38-5F253611C1CB}"/>
    <cellStyle name="Normal 7 9 2" xfId="1781" xr:uid="{9E835D73-068F-42E9-9373-15BA5F643CF6}"/>
    <cellStyle name="Normal 70" xfId="644" xr:uid="{9A765BFE-50DB-4339-B381-9B79650B4393}"/>
    <cellStyle name="Normal 70 2" xfId="54" xr:uid="{00000000-0005-0000-0000-00002B010000}"/>
    <cellStyle name="Normal 71" xfId="645" xr:uid="{41597918-76C2-478A-B492-F54C9ABD57CD}"/>
    <cellStyle name="Normal 72" xfId="646" xr:uid="{2C42B3C7-5746-4487-ACBC-CD629DDE11C0}"/>
    <cellStyle name="Normal 73" xfId="647" xr:uid="{A9B77A93-772E-4FFB-91E3-A6CA4E7E0D66}"/>
    <cellStyle name="Normal 74" xfId="648" xr:uid="{24E1E3B6-D12E-47D1-968A-FAD950864BC2}"/>
    <cellStyle name="Normal 75" xfId="649" xr:uid="{FEE10E78-809A-4F0F-B4F8-6DEE6D64F1A1}"/>
    <cellStyle name="Normal 76" xfId="650" xr:uid="{9704815F-D946-4CD7-9579-05BA21BA4D9D}"/>
    <cellStyle name="Normal 77" xfId="651" xr:uid="{F0A01E52-D4AD-4341-B49B-1ADE160A279B}"/>
    <cellStyle name="Normal 78" xfId="652" xr:uid="{35F4386D-F736-43DF-843C-16883E226A00}"/>
    <cellStyle name="Normal 79" xfId="653" xr:uid="{DE235952-8673-434E-B5CC-6111A67CF810}"/>
    <cellStyle name="Normal 8" xfId="56" xr:uid="{00000000-0005-0000-0000-00002C010000}"/>
    <cellStyle name="Normal 80" xfId="654" xr:uid="{3E920605-83EF-46FA-BF03-3B64DE489D80}"/>
    <cellStyle name="Normal 81" xfId="655" xr:uid="{0B00DECF-E960-40DD-94FC-F6E7F8CA7049}"/>
    <cellStyle name="Normal 82" xfId="656" xr:uid="{46FF539C-0C8C-4951-ABD0-2377F8F0CDF3}"/>
    <cellStyle name="Normal 83" xfId="657" xr:uid="{AAC5FADF-CA72-4755-B044-ABA0CE108487}"/>
    <cellStyle name="Normal 84" xfId="658" xr:uid="{A7F14C33-C82B-4AB4-8669-177E0E162D06}"/>
    <cellStyle name="Normal 85" xfId="659" xr:uid="{A58959B8-5AA3-408A-B0CA-F1975C26A207}"/>
    <cellStyle name="Normal 86" xfId="660" xr:uid="{9928C57D-EA28-428C-83C1-32BEE04D1885}"/>
    <cellStyle name="Normal 87" xfId="661" xr:uid="{4D8C92D0-4611-4BFE-8582-47FC7355D5E2}"/>
    <cellStyle name="Normal 88" xfId="662" xr:uid="{092D1829-8DC6-460F-80DD-A867B3C03633}"/>
    <cellStyle name="Normal 89" xfId="663" xr:uid="{F72DDB6A-D2E5-420A-B769-55DD8835A822}"/>
    <cellStyle name="Normal 9" xfId="75" xr:uid="{00000000-0005-0000-0000-00002D010000}"/>
    <cellStyle name="Normal 90" xfId="664" xr:uid="{FB82FDC6-265C-4DEA-92F2-96BABF089209}"/>
    <cellStyle name="Normal 91" xfId="665" xr:uid="{48FAB58A-9154-42E1-B197-544A614AE8E6}"/>
    <cellStyle name="Normal 92" xfId="666" xr:uid="{B40873FC-5EAE-4F86-ACF9-0B59A6319863}"/>
    <cellStyle name="Normal 93" xfId="667" xr:uid="{0CE07700-4E20-4AD2-9E46-CB6AC69E6ABD}"/>
    <cellStyle name="Normal 94" xfId="668" xr:uid="{8692FD6D-4B02-46D9-9AB8-7D4F6B701F35}"/>
    <cellStyle name="Normal 94 2" xfId="1225" xr:uid="{02444C2C-6F8A-4B78-B791-F8DF0CEFF3C1}"/>
    <cellStyle name="Normal 94 2 2" xfId="2324" xr:uid="{F8F1BB1C-1C90-4266-B683-961E7A123056}"/>
    <cellStyle name="Normal 94 3" xfId="1776" xr:uid="{62EF7356-169D-4ED3-A3A9-CDDCF18D9704}"/>
    <cellStyle name="Normal 95" xfId="669" xr:uid="{91C9DDF4-A534-44F3-AB8C-A02BC9EC694A}"/>
    <cellStyle name="Normal 96" xfId="670" xr:uid="{1C50F110-4D63-4A17-8348-C9E424839811}"/>
    <cellStyle name="Normal 97" xfId="671" xr:uid="{9FD82859-15E5-4A0A-BEEF-2F4B7A1AAD52}"/>
    <cellStyle name="Normal 98" xfId="672" xr:uid="{C8E9B365-817E-4E4F-B2C7-55B1B49F471E}"/>
    <cellStyle name="Normal 99" xfId="673" xr:uid="{6F9C411A-C765-4077-A976-4DC9317004E4}"/>
    <cellStyle name="Normal_Sheet1 2" xfId="7" xr:uid="{00000000-0005-0000-0000-00002E010000}"/>
    <cellStyle name="Normal_Transit Time Capricorn" xfId="9" xr:uid="{00000000-0005-0000-0000-00002F010000}"/>
    <cellStyle name="Normal_Transit Time Silk" xfId="12" xr:uid="{00000000-0005-0000-0000-000030010000}"/>
    <cellStyle name="Normal_Xship1 version 3.1" xfId="2" xr:uid="{00000000-0005-0000-0000-000031010000}"/>
    <cellStyle name="Normal_Xship1 version 3.1_WPCCF&amp;Aussie-26th March 2007 2" xfId="6" xr:uid="{00000000-0005-0000-0000-000032010000}"/>
    <cellStyle name="Normal_Xship1 Version 60.3_WPCCF&amp;Aussie-26th March 2007 2" xfId="4" xr:uid="{00000000-0005-0000-0000-000033010000}"/>
    <cellStyle name="Normal_Xship1 Version 65.2_WPCCF&amp;Aussie-26th March 2007 3" xfId="11" xr:uid="{00000000-0005-0000-0000-000034010000}"/>
    <cellStyle name="Normal_Xship1 Version 65.4_WPCCF&amp;Aussie-26th March 2007 2" xfId="8" xr:uid="{00000000-0005-0000-0000-000035010000}"/>
    <cellStyle name="Normal_Xship1 Version 68.8 not yet_WPCCF&amp;Aussie-26th March 2007 2" xfId="10" xr:uid="{00000000-0005-0000-0000-000036010000}"/>
    <cellStyle name="Normal_Xship1 Version 71.7not yet_WPCCF&amp;Aussie-26th March 2007 3" xfId="3" xr:uid="{00000000-0005-0000-0000-000037010000}"/>
    <cellStyle name="Style 1" xfId="31" xr:uid="{00000000-0005-0000-0000-000038010000}"/>
    <cellStyle name="VISION" xfId="32" xr:uid="{00000000-0005-0000-0000-000039010000}"/>
  </cellStyles>
  <dxfs count="0"/>
  <tableStyles count="0" defaultTableStyle="TableStyleMedium2" defaultPivotStyle="PivotStyleLight16"/>
  <colors>
    <mruColors>
      <color rgb="FFFFFFCC"/>
      <color rgb="FF0000FF"/>
      <color rgb="FFFF3300"/>
      <color rgb="FFFFE7E7"/>
      <color rgb="FFF5D9FF"/>
      <color rgb="FFD9FFF5"/>
      <color rgb="FFDFFDE8"/>
      <color rgb="FFEBEBFF"/>
      <color rgb="FFFFDDDD"/>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activeX1.xml><?xml version="1.0" encoding="utf-8"?>
<ax:ocx xmlns:ax="http://schemas.microsoft.com/office/2006/activeX" xmlns:r="http://schemas.openxmlformats.org/officeDocument/2006/relationships" ax:classid="{5512D11A-5CC6-11CF-8D67-00AA00BDCE1D}" ax:persistence="persistStream" r:id="rId1"/>
</file>

<file path=xl/activeX/activeX2.xml><?xml version="1.0" encoding="utf-8"?>
<ax:ocx xmlns:ax="http://schemas.microsoft.com/office/2006/activeX" xmlns:r="http://schemas.openxmlformats.org/officeDocument/2006/relationships" ax:classid="{5512D11A-5CC6-11CF-8D67-00AA00BDCE1D}" ax:persistence="persistStream" r:id="rId1"/>
</file>

<file path=xl/activeX/activeX3.xml><?xml version="1.0" encoding="utf-8"?>
<ax:ocx xmlns:ax="http://schemas.microsoft.com/office/2006/activeX" xmlns:r="http://schemas.openxmlformats.org/officeDocument/2006/relationships" ax:classid="{5512D118-5CC6-11CF-8D67-00AA00BDCE1D}" ax:persistence="persistStream" r:id="rI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HOME!A1"/></Relationships>
</file>

<file path=xl/drawings/_rels/drawing11.xml.rels><?xml version="1.0" encoding="UTF-8" standalone="yes"?>
<Relationships xmlns="http://schemas.openxmlformats.org/package/2006/relationships"><Relationship Id="rId1" Type="http://schemas.openxmlformats.org/officeDocument/2006/relationships/hyperlink" Target="#HOME!A1"/></Relationships>
</file>

<file path=xl/drawings/_rels/drawing12.xml.rels><?xml version="1.0" encoding="UTF-8" standalone="yes"?>
<Relationships xmlns="http://schemas.openxmlformats.org/package/2006/relationships"><Relationship Id="rId1" Type="http://schemas.openxmlformats.org/officeDocument/2006/relationships/hyperlink" Target="#HOME!A1"/></Relationships>
</file>

<file path=xl/drawings/_rels/drawing13.xml.rels><?xml version="1.0" encoding="UTF-8" standalone="yes"?>
<Relationships xmlns="http://schemas.openxmlformats.org/package/2006/relationships"><Relationship Id="rId1" Type="http://schemas.openxmlformats.org/officeDocument/2006/relationships/hyperlink" Target="#HOME!A1"/></Relationships>
</file>

<file path=xl/drawings/_rels/drawing14.xml.rels><?xml version="1.0" encoding="UTF-8" standalone="yes"?>
<Relationships xmlns="http://schemas.openxmlformats.org/package/2006/relationships"><Relationship Id="rId1" Type="http://schemas.openxmlformats.org/officeDocument/2006/relationships/hyperlink" Target="#HOME!A1"/></Relationships>
</file>

<file path=xl/drawings/_rels/drawing15.xml.rels><?xml version="1.0" encoding="UTF-8" standalone="yes"?>
<Relationships xmlns="http://schemas.openxmlformats.org/package/2006/relationships"><Relationship Id="rId1" Type="http://schemas.openxmlformats.org/officeDocument/2006/relationships/hyperlink" Target="#HOME!A1"/></Relationships>
</file>

<file path=xl/drawings/_rels/drawing16.xml.rels><?xml version="1.0" encoding="UTF-8" standalone="yes"?>
<Relationships xmlns="http://schemas.openxmlformats.org/package/2006/relationships"><Relationship Id="rId1" Type="http://schemas.openxmlformats.org/officeDocument/2006/relationships/hyperlink" Target="#HOME!A1"/></Relationships>
</file>

<file path=xl/drawings/_rels/drawing17.xml.rels><?xml version="1.0" encoding="UTF-8" standalone="yes"?>
<Relationships xmlns="http://schemas.openxmlformats.org/package/2006/relationships"><Relationship Id="rId1" Type="http://schemas.openxmlformats.org/officeDocument/2006/relationships/hyperlink" Target="#HOME!A1"/></Relationships>
</file>

<file path=xl/drawings/_rels/drawing18.xml.rels><?xml version="1.0" encoding="UTF-8" standalone="yes"?>
<Relationships xmlns="http://schemas.openxmlformats.org/package/2006/relationships"><Relationship Id="rId1" Type="http://schemas.openxmlformats.org/officeDocument/2006/relationships/hyperlink" Target="#HOME!A1"/></Relationships>
</file>

<file path=xl/drawings/_rels/drawing19.xml.rels><?xml version="1.0" encoding="UTF-8" standalone="yes"?>
<Relationships xmlns="http://schemas.openxmlformats.org/package/2006/relationships"><Relationship Id="rId1" Type="http://schemas.openxmlformats.org/officeDocument/2006/relationships/hyperlink" Target="#HOME!A1"/></Relationships>
</file>

<file path=xl/drawings/_rels/drawing2.xml.rels><?xml version="1.0" encoding="UTF-8" standalone="yes"?>
<Relationships xmlns="http://schemas.openxmlformats.org/package/2006/relationships"><Relationship Id="rId13" Type="http://schemas.openxmlformats.org/officeDocument/2006/relationships/hyperlink" Target="#LION!A1"/><Relationship Id="rId18" Type="http://schemas.openxmlformats.org/officeDocument/2006/relationships/hyperlink" Target="#TIGER!A1"/><Relationship Id="rId26" Type="http://schemas.openxmlformats.org/officeDocument/2006/relationships/hyperlink" Target="#ALPACA!A1"/><Relationship Id="rId39" Type="http://schemas.openxmlformats.org/officeDocument/2006/relationships/hyperlink" Target="#ROSE!A1"/><Relationship Id="rId21" Type="http://schemas.openxmlformats.org/officeDocument/2006/relationships/hyperlink" Target="#SHOGUN!A1"/><Relationship Id="rId34" Type="http://schemas.openxmlformats.org/officeDocument/2006/relationships/hyperlink" Target="#PETRA!A1"/><Relationship Id="rId42" Type="http://schemas.openxmlformats.org/officeDocument/2006/relationships/hyperlink" Target="#ZEPHYR!A1"/><Relationship Id="rId47" Type="http://schemas.openxmlformats.org/officeDocument/2006/relationships/hyperlink" Target="#DAHLIA!A1"/><Relationship Id="rId7" Type="http://schemas.openxmlformats.org/officeDocument/2006/relationships/hyperlink" Target="#JADE!A1"/><Relationship Id="rId2" Type="http://schemas.openxmlformats.org/officeDocument/2006/relationships/hyperlink" Target="#ALBATROSS!A1"/><Relationship Id="rId16" Type="http://schemas.openxmlformats.org/officeDocument/2006/relationships/hyperlink" Target="#'PEARL RIVER'!A1"/><Relationship Id="rId29" Type="http://schemas.openxmlformats.org/officeDocument/2006/relationships/hyperlink" Target="#INGWE!A1"/><Relationship Id="rId1" Type="http://schemas.openxmlformats.org/officeDocument/2006/relationships/hyperlink" Target="#'AFRICA EXPRESS'!A1"/><Relationship Id="rId6" Type="http://schemas.openxmlformats.org/officeDocument/2006/relationships/hyperlink" Target="#DRAGON!A1"/><Relationship Id="rId11" Type="http://schemas.openxmlformats.org/officeDocument/2006/relationships/hyperlink" Target="#MEXICAS!A1"/><Relationship Id="rId24" Type="http://schemas.openxmlformats.org/officeDocument/2006/relationships/hyperlink" Target="#AZTEC!A1"/><Relationship Id="rId32" Type="http://schemas.openxmlformats.org/officeDocument/2006/relationships/hyperlink" Target="#CONDOR!A1"/><Relationship Id="rId37" Type="http://schemas.openxmlformats.org/officeDocument/2006/relationships/hyperlink" Target="#LIBERTY!A1"/><Relationship Id="rId40" Type="http://schemas.openxmlformats.org/officeDocument/2006/relationships/hyperlink" Target="#PELICAN!A1"/><Relationship Id="rId45" Type="http://schemas.openxmlformats.org/officeDocument/2006/relationships/hyperlink" Target="#CARIOCA!A1"/><Relationship Id="rId5" Type="http://schemas.openxmlformats.org/officeDocument/2006/relationships/hyperlink" Target="#CAPRICORN!A1"/><Relationship Id="rId15" Type="http://schemas.openxmlformats.org/officeDocument/2006/relationships/hyperlink" Target="#ORIENT!A1"/><Relationship Id="rId23" Type="http://schemas.openxmlformats.org/officeDocument/2006/relationships/hyperlink" Target="#AUSTRALIA!A1"/><Relationship Id="rId28" Type="http://schemas.openxmlformats.org/officeDocument/2006/relationships/hyperlink" Target="#MAPLE!A1"/><Relationship Id="rId36" Type="http://schemas.openxmlformats.org/officeDocument/2006/relationships/hyperlink" Target="#CHINOOK!A1"/><Relationship Id="rId10" Type="http://schemas.openxmlformats.org/officeDocument/2006/relationships/hyperlink" Target="#EMPIRE!A1"/><Relationship Id="rId19" Type="http://schemas.openxmlformats.org/officeDocument/2006/relationships/hyperlink" Target="#SWAN!A1"/><Relationship Id="rId31" Type="http://schemas.openxmlformats.org/officeDocument/2006/relationships/hyperlink" Target="#SANTANA!A1"/><Relationship Id="rId44" Type="http://schemas.openxmlformats.org/officeDocument/2006/relationships/hyperlink" Target="#'DAR FEEDER'!A1"/><Relationship Id="rId4" Type="http://schemas.openxmlformats.org/officeDocument/2006/relationships/hyperlink" Target="#ANDES!A1"/><Relationship Id="rId9" Type="http://schemas.openxmlformats.org/officeDocument/2006/relationships/hyperlink" Target="#AMBERJACK!A1"/><Relationship Id="rId14" Type="http://schemas.openxmlformats.org/officeDocument/2006/relationships/hyperlink" Target="#'NEW FALCON'!A1"/><Relationship Id="rId22" Type="http://schemas.openxmlformats.org/officeDocument/2006/relationships/hyperlink" Target="#'SENTOSA USWC'!A1"/><Relationship Id="rId27" Type="http://schemas.openxmlformats.org/officeDocument/2006/relationships/hyperlink" Target="#'LONE STAR'!A1"/><Relationship Id="rId30" Type="http://schemas.openxmlformats.org/officeDocument/2006/relationships/hyperlink" Target="#'EMERALD '!A1"/><Relationship Id="rId35" Type="http://schemas.openxmlformats.org/officeDocument/2006/relationships/hyperlink" Target="#KIWI!A1"/><Relationship Id="rId43" Type="http://schemas.openxmlformats.org/officeDocument/2006/relationships/hyperlink" Target="#SHIKRA!A1"/><Relationship Id="rId8" Type="http://schemas.openxmlformats.org/officeDocument/2006/relationships/hyperlink" Target="#IPANEMA!A1"/><Relationship Id="rId3" Type="http://schemas.openxmlformats.org/officeDocument/2006/relationships/hyperlink" Target="#AMERICA!A1"/><Relationship Id="rId12" Type="http://schemas.openxmlformats.org/officeDocument/2006/relationships/hyperlink" Target="#JAGUAR!A1"/><Relationship Id="rId17" Type="http://schemas.openxmlformats.org/officeDocument/2006/relationships/hyperlink" Target="#PHOENIX!A1"/><Relationship Id="rId25" Type="http://schemas.openxmlformats.org/officeDocument/2006/relationships/hyperlink" Target="#INCA!A1"/><Relationship Id="rId33" Type="http://schemas.openxmlformats.org/officeDocument/2006/relationships/hyperlink" Target="#SEQUOIA!A1"/><Relationship Id="rId38" Type="http://schemas.openxmlformats.org/officeDocument/2006/relationships/hyperlink" Target="#GRIFFIN!A1"/><Relationship Id="rId46" Type="http://schemas.openxmlformats.org/officeDocument/2006/relationships/hyperlink" Target="#'BRITANNIA '!A1"/><Relationship Id="rId20" Type="http://schemas.openxmlformats.org/officeDocument/2006/relationships/hyperlink" Target="#SILK!A1"/><Relationship Id="rId41" Type="http://schemas.openxmlformats.org/officeDocument/2006/relationships/hyperlink" Target="#ELEPHANT!A1"/></Relationships>
</file>

<file path=xl/drawings/_rels/drawing20.xml.rels><?xml version="1.0" encoding="UTF-8" standalone="yes"?>
<Relationships xmlns="http://schemas.openxmlformats.org/package/2006/relationships"><Relationship Id="rId1" Type="http://schemas.openxmlformats.org/officeDocument/2006/relationships/hyperlink" Target="#HOME!A1"/></Relationships>
</file>

<file path=xl/drawings/_rels/drawing21.xml.rels><?xml version="1.0" encoding="UTF-8" standalone="yes"?>
<Relationships xmlns="http://schemas.openxmlformats.org/package/2006/relationships"><Relationship Id="rId1" Type="http://schemas.openxmlformats.org/officeDocument/2006/relationships/hyperlink" Target="#HOME!A1"/></Relationships>
</file>

<file path=xl/drawings/_rels/drawing22.xml.rels><?xml version="1.0" encoding="UTF-8" standalone="yes"?>
<Relationships xmlns="http://schemas.openxmlformats.org/package/2006/relationships"><Relationship Id="rId1" Type="http://schemas.openxmlformats.org/officeDocument/2006/relationships/hyperlink" Target="#HOME!A1"/></Relationships>
</file>

<file path=xl/drawings/_rels/drawing23.xml.rels><?xml version="1.0" encoding="UTF-8" standalone="yes"?>
<Relationships xmlns="http://schemas.openxmlformats.org/package/2006/relationships"><Relationship Id="rId1" Type="http://schemas.openxmlformats.org/officeDocument/2006/relationships/hyperlink" Target="#HOME!A1"/></Relationships>
</file>

<file path=xl/drawings/_rels/drawing24.xml.rels><?xml version="1.0" encoding="UTF-8" standalone="yes"?>
<Relationships xmlns="http://schemas.openxmlformats.org/package/2006/relationships"><Relationship Id="rId1" Type="http://schemas.openxmlformats.org/officeDocument/2006/relationships/hyperlink" Target="#HOME!A1"/></Relationships>
</file>

<file path=xl/drawings/_rels/drawing25.xml.rels><?xml version="1.0" encoding="UTF-8" standalone="yes"?>
<Relationships xmlns="http://schemas.openxmlformats.org/package/2006/relationships"><Relationship Id="rId1" Type="http://schemas.openxmlformats.org/officeDocument/2006/relationships/hyperlink" Target="#HOME!A1"/></Relationships>
</file>

<file path=xl/drawings/_rels/drawing26.xml.rels><?xml version="1.0" encoding="UTF-8" standalone="yes"?>
<Relationships xmlns="http://schemas.openxmlformats.org/package/2006/relationships"><Relationship Id="rId1" Type="http://schemas.openxmlformats.org/officeDocument/2006/relationships/hyperlink" Target="#HOME!A1"/></Relationships>
</file>

<file path=xl/drawings/_rels/drawing27.xml.rels><?xml version="1.0" encoding="UTF-8" standalone="yes"?>
<Relationships xmlns="http://schemas.openxmlformats.org/package/2006/relationships"><Relationship Id="rId1" Type="http://schemas.openxmlformats.org/officeDocument/2006/relationships/hyperlink" Target="#HOME!A1"/></Relationships>
</file>

<file path=xl/drawings/_rels/drawing28.xml.rels><?xml version="1.0" encoding="UTF-8" standalone="yes"?>
<Relationships xmlns="http://schemas.openxmlformats.org/package/2006/relationships"><Relationship Id="rId1" Type="http://schemas.openxmlformats.org/officeDocument/2006/relationships/hyperlink" Target="#HOME!A1"/></Relationships>
</file>

<file path=xl/drawings/_rels/drawing29.xml.rels><?xml version="1.0" encoding="UTF-8" standalone="yes"?>
<Relationships xmlns="http://schemas.openxmlformats.org/package/2006/relationships"><Relationship Id="rId1" Type="http://schemas.openxmlformats.org/officeDocument/2006/relationships/hyperlink" Target="#HOME!A1"/></Relationships>
</file>

<file path=xl/drawings/_rels/drawing3.xml.rels><?xml version="1.0" encoding="UTF-8" standalone="yes"?>
<Relationships xmlns="http://schemas.openxmlformats.org/package/2006/relationships"><Relationship Id="rId1" Type="http://schemas.openxmlformats.org/officeDocument/2006/relationships/hyperlink" Target="#HOME!A1"/></Relationships>
</file>

<file path=xl/drawings/_rels/drawing30.xml.rels><?xml version="1.0" encoding="UTF-8" standalone="yes"?>
<Relationships xmlns="http://schemas.openxmlformats.org/package/2006/relationships"><Relationship Id="rId1" Type="http://schemas.openxmlformats.org/officeDocument/2006/relationships/hyperlink" Target="#HOME!A1"/></Relationships>
</file>

<file path=xl/drawings/_rels/drawing31.xml.rels><?xml version="1.0" encoding="UTF-8" standalone="yes"?>
<Relationships xmlns="http://schemas.openxmlformats.org/package/2006/relationships"><Relationship Id="rId1" Type="http://schemas.openxmlformats.org/officeDocument/2006/relationships/hyperlink" Target="#HOME!A1"/></Relationships>
</file>

<file path=xl/drawings/_rels/drawing32.xml.rels><?xml version="1.0" encoding="UTF-8" standalone="yes"?>
<Relationships xmlns="http://schemas.openxmlformats.org/package/2006/relationships"><Relationship Id="rId1" Type="http://schemas.openxmlformats.org/officeDocument/2006/relationships/hyperlink" Target="#HOME!A1"/></Relationships>
</file>

<file path=xl/drawings/_rels/drawing33.xml.rels><?xml version="1.0" encoding="UTF-8" standalone="yes"?>
<Relationships xmlns="http://schemas.openxmlformats.org/package/2006/relationships"><Relationship Id="rId1" Type="http://schemas.openxmlformats.org/officeDocument/2006/relationships/hyperlink" Target="#HOME!A1"/></Relationships>
</file>

<file path=xl/drawings/_rels/drawing34.xml.rels><?xml version="1.0" encoding="UTF-8" standalone="yes"?>
<Relationships xmlns="http://schemas.openxmlformats.org/package/2006/relationships"><Relationship Id="rId1" Type="http://schemas.openxmlformats.org/officeDocument/2006/relationships/hyperlink" Target="#HOME!A1"/></Relationships>
</file>

<file path=xl/drawings/_rels/drawing35.xml.rels><?xml version="1.0" encoding="UTF-8" standalone="yes"?>
<Relationships xmlns="http://schemas.openxmlformats.org/package/2006/relationships"><Relationship Id="rId1" Type="http://schemas.openxmlformats.org/officeDocument/2006/relationships/hyperlink" Target="#HOME!A1"/></Relationships>
</file>

<file path=xl/drawings/_rels/drawing36.xml.rels><?xml version="1.0" encoding="UTF-8" standalone="yes"?>
<Relationships xmlns="http://schemas.openxmlformats.org/package/2006/relationships"><Relationship Id="rId1" Type="http://schemas.openxmlformats.org/officeDocument/2006/relationships/hyperlink" Target="#HOME!A1"/></Relationships>
</file>

<file path=xl/drawings/_rels/drawing37.xml.rels><?xml version="1.0" encoding="UTF-8" standalone="yes"?>
<Relationships xmlns="http://schemas.openxmlformats.org/package/2006/relationships"><Relationship Id="rId1" Type="http://schemas.openxmlformats.org/officeDocument/2006/relationships/hyperlink" Target="#HOME!A1"/></Relationships>
</file>

<file path=xl/drawings/_rels/drawing38.xml.rels><?xml version="1.0" encoding="UTF-8" standalone="yes"?>
<Relationships xmlns="http://schemas.openxmlformats.org/package/2006/relationships"><Relationship Id="rId1" Type="http://schemas.openxmlformats.org/officeDocument/2006/relationships/hyperlink" Target="#HOME!A1"/></Relationships>
</file>

<file path=xl/drawings/_rels/drawing39.xml.rels><?xml version="1.0" encoding="UTF-8" standalone="yes"?>
<Relationships xmlns="http://schemas.openxmlformats.org/package/2006/relationships"><Relationship Id="rId1" Type="http://schemas.openxmlformats.org/officeDocument/2006/relationships/hyperlink" Target="#HOME!A1"/></Relationships>
</file>

<file path=xl/drawings/_rels/drawing4.xml.rels><?xml version="1.0" encoding="UTF-8" standalone="yes"?>
<Relationships xmlns="http://schemas.openxmlformats.org/package/2006/relationships"><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1" Type="http://schemas.openxmlformats.org/officeDocument/2006/relationships/hyperlink" Target="#HOME!A1"/></Relationships>
</file>

<file path=xl/drawings/_rels/drawing41.xml.rels><?xml version="1.0" encoding="UTF-8" standalone="yes"?>
<Relationships xmlns="http://schemas.openxmlformats.org/package/2006/relationships"><Relationship Id="rId1" Type="http://schemas.openxmlformats.org/officeDocument/2006/relationships/hyperlink" Target="#HOME!A1"/></Relationships>
</file>

<file path=xl/drawings/_rels/drawing42.xml.rels><?xml version="1.0" encoding="UTF-8" standalone="yes"?>
<Relationships xmlns="http://schemas.openxmlformats.org/package/2006/relationships"><Relationship Id="rId1" Type="http://schemas.openxmlformats.org/officeDocument/2006/relationships/hyperlink" Target="#HOME!A1"/></Relationships>
</file>

<file path=xl/drawings/_rels/drawing43.xml.rels><?xml version="1.0" encoding="UTF-8" standalone="yes"?>
<Relationships xmlns="http://schemas.openxmlformats.org/package/2006/relationships"><Relationship Id="rId1" Type="http://schemas.openxmlformats.org/officeDocument/2006/relationships/hyperlink" Target="#HOME!A1"/></Relationships>
</file>

<file path=xl/drawings/_rels/drawing44.xml.rels><?xml version="1.0" encoding="UTF-8" standalone="yes"?>
<Relationships xmlns="http://schemas.openxmlformats.org/package/2006/relationships"><Relationship Id="rId1" Type="http://schemas.openxmlformats.org/officeDocument/2006/relationships/hyperlink" Target="#HOME!A1"/></Relationships>
</file>

<file path=xl/drawings/_rels/drawing45.xml.rels><?xml version="1.0" encoding="UTF-8" standalone="yes"?>
<Relationships xmlns="http://schemas.openxmlformats.org/package/2006/relationships"><Relationship Id="rId1" Type="http://schemas.openxmlformats.org/officeDocument/2006/relationships/hyperlink" Target="#HOME!A1"/></Relationships>
</file>

<file path=xl/drawings/_rels/drawing46.xml.rels><?xml version="1.0" encoding="UTF-8" standalone="yes"?>
<Relationships xmlns="http://schemas.openxmlformats.org/package/2006/relationships"><Relationship Id="rId1" Type="http://schemas.openxmlformats.org/officeDocument/2006/relationships/hyperlink" Target="#HOME!A1"/></Relationships>
</file>

<file path=xl/drawings/_rels/drawing47.xml.rels><?xml version="1.0" encoding="UTF-8" standalone="yes"?>
<Relationships xmlns="http://schemas.openxmlformats.org/package/2006/relationships"><Relationship Id="rId1" Type="http://schemas.openxmlformats.org/officeDocument/2006/relationships/hyperlink" Target="#HOME!A1"/></Relationships>
</file>

<file path=xl/drawings/_rels/drawing48.xml.rels><?xml version="1.0" encoding="UTF-8" standalone="yes"?>
<Relationships xmlns="http://schemas.openxmlformats.org/package/2006/relationships"><Relationship Id="rId1" Type="http://schemas.openxmlformats.org/officeDocument/2006/relationships/hyperlink" Target="#HOME!A1"/></Relationships>
</file>

<file path=xl/drawings/_rels/drawing49.xml.rels><?xml version="1.0" encoding="UTF-8" standalone="yes"?>
<Relationships xmlns="http://schemas.openxmlformats.org/package/2006/relationships"><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1" Type="http://schemas.openxmlformats.org/officeDocument/2006/relationships/hyperlink" Target="#HOME!A1"/></Relationships>
</file>

<file path=xl/drawings/_rels/drawing50.xml.rels><?xml version="1.0" encoding="UTF-8" standalone="yes"?>
<Relationships xmlns="http://schemas.openxmlformats.org/package/2006/relationships"><Relationship Id="rId1" Type="http://schemas.openxmlformats.org/officeDocument/2006/relationships/hyperlink" Target="#HOME!A1"/></Relationships>
</file>

<file path=xl/drawings/_rels/drawing51.xml.rels><?xml version="1.0" encoding="UTF-8" standalone="yes"?>
<Relationships xmlns="http://schemas.openxmlformats.org/package/2006/relationships"><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1" Type="http://schemas.openxmlformats.org/officeDocument/2006/relationships/hyperlink" Target="#HOME!A1"/></Relationships>
</file>

<file path=xl/drawings/_rels/drawing7.xml.rels><?xml version="1.0" encoding="UTF-8" standalone="yes"?>
<Relationships xmlns="http://schemas.openxmlformats.org/package/2006/relationships"><Relationship Id="rId1" Type="http://schemas.openxmlformats.org/officeDocument/2006/relationships/hyperlink" Target="#HOME!A1"/></Relationships>
</file>

<file path=xl/drawings/_rels/drawing8.xml.rels><?xml version="1.0" encoding="UTF-8" standalone="yes"?>
<Relationships xmlns="http://schemas.openxmlformats.org/package/2006/relationships"><Relationship Id="rId1" Type="http://schemas.openxmlformats.org/officeDocument/2006/relationships/hyperlink" Target="#HOME!A1"/></Relationships>
</file>

<file path=xl/drawings/_rels/drawing9.xml.rels><?xml version="1.0" encoding="UTF-8" standalone="yes"?>
<Relationships xmlns="http://schemas.openxmlformats.org/package/2006/relationships"><Relationship Id="rId1" Type="http://schemas.openxmlformats.org/officeDocument/2006/relationships/hyperlink" Target="#HOME!A1"/></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573701</xdr:colOff>
      <xdr:row>27</xdr:row>
      <xdr:rowOff>9525</xdr:rowOff>
    </xdr:to>
    <xdr:pic>
      <xdr:nvPicPr>
        <xdr:cNvPr id="9" name="Picture 1">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1"/>
        <a:stretch>
          <a:fillRect/>
        </a:stretch>
      </xdr:blipFill>
      <xdr:spPr>
        <a:xfrm>
          <a:off x="0" y="0"/>
          <a:ext cx="8498501" cy="4381500"/>
        </a:xfrm>
        <a:prstGeom prst="rect">
          <a:avLst/>
        </a:prstGeom>
      </xdr:spPr>
    </xdr:pic>
    <xdr:clientData/>
  </xdr:twoCellAnchor>
  <xdr:twoCellAnchor editAs="oneCell">
    <xdr:from>
      <xdr:col>0</xdr:col>
      <xdr:colOff>0</xdr:colOff>
      <xdr:row>28</xdr:row>
      <xdr:rowOff>66673</xdr:rowOff>
    </xdr:from>
    <xdr:to>
      <xdr:col>13</xdr:col>
      <xdr:colOff>585310</xdr:colOff>
      <xdr:row>74</xdr:row>
      <xdr:rowOff>161924</xdr:rowOff>
    </xdr:to>
    <xdr:pic>
      <xdr:nvPicPr>
        <xdr:cNvPr id="10" name="Picture 2">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2"/>
        <a:stretch>
          <a:fillRect/>
        </a:stretch>
      </xdr:blipFill>
      <xdr:spPr>
        <a:xfrm>
          <a:off x="0" y="4600573"/>
          <a:ext cx="8510110" cy="754380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1224642</xdr:colOff>
      <xdr:row>1</xdr:row>
      <xdr:rowOff>163285</xdr:rowOff>
    </xdr:from>
    <xdr:to>
      <xdr:col>12</xdr:col>
      <xdr:colOff>984816</xdr:colOff>
      <xdr:row>2</xdr:row>
      <xdr:rowOff>51027</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15312117" y="325210"/>
          <a:ext cx="1198449" cy="30684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9</xdr:col>
      <xdr:colOff>1</xdr:colOff>
      <xdr:row>1</xdr:row>
      <xdr:rowOff>157370</xdr:rowOff>
    </xdr:from>
    <xdr:to>
      <xdr:col>9</xdr:col>
      <xdr:colOff>629479</xdr:colOff>
      <xdr:row>2</xdr:row>
      <xdr:rowOff>178076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C00-000002000000}"/>
            </a:ext>
          </a:extLst>
        </xdr:cNvPr>
        <xdr:cNvSpPr/>
      </xdr:nvSpPr>
      <xdr:spPr>
        <a:xfrm>
          <a:off x="7628284" y="231913"/>
          <a:ext cx="629478" cy="219489"/>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9</xdr:col>
      <xdr:colOff>76201</xdr:colOff>
      <xdr:row>1</xdr:row>
      <xdr:rowOff>265340</xdr:rowOff>
    </xdr:from>
    <xdr:to>
      <xdr:col>9</xdr:col>
      <xdr:colOff>1028701</xdr:colOff>
      <xdr:row>2</xdr:row>
      <xdr:rowOff>155122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a:xfrm>
          <a:off x="10785022" y="346983"/>
          <a:ext cx="952500" cy="31160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7</xdr:col>
      <xdr:colOff>450272</xdr:colOff>
      <xdr:row>2</xdr:row>
      <xdr:rowOff>14008</xdr:rowOff>
    </xdr:from>
    <xdr:to>
      <xdr:col>8</xdr:col>
      <xdr:colOff>561758</xdr:colOff>
      <xdr:row>2</xdr:row>
      <xdr:rowOff>207818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8407977" y="351713"/>
          <a:ext cx="778236" cy="19381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9</xdr:col>
      <xdr:colOff>184336</xdr:colOff>
      <xdr:row>1</xdr:row>
      <xdr:rowOff>146236</xdr:rowOff>
    </xdr:from>
    <xdr:to>
      <xdr:col>9</xdr:col>
      <xdr:colOff>1017064</xdr:colOff>
      <xdr:row>2</xdr:row>
      <xdr:rowOff>153804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7756711" y="222436"/>
          <a:ext cx="604128" cy="15996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7</xdr:col>
      <xdr:colOff>751355</xdr:colOff>
      <xdr:row>1</xdr:row>
      <xdr:rowOff>312085</xdr:rowOff>
    </xdr:from>
    <xdr:to>
      <xdr:col>8</xdr:col>
      <xdr:colOff>602877</xdr:colOff>
      <xdr:row>2</xdr:row>
      <xdr:rowOff>165848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a:off x="9346267" y="390526"/>
          <a:ext cx="904875" cy="268381"/>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9</xdr:col>
      <xdr:colOff>23134</xdr:colOff>
      <xdr:row>2</xdr:row>
      <xdr:rowOff>209551</xdr:rowOff>
    </xdr:from>
    <xdr:to>
      <xdr:col>10</xdr:col>
      <xdr:colOff>331305</xdr:colOff>
      <xdr:row>3</xdr:row>
      <xdr:rowOff>173936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7320112" y="673377"/>
          <a:ext cx="945932" cy="19629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8</xdr:col>
      <xdr:colOff>47626</xdr:colOff>
      <xdr:row>2</xdr:row>
      <xdr:rowOff>38100</xdr:rowOff>
    </xdr:from>
    <xdr:to>
      <xdr:col>8</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7000876" y="314325"/>
          <a:ext cx="583955"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8</xdr:col>
      <xdr:colOff>47626</xdr:colOff>
      <xdr:row>2</xdr:row>
      <xdr:rowOff>38100</xdr:rowOff>
    </xdr:from>
    <xdr:to>
      <xdr:col>8</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188259</xdr:colOff>
      <xdr:row>3</xdr:row>
      <xdr:rowOff>50989</xdr:rowOff>
    </xdr:from>
    <xdr:to>
      <xdr:col>13</xdr:col>
      <xdr:colOff>600075</xdr:colOff>
      <xdr:row>4</xdr:row>
      <xdr:rowOff>76201</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1600-000004000000}"/>
            </a:ext>
          </a:extLst>
        </xdr:cNvPr>
        <xdr:cNvSpPr/>
      </xdr:nvSpPr>
      <xdr:spPr>
        <a:xfrm>
          <a:off x="10380009" y="822514"/>
          <a:ext cx="1135716" cy="21571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mc:AlternateContent xmlns:mc="http://schemas.openxmlformats.org/markup-compatibility/2006">
    <mc:Choice xmlns:a14="http://schemas.microsoft.com/office/drawing/2010/main" Requires="a14">
      <xdr:twoCellAnchor editAs="oneCell">
        <xdr:from>
          <xdr:col>69</xdr:col>
          <xdr:colOff>216274</xdr:colOff>
          <xdr:row>5</xdr:row>
          <xdr:rowOff>6163</xdr:rowOff>
        </xdr:from>
        <xdr:to>
          <xdr:col>69</xdr:col>
          <xdr:colOff>454399</xdr:colOff>
          <xdr:row>273</xdr:row>
          <xdr:rowOff>215713</xdr:rowOff>
        </xdr:to>
        <xdr:sp macro="" textlink="">
          <xdr:nvSpPr>
            <xdr:cNvPr id="15361" name="Control 1" hidden="1">
              <a:extLst>
                <a:ext uri="{63B3BB69-23CF-44E3-9099-C40C66FF867C}">
                  <a14:compatExt spid="_x0000_s15361"/>
                </a:ext>
                <a:ext uri="{FF2B5EF4-FFF2-40B4-BE49-F238E27FC236}">
                  <a16:creationId xmlns:a16="http://schemas.microsoft.com/office/drawing/2014/main" id="{00000000-0008-0000-1600-000001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216274</xdr:colOff>
          <xdr:row>5</xdr:row>
          <xdr:rowOff>6163</xdr:rowOff>
        </xdr:from>
        <xdr:to>
          <xdr:col>69</xdr:col>
          <xdr:colOff>397249</xdr:colOff>
          <xdr:row>273</xdr:row>
          <xdr:rowOff>196663</xdr:rowOff>
        </xdr:to>
        <xdr:sp macro="" textlink="">
          <xdr:nvSpPr>
            <xdr:cNvPr id="15362" name="Control 2" hidden="1">
              <a:extLst>
                <a:ext uri="{63B3BB69-23CF-44E3-9099-C40C66FF867C}">
                  <a14:compatExt spid="_x0000_s15362"/>
                </a:ext>
                <a:ext uri="{FF2B5EF4-FFF2-40B4-BE49-F238E27FC236}">
                  <a16:creationId xmlns:a16="http://schemas.microsoft.com/office/drawing/2014/main" id="{00000000-0008-0000-1600-000002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216274</xdr:colOff>
          <xdr:row>5</xdr:row>
          <xdr:rowOff>6163</xdr:rowOff>
        </xdr:from>
        <xdr:to>
          <xdr:col>69</xdr:col>
          <xdr:colOff>397249</xdr:colOff>
          <xdr:row>273</xdr:row>
          <xdr:rowOff>196663</xdr:rowOff>
        </xdr:to>
        <xdr:sp macro="" textlink="">
          <xdr:nvSpPr>
            <xdr:cNvPr id="15363" name="Control 3" hidden="1">
              <a:extLst>
                <a:ext uri="{63B3BB69-23CF-44E3-9099-C40C66FF867C}">
                  <a14:compatExt spid="_x0000_s15363"/>
                </a:ext>
                <a:ext uri="{FF2B5EF4-FFF2-40B4-BE49-F238E27FC236}">
                  <a16:creationId xmlns:a16="http://schemas.microsoft.com/office/drawing/2014/main" id="{00000000-0008-0000-1600-000003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7939</xdr:colOff>
      <xdr:row>3</xdr:row>
      <xdr:rowOff>63500</xdr:rowOff>
    </xdr:from>
    <xdr:to>
      <xdr:col>1</xdr:col>
      <xdr:colOff>126061</xdr:colOff>
      <xdr:row>4</xdr:row>
      <xdr:rowOff>120474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200-000002000000}"/>
            </a:ext>
          </a:extLst>
        </xdr:cNvPr>
        <xdr:cNvSpPr>
          <a:spLocks noChangeAspect="1"/>
        </xdr:cNvSpPr>
      </xdr:nvSpPr>
      <xdr:spPr>
        <a:xfrm>
          <a:off x="7939" y="520700"/>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AFRICA EX</a:t>
          </a:r>
        </a:p>
      </xdr:txBody>
    </xdr:sp>
    <xdr:clientData/>
  </xdr:twoCellAnchor>
  <xdr:twoCellAnchor>
    <xdr:from>
      <xdr:col>1</xdr:col>
      <xdr:colOff>165870</xdr:colOff>
      <xdr:row>3</xdr:row>
      <xdr:rowOff>70119</xdr:rowOff>
    </xdr:from>
    <xdr:to>
      <xdr:col>1</xdr:col>
      <xdr:colOff>1065870</xdr:colOff>
      <xdr:row>4</xdr:row>
      <xdr:rowOff>127093</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200-000003000000}"/>
            </a:ext>
          </a:extLst>
        </xdr:cNvPr>
        <xdr:cNvSpPr>
          <a:spLocks noChangeAspect="1"/>
        </xdr:cNvSpPr>
      </xdr:nvSpPr>
      <xdr:spPr>
        <a:xfrm>
          <a:off x="947748" y="527319"/>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ALBATROSS</a:t>
          </a:r>
        </a:p>
      </xdr:txBody>
    </xdr:sp>
    <xdr:clientData/>
  </xdr:twoCellAnchor>
  <xdr:twoCellAnchor>
    <xdr:from>
      <xdr:col>3</xdr:col>
      <xdr:colOff>54274</xdr:colOff>
      <xdr:row>3</xdr:row>
      <xdr:rowOff>84773</xdr:rowOff>
    </xdr:from>
    <xdr:to>
      <xdr:col>3</xdr:col>
      <xdr:colOff>954274</xdr:colOff>
      <xdr:row>4</xdr:row>
      <xdr:rowOff>141747</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200-000004000000}"/>
            </a:ext>
          </a:extLst>
        </xdr:cNvPr>
        <xdr:cNvSpPr>
          <a:spLocks noChangeAspect="1"/>
        </xdr:cNvSpPr>
      </xdr:nvSpPr>
      <xdr:spPr>
        <a:xfrm>
          <a:off x="2830604" y="541973"/>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AMERICA</a:t>
          </a:r>
        </a:p>
      </xdr:txBody>
    </xdr:sp>
    <xdr:clientData/>
  </xdr:twoCellAnchor>
  <xdr:twoCellAnchor>
    <xdr:from>
      <xdr:col>3</xdr:col>
      <xdr:colOff>991579</xdr:colOff>
      <xdr:row>3</xdr:row>
      <xdr:rowOff>82876</xdr:rowOff>
    </xdr:from>
    <xdr:to>
      <xdr:col>4</xdr:col>
      <xdr:colOff>665752</xdr:colOff>
      <xdr:row>4</xdr:row>
      <xdr:rowOff>139850</xdr:rowOff>
    </xdr:to>
    <xdr:sp macro="" textlink="">
      <xdr:nvSpPr>
        <xdr:cNvPr id="5" name="Rounded Rectangle 4">
          <a:hlinkClick xmlns:r="http://schemas.openxmlformats.org/officeDocument/2006/relationships" r:id="rId4"/>
          <a:extLst>
            <a:ext uri="{FF2B5EF4-FFF2-40B4-BE49-F238E27FC236}">
              <a16:creationId xmlns:a16="http://schemas.microsoft.com/office/drawing/2014/main" id="{00000000-0008-0000-0200-000005000000}"/>
            </a:ext>
          </a:extLst>
        </xdr:cNvPr>
        <xdr:cNvSpPr>
          <a:spLocks noChangeAspect="1"/>
        </xdr:cNvSpPr>
      </xdr:nvSpPr>
      <xdr:spPr>
        <a:xfrm>
          <a:off x="3767909" y="540076"/>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ANDES</a:t>
          </a:r>
        </a:p>
      </xdr:txBody>
    </xdr:sp>
    <xdr:clientData/>
  </xdr:twoCellAnchor>
  <xdr:twoCellAnchor>
    <xdr:from>
      <xdr:col>8</xdr:col>
      <xdr:colOff>435559</xdr:colOff>
      <xdr:row>3</xdr:row>
      <xdr:rowOff>81514</xdr:rowOff>
    </xdr:from>
    <xdr:to>
      <xdr:col>9</xdr:col>
      <xdr:colOff>407907</xdr:colOff>
      <xdr:row>4</xdr:row>
      <xdr:rowOff>138488</xdr:rowOff>
    </xdr:to>
    <xdr:sp macro="" textlink="">
      <xdr:nvSpPr>
        <xdr:cNvPr id="6" name="Rounded Rectangle 5">
          <a:hlinkClick xmlns:r="http://schemas.openxmlformats.org/officeDocument/2006/relationships" r:id="rId5"/>
          <a:extLst>
            <a:ext uri="{FF2B5EF4-FFF2-40B4-BE49-F238E27FC236}">
              <a16:creationId xmlns:a16="http://schemas.microsoft.com/office/drawing/2014/main" id="{00000000-0008-0000-0200-000006000000}"/>
            </a:ext>
          </a:extLst>
        </xdr:cNvPr>
        <xdr:cNvSpPr>
          <a:spLocks noChangeAspect="1"/>
        </xdr:cNvSpPr>
      </xdr:nvSpPr>
      <xdr:spPr>
        <a:xfrm>
          <a:off x="7525472" y="538714"/>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CAPRICORN</a:t>
          </a:r>
        </a:p>
      </xdr:txBody>
    </xdr:sp>
    <xdr:clientData/>
  </xdr:twoCellAnchor>
  <xdr:twoCellAnchor>
    <xdr:from>
      <xdr:col>0</xdr:col>
      <xdr:colOff>12166</xdr:colOff>
      <xdr:row>5</xdr:row>
      <xdr:rowOff>53630</xdr:rowOff>
    </xdr:from>
    <xdr:to>
      <xdr:col>1</xdr:col>
      <xdr:colOff>130288</xdr:colOff>
      <xdr:row>6</xdr:row>
      <xdr:rowOff>110604</xdr:rowOff>
    </xdr:to>
    <xdr:sp macro="" textlink="">
      <xdr:nvSpPr>
        <xdr:cNvPr id="7" name="Rounded Rectangle 6">
          <a:hlinkClick xmlns:r="http://schemas.openxmlformats.org/officeDocument/2006/relationships" r:id="rId6"/>
          <a:extLst>
            <a:ext uri="{FF2B5EF4-FFF2-40B4-BE49-F238E27FC236}">
              <a16:creationId xmlns:a16="http://schemas.microsoft.com/office/drawing/2014/main" id="{00000000-0008-0000-0200-000007000000}"/>
            </a:ext>
          </a:extLst>
        </xdr:cNvPr>
        <xdr:cNvSpPr>
          <a:spLocks noChangeAspect="1"/>
        </xdr:cNvSpPr>
      </xdr:nvSpPr>
      <xdr:spPr>
        <a:xfrm>
          <a:off x="12166" y="828882"/>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DRAGON</a:t>
          </a:r>
        </a:p>
      </xdr:txBody>
    </xdr:sp>
    <xdr:clientData/>
  </xdr:twoCellAnchor>
  <xdr:twoCellAnchor>
    <xdr:from>
      <xdr:col>9</xdr:col>
      <xdr:colOff>460937</xdr:colOff>
      <xdr:row>5</xdr:row>
      <xdr:rowOff>78132</xdr:rowOff>
    </xdr:from>
    <xdr:to>
      <xdr:col>9</xdr:col>
      <xdr:colOff>1433765</xdr:colOff>
      <xdr:row>6</xdr:row>
      <xdr:rowOff>135106</xdr:rowOff>
    </xdr:to>
    <xdr:sp macro="" textlink="">
      <xdr:nvSpPr>
        <xdr:cNvPr id="8" name="Rounded Rectangle 7">
          <a:hlinkClick xmlns:r="http://schemas.openxmlformats.org/officeDocument/2006/relationships" r:id="rId7"/>
          <a:extLst>
            <a:ext uri="{FF2B5EF4-FFF2-40B4-BE49-F238E27FC236}">
              <a16:creationId xmlns:a16="http://schemas.microsoft.com/office/drawing/2014/main" id="{00000000-0008-0000-0200-000008000000}"/>
            </a:ext>
          </a:extLst>
        </xdr:cNvPr>
        <xdr:cNvSpPr>
          <a:spLocks noChangeAspect="1"/>
        </xdr:cNvSpPr>
      </xdr:nvSpPr>
      <xdr:spPr>
        <a:xfrm>
          <a:off x="9203884" y="1105829"/>
          <a:ext cx="972828" cy="217395"/>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JADE</a:t>
          </a:r>
        </a:p>
      </xdr:txBody>
    </xdr:sp>
    <xdr:clientData/>
  </xdr:twoCellAnchor>
  <xdr:twoCellAnchor>
    <xdr:from>
      <xdr:col>8</xdr:col>
      <xdr:colOff>445039</xdr:colOff>
      <xdr:row>5</xdr:row>
      <xdr:rowOff>76406</xdr:rowOff>
    </xdr:from>
    <xdr:to>
      <xdr:col>9</xdr:col>
      <xdr:colOff>417387</xdr:colOff>
      <xdr:row>6</xdr:row>
      <xdr:rowOff>133380</xdr:rowOff>
    </xdr:to>
    <xdr:sp macro="" textlink="">
      <xdr:nvSpPr>
        <xdr:cNvPr id="9" name="Rounded Rectangle 8">
          <a:hlinkClick xmlns:r="http://schemas.openxmlformats.org/officeDocument/2006/relationships" r:id="rId8"/>
          <a:extLst>
            <a:ext uri="{FF2B5EF4-FFF2-40B4-BE49-F238E27FC236}">
              <a16:creationId xmlns:a16="http://schemas.microsoft.com/office/drawing/2014/main" id="{00000000-0008-0000-0200-000009000000}"/>
            </a:ext>
          </a:extLst>
        </xdr:cNvPr>
        <xdr:cNvSpPr>
          <a:spLocks noChangeAspect="1"/>
        </xdr:cNvSpPr>
      </xdr:nvSpPr>
      <xdr:spPr>
        <a:xfrm>
          <a:off x="7534952" y="851658"/>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IPANEMA</a:t>
          </a:r>
        </a:p>
      </xdr:txBody>
    </xdr:sp>
    <xdr:clientData/>
  </xdr:twoCellAnchor>
  <xdr:twoCellAnchor>
    <xdr:from>
      <xdr:col>1</xdr:col>
      <xdr:colOff>1106507</xdr:colOff>
      <xdr:row>3</xdr:row>
      <xdr:rowOff>78051</xdr:rowOff>
    </xdr:from>
    <xdr:to>
      <xdr:col>3</xdr:col>
      <xdr:colOff>12055</xdr:colOff>
      <xdr:row>4</xdr:row>
      <xdr:rowOff>135025</xdr:rowOff>
    </xdr:to>
    <xdr:sp macro="" textlink="">
      <xdr:nvSpPr>
        <xdr:cNvPr id="13" name="Rounded Rectangle 9">
          <a:hlinkClick xmlns:r="http://schemas.openxmlformats.org/officeDocument/2006/relationships" r:id="rId9"/>
          <a:extLst>
            <a:ext uri="{FF2B5EF4-FFF2-40B4-BE49-F238E27FC236}">
              <a16:creationId xmlns:a16="http://schemas.microsoft.com/office/drawing/2014/main" id="{00000000-0008-0000-0200-00000D000000}"/>
            </a:ext>
            <a:ext uri="{147F2762-F138-4A5C-976F-8EAC2B608ADB}">
              <a16:predDERef xmlns:a16="http://schemas.microsoft.com/office/drawing/2014/main" pred="{00000000-0008-0000-0200-000009000000}"/>
            </a:ext>
          </a:extLst>
        </xdr:cNvPr>
        <xdr:cNvSpPr>
          <a:spLocks noChangeAspect="1"/>
        </xdr:cNvSpPr>
      </xdr:nvSpPr>
      <xdr:spPr>
        <a:xfrm>
          <a:off x="1888385" y="535251"/>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AMBERJACK</a:t>
          </a:r>
        </a:p>
      </xdr:txBody>
    </xdr:sp>
    <xdr:clientData/>
  </xdr:twoCellAnchor>
  <xdr:twoCellAnchor>
    <xdr:from>
      <xdr:col>3</xdr:col>
      <xdr:colOff>57434</xdr:colOff>
      <xdr:row>5</xdr:row>
      <xdr:rowOff>63016</xdr:rowOff>
    </xdr:from>
    <xdr:to>
      <xdr:col>3</xdr:col>
      <xdr:colOff>957434</xdr:colOff>
      <xdr:row>6</xdr:row>
      <xdr:rowOff>119990</xdr:rowOff>
    </xdr:to>
    <xdr:sp macro="" textlink="">
      <xdr:nvSpPr>
        <xdr:cNvPr id="11" name="Rounded Rectangle 10">
          <a:hlinkClick xmlns:r="http://schemas.openxmlformats.org/officeDocument/2006/relationships" r:id="rId10"/>
          <a:extLst>
            <a:ext uri="{FF2B5EF4-FFF2-40B4-BE49-F238E27FC236}">
              <a16:creationId xmlns:a16="http://schemas.microsoft.com/office/drawing/2014/main" id="{00000000-0008-0000-0200-00000B000000}"/>
            </a:ext>
          </a:extLst>
        </xdr:cNvPr>
        <xdr:cNvSpPr>
          <a:spLocks noChangeAspect="1"/>
        </xdr:cNvSpPr>
      </xdr:nvSpPr>
      <xdr:spPr>
        <a:xfrm>
          <a:off x="2833764" y="838268"/>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EMPIRE</a:t>
          </a:r>
        </a:p>
      </xdr:txBody>
    </xdr:sp>
    <xdr:clientData/>
  </xdr:twoCellAnchor>
  <xdr:twoCellAnchor>
    <xdr:from>
      <xdr:col>3</xdr:col>
      <xdr:colOff>993502</xdr:colOff>
      <xdr:row>5</xdr:row>
      <xdr:rowOff>68261</xdr:rowOff>
    </xdr:from>
    <xdr:to>
      <xdr:col>4</xdr:col>
      <xdr:colOff>667675</xdr:colOff>
      <xdr:row>6</xdr:row>
      <xdr:rowOff>125235</xdr:rowOff>
    </xdr:to>
    <xdr:sp macro="" textlink="">
      <xdr:nvSpPr>
        <xdr:cNvPr id="63" name="Rounded Rectangle 11">
          <a:hlinkClick xmlns:r="http://schemas.openxmlformats.org/officeDocument/2006/relationships" r:id="rId11"/>
          <a:extLst>
            <a:ext uri="{FF2B5EF4-FFF2-40B4-BE49-F238E27FC236}">
              <a16:creationId xmlns:a16="http://schemas.microsoft.com/office/drawing/2014/main" id="{00000000-0008-0000-0200-00003F000000}"/>
            </a:ext>
          </a:extLst>
        </xdr:cNvPr>
        <xdr:cNvSpPr>
          <a:spLocks noChangeAspect="1"/>
        </xdr:cNvSpPr>
      </xdr:nvSpPr>
      <xdr:spPr>
        <a:xfrm>
          <a:off x="3769832" y="843513"/>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MEXICAS</a:t>
          </a:r>
        </a:p>
      </xdr:txBody>
    </xdr:sp>
    <xdr:clientData/>
  </xdr:twoCellAnchor>
  <xdr:twoCellAnchor>
    <xdr:from>
      <xdr:col>10</xdr:col>
      <xdr:colOff>36577</xdr:colOff>
      <xdr:row>5</xdr:row>
      <xdr:rowOff>74733</xdr:rowOff>
    </xdr:from>
    <xdr:to>
      <xdr:col>10</xdr:col>
      <xdr:colOff>936577</xdr:colOff>
      <xdr:row>6</xdr:row>
      <xdr:rowOff>131707</xdr:rowOff>
    </xdr:to>
    <xdr:sp macro="" textlink="">
      <xdr:nvSpPr>
        <xdr:cNvPr id="15" name="Rounded Rectangle 12">
          <a:hlinkClick xmlns:r="http://schemas.openxmlformats.org/officeDocument/2006/relationships" r:id="rId12"/>
          <a:extLst>
            <a:ext uri="{FF2B5EF4-FFF2-40B4-BE49-F238E27FC236}">
              <a16:creationId xmlns:a16="http://schemas.microsoft.com/office/drawing/2014/main" id="{00000000-0008-0000-0200-00000F000000}"/>
            </a:ext>
            <a:ext uri="{147F2762-F138-4A5C-976F-8EAC2B608ADB}">
              <a16:predDERef xmlns:a16="http://schemas.microsoft.com/office/drawing/2014/main" pred="{00000000-0008-0000-0200-00000C000000}"/>
            </a:ext>
          </a:extLst>
        </xdr:cNvPr>
        <xdr:cNvSpPr>
          <a:spLocks noChangeAspect="1"/>
        </xdr:cNvSpPr>
      </xdr:nvSpPr>
      <xdr:spPr>
        <a:xfrm>
          <a:off x="10228327" y="1102430"/>
          <a:ext cx="900000" cy="217395"/>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700">
              <a:solidFill>
                <a:schemeClr val="dk1"/>
              </a:solidFill>
              <a:latin typeface="+mn-lt"/>
              <a:ea typeface="+mn-lt"/>
              <a:cs typeface="+mn-lt"/>
            </a:rPr>
            <a:t>JAGUAR</a:t>
          </a:r>
        </a:p>
      </xdr:txBody>
    </xdr:sp>
    <xdr:clientData/>
  </xdr:twoCellAnchor>
  <xdr:twoCellAnchor>
    <xdr:from>
      <xdr:col>1</xdr:col>
      <xdr:colOff>160834</xdr:colOff>
      <xdr:row>7</xdr:row>
      <xdr:rowOff>39061</xdr:rowOff>
    </xdr:from>
    <xdr:to>
      <xdr:col>1</xdr:col>
      <xdr:colOff>1060834</xdr:colOff>
      <xdr:row>8</xdr:row>
      <xdr:rowOff>96035</xdr:rowOff>
    </xdr:to>
    <xdr:sp macro="" textlink="">
      <xdr:nvSpPr>
        <xdr:cNvPr id="14" name="Rounded Rectangle 13">
          <a:hlinkClick xmlns:r="http://schemas.openxmlformats.org/officeDocument/2006/relationships" r:id="rId13"/>
          <a:extLst>
            <a:ext uri="{FF2B5EF4-FFF2-40B4-BE49-F238E27FC236}">
              <a16:creationId xmlns:a16="http://schemas.microsoft.com/office/drawing/2014/main" id="{00000000-0008-0000-0200-00000E000000}"/>
            </a:ext>
          </a:extLst>
        </xdr:cNvPr>
        <xdr:cNvSpPr>
          <a:spLocks noChangeAspect="1"/>
        </xdr:cNvSpPr>
      </xdr:nvSpPr>
      <xdr:spPr>
        <a:xfrm>
          <a:off x="942712" y="1132365"/>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LION</a:t>
          </a:r>
        </a:p>
      </xdr:txBody>
    </xdr:sp>
    <xdr:clientData/>
  </xdr:twoCellAnchor>
  <xdr:twoCellAnchor>
    <xdr:from>
      <xdr:col>3</xdr:col>
      <xdr:colOff>992260</xdr:colOff>
      <xdr:row>7</xdr:row>
      <xdr:rowOff>48024</xdr:rowOff>
    </xdr:from>
    <xdr:to>
      <xdr:col>4</xdr:col>
      <xdr:colOff>666433</xdr:colOff>
      <xdr:row>8</xdr:row>
      <xdr:rowOff>104998</xdr:rowOff>
    </xdr:to>
    <xdr:sp macro="" textlink="">
      <xdr:nvSpPr>
        <xdr:cNvPr id="32" name="Rounded Rectangle 14">
          <a:hlinkClick xmlns:r="http://schemas.openxmlformats.org/officeDocument/2006/relationships" r:id="rId14"/>
          <a:extLst>
            <a:ext uri="{FF2B5EF4-FFF2-40B4-BE49-F238E27FC236}">
              <a16:creationId xmlns:a16="http://schemas.microsoft.com/office/drawing/2014/main" id="{00000000-0008-0000-0200-000020000000}"/>
            </a:ext>
            <a:ext uri="{147F2762-F138-4A5C-976F-8EAC2B608ADB}">
              <a16:predDERef xmlns:a16="http://schemas.microsoft.com/office/drawing/2014/main" pred="{00000000-0008-0000-0200-00000E000000}"/>
            </a:ext>
          </a:extLst>
        </xdr:cNvPr>
        <xdr:cNvSpPr>
          <a:spLocks noChangeAspect="1"/>
        </xdr:cNvSpPr>
      </xdr:nvSpPr>
      <xdr:spPr>
        <a:xfrm>
          <a:off x="3768590" y="1141328"/>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700">
              <a:solidFill>
                <a:schemeClr val="dk1"/>
              </a:solidFill>
              <a:latin typeface="+mn-lt"/>
              <a:ea typeface="+mn-lt"/>
              <a:cs typeface="+mn-lt"/>
            </a:rPr>
            <a:t>NEW FALCON</a:t>
          </a:r>
        </a:p>
      </xdr:txBody>
    </xdr:sp>
    <xdr:clientData/>
  </xdr:twoCellAnchor>
  <xdr:twoCellAnchor>
    <xdr:from>
      <xdr:col>5</xdr:col>
      <xdr:colOff>854192</xdr:colOff>
      <xdr:row>7</xdr:row>
      <xdr:rowOff>57841</xdr:rowOff>
    </xdr:from>
    <xdr:to>
      <xdr:col>7</xdr:col>
      <xdr:colOff>177183</xdr:colOff>
      <xdr:row>8</xdr:row>
      <xdr:rowOff>114815</xdr:rowOff>
    </xdr:to>
    <xdr:sp macro="" textlink="">
      <xdr:nvSpPr>
        <xdr:cNvPr id="37" name="Rounded Rectangle 15">
          <a:hlinkClick xmlns:r="http://schemas.openxmlformats.org/officeDocument/2006/relationships" r:id="rId15"/>
          <a:extLst>
            <a:ext uri="{FF2B5EF4-FFF2-40B4-BE49-F238E27FC236}">
              <a16:creationId xmlns:a16="http://schemas.microsoft.com/office/drawing/2014/main" id="{00000000-0008-0000-0200-000025000000}"/>
            </a:ext>
            <a:ext uri="{147F2762-F138-4A5C-976F-8EAC2B608ADB}">
              <a16:predDERef xmlns:a16="http://schemas.microsoft.com/office/drawing/2014/main" pred="{00000000-0008-0000-0200-000020000000}"/>
            </a:ext>
          </a:extLst>
        </xdr:cNvPr>
        <xdr:cNvSpPr>
          <a:spLocks noChangeAspect="1"/>
        </xdr:cNvSpPr>
      </xdr:nvSpPr>
      <xdr:spPr>
        <a:xfrm>
          <a:off x="5651479" y="1151145"/>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700">
              <a:solidFill>
                <a:schemeClr val="dk1"/>
              </a:solidFill>
              <a:latin typeface="+mn-lt"/>
              <a:ea typeface="+mn-lt"/>
              <a:cs typeface="+mn-lt"/>
            </a:rPr>
            <a:t>ORIENT</a:t>
          </a:r>
        </a:p>
      </xdr:txBody>
    </xdr:sp>
    <xdr:clientData/>
  </xdr:twoCellAnchor>
  <xdr:twoCellAnchor>
    <xdr:from>
      <xdr:col>7</xdr:col>
      <xdr:colOff>223328</xdr:colOff>
      <xdr:row>7</xdr:row>
      <xdr:rowOff>65155</xdr:rowOff>
    </xdr:from>
    <xdr:to>
      <xdr:col>8</xdr:col>
      <xdr:colOff>407711</xdr:colOff>
      <xdr:row>8</xdr:row>
      <xdr:rowOff>122129</xdr:rowOff>
    </xdr:to>
    <xdr:sp macro="" textlink="">
      <xdr:nvSpPr>
        <xdr:cNvPr id="17" name="Rounded Rectangle 16">
          <a:hlinkClick xmlns:r="http://schemas.openxmlformats.org/officeDocument/2006/relationships" r:id="rId16"/>
          <a:extLst>
            <a:ext uri="{FF2B5EF4-FFF2-40B4-BE49-F238E27FC236}">
              <a16:creationId xmlns:a16="http://schemas.microsoft.com/office/drawing/2014/main" id="{00000000-0008-0000-0200-000011000000}"/>
            </a:ext>
          </a:extLst>
        </xdr:cNvPr>
        <xdr:cNvSpPr>
          <a:spLocks noChangeAspect="1"/>
        </xdr:cNvSpPr>
      </xdr:nvSpPr>
      <xdr:spPr>
        <a:xfrm>
          <a:off x="6597624" y="1158459"/>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PEARL RIVER</a:t>
          </a:r>
        </a:p>
      </xdr:txBody>
    </xdr:sp>
    <xdr:clientData/>
  </xdr:twoCellAnchor>
  <xdr:twoCellAnchor>
    <xdr:from>
      <xdr:col>10</xdr:col>
      <xdr:colOff>38794</xdr:colOff>
      <xdr:row>7</xdr:row>
      <xdr:rowOff>68495</xdr:rowOff>
    </xdr:from>
    <xdr:to>
      <xdr:col>10</xdr:col>
      <xdr:colOff>938794</xdr:colOff>
      <xdr:row>8</xdr:row>
      <xdr:rowOff>125469</xdr:rowOff>
    </xdr:to>
    <xdr:sp macro="" textlink="">
      <xdr:nvSpPr>
        <xdr:cNvPr id="18" name="Rounded Rectangle 17">
          <a:hlinkClick xmlns:r="http://schemas.openxmlformats.org/officeDocument/2006/relationships" r:id="rId17"/>
          <a:extLst>
            <a:ext uri="{FF2B5EF4-FFF2-40B4-BE49-F238E27FC236}">
              <a16:creationId xmlns:a16="http://schemas.microsoft.com/office/drawing/2014/main" id="{00000000-0008-0000-0200-000012000000}"/>
            </a:ext>
          </a:extLst>
        </xdr:cNvPr>
        <xdr:cNvSpPr>
          <a:spLocks noChangeAspect="1"/>
        </xdr:cNvSpPr>
      </xdr:nvSpPr>
      <xdr:spPr>
        <a:xfrm>
          <a:off x="10230544" y="1417034"/>
          <a:ext cx="900000" cy="217396"/>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PHEONIX</a:t>
          </a:r>
        </a:p>
      </xdr:txBody>
    </xdr:sp>
    <xdr:clientData/>
  </xdr:twoCellAnchor>
  <xdr:twoCellAnchor>
    <xdr:from>
      <xdr:col>8</xdr:col>
      <xdr:colOff>460510</xdr:colOff>
      <xdr:row>9</xdr:row>
      <xdr:rowOff>35890</xdr:rowOff>
    </xdr:from>
    <xdr:to>
      <xdr:col>9</xdr:col>
      <xdr:colOff>432858</xdr:colOff>
      <xdr:row>10</xdr:row>
      <xdr:rowOff>92864</xdr:rowOff>
    </xdr:to>
    <xdr:sp macro="" textlink="">
      <xdr:nvSpPr>
        <xdr:cNvPr id="19" name="Rounded Rectangle 18">
          <a:hlinkClick xmlns:r="http://schemas.openxmlformats.org/officeDocument/2006/relationships" r:id="rId18"/>
          <a:extLst>
            <a:ext uri="{FF2B5EF4-FFF2-40B4-BE49-F238E27FC236}">
              <a16:creationId xmlns:a16="http://schemas.microsoft.com/office/drawing/2014/main" id="{00000000-0008-0000-0200-000013000000}"/>
            </a:ext>
          </a:extLst>
        </xdr:cNvPr>
        <xdr:cNvSpPr>
          <a:spLocks noChangeAspect="1"/>
        </xdr:cNvSpPr>
      </xdr:nvSpPr>
      <xdr:spPr>
        <a:xfrm>
          <a:off x="7550423" y="1447247"/>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TIGER</a:t>
          </a:r>
        </a:p>
      </xdr:txBody>
    </xdr:sp>
    <xdr:clientData/>
  </xdr:twoCellAnchor>
  <xdr:twoCellAnchor>
    <xdr:from>
      <xdr:col>7</xdr:col>
      <xdr:colOff>226319</xdr:colOff>
      <xdr:row>9</xdr:row>
      <xdr:rowOff>29194</xdr:rowOff>
    </xdr:from>
    <xdr:to>
      <xdr:col>8</xdr:col>
      <xdr:colOff>410702</xdr:colOff>
      <xdr:row>10</xdr:row>
      <xdr:rowOff>86168</xdr:rowOff>
    </xdr:to>
    <xdr:sp macro="" textlink="">
      <xdr:nvSpPr>
        <xdr:cNvPr id="20" name="Rounded Rectangle 19">
          <a:hlinkClick xmlns:r="http://schemas.openxmlformats.org/officeDocument/2006/relationships" r:id="rId19"/>
          <a:extLst>
            <a:ext uri="{FF2B5EF4-FFF2-40B4-BE49-F238E27FC236}">
              <a16:creationId xmlns:a16="http://schemas.microsoft.com/office/drawing/2014/main" id="{00000000-0008-0000-0200-000014000000}"/>
            </a:ext>
          </a:extLst>
        </xdr:cNvPr>
        <xdr:cNvSpPr>
          <a:spLocks noChangeAspect="1"/>
        </xdr:cNvSpPr>
      </xdr:nvSpPr>
      <xdr:spPr>
        <a:xfrm>
          <a:off x="6600615" y="1440551"/>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SWAN</a:t>
          </a:r>
        </a:p>
      </xdr:txBody>
    </xdr:sp>
    <xdr:clientData/>
  </xdr:twoCellAnchor>
  <xdr:twoCellAnchor>
    <xdr:from>
      <xdr:col>6</xdr:col>
      <xdr:colOff>8844</xdr:colOff>
      <xdr:row>9</xdr:row>
      <xdr:rowOff>31747</xdr:rowOff>
    </xdr:from>
    <xdr:to>
      <xdr:col>7</xdr:col>
      <xdr:colOff>186600</xdr:colOff>
      <xdr:row>10</xdr:row>
      <xdr:rowOff>86139</xdr:rowOff>
    </xdr:to>
    <xdr:sp macro="" textlink="">
      <xdr:nvSpPr>
        <xdr:cNvPr id="21" name="Rounded Rectangle 20">
          <a:hlinkClick xmlns:r="http://schemas.openxmlformats.org/officeDocument/2006/relationships" r:id="rId20"/>
          <a:extLst>
            <a:ext uri="{FF2B5EF4-FFF2-40B4-BE49-F238E27FC236}">
              <a16:creationId xmlns:a16="http://schemas.microsoft.com/office/drawing/2014/main" id="{00000000-0008-0000-0200-000015000000}"/>
            </a:ext>
          </a:extLst>
        </xdr:cNvPr>
        <xdr:cNvSpPr>
          <a:spLocks noChangeAspect="1"/>
        </xdr:cNvSpPr>
      </xdr:nvSpPr>
      <xdr:spPr>
        <a:xfrm>
          <a:off x="5660896" y="1443104"/>
          <a:ext cx="900000" cy="21341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SILK</a:t>
          </a:r>
        </a:p>
      </xdr:txBody>
    </xdr:sp>
    <xdr:clientData/>
  </xdr:twoCellAnchor>
  <xdr:twoCellAnchor>
    <xdr:from>
      <xdr:col>3</xdr:col>
      <xdr:colOff>1001110</xdr:colOff>
      <xdr:row>9</xdr:row>
      <xdr:rowOff>17460</xdr:rowOff>
    </xdr:from>
    <xdr:to>
      <xdr:col>4</xdr:col>
      <xdr:colOff>675283</xdr:colOff>
      <xdr:row>10</xdr:row>
      <xdr:rowOff>74434</xdr:rowOff>
    </xdr:to>
    <xdr:sp macro="" textlink="">
      <xdr:nvSpPr>
        <xdr:cNvPr id="22" name="Rounded Rectangle 21">
          <a:hlinkClick xmlns:r="http://schemas.openxmlformats.org/officeDocument/2006/relationships" r:id="rId21"/>
          <a:extLst>
            <a:ext uri="{FF2B5EF4-FFF2-40B4-BE49-F238E27FC236}">
              <a16:creationId xmlns:a16="http://schemas.microsoft.com/office/drawing/2014/main" id="{00000000-0008-0000-0200-000016000000}"/>
            </a:ext>
          </a:extLst>
        </xdr:cNvPr>
        <xdr:cNvSpPr>
          <a:spLocks noChangeAspect="1"/>
        </xdr:cNvSpPr>
      </xdr:nvSpPr>
      <xdr:spPr>
        <a:xfrm>
          <a:off x="3777440" y="1428817"/>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SHOGUN</a:t>
          </a:r>
        </a:p>
      </xdr:txBody>
    </xdr:sp>
    <xdr:clientData/>
  </xdr:twoCellAnchor>
  <xdr:twoCellAnchor>
    <xdr:from>
      <xdr:col>1</xdr:col>
      <xdr:colOff>1107602</xdr:colOff>
      <xdr:row>9</xdr:row>
      <xdr:rowOff>10421</xdr:rowOff>
    </xdr:from>
    <xdr:to>
      <xdr:col>3</xdr:col>
      <xdr:colOff>13150</xdr:colOff>
      <xdr:row>10</xdr:row>
      <xdr:rowOff>86139</xdr:rowOff>
    </xdr:to>
    <xdr:sp macro="" textlink="">
      <xdr:nvSpPr>
        <xdr:cNvPr id="23" name="Rounded Rectangle 22">
          <a:hlinkClick xmlns:r="http://schemas.openxmlformats.org/officeDocument/2006/relationships" r:id="rId22"/>
          <a:extLst>
            <a:ext uri="{FF2B5EF4-FFF2-40B4-BE49-F238E27FC236}">
              <a16:creationId xmlns:a16="http://schemas.microsoft.com/office/drawing/2014/main" id="{00000000-0008-0000-0200-000017000000}"/>
            </a:ext>
          </a:extLst>
        </xdr:cNvPr>
        <xdr:cNvSpPr>
          <a:spLocks noChangeAspect="1"/>
        </xdr:cNvSpPr>
      </xdr:nvSpPr>
      <xdr:spPr>
        <a:xfrm>
          <a:off x="1889480" y="1421778"/>
          <a:ext cx="900000" cy="23474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SENTOSA USWC</a:t>
          </a:r>
        </a:p>
      </xdr:txBody>
    </xdr:sp>
    <xdr:clientData/>
  </xdr:twoCellAnchor>
  <xdr:twoCellAnchor>
    <xdr:from>
      <xdr:col>4</xdr:col>
      <xdr:colOff>703034</xdr:colOff>
      <xdr:row>3</xdr:row>
      <xdr:rowOff>82411</xdr:rowOff>
    </xdr:from>
    <xdr:to>
      <xdr:col>5</xdr:col>
      <xdr:colOff>807904</xdr:colOff>
      <xdr:row>4</xdr:row>
      <xdr:rowOff>139385</xdr:rowOff>
    </xdr:to>
    <xdr:sp macro="" textlink="">
      <xdr:nvSpPr>
        <xdr:cNvPr id="24" name="Rounded Rectangle 23">
          <a:hlinkClick xmlns:r="http://schemas.openxmlformats.org/officeDocument/2006/relationships" r:id="rId23"/>
          <a:extLst>
            <a:ext uri="{FF2B5EF4-FFF2-40B4-BE49-F238E27FC236}">
              <a16:creationId xmlns:a16="http://schemas.microsoft.com/office/drawing/2014/main" id="{00000000-0008-0000-0200-000018000000}"/>
            </a:ext>
          </a:extLst>
        </xdr:cNvPr>
        <xdr:cNvSpPr>
          <a:spLocks noChangeAspect="1"/>
        </xdr:cNvSpPr>
      </xdr:nvSpPr>
      <xdr:spPr>
        <a:xfrm>
          <a:off x="4705191" y="539611"/>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AUSTRALIA</a:t>
          </a:r>
        </a:p>
      </xdr:txBody>
    </xdr:sp>
    <xdr:clientData/>
  </xdr:twoCellAnchor>
  <xdr:twoCellAnchor>
    <xdr:from>
      <xdr:col>5</xdr:col>
      <xdr:colOff>850273</xdr:colOff>
      <xdr:row>3</xdr:row>
      <xdr:rowOff>79791</xdr:rowOff>
    </xdr:from>
    <xdr:to>
      <xdr:col>7</xdr:col>
      <xdr:colOff>173264</xdr:colOff>
      <xdr:row>4</xdr:row>
      <xdr:rowOff>136765</xdr:rowOff>
    </xdr:to>
    <xdr:sp macro="" textlink="">
      <xdr:nvSpPr>
        <xdr:cNvPr id="25" name="Rounded Rectangle 24">
          <a:hlinkClick xmlns:r="http://schemas.openxmlformats.org/officeDocument/2006/relationships" r:id="rId24"/>
          <a:extLst>
            <a:ext uri="{FF2B5EF4-FFF2-40B4-BE49-F238E27FC236}">
              <a16:creationId xmlns:a16="http://schemas.microsoft.com/office/drawing/2014/main" id="{00000000-0008-0000-0200-000019000000}"/>
            </a:ext>
          </a:extLst>
        </xdr:cNvPr>
        <xdr:cNvSpPr>
          <a:spLocks noChangeAspect="1"/>
        </xdr:cNvSpPr>
      </xdr:nvSpPr>
      <xdr:spPr>
        <a:xfrm>
          <a:off x="5647560" y="536991"/>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AZTEC</a:t>
          </a:r>
        </a:p>
      </xdr:txBody>
    </xdr:sp>
    <xdr:clientData/>
  </xdr:twoCellAnchor>
  <xdr:twoCellAnchor>
    <xdr:from>
      <xdr:col>6</xdr:col>
      <xdr:colOff>8194</xdr:colOff>
      <xdr:row>5</xdr:row>
      <xdr:rowOff>63899</xdr:rowOff>
    </xdr:from>
    <xdr:to>
      <xdr:col>7</xdr:col>
      <xdr:colOff>185950</xdr:colOff>
      <xdr:row>6</xdr:row>
      <xdr:rowOff>120873</xdr:rowOff>
    </xdr:to>
    <xdr:sp macro="" textlink="">
      <xdr:nvSpPr>
        <xdr:cNvPr id="36" name="Rounded Rectangle 25">
          <a:hlinkClick xmlns:r="http://schemas.openxmlformats.org/officeDocument/2006/relationships" r:id="rId25"/>
          <a:extLst>
            <a:ext uri="{FF2B5EF4-FFF2-40B4-BE49-F238E27FC236}">
              <a16:creationId xmlns:a16="http://schemas.microsoft.com/office/drawing/2014/main" id="{00000000-0008-0000-0200-000024000000}"/>
            </a:ext>
            <a:ext uri="{147F2762-F138-4A5C-976F-8EAC2B608ADB}">
              <a16:predDERef xmlns:a16="http://schemas.microsoft.com/office/drawing/2014/main" pred="{00000000-0008-0000-0200-000019000000}"/>
            </a:ext>
          </a:extLst>
        </xdr:cNvPr>
        <xdr:cNvSpPr>
          <a:spLocks noChangeAspect="1"/>
        </xdr:cNvSpPr>
      </xdr:nvSpPr>
      <xdr:spPr>
        <a:xfrm>
          <a:off x="5894644" y="1092599"/>
          <a:ext cx="882606" cy="21889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INCA</a:t>
          </a:r>
        </a:p>
      </xdr:txBody>
    </xdr:sp>
    <xdr:clientData/>
  </xdr:twoCellAnchor>
  <xdr:twoCellAnchor>
    <xdr:from>
      <xdr:col>7</xdr:col>
      <xdr:colOff>214104</xdr:colOff>
      <xdr:row>3</xdr:row>
      <xdr:rowOff>81673</xdr:rowOff>
    </xdr:from>
    <xdr:to>
      <xdr:col>8</xdr:col>
      <xdr:colOff>398487</xdr:colOff>
      <xdr:row>4</xdr:row>
      <xdr:rowOff>138647</xdr:rowOff>
    </xdr:to>
    <xdr:sp macro="" textlink="">
      <xdr:nvSpPr>
        <xdr:cNvPr id="27" name="Rounded Rectangle 26">
          <a:hlinkClick xmlns:r="http://schemas.openxmlformats.org/officeDocument/2006/relationships" r:id="rId26"/>
          <a:extLst>
            <a:ext uri="{FF2B5EF4-FFF2-40B4-BE49-F238E27FC236}">
              <a16:creationId xmlns:a16="http://schemas.microsoft.com/office/drawing/2014/main" id="{00000000-0008-0000-0200-00001B000000}"/>
            </a:ext>
          </a:extLst>
        </xdr:cNvPr>
        <xdr:cNvSpPr>
          <a:spLocks noChangeAspect="1"/>
        </xdr:cNvSpPr>
      </xdr:nvSpPr>
      <xdr:spPr>
        <a:xfrm>
          <a:off x="6588400" y="538873"/>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ALPACA</a:t>
          </a:r>
        </a:p>
      </xdr:txBody>
    </xdr:sp>
    <xdr:clientData/>
  </xdr:twoCellAnchor>
  <xdr:twoCellAnchor>
    <xdr:from>
      <xdr:col>1</xdr:col>
      <xdr:colOff>1097820</xdr:colOff>
      <xdr:row>7</xdr:row>
      <xdr:rowOff>42517</xdr:rowOff>
    </xdr:from>
    <xdr:to>
      <xdr:col>3</xdr:col>
      <xdr:colOff>3368</xdr:colOff>
      <xdr:row>8</xdr:row>
      <xdr:rowOff>99491</xdr:rowOff>
    </xdr:to>
    <xdr:sp macro="" textlink="">
      <xdr:nvSpPr>
        <xdr:cNvPr id="28" name="Rounded Rectangle 27">
          <a:hlinkClick xmlns:r="http://schemas.openxmlformats.org/officeDocument/2006/relationships" r:id="rId27"/>
          <a:extLst>
            <a:ext uri="{FF2B5EF4-FFF2-40B4-BE49-F238E27FC236}">
              <a16:creationId xmlns:a16="http://schemas.microsoft.com/office/drawing/2014/main" id="{00000000-0008-0000-0200-00001C000000}"/>
            </a:ext>
          </a:extLst>
        </xdr:cNvPr>
        <xdr:cNvSpPr>
          <a:spLocks noChangeAspect="1"/>
        </xdr:cNvSpPr>
      </xdr:nvSpPr>
      <xdr:spPr>
        <a:xfrm>
          <a:off x="1879698" y="1135821"/>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LONE STAR</a:t>
          </a:r>
        </a:p>
      </xdr:txBody>
    </xdr:sp>
    <xdr:clientData/>
  </xdr:twoCellAnchor>
  <xdr:twoCellAnchor>
    <xdr:from>
      <xdr:col>3</xdr:col>
      <xdr:colOff>51357</xdr:colOff>
      <xdr:row>7</xdr:row>
      <xdr:rowOff>44450</xdr:rowOff>
    </xdr:from>
    <xdr:to>
      <xdr:col>3</xdr:col>
      <xdr:colOff>951357</xdr:colOff>
      <xdr:row>8</xdr:row>
      <xdr:rowOff>101424</xdr:rowOff>
    </xdr:to>
    <xdr:sp macro="" textlink="">
      <xdr:nvSpPr>
        <xdr:cNvPr id="29" name="Rounded Rectangle 28">
          <a:hlinkClick xmlns:r="http://schemas.openxmlformats.org/officeDocument/2006/relationships" r:id="rId28"/>
          <a:extLst>
            <a:ext uri="{FF2B5EF4-FFF2-40B4-BE49-F238E27FC236}">
              <a16:creationId xmlns:a16="http://schemas.microsoft.com/office/drawing/2014/main" id="{00000000-0008-0000-0200-00001D000000}"/>
            </a:ext>
          </a:extLst>
        </xdr:cNvPr>
        <xdr:cNvSpPr>
          <a:spLocks noChangeAspect="1"/>
        </xdr:cNvSpPr>
      </xdr:nvSpPr>
      <xdr:spPr>
        <a:xfrm>
          <a:off x="2827687" y="1137754"/>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MAPLE</a:t>
          </a:r>
        </a:p>
      </xdr:txBody>
    </xdr:sp>
    <xdr:clientData/>
  </xdr:twoCellAnchor>
  <xdr:twoCellAnchor>
    <xdr:from>
      <xdr:col>7</xdr:col>
      <xdr:colOff>229300</xdr:colOff>
      <xdr:row>5</xdr:row>
      <xdr:rowOff>78132</xdr:rowOff>
    </xdr:from>
    <xdr:to>
      <xdr:col>8</xdr:col>
      <xdr:colOff>413683</xdr:colOff>
      <xdr:row>6</xdr:row>
      <xdr:rowOff>135106</xdr:rowOff>
    </xdr:to>
    <xdr:sp macro="" textlink="">
      <xdr:nvSpPr>
        <xdr:cNvPr id="30" name="Rounded Rectangle 29">
          <a:hlinkClick xmlns:r="http://schemas.openxmlformats.org/officeDocument/2006/relationships" r:id="rId29"/>
          <a:extLst>
            <a:ext uri="{FF2B5EF4-FFF2-40B4-BE49-F238E27FC236}">
              <a16:creationId xmlns:a16="http://schemas.microsoft.com/office/drawing/2014/main" id="{00000000-0008-0000-0200-00001E000000}"/>
            </a:ext>
          </a:extLst>
        </xdr:cNvPr>
        <xdr:cNvSpPr>
          <a:spLocks noChangeAspect="1"/>
        </xdr:cNvSpPr>
      </xdr:nvSpPr>
      <xdr:spPr>
        <a:xfrm>
          <a:off x="6603596" y="853384"/>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INGWE</a:t>
          </a:r>
        </a:p>
      </xdr:txBody>
    </xdr:sp>
    <xdr:clientData/>
  </xdr:twoCellAnchor>
  <xdr:twoCellAnchor>
    <xdr:from>
      <xdr:col>1</xdr:col>
      <xdr:colOff>1111174</xdr:colOff>
      <xdr:row>5</xdr:row>
      <xdr:rowOff>61497</xdr:rowOff>
    </xdr:from>
    <xdr:to>
      <xdr:col>3</xdr:col>
      <xdr:colOff>16722</xdr:colOff>
      <xdr:row>6</xdr:row>
      <xdr:rowOff>118471</xdr:rowOff>
    </xdr:to>
    <xdr:sp macro="" textlink="">
      <xdr:nvSpPr>
        <xdr:cNvPr id="31" name="Rounded Rectangle 30">
          <a:hlinkClick xmlns:r="http://schemas.openxmlformats.org/officeDocument/2006/relationships" r:id="rId30"/>
          <a:extLst>
            <a:ext uri="{FF2B5EF4-FFF2-40B4-BE49-F238E27FC236}">
              <a16:creationId xmlns:a16="http://schemas.microsoft.com/office/drawing/2014/main" id="{00000000-0008-0000-0200-00001F000000}"/>
            </a:ext>
          </a:extLst>
        </xdr:cNvPr>
        <xdr:cNvSpPr>
          <a:spLocks noChangeAspect="1"/>
        </xdr:cNvSpPr>
      </xdr:nvSpPr>
      <xdr:spPr>
        <a:xfrm>
          <a:off x="1893052" y="836749"/>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EMERALD</a:t>
          </a:r>
        </a:p>
      </xdr:txBody>
    </xdr:sp>
    <xdr:clientData/>
  </xdr:twoCellAnchor>
  <xdr:twoCellAnchor>
    <xdr:from>
      <xdr:col>1</xdr:col>
      <xdr:colOff>167729</xdr:colOff>
      <xdr:row>9</xdr:row>
      <xdr:rowOff>12421</xdr:rowOff>
    </xdr:from>
    <xdr:to>
      <xdr:col>1</xdr:col>
      <xdr:colOff>1067729</xdr:colOff>
      <xdr:row>10</xdr:row>
      <xdr:rowOff>79512</xdr:rowOff>
    </xdr:to>
    <xdr:sp macro="" textlink="">
      <xdr:nvSpPr>
        <xdr:cNvPr id="58" name="Rounded Rectangle 31">
          <a:hlinkClick xmlns:r="http://schemas.openxmlformats.org/officeDocument/2006/relationships" r:id="rId31"/>
          <a:extLst>
            <a:ext uri="{FF2B5EF4-FFF2-40B4-BE49-F238E27FC236}">
              <a16:creationId xmlns:a16="http://schemas.microsoft.com/office/drawing/2014/main" id="{00000000-0008-0000-0200-00003A000000}"/>
            </a:ext>
          </a:extLst>
        </xdr:cNvPr>
        <xdr:cNvSpPr>
          <a:spLocks noChangeAspect="1"/>
        </xdr:cNvSpPr>
      </xdr:nvSpPr>
      <xdr:spPr>
        <a:xfrm>
          <a:off x="949607" y="1423778"/>
          <a:ext cx="900000" cy="22611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SANTANA</a:t>
          </a:r>
        </a:p>
      </xdr:txBody>
    </xdr:sp>
    <xdr:clientData/>
  </xdr:twoCellAnchor>
  <xdr:twoCellAnchor>
    <xdr:from>
      <xdr:col>10</xdr:col>
      <xdr:colOff>26899</xdr:colOff>
      <xdr:row>3</xdr:row>
      <xdr:rowOff>80021</xdr:rowOff>
    </xdr:from>
    <xdr:to>
      <xdr:col>10</xdr:col>
      <xdr:colOff>926899</xdr:colOff>
      <xdr:row>4</xdr:row>
      <xdr:rowOff>136995</xdr:rowOff>
    </xdr:to>
    <xdr:sp macro="" textlink="">
      <xdr:nvSpPr>
        <xdr:cNvPr id="33" name="Rounded Rectangle 32">
          <a:hlinkClick xmlns:r="http://schemas.openxmlformats.org/officeDocument/2006/relationships" r:id="rId32"/>
          <a:extLst>
            <a:ext uri="{FF2B5EF4-FFF2-40B4-BE49-F238E27FC236}">
              <a16:creationId xmlns:a16="http://schemas.microsoft.com/office/drawing/2014/main" id="{00000000-0008-0000-0200-000021000000}"/>
            </a:ext>
          </a:extLst>
        </xdr:cNvPr>
        <xdr:cNvSpPr>
          <a:spLocks noChangeAspect="1"/>
        </xdr:cNvSpPr>
      </xdr:nvSpPr>
      <xdr:spPr>
        <a:xfrm>
          <a:off x="10218649" y="786876"/>
          <a:ext cx="900000" cy="217395"/>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CONDOR</a:t>
          </a:r>
        </a:p>
      </xdr:txBody>
    </xdr:sp>
    <xdr:clientData/>
  </xdr:twoCellAnchor>
  <xdr:twoCellAnchor>
    <xdr:from>
      <xdr:col>4</xdr:col>
      <xdr:colOff>717559</xdr:colOff>
      <xdr:row>9</xdr:row>
      <xdr:rowOff>23052</xdr:rowOff>
    </xdr:from>
    <xdr:to>
      <xdr:col>5</xdr:col>
      <xdr:colOff>822429</xdr:colOff>
      <xdr:row>10</xdr:row>
      <xdr:rowOff>80026</xdr:rowOff>
    </xdr:to>
    <xdr:sp macro="" textlink="">
      <xdr:nvSpPr>
        <xdr:cNvPr id="34" name="Rounded Rectangle 33">
          <a:hlinkClick xmlns:r="http://schemas.openxmlformats.org/officeDocument/2006/relationships" r:id="rId33"/>
          <a:extLst>
            <a:ext uri="{FF2B5EF4-FFF2-40B4-BE49-F238E27FC236}">
              <a16:creationId xmlns:a16="http://schemas.microsoft.com/office/drawing/2014/main" id="{00000000-0008-0000-0200-000022000000}"/>
            </a:ext>
          </a:extLst>
        </xdr:cNvPr>
        <xdr:cNvSpPr>
          <a:spLocks noChangeAspect="1"/>
        </xdr:cNvSpPr>
      </xdr:nvSpPr>
      <xdr:spPr>
        <a:xfrm>
          <a:off x="4719716" y="1434409"/>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SEQUOIA</a:t>
          </a:r>
        </a:p>
      </xdr:txBody>
    </xdr:sp>
    <xdr:clientData/>
  </xdr:twoCellAnchor>
  <xdr:twoCellAnchor>
    <xdr:from>
      <xdr:col>9</xdr:col>
      <xdr:colOff>465149</xdr:colOff>
      <xdr:row>7</xdr:row>
      <xdr:rowOff>67917</xdr:rowOff>
    </xdr:from>
    <xdr:to>
      <xdr:col>9</xdr:col>
      <xdr:colOff>1433765</xdr:colOff>
      <xdr:row>8</xdr:row>
      <xdr:rowOff>124891</xdr:rowOff>
    </xdr:to>
    <xdr:sp macro="" textlink="">
      <xdr:nvSpPr>
        <xdr:cNvPr id="35" name="Rounded Rectangle 23">
          <a:hlinkClick xmlns:r="http://schemas.openxmlformats.org/officeDocument/2006/relationships" r:id="rId34"/>
          <a:extLst>
            <a:ext uri="{FF2B5EF4-FFF2-40B4-BE49-F238E27FC236}">
              <a16:creationId xmlns:a16="http://schemas.microsoft.com/office/drawing/2014/main" id="{00000000-0008-0000-0200-000023000000}"/>
            </a:ext>
          </a:extLst>
        </xdr:cNvPr>
        <xdr:cNvSpPr>
          <a:spLocks noChangeAspect="1"/>
        </xdr:cNvSpPr>
      </xdr:nvSpPr>
      <xdr:spPr>
        <a:xfrm>
          <a:off x="9208096" y="1416456"/>
          <a:ext cx="968616" cy="217396"/>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PETRA</a:t>
          </a:r>
        </a:p>
      </xdr:txBody>
    </xdr:sp>
    <xdr:clientData/>
  </xdr:twoCellAnchor>
  <xdr:twoCellAnchor>
    <xdr:from>
      <xdr:col>4</xdr:col>
      <xdr:colOff>709384</xdr:colOff>
      <xdr:row>7</xdr:row>
      <xdr:rowOff>52981</xdr:rowOff>
    </xdr:from>
    <xdr:to>
      <xdr:col>5</xdr:col>
      <xdr:colOff>814254</xdr:colOff>
      <xdr:row>8</xdr:row>
      <xdr:rowOff>109955</xdr:rowOff>
    </xdr:to>
    <xdr:sp macro="" textlink="">
      <xdr:nvSpPr>
        <xdr:cNvPr id="41" name="Rounded Rectangle 23">
          <a:hlinkClick xmlns:r="http://schemas.openxmlformats.org/officeDocument/2006/relationships" r:id="rId35"/>
          <a:extLst>
            <a:ext uri="{FF2B5EF4-FFF2-40B4-BE49-F238E27FC236}">
              <a16:creationId xmlns:a16="http://schemas.microsoft.com/office/drawing/2014/main" id="{00000000-0008-0000-0200-000029000000}"/>
            </a:ext>
          </a:extLst>
        </xdr:cNvPr>
        <xdr:cNvSpPr>
          <a:spLocks noChangeAspect="1"/>
        </xdr:cNvSpPr>
      </xdr:nvSpPr>
      <xdr:spPr>
        <a:xfrm>
          <a:off x="4711541" y="1146285"/>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NEW KIWI</a:t>
          </a:r>
        </a:p>
      </xdr:txBody>
    </xdr:sp>
    <xdr:clientData/>
  </xdr:twoCellAnchor>
  <xdr:twoCellAnchor>
    <xdr:from>
      <xdr:col>9</xdr:col>
      <xdr:colOff>449861</xdr:colOff>
      <xdr:row>3</xdr:row>
      <xdr:rowOff>85401</xdr:rowOff>
    </xdr:from>
    <xdr:to>
      <xdr:col>9</xdr:col>
      <xdr:colOff>1443790</xdr:colOff>
      <xdr:row>4</xdr:row>
      <xdr:rowOff>142875</xdr:rowOff>
    </xdr:to>
    <xdr:sp macro="" textlink="">
      <xdr:nvSpPr>
        <xdr:cNvPr id="43" name="Rounded Rectangle 23">
          <a:hlinkClick xmlns:r="http://schemas.openxmlformats.org/officeDocument/2006/relationships" r:id="rId36"/>
          <a:extLst>
            <a:ext uri="{FF2B5EF4-FFF2-40B4-BE49-F238E27FC236}">
              <a16:creationId xmlns:a16="http://schemas.microsoft.com/office/drawing/2014/main" id="{00000000-0008-0000-0200-00002B000000}"/>
            </a:ext>
          </a:extLst>
        </xdr:cNvPr>
        <xdr:cNvSpPr>
          <a:spLocks noChangeAspect="1"/>
        </xdr:cNvSpPr>
      </xdr:nvSpPr>
      <xdr:spPr>
        <a:xfrm>
          <a:off x="9192808" y="792256"/>
          <a:ext cx="993929" cy="217895"/>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CHINOOK</a:t>
          </a:r>
        </a:p>
      </xdr:txBody>
    </xdr:sp>
    <xdr:clientData/>
  </xdr:twoCellAnchor>
  <xdr:twoCellAnchor>
    <xdr:from>
      <xdr:col>0</xdr:col>
      <xdr:colOff>2907</xdr:colOff>
      <xdr:row>7</xdr:row>
      <xdr:rowOff>35201</xdr:rowOff>
    </xdr:from>
    <xdr:to>
      <xdr:col>1</xdr:col>
      <xdr:colOff>121029</xdr:colOff>
      <xdr:row>8</xdr:row>
      <xdr:rowOff>92175</xdr:rowOff>
    </xdr:to>
    <xdr:sp macro="" textlink="">
      <xdr:nvSpPr>
        <xdr:cNvPr id="55" name="Rounded Rectangle 23">
          <a:hlinkClick xmlns:r="http://schemas.openxmlformats.org/officeDocument/2006/relationships" r:id="rId37"/>
          <a:extLst>
            <a:ext uri="{FF2B5EF4-FFF2-40B4-BE49-F238E27FC236}">
              <a16:creationId xmlns:a16="http://schemas.microsoft.com/office/drawing/2014/main" id="{00000000-0008-0000-0200-000037000000}"/>
            </a:ext>
          </a:extLst>
        </xdr:cNvPr>
        <xdr:cNvSpPr>
          <a:spLocks noChangeAspect="1"/>
        </xdr:cNvSpPr>
      </xdr:nvSpPr>
      <xdr:spPr>
        <a:xfrm>
          <a:off x="2907" y="1128505"/>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LIBERTY</a:t>
          </a:r>
        </a:p>
      </xdr:txBody>
    </xdr:sp>
    <xdr:clientData/>
  </xdr:twoCellAnchor>
  <xdr:twoCellAnchor>
    <xdr:from>
      <xdr:col>4</xdr:col>
      <xdr:colOff>707367</xdr:colOff>
      <xdr:row>5</xdr:row>
      <xdr:rowOff>69919</xdr:rowOff>
    </xdr:from>
    <xdr:to>
      <xdr:col>5</xdr:col>
      <xdr:colOff>812237</xdr:colOff>
      <xdr:row>6</xdr:row>
      <xdr:rowOff>126893</xdr:rowOff>
    </xdr:to>
    <xdr:sp macro="" textlink="">
      <xdr:nvSpPr>
        <xdr:cNvPr id="45" name="Rounded Rectangle 23">
          <a:hlinkClick xmlns:r="http://schemas.openxmlformats.org/officeDocument/2006/relationships" r:id="rId38"/>
          <a:extLst>
            <a:ext uri="{FF2B5EF4-FFF2-40B4-BE49-F238E27FC236}">
              <a16:creationId xmlns:a16="http://schemas.microsoft.com/office/drawing/2014/main" id="{00000000-0008-0000-0200-00002D000000}"/>
            </a:ext>
          </a:extLst>
        </xdr:cNvPr>
        <xdr:cNvSpPr>
          <a:spLocks noChangeAspect="1"/>
        </xdr:cNvSpPr>
      </xdr:nvSpPr>
      <xdr:spPr>
        <a:xfrm>
          <a:off x="4709524" y="845171"/>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GRIFFIN</a:t>
          </a:r>
        </a:p>
      </xdr:txBody>
    </xdr:sp>
    <xdr:clientData/>
  </xdr:twoCellAnchor>
  <xdr:twoCellAnchor>
    <xdr:from>
      <xdr:col>0</xdr:col>
      <xdr:colOff>3936</xdr:colOff>
      <xdr:row>9</xdr:row>
      <xdr:rowOff>13873</xdr:rowOff>
    </xdr:from>
    <xdr:to>
      <xdr:col>1</xdr:col>
      <xdr:colOff>122058</xdr:colOff>
      <xdr:row>10</xdr:row>
      <xdr:rowOff>70847</xdr:rowOff>
    </xdr:to>
    <xdr:sp macro="" textlink="">
      <xdr:nvSpPr>
        <xdr:cNvPr id="10" name="Rounded Rectangle 23">
          <a:hlinkClick xmlns:r="http://schemas.openxmlformats.org/officeDocument/2006/relationships" r:id="rId39"/>
          <a:extLst>
            <a:ext uri="{FF2B5EF4-FFF2-40B4-BE49-F238E27FC236}">
              <a16:creationId xmlns:a16="http://schemas.microsoft.com/office/drawing/2014/main" id="{00000000-0008-0000-0200-00000A000000}"/>
            </a:ext>
            <a:ext uri="{147F2762-F138-4A5C-976F-8EAC2B608ADB}">
              <a16:predDERef xmlns:a16="http://schemas.microsoft.com/office/drawing/2014/main" pred="{00000000-0008-0000-0200-00002D000000}"/>
            </a:ext>
          </a:extLst>
        </xdr:cNvPr>
        <xdr:cNvSpPr>
          <a:spLocks noChangeAspect="1"/>
        </xdr:cNvSpPr>
      </xdr:nvSpPr>
      <xdr:spPr>
        <a:xfrm>
          <a:off x="3936" y="1425230"/>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700" b="0">
              <a:solidFill>
                <a:schemeClr val="dk1"/>
              </a:solidFill>
              <a:latin typeface="+mn-lt"/>
              <a:ea typeface="+mn-lt"/>
              <a:cs typeface="+mn-lt"/>
            </a:rPr>
            <a:t>ROSE</a:t>
          </a:r>
        </a:p>
      </xdr:txBody>
    </xdr:sp>
    <xdr:clientData/>
  </xdr:twoCellAnchor>
  <xdr:twoCellAnchor>
    <xdr:from>
      <xdr:col>8</xdr:col>
      <xdr:colOff>451962</xdr:colOff>
      <xdr:row>7</xdr:row>
      <xdr:rowOff>63154</xdr:rowOff>
    </xdr:from>
    <xdr:to>
      <xdr:col>9</xdr:col>
      <xdr:colOff>424310</xdr:colOff>
      <xdr:row>8</xdr:row>
      <xdr:rowOff>120128</xdr:rowOff>
    </xdr:to>
    <xdr:sp macro="" textlink="">
      <xdr:nvSpPr>
        <xdr:cNvPr id="47" name="Rounded Rectangle 23">
          <a:hlinkClick xmlns:r="http://schemas.openxmlformats.org/officeDocument/2006/relationships" r:id="rId40"/>
          <a:extLst>
            <a:ext uri="{FF2B5EF4-FFF2-40B4-BE49-F238E27FC236}">
              <a16:creationId xmlns:a16="http://schemas.microsoft.com/office/drawing/2014/main" id="{00000000-0008-0000-0200-00002F000000}"/>
            </a:ext>
          </a:extLst>
        </xdr:cNvPr>
        <xdr:cNvSpPr>
          <a:spLocks noChangeAspect="1"/>
        </xdr:cNvSpPr>
      </xdr:nvSpPr>
      <xdr:spPr>
        <a:xfrm>
          <a:off x="7541875" y="1156458"/>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PELICAN</a:t>
          </a:r>
        </a:p>
      </xdr:txBody>
    </xdr:sp>
    <xdr:clientData/>
  </xdr:twoCellAnchor>
  <xdr:twoCellAnchor>
    <xdr:from>
      <xdr:col>1</xdr:col>
      <xdr:colOff>175316</xdr:colOff>
      <xdr:row>5</xdr:row>
      <xdr:rowOff>62741</xdr:rowOff>
    </xdr:from>
    <xdr:to>
      <xdr:col>1</xdr:col>
      <xdr:colOff>1075316</xdr:colOff>
      <xdr:row>6</xdr:row>
      <xdr:rowOff>119715</xdr:rowOff>
    </xdr:to>
    <xdr:sp macro="" textlink="">
      <xdr:nvSpPr>
        <xdr:cNvPr id="48" name="Rounded Rectangle 23">
          <a:hlinkClick xmlns:r="http://schemas.openxmlformats.org/officeDocument/2006/relationships" r:id="rId41"/>
          <a:extLst>
            <a:ext uri="{FF2B5EF4-FFF2-40B4-BE49-F238E27FC236}">
              <a16:creationId xmlns:a16="http://schemas.microsoft.com/office/drawing/2014/main" id="{00000000-0008-0000-0200-000030000000}"/>
            </a:ext>
          </a:extLst>
        </xdr:cNvPr>
        <xdr:cNvSpPr>
          <a:spLocks noChangeAspect="1"/>
        </xdr:cNvSpPr>
      </xdr:nvSpPr>
      <xdr:spPr>
        <a:xfrm>
          <a:off x="957194" y="837993"/>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ELEPHANT</a:t>
          </a:r>
        </a:p>
      </xdr:txBody>
    </xdr:sp>
    <xdr:clientData/>
  </xdr:twoCellAnchor>
  <xdr:twoCellAnchor>
    <xdr:from>
      <xdr:col>9</xdr:col>
      <xdr:colOff>473208</xdr:colOff>
      <xdr:row>9</xdr:row>
      <xdr:rowOff>41892</xdr:rowOff>
    </xdr:from>
    <xdr:to>
      <xdr:col>9</xdr:col>
      <xdr:colOff>1423738</xdr:colOff>
      <xdr:row>10</xdr:row>
      <xdr:rowOff>98866</xdr:rowOff>
    </xdr:to>
    <xdr:sp macro="" textlink="">
      <xdr:nvSpPr>
        <xdr:cNvPr id="62" name="Rounded Rectangle 23">
          <a:hlinkClick xmlns:r="http://schemas.openxmlformats.org/officeDocument/2006/relationships" r:id="rId42"/>
          <a:extLst>
            <a:ext uri="{FF2B5EF4-FFF2-40B4-BE49-F238E27FC236}">
              <a16:creationId xmlns:a16="http://schemas.microsoft.com/office/drawing/2014/main" id="{00000000-0008-0000-0200-00003E000000}"/>
            </a:ext>
          </a:extLst>
        </xdr:cNvPr>
        <xdr:cNvSpPr>
          <a:spLocks noChangeAspect="1"/>
        </xdr:cNvSpPr>
      </xdr:nvSpPr>
      <xdr:spPr>
        <a:xfrm>
          <a:off x="9216155" y="1711274"/>
          <a:ext cx="950530" cy="217395"/>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ZEPHYR</a:t>
          </a:r>
        </a:p>
      </xdr:txBody>
    </xdr:sp>
    <xdr:clientData/>
  </xdr:twoCellAnchor>
  <xdr:twoCellAnchor>
    <xdr:from>
      <xdr:col>3</xdr:col>
      <xdr:colOff>51561</xdr:colOff>
      <xdr:row>9</xdr:row>
      <xdr:rowOff>21160</xdr:rowOff>
    </xdr:from>
    <xdr:to>
      <xdr:col>3</xdr:col>
      <xdr:colOff>951561</xdr:colOff>
      <xdr:row>10</xdr:row>
      <xdr:rowOff>78134</xdr:rowOff>
    </xdr:to>
    <xdr:sp macro="" textlink="">
      <xdr:nvSpPr>
        <xdr:cNvPr id="50" name="Rounded Rectangle 23">
          <a:hlinkClick xmlns:r="http://schemas.openxmlformats.org/officeDocument/2006/relationships" r:id="rId43"/>
          <a:extLst>
            <a:ext uri="{FF2B5EF4-FFF2-40B4-BE49-F238E27FC236}">
              <a16:creationId xmlns:a16="http://schemas.microsoft.com/office/drawing/2014/main" id="{00000000-0008-0000-0200-000032000000}"/>
            </a:ext>
          </a:extLst>
        </xdr:cNvPr>
        <xdr:cNvSpPr>
          <a:spLocks noChangeAspect="1"/>
        </xdr:cNvSpPr>
      </xdr:nvSpPr>
      <xdr:spPr>
        <a:xfrm>
          <a:off x="2827891" y="1432517"/>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SHIKRA</a:t>
          </a:r>
        </a:p>
      </xdr:txBody>
    </xdr:sp>
    <xdr:clientData/>
  </xdr:twoCellAnchor>
  <xdr:twoCellAnchor>
    <xdr:from>
      <xdr:col>10</xdr:col>
      <xdr:colOff>34939</xdr:colOff>
      <xdr:row>9</xdr:row>
      <xdr:rowOff>33040</xdr:rowOff>
    </xdr:from>
    <xdr:to>
      <xdr:col>10</xdr:col>
      <xdr:colOff>970046</xdr:colOff>
      <xdr:row>10</xdr:row>
      <xdr:rowOff>97333</xdr:rowOff>
    </xdr:to>
    <xdr:sp macro="" textlink="">
      <xdr:nvSpPr>
        <xdr:cNvPr id="54" name="Rounded Rectangle 23">
          <a:hlinkClick xmlns:r="http://schemas.openxmlformats.org/officeDocument/2006/relationships" r:id="rId44"/>
          <a:extLst>
            <a:ext uri="{FF2B5EF4-FFF2-40B4-BE49-F238E27FC236}">
              <a16:creationId xmlns:a16="http://schemas.microsoft.com/office/drawing/2014/main" id="{00000000-0008-0000-0200-000036000000}"/>
            </a:ext>
          </a:extLst>
        </xdr:cNvPr>
        <xdr:cNvSpPr>
          <a:spLocks noChangeAspect="1"/>
        </xdr:cNvSpPr>
      </xdr:nvSpPr>
      <xdr:spPr>
        <a:xfrm>
          <a:off x="10226689" y="1702422"/>
          <a:ext cx="935107" cy="22471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DAR FEEDER</a:t>
          </a:r>
        </a:p>
      </xdr:txBody>
    </xdr:sp>
    <xdr:clientData/>
  </xdr:twoCellAnchor>
  <xdr:twoCellAnchor>
    <xdr:from>
      <xdr:col>0</xdr:col>
      <xdr:colOff>752062</xdr:colOff>
      <xdr:row>13</xdr:row>
      <xdr:rowOff>76200</xdr:rowOff>
    </xdr:from>
    <xdr:to>
      <xdr:col>3</xdr:col>
      <xdr:colOff>9112</xdr:colOff>
      <xdr:row>15</xdr:row>
      <xdr:rowOff>126311</xdr:rowOff>
    </xdr:to>
    <xdr:sp macro="" textlink="">
      <xdr:nvSpPr>
        <xdr:cNvPr id="42" name="Callout: Down Arrow 35">
          <a:extLst>
            <a:ext uri="{FF2B5EF4-FFF2-40B4-BE49-F238E27FC236}">
              <a16:creationId xmlns:a16="http://schemas.microsoft.com/office/drawing/2014/main" id="{00000000-0008-0000-0200-00002A000000}"/>
            </a:ext>
            <a:ext uri="{147F2762-F138-4A5C-976F-8EAC2B608ADB}">
              <a16:predDERef xmlns:a16="http://schemas.microsoft.com/office/drawing/2014/main" pred="{00000000-0008-0000-0200-000036000000}"/>
            </a:ext>
          </a:extLst>
        </xdr:cNvPr>
        <xdr:cNvSpPr/>
      </xdr:nvSpPr>
      <xdr:spPr>
        <a:xfrm>
          <a:off x="752062" y="2609850"/>
          <a:ext cx="2352675" cy="488261"/>
        </a:xfrm>
        <a:prstGeom prst="downArrowCallou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marL="0" indent="0" algn="ctr"/>
          <a:r>
            <a:rPr lang="en-US" sz="1300" b="1">
              <a:solidFill>
                <a:srgbClr val="FF0000"/>
              </a:solidFill>
              <a:latin typeface="+mn-lt"/>
              <a:ea typeface="+mn-lt"/>
              <a:cs typeface="+mn-lt"/>
            </a:rPr>
            <a:t>SEARCH PORT HERE </a:t>
          </a:r>
          <a:endParaRPr lang="en-US" sz="1800" b="1">
            <a:solidFill>
              <a:srgbClr val="FF0000"/>
            </a:solidFill>
            <a:latin typeface="+mn-lt"/>
            <a:ea typeface="+mn-lt"/>
            <a:cs typeface="+mn-lt"/>
          </a:endParaRPr>
        </a:p>
      </xdr:txBody>
    </xdr:sp>
    <xdr:clientData/>
  </xdr:twoCellAnchor>
  <xdr:twoCellAnchor>
    <xdr:from>
      <xdr:col>10</xdr:col>
      <xdr:colOff>973555</xdr:colOff>
      <xdr:row>3</xdr:row>
      <xdr:rowOff>76200</xdr:rowOff>
    </xdr:from>
    <xdr:to>
      <xdr:col>10</xdr:col>
      <xdr:colOff>1873555</xdr:colOff>
      <xdr:row>4</xdr:row>
      <xdr:rowOff>133174</xdr:rowOff>
    </xdr:to>
    <xdr:sp macro="" textlink="">
      <xdr:nvSpPr>
        <xdr:cNvPr id="16" name="Rounded Rectangle 32">
          <a:hlinkClick xmlns:r="http://schemas.openxmlformats.org/officeDocument/2006/relationships" r:id="rId45"/>
          <a:extLst>
            <a:ext uri="{FF2B5EF4-FFF2-40B4-BE49-F238E27FC236}">
              <a16:creationId xmlns:a16="http://schemas.microsoft.com/office/drawing/2014/main" id="{00000000-0008-0000-0200-000010000000}"/>
            </a:ext>
          </a:extLst>
        </xdr:cNvPr>
        <xdr:cNvSpPr>
          <a:spLocks noChangeAspect="1"/>
        </xdr:cNvSpPr>
      </xdr:nvSpPr>
      <xdr:spPr>
        <a:xfrm>
          <a:off x="11165305" y="783055"/>
          <a:ext cx="900000" cy="217395"/>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US" sz="800" b="0" i="0" u="none" strike="noStrike">
              <a:solidFill>
                <a:schemeClr val="dk1"/>
              </a:solidFill>
              <a:effectLst/>
              <a:latin typeface="+mn-lt"/>
              <a:ea typeface="+mn-ea"/>
              <a:cs typeface="+mn-cs"/>
            </a:rPr>
            <a:t>CARIOCA</a:t>
          </a:r>
          <a:endParaRPr lang="en-SG" sz="800"/>
        </a:p>
      </xdr:txBody>
    </xdr:sp>
    <xdr:clientData/>
  </xdr:twoCellAnchor>
  <xdr:twoCellAnchor>
    <xdr:from>
      <xdr:col>10</xdr:col>
      <xdr:colOff>983080</xdr:colOff>
      <xdr:row>5</xdr:row>
      <xdr:rowOff>80711</xdr:rowOff>
    </xdr:from>
    <xdr:to>
      <xdr:col>10</xdr:col>
      <xdr:colOff>1883080</xdr:colOff>
      <xdr:row>6</xdr:row>
      <xdr:rowOff>137685</xdr:rowOff>
    </xdr:to>
    <xdr:sp macro="" textlink="">
      <xdr:nvSpPr>
        <xdr:cNvPr id="26" name="Rounded Rectangle 32">
          <a:hlinkClick xmlns:r="http://schemas.openxmlformats.org/officeDocument/2006/relationships" r:id="rId46"/>
          <a:extLst>
            <a:ext uri="{FF2B5EF4-FFF2-40B4-BE49-F238E27FC236}">
              <a16:creationId xmlns:a16="http://schemas.microsoft.com/office/drawing/2014/main" id="{00000000-0008-0000-0200-00001A000000}"/>
            </a:ext>
          </a:extLst>
        </xdr:cNvPr>
        <xdr:cNvSpPr>
          <a:spLocks noChangeAspect="1"/>
        </xdr:cNvSpPr>
      </xdr:nvSpPr>
      <xdr:spPr>
        <a:xfrm>
          <a:off x="11174830" y="1108408"/>
          <a:ext cx="900000" cy="217395"/>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800"/>
            <a:t>BRITANNIA</a:t>
          </a:r>
        </a:p>
      </xdr:txBody>
    </xdr:sp>
    <xdr:clientData/>
  </xdr:twoCellAnchor>
  <xdr:twoCellAnchor>
    <xdr:from>
      <xdr:col>10</xdr:col>
      <xdr:colOff>992605</xdr:colOff>
      <xdr:row>7</xdr:row>
      <xdr:rowOff>72190</xdr:rowOff>
    </xdr:from>
    <xdr:to>
      <xdr:col>10</xdr:col>
      <xdr:colOff>1892605</xdr:colOff>
      <xdr:row>8</xdr:row>
      <xdr:rowOff>129164</xdr:rowOff>
    </xdr:to>
    <xdr:sp macro="" textlink="">
      <xdr:nvSpPr>
        <xdr:cNvPr id="38" name="Rounded Rectangle 32">
          <a:hlinkClick xmlns:r="http://schemas.openxmlformats.org/officeDocument/2006/relationships" r:id="rId47"/>
          <a:extLst>
            <a:ext uri="{FF2B5EF4-FFF2-40B4-BE49-F238E27FC236}">
              <a16:creationId xmlns:a16="http://schemas.microsoft.com/office/drawing/2014/main" id="{00000000-0008-0000-0200-000026000000}"/>
            </a:ext>
          </a:extLst>
        </xdr:cNvPr>
        <xdr:cNvSpPr>
          <a:spLocks noChangeAspect="1"/>
        </xdr:cNvSpPr>
      </xdr:nvSpPr>
      <xdr:spPr>
        <a:xfrm>
          <a:off x="11184355" y="1420729"/>
          <a:ext cx="900000" cy="217396"/>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800"/>
            <a:t>DAHLIA</a:t>
          </a:r>
        </a:p>
      </xdr:txBody>
    </xdr:sp>
    <xdr:clientData/>
  </xdr:twoCellAnchor>
  <xdr:twoCellAnchor>
    <xdr:from>
      <xdr:col>10</xdr:col>
      <xdr:colOff>996114</xdr:colOff>
      <xdr:row>9</xdr:row>
      <xdr:rowOff>33086</xdr:rowOff>
    </xdr:from>
    <xdr:to>
      <xdr:col>10</xdr:col>
      <xdr:colOff>1896114</xdr:colOff>
      <xdr:row>10</xdr:row>
      <xdr:rowOff>90060</xdr:rowOff>
    </xdr:to>
    <xdr:sp macro="" textlink="">
      <xdr:nvSpPr>
        <xdr:cNvPr id="39" name="Rounded Rectangle 32">
          <a:extLst>
            <a:ext uri="{FF2B5EF4-FFF2-40B4-BE49-F238E27FC236}">
              <a16:creationId xmlns:a16="http://schemas.microsoft.com/office/drawing/2014/main" id="{00000000-0008-0000-0200-000027000000}"/>
            </a:ext>
          </a:extLst>
        </xdr:cNvPr>
        <xdr:cNvSpPr>
          <a:spLocks noChangeAspect="1"/>
        </xdr:cNvSpPr>
      </xdr:nvSpPr>
      <xdr:spPr>
        <a:xfrm>
          <a:off x="11187864" y="1702468"/>
          <a:ext cx="900000" cy="217395"/>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a:t>
          </a:r>
        </a:p>
      </xdr:txBody>
    </xdr:sp>
    <xdr:clientData/>
  </xdr:twoCellAnchor>
  <xdr:twoCellAnchor>
    <xdr:from>
      <xdr:col>10</xdr:col>
      <xdr:colOff>1920039</xdr:colOff>
      <xdr:row>3</xdr:row>
      <xdr:rowOff>80210</xdr:rowOff>
    </xdr:from>
    <xdr:to>
      <xdr:col>11</xdr:col>
      <xdr:colOff>438789</xdr:colOff>
      <xdr:row>4</xdr:row>
      <xdr:rowOff>137184</xdr:rowOff>
    </xdr:to>
    <xdr:sp macro="" textlink="">
      <xdr:nvSpPr>
        <xdr:cNvPr id="44" name="Rounded Rectangle 32">
          <a:extLst>
            <a:ext uri="{FF2B5EF4-FFF2-40B4-BE49-F238E27FC236}">
              <a16:creationId xmlns:a16="http://schemas.microsoft.com/office/drawing/2014/main" id="{00000000-0008-0000-0200-00002C000000}"/>
            </a:ext>
          </a:extLst>
        </xdr:cNvPr>
        <xdr:cNvSpPr>
          <a:spLocks noChangeAspect="1"/>
        </xdr:cNvSpPr>
      </xdr:nvSpPr>
      <xdr:spPr>
        <a:xfrm>
          <a:off x="12111789" y="787065"/>
          <a:ext cx="900000" cy="217395"/>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a:t>
          </a:r>
        </a:p>
      </xdr:txBody>
    </xdr:sp>
    <xdr:clientData/>
  </xdr:twoCellAnchor>
  <xdr:twoCellAnchor>
    <xdr:from>
      <xdr:col>10</xdr:col>
      <xdr:colOff>1925053</xdr:colOff>
      <xdr:row>5</xdr:row>
      <xdr:rowOff>75198</xdr:rowOff>
    </xdr:from>
    <xdr:to>
      <xdr:col>11</xdr:col>
      <xdr:colOff>443803</xdr:colOff>
      <xdr:row>6</xdr:row>
      <xdr:rowOff>132172</xdr:rowOff>
    </xdr:to>
    <xdr:sp macro="" textlink="">
      <xdr:nvSpPr>
        <xdr:cNvPr id="46" name="Rounded Rectangle 32">
          <a:extLst>
            <a:ext uri="{FF2B5EF4-FFF2-40B4-BE49-F238E27FC236}">
              <a16:creationId xmlns:a16="http://schemas.microsoft.com/office/drawing/2014/main" id="{00000000-0008-0000-0200-00002E000000}"/>
            </a:ext>
          </a:extLst>
        </xdr:cNvPr>
        <xdr:cNvSpPr>
          <a:spLocks noChangeAspect="1"/>
        </xdr:cNvSpPr>
      </xdr:nvSpPr>
      <xdr:spPr>
        <a:xfrm>
          <a:off x="12116803" y="1102895"/>
          <a:ext cx="900000" cy="217395"/>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a:t>
          </a:r>
        </a:p>
      </xdr:txBody>
    </xdr:sp>
    <xdr:clientData/>
  </xdr:twoCellAnchor>
  <xdr:twoCellAnchor>
    <xdr:from>
      <xdr:col>10</xdr:col>
      <xdr:colOff>1935079</xdr:colOff>
      <xdr:row>7</xdr:row>
      <xdr:rowOff>70184</xdr:rowOff>
    </xdr:from>
    <xdr:to>
      <xdr:col>11</xdr:col>
      <xdr:colOff>453829</xdr:colOff>
      <xdr:row>8</xdr:row>
      <xdr:rowOff>127157</xdr:rowOff>
    </xdr:to>
    <xdr:sp macro="" textlink="">
      <xdr:nvSpPr>
        <xdr:cNvPr id="49" name="Rounded Rectangle 32">
          <a:extLst>
            <a:ext uri="{FF2B5EF4-FFF2-40B4-BE49-F238E27FC236}">
              <a16:creationId xmlns:a16="http://schemas.microsoft.com/office/drawing/2014/main" id="{00000000-0008-0000-0200-000031000000}"/>
            </a:ext>
          </a:extLst>
        </xdr:cNvPr>
        <xdr:cNvSpPr>
          <a:spLocks noChangeAspect="1"/>
        </xdr:cNvSpPr>
      </xdr:nvSpPr>
      <xdr:spPr>
        <a:xfrm>
          <a:off x="12126829" y="1418723"/>
          <a:ext cx="900000" cy="217395"/>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a:t>
          </a:r>
        </a:p>
      </xdr:txBody>
    </xdr:sp>
    <xdr:clientData/>
  </xdr:twoCellAnchor>
  <xdr:twoCellAnchor>
    <xdr:from>
      <xdr:col>10</xdr:col>
      <xdr:colOff>1935079</xdr:colOff>
      <xdr:row>9</xdr:row>
      <xdr:rowOff>30079</xdr:rowOff>
    </xdr:from>
    <xdr:to>
      <xdr:col>11</xdr:col>
      <xdr:colOff>453829</xdr:colOff>
      <xdr:row>10</xdr:row>
      <xdr:rowOff>87053</xdr:rowOff>
    </xdr:to>
    <xdr:sp macro="" textlink="">
      <xdr:nvSpPr>
        <xdr:cNvPr id="51" name="Rounded Rectangle 32">
          <a:extLst>
            <a:ext uri="{FF2B5EF4-FFF2-40B4-BE49-F238E27FC236}">
              <a16:creationId xmlns:a16="http://schemas.microsoft.com/office/drawing/2014/main" id="{00000000-0008-0000-0200-000033000000}"/>
            </a:ext>
          </a:extLst>
        </xdr:cNvPr>
        <xdr:cNvSpPr>
          <a:spLocks noChangeAspect="1"/>
        </xdr:cNvSpPr>
      </xdr:nvSpPr>
      <xdr:spPr>
        <a:xfrm>
          <a:off x="12126829" y="1699461"/>
          <a:ext cx="900000" cy="217395"/>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9</xdr:col>
      <xdr:colOff>288552</xdr:colOff>
      <xdr:row>2</xdr:row>
      <xdr:rowOff>88526</xdr:rowOff>
    </xdr:from>
    <xdr:to>
      <xdr:col>10</xdr:col>
      <xdr:colOff>582705</xdr:colOff>
      <xdr:row>3</xdr:row>
      <xdr:rowOff>134471</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1700-000004000000}"/>
            </a:ext>
          </a:extLst>
        </xdr:cNvPr>
        <xdr:cNvSpPr/>
      </xdr:nvSpPr>
      <xdr:spPr>
        <a:xfrm>
          <a:off x="9040346" y="660026"/>
          <a:ext cx="921683" cy="20282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47626</xdr:colOff>
      <xdr:row>2</xdr:row>
      <xdr:rowOff>38100</xdr:rowOff>
    </xdr:from>
    <xdr:to>
      <xdr:col>10</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8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11</xdr:col>
      <xdr:colOff>20265</xdr:colOff>
      <xdr:row>3</xdr:row>
      <xdr:rowOff>192526</xdr:rowOff>
    </xdr:from>
    <xdr:to>
      <xdr:col>11</xdr:col>
      <xdr:colOff>1024554</xdr:colOff>
      <xdr:row>4</xdr:row>
      <xdr:rowOff>137093</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900-000002000000}"/>
            </a:ext>
          </a:extLst>
        </xdr:cNvPr>
        <xdr:cNvSpPr/>
      </xdr:nvSpPr>
      <xdr:spPr>
        <a:xfrm>
          <a:off x="9018350" y="790372"/>
          <a:ext cx="1004289" cy="21815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7</xdr:col>
      <xdr:colOff>418540</xdr:colOff>
      <xdr:row>2</xdr:row>
      <xdr:rowOff>239246</xdr:rowOff>
    </xdr:from>
    <xdr:to>
      <xdr:col>9</xdr:col>
      <xdr:colOff>201705</xdr:colOff>
      <xdr:row>4</xdr:row>
      <xdr:rowOff>123266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a:off x="6850716" y="732305"/>
          <a:ext cx="1083048" cy="321049"/>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9</xdr:col>
      <xdr:colOff>9525</xdr:colOff>
      <xdr:row>2</xdr:row>
      <xdr:rowOff>152400</xdr:rowOff>
    </xdr:from>
    <xdr:to>
      <xdr:col>9</xdr:col>
      <xdr:colOff>1021556</xdr:colOff>
      <xdr:row>4</xdr:row>
      <xdr:rowOff>71438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a:off x="9648825" y="647700"/>
          <a:ext cx="101203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7</xdr:col>
      <xdr:colOff>28576</xdr:colOff>
      <xdr:row>2</xdr:row>
      <xdr:rowOff>136072</xdr:rowOff>
    </xdr:from>
    <xdr:to>
      <xdr:col>7</xdr:col>
      <xdr:colOff>962026</xdr:colOff>
      <xdr:row>4</xdr:row>
      <xdr:rowOff>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a:xfrm>
          <a:off x="7607755" y="639536"/>
          <a:ext cx="933450" cy="27214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11</xdr:col>
      <xdr:colOff>47626</xdr:colOff>
      <xdr:row>2</xdr:row>
      <xdr:rowOff>38100</xdr:rowOff>
    </xdr:from>
    <xdr:to>
      <xdr:col>11</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D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8</xdr:col>
      <xdr:colOff>0</xdr:colOff>
      <xdr:row>3</xdr:row>
      <xdr:rowOff>0</xdr:rowOff>
    </xdr:from>
    <xdr:to>
      <xdr:col>8</xdr:col>
      <xdr:colOff>803030</xdr:colOff>
      <xdr:row>4</xdr:row>
      <xdr:rowOff>19890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E00-000002000000}"/>
            </a:ext>
          </a:extLst>
        </xdr:cNvPr>
        <xdr:cNvSpPr/>
      </xdr:nvSpPr>
      <xdr:spPr>
        <a:xfrm>
          <a:off x="8172450" y="800100"/>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8</xdr:col>
      <xdr:colOff>0</xdr:colOff>
      <xdr:row>3</xdr:row>
      <xdr:rowOff>0</xdr:rowOff>
    </xdr:from>
    <xdr:to>
      <xdr:col>8</xdr:col>
      <xdr:colOff>803030</xdr:colOff>
      <xdr:row>4</xdr:row>
      <xdr:rowOff>19890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F00-000002000000}"/>
            </a:ext>
          </a:extLst>
        </xdr:cNvPr>
        <xdr:cNvSpPr/>
      </xdr:nvSpPr>
      <xdr:spPr>
        <a:xfrm>
          <a:off x="7210425" y="800100"/>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8</xdr:col>
      <xdr:colOff>0</xdr:colOff>
      <xdr:row>3</xdr:row>
      <xdr:rowOff>0</xdr:rowOff>
    </xdr:from>
    <xdr:to>
      <xdr:col>8</xdr:col>
      <xdr:colOff>933450</xdr:colOff>
      <xdr:row>4</xdr:row>
      <xdr:rowOff>26894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a:off x="7901940" y="640080"/>
          <a:ext cx="933450" cy="27073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95250</xdr:colOff>
      <xdr:row>1</xdr:row>
      <xdr:rowOff>71437</xdr:rowOff>
    </xdr:from>
    <xdr:to>
      <xdr:col>10</xdr:col>
      <xdr:colOff>1107281</xdr:colOff>
      <xdr:row>1</xdr:row>
      <xdr:rowOff>381000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10467975" y="147637"/>
          <a:ext cx="101203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8</xdr:col>
      <xdr:colOff>624840</xdr:colOff>
      <xdr:row>40</xdr:row>
      <xdr:rowOff>62865</xdr:rowOff>
    </xdr:from>
    <xdr:to>
      <xdr:col>9</xdr:col>
      <xdr:colOff>621030</xdr:colOff>
      <xdr:row>42</xdr:row>
      <xdr:rowOff>11430</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2100-000004000000}"/>
            </a:ext>
          </a:extLst>
        </xdr:cNvPr>
        <xdr:cNvSpPr/>
      </xdr:nvSpPr>
      <xdr:spPr>
        <a:xfrm>
          <a:off x="8530590" y="1205865"/>
          <a:ext cx="901065" cy="27241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6</xdr:col>
      <xdr:colOff>986117</xdr:colOff>
      <xdr:row>1</xdr:row>
      <xdr:rowOff>414617</xdr:rowOff>
    </xdr:from>
    <xdr:to>
      <xdr:col>7</xdr:col>
      <xdr:colOff>1008528</xdr:colOff>
      <xdr:row>4</xdr:row>
      <xdr:rowOff>44822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200-000002000000}"/>
            </a:ext>
          </a:extLst>
        </xdr:cNvPr>
        <xdr:cNvSpPr/>
      </xdr:nvSpPr>
      <xdr:spPr>
        <a:xfrm>
          <a:off x="7732058" y="493058"/>
          <a:ext cx="1008529" cy="246529"/>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8</xdr:col>
      <xdr:colOff>133350</xdr:colOff>
      <xdr:row>3</xdr:row>
      <xdr:rowOff>30816</xdr:rowOff>
    </xdr:from>
    <xdr:to>
      <xdr:col>9</xdr:col>
      <xdr:colOff>561975</xdr:colOff>
      <xdr:row>4</xdr:row>
      <xdr:rowOff>85725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300-000002000000}"/>
            </a:ext>
          </a:extLst>
        </xdr:cNvPr>
        <xdr:cNvSpPr/>
      </xdr:nvSpPr>
      <xdr:spPr>
        <a:xfrm>
          <a:off x="7448550" y="773766"/>
          <a:ext cx="1143000" cy="245409"/>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8</xdr:col>
      <xdr:colOff>57150</xdr:colOff>
      <xdr:row>2</xdr:row>
      <xdr:rowOff>95250</xdr:rowOff>
    </xdr:from>
    <xdr:to>
      <xdr:col>9</xdr:col>
      <xdr:colOff>57150</xdr:colOff>
      <xdr:row>3</xdr:row>
      <xdr:rowOff>142875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400-000002000000}"/>
            </a:ext>
          </a:extLst>
        </xdr:cNvPr>
        <xdr:cNvSpPr/>
      </xdr:nvSpPr>
      <xdr:spPr>
        <a:xfrm>
          <a:off x="8734425" y="400050"/>
          <a:ext cx="1028700" cy="20955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9</xdr:col>
      <xdr:colOff>28575</xdr:colOff>
      <xdr:row>2</xdr:row>
      <xdr:rowOff>47625</xdr:rowOff>
    </xdr:from>
    <xdr:to>
      <xdr:col>10</xdr:col>
      <xdr:colOff>104775</xdr:colOff>
      <xdr:row>2</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a:xfrm>
          <a:off x="6477000" y="323850"/>
          <a:ext cx="90487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10</xdr:col>
      <xdr:colOff>0</xdr:colOff>
      <xdr:row>2</xdr:row>
      <xdr:rowOff>0</xdr:rowOff>
    </xdr:from>
    <xdr:to>
      <xdr:col>10</xdr:col>
      <xdr:colOff>933450</xdr:colOff>
      <xdr:row>3</xdr:row>
      <xdr:rowOff>4483</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600-000002000000}"/>
            </a:ext>
          </a:extLst>
        </xdr:cNvPr>
        <xdr:cNvSpPr/>
      </xdr:nvSpPr>
      <xdr:spPr>
        <a:xfrm>
          <a:off x="11229975" y="495300"/>
          <a:ext cx="800100" cy="2330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10</xdr:col>
      <xdr:colOff>0</xdr:colOff>
      <xdr:row>2</xdr:row>
      <xdr:rowOff>0</xdr:rowOff>
    </xdr:from>
    <xdr:to>
      <xdr:col>10</xdr:col>
      <xdr:colOff>933450</xdr:colOff>
      <xdr:row>3</xdr:row>
      <xdr:rowOff>4483</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700-000002000000}"/>
            </a:ext>
          </a:extLst>
        </xdr:cNvPr>
        <xdr:cNvSpPr/>
      </xdr:nvSpPr>
      <xdr:spPr>
        <a:xfrm>
          <a:off x="10782300" y="495300"/>
          <a:ext cx="933450" cy="2330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10</xdr:col>
      <xdr:colOff>744311</xdr:colOff>
      <xdr:row>1</xdr:row>
      <xdr:rowOff>416717</xdr:rowOff>
    </xdr:from>
    <xdr:to>
      <xdr:col>12</xdr:col>
      <xdr:colOff>40822</xdr:colOff>
      <xdr:row>3</xdr:row>
      <xdr:rowOff>130968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800-000003000000}"/>
            </a:ext>
          </a:extLst>
        </xdr:cNvPr>
        <xdr:cNvSpPr/>
      </xdr:nvSpPr>
      <xdr:spPr>
        <a:xfrm>
          <a:off x="11983811" y="488155"/>
          <a:ext cx="939574"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11</xdr:col>
      <xdr:colOff>47625</xdr:colOff>
      <xdr:row>2</xdr:row>
      <xdr:rowOff>28576</xdr:rowOff>
    </xdr:from>
    <xdr:to>
      <xdr:col>12</xdr:col>
      <xdr:colOff>266700</xdr:colOff>
      <xdr:row>3</xdr:row>
      <xdr:rowOff>38101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900-000002000000}"/>
            </a:ext>
          </a:extLst>
        </xdr:cNvPr>
        <xdr:cNvSpPr/>
      </xdr:nvSpPr>
      <xdr:spPr>
        <a:xfrm>
          <a:off x="8848725" y="447676"/>
          <a:ext cx="828675" cy="20955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300" b="1">
              <a:solidFill>
                <a:srgbClr val="002060"/>
              </a:solidFill>
            </a:rPr>
            <a:t>HOME</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9</xdr:col>
      <xdr:colOff>571500</xdr:colOff>
      <xdr:row>1</xdr:row>
      <xdr:rowOff>316566</xdr:rowOff>
    </xdr:from>
    <xdr:to>
      <xdr:col>10</xdr:col>
      <xdr:colOff>373295</xdr:colOff>
      <xdr:row>4</xdr:row>
      <xdr:rowOff>8684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A00-000002000000}"/>
            </a:ext>
          </a:extLst>
        </xdr:cNvPr>
        <xdr:cNvSpPr/>
      </xdr:nvSpPr>
      <xdr:spPr>
        <a:xfrm>
          <a:off x="9155206" y="395007"/>
          <a:ext cx="810324" cy="30844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13618</xdr:colOff>
      <xdr:row>1</xdr:row>
      <xdr:rowOff>95249</xdr:rowOff>
    </xdr:from>
    <xdr:to>
      <xdr:col>11</xdr:col>
      <xdr:colOff>45934</xdr:colOff>
      <xdr:row>1</xdr:row>
      <xdr:rowOff>404812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10691143" y="171449"/>
          <a:ext cx="101339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13</xdr:col>
      <xdr:colOff>0</xdr:colOff>
      <xdr:row>2</xdr:row>
      <xdr:rowOff>0</xdr:rowOff>
    </xdr:from>
    <xdr:to>
      <xdr:col>13</xdr:col>
      <xdr:colOff>933450</xdr:colOff>
      <xdr:row>3</xdr:row>
      <xdr:rowOff>24493</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B00-000002000000}"/>
            </a:ext>
          </a:extLst>
        </xdr:cNvPr>
        <xdr:cNvSpPr/>
      </xdr:nvSpPr>
      <xdr:spPr>
        <a:xfrm>
          <a:off x="16630650" y="495300"/>
          <a:ext cx="933450" cy="22451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9</xdr:col>
      <xdr:colOff>86590</xdr:colOff>
      <xdr:row>1</xdr:row>
      <xdr:rowOff>277091</xdr:rowOff>
    </xdr:from>
    <xdr:to>
      <xdr:col>9</xdr:col>
      <xdr:colOff>1020040</xdr:colOff>
      <xdr:row>2</xdr:row>
      <xdr:rowOff>93766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C00-000002000000}"/>
            </a:ext>
          </a:extLst>
        </xdr:cNvPr>
        <xdr:cNvSpPr/>
      </xdr:nvSpPr>
      <xdr:spPr>
        <a:xfrm>
          <a:off x="12164290" y="439016"/>
          <a:ext cx="933450" cy="2357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9</xdr:col>
      <xdr:colOff>86590</xdr:colOff>
      <xdr:row>1</xdr:row>
      <xdr:rowOff>277091</xdr:rowOff>
    </xdr:from>
    <xdr:to>
      <xdr:col>9</xdr:col>
      <xdr:colOff>1020040</xdr:colOff>
      <xdr:row>2</xdr:row>
      <xdr:rowOff>190500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D00-000002000000}"/>
            </a:ext>
          </a:extLst>
        </xdr:cNvPr>
        <xdr:cNvSpPr/>
      </xdr:nvSpPr>
      <xdr:spPr>
        <a:xfrm>
          <a:off x="12509911" y="440377"/>
          <a:ext cx="933450" cy="33523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9</xdr:col>
      <xdr:colOff>86590</xdr:colOff>
      <xdr:row>1</xdr:row>
      <xdr:rowOff>277091</xdr:rowOff>
    </xdr:from>
    <xdr:to>
      <xdr:col>9</xdr:col>
      <xdr:colOff>1020040</xdr:colOff>
      <xdr:row>2</xdr:row>
      <xdr:rowOff>190500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E00-000002000000}"/>
            </a:ext>
          </a:extLst>
        </xdr:cNvPr>
        <xdr:cNvSpPr/>
      </xdr:nvSpPr>
      <xdr:spPr>
        <a:xfrm>
          <a:off x="12392890" y="439016"/>
          <a:ext cx="933450" cy="332509"/>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7</xdr:col>
      <xdr:colOff>47626</xdr:colOff>
      <xdr:row>2</xdr:row>
      <xdr:rowOff>38100</xdr:rowOff>
    </xdr:from>
    <xdr:to>
      <xdr:col>7</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F00-000002000000}"/>
            </a:ext>
          </a:extLst>
        </xdr:cNvPr>
        <xdr:cNvSpPr/>
      </xdr:nvSpPr>
      <xdr:spPr>
        <a:xfrm>
          <a:off x="5972176" y="314325"/>
          <a:ext cx="583955"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8</xdr:col>
      <xdr:colOff>47626</xdr:colOff>
      <xdr:row>2</xdr:row>
      <xdr:rowOff>38100</xdr:rowOff>
    </xdr:from>
    <xdr:to>
      <xdr:col>8</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100-000002000000}"/>
            </a:ext>
          </a:extLst>
        </xdr:cNvPr>
        <xdr:cNvSpPr/>
      </xdr:nvSpPr>
      <xdr:spPr>
        <a:xfrm>
          <a:off x="7000876" y="314325"/>
          <a:ext cx="583955"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10</xdr:col>
      <xdr:colOff>0</xdr:colOff>
      <xdr:row>3</xdr:row>
      <xdr:rowOff>0</xdr:rowOff>
    </xdr:from>
    <xdr:to>
      <xdr:col>11</xdr:col>
      <xdr:colOff>295275</xdr:colOff>
      <xdr:row>4</xdr:row>
      <xdr:rowOff>38100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200-000002000000}"/>
            </a:ext>
          </a:extLst>
        </xdr:cNvPr>
        <xdr:cNvSpPr/>
      </xdr:nvSpPr>
      <xdr:spPr>
        <a:xfrm>
          <a:off x="6096000" y="590550"/>
          <a:ext cx="90487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8</xdr:col>
      <xdr:colOff>276225</xdr:colOff>
      <xdr:row>1</xdr:row>
      <xdr:rowOff>180975</xdr:rowOff>
    </xdr:from>
    <xdr:to>
      <xdr:col>9</xdr:col>
      <xdr:colOff>78581</xdr:colOff>
      <xdr:row>2</xdr:row>
      <xdr:rowOff>171450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300-000002000000}"/>
            </a:ext>
          </a:extLst>
        </xdr:cNvPr>
        <xdr:cNvSpPr/>
      </xdr:nvSpPr>
      <xdr:spPr>
        <a:xfrm>
          <a:off x="6591300" y="257175"/>
          <a:ext cx="583406" cy="1905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9</xdr:col>
      <xdr:colOff>47626</xdr:colOff>
      <xdr:row>2</xdr:row>
      <xdr:rowOff>38100</xdr:rowOff>
    </xdr:from>
    <xdr:to>
      <xdr:col>9</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4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9</xdr:col>
      <xdr:colOff>47626</xdr:colOff>
      <xdr:row>2</xdr:row>
      <xdr:rowOff>38100</xdr:rowOff>
    </xdr:from>
    <xdr:to>
      <xdr:col>9</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5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13</xdr:col>
      <xdr:colOff>13607</xdr:colOff>
      <xdr:row>1</xdr:row>
      <xdr:rowOff>54425</xdr:rowOff>
    </xdr:from>
    <xdr:to>
      <xdr:col>13</xdr:col>
      <xdr:colOff>1025638</xdr:colOff>
      <xdr:row>1</xdr:row>
      <xdr:rowOff>363988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14491607" y="136068"/>
          <a:ext cx="101203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9</xdr:col>
      <xdr:colOff>86590</xdr:colOff>
      <xdr:row>1</xdr:row>
      <xdr:rowOff>277091</xdr:rowOff>
    </xdr:from>
    <xdr:to>
      <xdr:col>9</xdr:col>
      <xdr:colOff>1020040</xdr:colOff>
      <xdr:row>2</xdr:row>
      <xdr:rowOff>93766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600-000002000000}"/>
            </a:ext>
          </a:extLst>
        </xdr:cNvPr>
        <xdr:cNvSpPr/>
      </xdr:nvSpPr>
      <xdr:spPr>
        <a:xfrm>
          <a:off x="12326215" y="439016"/>
          <a:ext cx="933450" cy="2357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12</xdr:col>
      <xdr:colOff>148930</xdr:colOff>
      <xdr:row>2</xdr:row>
      <xdr:rowOff>225204</xdr:rowOff>
    </xdr:from>
    <xdr:to>
      <xdr:col>12</xdr:col>
      <xdr:colOff>1207084</xdr:colOff>
      <xdr:row>3</xdr:row>
      <xdr:rowOff>87348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3700-000003000000}"/>
            </a:ext>
          </a:extLst>
        </xdr:cNvPr>
        <xdr:cNvSpPr/>
      </xdr:nvSpPr>
      <xdr:spPr>
        <a:xfrm>
          <a:off x="16571874" y="808994"/>
          <a:ext cx="1058154" cy="27694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12</xdr:col>
      <xdr:colOff>52826</xdr:colOff>
      <xdr:row>1</xdr:row>
      <xdr:rowOff>81642</xdr:rowOff>
    </xdr:from>
    <xdr:to>
      <xdr:col>12</xdr:col>
      <xdr:colOff>1045807</xdr:colOff>
      <xdr:row>1</xdr:row>
      <xdr:rowOff>391205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14777355" y="160083"/>
          <a:ext cx="99298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13</xdr:col>
      <xdr:colOff>40821</xdr:colOff>
      <xdr:row>1</xdr:row>
      <xdr:rowOff>63236</xdr:rowOff>
    </xdr:from>
    <xdr:to>
      <xdr:col>13</xdr:col>
      <xdr:colOff>1052852</xdr:colOff>
      <xdr:row>1</xdr:row>
      <xdr:rowOff>380002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14491607" y="144879"/>
          <a:ext cx="1012031" cy="31676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11</xdr:col>
      <xdr:colOff>1224642</xdr:colOff>
      <xdr:row>1</xdr:row>
      <xdr:rowOff>163285</xdr:rowOff>
    </xdr:from>
    <xdr:to>
      <xdr:col>12</xdr:col>
      <xdr:colOff>984816</xdr:colOff>
      <xdr:row>2</xdr:row>
      <xdr:rowOff>51027</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13198928" y="244928"/>
          <a:ext cx="101203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47625</xdr:colOff>
      <xdr:row>2</xdr:row>
      <xdr:rowOff>76200</xdr:rowOff>
    </xdr:from>
    <xdr:to>
      <xdr:col>8</xdr:col>
      <xdr:colOff>1263764</xdr:colOff>
      <xdr:row>3</xdr:row>
      <xdr:rowOff>185738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10191750" y="695325"/>
          <a:ext cx="1216139"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saudi" id="{69A3DCAA-80D5-4106-BCA9-265190FD3016}"/>
  <namedSheetView name="View1" id="{F3DE3F36-AE31-484E-A759-E8E94C8DE0AF}"/>
</namedSheetViews>
</file>

<file path=xl/persons/person.xml><?xml version="1.0" encoding="utf-8"?>
<personList xmlns="http://schemas.microsoft.com/office/spreadsheetml/2018/threadedcomments" xmlns:x="http://schemas.openxmlformats.org/spreadsheetml/2006/main">
  <person displayName="Gwyneth Lim (MSC Singapore)" id="{591C69BE-C295-44C0-8A51-6E9DAB32A996}" userId="S::gwyneth.lim@msc.com::13215844-63f1-45e1-917c-e2737522cb22"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72" dT="2023-10-10T08:55:15.63" personId="{591C69BE-C295-44C0-8A51-6E9DAB32A996}" id="{0E25A5EF-67D5-4ACA-B214-994BEA823771}">
    <text>POL SIN LOAD ON MSC PARIS</text>
  </threadedComment>
</ThreadedComment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34.bin"/><Relationship Id="rId13" Type="http://schemas.openxmlformats.org/officeDocument/2006/relationships/printerSettings" Target="../printerSettings/printerSettings139.bin"/><Relationship Id="rId18" Type="http://schemas.openxmlformats.org/officeDocument/2006/relationships/drawing" Target="../drawings/drawing8.xml"/><Relationship Id="rId3" Type="http://schemas.openxmlformats.org/officeDocument/2006/relationships/printerSettings" Target="../printerSettings/printerSettings129.bin"/><Relationship Id="rId7" Type="http://schemas.openxmlformats.org/officeDocument/2006/relationships/printerSettings" Target="../printerSettings/printerSettings133.bin"/><Relationship Id="rId12" Type="http://schemas.openxmlformats.org/officeDocument/2006/relationships/printerSettings" Target="../printerSettings/printerSettings138.bin"/><Relationship Id="rId17" Type="http://schemas.openxmlformats.org/officeDocument/2006/relationships/printerSettings" Target="../printerSettings/printerSettings143.bin"/><Relationship Id="rId2" Type="http://schemas.openxmlformats.org/officeDocument/2006/relationships/printerSettings" Target="../printerSettings/printerSettings128.bin"/><Relationship Id="rId16" Type="http://schemas.openxmlformats.org/officeDocument/2006/relationships/printerSettings" Target="../printerSettings/printerSettings142.bin"/><Relationship Id="rId1" Type="http://schemas.openxmlformats.org/officeDocument/2006/relationships/printerSettings" Target="../printerSettings/printerSettings127.bin"/><Relationship Id="rId6" Type="http://schemas.openxmlformats.org/officeDocument/2006/relationships/printerSettings" Target="../printerSettings/printerSettings132.bin"/><Relationship Id="rId11" Type="http://schemas.openxmlformats.org/officeDocument/2006/relationships/printerSettings" Target="../printerSettings/printerSettings137.bin"/><Relationship Id="rId5" Type="http://schemas.openxmlformats.org/officeDocument/2006/relationships/printerSettings" Target="../printerSettings/printerSettings131.bin"/><Relationship Id="rId15" Type="http://schemas.openxmlformats.org/officeDocument/2006/relationships/printerSettings" Target="../printerSettings/printerSettings141.bin"/><Relationship Id="rId10" Type="http://schemas.openxmlformats.org/officeDocument/2006/relationships/printerSettings" Target="../printerSettings/printerSettings136.bin"/><Relationship Id="rId4" Type="http://schemas.openxmlformats.org/officeDocument/2006/relationships/printerSettings" Target="../printerSettings/printerSettings130.bin"/><Relationship Id="rId9" Type="http://schemas.openxmlformats.org/officeDocument/2006/relationships/printerSettings" Target="../printerSettings/printerSettings135.bin"/><Relationship Id="rId14" Type="http://schemas.openxmlformats.org/officeDocument/2006/relationships/printerSettings" Target="../printerSettings/printerSettings14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46.bin"/><Relationship Id="rId7" Type="http://schemas.openxmlformats.org/officeDocument/2006/relationships/drawing" Target="../drawings/drawing9.xml"/><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 Id="rId6" Type="http://schemas.openxmlformats.org/officeDocument/2006/relationships/printerSettings" Target="../printerSettings/printerSettings149.bin"/><Relationship Id="rId5" Type="http://schemas.openxmlformats.org/officeDocument/2006/relationships/printerSettings" Target="../printerSettings/printerSettings148.bin"/><Relationship Id="rId4" Type="http://schemas.openxmlformats.org/officeDocument/2006/relationships/printerSettings" Target="../printerSettings/printerSettings14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0.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158.bin"/><Relationship Id="rId13" Type="http://schemas.openxmlformats.org/officeDocument/2006/relationships/printerSettings" Target="../printerSettings/printerSettings163.bin"/><Relationship Id="rId18" Type="http://schemas.openxmlformats.org/officeDocument/2006/relationships/printerSettings" Target="../printerSettings/printerSettings168.bin"/><Relationship Id="rId3" Type="http://schemas.openxmlformats.org/officeDocument/2006/relationships/printerSettings" Target="../printerSettings/printerSettings153.bin"/><Relationship Id="rId21" Type="http://schemas.openxmlformats.org/officeDocument/2006/relationships/printerSettings" Target="../printerSettings/printerSettings171.bin"/><Relationship Id="rId7" Type="http://schemas.openxmlformats.org/officeDocument/2006/relationships/printerSettings" Target="../printerSettings/printerSettings157.bin"/><Relationship Id="rId12" Type="http://schemas.openxmlformats.org/officeDocument/2006/relationships/printerSettings" Target="../printerSettings/printerSettings162.bin"/><Relationship Id="rId17" Type="http://schemas.openxmlformats.org/officeDocument/2006/relationships/printerSettings" Target="../printerSettings/printerSettings167.bin"/><Relationship Id="rId2" Type="http://schemas.openxmlformats.org/officeDocument/2006/relationships/printerSettings" Target="../printerSettings/printerSettings152.bin"/><Relationship Id="rId16" Type="http://schemas.openxmlformats.org/officeDocument/2006/relationships/printerSettings" Target="../printerSettings/printerSettings166.bin"/><Relationship Id="rId20" Type="http://schemas.openxmlformats.org/officeDocument/2006/relationships/printerSettings" Target="../printerSettings/printerSettings170.bin"/><Relationship Id="rId1" Type="http://schemas.openxmlformats.org/officeDocument/2006/relationships/printerSettings" Target="../printerSettings/printerSettings151.bin"/><Relationship Id="rId6" Type="http://schemas.openxmlformats.org/officeDocument/2006/relationships/printerSettings" Target="../printerSettings/printerSettings156.bin"/><Relationship Id="rId11" Type="http://schemas.openxmlformats.org/officeDocument/2006/relationships/printerSettings" Target="../printerSettings/printerSettings161.bin"/><Relationship Id="rId5" Type="http://schemas.openxmlformats.org/officeDocument/2006/relationships/printerSettings" Target="../printerSettings/printerSettings155.bin"/><Relationship Id="rId15" Type="http://schemas.openxmlformats.org/officeDocument/2006/relationships/printerSettings" Target="../printerSettings/printerSettings165.bin"/><Relationship Id="rId10" Type="http://schemas.openxmlformats.org/officeDocument/2006/relationships/printerSettings" Target="../printerSettings/printerSettings160.bin"/><Relationship Id="rId19" Type="http://schemas.openxmlformats.org/officeDocument/2006/relationships/printerSettings" Target="../printerSettings/printerSettings169.bin"/><Relationship Id="rId4" Type="http://schemas.openxmlformats.org/officeDocument/2006/relationships/printerSettings" Target="../printerSettings/printerSettings154.bin"/><Relationship Id="rId9" Type="http://schemas.openxmlformats.org/officeDocument/2006/relationships/printerSettings" Target="../printerSettings/printerSettings159.bin"/><Relationship Id="rId14" Type="http://schemas.openxmlformats.org/officeDocument/2006/relationships/printerSettings" Target="../printerSettings/printerSettings164.bin"/><Relationship Id="rId22"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179.bin"/><Relationship Id="rId13" Type="http://schemas.openxmlformats.org/officeDocument/2006/relationships/printerSettings" Target="../printerSettings/printerSettings184.bin"/><Relationship Id="rId18" Type="http://schemas.openxmlformats.org/officeDocument/2006/relationships/printerSettings" Target="../printerSettings/printerSettings189.bin"/><Relationship Id="rId3" Type="http://schemas.openxmlformats.org/officeDocument/2006/relationships/printerSettings" Target="../printerSettings/printerSettings174.bin"/><Relationship Id="rId21" Type="http://schemas.openxmlformats.org/officeDocument/2006/relationships/printerSettings" Target="../printerSettings/printerSettings192.bin"/><Relationship Id="rId7" Type="http://schemas.openxmlformats.org/officeDocument/2006/relationships/printerSettings" Target="../printerSettings/printerSettings178.bin"/><Relationship Id="rId12" Type="http://schemas.openxmlformats.org/officeDocument/2006/relationships/printerSettings" Target="../printerSettings/printerSettings183.bin"/><Relationship Id="rId17" Type="http://schemas.openxmlformats.org/officeDocument/2006/relationships/printerSettings" Target="../printerSettings/printerSettings188.bin"/><Relationship Id="rId2" Type="http://schemas.openxmlformats.org/officeDocument/2006/relationships/printerSettings" Target="../printerSettings/printerSettings173.bin"/><Relationship Id="rId16" Type="http://schemas.openxmlformats.org/officeDocument/2006/relationships/printerSettings" Target="../printerSettings/printerSettings187.bin"/><Relationship Id="rId20" Type="http://schemas.openxmlformats.org/officeDocument/2006/relationships/printerSettings" Target="../printerSettings/printerSettings191.bin"/><Relationship Id="rId1" Type="http://schemas.openxmlformats.org/officeDocument/2006/relationships/printerSettings" Target="../printerSettings/printerSettings172.bin"/><Relationship Id="rId6" Type="http://schemas.openxmlformats.org/officeDocument/2006/relationships/printerSettings" Target="../printerSettings/printerSettings177.bin"/><Relationship Id="rId11" Type="http://schemas.openxmlformats.org/officeDocument/2006/relationships/printerSettings" Target="../printerSettings/printerSettings182.bin"/><Relationship Id="rId5" Type="http://schemas.openxmlformats.org/officeDocument/2006/relationships/printerSettings" Target="../printerSettings/printerSettings176.bin"/><Relationship Id="rId15" Type="http://schemas.openxmlformats.org/officeDocument/2006/relationships/printerSettings" Target="../printerSettings/printerSettings186.bin"/><Relationship Id="rId10" Type="http://schemas.openxmlformats.org/officeDocument/2006/relationships/printerSettings" Target="../printerSettings/printerSettings181.bin"/><Relationship Id="rId19" Type="http://schemas.openxmlformats.org/officeDocument/2006/relationships/printerSettings" Target="../printerSettings/printerSettings190.bin"/><Relationship Id="rId4" Type="http://schemas.openxmlformats.org/officeDocument/2006/relationships/printerSettings" Target="../printerSettings/printerSettings175.bin"/><Relationship Id="rId9" Type="http://schemas.openxmlformats.org/officeDocument/2006/relationships/printerSettings" Target="../printerSettings/printerSettings180.bin"/><Relationship Id="rId14" Type="http://schemas.openxmlformats.org/officeDocument/2006/relationships/printerSettings" Target="../printerSettings/printerSettings185.bin"/><Relationship Id="rId22"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95.bin"/><Relationship Id="rId2" Type="http://schemas.openxmlformats.org/officeDocument/2006/relationships/printerSettings" Target="../printerSettings/printerSettings194.bin"/><Relationship Id="rId1" Type="http://schemas.openxmlformats.org/officeDocument/2006/relationships/printerSettings" Target="../printerSettings/printerSettings193.bin"/><Relationship Id="rId5" Type="http://schemas.openxmlformats.org/officeDocument/2006/relationships/printerSettings" Target="../printerSettings/printerSettings197.bin"/><Relationship Id="rId4" Type="http://schemas.openxmlformats.org/officeDocument/2006/relationships/printerSettings" Target="../printerSettings/printerSettings196.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200.bin"/><Relationship Id="rId2" Type="http://schemas.openxmlformats.org/officeDocument/2006/relationships/printerSettings" Target="../printerSettings/printerSettings199.bin"/><Relationship Id="rId1" Type="http://schemas.openxmlformats.org/officeDocument/2006/relationships/printerSettings" Target="../printerSettings/printerSettings198.bin"/><Relationship Id="rId5" Type="http://schemas.openxmlformats.org/officeDocument/2006/relationships/printerSettings" Target="../printerSettings/printerSettings202.bin"/><Relationship Id="rId4" Type="http://schemas.openxmlformats.org/officeDocument/2006/relationships/printerSettings" Target="../printerSettings/printerSettings201.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210.bin"/><Relationship Id="rId13" Type="http://schemas.openxmlformats.org/officeDocument/2006/relationships/printerSettings" Target="../printerSettings/printerSettings215.bin"/><Relationship Id="rId18" Type="http://schemas.openxmlformats.org/officeDocument/2006/relationships/printerSettings" Target="../printerSettings/printerSettings220.bin"/><Relationship Id="rId3" Type="http://schemas.openxmlformats.org/officeDocument/2006/relationships/printerSettings" Target="../printerSettings/printerSettings205.bin"/><Relationship Id="rId21" Type="http://schemas.openxmlformats.org/officeDocument/2006/relationships/printerSettings" Target="../printerSettings/printerSettings223.bin"/><Relationship Id="rId7" Type="http://schemas.openxmlformats.org/officeDocument/2006/relationships/printerSettings" Target="../printerSettings/printerSettings209.bin"/><Relationship Id="rId12" Type="http://schemas.openxmlformats.org/officeDocument/2006/relationships/printerSettings" Target="../printerSettings/printerSettings214.bin"/><Relationship Id="rId17" Type="http://schemas.openxmlformats.org/officeDocument/2006/relationships/printerSettings" Target="../printerSettings/printerSettings219.bin"/><Relationship Id="rId2" Type="http://schemas.openxmlformats.org/officeDocument/2006/relationships/printerSettings" Target="../printerSettings/printerSettings204.bin"/><Relationship Id="rId16" Type="http://schemas.openxmlformats.org/officeDocument/2006/relationships/printerSettings" Target="../printerSettings/printerSettings218.bin"/><Relationship Id="rId20" Type="http://schemas.openxmlformats.org/officeDocument/2006/relationships/printerSettings" Target="../printerSettings/printerSettings222.bin"/><Relationship Id="rId1" Type="http://schemas.openxmlformats.org/officeDocument/2006/relationships/printerSettings" Target="../printerSettings/printerSettings203.bin"/><Relationship Id="rId6" Type="http://schemas.openxmlformats.org/officeDocument/2006/relationships/printerSettings" Target="../printerSettings/printerSettings208.bin"/><Relationship Id="rId11" Type="http://schemas.openxmlformats.org/officeDocument/2006/relationships/printerSettings" Target="../printerSettings/printerSettings213.bin"/><Relationship Id="rId5" Type="http://schemas.openxmlformats.org/officeDocument/2006/relationships/printerSettings" Target="../printerSettings/printerSettings207.bin"/><Relationship Id="rId15" Type="http://schemas.openxmlformats.org/officeDocument/2006/relationships/printerSettings" Target="../printerSettings/printerSettings217.bin"/><Relationship Id="rId10" Type="http://schemas.openxmlformats.org/officeDocument/2006/relationships/printerSettings" Target="../printerSettings/printerSettings212.bin"/><Relationship Id="rId19" Type="http://schemas.openxmlformats.org/officeDocument/2006/relationships/printerSettings" Target="../printerSettings/printerSettings221.bin"/><Relationship Id="rId4" Type="http://schemas.openxmlformats.org/officeDocument/2006/relationships/printerSettings" Target="../printerSettings/printerSettings206.bin"/><Relationship Id="rId9" Type="http://schemas.openxmlformats.org/officeDocument/2006/relationships/printerSettings" Target="../printerSettings/printerSettings211.bin"/><Relationship Id="rId14" Type="http://schemas.openxmlformats.org/officeDocument/2006/relationships/printerSettings" Target="../printerSettings/printerSettings216.bin"/><Relationship Id="rId22" Type="http://schemas.openxmlformats.org/officeDocument/2006/relationships/drawing" Target="../drawings/drawing13.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24.bin"/></Relationships>
</file>

<file path=xl/worksheets/_rels/sheet19.xml.rels><?xml version="1.0" encoding="UTF-8" standalone="yes"?>
<Relationships xmlns="http://schemas.openxmlformats.org/package/2006/relationships"><Relationship Id="rId13" Type="http://schemas.openxmlformats.org/officeDocument/2006/relationships/printerSettings" Target="../printerSettings/printerSettings237.bin"/><Relationship Id="rId18" Type="http://schemas.openxmlformats.org/officeDocument/2006/relationships/printerSettings" Target="../printerSettings/printerSettings242.bin"/><Relationship Id="rId26" Type="http://schemas.openxmlformats.org/officeDocument/2006/relationships/hyperlink" Target="mailto:crystal.lee@msc.com" TargetMode="External"/><Relationship Id="rId39" Type="http://schemas.openxmlformats.org/officeDocument/2006/relationships/hyperlink" Target="mailto:sharon.koh@msc.com" TargetMode="External"/><Relationship Id="rId21" Type="http://schemas.openxmlformats.org/officeDocument/2006/relationships/hyperlink" Target="mailto:SG094-Sinexp@msc.com" TargetMode="External"/><Relationship Id="rId34" Type="http://schemas.openxmlformats.org/officeDocument/2006/relationships/hyperlink" Target="mailto:karthigayan.velu@msc.com" TargetMode="External"/><Relationship Id="rId42" Type="http://schemas.openxmlformats.org/officeDocument/2006/relationships/hyperlink" Target="mailto:dewi.ratnah@msc.com" TargetMode="External"/><Relationship Id="rId7" Type="http://schemas.openxmlformats.org/officeDocument/2006/relationships/printerSettings" Target="../printerSettings/printerSettings231.bin"/><Relationship Id="rId2" Type="http://schemas.openxmlformats.org/officeDocument/2006/relationships/printerSettings" Target="../printerSettings/printerSettings226.bin"/><Relationship Id="rId16" Type="http://schemas.openxmlformats.org/officeDocument/2006/relationships/printerSettings" Target="../printerSettings/printerSettings240.bin"/><Relationship Id="rId29" Type="http://schemas.openxmlformats.org/officeDocument/2006/relationships/hyperlink" Target="mailto:zant.chong@msc.com" TargetMode="External"/><Relationship Id="rId1" Type="http://schemas.openxmlformats.org/officeDocument/2006/relationships/printerSettings" Target="../printerSettings/printerSettings225.bin"/><Relationship Id="rId6" Type="http://schemas.openxmlformats.org/officeDocument/2006/relationships/printerSettings" Target="../printerSettings/printerSettings230.bin"/><Relationship Id="rId11" Type="http://schemas.openxmlformats.org/officeDocument/2006/relationships/printerSettings" Target="../printerSettings/printerSettings235.bin"/><Relationship Id="rId24" Type="http://schemas.openxmlformats.org/officeDocument/2006/relationships/hyperlink" Target="mailto:kaisiang.lim@msc.com" TargetMode="External"/><Relationship Id="rId32" Type="http://schemas.openxmlformats.org/officeDocument/2006/relationships/hyperlink" Target="mailto:hazel.toh@msc.com" TargetMode="External"/><Relationship Id="rId37" Type="http://schemas.openxmlformats.org/officeDocument/2006/relationships/hyperlink" Target="mailto:robert.chia@msc.com" TargetMode="External"/><Relationship Id="rId40" Type="http://schemas.openxmlformats.org/officeDocument/2006/relationships/hyperlink" Target="mailto:angelia.lau@msc.com" TargetMode="External"/><Relationship Id="rId45" Type="http://schemas.openxmlformats.org/officeDocument/2006/relationships/drawing" Target="../drawings/drawing15.xml"/><Relationship Id="rId5" Type="http://schemas.openxmlformats.org/officeDocument/2006/relationships/printerSettings" Target="../printerSettings/printerSettings229.bin"/><Relationship Id="rId15" Type="http://schemas.openxmlformats.org/officeDocument/2006/relationships/printerSettings" Target="../printerSettings/printerSettings239.bin"/><Relationship Id="rId23" Type="http://schemas.openxmlformats.org/officeDocument/2006/relationships/hyperlink" Target="mailto:yuting.luo@msc.com" TargetMode="External"/><Relationship Id="rId28" Type="http://schemas.openxmlformats.org/officeDocument/2006/relationships/hyperlink" Target="mailto:ashton.yan@msc.com" TargetMode="External"/><Relationship Id="rId36" Type="http://schemas.openxmlformats.org/officeDocument/2006/relationships/hyperlink" Target="mailto:noor.afnindah@msc.com" TargetMode="External"/><Relationship Id="rId10" Type="http://schemas.openxmlformats.org/officeDocument/2006/relationships/printerSettings" Target="../printerSettings/printerSettings234.bin"/><Relationship Id="rId19" Type="http://schemas.openxmlformats.org/officeDocument/2006/relationships/printerSettings" Target="../printerSettings/printerSettings243.bin"/><Relationship Id="rId31" Type="http://schemas.openxmlformats.org/officeDocument/2006/relationships/hyperlink" Target="mailto:sara.koh@msc.com" TargetMode="External"/><Relationship Id="rId44" Type="http://schemas.openxmlformats.org/officeDocument/2006/relationships/printerSettings" Target="../printerSettings/printerSettings245.bin"/><Relationship Id="rId4" Type="http://schemas.openxmlformats.org/officeDocument/2006/relationships/printerSettings" Target="../printerSettings/printerSettings228.bin"/><Relationship Id="rId9" Type="http://schemas.openxmlformats.org/officeDocument/2006/relationships/printerSettings" Target="../printerSettings/printerSettings233.bin"/><Relationship Id="rId14" Type="http://schemas.openxmlformats.org/officeDocument/2006/relationships/printerSettings" Target="../printerSettings/printerSettings238.bin"/><Relationship Id="rId22" Type="http://schemas.openxmlformats.org/officeDocument/2006/relationships/hyperlink" Target="mailto:SG094-Mktg-Dept@msc.com" TargetMode="External"/><Relationship Id="rId27" Type="http://schemas.openxmlformats.org/officeDocument/2006/relationships/hyperlink" Target="mailto:darius.ong@msc.com" TargetMode="External"/><Relationship Id="rId30" Type="http://schemas.openxmlformats.org/officeDocument/2006/relationships/hyperlink" Target="mailto:phoebe.huang@msc.com" TargetMode="External"/><Relationship Id="rId35" Type="http://schemas.openxmlformats.org/officeDocument/2006/relationships/hyperlink" Target="mailto:SG094-Custsvc@msc.com" TargetMode="External"/><Relationship Id="rId43" Type="http://schemas.openxmlformats.org/officeDocument/2006/relationships/hyperlink" Target="mailto:chingwei.ng@msc.com" TargetMode="External"/><Relationship Id="rId8" Type="http://schemas.openxmlformats.org/officeDocument/2006/relationships/printerSettings" Target="../printerSettings/printerSettings232.bin"/><Relationship Id="rId3" Type="http://schemas.openxmlformats.org/officeDocument/2006/relationships/printerSettings" Target="../printerSettings/printerSettings227.bin"/><Relationship Id="rId12" Type="http://schemas.openxmlformats.org/officeDocument/2006/relationships/printerSettings" Target="../printerSettings/printerSettings236.bin"/><Relationship Id="rId17" Type="http://schemas.openxmlformats.org/officeDocument/2006/relationships/printerSettings" Target="../printerSettings/printerSettings241.bin"/><Relationship Id="rId25" Type="http://schemas.openxmlformats.org/officeDocument/2006/relationships/hyperlink" Target="mailto:natalie.lew@msc.com" TargetMode="External"/><Relationship Id="rId33" Type="http://schemas.openxmlformats.org/officeDocument/2006/relationships/hyperlink" Target="mailto:eunice.chan@msc.com" TargetMode="External"/><Relationship Id="rId38" Type="http://schemas.openxmlformats.org/officeDocument/2006/relationships/hyperlink" Target="mailto:seoyi.liew@msc.com" TargetMode="External"/><Relationship Id="rId20" Type="http://schemas.openxmlformats.org/officeDocument/2006/relationships/printerSettings" Target="../printerSettings/printerSettings244.bin"/><Relationship Id="rId41" Type="http://schemas.openxmlformats.org/officeDocument/2006/relationships/hyperlink" Target="mailto:raynar.ang@msc.com"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3" Type="http://schemas.openxmlformats.org/officeDocument/2006/relationships/printerSettings" Target="../printerSettings/printerSettings258.bin"/><Relationship Id="rId18" Type="http://schemas.openxmlformats.org/officeDocument/2006/relationships/printerSettings" Target="../printerSettings/printerSettings263.bin"/><Relationship Id="rId26" Type="http://schemas.openxmlformats.org/officeDocument/2006/relationships/hyperlink" Target="https://www.msc.com/en/newsroom/customer-advisories/2023/september/terminal-change-on-sentosa-service" TargetMode="External"/><Relationship Id="rId21" Type="http://schemas.openxmlformats.org/officeDocument/2006/relationships/hyperlink" Target="mailto:SG094-Custsvc@msc.com" TargetMode="External"/><Relationship Id="rId34" Type="http://schemas.openxmlformats.org/officeDocument/2006/relationships/hyperlink" Target="https://www.msc.com/en/newsroom/customer-advisories/2024/january/terminal-change-on-transpacific-sentosa-service" TargetMode="External"/><Relationship Id="rId7" Type="http://schemas.openxmlformats.org/officeDocument/2006/relationships/printerSettings" Target="../printerSettings/printerSettings252.bin"/><Relationship Id="rId12" Type="http://schemas.openxmlformats.org/officeDocument/2006/relationships/printerSettings" Target="../printerSettings/printerSettings257.bin"/><Relationship Id="rId17" Type="http://schemas.openxmlformats.org/officeDocument/2006/relationships/printerSettings" Target="../printerSettings/printerSettings262.bin"/><Relationship Id="rId25" Type="http://schemas.openxmlformats.org/officeDocument/2006/relationships/hyperlink" Target="https://www.msc.com/en/newsroom/customer-advisories/2023/september/terminal-change-on-sentosa-service" TargetMode="External"/><Relationship Id="rId33" Type="http://schemas.openxmlformats.org/officeDocument/2006/relationships/hyperlink" Target="https://www.msc.com/en/newsroom/customer-advisories/2024/january/terminal-change-on-transpacific-sentosa-service" TargetMode="External"/><Relationship Id="rId2" Type="http://schemas.openxmlformats.org/officeDocument/2006/relationships/printerSettings" Target="../printerSettings/printerSettings247.bin"/><Relationship Id="rId16" Type="http://schemas.openxmlformats.org/officeDocument/2006/relationships/printerSettings" Target="../printerSettings/printerSettings261.bin"/><Relationship Id="rId20" Type="http://schemas.openxmlformats.org/officeDocument/2006/relationships/printerSettings" Target="../printerSettings/printerSettings265.bin"/><Relationship Id="rId29" Type="http://schemas.openxmlformats.org/officeDocument/2006/relationships/hyperlink" Target="https://www.msc.com/en/newsroom/customer-advisories/2023/september/terminal-change-on-sentosa-service" TargetMode="External"/><Relationship Id="rId1" Type="http://schemas.openxmlformats.org/officeDocument/2006/relationships/printerSettings" Target="../printerSettings/printerSettings246.bin"/><Relationship Id="rId6" Type="http://schemas.openxmlformats.org/officeDocument/2006/relationships/printerSettings" Target="../printerSettings/printerSettings251.bin"/><Relationship Id="rId11" Type="http://schemas.openxmlformats.org/officeDocument/2006/relationships/printerSettings" Target="../printerSettings/printerSettings256.bin"/><Relationship Id="rId24" Type="http://schemas.openxmlformats.org/officeDocument/2006/relationships/hyperlink" Target="https://www.msc.com/en/newsroom/customer-advisories/2023/august/schedule-update---trade-asia-to-usa-w-40" TargetMode="External"/><Relationship Id="rId32" Type="http://schemas.openxmlformats.org/officeDocument/2006/relationships/hyperlink" Target="https://www.msc.com/en/newsroom/customer-advisories/2023/september/terminal-change-on-sentosa-service" TargetMode="External"/><Relationship Id="rId37" Type="http://schemas.openxmlformats.org/officeDocument/2006/relationships/drawing" Target="../drawings/drawing16.xml"/><Relationship Id="rId5" Type="http://schemas.openxmlformats.org/officeDocument/2006/relationships/printerSettings" Target="../printerSettings/printerSettings250.bin"/><Relationship Id="rId15" Type="http://schemas.openxmlformats.org/officeDocument/2006/relationships/printerSettings" Target="../printerSettings/printerSettings260.bin"/><Relationship Id="rId23" Type="http://schemas.openxmlformats.org/officeDocument/2006/relationships/hyperlink" Target="https://www.msc.com/en/newsroom/customer-advisories/2023/august/schedule-update---trade-asia-to-usa-w-40" TargetMode="External"/><Relationship Id="rId28" Type="http://schemas.openxmlformats.org/officeDocument/2006/relationships/hyperlink" Target="https://www.msc.com/en/newsroom/customer-advisories/2023/september/terminal-change-on-sentosa-service" TargetMode="External"/><Relationship Id="rId36" Type="http://schemas.openxmlformats.org/officeDocument/2006/relationships/printerSettings" Target="../printerSettings/printerSettings266.bin"/><Relationship Id="rId10" Type="http://schemas.openxmlformats.org/officeDocument/2006/relationships/printerSettings" Target="../printerSettings/printerSettings255.bin"/><Relationship Id="rId19" Type="http://schemas.openxmlformats.org/officeDocument/2006/relationships/printerSettings" Target="../printerSettings/printerSettings264.bin"/><Relationship Id="rId31" Type="http://schemas.openxmlformats.org/officeDocument/2006/relationships/hyperlink" Target="https://www.msc.com/en/newsroom/customer-advisories/2023/september/terminal-change-on-sentosa-service" TargetMode="External"/><Relationship Id="rId4" Type="http://schemas.openxmlformats.org/officeDocument/2006/relationships/printerSettings" Target="../printerSettings/printerSettings249.bin"/><Relationship Id="rId9" Type="http://schemas.openxmlformats.org/officeDocument/2006/relationships/printerSettings" Target="../printerSettings/printerSettings254.bin"/><Relationship Id="rId14" Type="http://schemas.openxmlformats.org/officeDocument/2006/relationships/printerSettings" Target="../printerSettings/printerSettings259.bin"/><Relationship Id="rId22" Type="http://schemas.openxmlformats.org/officeDocument/2006/relationships/hyperlink" Target="https://www.msc.com/en/newsroom/customer-advisories/2023/september/terminal-change-on-sentosa-service" TargetMode="External"/><Relationship Id="rId27" Type="http://schemas.openxmlformats.org/officeDocument/2006/relationships/hyperlink" Target="https://www.msc.com/en/newsroom/customer-advisories/2023/september/terminal-change-on-sentosa-service" TargetMode="External"/><Relationship Id="rId30" Type="http://schemas.openxmlformats.org/officeDocument/2006/relationships/hyperlink" Target="https://www.msc.com/en/newsroom/customer-advisories/2023/december/schedule-update---trade-asia-to-usa" TargetMode="External"/><Relationship Id="rId35" Type="http://schemas.openxmlformats.org/officeDocument/2006/relationships/hyperlink" Target="https://www.msc.com/en/newsroom/customer-advisories/2024/january/terminal-change-on-transpacific-sentosa-service" TargetMode="External"/><Relationship Id="rId8" Type="http://schemas.openxmlformats.org/officeDocument/2006/relationships/printerSettings" Target="../printerSettings/printerSettings253.bin"/><Relationship Id="rId3" Type="http://schemas.openxmlformats.org/officeDocument/2006/relationships/printerSettings" Target="../printerSettings/printerSettings248.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267.bin"/><Relationship Id="rId1" Type="http://schemas.openxmlformats.org/officeDocument/2006/relationships/hyperlink" Target="mailto:SG094-Custsvc@msc.com" TargetMode="External"/></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275.bin"/><Relationship Id="rId13" Type="http://schemas.openxmlformats.org/officeDocument/2006/relationships/printerSettings" Target="../printerSettings/printerSettings280.bin"/><Relationship Id="rId18" Type="http://schemas.openxmlformats.org/officeDocument/2006/relationships/hyperlink" Target="mailto:SG094-Custsvc@msc.com" TargetMode="External"/><Relationship Id="rId3" Type="http://schemas.openxmlformats.org/officeDocument/2006/relationships/printerSettings" Target="../printerSettings/printerSettings270.bin"/><Relationship Id="rId21" Type="http://schemas.openxmlformats.org/officeDocument/2006/relationships/drawing" Target="../drawings/drawing18.xml"/><Relationship Id="rId7" Type="http://schemas.openxmlformats.org/officeDocument/2006/relationships/printerSettings" Target="../printerSettings/printerSettings274.bin"/><Relationship Id="rId12" Type="http://schemas.openxmlformats.org/officeDocument/2006/relationships/printerSettings" Target="../printerSettings/printerSettings279.bin"/><Relationship Id="rId17" Type="http://schemas.openxmlformats.org/officeDocument/2006/relationships/printerSettings" Target="../printerSettings/printerSettings284.bin"/><Relationship Id="rId2" Type="http://schemas.openxmlformats.org/officeDocument/2006/relationships/printerSettings" Target="../printerSettings/printerSettings269.bin"/><Relationship Id="rId16" Type="http://schemas.openxmlformats.org/officeDocument/2006/relationships/printerSettings" Target="../printerSettings/printerSettings283.bin"/><Relationship Id="rId20" Type="http://schemas.openxmlformats.org/officeDocument/2006/relationships/printerSettings" Target="../printerSettings/printerSettings285.bin"/><Relationship Id="rId1" Type="http://schemas.openxmlformats.org/officeDocument/2006/relationships/printerSettings" Target="../printerSettings/printerSettings268.bin"/><Relationship Id="rId6" Type="http://schemas.openxmlformats.org/officeDocument/2006/relationships/printerSettings" Target="../printerSettings/printerSettings273.bin"/><Relationship Id="rId11" Type="http://schemas.openxmlformats.org/officeDocument/2006/relationships/printerSettings" Target="../printerSettings/printerSettings278.bin"/><Relationship Id="rId5" Type="http://schemas.openxmlformats.org/officeDocument/2006/relationships/printerSettings" Target="../printerSettings/printerSettings272.bin"/><Relationship Id="rId15" Type="http://schemas.openxmlformats.org/officeDocument/2006/relationships/printerSettings" Target="../printerSettings/printerSettings282.bin"/><Relationship Id="rId10" Type="http://schemas.openxmlformats.org/officeDocument/2006/relationships/printerSettings" Target="../printerSettings/printerSettings277.bin"/><Relationship Id="rId19" Type="http://schemas.openxmlformats.org/officeDocument/2006/relationships/hyperlink" Target="https://www.msc.com/en/newsroom/customer-advisories/2024/january/2024-cny-schedule-update-trade-asia-to-usa-canada" TargetMode="External"/><Relationship Id="rId4" Type="http://schemas.openxmlformats.org/officeDocument/2006/relationships/printerSettings" Target="../printerSettings/printerSettings271.bin"/><Relationship Id="rId9" Type="http://schemas.openxmlformats.org/officeDocument/2006/relationships/printerSettings" Target="../printerSettings/printerSettings276.bin"/><Relationship Id="rId14" Type="http://schemas.openxmlformats.org/officeDocument/2006/relationships/printerSettings" Target="../printerSettings/printerSettings281.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293.bin"/><Relationship Id="rId13" Type="http://schemas.openxmlformats.org/officeDocument/2006/relationships/printerSettings" Target="../printerSettings/printerSettings298.bin"/><Relationship Id="rId18" Type="http://schemas.openxmlformats.org/officeDocument/2006/relationships/printerSettings" Target="../printerSettings/printerSettings303.bin"/><Relationship Id="rId26" Type="http://schemas.openxmlformats.org/officeDocument/2006/relationships/control" Target="../activeX/activeX1.xml"/><Relationship Id="rId3" Type="http://schemas.openxmlformats.org/officeDocument/2006/relationships/printerSettings" Target="../printerSettings/printerSettings288.bin"/><Relationship Id="rId21" Type="http://schemas.openxmlformats.org/officeDocument/2006/relationships/hyperlink" Target="mailto:SG094-Custsvc@msc.com" TargetMode="External"/><Relationship Id="rId7" Type="http://schemas.openxmlformats.org/officeDocument/2006/relationships/printerSettings" Target="../printerSettings/printerSettings292.bin"/><Relationship Id="rId12" Type="http://schemas.openxmlformats.org/officeDocument/2006/relationships/printerSettings" Target="../printerSettings/printerSettings297.bin"/><Relationship Id="rId17" Type="http://schemas.openxmlformats.org/officeDocument/2006/relationships/printerSettings" Target="../printerSettings/printerSettings302.bin"/><Relationship Id="rId25" Type="http://schemas.openxmlformats.org/officeDocument/2006/relationships/vmlDrawing" Target="../drawings/vmlDrawing2.vml"/><Relationship Id="rId2" Type="http://schemas.openxmlformats.org/officeDocument/2006/relationships/printerSettings" Target="../printerSettings/printerSettings287.bin"/><Relationship Id="rId16" Type="http://schemas.openxmlformats.org/officeDocument/2006/relationships/printerSettings" Target="../printerSettings/printerSettings301.bin"/><Relationship Id="rId20" Type="http://schemas.openxmlformats.org/officeDocument/2006/relationships/printerSettings" Target="../printerSettings/printerSettings305.bin"/><Relationship Id="rId29" Type="http://schemas.openxmlformats.org/officeDocument/2006/relationships/control" Target="../activeX/activeX3.xml"/><Relationship Id="rId1" Type="http://schemas.openxmlformats.org/officeDocument/2006/relationships/printerSettings" Target="../printerSettings/printerSettings286.bin"/><Relationship Id="rId6" Type="http://schemas.openxmlformats.org/officeDocument/2006/relationships/printerSettings" Target="../printerSettings/printerSettings291.bin"/><Relationship Id="rId11" Type="http://schemas.openxmlformats.org/officeDocument/2006/relationships/printerSettings" Target="../printerSettings/printerSettings296.bin"/><Relationship Id="rId24" Type="http://schemas.openxmlformats.org/officeDocument/2006/relationships/drawing" Target="../drawings/drawing19.xml"/><Relationship Id="rId5" Type="http://schemas.openxmlformats.org/officeDocument/2006/relationships/printerSettings" Target="../printerSettings/printerSettings290.bin"/><Relationship Id="rId15" Type="http://schemas.openxmlformats.org/officeDocument/2006/relationships/printerSettings" Target="../printerSettings/printerSettings300.bin"/><Relationship Id="rId23" Type="http://schemas.openxmlformats.org/officeDocument/2006/relationships/printerSettings" Target="../printerSettings/printerSettings306.bin"/><Relationship Id="rId28" Type="http://schemas.openxmlformats.org/officeDocument/2006/relationships/control" Target="../activeX/activeX2.xml"/><Relationship Id="rId10" Type="http://schemas.openxmlformats.org/officeDocument/2006/relationships/printerSettings" Target="../printerSettings/printerSettings295.bin"/><Relationship Id="rId19" Type="http://schemas.openxmlformats.org/officeDocument/2006/relationships/printerSettings" Target="../printerSettings/printerSettings304.bin"/><Relationship Id="rId4" Type="http://schemas.openxmlformats.org/officeDocument/2006/relationships/printerSettings" Target="../printerSettings/printerSettings289.bin"/><Relationship Id="rId9" Type="http://schemas.openxmlformats.org/officeDocument/2006/relationships/printerSettings" Target="../printerSettings/printerSettings294.bin"/><Relationship Id="rId14" Type="http://schemas.openxmlformats.org/officeDocument/2006/relationships/printerSettings" Target="../printerSettings/printerSettings299.bin"/><Relationship Id="rId22" Type="http://schemas.openxmlformats.org/officeDocument/2006/relationships/hyperlink" Target="https://www.msc.com/en/newsroom/customer-advisories/2024/january/2024-cny-schedule-update-trade-asia-to-usa-canada" TargetMode="External"/><Relationship Id="rId27" Type="http://schemas.openxmlformats.org/officeDocument/2006/relationships/image" Target="../media/image3.emf"/><Relationship Id="rId30" Type="http://schemas.openxmlformats.org/officeDocument/2006/relationships/image" Target="../media/image4.emf"/></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314.bin"/><Relationship Id="rId3" Type="http://schemas.openxmlformats.org/officeDocument/2006/relationships/printerSettings" Target="../printerSettings/printerSettings309.bin"/><Relationship Id="rId7" Type="http://schemas.openxmlformats.org/officeDocument/2006/relationships/printerSettings" Target="../printerSettings/printerSettings313.bin"/><Relationship Id="rId2" Type="http://schemas.openxmlformats.org/officeDocument/2006/relationships/printerSettings" Target="../printerSettings/printerSettings308.bin"/><Relationship Id="rId1" Type="http://schemas.openxmlformats.org/officeDocument/2006/relationships/printerSettings" Target="../printerSettings/printerSettings307.bin"/><Relationship Id="rId6" Type="http://schemas.openxmlformats.org/officeDocument/2006/relationships/printerSettings" Target="../printerSettings/printerSettings312.bin"/><Relationship Id="rId5" Type="http://schemas.openxmlformats.org/officeDocument/2006/relationships/printerSettings" Target="../printerSettings/printerSettings311.bin"/><Relationship Id="rId10" Type="http://schemas.openxmlformats.org/officeDocument/2006/relationships/drawing" Target="../drawings/drawing20.xml"/><Relationship Id="rId4" Type="http://schemas.openxmlformats.org/officeDocument/2006/relationships/printerSettings" Target="../printerSettings/printerSettings310.bin"/><Relationship Id="rId9" Type="http://schemas.openxmlformats.org/officeDocument/2006/relationships/printerSettings" Target="../printerSettings/printerSettings315.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323.bin"/><Relationship Id="rId13" Type="http://schemas.openxmlformats.org/officeDocument/2006/relationships/printerSettings" Target="../printerSettings/printerSettings328.bin"/><Relationship Id="rId18" Type="http://schemas.openxmlformats.org/officeDocument/2006/relationships/drawing" Target="../drawings/drawing21.xml"/><Relationship Id="rId3" Type="http://schemas.openxmlformats.org/officeDocument/2006/relationships/printerSettings" Target="../printerSettings/printerSettings318.bin"/><Relationship Id="rId7" Type="http://schemas.openxmlformats.org/officeDocument/2006/relationships/printerSettings" Target="../printerSettings/printerSettings322.bin"/><Relationship Id="rId12" Type="http://schemas.openxmlformats.org/officeDocument/2006/relationships/printerSettings" Target="../printerSettings/printerSettings327.bin"/><Relationship Id="rId17" Type="http://schemas.openxmlformats.org/officeDocument/2006/relationships/printerSettings" Target="../printerSettings/printerSettings332.bin"/><Relationship Id="rId2" Type="http://schemas.openxmlformats.org/officeDocument/2006/relationships/printerSettings" Target="../printerSettings/printerSettings317.bin"/><Relationship Id="rId16" Type="http://schemas.openxmlformats.org/officeDocument/2006/relationships/printerSettings" Target="../printerSettings/printerSettings331.bin"/><Relationship Id="rId1" Type="http://schemas.openxmlformats.org/officeDocument/2006/relationships/printerSettings" Target="../printerSettings/printerSettings316.bin"/><Relationship Id="rId6" Type="http://schemas.openxmlformats.org/officeDocument/2006/relationships/printerSettings" Target="../printerSettings/printerSettings321.bin"/><Relationship Id="rId11" Type="http://schemas.openxmlformats.org/officeDocument/2006/relationships/printerSettings" Target="../printerSettings/printerSettings326.bin"/><Relationship Id="rId5" Type="http://schemas.openxmlformats.org/officeDocument/2006/relationships/printerSettings" Target="../printerSettings/printerSettings320.bin"/><Relationship Id="rId15" Type="http://schemas.openxmlformats.org/officeDocument/2006/relationships/printerSettings" Target="../printerSettings/printerSettings330.bin"/><Relationship Id="rId10" Type="http://schemas.openxmlformats.org/officeDocument/2006/relationships/printerSettings" Target="../printerSettings/printerSettings325.bin"/><Relationship Id="rId4" Type="http://schemas.openxmlformats.org/officeDocument/2006/relationships/printerSettings" Target="../printerSettings/printerSettings319.bin"/><Relationship Id="rId9" Type="http://schemas.openxmlformats.org/officeDocument/2006/relationships/printerSettings" Target="../printerSettings/printerSettings324.bin"/><Relationship Id="rId14" Type="http://schemas.openxmlformats.org/officeDocument/2006/relationships/printerSettings" Target="../printerSettings/printerSettings329.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340.bin"/><Relationship Id="rId13" Type="http://schemas.openxmlformats.org/officeDocument/2006/relationships/printerSettings" Target="../printerSettings/printerSettings345.bin"/><Relationship Id="rId18" Type="http://schemas.openxmlformats.org/officeDocument/2006/relationships/printerSettings" Target="../printerSettings/printerSettings350.bin"/><Relationship Id="rId3" Type="http://schemas.openxmlformats.org/officeDocument/2006/relationships/printerSettings" Target="../printerSettings/printerSettings335.bin"/><Relationship Id="rId21" Type="http://schemas.openxmlformats.org/officeDocument/2006/relationships/hyperlink" Target="https://www.msc.com/en/newsroom/customer-advisories/2024/january/2024-cny-schedule-update-trade-asia-to-usa-canada" TargetMode="External"/><Relationship Id="rId7" Type="http://schemas.openxmlformats.org/officeDocument/2006/relationships/printerSettings" Target="../printerSettings/printerSettings339.bin"/><Relationship Id="rId12" Type="http://schemas.openxmlformats.org/officeDocument/2006/relationships/printerSettings" Target="../printerSettings/printerSettings344.bin"/><Relationship Id="rId17" Type="http://schemas.openxmlformats.org/officeDocument/2006/relationships/printerSettings" Target="../printerSettings/printerSettings349.bin"/><Relationship Id="rId2" Type="http://schemas.openxmlformats.org/officeDocument/2006/relationships/printerSettings" Target="../printerSettings/printerSettings334.bin"/><Relationship Id="rId16" Type="http://schemas.openxmlformats.org/officeDocument/2006/relationships/printerSettings" Target="../printerSettings/printerSettings348.bin"/><Relationship Id="rId20" Type="http://schemas.openxmlformats.org/officeDocument/2006/relationships/printerSettings" Target="../printerSettings/printerSettings352.bin"/><Relationship Id="rId1" Type="http://schemas.openxmlformats.org/officeDocument/2006/relationships/printerSettings" Target="../printerSettings/printerSettings333.bin"/><Relationship Id="rId6" Type="http://schemas.openxmlformats.org/officeDocument/2006/relationships/printerSettings" Target="../printerSettings/printerSettings338.bin"/><Relationship Id="rId11" Type="http://schemas.openxmlformats.org/officeDocument/2006/relationships/printerSettings" Target="../printerSettings/printerSettings343.bin"/><Relationship Id="rId5" Type="http://schemas.openxmlformats.org/officeDocument/2006/relationships/printerSettings" Target="../printerSettings/printerSettings337.bin"/><Relationship Id="rId15" Type="http://schemas.openxmlformats.org/officeDocument/2006/relationships/printerSettings" Target="../printerSettings/printerSettings347.bin"/><Relationship Id="rId23" Type="http://schemas.openxmlformats.org/officeDocument/2006/relationships/drawing" Target="../drawings/drawing22.xml"/><Relationship Id="rId10" Type="http://schemas.openxmlformats.org/officeDocument/2006/relationships/printerSettings" Target="../printerSettings/printerSettings342.bin"/><Relationship Id="rId19" Type="http://schemas.openxmlformats.org/officeDocument/2006/relationships/printerSettings" Target="../printerSettings/printerSettings351.bin"/><Relationship Id="rId4" Type="http://schemas.openxmlformats.org/officeDocument/2006/relationships/printerSettings" Target="../printerSettings/printerSettings336.bin"/><Relationship Id="rId9" Type="http://schemas.openxmlformats.org/officeDocument/2006/relationships/printerSettings" Target="../printerSettings/printerSettings341.bin"/><Relationship Id="rId14" Type="http://schemas.openxmlformats.org/officeDocument/2006/relationships/printerSettings" Target="../printerSettings/printerSettings346.bin"/><Relationship Id="rId22" Type="http://schemas.openxmlformats.org/officeDocument/2006/relationships/printerSettings" Target="../printerSettings/printerSettings353.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361.bin"/><Relationship Id="rId13" Type="http://schemas.openxmlformats.org/officeDocument/2006/relationships/printerSettings" Target="../printerSettings/printerSettings366.bin"/><Relationship Id="rId18" Type="http://schemas.openxmlformats.org/officeDocument/2006/relationships/printerSettings" Target="../printerSettings/printerSettings371.bin"/><Relationship Id="rId3" Type="http://schemas.openxmlformats.org/officeDocument/2006/relationships/printerSettings" Target="../printerSettings/printerSettings356.bin"/><Relationship Id="rId21" Type="http://schemas.openxmlformats.org/officeDocument/2006/relationships/drawing" Target="../drawings/drawing23.xml"/><Relationship Id="rId7" Type="http://schemas.openxmlformats.org/officeDocument/2006/relationships/printerSettings" Target="../printerSettings/printerSettings360.bin"/><Relationship Id="rId12" Type="http://schemas.openxmlformats.org/officeDocument/2006/relationships/printerSettings" Target="../printerSettings/printerSettings365.bin"/><Relationship Id="rId17" Type="http://schemas.openxmlformats.org/officeDocument/2006/relationships/printerSettings" Target="../printerSettings/printerSettings370.bin"/><Relationship Id="rId2" Type="http://schemas.openxmlformats.org/officeDocument/2006/relationships/printerSettings" Target="../printerSettings/printerSettings355.bin"/><Relationship Id="rId16" Type="http://schemas.openxmlformats.org/officeDocument/2006/relationships/printerSettings" Target="../printerSettings/printerSettings369.bin"/><Relationship Id="rId20" Type="http://schemas.openxmlformats.org/officeDocument/2006/relationships/printerSettings" Target="../printerSettings/printerSettings373.bin"/><Relationship Id="rId1" Type="http://schemas.openxmlformats.org/officeDocument/2006/relationships/printerSettings" Target="../printerSettings/printerSettings354.bin"/><Relationship Id="rId6" Type="http://schemas.openxmlformats.org/officeDocument/2006/relationships/printerSettings" Target="../printerSettings/printerSettings359.bin"/><Relationship Id="rId11" Type="http://schemas.openxmlformats.org/officeDocument/2006/relationships/printerSettings" Target="../printerSettings/printerSettings364.bin"/><Relationship Id="rId5" Type="http://schemas.openxmlformats.org/officeDocument/2006/relationships/printerSettings" Target="../printerSettings/printerSettings358.bin"/><Relationship Id="rId15" Type="http://schemas.openxmlformats.org/officeDocument/2006/relationships/printerSettings" Target="../printerSettings/printerSettings368.bin"/><Relationship Id="rId10" Type="http://schemas.openxmlformats.org/officeDocument/2006/relationships/printerSettings" Target="../printerSettings/printerSettings363.bin"/><Relationship Id="rId19" Type="http://schemas.openxmlformats.org/officeDocument/2006/relationships/printerSettings" Target="../printerSettings/printerSettings372.bin"/><Relationship Id="rId4" Type="http://schemas.openxmlformats.org/officeDocument/2006/relationships/printerSettings" Target="../printerSettings/printerSettings357.bin"/><Relationship Id="rId9" Type="http://schemas.openxmlformats.org/officeDocument/2006/relationships/printerSettings" Target="../printerSettings/printerSettings362.bin"/><Relationship Id="rId14" Type="http://schemas.openxmlformats.org/officeDocument/2006/relationships/printerSettings" Target="../printerSettings/printerSettings367.bin"/></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381.bin"/><Relationship Id="rId13" Type="http://schemas.openxmlformats.org/officeDocument/2006/relationships/printerSettings" Target="../printerSettings/printerSettings386.bin"/><Relationship Id="rId18" Type="http://schemas.openxmlformats.org/officeDocument/2006/relationships/printerSettings" Target="../printerSettings/printerSettings391.bin"/><Relationship Id="rId3" Type="http://schemas.openxmlformats.org/officeDocument/2006/relationships/printerSettings" Target="../printerSettings/printerSettings376.bin"/><Relationship Id="rId21" Type="http://schemas.openxmlformats.org/officeDocument/2006/relationships/hyperlink" Target="https://www.msc.com/en/newsroom/customer-advisories/2024/january/2024-cny-schedule-update-trade-asia-to-usa-canada" TargetMode="External"/><Relationship Id="rId7" Type="http://schemas.openxmlformats.org/officeDocument/2006/relationships/printerSettings" Target="../printerSettings/printerSettings380.bin"/><Relationship Id="rId12" Type="http://schemas.openxmlformats.org/officeDocument/2006/relationships/printerSettings" Target="../printerSettings/printerSettings385.bin"/><Relationship Id="rId17" Type="http://schemas.openxmlformats.org/officeDocument/2006/relationships/printerSettings" Target="../printerSettings/printerSettings390.bin"/><Relationship Id="rId2" Type="http://schemas.openxmlformats.org/officeDocument/2006/relationships/printerSettings" Target="../printerSettings/printerSettings375.bin"/><Relationship Id="rId16" Type="http://schemas.openxmlformats.org/officeDocument/2006/relationships/printerSettings" Target="../printerSettings/printerSettings389.bin"/><Relationship Id="rId20" Type="http://schemas.openxmlformats.org/officeDocument/2006/relationships/printerSettings" Target="../printerSettings/printerSettings393.bin"/><Relationship Id="rId1" Type="http://schemas.openxmlformats.org/officeDocument/2006/relationships/printerSettings" Target="../printerSettings/printerSettings374.bin"/><Relationship Id="rId6" Type="http://schemas.openxmlformats.org/officeDocument/2006/relationships/printerSettings" Target="../printerSettings/printerSettings379.bin"/><Relationship Id="rId11" Type="http://schemas.openxmlformats.org/officeDocument/2006/relationships/printerSettings" Target="../printerSettings/printerSettings384.bin"/><Relationship Id="rId5" Type="http://schemas.openxmlformats.org/officeDocument/2006/relationships/printerSettings" Target="../printerSettings/printerSettings378.bin"/><Relationship Id="rId15" Type="http://schemas.openxmlformats.org/officeDocument/2006/relationships/printerSettings" Target="../printerSettings/printerSettings388.bin"/><Relationship Id="rId23" Type="http://schemas.openxmlformats.org/officeDocument/2006/relationships/drawing" Target="../drawings/drawing24.xml"/><Relationship Id="rId10" Type="http://schemas.openxmlformats.org/officeDocument/2006/relationships/printerSettings" Target="../printerSettings/printerSettings383.bin"/><Relationship Id="rId19" Type="http://schemas.openxmlformats.org/officeDocument/2006/relationships/printerSettings" Target="../printerSettings/printerSettings392.bin"/><Relationship Id="rId4" Type="http://schemas.openxmlformats.org/officeDocument/2006/relationships/printerSettings" Target="../printerSettings/printerSettings377.bin"/><Relationship Id="rId9" Type="http://schemas.openxmlformats.org/officeDocument/2006/relationships/printerSettings" Target="../printerSettings/printerSettings382.bin"/><Relationship Id="rId14" Type="http://schemas.openxmlformats.org/officeDocument/2006/relationships/printerSettings" Target="../printerSettings/printerSettings387.bin"/><Relationship Id="rId22" Type="http://schemas.openxmlformats.org/officeDocument/2006/relationships/printerSettings" Target="../printerSettings/printerSettings394.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402.bin"/><Relationship Id="rId13" Type="http://schemas.openxmlformats.org/officeDocument/2006/relationships/printerSettings" Target="../printerSettings/printerSettings407.bin"/><Relationship Id="rId18" Type="http://schemas.openxmlformats.org/officeDocument/2006/relationships/printerSettings" Target="../printerSettings/printerSettings412.bin"/><Relationship Id="rId3" Type="http://schemas.openxmlformats.org/officeDocument/2006/relationships/printerSettings" Target="../printerSettings/printerSettings397.bin"/><Relationship Id="rId21" Type="http://schemas.openxmlformats.org/officeDocument/2006/relationships/printerSettings" Target="../printerSettings/printerSettings415.bin"/><Relationship Id="rId7" Type="http://schemas.openxmlformats.org/officeDocument/2006/relationships/printerSettings" Target="../printerSettings/printerSettings401.bin"/><Relationship Id="rId12" Type="http://schemas.openxmlformats.org/officeDocument/2006/relationships/printerSettings" Target="../printerSettings/printerSettings406.bin"/><Relationship Id="rId17" Type="http://schemas.openxmlformats.org/officeDocument/2006/relationships/printerSettings" Target="../printerSettings/printerSettings411.bin"/><Relationship Id="rId2" Type="http://schemas.openxmlformats.org/officeDocument/2006/relationships/printerSettings" Target="../printerSettings/printerSettings396.bin"/><Relationship Id="rId16" Type="http://schemas.openxmlformats.org/officeDocument/2006/relationships/printerSettings" Target="../printerSettings/printerSettings410.bin"/><Relationship Id="rId20" Type="http://schemas.openxmlformats.org/officeDocument/2006/relationships/printerSettings" Target="../printerSettings/printerSettings414.bin"/><Relationship Id="rId1" Type="http://schemas.openxmlformats.org/officeDocument/2006/relationships/printerSettings" Target="../printerSettings/printerSettings395.bin"/><Relationship Id="rId6" Type="http://schemas.openxmlformats.org/officeDocument/2006/relationships/printerSettings" Target="../printerSettings/printerSettings400.bin"/><Relationship Id="rId11" Type="http://schemas.openxmlformats.org/officeDocument/2006/relationships/printerSettings" Target="../printerSettings/printerSettings405.bin"/><Relationship Id="rId5" Type="http://schemas.openxmlformats.org/officeDocument/2006/relationships/printerSettings" Target="../printerSettings/printerSettings399.bin"/><Relationship Id="rId15" Type="http://schemas.openxmlformats.org/officeDocument/2006/relationships/printerSettings" Target="../printerSettings/printerSettings409.bin"/><Relationship Id="rId10" Type="http://schemas.openxmlformats.org/officeDocument/2006/relationships/printerSettings" Target="../printerSettings/printerSettings404.bin"/><Relationship Id="rId19" Type="http://schemas.openxmlformats.org/officeDocument/2006/relationships/printerSettings" Target="../printerSettings/printerSettings413.bin"/><Relationship Id="rId4" Type="http://schemas.openxmlformats.org/officeDocument/2006/relationships/printerSettings" Target="../printerSettings/printerSettings398.bin"/><Relationship Id="rId9" Type="http://schemas.openxmlformats.org/officeDocument/2006/relationships/printerSettings" Target="../printerSettings/printerSettings403.bin"/><Relationship Id="rId14" Type="http://schemas.openxmlformats.org/officeDocument/2006/relationships/printerSettings" Target="../printerSettings/printerSettings408.bin"/><Relationship Id="rId22"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hyperlink" Target="mailto:karthigayan.velu@msc.com" TargetMode="External"/><Relationship Id="rId3" Type="http://schemas.openxmlformats.org/officeDocument/2006/relationships/printerSettings" Target="../printerSettings/printerSettings3.bin"/><Relationship Id="rId21" Type="http://schemas.openxmlformats.org/officeDocument/2006/relationships/hyperlink" Target="mailto:zant.chong@msc.com" TargetMode="External"/><Relationship Id="rId34" Type="http://schemas.openxmlformats.org/officeDocument/2006/relationships/vmlDrawing" Target="../drawings/vmlDrawing1.vml"/><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hyperlink" Target="mailto:shanshan.chin@msc.com" TargetMode="External"/><Relationship Id="rId33" Type="http://schemas.openxmlformats.org/officeDocument/2006/relationships/drawing" Target="../drawings/drawing2.xml"/><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hyperlink" Target="https://www.msc.com/en/newsroom/customer-advisories" TargetMode="External"/><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hyperlink" Target="mailto:ashton.yan@msc.com" TargetMode="External"/><Relationship Id="rId32" Type="http://schemas.openxmlformats.org/officeDocument/2006/relationships/printerSettings" Target="../printerSettings/printerSettings2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hyperlink" Target="mailto:leehli.lim@msc.com" TargetMode="External"/><Relationship Id="rId28" Type="http://schemas.openxmlformats.org/officeDocument/2006/relationships/hyperlink" Target="https://www.msc.com/en/newsroom" TargetMode="External"/><Relationship Id="rId36" Type="http://schemas.microsoft.com/office/2019/04/relationships/namedSheetView" Target="../namedSheetViews/namedSheetView1.xml"/><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hyperlink" Target="mailto:phoebe.huang@msc.com" TargetMode="External"/><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hyperlink" Target="mailto:seoyi.liew@msc.com" TargetMode="External"/><Relationship Id="rId27" Type="http://schemas.openxmlformats.org/officeDocument/2006/relationships/hyperlink" Target="mailto:junyuan.kwa@msc.com" TargetMode="External"/><Relationship Id="rId30" Type="http://schemas.openxmlformats.org/officeDocument/2006/relationships/hyperlink" Target="mailto:sherwin.lim@msc.com" TargetMode="External"/><Relationship Id="rId35" Type="http://schemas.openxmlformats.org/officeDocument/2006/relationships/comments" Target="../comments1.xml"/><Relationship Id="rId8" Type="http://schemas.openxmlformats.org/officeDocument/2006/relationships/printerSettings" Target="../printerSettings/printerSettings8.bin"/></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423.bin"/><Relationship Id="rId13" Type="http://schemas.openxmlformats.org/officeDocument/2006/relationships/printerSettings" Target="../printerSettings/printerSettings428.bin"/><Relationship Id="rId18" Type="http://schemas.openxmlformats.org/officeDocument/2006/relationships/drawing" Target="../drawings/drawing26.xml"/><Relationship Id="rId3" Type="http://schemas.openxmlformats.org/officeDocument/2006/relationships/printerSettings" Target="../printerSettings/printerSettings418.bin"/><Relationship Id="rId7" Type="http://schemas.openxmlformats.org/officeDocument/2006/relationships/printerSettings" Target="../printerSettings/printerSettings422.bin"/><Relationship Id="rId12" Type="http://schemas.openxmlformats.org/officeDocument/2006/relationships/printerSettings" Target="../printerSettings/printerSettings427.bin"/><Relationship Id="rId17" Type="http://schemas.openxmlformats.org/officeDocument/2006/relationships/printerSettings" Target="../printerSettings/printerSettings432.bin"/><Relationship Id="rId2" Type="http://schemas.openxmlformats.org/officeDocument/2006/relationships/printerSettings" Target="../printerSettings/printerSettings417.bin"/><Relationship Id="rId16" Type="http://schemas.openxmlformats.org/officeDocument/2006/relationships/printerSettings" Target="../printerSettings/printerSettings431.bin"/><Relationship Id="rId1" Type="http://schemas.openxmlformats.org/officeDocument/2006/relationships/printerSettings" Target="../printerSettings/printerSettings416.bin"/><Relationship Id="rId6" Type="http://schemas.openxmlformats.org/officeDocument/2006/relationships/printerSettings" Target="../printerSettings/printerSettings421.bin"/><Relationship Id="rId11" Type="http://schemas.openxmlformats.org/officeDocument/2006/relationships/printerSettings" Target="../printerSettings/printerSettings426.bin"/><Relationship Id="rId5" Type="http://schemas.openxmlformats.org/officeDocument/2006/relationships/printerSettings" Target="../printerSettings/printerSettings420.bin"/><Relationship Id="rId15" Type="http://schemas.openxmlformats.org/officeDocument/2006/relationships/printerSettings" Target="../printerSettings/printerSettings430.bin"/><Relationship Id="rId10" Type="http://schemas.openxmlformats.org/officeDocument/2006/relationships/printerSettings" Target="../printerSettings/printerSettings425.bin"/><Relationship Id="rId4" Type="http://schemas.openxmlformats.org/officeDocument/2006/relationships/printerSettings" Target="../printerSettings/printerSettings419.bin"/><Relationship Id="rId9" Type="http://schemas.openxmlformats.org/officeDocument/2006/relationships/printerSettings" Target="../printerSettings/printerSettings424.bin"/><Relationship Id="rId14" Type="http://schemas.openxmlformats.org/officeDocument/2006/relationships/printerSettings" Target="../printerSettings/printerSettings429.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7.xml"/><Relationship Id="rId1" Type="http://schemas.openxmlformats.org/officeDocument/2006/relationships/printerSettings" Target="../printerSettings/printerSettings433.bin"/><Relationship Id="rId4" Type="http://schemas.openxmlformats.org/officeDocument/2006/relationships/comments" Target="../comments2.xml"/></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441.bin"/><Relationship Id="rId3" Type="http://schemas.openxmlformats.org/officeDocument/2006/relationships/printerSettings" Target="../printerSettings/printerSettings436.bin"/><Relationship Id="rId7" Type="http://schemas.openxmlformats.org/officeDocument/2006/relationships/printerSettings" Target="../printerSettings/printerSettings440.bin"/><Relationship Id="rId12" Type="http://schemas.openxmlformats.org/officeDocument/2006/relationships/drawing" Target="../drawings/drawing28.xml"/><Relationship Id="rId2" Type="http://schemas.openxmlformats.org/officeDocument/2006/relationships/printerSettings" Target="../printerSettings/printerSettings435.bin"/><Relationship Id="rId1" Type="http://schemas.openxmlformats.org/officeDocument/2006/relationships/printerSettings" Target="../printerSettings/printerSettings434.bin"/><Relationship Id="rId6" Type="http://schemas.openxmlformats.org/officeDocument/2006/relationships/printerSettings" Target="../printerSettings/printerSettings439.bin"/><Relationship Id="rId11" Type="http://schemas.openxmlformats.org/officeDocument/2006/relationships/printerSettings" Target="../printerSettings/printerSettings444.bin"/><Relationship Id="rId5" Type="http://schemas.openxmlformats.org/officeDocument/2006/relationships/printerSettings" Target="../printerSettings/printerSettings438.bin"/><Relationship Id="rId10" Type="http://schemas.openxmlformats.org/officeDocument/2006/relationships/printerSettings" Target="../printerSettings/printerSettings443.bin"/><Relationship Id="rId4" Type="http://schemas.openxmlformats.org/officeDocument/2006/relationships/printerSettings" Target="../printerSettings/printerSettings437.bin"/><Relationship Id="rId9" Type="http://schemas.openxmlformats.org/officeDocument/2006/relationships/printerSettings" Target="../printerSettings/printerSettings44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45.bin"/></Relationships>
</file>

<file path=xl/worksheets/_rels/sheet34.xml.rels><?xml version="1.0" encoding="UTF-8" standalone="yes"?>
<Relationships xmlns="http://schemas.openxmlformats.org/package/2006/relationships"><Relationship Id="rId8" Type="http://schemas.openxmlformats.org/officeDocument/2006/relationships/printerSettings" Target="../printerSettings/printerSettings453.bin"/><Relationship Id="rId13" Type="http://schemas.openxmlformats.org/officeDocument/2006/relationships/printerSettings" Target="../printerSettings/printerSettings458.bin"/><Relationship Id="rId18" Type="http://schemas.openxmlformats.org/officeDocument/2006/relationships/printerSettings" Target="../printerSettings/printerSettings463.bin"/><Relationship Id="rId3" Type="http://schemas.openxmlformats.org/officeDocument/2006/relationships/printerSettings" Target="../printerSettings/printerSettings448.bin"/><Relationship Id="rId21" Type="http://schemas.openxmlformats.org/officeDocument/2006/relationships/printerSettings" Target="../printerSettings/printerSettings466.bin"/><Relationship Id="rId7" Type="http://schemas.openxmlformats.org/officeDocument/2006/relationships/printerSettings" Target="../printerSettings/printerSettings452.bin"/><Relationship Id="rId12" Type="http://schemas.openxmlformats.org/officeDocument/2006/relationships/printerSettings" Target="../printerSettings/printerSettings457.bin"/><Relationship Id="rId17" Type="http://schemas.openxmlformats.org/officeDocument/2006/relationships/printerSettings" Target="../printerSettings/printerSettings462.bin"/><Relationship Id="rId2" Type="http://schemas.openxmlformats.org/officeDocument/2006/relationships/printerSettings" Target="../printerSettings/printerSettings447.bin"/><Relationship Id="rId16" Type="http://schemas.openxmlformats.org/officeDocument/2006/relationships/printerSettings" Target="../printerSettings/printerSettings461.bin"/><Relationship Id="rId20" Type="http://schemas.openxmlformats.org/officeDocument/2006/relationships/printerSettings" Target="../printerSettings/printerSettings465.bin"/><Relationship Id="rId1" Type="http://schemas.openxmlformats.org/officeDocument/2006/relationships/printerSettings" Target="../printerSettings/printerSettings446.bin"/><Relationship Id="rId6" Type="http://schemas.openxmlformats.org/officeDocument/2006/relationships/printerSettings" Target="../printerSettings/printerSettings451.bin"/><Relationship Id="rId11" Type="http://schemas.openxmlformats.org/officeDocument/2006/relationships/printerSettings" Target="../printerSettings/printerSettings456.bin"/><Relationship Id="rId5" Type="http://schemas.openxmlformats.org/officeDocument/2006/relationships/printerSettings" Target="../printerSettings/printerSettings450.bin"/><Relationship Id="rId15" Type="http://schemas.openxmlformats.org/officeDocument/2006/relationships/printerSettings" Target="../printerSettings/printerSettings460.bin"/><Relationship Id="rId10" Type="http://schemas.openxmlformats.org/officeDocument/2006/relationships/printerSettings" Target="../printerSettings/printerSettings455.bin"/><Relationship Id="rId19" Type="http://schemas.openxmlformats.org/officeDocument/2006/relationships/printerSettings" Target="../printerSettings/printerSettings464.bin"/><Relationship Id="rId4" Type="http://schemas.openxmlformats.org/officeDocument/2006/relationships/printerSettings" Target="../printerSettings/printerSettings449.bin"/><Relationship Id="rId9" Type="http://schemas.openxmlformats.org/officeDocument/2006/relationships/printerSettings" Target="../printerSettings/printerSettings454.bin"/><Relationship Id="rId14" Type="http://schemas.openxmlformats.org/officeDocument/2006/relationships/printerSettings" Target="../printerSettings/printerSettings459.bin"/><Relationship Id="rId22" Type="http://schemas.openxmlformats.org/officeDocument/2006/relationships/drawing" Target="../drawings/drawing30.xml"/></Relationships>
</file>

<file path=xl/worksheets/_rels/sheet35.xml.rels><?xml version="1.0" encoding="UTF-8" standalone="yes"?>
<Relationships xmlns="http://schemas.openxmlformats.org/package/2006/relationships"><Relationship Id="rId8" Type="http://schemas.openxmlformats.org/officeDocument/2006/relationships/printerSettings" Target="../printerSettings/printerSettings474.bin"/><Relationship Id="rId13" Type="http://schemas.openxmlformats.org/officeDocument/2006/relationships/printerSettings" Target="../printerSettings/printerSettings479.bin"/><Relationship Id="rId18" Type="http://schemas.openxmlformats.org/officeDocument/2006/relationships/printerSettings" Target="../printerSettings/printerSettings484.bin"/><Relationship Id="rId3" Type="http://schemas.openxmlformats.org/officeDocument/2006/relationships/printerSettings" Target="../printerSettings/printerSettings469.bin"/><Relationship Id="rId21" Type="http://schemas.openxmlformats.org/officeDocument/2006/relationships/printerSettings" Target="../printerSettings/printerSettings487.bin"/><Relationship Id="rId7" Type="http://schemas.openxmlformats.org/officeDocument/2006/relationships/printerSettings" Target="../printerSettings/printerSettings473.bin"/><Relationship Id="rId12" Type="http://schemas.openxmlformats.org/officeDocument/2006/relationships/printerSettings" Target="../printerSettings/printerSettings478.bin"/><Relationship Id="rId17" Type="http://schemas.openxmlformats.org/officeDocument/2006/relationships/printerSettings" Target="../printerSettings/printerSettings483.bin"/><Relationship Id="rId2" Type="http://schemas.openxmlformats.org/officeDocument/2006/relationships/printerSettings" Target="../printerSettings/printerSettings468.bin"/><Relationship Id="rId16" Type="http://schemas.openxmlformats.org/officeDocument/2006/relationships/printerSettings" Target="../printerSettings/printerSettings482.bin"/><Relationship Id="rId20" Type="http://schemas.openxmlformats.org/officeDocument/2006/relationships/printerSettings" Target="../printerSettings/printerSettings486.bin"/><Relationship Id="rId1" Type="http://schemas.openxmlformats.org/officeDocument/2006/relationships/printerSettings" Target="../printerSettings/printerSettings467.bin"/><Relationship Id="rId6" Type="http://schemas.openxmlformats.org/officeDocument/2006/relationships/printerSettings" Target="../printerSettings/printerSettings472.bin"/><Relationship Id="rId11" Type="http://schemas.openxmlformats.org/officeDocument/2006/relationships/printerSettings" Target="../printerSettings/printerSettings477.bin"/><Relationship Id="rId5" Type="http://schemas.openxmlformats.org/officeDocument/2006/relationships/printerSettings" Target="../printerSettings/printerSettings471.bin"/><Relationship Id="rId15" Type="http://schemas.openxmlformats.org/officeDocument/2006/relationships/printerSettings" Target="../printerSettings/printerSettings481.bin"/><Relationship Id="rId10" Type="http://schemas.openxmlformats.org/officeDocument/2006/relationships/printerSettings" Target="../printerSettings/printerSettings476.bin"/><Relationship Id="rId19" Type="http://schemas.openxmlformats.org/officeDocument/2006/relationships/printerSettings" Target="../printerSettings/printerSettings485.bin"/><Relationship Id="rId4" Type="http://schemas.openxmlformats.org/officeDocument/2006/relationships/printerSettings" Target="../printerSettings/printerSettings470.bin"/><Relationship Id="rId9" Type="http://schemas.openxmlformats.org/officeDocument/2006/relationships/printerSettings" Target="../printerSettings/printerSettings475.bin"/><Relationship Id="rId14" Type="http://schemas.openxmlformats.org/officeDocument/2006/relationships/printerSettings" Target="../printerSettings/printerSettings480.bin"/><Relationship Id="rId22" Type="http://schemas.openxmlformats.org/officeDocument/2006/relationships/drawing" Target="../drawings/drawing31.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88.bin"/></Relationships>
</file>

<file path=xl/worksheets/_rels/sheet37.xml.rels><?xml version="1.0" encoding="UTF-8" standalone="yes"?>
<Relationships xmlns="http://schemas.openxmlformats.org/package/2006/relationships"><Relationship Id="rId8" Type="http://schemas.openxmlformats.org/officeDocument/2006/relationships/printerSettings" Target="../printerSettings/printerSettings496.bin"/><Relationship Id="rId13" Type="http://schemas.openxmlformats.org/officeDocument/2006/relationships/printerSettings" Target="../printerSettings/printerSettings501.bin"/><Relationship Id="rId18" Type="http://schemas.openxmlformats.org/officeDocument/2006/relationships/printerSettings" Target="../printerSettings/printerSettings506.bin"/><Relationship Id="rId3" Type="http://schemas.openxmlformats.org/officeDocument/2006/relationships/printerSettings" Target="../printerSettings/printerSettings491.bin"/><Relationship Id="rId21" Type="http://schemas.openxmlformats.org/officeDocument/2006/relationships/printerSettings" Target="../printerSettings/printerSettings509.bin"/><Relationship Id="rId7" Type="http://schemas.openxmlformats.org/officeDocument/2006/relationships/printerSettings" Target="../printerSettings/printerSettings495.bin"/><Relationship Id="rId12" Type="http://schemas.openxmlformats.org/officeDocument/2006/relationships/printerSettings" Target="../printerSettings/printerSettings500.bin"/><Relationship Id="rId17" Type="http://schemas.openxmlformats.org/officeDocument/2006/relationships/printerSettings" Target="../printerSettings/printerSettings505.bin"/><Relationship Id="rId25" Type="http://schemas.microsoft.com/office/2017/10/relationships/threadedComment" Target="../threadedComments/threadedComment1.xml"/><Relationship Id="rId2" Type="http://schemas.openxmlformats.org/officeDocument/2006/relationships/printerSettings" Target="../printerSettings/printerSettings490.bin"/><Relationship Id="rId16" Type="http://schemas.openxmlformats.org/officeDocument/2006/relationships/printerSettings" Target="../printerSettings/printerSettings504.bin"/><Relationship Id="rId20" Type="http://schemas.openxmlformats.org/officeDocument/2006/relationships/printerSettings" Target="../printerSettings/printerSettings508.bin"/><Relationship Id="rId1" Type="http://schemas.openxmlformats.org/officeDocument/2006/relationships/printerSettings" Target="../printerSettings/printerSettings489.bin"/><Relationship Id="rId6" Type="http://schemas.openxmlformats.org/officeDocument/2006/relationships/printerSettings" Target="../printerSettings/printerSettings494.bin"/><Relationship Id="rId11" Type="http://schemas.openxmlformats.org/officeDocument/2006/relationships/printerSettings" Target="../printerSettings/printerSettings499.bin"/><Relationship Id="rId24" Type="http://schemas.openxmlformats.org/officeDocument/2006/relationships/comments" Target="../comments3.xml"/><Relationship Id="rId5" Type="http://schemas.openxmlformats.org/officeDocument/2006/relationships/printerSettings" Target="../printerSettings/printerSettings493.bin"/><Relationship Id="rId15" Type="http://schemas.openxmlformats.org/officeDocument/2006/relationships/printerSettings" Target="../printerSettings/printerSettings503.bin"/><Relationship Id="rId23" Type="http://schemas.openxmlformats.org/officeDocument/2006/relationships/vmlDrawing" Target="../drawings/vmlDrawing4.vml"/><Relationship Id="rId10" Type="http://schemas.openxmlformats.org/officeDocument/2006/relationships/printerSettings" Target="../printerSettings/printerSettings498.bin"/><Relationship Id="rId19" Type="http://schemas.openxmlformats.org/officeDocument/2006/relationships/printerSettings" Target="../printerSettings/printerSettings507.bin"/><Relationship Id="rId4" Type="http://schemas.openxmlformats.org/officeDocument/2006/relationships/printerSettings" Target="../printerSettings/printerSettings492.bin"/><Relationship Id="rId9" Type="http://schemas.openxmlformats.org/officeDocument/2006/relationships/printerSettings" Target="../printerSettings/printerSettings497.bin"/><Relationship Id="rId14" Type="http://schemas.openxmlformats.org/officeDocument/2006/relationships/printerSettings" Target="../printerSettings/printerSettings502.bin"/><Relationship Id="rId22" Type="http://schemas.openxmlformats.org/officeDocument/2006/relationships/drawing" Target="../drawings/drawing33.xml"/></Relationships>
</file>

<file path=xl/worksheets/_rels/sheet38.xml.rels><?xml version="1.0" encoding="UTF-8" standalone="yes"?>
<Relationships xmlns="http://schemas.openxmlformats.org/package/2006/relationships"><Relationship Id="rId8" Type="http://schemas.openxmlformats.org/officeDocument/2006/relationships/printerSettings" Target="../printerSettings/printerSettings517.bin"/><Relationship Id="rId13" Type="http://schemas.openxmlformats.org/officeDocument/2006/relationships/printerSettings" Target="../printerSettings/printerSettings522.bin"/><Relationship Id="rId18" Type="http://schemas.openxmlformats.org/officeDocument/2006/relationships/printerSettings" Target="../printerSettings/printerSettings527.bin"/><Relationship Id="rId3" Type="http://schemas.openxmlformats.org/officeDocument/2006/relationships/printerSettings" Target="../printerSettings/printerSettings512.bin"/><Relationship Id="rId21" Type="http://schemas.openxmlformats.org/officeDocument/2006/relationships/drawing" Target="../drawings/drawing34.xml"/><Relationship Id="rId7" Type="http://schemas.openxmlformats.org/officeDocument/2006/relationships/printerSettings" Target="../printerSettings/printerSettings516.bin"/><Relationship Id="rId12" Type="http://schemas.openxmlformats.org/officeDocument/2006/relationships/printerSettings" Target="../printerSettings/printerSettings521.bin"/><Relationship Id="rId17" Type="http://schemas.openxmlformats.org/officeDocument/2006/relationships/printerSettings" Target="../printerSettings/printerSettings526.bin"/><Relationship Id="rId2" Type="http://schemas.openxmlformats.org/officeDocument/2006/relationships/printerSettings" Target="../printerSettings/printerSettings511.bin"/><Relationship Id="rId16" Type="http://schemas.openxmlformats.org/officeDocument/2006/relationships/printerSettings" Target="../printerSettings/printerSettings525.bin"/><Relationship Id="rId20" Type="http://schemas.openxmlformats.org/officeDocument/2006/relationships/printerSettings" Target="../printerSettings/printerSettings529.bin"/><Relationship Id="rId1" Type="http://schemas.openxmlformats.org/officeDocument/2006/relationships/printerSettings" Target="../printerSettings/printerSettings510.bin"/><Relationship Id="rId6" Type="http://schemas.openxmlformats.org/officeDocument/2006/relationships/printerSettings" Target="../printerSettings/printerSettings515.bin"/><Relationship Id="rId11" Type="http://schemas.openxmlformats.org/officeDocument/2006/relationships/printerSettings" Target="../printerSettings/printerSettings520.bin"/><Relationship Id="rId5" Type="http://schemas.openxmlformats.org/officeDocument/2006/relationships/printerSettings" Target="../printerSettings/printerSettings514.bin"/><Relationship Id="rId15" Type="http://schemas.openxmlformats.org/officeDocument/2006/relationships/printerSettings" Target="../printerSettings/printerSettings524.bin"/><Relationship Id="rId10" Type="http://schemas.openxmlformats.org/officeDocument/2006/relationships/printerSettings" Target="../printerSettings/printerSettings519.bin"/><Relationship Id="rId19" Type="http://schemas.openxmlformats.org/officeDocument/2006/relationships/printerSettings" Target="../printerSettings/printerSettings528.bin"/><Relationship Id="rId4" Type="http://schemas.openxmlformats.org/officeDocument/2006/relationships/printerSettings" Target="../printerSettings/printerSettings513.bin"/><Relationship Id="rId9" Type="http://schemas.openxmlformats.org/officeDocument/2006/relationships/printerSettings" Target="../printerSettings/printerSettings518.bin"/><Relationship Id="rId14" Type="http://schemas.openxmlformats.org/officeDocument/2006/relationships/printerSettings" Target="../printerSettings/printerSettings523.bin"/></Relationships>
</file>

<file path=xl/worksheets/_rels/sheet39.xml.rels><?xml version="1.0" encoding="UTF-8" standalone="yes"?>
<Relationships xmlns="http://schemas.openxmlformats.org/package/2006/relationships"><Relationship Id="rId8" Type="http://schemas.openxmlformats.org/officeDocument/2006/relationships/printerSettings" Target="../printerSettings/printerSettings537.bin"/><Relationship Id="rId13" Type="http://schemas.openxmlformats.org/officeDocument/2006/relationships/printerSettings" Target="../printerSettings/printerSettings542.bin"/><Relationship Id="rId18" Type="http://schemas.openxmlformats.org/officeDocument/2006/relationships/printerSettings" Target="../printerSettings/printerSettings547.bin"/><Relationship Id="rId3" Type="http://schemas.openxmlformats.org/officeDocument/2006/relationships/printerSettings" Target="../printerSettings/printerSettings532.bin"/><Relationship Id="rId21" Type="http://schemas.openxmlformats.org/officeDocument/2006/relationships/printerSettings" Target="../printerSettings/printerSettings550.bin"/><Relationship Id="rId7" Type="http://schemas.openxmlformats.org/officeDocument/2006/relationships/printerSettings" Target="../printerSettings/printerSettings536.bin"/><Relationship Id="rId12" Type="http://schemas.openxmlformats.org/officeDocument/2006/relationships/printerSettings" Target="../printerSettings/printerSettings541.bin"/><Relationship Id="rId17" Type="http://schemas.openxmlformats.org/officeDocument/2006/relationships/printerSettings" Target="../printerSettings/printerSettings546.bin"/><Relationship Id="rId2" Type="http://schemas.openxmlformats.org/officeDocument/2006/relationships/printerSettings" Target="../printerSettings/printerSettings531.bin"/><Relationship Id="rId16" Type="http://schemas.openxmlformats.org/officeDocument/2006/relationships/printerSettings" Target="../printerSettings/printerSettings545.bin"/><Relationship Id="rId20" Type="http://schemas.openxmlformats.org/officeDocument/2006/relationships/printerSettings" Target="../printerSettings/printerSettings549.bin"/><Relationship Id="rId1" Type="http://schemas.openxmlformats.org/officeDocument/2006/relationships/printerSettings" Target="../printerSettings/printerSettings530.bin"/><Relationship Id="rId6" Type="http://schemas.openxmlformats.org/officeDocument/2006/relationships/printerSettings" Target="../printerSettings/printerSettings535.bin"/><Relationship Id="rId11" Type="http://schemas.openxmlformats.org/officeDocument/2006/relationships/printerSettings" Target="../printerSettings/printerSettings540.bin"/><Relationship Id="rId5" Type="http://schemas.openxmlformats.org/officeDocument/2006/relationships/printerSettings" Target="../printerSettings/printerSettings534.bin"/><Relationship Id="rId15" Type="http://schemas.openxmlformats.org/officeDocument/2006/relationships/printerSettings" Target="../printerSettings/printerSettings544.bin"/><Relationship Id="rId10" Type="http://schemas.openxmlformats.org/officeDocument/2006/relationships/printerSettings" Target="../printerSettings/printerSettings539.bin"/><Relationship Id="rId19" Type="http://schemas.openxmlformats.org/officeDocument/2006/relationships/printerSettings" Target="../printerSettings/printerSettings548.bin"/><Relationship Id="rId4" Type="http://schemas.openxmlformats.org/officeDocument/2006/relationships/printerSettings" Target="../printerSettings/printerSettings533.bin"/><Relationship Id="rId9" Type="http://schemas.openxmlformats.org/officeDocument/2006/relationships/printerSettings" Target="../printerSettings/printerSettings538.bin"/><Relationship Id="rId14" Type="http://schemas.openxmlformats.org/officeDocument/2006/relationships/printerSettings" Target="../printerSettings/printerSettings543.bin"/><Relationship Id="rId22" Type="http://schemas.openxmlformats.org/officeDocument/2006/relationships/drawing" Target="../drawings/drawing35.xm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29.bin"/><Relationship Id="rId13" Type="http://schemas.openxmlformats.org/officeDocument/2006/relationships/printerSettings" Target="../printerSettings/printerSettings34.bin"/><Relationship Id="rId18" Type="http://schemas.openxmlformats.org/officeDocument/2006/relationships/printerSettings" Target="../printerSettings/printerSettings39.bin"/><Relationship Id="rId3" Type="http://schemas.openxmlformats.org/officeDocument/2006/relationships/printerSettings" Target="../printerSettings/printerSettings24.bin"/><Relationship Id="rId21" Type="http://schemas.openxmlformats.org/officeDocument/2006/relationships/hyperlink" Target="mailto:SG094-Sales@msc.com" TargetMode="External"/><Relationship Id="rId7" Type="http://schemas.openxmlformats.org/officeDocument/2006/relationships/printerSettings" Target="../printerSettings/printerSettings28.bin"/><Relationship Id="rId12" Type="http://schemas.openxmlformats.org/officeDocument/2006/relationships/printerSettings" Target="../printerSettings/printerSettings33.bin"/><Relationship Id="rId17" Type="http://schemas.openxmlformats.org/officeDocument/2006/relationships/printerSettings" Target="../printerSettings/printerSettings38.bin"/><Relationship Id="rId2" Type="http://schemas.openxmlformats.org/officeDocument/2006/relationships/printerSettings" Target="../printerSettings/printerSettings23.bin"/><Relationship Id="rId16" Type="http://schemas.openxmlformats.org/officeDocument/2006/relationships/printerSettings" Target="../printerSettings/printerSettings37.bin"/><Relationship Id="rId20" Type="http://schemas.openxmlformats.org/officeDocument/2006/relationships/printerSettings" Target="../printerSettings/printerSettings41.bin"/><Relationship Id="rId1" Type="http://schemas.openxmlformats.org/officeDocument/2006/relationships/printerSettings" Target="../printerSettings/printerSettings22.bin"/><Relationship Id="rId6" Type="http://schemas.openxmlformats.org/officeDocument/2006/relationships/printerSettings" Target="../printerSettings/printerSettings27.bin"/><Relationship Id="rId11" Type="http://schemas.openxmlformats.org/officeDocument/2006/relationships/printerSettings" Target="../printerSettings/printerSettings32.bin"/><Relationship Id="rId5" Type="http://schemas.openxmlformats.org/officeDocument/2006/relationships/printerSettings" Target="../printerSettings/printerSettings26.bin"/><Relationship Id="rId15" Type="http://schemas.openxmlformats.org/officeDocument/2006/relationships/printerSettings" Target="../printerSettings/printerSettings36.bin"/><Relationship Id="rId23" Type="http://schemas.openxmlformats.org/officeDocument/2006/relationships/drawing" Target="../drawings/drawing3.xml"/><Relationship Id="rId10" Type="http://schemas.openxmlformats.org/officeDocument/2006/relationships/printerSettings" Target="../printerSettings/printerSettings31.bin"/><Relationship Id="rId19" Type="http://schemas.openxmlformats.org/officeDocument/2006/relationships/printerSettings" Target="../printerSettings/printerSettings40.bin"/><Relationship Id="rId4" Type="http://schemas.openxmlformats.org/officeDocument/2006/relationships/printerSettings" Target="../printerSettings/printerSettings25.bin"/><Relationship Id="rId9" Type="http://schemas.openxmlformats.org/officeDocument/2006/relationships/printerSettings" Target="../printerSettings/printerSettings30.bin"/><Relationship Id="rId14" Type="http://schemas.openxmlformats.org/officeDocument/2006/relationships/printerSettings" Target="../printerSettings/printerSettings35.bin"/><Relationship Id="rId22" Type="http://schemas.openxmlformats.org/officeDocument/2006/relationships/printerSettings" Target="../printerSettings/printerSettings42.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551.bin"/></Relationships>
</file>

<file path=xl/worksheets/_rels/sheet41.xml.rels><?xml version="1.0" encoding="UTF-8" standalone="yes"?>
<Relationships xmlns="http://schemas.openxmlformats.org/package/2006/relationships"><Relationship Id="rId8" Type="http://schemas.openxmlformats.org/officeDocument/2006/relationships/printerSettings" Target="../printerSettings/printerSettings559.bin"/><Relationship Id="rId13" Type="http://schemas.openxmlformats.org/officeDocument/2006/relationships/printerSettings" Target="../printerSettings/printerSettings564.bin"/><Relationship Id="rId18" Type="http://schemas.openxmlformats.org/officeDocument/2006/relationships/printerSettings" Target="../printerSettings/printerSettings569.bin"/><Relationship Id="rId3" Type="http://schemas.openxmlformats.org/officeDocument/2006/relationships/printerSettings" Target="../printerSettings/printerSettings554.bin"/><Relationship Id="rId21" Type="http://schemas.openxmlformats.org/officeDocument/2006/relationships/printerSettings" Target="../printerSettings/printerSettings572.bin"/><Relationship Id="rId7" Type="http://schemas.openxmlformats.org/officeDocument/2006/relationships/printerSettings" Target="../printerSettings/printerSettings558.bin"/><Relationship Id="rId12" Type="http://schemas.openxmlformats.org/officeDocument/2006/relationships/printerSettings" Target="../printerSettings/printerSettings563.bin"/><Relationship Id="rId17" Type="http://schemas.openxmlformats.org/officeDocument/2006/relationships/printerSettings" Target="../printerSettings/printerSettings568.bin"/><Relationship Id="rId2" Type="http://schemas.openxmlformats.org/officeDocument/2006/relationships/printerSettings" Target="../printerSettings/printerSettings553.bin"/><Relationship Id="rId16" Type="http://schemas.openxmlformats.org/officeDocument/2006/relationships/printerSettings" Target="../printerSettings/printerSettings567.bin"/><Relationship Id="rId20" Type="http://schemas.openxmlformats.org/officeDocument/2006/relationships/printerSettings" Target="../printerSettings/printerSettings571.bin"/><Relationship Id="rId1" Type="http://schemas.openxmlformats.org/officeDocument/2006/relationships/printerSettings" Target="../printerSettings/printerSettings552.bin"/><Relationship Id="rId6" Type="http://schemas.openxmlformats.org/officeDocument/2006/relationships/printerSettings" Target="../printerSettings/printerSettings557.bin"/><Relationship Id="rId11" Type="http://schemas.openxmlformats.org/officeDocument/2006/relationships/printerSettings" Target="../printerSettings/printerSettings562.bin"/><Relationship Id="rId5" Type="http://schemas.openxmlformats.org/officeDocument/2006/relationships/printerSettings" Target="../printerSettings/printerSettings556.bin"/><Relationship Id="rId15" Type="http://schemas.openxmlformats.org/officeDocument/2006/relationships/printerSettings" Target="../printerSettings/printerSettings566.bin"/><Relationship Id="rId10" Type="http://schemas.openxmlformats.org/officeDocument/2006/relationships/printerSettings" Target="../printerSettings/printerSettings561.bin"/><Relationship Id="rId19" Type="http://schemas.openxmlformats.org/officeDocument/2006/relationships/printerSettings" Target="../printerSettings/printerSettings570.bin"/><Relationship Id="rId4" Type="http://schemas.openxmlformats.org/officeDocument/2006/relationships/printerSettings" Target="../printerSettings/printerSettings555.bin"/><Relationship Id="rId9" Type="http://schemas.openxmlformats.org/officeDocument/2006/relationships/printerSettings" Target="../printerSettings/printerSettings560.bin"/><Relationship Id="rId14" Type="http://schemas.openxmlformats.org/officeDocument/2006/relationships/printerSettings" Target="../printerSettings/printerSettings565.bin"/><Relationship Id="rId22" Type="http://schemas.openxmlformats.org/officeDocument/2006/relationships/drawing" Target="../drawings/drawing37.xml"/></Relationships>
</file>

<file path=xl/worksheets/_rels/sheet42.xml.rels><?xml version="1.0" encoding="UTF-8" standalone="yes"?>
<Relationships xmlns="http://schemas.openxmlformats.org/package/2006/relationships"><Relationship Id="rId8" Type="http://schemas.openxmlformats.org/officeDocument/2006/relationships/printerSettings" Target="../printerSettings/printerSettings580.bin"/><Relationship Id="rId3" Type="http://schemas.openxmlformats.org/officeDocument/2006/relationships/printerSettings" Target="../printerSettings/printerSettings575.bin"/><Relationship Id="rId7" Type="http://schemas.openxmlformats.org/officeDocument/2006/relationships/printerSettings" Target="../printerSettings/printerSettings579.bin"/><Relationship Id="rId12" Type="http://schemas.openxmlformats.org/officeDocument/2006/relationships/drawing" Target="../drawings/drawing38.xml"/><Relationship Id="rId2" Type="http://schemas.openxmlformats.org/officeDocument/2006/relationships/printerSettings" Target="../printerSettings/printerSettings574.bin"/><Relationship Id="rId1" Type="http://schemas.openxmlformats.org/officeDocument/2006/relationships/printerSettings" Target="../printerSettings/printerSettings573.bin"/><Relationship Id="rId6" Type="http://schemas.openxmlformats.org/officeDocument/2006/relationships/printerSettings" Target="../printerSettings/printerSettings578.bin"/><Relationship Id="rId11" Type="http://schemas.openxmlformats.org/officeDocument/2006/relationships/printerSettings" Target="../printerSettings/printerSettings583.bin"/><Relationship Id="rId5" Type="http://schemas.openxmlformats.org/officeDocument/2006/relationships/printerSettings" Target="../printerSettings/printerSettings577.bin"/><Relationship Id="rId10" Type="http://schemas.openxmlformats.org/officeDocument/2006/relationships/printerSettings" Target="../printerSettings/printerSettings582.bin"/><Relationship Id="rId4" Type="http://schemas.openxmlformats.org/officeDocument/2006/relationships/printerSettings" Target="../printerSettings/printerSettings576.bin"/><Relationship Id="rId9" Type="http://schemas.openxmlformats.org/officeDocument/2006/relationships/printerSettings" Target="../printerSettings/printerSettings581.bin"/></Relationships>
</file>

<file path=xl/worksheets/_rels/sheet43.xml.rels><?xml version="1.0" encoding="UTF-8" standalone="yes"?>
<Relationships xmlns="http://schemas.openxmlformats.org/package/2006/relationships"><Relationship Id="rId8" Type="http://schemas.openxmlformats.org/officeDocument/2006/relationships/printerSettings" Target="../printerSettings/printerSettings591.bin"/><Relationship Id="rId13" Type="http://schemas.openxmlformats.org/officeDocument/2006/relationships/printerSettings" Target="../printerSettings/printerSettings596.bin"/><Relationship Id="rId18" Type="http://schemas.openxmlformats.org/officeDocument/2006/relationships/printerSettings" Target="../printerSettings/printerSettings601.bin"/><Relationship Id="rId3" Type="http://schemas.openxmlformats.org/officeDocument/2006/relationships/printerSettings" Target="../printerSettings/printerSettings586.bin"/><Relationship Id="rId21" Type="http://schemas.openxmlformats.org/officeDocument/2006/relationships/printerSettings" Target="../printerSettings/printerSettings604.bin"/><Relationship Id="rId7" Type="http://schemas.openxmlformats.org/officeDocument/2006/relationships/printerSettings" Target="../printerSettings/printerSettings590.bin"/><Relationship Id="rId12" Type="http://schemas.openxmlformats.org/officeDocument/2006/relationships/printerSettings" Target="../printerSettings/printerSettings595.bin"/><Relationship Id="rId17" Type="http://schemas.openxmlformats.org/officeDocument/2006/relationships/printerSettings" Target="../printerSettings/printerSettings600.bin"/><Relationship Id="rId2" Type="http://schemas.openxmlformats.org/officeDocument/2006/relationships/printerSettings" Target="../printerSettings/printerSettings585.bin"/><Relationship Id="rId16" Type="http://schemas.openxmlformats.org/officeDocument/2006/relationships/printerSettings" Target="../printerSettings/printerSettings599.bin"/><Relationship Id="rId20" Type="http://schemas.openxmlformats.org/officeDocument/2006/relationships/printerSettings" Target="../printerSettings/printerSettings603.bin"/><Relationship Id="rId1" Type="http://schemas.openxmlformats.org/officeDocument/2006/relationships/printerSettings" Target="../printerSettings/printerSettings584.bin"/><Relationship Id="rId6" Type="http://schemas.openxmlformats.org/officeDocument/2006/relationships/printerSettings" Target="../printerSettings/printerSettings589.bin"/><Relationship Id="rId11" Type="http://schemas.openxmlformats.org/officeDocument/2006/relationships/printerSettings" Target="../printerSettings/printerSettings594.bin"/><Relationship Id="rId5" Type="http://schemas.openxmlformats.org/officeDocument/2006/relationships/printerSettings" Target="../printerSettings/printerSettings588.bin"/><Relationship Id="rId15" Type="http://schemas.openxmlformats.org/officeDocument/2006/relationships/printerSettings" Target="../printerSettings/printerSettings598.bin"/><Relationship Id="rId10" Type="http://schemas.openxmlformats.org/officeDocument/2006/relationships/printerSettings" Target="../printerSettings/printerSettings593.bin"/><Relationship Id="rId19" Type="http://schemas.openxmlformats.org/officeDocument/2006/relationships/printerSettings" Target="../printerSettings/printerSettings602.bin"/><Relationship Id="rId4" Type="http://schemas.openxmlformats.org/officeDocument/2006/relationships/printerSettings" Target="../printerSettings/printerSettings587.bin"/><Relationship Id="rId9" Type="http://schemas.openxmlformats.org/officeDocument/2006/relationships/printerSettings" Target="../printerSettings/printerSettings592.bin"/><Relationship Id="rId14" Type="http://schemas.openxmlformats.org/officeDocument/2006/relationships/printerSettings" Target="../printerSettings/printerSettings597.bin"/><Relationship Id="rId22" Type="http://schemas.openxmlformats.org/officeDocument/2006/relationships/drawing" Target="../drawings/drawing39.xml"/></Relationships>
</file>

<file path=xl/worksheets/_rels/sheet44.xml.rels><?xml version="1.0" encoding="UTF-8" standalone="yes"?>
<Relationships xmlns="http://schemas.openxmlformats.org/package/2006/relationships"><Relationship Id="rId8" Type="http://schemas.openxmlformats.org/officeDocument/2006/relationships/printerSettings" Target="../printerSettings/printerSettings612.bin"/><Relationship Id="rId13" Type="http://schemas.openxmlformats.org/officeDocument/2006/relationships/printerSettings" Target="../printerSettings/printerSettings617.bin"/><Relationship Id="rId18" Type="http://schemas.openxmlformats.org/officeDocument/2006/relationships/printerSettings" Target="../printerSettings/printerSettings622.bin"/><Relationship Id="rId3" Type="http://schemas.openxmlformats.org/officeDocument/2006/relationships/printerSettings" Target="../printerSettings/printerSettings607.bin"/><Relationship Id="rId21" Type="http://schemas.openxmlformats.org/officeDocument/2006/relationships/printerSettings" Target="../printerSettings/printerSettings625.bin"/><Relationship Id="rId7" Type="http://schemas.openxmlformats.org/officeDocument/2006/relationships/printerSettings" Target="../printerSettings/printerSettings611.bin"/><Relationship Id="rId12" Type="http://schemas.openxmlformats.org/officeDocument/2006/relationships/printerSettings" Target="../printerSettings/printerSettings616.bin"/><Relationship Id="rId17" Type="http://schemas.openxmlformats.org/officeDocument/2006/relationships/printerSettings" Target="../printerSettings/printerSettings621.bin"/><Relationship Id="rId2" Type="http://schemas.openxmlformats.org/officeDocument/2006/relationships/printerSettings" Target="../printerSettings/printerSettings606.bin"/><Relationship Id="rId16" Type="http://schemas.openxmlformats.org/officeDocument/2006/relationships/printerSettings" Target="../printerSettings/printerSettings620.bin"/><Relationship Id="rId20" Type="http://schemas.openxmlformats.org/officeDocument/2006/relationships/printerSettings" Target="../printerSettings/printerSettings624.bin"/><Relationship Id="rId1" Type="http://schemas.openxmlformats.org/officeDocument/2006/relationships/printerSettings" Target="../printerSettings/printerSettings605.bin"/><Relationship Id="rId6" Type="http://schemas.openxmlformats.org/officeDocument/2006/relationships/printerSettings" Target="../printerSettings/printerSettings610.bin"/><Relationship Id="rId11" Type="http://schemas.openxmlformats.org/officeDocument/2006/relationships/printerSettings" Target="../printerSettings/printerSettings615.bin"/><Relationship Id="rId5" Type="http://schemas.openxmlformats.org/officeDocument/2006/relationships/printerSettings" Target="../printerSettings/printerSettings609.bin"/><Relationship Id="rId15" Type="http://schemas.openxmlformats.org/officeDocument/2006/relationships/printerSettings" Target="../printerSettings/printerSettings619.bin"/><Relationship Id="rId10" Type="http://schemas.openxmlformats.org/officeDocument/2006/relationships/printerSettings" Target="../printerSettings/printerSettings614.bin"/><Relationship Id="rId19" Type="http://schemas.openxmlformats.org/officeDocument/2006/relationships/printerSettings" Target="../printerSettings/printerSettings623.bin"/><Relationship Id="rId4" Type="http://schemas.openxmlformats.org/officeDocument/2006/relationships/printerSettings" Target="../printerSettings/printerSettings608.bin"/><Relationship Id="rId9" Type="http://schemas.openxmlformats.org/officeDocument/2006/relationships/printerSettings" Target="../printerSettings/printerSettings613.bin"/><Relationship Id="rId14" Type="http://schemas.openxmlformats.org/officeDocument/2006/relationships/printerSettings" Target="../printerSettings/printerSettings618.bin"/><Relationship Id="rId22" Type="http://schemas.openxmlformats.org/officeDocument/2006/relationships/drawing" Target="../drawings/drawing40.xml"/></Relationships>
</file>

<file path=xl/worksheets/_rels/sheet45.xml.rels><?xml version="1.0" encoding="UTF-8" standalone="yes"?>
<Relationships xmlns="http://schemas.openxmlformats.org/package/2006/relationships"><Relationship Id="rId8" Type="http://schemas.openxmlformats.org/officeDocument/2006/relationships/printerSettings" Target="../printerSettings/printerSettings633.bin"/><Relationship Id="rId13" Type="http://schemas.openxmlformats.org/officeDocument/2006/relationships/printerSettings" Target="../printerSettings/printerSettings638.bin"/><Relationship Id="rId18" Type="http://schemas.openxmlformats.org/officeDocument/2006/relationships/printerSettings" Target="../printerSettings/printerSettings643.bin"/><Relationship Id="rId3" Type="http://schemas.openxmlformats.org/officeDocument/2006/relationships/printerSettings" Target="../printerSettings/printerSettings628.bin"/><Relationship Id="rId21" Type="http://schemas.openxmlformats.org/officeDocument/2006/relationships/printerSettings" Target="../printerSettings/printerSettings646.bin"/><Relationship Id="rId7" Type="http://schemas.openxmlformats.org/officeDocument/2006/relationships/printerSettings" Target="../printerSettings/printerSettings632.bin"/><Relationship Id="rId12" Type="http://schemas.openxmlformats.org/officeDocument/2006/relationships/printerSettings" Target="../printerSettings/printerSettings637.bin"/><Relationship Id="rId17" Type="http://schemas.openxmlformats.org/officeDocument/2006/relationships/printerSettings" Target="../printerSettings/printerSettings642.bin"/><Relationship Id="rId2" Type="http://schemas.openxmlformats.org/officeDocument/2006/relationships/printerSettings" Target="../printerSettings/printerSettings627.bin"/><Relationship Id="rId16" Type="http://schemas.openxmlformats.org/officeDocument/2006/relationships/printerSettings" Target="../printerSettings/printerSettings641.bin"/><Relationship Id="rId20" Type="http://schemas.openxmlformats.org/officeDocument/2006/relationships/printerSettings" Target="../printerSettings/printerSettings645.bin"/><Relationship Id="rId1" Type="http://schemas.openxmlformats.org/officeDocument/2006/relationships/printerSettings" Target="../printerSettings/printerSettings626.bin"/><Relationship Id="rId6" Type="http://schemas.openxmlformats.org/officeDocument/2006/relationships/printerSettings" Target="../printerSettings/printerSettings631.bin"/><Relationship Id="rId11" Type="http://schemas.openxmlformats.org/officeDocument/2006/relationships/printerSettings" Target="../printerSettings/printerSettings636.bin"/><Relationship Id="rId5" Type="http://schemas.openxmlformats.org/officeDocument/2006/relationships/printerSettings" Target="../printerSettings/printerSettings630.bin"/><Relationship Id="rId15" Type="http://schemas.openxmlformats.org/officeDocument/2006/relationships/printerSettings" Target="../printerSettings/printerSettings640.bin"/><Relationship Id="rId10" Type="http://schemas.openxmlformats.org/officeDocument/2006/relationships/printerSettings" Target="../printerSettings/printerSettings635.bin"/><Relationship Id="rId19" Type="http://schemas.openxmlformats.org/officeDocument/2006/relationships/printerSettings" Target="../printerSettings/printerSettings644.bin"/><Relationship Id="rId4" Type="http://schemas.openxmlformats.org/officeDocument/2006/relationships/printerSettings" Target="../printerSettings/printerSettings629.bin"/><Relationship Id="rId9" Type="http://schemas.openxmlformats.org/officeDocument/2006/relationships/printerSettings" Target="../printerSettings/printerSettings634.bin"/><Relationship Id="rId14" Type="http://schemas.openxmlformats.org/officeDocument/2006/relationships/printerSettings" Target="../printerSettings/printerSettings639.bin"/><Relationship Id="rId22" Type="http://schemas.openxmlformats.org/officeDocument/2006/relationships/drawing" Target="../drawings/drawing41.xml"/></Relationships>
</file>

<file path=xl/worksheets/_rels/sheet46.xml.rels><?xml version="1.0" encoding="UTF-8" standalone="yes"?>
<Relationships xmlns="http://schemas.openxmlformats.org/package/2006/relationships"><Relationship Id="rId8" Type="http://schemas.openxmlformats.org/officeDocument/2006/relationships/printerSettings" Target="../printerSettings/printerSettings654.bin"/><Relationship Id="rId13" Type="http://schemas.openxmlformats.org/officeDocument/2006/relationships/printerSettings" Target="../printerSettings/printerSettings659.bin"/><Relationship Id="rId18" Type="http://schemas.openxmlformats.org/officeDocument/2006/relationships/printerSettings" Target="../printerSettings/printerSettings664.bin"/><Relationship Id="rId3" Type="http://schemas.openxmlformats.org/officeDocument/2006/relationships/printerSettings" Target="../printerSettings/printerSettings649.bin"/><Relationship Id="rId21" Type="http://schemas.openxmlformats.org/officeDocument/2006/relationships/printerSettings" Target="../printerSettings/printerSettings667.bin"/><Relationship Id="rId7" Type="http://schemas.openxmlformats.org/officeDocument/2006/relationships/printerSettings" Target="../printerSettings/printerSettings653.bin"/><Relationship Id="rId12" Type="http://schemas.openxmlformats.org/officeDocument/2006/relationships/printerSettings" Target="../printerSettings/printerSettings658.bin"/><Relationship Id="rId17" Type="http://schemas.openxmlformats.org/officeDocument/2006/relationships/printerSettings" Target="../printerSettings/printerSettings663.bin"/><Relationship Id="rId2" Type="http://schemas.openxmlformats.org/officeDocument/2006/relationships/printerSettings" Target="../printerSettings/printerSettings648.bin"/><Relationship Id="rId16" Type="http://schemas.openxmlformats.org/officeDocument/2006/relationships/printerSettings" Target="../printerSettings/printerSettings662.bin"/><Relationship Id="rId20" Type="http://schemas.openxmlformats.org/officeDocument/2006/relationships/printerSettings" Target="../printerSettings/printerSettings666.bin"/><Relationship Id="rId1" Type="http://schemas.openxmlformats.org/officeDocument/2006/relationships/printerSettings" Target="../printerSettings/printerSettings647.bin"/><Relationship Id="rId6" Type="http://schemas.openxmlformats.org/officeDocument/2006/relationships/printerSettings" Target="../printerSettings/printerSettings652.bin"/><Relationship Id="rId11" Type="http://schemas.openxmlformats.org/officeDocument/2006/relationships/printerSettings" Target="../printerSettings/printerSettings657.bin"/><Relationship Id="rId5" Type="http://schemas.openxmlformats.org/officeDocument/2006/relationships/printerSettings" Target="../printerSettings/printerSettings651.bin"/><Relationship Id="rId15" Type="http://schemas.openxmlformats.org/officeDocument/2006/relationships/printerSettings" Target="../printerSettings/printerSettings661.bin"/><Relationship Id="rId10" Type="http://schemas.openxmlformats.org/officeDocument/2006/relationships/printerSettings" Target="../printerSettings/printerSettings656.bin"/><Relationship Id="rId19" Type="http://schemas.openxmlformats.org/officeDocument/2006/relationships/printerSettings" Target="../printerSettings/printerSettings665.bin"/><Relationship Id="rId4" Type="http://schemas.openxmlformats.org/officeDocument/2006/relationships/printerSettings" Target="../printerSettings/printerSettings650.bin"/><Relationship Id="rId9" Type="http://schemas.openxmlformats.org/officeDocument/2006/relationships/printerSettings" Target="../printerSettings/printerSettings655.bin"/><Relationship Id="rId14" Type="http://schemas.openxmlformats.org/officeDocument/2006/relationships/printerSettings" Target="../printerSettings/printerSettings660.bin"/><Relationship Id="rId22" Type="http://schemas.openxmlformats.org/officeDocument/2006/relationships/drawing" Target="../drawings/drawing42.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printerSettings" Target="../printerSettings/printerSettings668.bin"/><Relationship Id="rId1" Type="http://schemas.openxmlformats.org/officeDocument/2006/relationships/hyperlink" Target="mailto:SG094-Custsvc@msc.com" TargetMode="External"/></Relationships>
</file>

<file path=xl/worksheets/_rels/sheet49.xml.rels><?xml version="1.0" encoding="UTF-8" standalone="yes"?>
<Relationships xmlns="http://schemas.openxmlformats.org/package/2006/relationships"><Relationship Id="rId8" Type="http://schemas.openxmlformats.org/officeDocument/2006/relationships/printerSettings" Target="../printerSettings/printerSettings676.bin"/><Relationship Id="rId3" Type="http://schemas.openxmlformats.org/officeDocument/2006/relationships/printerSettings" Target="../printerSettings/printerSettings671.bin"/><Relationship Id="rId7" Type="http://schemas.openxmlformats.org/officeDocument/2006/relationships/printerSettings" Target="../printerSettings/printerSettings675.bin"/><Relationship Id="rId2" Type="http://schemas.openxmlformats.org/officeDocument/2006/relationships/printerSettings" Target="../printerSettings/printerSettings670.bin"/><Relationship Id="rId1" Type="http://schemas.openxmlformats.org/officeDocument/2006/relationships/printerSettings" Target="../printerSettings/printerSettings669.bin"/><Relationship Id="rId6" Type="http://schemas.openxmlformats.org/officeDocument/2006/relationships/printerSettings" Target="../printerSettings/printerSettings674.bin"/><Relationship Id="rId5" Type="http://schemas.openxmlformats.org/officeDocument/2006/relationships/printerSettings" Target="../printerSettings/printerSettings673.bin"/><Relationship Id="rId4" Type="http://schemas.openxmlformats.org/officeDocument/2006/relationships/printerSettings" Target="../printerSettings/printerSettings672.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50.bin"/><Relationship Id="rId13" Type="http://schemas.openxmlformats.org/officeDocument/2006/relationships/printerSettings" Target="../printerSettings/printerSettings55.bin"/><Relationship Id="rId18" Type="http://schemas.openxmlformats.org/officeDocument/2006/relationships/printerSettings" Target="../printerSettings/printerSettings60.bin"/><Relationship Id="rId3" Type="http://schemas.openxmlformats.org/officeDocument/2006/relationships/printerSettings" Target="../printerSettings/printerSettings45.bin"/><Relationship Id="rId21" Type="http://schemas.openxmlformats.org/officeDocument/2006/relationships/hyperlink" Target="mailto:SG094-Custsvc@msc.com" TargetMode="External"/><Relationship Id="rId7" Type="http://schemas.openxmlformats.org/officeDocument/2006/relationships/printerSettings" Target="../printerSettings/printerSettings49.bin"/><Relationship Id="rId12" Type="http://schemas.openxmlformats.org/officeDocument/2006/relationships/printerSettings" Target="../printerSettings/printerSettings54.bin"/><Relationship Id="rId17" Type="http://schemas.openxmlformats.org/officeDocument/2006/relationships/printerSettings" Target="../printerSettings/printerSettings59.bin"/><Relationship Id="rId2" Type="http://schemas.openxmlformats.org/officeDocument/2006/relationships/printerSettings" Target="../printerSettings/printerSettings44.bin"/><Relationship Id="rId16" Type="http://schemas.openxmlformats.org/officeDocument/2006/relationships/printerSettings" Target="../printerSettings/printerSettings58.bin"/><Relationship Id="rId20" Type="http://schemas.openxmlformats.org/officeDocument/2006/relationships/printerSettings" Target="../printerSettings/printerSettings62.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11" Type="http://schemas.openxmlformats.org/officeDocument/2006/relationships/printerSettings" Target="../printerSettings/printerSettings53.bin"/><Relationship Id="rId5" Type="http://schemas.openxmlformats.org/officeDocument/2006/relationships/printerSettings" Target="../printerSettings/printerSettings47.bin"/><Relationship Id="rId15" Type="http://schemas.openxmlformats.org/officeDocument/2006/relationships/printerSettings" Target="../printerSettings/printerSettings57.bin"/><Relationship Id="rId23" Type="http://schemas.openxmlformats.org/officeDocument/2006/relationships/drawing" Target="../drawings/drawing4.xml"/><Relationship Id="rId10" Type="http://schemas.openxmlformats.org/officeDocument/2006/relationships/printerSettings" Target="../printerSettings/printerSettings52.bin"/><Relationship Id="rId19" Type="http://schemas.openxmlformats.org/officeDocument/2006/relationships/printerSettings" Target="../printerSettings/printerSettings61.bin"/><Relationship Id="rId4" Type="http://schemas.openxmlformats.org/officeDocument/2006/relationships/printerSettings" Target="../printerSettings/printerSettings46.bin"/><Relationship Id="rId9" Type="http://schemas.openxmlformats.org/officeDocument/2006/relationships/printerSettings" Target="../printerSettings/printerSettings51.bin"/><Relationship Id="rId14" Type="http://schemas.openxmlformats.org/officeDocument/2006/relationships/printerSettings" Target="../printerSettings/printerSettings56.bin"/><Relationship Id="rId22" Type="http://schemas.openxmlformats.org/officeDocument/2006/relationships/printerSettings" Target="../printerSettings/printerSettings63.bin"/></Relationships>
</file>

<file path=xl/worksheets/_rels/sheet50.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printerSettings" Target="../printerSettings/printerSettings677.bin"/><Relationship Id="rId1" Type="http://schemas.openxmlformats.org/officeDocument/2006/relationships/hyperlink" Target="mailto:SG094-Custsvc@msc.com" TargetMode="External"/></Relationships>
</file>

<file path=xl/worksheets/_rels/sheet51.xml.rels><?xml version="1.0" encoding="UTF-8" standalone="yes"?>
<Relationships xmlns="http://schemas.openxmlformats.org/package/2006/relationships"><Relationship Id="rId8" Type="http://schemas.openxmlformats.org/officeDocument/2006/relationships/drawing" Target="../drawings/drawing46.xml"/><Relationship Id="rId3" Type="http://schemas.openxmlformats.org/officeDocument/2006/relationships/printerSettings" Target="../printerSettings/printerSettings680.bin"/><Relationship Id="rId7" Type="http://schemas.openxmlformats.org/officeDocument/2006/relationships/printerSettings" Target="../printerSettings/printerSettings684.bin"/><Relationship Id="rId2" Type="http://schemas.openxmlformats.org/officeDocument/2006/relationships/printerSettings" Target="../printerSettings/printerSettings679.bin"/><Relationship Id="rId1" Type="http://schemas.openxmlformats.org/officeDocument/2006/relationships/printerSettings" Target="../printerSettings/printerSettings678.bin"/><Relationship Id="rId6" Type="http://schemas.openxmlformats.org/officeDocument/2006/relationships/printerSettings" Target="../printerSettings/printerSettings683.bin"/><Relationship Id="rId5" Type="http://schemas.openxmlformats.org/officeDocument/2006/relationships/printerSettings" Target="../printerSettings/printerSettings682.bin"/><Relationship Id="rId4" Type="http://schemas.openxmlformats.org/officeDocument/2006/relationships/printerSettings" Target="../printerSettings/printerSettings681.bin"/></Relationships>
</file>

<file path=xl/worksheets/_rels/sheet52.xml.rels><?xml version="1.0" encoding="UTF-8" standalone="yes"?>
<Relationships xmlns="http://schemas.openxmlformats.org/package/2006/relationships"><Relationship Id="rId8" Type="http://schemas.openxmlformats.org/officeDocument/2006/relationships/printerSettings" Target="../printerSettings/printerSettings692.bin"/><Relationship Id="rId13" Type="http://schemas.openxmlformats.org/officeDocument/2006/relationships/printerSettings" Target="../printerSettings/printerSettings697.bin"/><Relationship Id="rId18" Type="http://schemas.openxmlformats.org/officeDocument/2006/relationships/printerSettings" Target="../printerSettings/printerSettings702.bin"/><Relationship Id="rId3" Type="http://schemas.openxmlformats.org/officeDocument/2006/relationships/printerSettings" Target="../printerSettings/printerSettings687.bin"/><Relationship Id="rId21" Type="http://schemas.openxmlformats.org/officeDocument/2006/relationships/printerSettings" Target="../printerSettings/printerSettings705.bin"/><Relationship Id="rId7" Type="http://schemas.openxmlformats.org/officeDocument/2006/relationships/printerSettings" Target="../printerSettings/printerSettings691.bin"/><Relationship Id="rId12" Type="http://schemas.openxmlformats.org/officeDocument/2006/relationships/printerSettings" Target="../printerSettings/printerSettings696.bin"/><Relationship Id="rId17" Type="http://schemas.openxmlformats.org/officeDocument/2006/relationships/printerSettings" Target="../printerSettings/printerSettings701.bin"/><Relationship Id="rId2" Type="http://schemas.openxmlformats.org/officeDocument/2006/relationships/printerSettings" Target="../printerSettings/printerSettings686.bin"/><Relationship Id="rId16" Type="http://schemas.openxmlformats.org/officeDocument/2006/relationships/printerSettings" Target="../printerSettings/printerSettings700.bin"/><Relationship Id="rId20" Type="http://schemas.openxmlformats.org/officeDocument/2006/relationships/printerSettings" Target="../printerSettings/printerSettings704.bin"/><Relationship Id="rId1" Type="http://schemas.openxmlformats.org/officeDocument/2006/relationships/printerSettings" Target="../printerSettings/printerSettings685.bin"/><Relationship Id="rId6" Type="http://schemas.openxmlformats.org/officeDocument/2006/relationships/printerSettings" Target="../printerSettings/printerSettings690.bin"/><Relationship Id="rId11" Type="http://schemas.openxmlformats.org/officeDocument/2006/relationships/printerSettings" Target="../printerSettings/printerSettings695.bin"/><Relationship Id="rId5" Type="http://schemas.openxmlformats.org/officeDocument/2006/relationships/printerSettings" Target="../printerSettings/printerSettings689.bin"/><Relationship Id="rId15" Type="http://schemas.openxmlformats.org/officeDocument/2006/relationships/printerSettings" Target="../printerSettings/printerSettings699.bin"/><Relationship Id="rId10" Type="http://schemas.openxmlformats.org/officeDocument/2006/relationships/printerSettings" Target="../printerSettings/printerSettings694.bin"/><Relationship Id="rId19" Type="http://schemas.openxmlformats.org/officeDocument/2006/relationships/printerSettings" Target="../printerSettings/printerSettings703.bin"/><Relationship Id="rId4" Type="http://schemas.openxmlformats.org/officeDocument/2006/relationships/printerSettings" Target="../printerSettings/printerSettings688.bin"/><Relationship Id="rId9" Type="http://schemas.openxmlformats.org/officeDocument/2006/relationships/printerSettings" Target="../printerSettings/printerSettings693.bin"/><Relationship Id="rId14" Type="http://schemas.openxmlformats.org/officeDocument/2006/relationships/printerSettings" Target="../printerSettings/printerSettings698.bin"/><Relationship Id="rId22" Type="http://schemas.openxmlformats.org/officeDocument/2006/relationships/drawing" Target="../drawings/drawing47.xml"/></Relationships>
</file>

<file path=xl/worksheets/_rels/sheet53.xml.rels><?xml version="1.0" encoding="UTF-8" standalone="yes"?>
<Relationships xmlns="http://schemas.openxmlformats.org/package/2006/relationships"><Relationship Id="rId8" Type="http://schemas.openxmlformats.org/officeDocument/2006/relationships/printerSettings" Target="../printerSettings/printerSettings713.bin"/><Relationship Id="rId13" Type="http://schemas.openxmlformats.org/officeDocument/2006/relationships/printerSettings" Target="../printerSettings/printerSettings718.bin"/><Relationship Id="rId18" Type="http://schemas.openxmlformats.org/officeDocument/2006/relationships/printerSettings" Target="../printerSettings/printerSettings723.bin"/><Relationship Id="rId3" Type="http://schemas.openxmlformats.org/officeDocument/2006/relationships/printerSettings" Target="../printerSettings/printerSettings708.bin"/><Relationship Id="rId21" Type="http://schemas.openxmlformats.org/officeDocument/2006/relationships/printerSettings" Target="../printerSettings/printerSettings726.bin"/><Relationship Id="rId7" Type="http://schemas.openxmlformats.org/officeDocument/2006/relationships/printerSettings" Target="../printerSettings/printerSettings712.bin"/><Relationship Id="rId12" Type="http://schemas.openxmlformats.org/officeDocument/2006/relationships/printerSettings" Target="../printerSettings/printerSettings717.bin"/><Relationship Id="rId17" Type="http://schemas.openxmlformats.org/officeDocument/2006/relationships/printerSettings" Target="../printerSettings/printerSettings722.bin"/><Relationship Id="rId2" Type="http://schemas.openxmlformats.org/officeDocument/2006/relationships/printerSettings" Target="../printerSettings/printerSettings707.bin"/><Relationship Id="rId16" Type="http://schemas.openxmlformats.org/officeDocument/2006/relationships/printerSettings" Target="../printerSettings/printerSettings721.bin"/><Relationship Id="rId20" Type="http://schemas.openxmlformats.org/officeDocument/2006/relationships/printerSettings" Target="../printerSettings/printerSettings725.bin"/><Relationship Id="rId1" Type="http://schemas.openxmlformats.org/officeDocument/2006/relationships/printerSettings" Target="../printerSettings/printerSettings706.bin"/><Relationship Id="rId6" Type="http://schemas.openxmlformats.org/officeDocument/2006/relationships/printerSettings" Target="../printerSettings/printerSettings711.bin"/><Relationship Id="rId11" Type="http://schemas.openxmlformats.org/officeDocument/2006/relationships/printerSettings" Target="../printerSettings/printerSettings716.bin"/><Relationship Id="rId5" Type="http://schemas.openxmlformats.org/officeDocument/2006/relationships/printerSettings" Target="../printerSettings/printerSettings710.bin"/><Relationship Id="rId15" Type="http://schemas.openxmlformats.org/officeDocument/2006/relationships/printerSettings" Target="../printerSettings/printerSettings720.bin"/><Relationship Id="rId10" Type="http://schemas.openxmlformats.org/officeDocument/2006/relationships/printerSettings" Target="../printerSettings/printerSettings715.bin"/><Relationship Id="rId19" Type="http://schemas.openxmlformats.org/officeDocument/2006/relationships/printerSettings" Target="../printerSettings/printerSettings724.bin"/><Relationship Id="rId4" Type="http://schemas.openxmlformats.org/officeDocument/2006/relationships/printerSettings" Target="../printerSettings/printerSettings709.bin"/><Relationship Id="rId9" Type="http://schemas.openxmlformats.org/officeDocument/2006/relationships/printerSettings" Target="../printerSettings/printerSettings714.bin"/><Relationship Id="rId14" Type="http://schemas.openxmlformats.org/officeDocument/2006/relationships/printerSettings" Target="../printerSettings/printerSettings719.bin"/><Relationship Id="rId22" Type="http://schemas.openxmlformats.org/officeDocument/2006/relationships/drawing" Target="../drawings/drawing48.xml"/></Relationships>
</file>

<file path=xl/worksheets/_rels/sheet54.xml.rels><?xml version="1.0" encoding="UTF-8" standalone="yes"?>
<Relationships xmlns="http://schemas.openxmlformats.org/package/2006/relationships"><Relationship Id="rId8" Type="http://schemas.openxmlformats.org/officeDocument/2006/relationships/printerSettings" Target="../printerSettings/printerSettings734.bin"/><Relationship Id="rId13" Type="http://schemas.openxmlformats.org/officeDocument/2006/relationships/printerSettings" Target="../printerSettings/printerSettings739.bin"/><Relationship Id="rId18" Type="http://schemas.openxmlformats.org/officeDocument/2006/relationships/printerSettings" Target="../printerSettings/printerSettings744.bin"/><Relationship Id="rId3" Type="http://schemas.openxmlformats.org/officeDocument/2006/relationships/printerSettings" Target="../printerSettings/printerSettings729.bin"/><Relationship Id="rId7" Type="http://schemas.openxmlformats.org/officeDocument/2006/relationships/printerSettings" Target="../printerSettings/printerSettings733.bin"/><Relationship Id="rId12" Type="http://schemas.openxmlformats.org/officeDocument/2006/relationships/printerSettings" Target="../printerSettings/printerSettings738.bin"/><Relationship Id="rId17" Type="http://schemas.openxmlformats.org/officeDocument/2006/relationships/printerSettings" Target="../printerSettings/printerSettings743.bin"/><Relationship Id="rId2" Type="http://schemas.openxmlformats.org/officeDocument/2006/relationships/printerSettings" Target="../printerSettings/printerSettings728.bin"/><Relationship Id="rId16" Type="http://schemas.openxmlformats.org/officeDocument/2006/relationships/printerSettings" Target="../printerSettings/printerSettings742.bin"/><Relationship Id="rId1" Type="http://schemas.openxmlformats.org/officeDocument/2006/relationships/printerSettings" Target="../printerSettings/printerSettings727.bin"/><Relationship Id="rId6" Type="http://schemas.openxmlformats.org/officeDocument/2006/relationships/printerSettings" Target="../printerSettings/printerSettings732.bin"/><Relationship Id="rId11" Type="http://schemas.openxmlformats.org/officeDocument/2006/relationships/printerSettings" Target="../printerSettings/printerSettings737.bin"/><Relationship Id="rId5" Type="http://schemas.openxmlformats.org/officeDocument/2006/relationships/printerSettings" Target="../printerSettings/printerSettings731.bin"/><Relationship Id="rId15" Type="http://schemas.openxmlformats.org/officeDocument/2006/relationships/printerSettings" Target="../printerSettings/printerSettings741.bin"/><Relationship Id="rId10" Type="http://schemas.openxmlformats.org/officeDocument/2006/relationships/printerSettings" Target="../printerSettings/printerSettings736.bin"/><Relationship Id="rId19" Type="http://schemas.openxmlformats.org/officeDocument/2006/relationships/drawing" Target="../drawings/drawing49.xml"/><Relationship Id="rId4" Type="http://schemas.openxmlformats.org/officeDocument/2006/relationships/printerSettings" Target="../printerSettings/printerSettings730.bin"/><Relationship Id="rId9" Type="http://schemas.openxmlformats.org/officeDocument/2006/relationships/printerSettings" Target="../printerSettings/printerSettings735.bin"/><Relationship Id="rId14" Type="http://schemas.openxmlformats.org/officeDocument/2006/relationships/printerSettings" Target="../printerSettings/printerSettings740.bin"/></Relationships>
</file>

<file path=xl/worksheets/_rels/sheet55.xml.rels><?xml version="1.0" encoding="UTF-8" standalone="yes"?>
<Relationships xmlns="http://schemas.openxmlformats.org/package/2006/relationships"><Relationship Id="rId8" Type="http://schemas.openxmlformats.org/officeDocument/2006/relationships/printerSettings" Target="../printerSettings/printerSettings752.bin"/><Relationship Id="rId13" Type="http://schemas.openxmlformats.org/officeDocument/2006/relationships/printerSettings" Target="../printerSettings/printerSettings757.bin"/><Relationship Id="rId18" Type="http://schemas.openxmlformats.org/officeDocument/2006/relationships/printerSettings" Target="../printerSettings/printerSettings762.bin"/><Relationship Id="rId3" Type="http://schemas.openxmlformats.org/officeDocument/2006/relationships/printerSettings" Target="../printerSettings/printerSettings747.bin"/><Relationship Id="rId21" Type="http://schemas.openxmlformats.org/officeDocument/2006/relationships/printerSettings" Target="../printerSettings/printerSettings765.bin"/><Relationship Id="rId7" Type="http://schemas.openxmlformats.org/officeDocument/2006/relationships/printerSettings" Target="../printerSettings/printerSettings751.bin"/><Relationship Id="rId12" Type="http://schemas.openxmlformats.org/officeDocument/2006/relationships/printerSettings" Target="../printerSettings/printerSettings756.bin"/><Relationship Id="rId17" Type="http://schemas.openxmlformats.org/officeDocument/2006/relationships/printerSettings" Target="../printerSettings/printerSettings761.bin"/><Relationship Id="rId2" Type="http://schemas.openxmlformats.org/officeDocument/2006/relationships/printerSettings" Target="../printerSettings/printerSettings746.bin"/><Relationship Id="rId16" Type="http://schemas.openxmlformats.org/officeDocument/2006/relationships/printerSettings" Target="../printerSettings/printerSettings760.bin"/><Relationship Id="rId20" Type="http://schemas.openxmlformats.org/officeDocument/2006/relationships/printerSettings" Target="../printerSettings/printerSettings764.bin"/><Relationship Id="rId1" Type="http://schemas.openxmlformats.org/officeDocument/2006/relationships/printerSettings" Target="../printerSettings/printerSettings745.bin"/><Relationship Id="rId6" Type="http://schemas.openxmlformats.org/officeDocument/2006/relationships/printerSettings" Target="../printerSettings/printerSettings750.bin"/><Relationship Id="rId11" Type="http://schemas.openxmlformats.org/officeDocument/2006/relationships/printerSettings" Target="../printerSettings/printerSettings755.bin"/><Relationship Id="rId5" Type="http://schemas.openxmlformats.org/officeDocument/2006/relationships/printerSettings" Target="../printerSettings/printerSettings749.bin"/><Relationship Id="rId15" Type="http://schemas.openxmlformats.org/officeDocument/2006/relationships/printerSettings" Target="../printerSettings/printerSettings759.bin"/><Relationship Id="rId10" Type="http://schemas.openxmlformats.org/officeDocument/2006/relationships/printerSettings" Target="../printerSettings/printerSettings754.bin"/><Relationship Id="rId19" Type="http://schemas.openxmlformats.org/officeDocument/2006/relationships/printerSettings" Target="../printerSettings/printerSettings763.bin"/><Relationship Id="rId4" Type="http://schemas.openxmlformats.org/officeDocument/2006/relationships/printerSettings" Target="../printerSettings/printerSettings748.bin"/><Relationship Id="rId9" Type="http://schemas.openxmlformats.org/officeDocument/2006/relationships/printerSettings" Target="../printerSettings/printerSettings753.bin"/><Relationship Id="rId14" Type="http://schemas.openxmlformats.org/officeDocument/2006/relationships/printerSettings" Target="../printerSettings/printerSettings758.bin"/><Relationship Id="rId22" Type="http://schemas.openxmlformats.org/officeDocument/2006/relationships/drawing" Target="../drawings/drawing50.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71.bin"/><Relationship Id="rId13" Type="http://schemas.openxmlformats.org/officeDocument/2006/relationships/printerSettings" Target="../printerSettings/printerSettings76.bin"/><Relationship Id="rId18" Type="http://schemas.openxmlformats.org/officeDocument/2006/relationships/printerSettings" Target="../printerSettings/printerSettings81.bin"/><Relationship Id="rId3" Type="http://schemas.openxmlformats.org/officeDocument/2006/relationships/printerSettings" Target="../printerSettings/printerSettings66.bin"/><Relationship Id="rId21" Type="http://schemas.openxmlformats.org/officeDocument/2006/relationships/printerSettings" Target="../printerSettings/printerSettings84.bin"/><Relationship Id="rId7" Type="http://schemas.openxmlformats.org/officeDocument/2006/relationships/printerSettings" Target="../printerSettings/printerSettings70.bin"/><Relationship Id="rId12" Type="http://schemas.openxmlformats.org/officeDocument/2006/relationships/printerSettings" Target="../printerSettings/printerSettings75.bin"/><Relationship Id="rId17" Type="http://schemas.openxmlformats.org/officeDocument/2006/relationships/printerSettings" Target="../printerSettings/printerSettings80.bin"/><Relationship Id="rId2" Type="http://schemas.openxmlformats.org/officeDocument/2006/relationships/printerSettings" Target="../printerSettings/printerSettings65.bin"/><Relationship Id="rId16" Type="http://schemas.openxmlformats.org/officeDocument/2006/relationships/printerSettings" Target="../printerSettings/printerSettings79.bin"/><Relationship Id="rId20" Type="http://schemas.openxmlformats.org/officeDocument/2006/relationships/printerSettings" Target="../printerSettings/printerSettings83.bin"/><Relationship Id="rId1" Type="http://schemas.openxmlformats.org/officeDocument/2006/relationships/printerSettings" Target="../printerSettings/printerSettings64.bin"/><Relationship Id="rId6" Type="http://schemas.openxmlformats.org/officeDocument/2006/relationships/printerSettings" Target="../printerSettings/printerSettings69.bin"/><Relationship Id="rId11" Type="http://schemas.openxmlformats.org/officeDocument/2006/relationships/printerSettings" Target="../printerSettings/printerSettings74.bin"/><Relationship Id="rId5" Type="http://schemas.openxmlformats.org/officeDocument/2006/relationships/printerSettings" Target="../printerSettings/printerSettings68.bin"/><Relationship Id="rId15" Type="http://schemas.openxmlformats.org/officeDocument/2006/relationships/printerSettings" Target="../printerSettings/printerSettings78.bin"/><Relationship Id="rId10" Type="http://schemas.openxmlformats.org/officeDocument/2006/relationships/printerSettings" Target="../printerSettings/printerSettings73.bin"/><Relationship Id="rId19" Type="http://schemas.openxmlformats.org/officeDocument/2006/relationships/printerSettings" Target="../printerSettings/printerSettings82.bin"/><Relationship Id="rId4" Type="http://schemas.openxmlformats.org/officeDocument/2006/relationships/printerSettings" Target="../printerSettings/printerSettings67.bin"/><Relationship Id="rId9" Type="http://schemas.openxmlformats.org/officeDocument/2006/relationships/printerSettings" Target="../printerSettings/printerSettings72.bin"/><Relationship Id="rId14" Type="http://schemas.openxmlformats.org/officeDocument/2006/relationships/printerSettings" Target="../printerSettings/printerSettings77.bin"/><Relationship Id="rId22"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92.bin"/><Relationship Id="rId13" Type="http://schemas.openxmlformats.org/officeDocument/2006/relationships/printerSettings" Target="../printerSettings/printerSettings97.bin"/><Relationship Id="rId18" Type="http://schemas.openxmlformats.org/officeDocument/2006/relationships/printerSettings" Target="../printerSettings/printerSettings102.bin"/><Relationship Id="rId3" Type="http://schemas.openxmlformats.org/officeDocument/2006/relationships/printerSettings" Target="../printerSettings/printerSettings87.bin"/><Relationship Id="rId21" Type="http://schemas.openxmlformats.org/officeDocument/2006/relationships/printerSettings" Target="../printerSettings/printerSettings105.bin"/><Relationship Id="rId7" Type="http://schemas.openxmlformats.org/officeDocument/2006/relationships/printerSettings" Target="../printerSettings/printerSettings91.bin"/><Relationship Id="rId12" Type="http://schemas.openxmlformats.org/officeDocument/2006/relationships/printerSettings" Target="../printerSettings/printerSettings96.bin"/><Relationship Id="rId17" Type="http://schemas.openxmlformats.org/officeDocument/2006/relationships/printerSettings" Target="../printerSettings/printerSettings101.bin"/><Relationship Id="rId2" Type="http://schemas.openxmlformats.org/officeDocument/2006/relationships/printerSettings" Target="../printerSettings/printerSettings86.bin"/><Relationship Id="rId16" Type="http://schemas.openxmlformats.org/officeDocument/2006/relationships/printerSettings" Target="../printerSettings/printerSettings100.bin"/><Relationship Id="rId20" Type="http://schemas.openxmlformats.org/officeDocument/2006/relationships/printerSettings" Target="../printerSettings/printerSettings104.bin"/><Relationship Id="rId1" Type="http://schemas.openxmlformats.org/officeDocument/2006/relationships/printerSettings" Target="../printerSettings/printerSettings85.bin"/><Relationship Id="rId6" Type="http://schemas.openxmlformats.org/officeDocument/2006/relationships/printerSettings" Target="../printerSettings/printerSettings90.bin"/><Relationship Id="rId11" Type="http://schemas.openxmlformats.org/officeDocument/2006/relationships/printerSettings" Target="../printerSettings/printerSettings95.bin"/><Relationship Id="rId5" Type="http://schemas.openxmlformats.org/officeDocument/2006/relationships/printerSettings" Target="../printerSettings/printerSettings89.bin"/><Relationship Id="rId15" Type="http://schemas.openxmlformats.org/officeDocument/2006/relationships/printerSettings" Target="../printerSettings/printerSettings99.bin"/><Relationship Id="rId10" Type="http://schemas.openxmlformats.org/officeDocument/2006/relationships/printerSettings" Target="../printerSettings/printerSettings94.bin"/><Relationship Id="rId19" Type="http://schemas.openxmlformats.org/officeDocument/2006/relationships/printerSettings" Target="../printerSettings/printerSettings103.bin"/><Relationship Id="rId4" Type="http://schemas.openxmlformats.org/officeDocument/2006/relationships/printerSettings" Target="../printerSettings/printerSettings88.bin"/><Relationship Id="rId9" Type="http://schemas.openxmlformats.org/officeDocument/2006/relationships/printerSettings" Target="../printerSettings/printerSettings93.bin"/><Relationship Id="rId14" Type="http://schemas.openxmlformats.org/officeDocument/2006/relationships/printerSettings" Target="../printerSettings/printerSettings98.bin"/><Relationship Id="rId22"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13.bin"/><Relationship Id="rId13" Type="http://schemas.openxmlformats.org/officeDocument/2006/relationships/printerSettings" Target="../printerSettings/printerSettings118.bin"/><Relationship Id="rId18" Type="http://schemas.openxmlformats.org/officeDocument/2006/relationships/printerSettings" Target="../printerSettings/printerSettings123.bin"/><Relationship Id="rId3" Type="http://schemas.openxmlformats.org/officeDocument/2006/relationships/printerSettings" Target="../printerSettings/printerSettings108.bin"/><Relationship Id="rId21" Type="http://schemas.openxmlformats.org/officeDocument/2006/relationships/printerSettings" Target="../printerSettings/printerSettings126.bin"/><Relationship Id="rId7" Type="http://schemas.openxmlformats.org/officeDocument/2006/relationships/printerSettings" Target="../printerSettings/printerSettings112.bin"/><Relationship Id="rId12" Type="http://schemas.openxmlformats.org/officeDocument/2006/relationships/printerSettings" Target="../printerSettings/printerSettings117.bin"/><Relationship Id="rId17" Type="http://schemas.openxmlformats.org/officeDocument/2006/relationships/printerSettings" Target="../printerSettings/printerSettings122.bin"/><Relationship Id="rId2" Type="http://schemas.openxmlformats.org/officeDocument/2006/relationships/printerSettings" Target="../printerSettings/printerSettings107.bin"/><Relationship Id="rId16" Type="http://schemas.openxmlformats.org/officeDocument/2006/relationships/printerSettings" Target="../printerSettings/printerSettings121.bin"/><Relationship Id="rId20" Type="http://schemas.openxmlformats.org/officeDocument/2006/relationships/printerSettings" Target="../printerSettings/printerSettings125.bin"/><Relationship Id="rId1" Type="http://schemas.openxmlformats.org/officeDocument/2006/relationships/printerSettings" Target="../printerSettings/printerSettings106.bin"/><Relationship Id="rId6" Type="http://schemas.openxmlformats.org/officeDocument/2006/relationships/printerSettings" Target="../printerSettings/printerSettings111.bin"/><Relationship Id="rId11" Type="http://schemas.openxmlformats.org/officeDocument/2006/relationships/printerSettings" Target="../printerSettings/printerSettings116.bin"/><Relationship Id="rId5" Type="http://schemas.openxmlformats.org/officeDocument/2006/relationships/printerSettings" Target="../printerSettings/printerSettings110.bin"/><Relationship Id="rId15" Type="http://schemas.openxmlformats.org/officeDocument/2006/relationships/printerSettings" Target="../printerSettings/printerSettings120.bin"/><Relationship Id="rId10" Type="http://schemas.openxmlformats.org/officeDocument/2006/relationships/printerSettings" Target="../printerSettings/printerSettings115.bin"/><Relationship Id="rId19" Type="http://schemas.openxmlformats.org/officeDocument/2006/relationships/printerSettings" Target="../printerSettings/printerSettings124.bin"/><Relationship Id="rId4" Type="http://schemas.openxmlformats.org/officeDocument/2006/relationships/printerSettings" Target="../printerSettings/printerSettings109.bin"/><Relationship Id="rId9" Type="http://schemas.openxmlformats.org/officeDocument/2006/relationships/printerSettings" Target="../printerSettings/printerSettings114.bin"/><Relationship Id="rId14" Type="http://schemas.openxmlformats.org/officeDocument/2006/relationships/printerSettings" Target="../printerSettings/printerSettings119.bin"/><Relationship Id="rId22"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BBFE61-403C-4F81-A771-2BD9152B3BB3}">
  <sheetPr codeName="Sheet2"/>
  <dimension ref="A1:C603"/>
  <sheetViews>
    <sheetView topLeftCell="A230" workbookViewId="0">
      <selection activeCell="B30" sqref="B30"/>
    </sheetView>
  </sheetViews>
  <sheetFormatPr defaultRowHeight="12.75"/>
  <cols>
    <col min="1" max="1" width="7.7109375" bestFit="1" customWidth="1"/>
    <col min="2" max="2" width="36.140625" bestFit="1" customWidth="1"/>
    <col min="3" max="3" width="25.7109375" bestFit="1" customWidth="1"/>
  </cols>
  <sheetData>
    <row r="1" spans="1:3" ht="14.25">
      <c r="A1" s="175" t="s">
        <v>0</v>
      </c>
      <c r="B1" s="175" t="s">
        <v>1</v>
      </c>
      <c r="C1" s="175" t="s">
        <v>2</v>
      </c>
    </row>
    <row r="2" spans="1:3" ht="13.5">
      <c r="A2" s="176" t="s">
        <v>3</v>
      </c>
      <c r="B2" s="176" t="s">
        <v>4</v>
      </c>
      <c r="C2" s="176" t="s">
        <v>5</v>
      </c>
    </row>
    <row r="3" spans="1:3" ht="13.5">
      <c r="A3" s="176" t="s">
        <v>6</v>
      </c>
      <c r="B3" s="176" t="s">
        <v>7</v>
      </c>
      <c r="C3" s="176" t="s">
        <v>8</v>
      </c>
    </row>
    <row r="4" spans="1:3" ht="13.5">
      <c r="A4" s="176" t="s">
        <v>9</v>
      </c>
      <c r="B4" s="176" t="s">
        <v>10</v>
      </c>
      <c r="C4" s="176" t="s">
        <v>11</v>
      </c>
    </row>
    <row r="5" spans="1:3" ht="13.5">
      <c r="A5" s="176" t="s">
        <v>12</v>
      </c>
      <c r="B5" s="176" t="s">
        <v>13</v>
      </c>
      <c r="C5" s="176" t="s">
        <v>14</v>
      </c>
    </row>
    <row r="6" spans="1:3" ht="13.5">
      <c r="A6" s="176" t="s">
        <v>15</v>
      </c>
      <c r="B6" s="176" t="s">
        <v>16</v>
      </c>
      <c r="C6" s="176" t="s">
        <v>17</v>
      </c>
    </row>
    <row r="7" spans="1:3" ht="13.5">
      <c r="A7" s="176" t="s">
        <v>18</v>
      </c>
      <c r="B7" s="176" t="s">
        <v>19</v>
      </c>
      <c r="C7" s="176" t="s">
        <v>20</v>
      </c>
    </row>
    <row r="8" spans="1:3" ht="13.5">
      <c r="A8" s="176" t="s">
        <v>21</v>
      </c>
      <c r="B8" s="176" t="s">
        <v>22</v>
      </c>
      <c r="C8" s="176" t="s">
        <v>23</v>
      </c>
    </row>
    <row r="9" spans="1:3" ht="13.5">
      <c r="A9" s="176" t="s">
        <v>24</v>
      </c>
      <c r="B9" s="176" t="s">
        <v>25</v>
      </c>
      <c r="C9" s="176" t="s">
        <v>26</v>
      </c>
    </row>
    <row r="10" spans="1:3" ht="13.5">
      <c r="A10" s="176" t="s">
        <v>27</v>
      </c>
      <c r="B10" s="176" t="s">
        <v>28</v>
      </c>
      <c r="C10" s="176" t="s">
        <v>29</v>
      </c>
    </row>
    <row r="11" spans="1:3" ht="13.5">
      <c r="A11" s="176" t="s">
        <v>30</v>
      </c>
      <c r="B11" s="176" t="s">
        <v>31</v>
      </c>
      <c r="C11" s="176" t="s">
        <v>32</v>
      </c>
    </row>
    <row r="12" spans="1:3" ht="13.5">
      <c r="A12" s="176" t="s">
        <v>33</v>
      </c>
      <c r="B12" s="176" t="s">
        <v>34</v>
      </c>
      <c r="C12" s="176" t="s">
        <v>35</v>
      </c>
    </row>
    <row r="13" spans="1:3" ht="13.5">
      <c r="A13" s="176" t="s">
        <v>36</v>
      </c>
      <c r="B13" s="176" t="s">
        <v>37</v>
      </c>
      <c r="C13" s="176" t="s">
        <v>11</v>
      </c>
    </row>
    <row r="14" spans="1:3" ht="13.5">
      <c r="A14" s="176" t="s">
        <v>38</v>
      </c>
      <c r="B14" s="176" t="s">
        <v>39</v>
      </c>
      <c r="C14" s="176" t="s">
        <v>14</v>
      </c>
    </row>
    <row r="15" spans="1:3" ht="13.5">
      <c r="A15" s="176" t="s">
        <v>40</v>
      </c>
      <c r="B15" s="176" t="s">
        <v>41</v>
      </c>
      <c r="C15" s="176" t="s">
        <v>42</v>
      </c>
    </row>
    <row r="16" spans="1:3" ht="13.5">
      <c r="A16" s="176" t="s">
        <v>43</v>
      </c>
      <c r="B16" s="176" t="s">
        <v>44</v>
      </c>
      <c r="C16" s="176" t="s">
        <v>11</v>
      </c>
    </row>
    <row r="17" spans="1:3" ht="13.5">
      <c r="A17" s="176" t="s">
        <v>45</v>
      </c>
      <c r="B17" s="176" t="s">
        <v>46</v>
      </c>
      <c r="C17" s="176" t="s">
        <v>47</v>
      </c>
    </row>
    <row r="18" spans="1:3" ht="13.5">
      <c r="A18" s="176" t="s">
        <v>48</v>
      </c>
      <c r="B18" s="176" t="s">
        <v>49</v>
      </c>
      <c r="C18" s="176" t="s">
        <v>50</v>
      </c>
    </row>
    <row r="19" spans="1:3" ht="13.5">
      <c r="A19" s="176" t="s">
        <v>51</v>
      </c>
      <c r="B19" s="176" t="s">
        <v>52</v>
      </c>
      <c r="C19" s="176" t="s">
        <v>53</v>
      </c>
    </row>
    <row r="20" spans="1:3" ht="13.5">
      <c r="A20" s="176" t="s">
        <v>54</v>
      </c>
      <c r="B20" s="176" t="s">
        <v>55</v>
      </c>
      <c r="C20" s="176" t="s">
        <v>56</v>
      </c>
    </row>
    <row r="21" spans="1:3" ht="13.5">
      <c r="A21" s="176" t="s">
        <v>57</v>
      </c>
      <c r="B21" s="176" t="s">
        <v>58</v>
      </c>
      <c r="C21" s="176" t="s">
        <v>59</v>
      </c>
    </row>
    <row r="22" spans="1:3" ht="13.5">
      <c r="A22" s="176" t="s">
        <v>60</v>
      </c>
      <c r="B22" s="176" t="s">
        <v>61</v>
      </c>
      <c r="C22" s="176" t="s">
        <v>53</v>
      </c>
    </row>
    <row r="23" spans="1:3" ht="13.5">
      <c r="A23" s="176" t="s">
        <v>62</v>
      </c>
      <c r="B23" s="176" t="s">
        <v>63</v>
      </c>
      <c r="C23" s="176" t="s">
        <v>64</v>
      </c>
    </row>
    <row r="24" spans="1:3" ht="13.5">
      <c r="A24" s="176" t="s">
        <v>65</v>
      </c>
      <c r="B24" s="176" t="s">
        <v>66</v>
      </c>
      <c r="C24" s="176" t="s">
        <v>47</v>
      </c>
    </row>
    <row r="25" spans="1:3" ht="13.5">
      <c r="A25" s="176" t="s">
        <v>67</v>
      </c>
      <c r="B25" s="176" t="s">
        <v>68</v>
      </c>
      <c r="C25" s="176" t="s">
        <v>69</v>
      </c>
    </row>
    <row r="26" spans="1:3" ht="13.5">
      <c r="A26" s="176" t="s">
        <v>70</v>
      </c>
      <c r="B26" s="176" t="s">
        <v>71</v>
      </c>
      <c r="C26" s="176" t="s">
        <v>72</v>
      </c>
    </row>
    <row r="27" spans="1:3" ht="13.5">
      <c r="A27" s="176" t="s">
        <v>73</v>
      </c>
      <c r="B27" s="176" t="s">
        <v>74</v>
      </c>
      <c r="C27" s="176" t="s">
        <v>56</v>
      </c>
    </row>
    <row r="28" spans="1:3" ht="13.5">
      <c r="A28" s="176" t="s">
        <v>75</v>
      </c>
      <c r="B28" s="176" t="s">
        <v>76</v>
      </c>
      <c r="C28" s="176" t="s">
        <v>59</v>
      </c>
    </row>
    <row r="29" spans="1:3" ht="13.5">
      <c r="A29" s="176" t="s">
        <v>77</v>
      </c>
      <c r="B29" s="176" t="s">
        <v>78</v>
      </c>
      <c r="C29" s="176" t="s">
        <v>79</v>
      </c>
    </row>
    <row r="30" spans="1:3" ht="13.5">
      <c r="A30" s="176" t="s">
        <v>80</v>
      </c>
      <c r="B30" s="176" t="s">
        <v>81</v>
      </c>
      <c r="C30" s="176" t="s">
        <v>82</v>
      </c>
    </row>
    <row r="31" spans="1:3" ht="13.5">
      <c r="A31" s="176" t="s">
        <v>83</v>
      </c>
      <c r="B31" s="176" t="s">
        <v>84</v>
      </c>
      <c r="C31" s="176" t="s">
        <v>85</v>
      </c>
    </row>
    <row r="32" spans="1:3" ht="13.5">
      <c r="A32" s="176" t="s">
        <v>86</v>
      </c>
      <c r="B32" s="176" t="s">
        <v>87</v>
      </c>
      <c r="C32" s="176" t="s">
        <v>88</v>
      </c>
    </row>
    <row r="33" spans="1:3" ht="13.5">
      <c r="A33" s="176" t="s">
        <v>89</v>
      </c>
      <c r="B33" s="176" t="s">
        <v>90</v>
      </c>
      <c r="C33" s="176" t="s">
        <v>91</v>
      </c>
    </row>
    <row r="34" spans="1:3" ht="13.5">
      <c r="A34" s="176" t="s">
        <v>92</v>
      </c>
      <c r="B34" s="176" t="s">
        <v>93</v>
      </c>
      <c r="C34" s="176" t="s">
        <v>94</v>
      </c>
    </row>
    <row r="35" spans="1:3" ht="13.5">
      <c r="A35" s="176" t="s">
        <v>95</v>
      </c>
      <c r="B35" s="176" t="s">
        <v>96</v>
      </c>
      <c r="C35" s="176" t="s">
        <v>53</v>
      </c>
    </row>
    <row r="36" spans="1:3" ht="13.5">
      <c r="A36" s="176" t="s">
        <v>97</v>
      </c>
      <c r="B36" s="176" t="s">
        <v>98</v>
      </c>
      <c r="C36" s="176" t="s">
        <v>99</v>
      </c>
    </row>
    <row r="37" spans="1:3" ht="13.5">
      <c r="A37" s="176" t="s">
        <v>100</v>
      </c>
      <c r="B37" s="176" t="s">
        <v>101</v>
      </c>
      <c r="C37" s="176" t="s">
        <v>102</v>
      </c>
    </row>
    <row r="38" spans="1:3" ht="13.5">
      <c r="A38" s="176" t="s">
        <v>103</v>
      </c>
      <c r="B38" s="176" t="s">
        <v>104</v>
      </c>
      <c r="C38" s="176" t="s">
        <v>105</v>
      </c>
    </row>
    <row r="39" spans="1:3" ht="13.5">
      <c r="A39" s="176" t="s">
        <v>106</v>
      </c>
      <c r="B39" s="176" t="s">
        <v>107</v>
      </c>
      <c r="C39" s="176" t="s">
        <v>108</v>
      </c>
    </row>
    <row r="40" spans="1:3" ht="13.5">
      <c r="A40" s="176" t="s">
        <v>109</v>
      </c>
      <c r="B40" s="176" t="s">
        <v>110</v>
      </c>
      <c r="C40" s="176" t="s">
        <v>47</v>
      </c>
    </row>
    <row r="41" spans="1:3" ht="13.5">
      <c r="A41" s="176" t="s">
        <v>111</v>
      </c>
      <c r="B41" s="176" t="s">
        <v>112</v>
      </c>
      <c r="C41" s="176" t="s">
        <v>113</v>
      </c>
    </row>
    <row r="42" spans="1:3" ht="13.5">
      <c r="A42" s="176" t="s">
        <v>114</v>
      </c>
      <c r="B42" s="176" t="s">
        <v>115</v>
      </c>
      <c r="C42" s="176" t="s">
        <v>115</v>
      </c>
    </row>
    <row r="43" spans="1:3" ht="13.5">
      <c r="A43" s="176" t="s">
        <v>116</v>
      </c>
      <c r="B43" s="176" t="s">
        <v>117</v>
      </c>
      <c r="C43" s="176" t="s">
        <v>118</v>
      </c>
    </row>
    <row r="44" spans="1:3" ht="13.5">
      <c r="A44" s="176" t="s">
        <v>119</v>
      </c>
      <c r="B44" s="176" t="s">
        <v>120</v>
      </c>
      <c r="C44" s="176" t="s">
        <v>121</v>
      </c>
    </row>
    <row r="45" spans="1:3" ht="13.5">
      <c r="A45" s="176" t="s">
        <v>122</v>
      </c>
      <c r="B45" s="176" t="s">
        <v>123</v>
      </c>
      <c r="C45" s="176" t="s">
        <v>124</v>
      </c>
    </row>
    <row r="46" spans="1:3" ht="13.5">
      <c r="A46" s="176" t="s">
        <v>125</v>
      </c>
      <c r="B46" s="176" t="s">
        <v>126</v>
      </c>
      <c r="C46" s="176" t="s">
        <v>124</v>
      </c>
    </row>
    <row r="47" spans="1:3" ht="13.5">
      <c r="A47" s="176" t="s">
        <v>127</v>
      </c>
      <c r="B47" s="176" t="s">
        <v>128</v>
      </c>
      <c r="C47" s="176" t="s">
        <v>129</v>
      </c>
    </row>
    <row r="48" spans="1:3" ht="13.5">
      <c r="A48" s="176" t="s">
        <v>130</v>
      </c>
      <c r="B48" s="176" t="s">
        <v>131</v>
      </c>
      <c r="C48" s="176" t="s">
        <v>129</v>
      </c>
    </row>
    <row r="49" spans="1:3" ht="13.5">
      <c r="A49" s="176" t="s">
        <v>132</v>
      </c>
      <c r="B49" s="176" t="s">
        <v>133</v>
      </c>
      <c r="C49" s="176" t="s">
        <v>134</v>
      </c>
    </row>
    <row r="50" spans="1:3" ht="13.5">
      <c r="A50" s="176" t="s">
        <v>135</v>
      </c>
      <c r="B50" s="176" t="s">
        <v>136</v>
      </c>
      <c r="C50" s="176" t="s">
        <v>137</v>
      </c>
    </row>
    <row r="51" spans="1:3" ht="13.5">
      <c r="A51" s="176" t="s">
        <v>138</v>
      </c>
      <c r="B51" s="176" t="s">
        <v>139</v>
      </c>
      <c r="C51" s="176" t="s">
        <v>53</v>
      </c>
    </row>
    <row r="52" spans="1:3" ht="13.5">
      <c r="A52" s="176" t="s">
        <v>140</v>
      </c>
      <c r="B52" s="176" t="s">
        <v>141</v>
      </c>
      <c r="C52" s="176" t="s">
        <v>72</v>
      </c>
    </row>
    <row r="53" spans="1:3" ht="13.5">
      <c r="A53" s="176" t="s">
        <v>142</v>
      </c>
      <c r="B53" s="176" t="s">
        <v>143</v>
      </c>
      <c r="C53" s="176" t="s">
        <v>144</v>
      </c>
    </row>
    <row r="54" spans="1:3" ht="13.5">
      <c r="A54" s="176" t="s">
        <v>145</v>
      </c>
      <c r="B54" s="176" t="s">
        <v>146</v>
      </c>
      <c r="C54" s="176" t="s">
        <v>147</v>
      </c>
    </row>
    <row r="55" spans="1:3" ht="13.5">
      <c r="A55" s="176" t="s">
        <v>148</v>
      </c>
      <c r="B55" s="176" t="s">
        <v>149</v>
      </c>
      <c r="C55" s="176" t="s">
        <v>150</v>
      </c>
    </row>
    <row r="56" spans="1:3" ht="13.5">
      <c r="A56" s="176" t="s">
        <v>151</v>
      </c>
      <c r="B56" s="176" t="s">
        <v>152</v>
      </c>
      <c r="C56" s="176" t="s">
        <v>153</v>
      </c>
    </row>
    <row r="57" spans="1:3" ht="13.5">
      <c r="A57" s="176" t="s">
        <v>154</v>
      </c>
      <c r="B57" s="176" t="s">
        <v>155</v>
      </c>
      <c r="C57" s="176" t="s">
        <v>156</v>
      </c>
    </row>
    <row r="58" spans="1:3" ht="13.5">
      <c r="A58" s="176" t="s">
        <v>157</v>
      </c>
      <c r="B58" s="176" t="s">
        <v>158</v>
      </c>
      <c r="C58" s="176" t="s">
        <v>159</v>
      </c>
    </row>
    <row r="59" spans="1:3" ht="13.5">
      <c r="A59" s="176" t="s">
        <v>160</v>
      </c>
      <c r="B59" s="176" t="s">
        <v>161</v>
      </c>
      <c r="C59" s="176" t="s">
        <v>56</v>
      </c>
    </row>
    <row r="60" spans="1:3" ht="13.5">
      <c r="A60" s="176" t="s">
        <v>162</v>
      </c>
      <c r="B60" s="176" t="s">
        <v>163</v>
      </c>
      <c r="C60" s="176" t="s">
        <v>164</v>
      </c>
    </row>
    <row r="61" spans="1:3" ht="13.5">
      <c r="A61" s="176" t="s">
        <v>165</v>
      </c>
      <c r="B61" s="176" t="s">
        <v>166</v>
      </c>
      <c r="C61" s="176" t="s">
        <v>167</v>
      </c>
    </row>
    <row r="62" spans="1:3" ht="13.5">
      <c r="A62" s="176" t="s">
        <v>168</v>
      </c>
      <c r="B62" s="176" t="s">
        <v>169</v>
      </c>
      <c r="C62" s="176" t="s">
        <v>170</v>
      </c>
    </row>
    <row r="63" spans="1:3" ht="13.5">
      <c r="A63" s="176" t="s">
        <v>171</v>
      </c>
      <c r="B63" s="176" t="s">
        <v>172</v>
      </c>
      <c r="C63" s="176" t="s">
        <v>173</v>
      </c>
    </row>
    <row r="64" spans="1:3" ht="13.5">
      <c r="A64" s="176" t="s">
        <v>174</v>
      </c>
      <c r="B64" s="176" t="s">
        <v>175</v>
      </c>
      <c r="C64" s="176" t="s">
        <v>23</v>
      </c>
    </row>
    <row r="65" spans="1:3" ht="13.5">
      <c r="A65" s="176" t="s">
        <v>176</v>
      </c>
      <c r="B65" s="176" t="s">
        <v>177</v>
      </c>
      <c r="C65" s="176" t="s">
        <v>47</v>
      </c>
    </row>
    <row r="66" spans="1:3" ht="13.5">
      <c r="A66" s="176" t="s">
        <v>178</v>
      </c>
      <c r="B66" s="176" t="s">
        <v>179</v>
      </c>
      <c r="C66" s="176" t="s">
        <v>53</v>
      </c>
    </row>
    <row r="67" spans="1:3" ht="13.5">
      <c r="A67" s="176" t="s">
        <v>180</v>
      </c>
      <c r="B67" s="176" t="s">
        <v>181</v>
      </c>
      <c r="C67" s="176" t="s">
        <v>182</v>
      </c>
    </row>
    <row r="68" spans="1:3" ht="13.5">
      <c r="A68" s="176" t="s">
        <v>183</v>
      </c>
      <c r="B68" s="176" t="s">
        <v>184</v>
      </c>
      <c r="C68" s="176" t="s">
        <v>185</v>
      </c>
    </row>
    <row r="69" spans="1:3" ht="13.5">
      <c r="A69" s="176" t="s">
        <v>186</v>
      </c>
      <c r="B69" s="176" t="s">
        <v>187</v>
      </c>
      <c r="C69" s="176" t="s">
        <v>188</v>
      </c>
    </row>
    <row r="70" spans="1:3" ht="13.5">
      <c r="A70" s="176" t="s">
        <v>189</v>
      </c>
      <c r="B70" s="176" t="s">
        <v>190</v>
      </c>
      <c r="C70" s="176" t="s">
        <v>108</v>
      </c>
    </row>
    <row r="71" spans="1:3" ht="13.5">
      <c r="A71" s="176" t="s">
        <v>191</v>
      </c>
      <c r="B71" s="176" t="s">
        <v>192</v>
      </c>
      <c r="C71" s="176" t="s">
        <v>121</v>
      </c>
    </row>
    <row r="72" spans="1:3" ht="13.5">
      <c r="A72" s="176" t="s">
        <v>193</v>
      </c>
      <c r="B72" s="176" t="s">
        <v>194</v>
      </c>
      <c r="C72" s="176" t="s">
        <v>195</v>
      </c>
    </row>
    <row r="73" spans="1:3" ht="13.5">
      <c r="A73" s="176" t="s">
        <v>196</v>
      </c>
      <c r="B73" s="176" t="s">
        <v>197</v>
      </c>
      <c r="C73" s="176" t="s">
        <v>144</v>
      </c>
    </row>
    <row r="74" spans="1:3" ht="13.5">
      <c r="A74" s="176" t="s">
        <v>198</v>
      </c>
      <c r="B74" s="176" t="s">
        <v>199</v>
      </c>
      <c r="C74" s="176" t="s">
        <v>47</v>
      </c>
    </row>
    <row r="75" spans="1:3" ht="13.5">
      <c r="A75" s="176" t="s">
        <v>200</v>
      </c>
      <c r="B75" s="176" t="s">
        <v>201</v>
      </c>
      <c r="C75" s="176" t="s">
        <v>202</v>
      </c>
    </row>
    <row r="76" spans="1:3" ht="13.5">
      <c r="A76" s="176" t="s">
        <v>203</v>
      </c>
      <c r="B76" s="176" t="s">
        <v>204</v>
      </c>
      <c r="C76" s="176" t="s">
        <v>23</v>
      </c>
    </row>
    <row r="77" spans="1:3" ht="13.5">
      <c r="A77" s="176" t="s">
        <v>205</v>
      </c>
      <c r="B77" s="176" t="s">
        <v>206</v>
      </c>
      <c r="C77" s="176" t="s">
        <v>23</v>
      </c>
    </row>
    <row r="78" spans="1:3" ht="13.5">
      <c r="A78" s="176" t="s">
        <v>207</v>
      </c>
      <c r="B78" s="176" t="s">
        <v>208</v>
      </c>
      <c r="C78" s="176" t="s">
        <v>209</v>
      </c>
    </row>
    <row r="79" spans="1:3" ht="13.5">
      <c r="A79" s="176" t="s">
        <v>210</v>
      </c>
      <c r="B79" s="176" t="s">
        <v>211</v>
      </c>
      <c r="C79" s="176" t="s">
        <v>113</v>
      </c>
    </row>
    <row r="80" spans="1:3" ht="13.5">
      <c r="A80" s="176" t="s">
        <v>212</v>
      </c>
      <c r="B80" s="176" t="s">
        <v>213</v>
      </c>
      <c r="C80" s="176" t="s">
        <v>214</v>
      </c>
    </row>
    <row r="81" spans="1:3" ht="13.5">
      <c r="A81" s="176" t="s">
        <v>215</v>
      </c>
      <c r="B81" s="176" t="s">
        <v>216</v>
      </c>
      <c r="C81" s="176" t="s">
        <v>23</v>
      </c>
    </row>
    <row r="82" spans="1:3" ht="13.5">
      <c r="A82" s="176" t="s">
        <v>217</v>
      </c>
      <c r="B82" s="176" t="s">
        <v>218</v>
      </c>
      <c r="C82" s="176" t="s">
        <v>219</v>
      </c>
    </row>
    <row r="83" spans="1:3" ht="13.5">
      <c r="A83" s="176" t="s">
        <v>220</v>
      </c>
      <c r="B83" s="176" t="s">
        <v>221</v>
      </c>
      <c r="C83" s="176" t="s">
        <v>124</v>
      </c>
    </row>
    <row r="84" spans="1:3" ht="13.5">
      <c r="A84" s="176" t="s">
        <v>222</v>
      </c>
      <c r="B84" s="176" t="s">
        <v>223</v>
      </c>
      <c r="C84" s="176" t="s">
        <v>105</v>
      </c>
    </row>
    <row r="85" spans="1:3" ht="13.5">
      <c r="A85" s="176" t="s">
        <v>224</v>
      </c>
      <c r="B85" s="176" t="s">
        <v>225</v>
      </c>
      <c r="C85" s="176" t="s">
        <v>53</v>
      </c>
    </row>
    <row r="86" spans="1:3" ht="13.5">
      <c r="A86" s="176" t="s">
        <v>226</v>
      </c>
      <c r="B86" s="176" t="s">
        <v>227</v>
      </c>
      <c r="C86" s="176" t="s">
        <v>72</v>
      </c>
    </row>
    <row r="87" spans="1:3" ht="13.5">
      <c r="A87" s="176" t="s">
        <v>228</v>
      </c>
      <c r="B87" s="176" t="s">
        <v>229</v>
      </c>
      <c r="C87" s="176" t="s">
        <v>230</v>
      </c>
    </row>
    <row r="88" spans="1:3" ht="13.5">
      <c r="A88" s="176" t="s">
        <v>231</v>
      </c>
      <c r="B88" s="176" t="s">
        <v>232</v>
      </c>
      <c r="C88" s="176" t="s">
        <v>233</v>
      </c>
    </row>
    <row r="89" spans="1:3" ht="13.5">
      <c r="A89" s="176" t="s">
        <v>234</v>
      </c>
      <c r="B89" s="176" t="s">
        <v>235</v>
      </c>
      <c r="C89" s="176" t="s">
        <v>236</v>
      </c>
    </row>
    <row r="90" spans="1:3" ht="13.5">
      <c r="A90" s="176" t="s">
        <v>237</v>
      </c>
      <c r="B90" s="176" t="s">
        <v>238</v>
      </c>
      <c r="C90" s="176" t="s">
        <v>239</v>
      </c>
    </row>
    <row r="91" spans="1:3" ht="13.5">
      <c r="A91" s="176" t="s">
        <v>240</v>
      </c>
      <c r="B91" s="176" t="s">
        <v>241</v>
      </c>
      <c r="C91" s="176" t="s">
        <v>242</v>
      </c>
    </row>
    <row r="92" spans="1:3" ht="13.5">
      <c r="A92" s="176" t="s">
        <v>243</v>
      </c>
      <c r="B92" s="176" t="s">
        <v>244</v>
      </c>
      <c r="C92" s="176" t="s">
        <v>245</v>
      </c>
    </row>
    <row r="93" spans="1:3" ht="13.5">
      <c r="A93" s="176" t="s">
        <v>246</v>
      </c>
      <c r="B93" s="176" t="s">
        <v>247</v>
      </c>
      <c r="C93" s="176" t="s">
        <v>209</v>
      </c>
    </row>
    <row r="94" spans="1:3" ht="13.5">
      <c r="A94" s="176" t="s">
        <v>248</v>
      </c>
      <c r="B94" s="176" t="s">
        <v>247</v>
      </c>
      <c r="C94" s="176" t="s">
        <v>53</v>
      </c>
    </row>
    <row r="95" spans="1:3" ht="13.5">
      <c r="A95" s="176" t="s">
        <v>249</v>
      </c>
      <c r="B95" s="176" t="s">
        <v>250</v>
      </c>
      <c r="C95" s="176" t="s">
        <v>29</v>
      </c>
    </row>
    <row r="96" spans="1:3" ht="13.5">
      <c r="A96" s="176" t="s">
        <v>251</v>
      </c>
      <c r="B96" s="176" t="s">
        <v>252</v>
      </c>
      <c r="C96" s="176" t="s">
        <v>53</v>
      </c>
    </row>
    <row r="97" spans="1:3" ht="13.5">
      <c r="A97" s="176" t="s">
        <v>253</v>
      </c>
      <c r="B97" s="176" t="s">
        <v>254</v>
      </c>
      <c r="C97" s="176" t="s">
        <v>255</v>
      </c>
    </row>
    <row r="98" spans="1:3" ht="13.5">
      <c r="A98" s="176" t="s">
        <v>256</v>
      </c>
      <c r="B98" s="176" t="s">
        <v>257</v>
      </c>
      <c r="C98" s="176" t="s">
        <v>230</v>
      </c>
    </row>
    <row r="99" spans="1:3" ht="13.5">
      <c r="A99" s="176" t="s">
        <v>258</v>
      </c>
      <c r="B99" s="176" t="s">
        <v>259</v>
      </c>
      <c r="C99" s="176" t="s">
        <v>260</v>
      </c>
    </row>
    <row r="100" spans="1:3" ht="13.5">
      <c r="A100" s="176" t="s">
        <v>261</v>
      </c>
      <c r="B100" s="176" t="s">
        <v>262</v>
      </c>
      <c r="C100" s="176" t="s">
        <v>91</v>
      </c>
    </row>
    <row r="101" spans="1:3" ht="13.5">
      <c r="A101" s="176" t="s">
        <v>263</v>
      </c>
      <c r="B101" s="176" t="s">
        <v>264</v>
      </c>
      <c r="C101" s="176" t="s">
        <v>121</v>
      </c>
    </row>
    <row r="102" spans="1:3" ht="13.5">
      <c r="A102" s="176" t="s">
        <v>265</v>
      </c>
      <c r="B102" s="176" t="s">
        <v>266</v>
      </c>
      <c r="C102" s="176" t="s">
        <v>267</v>
      </c>
    </row>
    <row r="103" spans="1:3" ht="13.5">
      <c r="A103" s="176" t="s">
        <v>268</v>
      </c>
      <c r="B103" s="176" t="s">
        <v>269</v>
      </c>
      <c r="C103" s="176" t="s">
        <v>270</v>
      </c>
    </row>
    <row r="104" spans="1:3" ht="13.5">
      <c r="A104" s="176" t="s">
        <v>271</v>
      </c>
      <c r="B104" s="176" t="s">
        <v>272</v>
      </c>
      <c r="C104" s="176" t="s">
        <v>14</v>
      </c>
    </row>
    <row r="105" spans="1:3" ht="13.5">
      <c r="A105" s="176" t="s">
        <v>273</v>
      </c>
      <c r="B105" s="176" t="s">
        <v>274</v>
      </c>
      <c r="C105" s="176" t="s">
        <v>236</v>
      </c>
    </row>
    <row r="106" spans="1:3" ht="13.5">
      <c r="A106" s="176" t="s">
        <v>275</v>
      </c>
      <c r="B106" s="176" t="s">
        <v>276</v>
      </c>
      <c r="C106" s="176" t="s">
        <v>277</v>
      </c>
    </row>
    <row r="107" spans="1:3" ht="13.5">
      <c r="A107" s="176" t="s">
        <v>278</v>
      </c>
      <c r="B107" s="176" t="s">
        <v>279</v>
      </c>
      <c r="C107" s="176" t="s">
        <v>153</v>
      </c>
    </row>
    <row r="108" spans="1:3" ht="13.5">
      <c r="A108" s="176" t="s">
        <v>280</v>
      </c>
      <c r="B108" s="176" t="s">
        <v>281</v>
      </c>
      <c r="C108" s="176" t="s">
        <v>72</v>
      </c>
    </row>
    <row r="109" spans="1:3" ht="13.5">
      <c r="A109" s="176" t="s">
        <v>282</v>
      </c>
      <c r="B109" s="176" t="s">
        <v>283</v>
      </c>
      <c r="C109" s="176" t="s">
        <v>270</v>
      </c>
    </row>
    <row r="110" spans="1:3" ht="13.5">
      <c r="A110" s="176" t="s">
        <v>284</v>
      </c>
      <c r="B110" s="176" t="s">
        <v>285</v>
      </c>
      <c r="C110" s="176" t="s">
        <v>245</v>
      </c>
    </row>
    <row r="111" spans="1:3" ht="13.5">
      <c r="A111" s="176" t="s">
        <v>286</v>
      </c>
      <c r="B111" s="176" t="s">
        <v>287</v>
      </c>
      <c r="C111" s="176" t="s">
        <v>288</v>
      </c>
    </row>
    <row r="112" spans="1:3" ht="13.5">
      <c r="A112" s="176" t="s">
        <v>289</v>
      </c>
      <c r="B112" s="176" t="s">
        <v>290</v>
      </c>
      <c r="C112" s="176" t="s">
        <v>113</v>
      </c>
    </row>
    <row r="113" spans="1:3" ht="13.5">
      <c r="A113" s="176" t="s">
        <v>291</v>
      </c>
      <c r="B113" s="176" t="s">
        <v>292</v>
      </c>
      <c r="C113" s="176" t="s">
        <v>293</v>
      </c>
    </row>
    <row r="114" spans="1:3" ht="13.5">
      <c r="A114" s="176" t="s">
        <v>294</v>
      </c>
      <c r="B114" s="176" t="s">
        <v>295</v>
      </c>
      <c r="C114" s="176" t="s">
        <v>32</v>
      </c>
    </row>
    <row r="115" spans="1:3" ht="13.5">
      <c r="A115" s="176" t="s">
        <v>296</v>
      </c>
      <c r="B115" s="176" t="s">
        <v>297</v>
      </c>
      <c r="C115" s="176" t="s">
        <v>5</v>
      </c>
    </row>
    <row r="116" spans="1:3" ht="13.5">
      <c r="A116" s="176" t="s">
        <v>298</v>
      </c>
      <c r="B116" s="176" t="s">
        <v>299</v>
      </c>
      <c r="C116" s="176" t="s">
        <v>300</v>
      </c>
    </row>
    <row r="117" spans="1:3" ht="13.5">
      <c r="A117" s="176" t="s">
        <v>301</v>
      </c>
      <c r="B117" s="176" t="s">
        <v>302</v>
      </c>
      <c r="C117" s="176" t="s">
        <v>303</v>
      </c>
    </row>
    <row r="118" spans="1:3" ht="13.5">
      <c r="A118" s="176" t="s">
        <v>304</v>
      </c>
      <c r="B118" s="176" t="s">
        <v>305</v>
      </c>
      <c r="C118" s="176" t="s">
        <v>91</v>
      </c>
    </row>
    <row r="119" spans="1:3" ht="13.5">
      <c r="A119" s="176" t="s">
        <v>306</v>
      </c>
      <c r="B119" s="176" t="s">
        <v>307</v>
      </c>
      <c r="C119" s="176" t="s">
        <v>308</v>
      </c>
    </row>
    <row r="120" spans="1:3" ht="13.5">
      <c r="A120" s="176" t="s">
        <v>309</v>
      </c>
      <c r="B120" s="176" t="s">
        <v>310</v>
      </c>
      <c r="C120" s="176" t="s">
        <v>118</v>
      </c>
    </row>
    <row r="121" spans="1:3" ht="13.5">
      <c r="A121" s="176" t="s">
        <v>311</v>
      </c>
      <c r="B121" s="176" t="s">
        <v>312</v>
      </c>
      <c r="C121" s="176" t="s">
        <v>230</v>
      </c>
    </row>
    <row r="122" spans="1:3" ht="13.5">
      <c r="A122" s="176" t="s">
        <v>313</v>
      </c>
      <c r="B122" s="176" t="s">
        <v>314</v>
      </c>
      <c r="C122" s="176" t="s">
        <v>315</v>
      </c>
    </row>
    <row r="123" spans="1:3" ht="13.5">
      <c r="A123" s="176" t="s">
        <v>316</v>
      </c>
      <c r="B123" s="176" t="s">
        <v>317</v>
      </c>
      <c r="C123" s="176" t="s">
        <v>153</v>
      </c>
    </row>
    <row r="124" spans="1:3" ht="13.5">
      <c r="A124" s="176" t="s">
        <v>318</v>
      </c>
      <c r="B124" s="176" t="s">
        <v>319</v>
      </c>
      <c r="C124" s="176" t="s">
        <v>50</v>
      </c>
    </row>
    <row r="125" spans="1:3" ht="13.5">
      <c r="A125" s="176" t="s">
        <v>320</v>
      </c>
      <c r="B125" s="176" t="s">
        <v>321</v>
      </c>
      <c r="C125" s="176" t="s">
        <v>23</v>
      </c>
    </row>
    <row r="126" spans="1:3" ht="13.5">
      <c r="A126" s="176" t="s">
        <v>322</v>
      </c>
      <c r="B126" s="176" t="s">
        <v>323</v>
      </c>
      <c r="C126" s="176" t="s">
        <v>324</v>
      </c>
    </row>
    <row r="127" spans="1:3" ht="13.5">
      <c r="A127" s="176" t="s">
        <v>325</v>
      </c>
      <c r="B127" s="176" t="s">
        <v>326</v>
      </c>
      <c r="C127" s="176" t="s">
        <v>23</v>
      </c>
    </row>
    <row r="128" spans="1:3" ht="13.5">
      <c r="A128" s="176" t="s">
        <v>327</v>
      </c>
      <c r="B128" s="176" t="s">
        <v>328</v>
      </c>
      <c r="C128" s="176" t="s">
        <v>23</v>
      </c>
    </row>
    <row r="129" spans="1:3" ht="13.5">
      <c r="A129" s="176" t="s">
        <v>329</v>
      </c>
      <c r="B129" s="176" t="s">
        <v>330</v>
      </c>
      <c r="C129" s="176" t="s">
        <v>331</v>
      </c>
    </row>
    <row r="130" spans="1:3" ht="13.5">
      <c r="A130" s="176" t="s">
        <v>332</v>
      </c>
      <c r="B130" s="176" t="s">
        <v>333</v>
      </c>
      <c r="C130" s="176" t="s">
        <v>333</v>
      </c>
    </row>
    <row r="131" spans="1:3" ht="13.5">
      <c r="A131" s="176" t="s">
        <v>334</v>
      </c>
      <c r="B131" s="176" t="s">
        <v>335</v>
      </c>
      <c r="C131" s="176" t="s">
        <v>336</v>
      </c>
    </row>
    <row r="132" spans="1:3" ht="13.5">
      <c r="A132" s="176" t="s">
        <v>337</v>
      </c>
      <c r="B132" s="176" t="s">
        <v>338</v>
      </c>
      <c r="C132" s="176" t="s">
        <v>339</v>
      </c>
    </row>
    <row r="133" spans="1:3" ht="13.5">
      <c r="A133" s="176" t="s">
        <v>340</v>
      </c>
      <c r="B133" s="176" t="s">
        <v>341</v>
      </c>
      <c r="C133" s="176" t="s">
        <v>303</v>
      </c>
    </row>
    <row r="134" spans="1:3" ht="13.5">
      <c r="A134" s="176" t="s">
        <v>342</v>
      </c>
      <c r="B134" s="176" t="s">
        <v>343</v>
      </c>
      <c r="C134" s="176" t="s">
        <v>144</v>
      </c>
    </row>
    <row r="135" spans="1:3" ht="13.5">
      <c r="A135" s="176" t="s">
        <v>344</v>
      </c>
      <c r="B135" s="176" t="s">
        <v>345</v>
      </c>
      <c r="C135" s="176" t="s">
        <v>245</v>
      </c>
    </row>
    <row r="136" spans="1:3" ht="13.5">
      <c r="A136" s="176" t="s">
        <v>346</v>
      </c>
      <c r="B136" s="176" t="s">
        <v>347</v>
      </c>
      <c r="C136" s="176" t="s">
        <v>348</v>
      </c>
    </row>
    <row r="137" spans="1:3" ht="13.5">
      <c r="A137" s="176" t="s">
        <v>349</v>
      </c>
      <c r="B137" s="176" t="s">
        <v>350</v>
      </c>
      <c r="C137" s="176" t="s">
        <v>245</v>
      </c>
    </row>
    <row r="138" spans="1:3" ht="13.5">
      <c r="A138" s="176" t="s">
        <v>351</v>
      </c>
      <c r="B138" s="176" t="s">
        <v>352</v>
      </c>
      <c r="C138" s="176" t="s">
        <v>331</v>
      </c>
    </row>
    <row r="139" spans="1:3" ht="13.5">
      <c r="A139" s="176" t="s">
        <v>353</v>
      </c>
      <c r="B139" s="176" t="s">
        <v>354</v>
      </c>
      <c r="C139" s="176" t="s">
        <v>355</v>
      </c>
    </row>
    <row r="140" spans="1:3" ht="13.5">
      <c r="A140" s="176" t="s">
        <v>356</v>
      </c>
      <c r="B140" s="176" t="s">
        <v>357</v>
      </c>
      <c r="C140" s="176" t="s">
        <v>239</v>
      </c>
    </row>
    <row r="141" spans="1:3" ht="13.5">
      <c r="A141" s="176" t="s">
        <v>358</v>
      </c>
      <c r="B141" s="176" t="s">
        <v>359</v>
      </c>
      <c r="C141" s="176" t="s">
        <v>59</v>
      </c>
    </row>
    <row r="142" spans="1:3" ht="13.5">
      <c r="A142" s="176" t="s">
        <v>360</v>
      </c>
      <c r="B142" s="176" t="s">
        <v>361</v>
      </c>
      <c r="C142" s="176" t="s">
        <v>170</v>
      </c>
    </row>
    <row r="143" spans="1:3" ht="13.5">
      <c r="A143" s="176" t="s">
        <v>362</v>
      </c>
      <c r="B143" s="176" t="s">
        <v>363</v>
      </c>
      <c r="C143" s="176" t="s">
        <v>105</v>
      </c>
    </row>
    <row r="144" spans="1:3" ht="13.5">
      <c r="A144" s="176" t="s">
        <v>364</v>
      </c>
      <c r="B144" s="176" t="s">
        <v>365</v>
      </c>
      <c r="C144" s="176" t="s">
        <v>47</v>
      </c>
    </row>
    <row r="145" spans="1:3" ht="13.5">
      <c r="A145" s="176" t="s">
        <v>366</v>
      </c>
      <c r="B145" s="176" t="s">
        <v>367</v>
      </c>
      <c r="C145" s="176" t="s">
        <v>69</v>
      </c>
    </row>
    <row r="146" spans="1:3" ht="13.5">
      <c r="A146" s="176" t="s">
        <v>368</v>
      </c>
      <c r="B146" s="176" t="s">
        <v>369</v>
      </c>
      <c r="C146" s="176" t="s">
        <v>370</v>
      </c>
    </row>
    <row r="147" spans="1:3" ht="13.5">
      <c r="A147" s="176" t="s">
        <v>371</v>
      </c>
      <c r="B147" s="176" t="s">
        <v>372</v>
      </c>
      <c r="C147" s="176" t="s">
        <v>144</v>
      </c>
    </row>
    <row r="148" spans="1:3" ht="13.5">
      <c r="A148" s="176" t="s">
        <v>373</v>
      </c>
      <c r="B148" s="176" t="s">
        <v>374</v>
      </c>
      <c r="C148" s="176" t="s">
        <v>153</v>
      </c>
    </row>
    <row r="149" spans="1:3" ht="13.5">
      <c r="A149" s="176" t="s">
        <v>375</v>
      </c>
      <c r="B149" s="176" t="s">
        <v>376</v>
      </c>
      <c r="C149" s="176" t="s">
        <v>5</v>
      </c>
    </row>
    <row r="150" spans="1:3" ht="13.5">
      <c r="A150" s="176" t="s">
        <v>377</v>
      </c>
      <c r="B150" s="176" t="s">
        <v>378</v>
      </c>
      <c r="C150" s="176" t="s">
        <v>47</v>
      </c>
    </row>
    <row r="151" spans="1:3" ht="13.5">
      <c r="A151" s="176" t="s">
        <v>379</v>
      </c>
      <c r="B151" s="176" t="s">
        <v>380</v>
      </c>
      <c r="C151" s="176" t="s">
        <v>381</v>
      </c>
    </row>
    <row r="152" spans="1:3" ht="13.5">
      <c r="A152" s="176" t="s">
        <v>382</v>
      </c>
      <c r="B152" s="176" t="s">
        <v>383</v>
      </c>
      <c r="C152" s="176" t="s">
        <v>384</v>
      </c>
    </row>
    <row r="153" spans="1:3" ht="13.5">
      <c r="A153" s="176" t="s">
        <v>385</v>
      </c>
      <c r="B153" s="176" t="s">
        <v>386</v>
      </c>
      <c r="C153" s="176" t="s">
        <v>23</v>
      </c>
    </row>
    <row r="154" spans="1:3" ht="13.5">
      <c r="A154" s="176" t="s">
        <v>387</v>
      </c>
      <c r="B154" s="176" t="s">
        <v>388</v>
      </c>
      <c r="C154" s="176" t="s">
        <v>389</v>
      </c>
    </row>
    <row r="155" spans="1:3" ht="13.5">
      <c r="A155" s="176" t="s">
        <v>390</v>
      </c>
      <c r="B155" s="176" t="s">
        <v>391</v>
      </c>
      <c r="C155" s="176" t="s">
        <v>392</v>
      </c>
    </row>
    <row r="156" spans="1:3" ht="13.5">
      <c r="A156" s="176" t="s">
        <v>393</v>
      </c>
      <c r="B156" s="176" t="s">
        <v>394</v>
      </c>
      <c r="C156" s="176" t="s">
        <v>153</v>
      </c>
    </row>
    <row r="157" spans="1:3" ht="13.5">
      <c r="A157" s="176" t="s">
        <v>395</v>
      </c>
      <c r="B157" s="176" t="s">
        <v>396</v>
      </c>
      <c r="C157" s="176" t="s">
        <v>35</v>
      </c>
    </row>
    <row r="158" spans="1:3" ht="13.5">
      <c r="A158" s="176" t="s">
        <v>397</v>
      </c>
      <c r="B158" s="176" t="s">
        <v>398</v>
      </c>
      <c r="C158" s="176" t="s">
        <v>399</v>
      </c>
    </row>
    <row r="159" spans="1:3" ht="13.5">
      <c r="A159" s="176" t="s">
        <v>400</v>
      </c>
      <c r="B159" s="176" t="s">
        <v>401</v>
      </c>
      <c r="C159" s="176" t="s">
        <v>59</v>
      </c>
    </row>
    <row r="160" spans="1:3" ht="13.5">
      <c r="A160" s="176" t="s">
        <v>402</v>
      </c>
      <c r="B160" s="176" t="s">
        <v>403</v>
      </c>
      <c r="C160" s="176" t="s">
        <v>59</v>
      </c>
    </row>
    <row r="161" spans="1:3" ht="13.5">
      <c r="A161" s="176" t="s">
        <v>404</v>
      </c>
      <c r="B161" s="176" t="s">
        <v>405</v>
      </c>
      <c r="C161" s="176" t="s">
        <v>72</v>
      </c>
    </row>
    <row r="162" spans="1:3" ht="13.5">
      <c r="A162" s="176" t="s">
        <v>406</v>
      </c>
      <c r="B162" s="176" t="s">
        <v>407</v>
      </c>
      <c r="C162" s="176" t="s">
        <v>219</v>
      </c>
    </row>
    <row r="163" spans="1:3" ht="13.5">
      <c r="A163" s="176" t="s">
        <v>408</v>
      </c>
      <c r="B163" s="176" t="s">
        <v>409</v>
      </c>
      <c r="C163" s="176" t="s">
        <v>410</v>
      </c>
    </row>
    <row r="164" spans="1:3" ht="13.5">
      <c r="A164" s="176" t="s">
        <v>411</v>
      </c>
      <c r="B164" s="176" t="s">
        <v>412</v>
      </c>
      <c r="C164" s="176" t="s">
        <v>53</v>
      </c>
    </row>
    <row r="165" spans="1:3" ht="13.5">
      <c r="A165" s="176" t="s">
        <v>413</v>
      </c>
      <c r="B165" s="176" t="s">
        <v>414</v>
      </c>
      <c r="C165" s="176" t="s">
        <v>72</v>
      </c>
    </row>
    <row r="166" spans="1:3" ht="13.5">
      <c r="A166" s="176" t="s">
        <v>415</v>
      </c>
      <c r="B166" s="176" t="s">
        <v>416</v>
      </c>
      <c r="C166" s="176" t="s">
        <v>417</v>
      </c>
    </row>
    <row r="167" spans="1:3" ht="13.5">
      <c r="A167" s="176" t="s">
        <v>418</v>
      </c>
      <c r="B167" s="176" t="s">
        <v>419</v>
      </c>
      <c r="C167" s="176" t="s">
        <v>47</v>
      </c>
    </row>
    <row r="168" spans="1:3" ht="13.5">
      <c r="A168" s="176" t="s">
        <v>420</v>
      </c>
      <c r="B168" s="176" t="s">
        <v>421</v>
      </c>
      <c r="C168" s="176" t="s">
        <v>35</v>
      </c>
    </row>
    <row r="169" spans="1:3" ht="13.5">
      <c r="A169" s="176" t="s">
        <v>422</v>
      </c>
      <c r="B169" s="176" t="s">
        <v>423</v>
      </c>
      <c r="C169" s="176" t="s">
        <v>424</v>
      </c>
    </row>
    <row r="170" spans="1:3" ht="13.5">
      <c r="A170" s="176" t="s">
        <v>425</v>
      </c>
      <c r="B170" s="176" t="s">
        <v>426</v>
      </c>
      <c r="C170" s="176" t="s">
        <v>170</v>
      </c>
    </row>
    <row r="171" spans="1:3" ht="13.5">
      <c r="A171" s="176" t="s">
        <v>427</v>
      </c>
      <c r="B171" s="176" t="s">
        <v>428</v>
      </c>
      <c r="C171" s="176" t="s">
        <v>170</v>
      </c>
    </row>
    <row r="172" spans="1:3" ht="13.5">
      <c r="A172" s="176" t="s">
        <v>429</v>
      </c>
      <c r="B172" s="176" t="s">
        <v>430</v>
      </c>
      <c r="C172" s="176" t="s">
        <v>153</v>
      </c>
    </row>
    <row r="173" spans="1:3" ht="13.5">
      <c r="A173" s="176" t="s">
        <v>431</v>
      </c>
      <c r="B173" s="176" t="s">
        <v>432</v>
      </c>
      <c r="C173" s="176" t="s">
        <v>355</v>
      </c>
    </row>
    <row r="174" spans="1:3" ht="13.5">
      <c r="A174" s="176" t="s">
        <v>433</v>
      </c>
      <c r="B174" s="176" t="s">
        <v>434</v>
      </c>
      <c r="C174" s="176" t="s">
        <v>355</v>
      </c>
    </row>
    <row r="175" spans="1:3" ht="13.5">
      <c r="A175" s="176" t="s">
        <v>435</v>
      </c>
      <c r="B175" s="176" t="s">
        <v>436</v>
      </c>
      <c r="C175" s="176" t="s">
        <v>437</v>
      </c>
    </row>
    <row r="176" spans="1:3" ht="13.5">
      <c r="A176" s="176" t="s">
        <v>438</v>
      </c>
      <c r="B176" s="176" t="s">
        <v>439</v>
      </c>
      <c r="C176" s="176" t="s">
        <v>64</v>
      </c>
    </row>
    <row r="177" spans="1:3" ht="13.5">
      <c r="A177" s="176" t="s">
        <v>440</v>
      </c>
      <c r="B177" s="176" t="s">
        <v>441</v>
      </c>
      <c r="C177" s="176" t="s">
        <v>219</v>
      </c>
    </row>
    <row r="178" spans="1:3" ht="13.5">
      <c r="A178" s="176" t="s">
        <v>442</v>
      </c>
      <c r="B178" s="176" t="s">
        <v>443</v>
      </c>
      <c r="C178" s="176" t="s">
        <v>444</v>
      </c>
    </row>
    <row r="179" spans="1:3" ht="13.5">
      <c r="A179" s="176" t="s">
        <v>445</v>
      </c>
      <c r="B179" s="176" t="s">
        <v>446</v>
      </c>
      <c r="C179" s="176" t="s">
        <v>99</v>
      </c>
    </row>
    <row r="180" spans="1:3" ht="13.5">
      <c r="A180" s="176" t="s">
        <v>447</v>
      </c>
      <c r="B180" s="176" t="s">
        <v>448</v>
      </c>
      <c r="C180" s="176" t="s">
        <v>230</v>
      </c>
    </row>
    <row r="181" spans="1:3" ht="13.5">
      <c r="A181" s="176" t="s">
        <v>449</v>
      </c>
      <c r="B181" s="176" t="s">
        <v>450</v>
      </c>
      <c r="C181" s="176" t="s">
        <v>451</v>
      </c>
    </row>
    <row r="182" spans="1:3" ht="13.5">
      <c r="A182" s="176" t="s">
        <v>452</v>
      </c>
      <c r="B182" s="176" t="s">
        <v>453</v>
      </c>
      <c r="C182" s="176" t="s">
        <v>14</v>
      </c>
    </row>
    <row r="183" spans="1:3" ht="13.5">
      <c r="A183" s="176" t="s">
        <v>454</v>
      </c>
      <c r="B183" s="176" t="s">
        <v>455</v>
      </c>
      <c r="C183" s="176" t="s">
        <v>47</v>
      </c>
    </row>
    <row r="184" spans="1:3" ht="13.5">
      <c r="A184" s="176" t="s">
        <v>456</v>
      </c>
      <c r="B184" s="176" t="s">
        <v>457</v>
      </c>
      <c r="C184" s="176" t="s">
        <v>270</v>
      </c>
    </row>
    <row r="185" spans="1:3" ht="13.5">
      <c r="A185" s="176" t="s">
        <v>458</v>
      </c>
      <c r="B185" s="176" t="s">
        <v>459</v>
      </c>
      <c r="C185" s="176" t="s">
        <v>460</v>
      </c>
    </row>
    <row r="186" spans="1:3" ht="13.5">
      <c r="A186" s="176" t="s">
        <v>461</v>
      </c>
      <c r="B186" s="176" t="s">
        <v>462</v>
      </c>
      <c r="C186" s="176" t="s">
        <v>35</v>
      </c>
    </row>
    <row r="187" spans="1:3" ht="13.5">
      <c r="A187" s="176" t="s">
        <v>463</v>
      </c>
      <c r="B187" s="176" t="s">
        <v>464</v>
      </c>
      <c r="C187" s="176" t="s">
        <v>14</v>
      </c>
    </row>
    <row r="188" spans="1:3" ht="13.5">
      <c r="A188" s="176" t="s">
        <v>465</v>
      </c>
      <c r="B188" s="176" t="s">
        <v>466</v>
      </c>
      <c r="C188" s="176" t="s">
        <v>195</v>
      </c>
    </row>
    <row r="189" spans="1:3" ht="13.5">
      <c r="A189" s="176" t="s">
        <v>467</v>
      </c>
      <c r="B189" s="176" t="s">
        <v>468</v>
      </c>
      <c r="C189" s="176" t="s">
        <v>469</v>
      </c>
    </row>
    <row r="190" spans="1:3" ht="13.5">
      <c r="A190" s="176" t="s">
        <v>470</v>
      </c>
      <c r="B190" s="176" t="s">
        <v>471</v>
      </c>
      <c r="C190" s="176" t="s">
        <v>472</v>
      </c>
    </row>
    <row r="191" spans="1:3" ht="13.5">
      <c r="A191" s="176" t="s">
        <v>473</v>
      </c>
      <c r="B191" s="176" t="s">
        <v>474</v>
      </c>
      <c r="C191" s="176" t="s">
        <v>47</v>
      </c>
    </row>
    <row r="192" spans="1:3" ht="13.5">
      <c r="A192" s="176" t="s">
        <v>475</v>
      </c>
      <c r="B192" s="176" t="s">
        <v>476</v>
      </c>
      <c r="C192" s="176" t="s">
        <v>35</v>
      </c>
    </row>
    <row r="193" spans="1:3" ht="13.5">
      <c r="A193" s="176" t="s">
        <v>477</v>
      </c>
      <c r="B193" s="176" t="s">
        <v>478</v>
      </c>
      <c r="C193" s="176" t="s">
        <v>47</v>
      </c>
    </row>
    <row r="194" spans="1:3" ht="13.5">
      <c r="A194" s="176" t="s">
        <v>479</v>
      </c>
      <c r="B194" s="176" t="s">
        <v>480</v>
      </c>
      <c r="C194" s="176" t="s">
        <v>35</v>
      </c>
    </row>
    <row r="195" spans="1:3" ht="13.5">
      <c r="A195" s="176" t="s">
        <v>481</v>
      </c>
      <c r="B195" s="176" t="s">
        <v>482</v>
      </c>
      <c r="C195" s="176" t="s">
        <v>472</v>
      </c>
    </row>
    <row r="196" spans="1:3" ht="13.5">
      <c r="A196" s="176" t="s">
        <v>483</v>
      </c>
      <c r="B196" s="176" t="s">
        <v>484</v>
      </c>
      <c r="C196" s="176" t="s">
        <v>102</v>
      </c>
    </row>
    <row r="197" spans="1:3" ht="13.5">
      <c r="A197" s="176" t="s">
        <v>485</v>
      </c>
      <c r="B197" s="176" t="s">
        <v>486</v>
      </c>
      <c r="C197" s="176" t="s">
        <v>14</v>
      </c>
    </row>
    <row r="198" spans="1:3" ht="13.5">
      <c r="A198" s="176" t="s">
        <v>487</v>
      </c>
      <c r="B198" s="176" t="s">
        <v>488</v>
      </c>
      <c r="C198" s="176" t="s">
        <v>230</v>
      </c>
    </row>
    <row r="199" spans="1:3" ht="13.5">
      <c r="A199" s="176" t="s">
        <v>489</v>
      </c>
      <c r="B199" s="176" t="s">
        <v>490</v>
      </c>
      <c r="C199" s="176" t="s">
        <v>121</v>
      </c>
    </row>
    <row r="200" spans="1:3" ht="13.5">
      <c r="A200" s="176" t="s">
        <v>491</v>
      </c>
      <c r="B200" s="176" t="s">
        <v>492</v>
      </c>
      <c r="C200" s="176" t="s">
        <v>14</v>
      </c>
    </row>
    <row r="201" spans="1:3" ht="13.5">
      <c r="A201" s="176" t="s">
        <v>493</v>
      </c>
      <c r="B201" s="176" t="s">
        <v>494</v>
      </c>
      <c r="C201" s="176" t="s">
        <v>14</v>
      </c>
    </row>
    <row r="202" spans="1:3" ht="13.5">
      <c r="A202" s="176" t="s">
        <v>495</v>
      </c>
      <c r="B202" s="176" t="s">
        <v>496</v>
      </c>
      <c r="C202" s="176" t="s">
        <v>230</v>
      </c>
    </row>
    <row r="203" spans="1:3" ht="13.5">
      <c r="A203" s="176" t="s">
        <v>497</v>
      </c>
      <c r="B203" s="176" t="s">
        <v>498</v>
      </c>
      <c r="C203" s="176" t="s">
        <v>499</v>
      </c>
    </row>
    <row r="204" spans="1:3" ht="13.5">
      <c r="A204" s="176" t="s">
        <v>500</v>
      </c>
      <c r="B204" s="176" t="s">
        <v>501</v>
      </c>
      <c r="C204" s="176" t="s">
        <v>23</v>
      </c>
    </row>
    <row r="205" spans="1:3" ht="13.5">
      <c r="A205" s="176" t="s">
        <v>502</v>
      </c>
      <c r="B205" s="176" t="s">
        <v>503</v>
      </c>
      <c r="C205" s="176" t="s">
        <v>26</v>
      </c>
    </row>
    <row r="206" spans="1:3" ht="13.5">
      <c r="A206" s="176" t="s">
        <v>504</v>
      </c>
      <c r="B206" s="176" t="s">
        <v>505</v>
      </c>
      <c r="C206" s="176" t="s">
        <v>47</v>
      </c>
    </row>
    <row r="207" spans="1:3" ht="13.5">
      <c r="A207" s="176" t="s">
        <v>506</v>
      </c>
      <c r="B207" s="176" t="s">
        <v>507</v>
      </c>
      <c r="C207" s="176" t="s">
        <v>507</v>
      </c>
    </row>
    <row r="208" spans="1:3" ht="13.5">
      <c r="A208" s="176" t="s">
        <v>508</v>
      </c>
      <c r="B208" s="176" t="s">
        <v>509</v>
      </c>
      <c r="C208" s="176" t="s">
        <v>121</v>
      </c>
    </row>
    <row r="209" spans="1:3" ht="13.5">
      <c r="A209" s="176" t="s">
        <v>510</v>
      </c>
      <c r="B209" s="176" t="s">
        <v>511</v>
      </c>
      <c r="C209" s="176" t="s">
        <v>239</v>
      </c>
    </row>
    <row r="210" spans="1:3" ht="13.5">
      <c r="A210" s="176" t="s">
        <v>512</v>
      </c>
      <c r="B210" s="176" t="s">
        <v>513</v>
      </c>
      <c r="C210" s="176" t="s">
        <v>14</v>
      </c>
    </row>
    <row r="211" spans="1:3" ht="13.5">
      <c r="A211" s="176" t="s">
        <v>514</v>
      </c>
      <c r="B211" s="176" t="s">
        <v>515</v>
      </c>
      <c r="C211" s="176" t="s">
        <v>121</v>
      </c>
    </row>
    <row r="212" spans="1:3" ht="13.5">
      <c r="A212" s="176" t="s">
        <v>516</v>
      </c>
      <c r="B212" s="176" t="s">
        <v>517</v>
      </c>
      <c r="C212" s="176" t="s">
        <v>53</v>
      </c>
    </row>
    <row r="213" spans="1:3" ht="13.5">
      <c r="A213" s="176" t="s">
        <v>518</v>
      </c>
      <c r="B213" s="176" t="s">
        <v>519</v>
      </c>
      <c r="C213" s="176" t="s">
        <v>236</v>
      </c>
    </row>
    <row r="214" spans="1:3" ht="13.5">
      <c r="A214" s="176" t="s">
        <v>520</v>
      </c>
      <c r="B214" s="176" t="s">
        <v>521</v>
      </c>
      <c r="C214" s="176" t="s">
        <v>522</v>
      </c>
    </row>
    <row r="215" spans="1:3" ht="13.5">
      <c r="A215" s="176" t="s">
        <v>523</v>
      </c>
      <c r="B215" s="176" t="s">
        <v>524</v>
      </c>
      <c r="C215" s="176" t="s">
        <v>14</v>
      </c>
    </row>
    <row r="216" spans="1:3" ht="13.5">
      <c r="A216" s="176" t="s">
        <v>525</v>
      </c>
      <c r="B216" s="176" t="s">
        <v>526</v>
      </c>
      <c r="C216" s="176" t="s">
        <v>14</v>
      </c>
    </row>
    <row r="217" spans="1:3" ht="13.5">
      <c r="A217" s="176" t="s">
        <v>527</v>
      </c>
      <c r="B217" s="176" t="s">
        <v>528</v>
      </c>
      <c r="C217" s="176" t="s">
        <v>170</v>
      </c>
    </row>
    <row r="218" spans="1:3" ht="13.5">
      <c r="A218" s="176" t="s">
        <v>529</v>
      </c>
      <c r="B218" s="176" t="s">
        <v>530</v>
      </c>
      <c r="C218" s="176" t="s">
        <v>91</v>
      </c>
    </row>
    <row r="219" spans="1:3" ht="13.5">
      <c r="A219" s="176" t="s">
        <v>531</v>
      </c>
      <c r="B219" s="176" t="s">
        <v>532</v>
      </c>
      <c r="C219" s="176" t="s">
        <v>14</v>
      </c>
    </row>
    <row r="220" spans="1:3" ht="13.5">
      <c r="A220" s="176" t="s">
        <v>533</v>
      </c>
      <c r="B220" s="176" t="s">
        <v>534</v>
      </c>
      <c r="C220" s="176" t="s">
        <v>59</v>
      </c>
    </row>
    <row r="221" spans="1:3" ht="13.5">
      <c r="A221" s="176" t="s">
        <v>535</v>
      </c>
      <c r="B221" s="176" t="s">
        <v>536</v>
      </c>
      <c r="C221" s="176" t="s">
        <v>59</v>
      </c>
    </row>
    <row r="222" spans="1:3" ht="13.5">
      <c r="A222" s="176" t="s">
        <v>537</v>
      </c>
      <c r="B222" s="176" t="s">
        <v>538</v>
      </c>
      <c r="C222" s="176" t="s">
        <v>167</v>
      </c>
    </row>
    <row r="223" spans="1:3" ht="13.5">
      <c r="A223" s="176" t="s">
        <v>539</v>
      </c>
      <c r="B223" s="176" t="s">
        <v>540</v>
      </c>
      <c r="C223" s="176" t="s">
        <v>167</v>
      </c>
    </row>
    <row r="224" spans="1:3" ht="13.5">
      <c r="A224" s="176" t="s">
        <v>541</v>
      </c>
      <c r="B224" s="176" t="s">
        <v>542</v>
      </c>
      <c r="C224" s="176" t="s">
        <v>14</v>
      </c>
    </row>
    <row r="225" spans="1:3" ht="13.5">
      <c r="A225" s="176" t="s">
        <v>543</v>
      </c>
      <c r="B225" s="176" t="s">
        <v>544</v>
      </c>
      <c r="C225" s="176" t="s">
        <v>14</v>
      </c>
    </row>
    <row r="226" spans="1:3" ht="13.5">
      <c r="A226" s="176" t="s">
        <v>545</v>
      </c>
      <c r="B226" s="176" t="s">
        <v>546</v>
      </c>
      <c r="C226" s="176" t="s">
        <v>59</v>
      </c>
    </row>
    <row r="227" spans="1:3" ht="13.5">
      <c r="A227" s="176" t="s">
        <v>547</v>
      </c>
      <c r="B227" s="176" t="s">
        <v>548</v>
      </c>
      <c r="C227" s="176" t="s">
        <v>121</v>
      </c>
    </row>
    <row r="228" spans="1:3" ht="13.5">
      <c r="A228" s="176" t="s">
        <v>549</v>
      </c>
      <c r="B228" s="176" t="s">
        <v>550</v>
      </c>
      <c r="C228" s="176" t="s">
        <v>551</v>
      </c>
    </row>
    <row r="229" spans="1:3" ht="13.5">
      <c r="A229" s="176" t="s">
        <v>552</v>
      </c>
      <c r="B229" s="176" t="s">
        <v>553</v>
      </c>
      <c r="C229" s="176" t="s">
        <v>11</v>
      </c>
    </row>
    <row r="230" spans="1:3" ht="13.5">
      <c r="A230" s="176" t="s">
        <v>554</v>
      </c>
      <c r="B230" s="176" t="s">
        <v>555</v>
      </c>
      <c r="C230" s="176" t="s">
        <v>20</v>
      </c>
    </row>
    <row r="231" spans="1:3" ht="13.5">
      <c r="A231" s="176" t="s">
        <v>556</v>
      </c>
      <c r="B231" s="176" t="s">
        <v>557</v>
      </c>
      <c r="C231" s="176" t="s">
        <v>219</v>
      </c>
    </row>
    <row r="232" spans="1:3" ht="13.5">
      <c r="A232" s="176" t="s">
        <v>558</v>
      </c>
      <c r="B232" s="176" t="s">
        <v>559</v>
      </c>
      <c r="C232" s="176" t="s">
        <v>20</v>
      </c>
    </row>
    <row r="233" spans="1:3" ht="13.5">
      <c r="A233" s="176" t="s">
        <v>560</v>
      </c>
      <c r="B233" s="176" t="s">
        <v>561</v>
      </c>
      <c r="C233" s="176" t="s">
        <v>121</v>
      </c>
    </row>
    <row r="234" spans="1:3" ht="13.5">
      <c r="A234" s="176" t="s">
        <v>562</v>
      </c>
      <c r="B234" s="176" t="s">
        <v>563</v>
      </c>
      <c r="C234" s="176" t="s">
        <v>94</v>
      </c>
    </row>
    <row r="235" spans="1:3" ht="13.5">
      <c r="A235" s="176" t="s">
        <v>564</v>
      </c>
      <c r="B235" s="176" t="s">
        <v>565</v>
      </c>
      <c r="C235" s="176" t="s">
        <v>566</v>
      </c>
    </row>
    <row r="236" spans="1:3" ht="13.5">
      <c r="A236" s="176" t="s">
        <v>567</v>
      </c>
      <c r="B236" s="176" t="s">
        <v>568</v>
      </c>
      <c r="C236" s="176" t="s">
        <v>14</v>
      </c>
    </row>
    <row r="237" spans="1:3" ht="13.5">
      <c r="A237" s="176" t="s">
        <v>569</v>
      </c>
      <c r="B237" s="176" t="s">
        <v>570</v>
      </c>
      <c r="C237" s="176" t="s">
        <v>270</v>
      </c>
    </row>
    <row r="238" spans="1:3" ht="13.5">
      <c r="A238" s="176" t="s">
        <v>571</v>
      </c>
      <c r="B238" s="176" t="s">
        <v>572</v>
      </c>
      <c r="C238" s="176" t="s">
        <v>573</v>
      </c>
    </row>
    <row r="239" spans="1:3" ht="13.5">
      <c r="A239" s="176" t="s">
        <v>574</v>
      </c>
      <c r="B239" s="176" t="s">
        <v>575</v>
      </c>
      <c r="C239" s="176" t="s">
        <v>576</v>
      </c>
    </row>
    <row r="240" spans="1:3" ht="13.5">
      <c r="A240" s="176" t="s">
        <v>577</v>
      </c>
      <c r="B240" s="176" t="s">
        <v>578</v>
      </c>
      <c r="C240" s="176" t="s">
        <v>576</v>
      </c>
    </row>
    <row r="241" spans="1:3" ht="13.5">
      <c r="A241" s="176" t="s">
        <v>579</v>
      </c>
      <c r="B241" s="176" t="s">
        <v>580</v>
      </c>
      <c r="C241" s="176" t="s">
        <v>270</v>
      </c>
    </row>
    <row r="242" spans="1:3" ht="13.5">
      <c r="A242" s="176" t="s">
        <v>581</v>
      </c>
      <c r="B242" s="176" t="s">
        <v>582</v>
      </c>
      <c r="C242" s="176" t="s">
        <v>47</v>
      </c>
    </row>
    <row r="243" spans="1:3" ht="13.5">
      <c r="A243" s="176" t="s">
        <v>583</v>
      </c>
      <c r="B243" s="176" t="s">
        <v>584</v>
      </c>
      <c r="C243" s="176" t="s">
        <v>121</v>
      </c>
    </row>
    <row r="244" spans="1:3" ht="13.5">
      <c r="A244" s="176" t="s">
        <v>585</v>
      </c>
      <c r="B244" s="176" t="s">
        <v>586</v>
      </c>
      <c r="C244" s="176" t="s">
        <v>14</v>
      </c>
    </row>
    <row r="245" spans="1:3" ht="13.5">
      <c r="A245" s="176" t="s">
        <v>587</v>
      </c>
      <c r="B245" s="176" t="s">
        <v>588</v>
      </c>
      <c r="C245" s="176" t="s">
        <v>573</v>
      </c>
    </row>
    <row r="246" spans="1:3" ht="13.5">
      <c r="A246" s="176" t="s">
        <v>589</v>
      </c>
      <c r="B246" s="176" t="s">
        <v>590</v>
      </c>
      <c r="C246" s="176" t="s">
        <v>472</v>
      </c>
    </row>
    <row r="247" spans="1:3" ht="13.5">
      <c r="A247" s="176" t="s">
        <v>591</v>
      </c>
      <c r="B247" s="176" t="s">
        <v>592</v>
      </c>
      <c r="C247" s="176" t="s">
        <v>182</v>
      </c>
    </row>
    <row r="248" spans="1:3" ht="13.5">
      <c r="A248" s="176" t="s">
        <v>593</v>
      </c>
      <c r="B248" s="176" t="s">
        <v>594</v>
      </c>
      <c r="C248" s="176" t="s">
        <v>11</v>
      </c>
    </row>
    <row r="249" spans="1:3" ht="13.5">
      <c r="A249" s="176" t="s">
        <v>595</v>
      </c>
      <c r="B249" s="176" t="s">
        <v>596</v>
      </c>
      <c r="C249" s="176" t="s">
        <v>124</v>
      </c>
    </row>
    <row r="250" spans="1:3" ht="13.5">
      <c r="A250" s="176" t="s">
        <v>597</v>
      </c>
      <c r="B250" s="176" t="s">
        <v>598</v>
      </c>
      <c r="C250" s="176" t="s">
        <v>599</v>
      </c>
    </row>
    <row r="251" spans="1:3" ht="13.5">
      <c r="A251" s="176" t="s">
        <v>600</v>
      </c>
      <c r="B251" s="176" t="s">
        <v>601</v>
      </c>
      <c r="C251" s="176" t="s">
        <v>602</v>
      </c>
    </row>
    <row r="252" spans="1:3" ht="13.5">
      <c r="A252" s="176" t="s">
        <v>603</v>
      </c>
      <c r="B252" s="176" t="s">
        <v>604</v>
      </c>
      <c r="C252" s="176" t="s">
        <v>605</v>
      </c>
    </row>
    <row r="253" spans="1:3" ht="13.5">
      <c r="A253" s="176" t="s">
        <v>606</v>
      </c>
      <c r="B253" s="176" t="s">
        <v>607</v>
      </c>
      <c r="C253" s="176" t="s">
        <v>14</v>
      </c>
    </row>
    <row r="254" spans="1:3" ht="13.5">
      <c r="A254" s="176" t="s">
        <v>608</v>
      </c>
      <c r="B254" s="176" t="s">
        <v>609</v>
      </c>
      <c r="C254" s="176" t="s">
        <v>14</v>
      </c>
    </row>
    <row r="255" spans="1:3" ht="13.5">
      <c r="A255" s="176" t="s">
        <v>610</v>
      </c>
      <c r="B255" s="176" t="s">
        <v>611</v>
      </c>
      <c r="C255" s="176" t="s">
        <v>472</v>
      </c>
    </row>
    <row r="256" spans="1:3" ht="13.5">
      <c r="A256" s="176" t="s">
        <v>612</v>
      </c>
      <c r="B256" s="176" t="s">
        <v>613</v>
      </c>
      <c r="C256" s="176" t="s">
        <v>270</v>
      </c>
    </row>
    <row r="257" spans="1:3" ht="13.5">
      <c r="A257" s="176" t="s">
        <v>614</v>
      </c>
      <c r="B257" s="176" t="s">
        <v>615</v>
      </c>
      <c r="C257" s="176" t="s">
        <v>616</v>
      </c>
    </row>
    <row r="258" spans="1:3" ht="13.5">
      <c r="A258" s="176" t="s">
        <v>617</v>
      </c>
      <c r="B258" s="176" t="s">
        <v>618</v>
      </c>
      <c r="C258" s="176" t="s">
        <v>619</v>
      </c>
    </row>
    <row r="259" spans="1:3" ht="13.5">
      <c r="A259" s="176" t="s">
        <v>620</v>
      </c>
      <c r="B259" s="176" t="s">
        <v>621</v>
      </c>
      <c r="C259" s="176" t="s">
        <v>472</v>
      </c>
    </row>
    <row r="260" spans="1:3" ht="13.5">
      <c r="A260" s="176" t="s">
        <v>622</v>
      </c>
      <c r="B260" s="176" t="s">
        <v>623</v>
      </c>
      <c r="C260" s="176" t="s">
        <v>270</v>
      </c>
    </row>
    <row r="261" spans="1:3" ht="13.5">
      <c r="A261" s="176" t="s">
        <v>624</v>
      </c>
      <c r="B261" s="176" t="s">
        <v>625</v>
      </c>
      <c r="C261" s="176" t="s">
        <v>47</v>
      </c>
    </row>
    <row r="262" spans="1:3" ht="13.5">
      <c r="A262" s="176" t="s">
        <v>626</v>
      </c>
      <c r="B262" s="176" t="s">
        <v>627</v>
      </c>
      <c r="C262" s="176" t="s">
        <v>94</v>
      </c>
    </row>
    <row r="263" spans="1:3" ht="13.5">
      <c r="A263" s="176" t="s">
        <v>628</v>
      </c>
      <c r="B263" s="176" t="s">
        <v>629</v>
      </c>
      <c r="C263" s="176" t="s">
        <v>630</v>
      </c>
    </row>
    <row r="264" spans="1:3" ht="13.5">
      <c r="A264" s="176" t="s">
        <v>631</v>
      </c>
      <c r="B264" s="176" t="s">
        <v>632</v>
      </c>
      <c r="C264" s="176" t="s">
        <v>185</v>
      </c>
    </row>
    <row r="265" spans="1:3" ht="13.5">
      <c r="A265" s="176" t="s">
        <v>633</v>
      </c>
      <c r="B265" s="176" t="s">
        <v>634</v>
      </c>
      <c r="C265" s="176" t="s">
        <v>14</v>
      </c>
    </row>
    <row r="266" spans="1:3" ht="13.5">
      <c r="A266" s="176" t="s">
        <v>635</v>
      </c>
      <c r="B266" s="176" t="s">
        <v>636</v>
      </c>
      <c r="C266" s="176" t="s">
        <v>389</v>
      </c>
    </row>
    <row r="267" spans="1:3" ht="13.5">
      <c r="A267" s="176" t="s">
        <v>637</v>
      </c>
      <c r="B267" s="176" t="s">
        <v>638</v>
      </c>
      <c r="C267" s="176" t="s">
        <v>14</v>
      </c>
    </row>
    <row r="268" spans="1:3" ht="13.5">
      <c r="A268" s="176" t="s">
        <v>639</v>
      </c>
      <c r="B268" s="176" t="s">
        <v>640</v>
      </c>
      <c r="C268" s="176" t="s">
        <v>219</v>
      </c>
    </row>
    <row r="269" spans="1:3" ht="13.5">
      <c r="A269" s="176" t="s">
        <v>641</v>
      </c>
      <c r="B269" s="176" t="s">
        <v>642</v>
      </c>
      <c r="C269" s="176" t="s">
        <v>355</v>
      </c>
    </row>
    <row r="270" spans="1:3" ht="13.5">
      <c r="A270" s="176" t="s">
        <v>643</v>
      </c>
      <c r="B270" s="176" t="s">
        <v>644</v>
      </c>
      <c r="C270" s="176" t="s">
        <v>645</v>
      </c>
    </row>
    <row r="271" spans="1:3" ht="13.5">
      <c r="A271" s="176" t="s">
        <v>646</v>
      </c>
      <c r="B271" s="176" t="s">
        <v>647</v>
      </c>
      <c r="C271" s="176" t="s">
        <v>72</v>
      </c>
    </row>
    <row r="272" spans="1:3" ht="13.5">
      <c r="A272" s="176" t="s">
        <v>648</v>
      </c>
      <c r="B272" s="176" t="s">
        <v>649</v>
      </c>
      <c r="C272" s="176" t="s">
        <v>129</v>
      </c>
    </row>
    <row r="273" spans="1:3" ht="13.5">
      <c r="A273" s="176" t="s">
        <v>650</v>
      </c>
      <c r="B273" s="176" t="s">
        <v>651</v>
      </c>
      <c r="C273" s="176" t="s">
        <v>47</v>
      </c>
    </row>
    <row r="274" spans="1:3" ht="13.5">
      <c r="A274" s="176" t="s">
        <v>652</v>
      </c>
      <c r="B274" s="176" t="s">
        <v>653</v>
      </c>
      <c r="C274" s="176" t="s">
        <v>113</v>
      </c>
    </row>
    <row r="275" spans="1:3" ht="13.5">
      <c r="A275" s="176" t="s">
        <v>654</v>
      </c>
      <c r="B275" s="176" t="s">
        <v>653</v>
      </c>
      <c r="C275" s="176" t="s">
        <v>53</v>
      </c>
    </row>
    <row r="276" spans="1:3" ht="13.5">
      <c r="A276" s="176" t="s">
        <v>655</v>
      </c>
      <c r="B276" s="176" t="s">
        <v>656</v>
      </c>
      <c r="C276" s="176" t="s">
        <v>657</v>
      </c>
    </row>
    <row r="277" spans="1:3" ht="13.5">
      <c r="A277" s="176" t="s">
        <v>658</v>
      </c>
      <c r="B277" s="176" t="s">
        <v>659</v>
      </c>
      <c r="C277" s="176" t="s">
        <v>660</v>
      </c>
    </row>
    <row r="278" spans="1:3" ht="13.5">
      <c r="A278" s="176" t="s">
        <v>661</v>
      </c>
      <c r="B278" s="176" t="s">
        <v>662</v>
      </c>
      <c r="C278" s="176" t="s">
        <v>64</v>
      </c>
    </row>
    <row r="279" spans="1:3" ht="13.5">
      <c r="A279" s="176" t="s">
        <v>663</v>
      </c>
      <c r="B279" s="176" t="s">
        <v>664</v>
      </c>
      <c r="C279" s="176" t="s">
        <v>144</v>
      </c>
    </row>
    <row r="280" spans="1:3" ht="13.5">
      <c r="A280" s="176" t="s">
        <v>665</v>
      </c>
      <c r="B280" s="176" t="s">
        <v>666</v>
      </c>
      <c r="C280" s="176" t="s">
        <v>144</v>
      </c>
    </row>
    <row r="281" spans="1:3" ht="13.5">
      <c r="A281" s="176" t="s">
        <v>667</v>
      </c>
      <c r="B281" s="176" t="s">
        <v>668</v>
      </c>
      <c r="C281" s="176" t="s">
        <v>72</v>
      </c>
    </row>
    <row r="282" spans="1:3" ht="13.5">
      <c r="A282" s="176" t="s">
        <v>669</v>
      </c>
      <c r="B282" s="176" t="s">
        <v>670</v>
      </c>
      <c r="C282" s="176" t="s">
        <v>239</v>
      </c>
    </row>
    <row r="283" spans="1:3" ht="13.5">
      <c r="A283" s="176" t="s">
        <v>671</v>
      </c>
      <c r="B283" s="176" t="s">
        <v>672</v>
      </c>
      <c r="C283" s="176" t="s">
        <v>153</v>
      </c>
    </row>
    <row r="284" spans="1:3" ht="13.5">
      <c r="A284" s="176" t="s">
        <v>673</v>
      </c>
      <c r="B284" s="176" t="s">
        <v>674</v>
      </c>
      <c r="C284" s="176" t="s">
        <v>675</v>
      </c>
    </row>
    <row r="285" spans="1:3" ht="13.5">
      <c r="A285" s="176" t="s">
        <v>676</v>
      </c>
      <c r="B285" s="176" t="s">
        <v>677</v>
      </c>
      <c r="C285" s="176" t="s">
        <v>678</v>
      </c>
    </row>
    <row r="286" spans="1:3" ht="13.5">
      <c r="A286" s="176" t="s">
        <v>679</v>
      </c>
      <c r="B286" s="176" t="s">
        <v>680</v>
      </c>
      <c r="C286" s="176" t="s">
        <v>91</v>
      </c>
    </row>
    <row r="287" spans="1:3" ht="13.5">
      <c r="A287" s="176" t="s">
        <v>681</v>
      </c>
      <c r="B287" s="176" t="s">
        <v>682</v>
      </c>
      <c r="C287" s="176" t="s">
        <v>239</v>
      </c>
    </row>
    <row r="288" spans="1:3" ht="13.5">
      <c r="A288" s="176" t="s">
        <v>683</v>
      </c>
      <c r="B288" s="176" t="s">
        <v>684</v>
      </c>
      <c r="C288" s="176" t="s">
        <v>170</v>
      </c>
    </row>
    <row r="289" spans="1:3" ht="13.5">
      <c r="A289" s="176" t="s">
        <v>685</v>
      </c>
      <c r="B289" s="176" t="s">
        <v>686</v>
      </c>
      <c r="C289" s="176" t="s">
        <v>687</v>
      </c>
    </row>
    <row r="290" spans="1:3" ht="13.5">
      <c r="A290" s="176" t="s">
        <v>688</v>
      </c>
      <c r="B290" s="176" t="s">
        <v>689</v>
      </c>
      <c r="C290" s="176" t="s">
        <v>690</v>
      </c>
    </row>
    <row r="291" spans="1:3" ht="13.5">
      <c r="A291" s="176" t="s">
        <v>691</v>
      </c>
      <c r="B291" s="176" t="s">
        <v>692</v>
      </c>
      <c r="C291" s="176" t="s">
        <v>121</v>
      </c>
    </row>
    <row r="292" spans="1:3" ht="13.5">
      <c r="A292" s="176" t="s">
        <v>693</v>
      </c>
      <c r="B292" s="176" t="s">
        <v>694</v>
      </c>
      <c r="C292" s="176" t="s">
        <v>695</v>
      </c>
    </row>
    <row r="293" spans="1:3" ht="13.5">
      <c r="A293" s="176" t="s">
        <v>696</v>
      </c>
      <c r="B293" s="176" t="s">
        <v>697</v>
      </c>
      <c r="C293" s="176" t="s">
        <v>121</v>
      </c>
    </row>
    <row r="294" spans="1:3" ht="13.5">
      <c r="A294" s="176" t="s">
        <v>698</v>
      </c>
      <c r="B294" s="176" t="s">
        <v>699</v>
      </c>
      <c r="C294" s="176" t="s">
        <v>687</v>
      </c>
    </row>
    <row r="295" spans="1:3" ht="13.5">
      <c r="A295" s="176" t="s">
        <v>700</v>
      </c>
      <c r="B295" s="176" t="s">
        <v>701</v>
      </c>
      <c r="C295" s="176" t="s">
        <v>108</v>
      </c>
    </row>
    <row r="296" spans="1:3" ht="13.5">
      <c r="A296" s="176" t="s">
        <v>702</v>
      </c>
      <c r="B296" s="176" t="s">
        <v>703</v>
      </c>
      <c r="C296" s="176" t="s">
        <v>94</v>
      </c>
    </row>
    <row r="297" spans="1:3" ht="13.5">
      <c r="A297" s="176" t="s">
        <v>704</v>
      </c>
      <c r="B297" s="176" t="s">
        <v>705</v>
      </c>
      <c r="C297" s="176" t="s">
        <v>706</v>
      </c>
    </row>
    <row r="298" spans="1:3" ht="13.5">
      <c r="A298" s="176" t="s">
        <v>707</v>
      </c>
      <c r="B298" s="176" t="s">
        <v>708</v>
      </c>
      <c r="C298" s="176" t="s">
        <v>709</v>
      </c>
    </row>
    <row r="299" spans="1:3" ht="13.5">
      <c r="A299" s="176" t="s">
        <v>710</v>
      </c>
      <c r="B299" s="176" t="s">
        <v>711</v>
      </c>
      <c r="C299" s="176" t="s">
        <v>14</v>
      </c>
    </row>
    <row r="300" spans="1:3" ht="13.5">
      <c r="A300" s="176" t="s">
        <v>712</v>
      </c>
      <c r="B300" s="176" t="s">
        <v>713</v>
      </c>
      <c r="C300" s="176" t="s">
        <v>331</v>
      </c>
    </row>
    <row r="301" spans="1:3" ht="13.5">
      <c r="A301" s="176" t="s">
        <v>714</v>
      </c>
      <c r="B301" s="176" t="s">
        <v>715</v>
      </c>
      <c r="C301" s="176" t="s">
        <v>716</v>
      </c>
    </row>
    <row r="302" spans="1:3" ht="13.5">
      <c r="A302" s="176" t="s">
        <v>717</v>
      </c>
      <c r="B302" s="176" t="s">
        <v>718</v>
      </c>
      <c r="C302" s="176" t="s">
        <v>53</v>
      </c>
    </row>
    <row r="303" spans="1:3" ht="13.5">
      <c r="A303" s="176" t="s">
        <v>719</v>
      </c>
      <c r="B303" s="176" t="s">
        <v>720</v>
      </c>
      <c r="C303" s="176" t="s">
        <v>721</v>
      </c>
    </row>
    <row r="304" spans="1:3" ht="13.5">
      <c r="A304" s="176" t="s">
        <v>722</v>
      </c>
      <c r="B304" s="176" t="s">
        <v>723</v>
      </c>
      <c r="C304" s="176" t="s">
        <v>47</v>
      </c>
    </row>
    <row r="305" spans="1:3" ht="13.5">
      <c r="A305" s="176" t="s">
        <v>724</v>
      </c>
      <c r="B305" s="176" t="s">
        <v>725</v>
      </c>
      <c r="C305" s="176" t="s">
        <v>167</v>
      </c>
    </row>
    <row r="306" spans="1:3" ht="13.5">
      <c r="A306" s="176" t="s">
        <v>726</v>
      </c>
      <c r="B306" s="176" t="s">
        <v>727</v>
      </c>
      <c r="C306" s="176" t="s">
        <v>728</v>
      </c>
    </row>
    <row r="307" spans="1:3" ht="13.5">
      <c r="A307" s="176" t="s">
        <v>729</v>
      </c>
      <c r="B307" s="176" t="s">
        <v>730</v>
      </c>
      <c r="C307" s="176" t="s">
        <v>472</v>
      </c>
    </row>
    <row r="308" spans="1:3" ht="13.5">
      <c r="A308" s="176" t="s">
        <v>731</v>
      </c>
      <c r="B308" s="176" t="s">
        <v>732</v>
      </c>
      <c r="C308" s="176" t="s">
        <v>64</v>
      </c>
    </row>
    <row r="309" spans="1:3" ht="13.5">
      <c r="A309" s="176" t="s">
        <v>733</v>
      </c>
      <c r="B309" s="176" t="s">
        <v>732</v>
      </c>
      <c r="C309" s="176" t="s">
        <v>118</v>
      </c>
    </row>
    <row r="310" spans="1:3" ht="13.5">
      <c r="A310" s="176" t="s">
        <v>734</v>
      </c>
      <c r="B310" s="176" t="s">
        <v>735</v>
      </c>
      <c r="C310" s="176" t="s">
        <v>156</v>
      </c>
    </row>
    <row r="311" spans="1:3" ht="13.5">
      <c r="A311" s="176" t="s">
        <v>736</v>
      </c>
      <c r="B311" s="176" t="s">
        <v>737</v>
      </c>
      <c r="C311" s="176" t="s">
        <v>355</v>
      </c>
    </row>
    <row r="312" spans="1:3" ht="13.5">
      <c r="A312" s="176" t="s">
        <v>738</v>
      </c>
      <c r="B312" s="176" t="s">
        <v>739</v>
      </c>
      <c r="C312" s="176" t="s">
        <v>740</v>
      </c>
    </row>
    <row r="313" spans="1:3" ht="13.5">
      <c r="A313" s="176" t="s">
        <v>741</v>
      </c>
      <c r="B313" s="176" t="s">
        <v>742</v>
      </c>
      <c r="C313" s="176" t="s">
        <v>522</v>
      </c>
    </row>
    <row r="314" spans="1:3" ht="13.5">
      <c r="A314" s="176" t="s">
        <v>743</v>
      </c>
      <c r="B314" s="176" t="s">
        <v>744</v>
      </c>
      <c r="C314" s="176" t="s">
        <v>270</v>
      </c>
    </row>
    <row r="315" spans="1:3" ht="13.5">
      <c r="A315" s="176" t="s">
        <v>745</v>
      </c>
      <c r="B315" s="176" t="s">
        <v>746</v>
      </c>
      <c r="C315" s="176" t="s">
        <v>747</v>
      </c>
    </row>
    <row r="316" spans="1:3" ht="13.5">
      <c r="A316" s="176" t="s">
        <v>748</v>
      </c>
      <c r="B316" s="176" t="s">
        <v>749</v>
      </c>
      <c r="C316" s="176" t="s">
        <v>144</v>
      </c>
    </row>
    <row r="317" spans="1:3" ht="13.5">
      <c r="A317" s="176" t="s">
        <v>750</v>
      </c>
      <c r="B317" s="176" t="s">
        <v>751</v>
      </c>
      <c r="C317" s="176" t="s">
        <v>236</v>
      </c>
    </row>
    <row r="318" spans="1:3" ht="13.5">
      <c r="A318" s="176" t="s">
        <v>752</v>
      </c>
      <c r="B318" s="176" t="s">
        <v>753</v>
      </c>
      <c r="C318" s="176" t="s">
        <v>14</v>
      </c>
    </row>
    <row r="319" spans="1:3" ht="13.5">
      <c r="A319" s="176" t="s">
        <v>754</v>
      </c>
      <c r="B319" s="176" t="s">
        <v>755</v>
      </c>
      <c r="C319" s="176" t="s">
        <v>153</v>
      </c>
    </row>
    <row r="320" spans="1:3" ht="13.5">
      <c r="A320" s="176" t="s">
        <v>756</v>
      </c>
      <c r="B320" s="176" t="s">
        <v>757</v>
      </c>
      <c r="C320" s="176" t="s">
        <v>64</v>
      </c>
    </row>
    <row r="321" spans="1:3" ht="13.5">
      <c r="A321" s="176" t="s">
        <v>758</v>
      </c>
      <c r="B321" s="176" t="s">
        <v>759</v>
      </c>
      <c r="C321" s="176" t="s">
        <v>23</v>
      </c>
    </row>
    <row r="322" spans="1:3" ht="13.5">
      <c r="A322" s="176" t="s">
        <v>760</v>
      </c>
      <c r="B322" s="176" t="s">
        <v>761</v>
      </c>
      <c r="C322" s="176" t="s">
        <v>59</v>
      </c>
    </row>
    <row r="323" spans="1:3" ht="13.5">
      <c r="A323" s="176" t="s">
        <v>762</v>
      </c>
      <c r="B323" s="176" t="s">
        <v>763</v>
      </c>
      <c r="C323" s="176" t="s">
        <v>336</v>
      </c>
    </row>
    <row r="324" spans="1:3" ht="13.5">
      <c r="A324" s="176" t="s">
        <v>764</v>
      </c>
      <c r="B324" s="176" t="s">
        <v>765</v>
      </c>
      <c r="C324" s="176" t="s">
        <v>451</v>
      </c>
    </row>
    <row r="325" spans="1:3" ht="13.5">
      <c r="A325" s="176" t="s">
        <v>766</v>
      </c>
      <c r="B325" s="176" t="s">
        <v>767</v>
      </c>
      <c r="C325" s="176" t="s">
        <v>768</v>
      </c>
    </row>
    <row r="326" spans="1:3" ht="13.5">
      <c r="A326" s="176" t="s">
        <v>769</v>
      </c>
      <c r="B326" s="176" t="s">
        <v>770</v>
      </c>
      <c r="C326" s="176" t="s">
        <v>182</v>
      </c>
    </row>
    <row r="327" spans="1:3" ht="13.5">
      <c r="A327" s="176" t="s">
        <v>771</v>
      </c>
      <c r="B327" s="176" t="s">
        <v>772</v>
      </c>
      <c r="C327" s="176" t="s">
        <v>14</v>
      </c>
    </row>
    <row r="328" spans="1:3" ht="13.5">
      <c r="A328" s="176" t="s">
        <v>773</v>
      </c>
      <c r="B328" s="176" t="s">
        <v>774</v>
      </c>
      <c r="C328" s="176" t="s">
        <v>121</v>
      </c>
    </row>
    <row r="329" spans="1:3" ht="13.5">
      <c r="A329" s="176" t="s">
        <v>775</v>
      </c>
      <c r="B329" s="176" t="s">
        <v>776</v>
      </c>
      <c r="C329" s="176" t="s">
        <v>69</v>
      </c>
    </row>
    <row r="330" spans="1:3" ht="13.5">
      <c r="A330" s="176" t="s">
        <v>777</v>
      </c>
      <c r="B330" s="176" t="s">
        <v>778</v>
      </c>
      <c r="C330" s="176" t="s">
        <v>233</v>
      </c>
    </row>
    <row r="331" spans="1:3" ht="13.5">
      <c r="A331" s="176" t="s">
        <v>779</v>
      </c>
      <c r="B331" s="176" t="s">
        <v>780</v>
      </c>
      <c r="C331" s="176" t="s">
        <v>14</v>
      </c>
    </row>
    <row r="332" spans="1:3" ht="13.5">
      <c r="A332" s="176" t="s">
        <v>781</v>
      </c>
      <c r="B332" s="176" t="s">
        <v>782</v>
      </c>
      <c r="C332" s="176" t="s">
        <v>219</v>
      </c>
    </row>
    <row r="333" spans="1:3" ht="13.5">
      <c r="A333" s="176" t="s">
        <v>783</v>
      </c>
      <c r="B333" s="176" t="s">
        <v>784</v>
      </c>
      <c r="C333" s="176" t="s">
        <v>785</v>
      </c>
    </row>
    <row r="334" spans="1:3" ht="13.5">
      <c r="A334" s="176" t="s">
        <v>786</v>
      </c>
      <c r="B334" s="176" t="s">
        <v>787</v>
      </c>
      <c r="C334" s="176" t="s">
        <v>788</v>
      </c>
    </row>
    <row r="335" spans="1:3" ht="13.5">
      <c r="A335" s="176" t="s">
        <v>789</v>
      </c>
      <c r="B335" s="176" t="s">
        <v>790</v>
      </c>
      <c r="C335" s="176" t="s">
        <v>791</v>
      </c>
    </row>
    <row r="336" spans="1:3" ht="13.5">
      <c r="A336" s="176" t="s">
        <v>792</v>
      </c>
      <c r="B336" s="176" t="s">
        <v>793</v>
      </c>
      <c r="C336" s="176" t="s">
        <v>144</v>
      </c>
    </row>
    <row r="337" spans="1:3" ht="13.5">
      <c r="A337" s="176" t="s">
        <v>794</v>
      </c>
      <c r="B337" s="176" t="s">
        <v>795</v>
      </c>
      <c r="C337" s="176" t="s">
        <v>460</v>
      </c>
    </row>
    <row r="338" spans="1:3" ht="13.5">
      <c r="A338" s="176" t="s">
        <v>796</v>
      </c>
      <c r="B338" s="176" t="s">
        <v>797</v>
      </c>
      <c r="C338" s="176" t="s">
        <v>798</v>
      </c>
    </row>
    <row r="339" spans="1:3" ht="13.5">
      <c r="A339" s="176" t="s">
        <v>799</v>
      </c>
      <c r="B339" s="176" t="s">
        <v>800</v>
      </c>
      <c r="C339" s="176" t="s">
        <v>47</v>
      </c>
    </row>
    <row r="340" spans="1:3" ht="13.5">
      <c r="A340" s="176" t="s">
        <v>801</v>
      </c>
      <c r="B340" s="176" t="s">
        <v>802</v>
      </c>
      <c r="C340" s="176" t="s">
        <v>270</v>
      </c>
    </row>
    <row r="341" spans="1:3" ht="13.5">
      <c r="A341" s="176" t="s">
        <v>803</v>
      </c>
      <c r="B341" s="176" t="s">
        <v>804</v>
      </c>
      <c r="C341" s="176" t="s">
        <v>270</v>
      </c>
    </row>
    <row r="342" spans="1:3" ht="13.5">
      <c r="A342" s="176" t="s">
        <v>805</v>
      </c>
      <c r="B342" s="176" t="s">
        <v>806</v>
      </c>
      <c r="C342" s="176" t="s">
        <v>14</v>
      </c>
    </row>
    <row r="343" spans="1:3" ht="13.5">
      <c r="A343" s="176" t="s">
        <v>807</v>
      </c>
      <c r="B343" s="176" t="s">
        <v>808</v>
      </c>
      <c r="C343" s="176" t="s">
        <v>809</v>
      </c>
    </row>
    <row r="344" spans="1:3" ht="13.5">
      <c r="A344" s="176" t="s">
        <v>810</v>
      </c>
      <c r="B344" s="176" t="s">
        <v>811</v>
      </c>
      <c r="C344" s="176" t="s">
        <v>798</v>
      </c>
    </row>
    <row r="345" spans="1:3" ht="13.5">
      <c r="A345" s="176" t="s">
        <v>812</v>
      </c>
      <c r="B345" s="176" t="s">
        <v>813</v>
      </c>
      <c r="C345" s="176" t="s">
        <v>156</v>
      </c>
    </row>
    <row r="346" spans="1:3" ht="13.5">
      <c r="A346" s="176" t="s">
        <v>814</v>
      </c>
      <c r="B346" s="176" t="s">
        <v>815</v>
      </c>
      <c r="C346" s="176" t="s">
        <v>14</v>
      </c>
    </row>
    <row r="347" spans="1:3" ht="13.5">
      <c r="A347" s="176" t="s">
        <v>816</v>
      </c>
      <c r="B347" s="176" t="s">
        <v>817</v>
      </c>
      <c r="C347" s="176" t="s">
        <v>14</v>
      </c>
    </row>
    <row r="348" spans="1:3" ht="13.5">
      <c r="A348" s="176" t="s">
        <v>818</v>
      </c>
      <c r="B348" s="176" t="s">
        <v>819</v>
      </c>
      <c r="C348" s="176" t="s">
        <v>820</v>
      </c>
    </row>
    <row r="349" spans="1:3" ht="13.5">
      <c r="A349" s="176" t="s">
        <v>821</v>
      </c>
      <c r="B349" s="176" t="s">
        <v>822</v>
      </c>
      <c r="C349" s="176" t="s">
        <v>14</v>
      </c>
    </row>
    <row r="350" spans="1:3" ht="13.5">
      <c r="A350" s="176" t="s">
        <v>823</v>
      </c>
      <c r="B350" s="176" t="s">
        <v>824</v>
      </c>
      <c r="C350" s="176" t="s">
        <v>687</v>
      </c>
    </row>
    <row r="351" spans="1:3" ht="13.5">
      <c r="A351" s="176" t="s">
        <v>825</v>
      </c>
      <c r="B351" s="176" t="s">
        <v>826</v>
      </c>
      <c r="C351" s="176" t="s">
        <v>153</v>
      </c>
    </row>
    <row r="352" spans="1:3" ht="13.5">
      <c r="A352" s="176" t="s">
        <v>827</v>
      </c>
      <c r="B352" s="176" t="s">
        <v>828</v>
      </c>
      <c r="C352" s="176" t="s">
        <v>153</v>
      </c>
    </row>
    <row r="353" spans="1:3" ht="13.5">
      <c r="A353" s="176" t="s">
        <v>829</v>
      </c>
      <c r="B353" s="176" t="s">
        <v>830</v>
      </c>
      <c r="C353" s="176" t="s">
        <v>14</v>
      </c>
    </row>
    <row r="354" spans="1:3" ht="13.5">
      <c r="A354" s="176" t="s">
        <v>831</v>
      </c>
      <c r="B354" s="176" t="s">
        <v>832</v>
      </c>
      <c r="C354" s="176" t="s">
        <v>108</v>
      </c>
    </row>
    <row r="355" spans="1:3" ht="13.5">
      <c r="A355" s="176" t="s">
        <v>833</v>
      </c>
      <c r="B355" s="176" t="s">
        <v>834</v>
      </c>
      <c r="C355" s="176" t="s">
        <v>72</v>
      </c>
    </row>
    <row r="356" spans="1:3" ht="13.5">
      <c r="A356" s="176" t="s">
        <v>835</v>
      </c>
      <c r="B356" s="176" t="s">
        <v>836</v>
      </c>
      <c r="C356" s="176" t="s">
        <v>837</v>
      </c>
    </row>
    <row r="357" spans="1:3" ht="13.5">
      <c r="A357" s="176" t="s">
        <v>838</v>
      </c>
      <c r="B357" s="176" t="s">
        <v>839</v>
      </c>
      <c r="C357" s="176" t="s">
        <v>167</v>
      </c>
    </row>
    <row r="358" spans="1:3" ht="13.5">
      <c r="A358" s="176" t="s">
        <v>840</v>
      </c>
      <c r="B358" s="176" t="s">
        <v>841</v>
      </c>
      <c r="C358" s="176" t="s">
        <v>121</v>
      </c>
    </row>
    <row r="359" spans="1:3" ht="13.5">
      <c r="A359" s="176" t="s">
        <v>842</v>
      </c>
      <c r="B359" s="176" t="s">
        <v>843</v>
      </c>
      <c r="C359" s="176" t="s">
        <v>108</v>
      </c>
    </row>
    <row r="360" spans="1:3" ht="13.5">
      <c r="A360" s="176" t="s">
        <v>844</v>
      </c>
      <c r="B360" s="176" t="s">
        <v>845</v>
      </c>
      <c r="C360" s="176" t="s">
        <v>270</v>
      </c>
    </row>
    <row r="361" spans="1:3" ht="13.5">
      <c r="A361" s="176" t="s">
        <v>846</v>
      </c>
      <c r="B361" s="176" t="s">
        <v>847</v>
      </c>
      <c r="C361" s="176" t="s">
        <v>121</v>
      </c>
    </row>
    <row r="362" spans="1:3" ht="13.5">
      <c r="A362" s="176" t="s">
        <v>848</v>
      </c>
      <c r="B362" s="176" t="s">
        <v>849</v>
      </c>
      <c r="C362" s="176" t="s">
        <v>108</v>
      </c>
    </row>
    <row r="363" spans="1:3" ht="13.5">
      <c r="A363" s="176" t="s">
        <v>850</v>
      </c>
      <c r="B363" s="176" t="s">
        <v>851</v>
      </c>
      <c r="C363" s="176" t="s">
        <v>121</v>
      </c>
    </row>
    <row r="364" spans="1:3" ht="13.5">
      <c r="A364" s="176" t="s">
        <v>852</v>
      </c>
      <c r="B364" s="176" t="s">
        <v>853</v>
      </c>
      <c r="C364" s="176" t="s">
        <v>270</v>
      </c>
    </row>
    <row r="365" spans="1:3" ht="13.5">
      <c r="A365" s="176" t="s">
        <v>854</v>
      </c>
      <c r="B365" s="176" t="s">
        <v>855</v>
      </c>
      <c r="C365" s="176" t="s">
        <v>14</v>
      </c>
    </row>
    <row r="366" spans="1:3" ht="13.5">
      <c r="A366" s="176" t="s">
        <v>856</v>
      </c>
      <c r="B366" s="176" t="s">
        <v>857</v>
      </c>
      <c r="C366" s="176" t="s">
        <v>153</v>
      </c>
    </row>
    <row r="367" spans="1:3" ht="13.5">
      <c r="A367" s="176" t="s">
        <v>858</v>
      </c>
      <c r="B367" s="176" t="s">
        <v>859</v>
      </c>
      <c r="C367" s="176" t="s">
        <v>121</v>
      </c>
    </row>
    <row r="368" spans="1:3" ht="13.5">
      <c r="A368" s="176" t="s">
        <v>860</v>
      </c>
      <c r="B368" s="176" t="s">
        <v>861</v>
      </c>
      <c r="C368" s="176" t="s">
        <v>35</v>
      </c>
    </row>
    <row r="369" spans="1:3" ht="13.5">
      <c r="A369" s="176" t="s">
        <v>862</v>
      </c>
      <c r="B369" s="176" t="s">
        <v>863</v>
      </c>
      <c r="C369" s="176" t="s">
        <v>630</v>
      </c>
    </row>
    <row r="370" spans="1:3" ht="13.5">
      <c r="A370" s="176" t="s">
        <v>864</v>
      </c>
      <c r="B370" s="176" t="s">
        <v>865</v>
      </c>
      <c r="C370" s="176" t="s">
        <v>331</v>
      </c>
    </row>
    <row r="371" spans="1:3" ht="13.5">
      <c r="A371" s="176" t="s">
        <v>866</v>
      </c>
      <c r="B371" s="176" t="s">
        <v>867</v>
      </c>
      <c r="C371" s="176" t="s">
        <v>868</v>
      </c>
    </row>
    <row r="372" spans="1:3" ht="13.5">
      <c r="A372" s="176" t="s">
        <v>869</v>
      </c>
      <c r="B372" s="176" t="s">
        <v>870</v>
      </c>
      <c r="C372" s="176" t="s">
        <v>868</v>
      </c>
    </row>
    <row r="373" spans="1:3" ht="13.5">
      <c r="A373" s="176" t="s">
        <v>871</v>
      </c>
      <c r="B373" s="176" t="s">
        <v>872</v>
      </c>
      <c r="C373" s="176" t="s">
        <v>873</v>
      </c>
    </row>
    <row r="374" spans="1:3" ht="13.5">
      <c r="A374" s="176" t="s">
        <v>874</v>
      </c>
      <c r="B374" s="176" t="s">
        <v>875</v>
      </c>
      <c r="C374" s="176" t="s">
        <v>94</v>
      </c>
    </row>
    <row r="375" spans="1:3" ht="13.5">
      <c r="A375" s="176" t="s">
        <v>876</v>
      </c>
      <c r="B375" s="176" t="s">
        <v>877</v>
      </c>
      <c r="C375" s="176" t="s">
        <v>878</v>
      </c>
    </row>
    <row r="376" spans="1:3" ht="13.5">
      <c r="A376" s="176" t="s">
        <v>879</v>
      </c>
      <c r="B376" s="176" t="s">
        <v>880</v>
      </c>
      <c r="C376" s="176" t="s">
        <v>121</v>
      </c>
    </row>
    <row r="377" spans="1:3" ht="13.5">
      <c r="A377" s="176" t="s">
        <v>881</v>
      </c>
      <c r="B377" s="176" t="s">
        <v>882</v>
      </c>
      <c r="C377" s="176" t="s">
        <v>522</v>
      </c>
    </row>
    <row r="378" spans="1:3" ht="13.5">
      <c r="A378" s="176" t="s">
        <v>883</v>
      </c>
      <c r="B378" s="176" t="s">
        <v>884</v>
      </c>
      <c r="C378" s="176" t="s">
        <v>14</v>
      </c>
    </row>
    <row r="379" spans="1:3" ht="13.5">
      <c r="A379" s="176" t="s">
        <v>885</v>
      </c>
      <c r="B379" s="176" t="s">
        <v>886</v>
      </c>
      <c r="C379" s="176" t="s">
        <v>14</v>
      </c>
    </row>
    <row r="380" spans="1:3" ht="13.5">
      <c r="A380" s="176" t="s">
        <v>887</v>
      </c>
      <c r="B380" s="176" t="s">
        <v>888</v>
      </c>
      <c r="C380" s="176" t="s">
        <v>219</v>
      </c>
    </row>
    <row r="381" spans="1:3" ht="13.5">
      <c r="A381" s="176" t="s">
        <v>889</v>
      </c>
      <c r="B381" s="176" t="s">
        <v>890</v>
      </c>
      <c r="C381" s="176" t="s">
        <v>14</v>
      </c>
    </row>
    <row r="382" spans="1:3" ht="13.5">
      <c r="A382" s="176" t="s">
        <v>891</v>
      </c>
      <c r="B382" s="176" t="s">
        <v>892</v>
      </c>
      <c r="C382" s="176" t="s">
        <v>14</v>
      </c>
    </row>
    <row r="383" spans="1:3" ht="13.5">
      <c r="A383" s="176" t="s">
        <v>893</v>
      </c>
      <c r="B383" s="176" t="s">
        <v>894</v>
      </c>
      <c r="C383" s="176" t="s">
        <v>895</v>
      </c>
    </row>
    <row r="384" spans="1:3" ht="13.5">
      <c r="A384" s="176" t="s">
        <v>896</v>
      </c>
      <c r="B384" s="176" t="s">
        <v>897</v>
      </c>
      <c r="C384" s="176" t="s">
        <v>56</v>
      </c>
    </row>
    <row r="385" spans="1:3" ht="13.5">
      <c r="A385" s="176" t="s">
        <v>898</v>
      </c>
      <c r="B385" s="176" t="s">
        <v>899</v>
      </c>
      <c r="C385" s="176" t="s">
        <v>47</v>
      </c>
    </row>
    <row r="386" spans="1:3" ht="13.5">
      <c r="A386" s="176" t="s">
        <v>900</v>
      </c>
      <c r="B386" s="176" t="s">
        <v>901</v>
      </c>
      <c r="C386" s="176" t="s">
        <v>14</v>
      </c>
    </row>
    <row r="387" spans="1:3" ht="13.5">
      <c r="A387" s="176" t="s">
        <v>902</v>
      </c>
      <c r="B387" s="176" t="s">
        <v>903</v>
      </c>
      <c r="C387" s="176" t="s">
        <v>47</v>
      </c>
    </row>
    <row r="388" spans="1:3" ht="13.5">
      <c r="A388" s="176" t="s">
        <v>904</v>
      </c>
      <c r="B388" s="176" t="s">
        <v>905</v>
      </c>
      <c r="C388" s="176" t="s">
        <v>14</v>
      </c>
    </row>
    <row r="389" spans="1:3" ht="13.5">
      <c r="A389" s="176" t="s">
        <v>906</v>
      </c>
      <c r="B389" s="176" t="s">
        <v>907</v>
      </c>
      <c r="C389" s="176" t="s">
        <v>472</v>
      </c>
    </row>
    <row r="390" spans="1:3" ht="13.5">
      <c r="A390" s="176" t="s">
        <v>908</v>
      </c>
      <c r="B390" s="176" t="s">
        <v>909</v>
      </c>
      <c r="C390" s="176" t="s">
        <v>716</v>
      </c>
    </row>
    <row r="391" spans="1:3" ht="13.5">
      <c r="A391" s="176" t="s">
        <v>910</v>
      </c>
      <c r="B391" s="176" t="s">
        <v>911</v>
      </c>
      <c r="C391" s="176" t="s">
        <v>912</v>
      </c>
    </row>
    <row r="392" spans="1:3" ht="13.5">
      <c r="A392" s="176" t="s">
        <v>913</v>
      </c>
      <c r="B392" s="176" t="s">
        <v>914</v>
      </c>
      <c r="C392" s="176" t="s">
        <v>236</v>
      </c>
    </row>
    <row r="393" spans="1:3" ht="13.5">
      <c r="A393" s="176" t="s">
        <v>915</v>
      </c>
      <c r="B393" s="176" t="s">
        <v>916</v>
      </c>
      <c r="C393" s="176" t="s">
        <v>164</v>
      </c>
    </row>
    <row r="394" spans="1:3" ht="13.5">
      <c r="A394" s="176" t="s">
        <v>917</v>
      </c>
      <c r="B394" s="176" t="s">
        <v>918</v>
      </c>
      <c r="C394" s="176" t="s">
        <v>72</v>
      </c>
    </row>
    <row r="395" spans="1:3" ht="13.5">
      <c r="A395" s="176" t="s">
        <v>919</v>
      </c>
      <c r="B395" s="176" t="s">
        <v>920</v>
      </c>
      <c r="C395" s="176" t="s">
        <v>53</v>
      </c>
    </row>
    <row r="396" spans="1:3" ht="13.5">
      <c r="A396" s="176" t="s">
        <v>921</v>
      </c>
      <c r="B396" s="176" t="s">
        <v>922</v>
      </c>
      <c r="C396" s="176" t="s">
        <v>716</v>
      </c>
    </row>
    <row r="397" spans="1:3" ht="13.5">
      <c r="A397" s="176" t="s">
        <v>923</v>
      </c>
      <c r="B397" s="176" t="s">
        <v>924</v>
      </c>
      <c r="C397" s="176" t="s">
        <v>925</v>
      </c>
    </row>
    <row r="398" spans="1:3" ht="13.5">
      <c r="A398" s="176" t="s">
        <v>926</v>
      </c>
      <c r="B398" s="176" t="s">
        <v>927</v>
      </c>
      <c r="C398" s="176" t="s">
        <v>928</v>
      </c>
    </row>
    <row r="399" spans="1:3" ht="13.5">
      <c r="A399" s="176" t="s">
        <v>929</v>
      </c>
      <c r="B399" s="176" t="s">
        <v>930</v>
      </c>
      <c r="C399" s="176" t="s">
        <v>167</v>
      </c>
    </row>
    <row r="400" spans="1:3" ht="13.5">
      <c r="A400" s="176" t="s">
        <v>931</v>
      </c>
      <c r="B400" s="176" t="s">
        <v>932</v>
      </c>
      <c r="C400" s="176" t="s">
        <v>933</v>
      </c>
    </row>
    <row r="401" spans="1:3" ht="13.5">
      <c r="A401" s="176" t="s">
        <v>934</v>
      </c>
      <c r="B401" s="176" t="s">
        <v>935</v>
      </c>
      <c r="C401" s="176" t="s">
        <v>129</v>
      </c>
    </row>
    <row r="402" spans="1:3" ht="13.5">
      <c r="A402" s="176" t="s">
        <v>936</v>
      </c>
      <c r="B402" s="176" t="s">
        <v>937</v>
      </c>
      <c r="C402" s="176" t="s">
        <v>167</v>
      </c>
    </row>
    <row r="403" spans="1:3" ht="13.5">
      <c r="A403" s="176" t="s">
        <v>938</v>
      </c>
      <c r="B403" s="176" t="s">
        <v>939</v>
      </c>
      <c r="C403" s="176" t="s">
        <v>156</v>
      </c>
    </row>
    <row r="404" spans="1:3" ht="13.5">
      <c r="A404" s="176" t="s">
        <v>940</v>
      </c>
      <c r="B404" s="176" t="s">
        <v>941</v>
      </c>
      <c r="C404" s="176" t="s">
        <v>630</v>
      </c>
    </row>
    <row r="405" spans="1:3" ht="13.5">
      <c r="A405" s="176" t="s">
        <v>942</v>
      </c>
      <c r="B405" s="176" t="s">
        <v>943</v>
      </c>
      <c r="C405" s="176" t="s">
        <v>121</v>
      </c>
    </row>
    <row r="406" spans="1:3" ht="13.5">
      <c r="A406" s="176" t="s">
        <v>944</v>
      </c>
      <c r="B406" s="176" t="s">
        <v>945</v>
      </c>
      <c r="C406" s="176" t="s">
        <v>946</v>
      </c>
    </row>
    <row r="407" spans="1:3" ht="13.5">
      <c r="A407" s="176" t="s">
        <v>947</v>
      </c>
      <c r="B407" s="176" t="s">
        <v>948</v>
      </c>
      <c r="C407" s="176" t="s">
        <v>566</v>
      </c>
    </row>
    <row r="408" spans="1:3" ht="13.5">
      <c r="A408" s="176" t="s">
        <v>949</v>
      </c>
      <c r="B408" s="176" t="s">
        <v>950</v>
      </c>
      <c r="C408" s="176" t="s">
        <v>230</v>
      </c>
    </row>
    <row r="409" spans="1:3" ht="13.5">
      <c r="A409" s="176" t="s">
        <v>951</v>
      </c>
      <c r="B409" s="176" t="s">
        <v>952</v>
      </c>
      <c r="C409" s="176" t="s">
        <v>105</v>
      </c>
    </row>
    <row r="410" spans="1:3" ht="13.5">
      <c r="A410" s="176" t="s">
        <v>953</v>
      </c>
      <c r="B410" s="176" t="s">
        <v>954</v>
      </c>
      <c r="C410" s="176" t="s">
        <v>270</v>
      </c>
    </row>
    <row r="411" spans="1:3" ht="13.5">
      <c r="A411" s="176" t="s">
        <v>955</v>
      </c>
      <c r="B411" s="176" t="s">
        <v>956</v>
      </c>
      <c r="C411" s="176" t="s">
        <v>102</v>
      </c>
    </row>
    <row r="412" spans="1:3" ht="13.5">
      <c r="A412" s="176" t="s">
        <v>957</v>
      </c>
      <c r="B412" s="176" t="s">
        <v>958</v>
      </c>
      <c r="C412" s="176" t="s">
        <v>959</v>
      </c>
    </row>
    <row r="413" spans="1:3" ht="13.5">
      <c r="A413" s="176" t="s">
        <v>960</v>
      </c>
      <c r="B413" s="176" t="s">
        <v>961</v>
      </c>
      <c r="C413" s="176" t="s">
        <v>962</v>
      </c>
    </row>
    <row r="414" spans="1:3" ht="13.5">
      <c r="A414" s="176" t="s">
        <v>963</v>
      </c>
      <c r="B414" s="176" t="s">
        <v>964</v>
      </c>
      <c r="C414" s="176" t="s">
        <v>965</v>
      </c>
    </row>
    <row r="415" spans="1:3" ht="13.5">
      <c r="A415" s="176" t="s">
        <v>966</v>
      </c>
      <c r="B415" s="176" t="s">
        <v>967</v>
      </c>
      <c r="C415" s="176" t="s">
        <v>968</v>
      </c>
    </row>
    <row r="416" spans="1:3" ht="13.5">
      <c r="A416" s="176" t="s">
        <v>969</v>
      </c>
      <c r="B416" s="176" t="s">
        <v>970</v>
      </c>
      <c r="C416" s="176" t="s">
        <v>239</v>
      </c>
    </row>
    <row r="417" spans="1:3" ht="13.5">
      <c r="A417" s="176" t="s">
        <v>971</v>
      </c>
      <c r="B417" s="176" t="s">
        <v>972</v>
      </c>
      <c r="C417" s="176" t="s">
        <v>973</v>
      </c>
    </row>
    <row r="418" spans="1:3" ht="13.5">
      <c r="A418" s="176" t="s">
        <v>974</v>
      </c>
      <c r="B418" s="176" t="s">
        <v>975</v>
      </c>
      <c r="C418" s="176" t="s">
        <v>242</v>
      </c>
    </row>
    <row r="419" spans="1:3" ht="13.5">
      <c r="A419" s="176" t="s">
        <v>976</v>
      </c>
      <c r="B419" s="176" t="s">
        <v>977</v>
      </c>
      <c r="C419" s="176" t="s">
        <v>108</v>
      </c>
    </row>
    <row r="420" spans="1:3" ht="13.5">
      <c r="A420" s="176" t="s">
        <v>978</v>
      </c>
      <c r="B420" s="176" t="s">
        <v>979</v>
      </c>
      <c r="C420" s="176" t="s">
        <v>245</v>
      </c>
    </row>
    <row r="421" spans="1:3" ht="13.5">
      <c r="A421" s="176" t="s">
        <v>980</v>
      </c>
      <c r="B421" s="176" t="s">
        <v>981</v>
      </c>
      <c r="C421" s="176" t="s">
        <v>121</v>
      </c>
    </row>
    <row r="422" spans="1:3" ht="13.5">
      <c r="A422" s="176" t="s">
        <v>982</v>
      </c>
      <c r="B422" s="176" t="s">
        <v>983</v>
      </c>
      <c r="C422" s="176" t="s">
        <v>23</v>
      </c>
    </row>
    <row r="423" spans="1:3" ht="13.5">
      <c r="A423" s="176" t="s">
        <v>984</v>
      </c>
      <c r="B423" s="176" t="s">
        <v>985</v>
      </c>
      <c r="C423" s="176" t="s">
        <v>630</v>
      </c>
    </row>
    <row r="424" spans="1:3" ht="13.5">
      <c r="A424" s="176" t="s">
        <v>986</v>
      </c>
      <c r="B424" s="176" t="s">
        <v>987</v>
      </c>
      <c r="C424" s="176" t="s">
        <v>23</v>
      </c>
    </row>
    <row r="425" spans="1:3" ht="13.5">
      <c r="A425" s="176" t="s">
        <v>988</v>
      </c>
      <c r="B425" s="176" t="s">
        <v>989</v>
      </c>
      <c r="C425" s="176" t="s">
        <v>990</v>
      </c>
    </row>
    <row r="426" spans="1:3" ht="13.5">
      <c r="A426" s="176" t="s">
        <v>991</v>
      </c>
      <c r="B426" s="176" t="s">
        <v>992</v>
      </c>
      <c r="C426" s="176" t="s">
        <v>11</v>
      </c>
    </row>
    <row r="427" spans="1:3" ht="13.5">
      <c r="A427" s="176" t="s">
        <v>993</v>
      </c>
      <c r="B427" s="176" t="s">
        <v>994</v>
      </c>
      <c r="C427" s="176" t="s">
        <v>50</v>
      </c>
    </row>
    <row r="428" spans="1:3" ht="13.5">
      <c r="A428" s="176" t="s">
        <v>995</v>
      </c>
      <c r="B428" s="176" t="s">
        <v>996</v>
      </c>
      <c r="C428" s="176" t="s">
        <v>997</v>
      </c>
    </row>
    <row r="429" spans="1:3" ht="13.5">
      <c r="A429" s="176" t="s">
        <v>998</v>
      </c>
      <c r="B429" s="176" t="s">
        <v>999</v>
      </c>
      <c r="C429" s="176" t="s">
        <v>1000</v>
      </c>
    </row>
    <row r="430" spans="1:3" ht="13.5">
      <c r="A430" s="176" t="s">
        <v>1001</v>
      </c>
      <c r="B430" s="176" t="s">
        <v>1002</v>
      </c>
      <c r="C430" s="176" t="s">
        <v>170</v>
      </c>
    </row>
    <row r="431" spans="1:3" ht="13.5">
      <c r="A431" s="176" t="s">
        <v>1003</v>
      </c>
      <c r="B431" s="176" t="s">
        <v>1004</v>
      </c>
      <c r="C431" s="176" t="s">
        <v>170</v>
      </c>
    </row>
    <row r="432" spans="1:3" ht="13.5">
      <c r="A432" s="176" t="s">
        <v>1005</v>
      </c>
      <c r="B432" s="176" t="s">
        <v>1006</v>
      </c>
      <c r="C432" s="176" t="s">
        <v>167</v>
      </c>
    </row>
    <row r="433" spans="1:3" ht="13.5">
      <c r="A433" s="176" t="s">
        <v>1007</v>
      </c>
      <c r="B433" s="176" t="s">
        <v>1008</v>
      </c>
      <c r="C433" s="176" t="s">
        <v>121</v>
      </c>
    </row>
    <row r="434" spans="1:3" ht="13.5">
      <c r="A434" s="176" t="s">
        <v>1009</v>
      </c>
      <c r="B434" s="176" t="s">
        <v>1010</v>
      </c>
      <c r="C434" s="176" t="s">
        <v>150</v>
      </c>
    </row>
    <row r="435" spans="1:3" ht="13.5">
      <c r="A435" s="176" t="s">
        <v>1011</v>
      </c>
      <c r="B435" s="176" t="s">
        <v>1012</v>
      </c>
      <c r="C435" s="176" t="s">
        <v>72</v>
      </c>
    </row>
    <row r="436" spans="1:3" ht="13.5">
      <c r="A436" s="176" t="s">
        <v>1013</v>
      </c>
      <c r="B436" s="176" t="s">
        <v>1014</v>
      </c>
      <c r="C436" s="176" t="s">
        <v>768</v>
      </c>
    </row>
    <row r="437" spans="1:3" ht="13.5">
      <c r="A437" s="176" t="s">
        <v>1015</v>
      </c>
      <c r="B437" s="176" t="s">
        <v>1016</v>
      </c>
      <c r="C437" s="176" t="s">
        <v>239</v>
      </c>
    </row>
    <row r="438" spans="1:3" ht="13.5">
      <c r="A438" s="176" t="s">
        <v>1017</v>
      </c>
      <c r="B438" s="176" t="s">
        <v>1018</v>
      </c>
      <c r="C438" s="176" t="s">
        <v>873</v>
      </c>
    </row>
    <row r="439" spans="1:3" ht="13.5">
      <c r="A439" s="176" t="s">
        <v>1019</v>
      </c>
      <c r="B439" s="176" t="s">
        <v>1020</v>
      </c>
      <c r="C439" s="176" t="s">
        <v>91</v>
      </c>
    </row>
    <row r="440" spans="1:3" ht="13.5">
      <c r="A440" s="176" t="s">
        <v>1021</v>
      </c>
      <c r="B440" s="176" t="s">
        <v>1022</v>
      </c>
      <c r="C440" s="176" t="s">
        <v>355</v>
      </c>
    </row>
    <row r="441" spans="1:3" ht="13.5">
      <c r="A441" s="176" t="s">
        <v>1023</v>
      </c>
      <c r="B441" s="176" t="s">
        <v>1024</v>
      </c>
      <c r="C441" s="176" t="s">
        <v>1025</v>
      </c>
    </row>
    <row r="442" spans="1:3" ht="13.5">
      <c r="A442" s="176" t="s">
        <v>1026</v>
      </c>
      <c r="B442" s="176" t="s">
        <v>1027</v>
      </c>
      <c r="C442" s="176" t="s">
        <v>53</v>
      </c>
    </row>
    <row r="443" spans="1:3" ht="13.5">
      <c r="A443" s="176" t="s">
        <v>1028</v>
      </c>
      <c r="B443" s="176" t="s">
        <v>1029</v>
      </c>
      <c r="C443" s="176" t="s">
        <v>233</v>
      </c>
    </row>
    <row r="444" spans="1:3" ht="13.5">
      <c r="A444" s="176" t="s">
        <v>1030</v>
      </c>
      <c r="B444" s="176" t="s">
        <v>1031</v>
      </c>
      <c r="C444" s="176" t="s">
        <v>113</v>
      </c>
    </row>
    <row r="445" spans="1:3" ht="13.5">
      <c r="A445" s="176" t="s">
        <v>1032</v>
      </c>
      <c r="B445" s="176" t="s">
        <v>1033</v>
      </c>
      <c r="C445" s="176" t="s">
        <v>64</v>
      </c>
    </row>
    <row r="446" spans="1:3" ht="13.5">
      <c r="A446" s="176" t="s">
        <v>1034</v>
      </c>
      <c r="B446" s="176" t="s">
        <v>1035</v>
      </c>
      <c r="C446" s="176" t="s">
        <v>1036</v>
      </c>
    </row>
    <row r="447" spans="1:3" ht="13.5">
      <c r="A447" s="176" t="s">
        <v>1037</v>
      </c>
      <c r="B447" s="176" t="s">
        <v>1038</v>
      </c>
      <c r="C447" s="176" t="s">
        <v>1036</v>
      </c>
    </row>
    <row r="448" spans="1:3" ht="13.5">
      <c r="A448" s="176" t="s">
        <v>1039</v>
      </c>
      <c r="B448" s="176" t="s">
        <v>1040</v>
      </c>
      <c r="C448" s="176" t="s">
        <v>91</v>
      </c>
    </row>
    <row r="449" spans="1:3" ht="13.5">
      <c r="A449" s="176" t="s">
        <v>1041</v>
      </c>
      <c r="B449" s="176" t="s">
        <v>1042</v>
      </c>
      <c r="C449" s="176" t="s">
        <v>153</v>
      </c>
    </row>
    <row r="450" spans="1:3" ht="13.5">
      <c r="A450" s="176" t="s">
        <v>1043</v>
      </c>
      <c r="B450" s="176" t="s">
        <v>1044</v>
      </c>
      <c r="C450" s="176" t="s">
        <v>156</v>
      </c>
    </row>
    <row r="451" spans="1:3" ht="13.5">
      <c r="A451" s="176" t="s">
        <v>1045</v>
      </c>
      <c r="B451" s="176" t="s">
        <v>1046</v>
      </c>
      <c r="C451" s="176" t="s">
        <v>230</v>
      </c>
    </row>
    <row r="452" spans="1:3" ht="13.5">
      <c r="A452" s="176" t="s">
        <v>1047</v>
      </c>
      <c r="B452" s="176" t="s">
        <v>1048</v>
      </c>
      <c r="C452" s="176" t="s">
        <v>472</v>
      </c>
    </row>
    <row r="453" spans="1:3" ht="13.5">
      <c r="A453" s="176" t="s">
        <v>1049</v>
      </c>
      <c r="B453" s="176" t="s">
        <v>1050</v>
      </c>
      <c r="C453" s="176" t="s">
        <v>11</v>
      </c>
    </row>
    <row r="454" spans="1:3" ht="13.5">
      <c r="A454" s="176" t="s">
        <v>1051</v>
      </c>
      <c r="B454" s="176" t="s">
        <v>1052</v>
      </c>
      <c r="C454" s="176" t="s">
        <v>472</v>
      </c>
    </row>
    <row r="455" spans="1:3" ht="13.5">
      <c r="A455" s="176" t="s">
        <v>1053</v>
      </c>
      <c r="B455" s="176" t="s">
        <v>1054</v>
      </c>
      <c r="C455" s="176" t="s">
        <v>72</v>
      </c>
    </row>
    <row r="456" spans="1:3" ht="13.5">
      <c r="A456" s="176" t="s">
        <v>1055</v>
      </c>
      <c r="B456" s="176" t="s">
        <v>1056</v>
      </c>
      <c r="C456" s="176" t="s">
        <v>121</v>
      </c>
    </row>
    <row r="457" spans="1:3" ht="13.5">
      <c r="A457" s="176" t="s">
        <v>1057</v>
      </c>
      <c r="B457" s="176" t="s">
        <v>1058</v>
      </c>
      <c r="C457" s="176" t="s">
        <v>1059</v>
      </c>
    </row>
    <row r="458" spans="1:3" ht="13.5">
      <c r="A458" s="176" t="s">
        <v>1060</v>
      </c>
      <c r="B458" s="176" t="s">
        <v>1061</v>
      </c>
      <c r="C458" s="176" t="s">
        <v>959</v>
      </c>
    </row>
    <row r="459" spans="1:3" ht="13.5">
      <c r="A459" s="176" t="s">
        <v>1062</v>
      </c>
      <c r="B459" s="176" t="s">
        <v>1063</v>
      </c>
      <c r="C459" s="176" t="s">
        <v>167</v>
      </c>
    </row>
    <row r="460" spans="1:3" ht="13.5">
      <c r="A460" s="176" t="s">
        <v>1064</v>
      </c>
      <c r="B460" s="176" t="s">
        <v>1065</v>
      </c>
      <c r="C460" s="176" t="s">
        <v>167</v>
      </c>
    </row>
    <row r="461" spans="1:3" ht="13.5">
      <c r="A461" s="176" t="s">
        <v>1066</v>
      </c>
      <c r="B461" s="176" t="s">
        <v>1067</v>
      </c>
      <c r="C461" s="176" t="s">
        <v>260</v>
      </c>
    </row>
    <row r="462" spans="1:3" ht="13.5">
      <c r="A462" s="176" t="s">
        <v>1068</v>
      </c>
      <c r="B462" s="176" t="s">
        <v>1069</v>
      </c>
      <c r="C462" s="176" t="s">
        <v>1070</v>
      </c>
    </row>
    <row r="463" spans="1:3" ht="13.5">
      <c r="A463" s="176" t="s">
        <v>1071</v>
      </c>
      <c r="B463" s="176" t="s">
        <v>1072</v>
      </c>
      <c r="C463" s="176" t="s">
        <v>1025</v>
      </c>
    </row>
    <row r="464" spans="1:3" ht="13.5">
      <c r="A464" s="176" t="s">
        <v>1073</v>
      </c>
      <c r="B464" s="176" t="s">
        <v>1074</v>
      </c>
      <c r="C464" s="176" t="s">
        <v>113</v>
      </c>
    </row>
    <row r="465" spans="1:3" ht="13.5">
      <c r="A465" s="176" t="s">
        <v>1075</v>
      </c>
      <c r="B465" s="176" t="s">
        <v>1076</v>
      </c>
      <c r="C465" s="176" t="s">
        <v>1077</v>
      </c>
    </row>
    <row r="466" spans="1:3" ht="13.5">
      <c r="A466" s="176" t="s">
        <v>1078</v>
      </c>
      <c r="B466" s="176" t="s">
        <v>1079</v>
      </c>
      <c r="C466" s="176" t="s">
        <v>69</v>
      </c>
    </row>
    <row r="467" spans="1:3" ht="13.5">
      <c r="A467" s="176" t="s">
        <v>1080</v>
      </c>
      <c r="B467" s="176" t="s">
        <v>1081</v>
      </c>
      <c r="C467" s="176" t="s">
        <v>144</v>
      </c>
    </row>
    <row r="468" spans="1:3" ht="13.5">
      <c r="A468" s="176" t="s">
        <v>1082</v>
      </c>
      <c r="B468" s="176" t="s">
        <v>1083</v>
      </c>
      <c r="C468" s="176" t="s">
        <v>1084</v>
      </c>
    </row>
    <row r="469" spans="1:3" ht="13.5">
      <c r="A469" s="176" t="s">
        <v>1085</v>
      </c>
      <c r="B469" s="176" t="s">
        <v>1086</v>
      </c>
      <c r="C469" s="176" t="s">
        <v>94</v>
      </c>
    </row>
    <row r="470" spans="1:3" ht="13.5">
      <c r="A470" s="176" t="s">
        <v>1087</v>
      </c>
      <c r="B470" s="176" t="s">
        <v>1088</v>
      </c>
      <c r="C470" s="176" t="s">
        <v>14</v>
      </c>
    </row>
    <row r="471" spans="1:3" ht="13.5">
      <c r="A471" s="176" t="s">
        <v>1089</v>
      </c>
      <c r="B471" s="176" t="s">
        <v>1090</v>
      </c>
      <c r="C471" s="176" t="s">
        <v>14</v>
      </c>
    </row>
    <row r="472" spans="1:3" ht="13.5">
      <c r="A472" s="176" t="s">
        <v>1091</v>
      </c>
      <c r="B472" s="176" t="s">
        <v>1092</v>
      </c>
      <c r="C472" s="176" t="s">
        <v>809</v>
      </c>
    </row>
    <row r="473" spans="1:3" ht="13.5">
      <c r="A473" s="176" t="s">
        <v>1093</v>
      </c>
      <c r="B473" s="176" t="s">
        <v>1094</v>
      </c>
      <c r="C473" s="176" t="s">
        <v>236</v>
      </c>
    </row>
    <row r="474" spans="1:3" ht="13.5">
      <c r="A474" s="176" t="s">
        <v>1095</v>
      </c>
      <c r="B474" s="176" t="s">
        <v>1096</v>
      </c>
      <c r="C474" s="176" t="s">
        <v>72</v>
      </c>
    </row>
    <row r="475" spans="1:3" ht="13.5">
      <c r="A475" s="176" t="s">
        <v>1097</v>
      </c>
      <c r="B475" s="176" t="s">
        <v>1098</v>
      </c>
      <c r="C475" s="176" t="s">
        <v>64</v>
      </c>
    </row>
    <row r="476" spans="1:3" ht="13.5">
      <c r="A476" s="176" t="s">
        <v>1099</v>
      </c>
      <c r="B476" s="176" t="s">
        <v>1100</v>
      </c>
      <c r="C476" s="176" t="s">
        <v>47</v>
      </c>
    </row>
    <row r="477" spans="1:3" ht="13.5">
      <c r="A477" s="176" t="s">
        <v>1101</v>
      </c>
      <c r="B477" s="176" t="s">
        <v>1102</v>
      </c>
      <c r="C477" s="176" t="s">
        <v>167</v>
      </c>
    </row>
    <row r="478" spans="1:3" ht="13.5">
      <c r="A478" s="176" t="s">
        <v>1103</v>
      </c>
      <c r="B478" s="176" t="s">
        <v>1104</v>
      </c>
      <c r="C478" s="176" t="s">
        <v>59</v>
      </c>
    </row>
    <row r="479" spans="1:3" ht="13.5">
      <c r="A479" s="176" t="s">
        <v>1105</v>
      </c>
      <c r="B479" s="176" t="s">
        <v>1106</v>
      </c>
      <c r="C479" s="176" t="s">
        <v>91</v>
      </c>
    </row>
    <row r="480" spans="1:3" ht="13.5">
      <c r="A480" s="176" t="s">
        <v>1107</v>
      </c>
      <c r="B480" s="176" t="s">
        <v>1108</v>
      </c>
      <c r="C480" s="176" t="s">
        <v>1109</v>
      </c>
    </row>
    <row r="481" spans="1:3" ht="13.5">
      <c r="A481" s="176" t="s">
        <v>1110</v>
      </c>
      <c r="B481" s="176" t="s">
        <v>1111</v>
      </c>
      <c r="C481" s="176" t="s">
        <v>17</v>
      </c>
    </row>
    <row r="482" spans="1:3" ht="13.5">
      <c r="A482" s="176" t="s">
        <v>1112</v>
      </c>
      <c r="B482" s="176" t="s">
        <v>1113</v>
      </c>
      <c r="C482" s="176" t="s">
        <v>91</v>
      </c>
    </row>
    <row r="483" spans="1:3" ht="13.5">
      <c r="A483" s="176" t="s">
        <v>1114</v>
      </c>
      <c r="B483" s="176" t="s">
        <v>1115</v>
      </c>
      <c r="C483" s="176" t="s">
        <v>8</v>
      </c>
    </row>
    <row r="484" spans="1:3" ht="13.5">
      <c r="A484" s="176" t="s">
        <v>1116</v>
      </c>
      <c r="B484" s="176" t="s">
        <v>1117</v>
      </c>
      <c r="C484" s="176" t="s">
        <v>53</v>
      </c>
    </row>
    <row r="485" spans="1:3" ht="13.5">
      <c r="A485" s="176" t="s">
        <v>1118</v>
      </c>
      <c r="B485" s="176" t="s">
        <v>1119</v>
      </c>
      <c r="C485" s="176" t="s">
        <v>53</v>
      </c>
    </row>
    <row r="486" spans="1:3" ht="13.5">
      <c r="A486" s="176" t="s">
        <v>1120</v>
      </c>
      <c r="B486" s="176" t="s">
        <v>1121</v>
      </c>
      <c r="C486" s="176" t="s">
        <v>113</v>
      </c>
    </row>
    <row r="487" spans="1:3" ht="13.5">
      <c r="A487" s="176" t="s">
        <v>1122</v>
      </c>
      <c r="B487" s="176" t="s">
        <v>1123</v>
      </c>
      <c r="C487" s="176" t="s">
        <v>209</v>
      </c>
    </row>
    <row r="488" spans="1:3" ht="13.5">
      <c r="A488" s="176" t="s">
        <v>1124</v>
      </c>
      <c r="B488" s="176" t="s">
        <v>1125</v>
      </c>
      <c r="C488" s="176" t="s">
        <v>645</v>
      </c>
    </row>
    <row r="489" spans="1:3" ht="13.5">
      <c r="A489" s="176" t="s">
        <v>1126</v>
      </c>
      <c r="B489" s="176" t="s">
        <v>1127</v>
      </c>
      <c r="C489" s="176" t="s">
        <v>167</v>
      </c>
    </row>
    <row r="490" spans="1:3" ht="13.5">
      <c r="A490" s="176" t="s">
        <v>1128</v>
      </c>
      <c r="B490" s="176" t="s">
        <v>1129</v>
      </c>
      <c r="C490" s="176" t="s">
        <v>167</v>
      </c>
    </row>
    <row r="491" spans="1:3" ht="13.5">
      <c r="A491" s="176" t="s">
        <v>1130</v>
      </c>
      <c r="B491" s="176" t="s">
        <v>1131</v>
      </c>
      <c r="C491" s="176" t="s">
        <v>47</v>
      </c>
    </row>
    <row r="492" spans="1:3" ht="13.5">
      <c r="A492" s="176" t="s">
        <v>1132</v>
      </c>
      <c r="B492" s="176" t="s">
        <v>1133</v>
      </c>
      <c r="C492" s="176" t="s">
        <v>121</v>
      </c>
    </row>
    <row r="493" spans="1:3" ht="13.5">
      <c r="A493" s="176" t="s">
        <v>1134</v>
      </c>
      <c r="B493" s="176" t="s">
        <v>1135</v>
      </c>
      <c r="C493" s="176" t="s">
        <v>121</v>
      </c>
    </row>
    <row r="494" spans="1:3" ht="13.5">
      <c r="A494" s="176" t="s">
        <v>1136</v>
      </c>
      <c r="B494" s="176" t="s">
        <v>1137</v>
      </c>
      <c r="C494" s="176" t="s">
        <v>716</v>
      </c>
    </row>
    <row r="495" spans="1:3" ht="13.5">
      <c r="A495" s="176" t="s">
        <v>1138</v>
      </c>
      <c r="B495" s="176" t="s">
        <v>1139</v>
      </c>
      <c r="C495" s="176" t="s">
        <v>1140</v>
      </c>
    </row>
    <row r="496" spans="1:3" ht="13.5">
      <c r="A496" s="176" t="s">
        <v>1141</v>
      </c>
      <c r="B496" s="176" t="s">
        <v>1139</v>
      </c>
      <c r="C496" s="176" t="s">
        <v>1142</v>
      </c>
    </row>
    <row r="497" spans="1:3" ht="13.5">
      <c r="A497" s="176" t="s">
        <v>1143</v>
      </c>
      <c r="B497" s="176" t="s">
        <v>1144</v>
      </c>
      <c r="C497" s="176" t="s">
        <v>239</v>
      </c>
    </row>
    <row r="498" spans="1:3" ht="13.5">
      <c r="A498" s="176" t="s">
        <v>1145</v>
      </c>
      <c r="B498" s="176" t="s">
        <v>1146</v>
      </c>
      <c r="C498" s="176" t="s">
        <v>53</v>
      </c>
    </row>
    <row r="499" spans="1:3" ht="13.5">
      <c r="A499" s="176" t="s">
        <v>1147</v>
      </c>
      <c r="B499" s="176" t="s">
        <v>1148</v>
      </c>
      <c r="C499" s="176" t="s">
        <v>153</v>
      </c>
    </row>
    <row r="500" spans="1:3" ht="13.5">
      <c r="A500" s="176" t="s">
        <v>1149</v>
      </c>
      <c r="B500" s="176" t="s">
        <v>1150</v>
      </c>
      <c r="C500" s="176" t="s">
        <v>153</v>
      </c>
    </row>
    <row r="501" spans="1:3" ht="13.5">
      <c r="A501" s="176" t="s">
        <v>1151</v>
      </c>
      <c r="B501" s="176" t="s">
        <v>1152</v>
      </c>
      <c r="C501" s="176" t="s">
        <v>11</v>
      </c>
    </row>
    <row r="502" spans="1:3" ht="13.5">
      <c r="A502" s="176" t="s">
        <v>1153</v>
      </c>
      <c r="B502" s="176" t="s">
        <v>1154</v>
      </c>
      <c r="C502" s="176" t="s">
        <v>153</v>
      </c>
    </row>
    <row r="503" spans="1:3" ht="13.5">
      <c r="A503" s="176" t="s">
        <v>1155</v>
      </c>
      <c r="B503" s="176" t="s">
        <v>1156</v>
      </c>
      <c r="C503" s="176" t="s">
        <v>14</v>
      </c>
    </row>
    <row r="504" spans="1:3" ht="13.5">
      <c r="A504" s="176" t="s">
        <v>1157</v>
      </c>
      <c r="B504" s="176" t="s">
        <v>1158</v>
      </c>
      <c r="C504" s="176" t="s">
        <v>14</v>
      </c>
    </row>
    <row r="505" spans="1:3" ht="13.5">
      <c r="A505" s="176" t="s">
        <v>1159</v>
      </c>
      <c r="B505" s="176" t="s">
        <v>1160</v>
      </c>
      <c r="C505" s="176" t="s">
        <v>14</v>
      </c>
    </row>
    <row r="506" spans="1:3" ht="13.5">
      <c r="A506" s="176" t="s">
        <v>1161</v>
      </c>
      <c r="B506" s="176" t="s">
        <v>1162</v>
      </c>
      <c r="C506" s="176" t="s">
        <v>1163</v>
      </c>
    </row>
    <row r="507" spans="1:3" ht="13.5">
      <c r="A507" s="176" t="s">
        <v>1164</v>
      </c>
      <c r="B507" s="176" t="s">
        <v>1165</v>
      </c>
      <c r="C507" s="176" t="s">
        <v>1163</v>
      </c>
    </row>
    <row r="508" spans="1:3" ht="13.5">
      <c r="A508" s="176" t="s">
        <v>1166</v>
      </c>
      <c r="B508" s="176" t="s">
        <v>1167</v>
      </c>
      <c r="C508" s="176" t="s">
        <v>129</v>
      </c>
    </row>
    <row r="509" spans="1:3" ht="13.5">
      <c r="A509" s="176" t="s">
        <v>1168</v>
      </c>
      <c r="B509" s="176" t="s">
        <v>1169</v>
      </c>
      <c r="C509" s="176" t="s">
        <v>185</v>
      </c>
    </row>
    <row r="510" spans="1:3" ht="13.5">
      <c r="A510" s="176" t="s">
        <v>1170</v>
      </c>
      <c r="B510" s="176" t="s">
        <v>1171</v>
      </c>
      <c r="C510" s="176" t="s">
        <v>239</v>
      </c>
    </row>
    <row r="511" spans="1:3" ht="13.5">
      <c r="A511" s="176" t="s">
        <v>1172</v>
      </c>
      <c r="B511" s="176" t="s">
        <v>1173</v>
      </c>
      <c r="C511" s="176" t="s">
        <v>1173</v>
      </c>
    </row>
    <row r="512" spans="1:3" ht="13.5">
      <c r="A512" s="176" t="s">
        <v>1174</v>
      </c>
      <c r="B512" s="176" t="s">
        <v>1175</v>
      </c>
      <c r="C512" s="176" t="s">
        <v>47</v>
      </c>
    </row>
    <row r="513" spans="1:3" ht="13.5">
      <c r="A513" s="176" t="s">
        <v>1176</v>
      </c>
      <c r="B513" s="176" t="s">
        <v>1177</v>
      </c>
      <c r="C513" s="176" t="s">
        <v>56</v>
      </c>
    </row>
    <row r="514" spans="1:3" ht="13.5">
      <c r="A514" s="176" t="s">
        <v>1178</v>
      </c>
      <c r="B514" s="176" t="s">
        <v>1179</v>
      </c>
      <c r="C514" s="176" t="s">
        <v>35</v>
      </c>
    </row>
    <row r="515" spans="1:3" ht="13.5">
      <c r="A515" s="176" t="s">
        <v>1180</v>
      </c>
      <c r="B515" s="176" t="s">
        <v>1181</v>
      </c>
      <c r="C515" s="176" t="s">
        <v>809</v>
      </c>
    </row>
    <row r="516" spans="1:3" ht="13.5">
      <c r="A516" s="176" t="s">
        <v>1182</v>
      </c>
      <c r="B516" s="176" t="s">
        <v>1183</v>
      </c>
      <c r="C516" s="176" t="s">
        <v>50</v>
      </c>
    </row>
    <row r="517" spans="1:3" ht="13.5">
      <c r="A517" s="176" t="s">
        <v>1184</v>
      </c>
      <c r="B517" s="176" t="s">
        <v>1185</v>
      </c>
      <c r="C517" s="176" t="s">
        <v>129</v>
      </c>
    </row>
    <row r="518" spans="1:3" ht="13.5">
      <c r="A518" s="176" t="s">
        <v>1186</v>
      </c>
      <c r="B518" s="176" t="s">
        <v>1187</v>
      </c>
      <c r="C518" s="176" t="s">
        <v>170</v>
      </c>
    </row>
    <row r="519" spans="1:3" ht="13.5">
      <c r="A519" s="176" t="s">
        <v>1188</v>
      </c>
      <c r="B519" s="176" t="s">
        <v>1189</v>
      </c>
      <c r="C519" s="176" t="s">
        <v>170</v>
      </c>
    </row>
    <row r="520" spans="1:3" ht="13.5">
      <c r="A520" s="176" t="s">
        <v>1190</v>
      </c>
      <c r="B520" s="176" t="s">
        <v>1191</v>
      </c>
      <c r="C520" s="176" t="s">
        <v>959</v>
      </c>
    </row>
    <row r="521" spans="1:3" ht="13.5">
      <c r="A521" s="176" t="s">
        <v>1192</v>
      </c>
      <c r="B521" s="176" t="s">
        <v>1193</v>
      </c>
      <c r="C521" s="176" t="s">
        <v>47</v>
      </c>
    </row>
    <row r="522" spans="1:3" ht="13.5">
      <c r="A522" s="176" t="s">
        <v>1194</v>
      </c>
      <c r="B522" s="176" t="s">
        <v>1195</v>
      </c>
      <c r="C522" s="176" t="s">
        <v>35</v>
      </c>
    </row>
    <row r="523" spans="1:3" ht="13.5">
      <c r="A523" s="176" t="s">
        <v>1196</v>
      </c>
      <c r="B523" s="176" t="s">
        <v>1197</v>
      </c>
      <c r="C523" s="176" t="s">
        <v>167</v>
      </c>
    </row>
    <row r="524" spans="1:3" ht="13.5">
      <c r="A524" s="176" t="s">
        <v>1198</v>
      </c>
      <c r="B524" s="176" t="s">
        <v>1199</v>
      </c>
      <c r="C524" s="176" t="s">
        <v>47</v>
      </c>
    </row>
    <row r="525" spans="1:3" ht="13.5">
      <c r="A525" s="176" t="s">
        <v>1200</v>
      </c>
      <c r="B525" s="176" t="s">
        <v>1201</v>
      </c>
      <c r="C525" s="176" t="s">
        <v>716</v>
      </c>
    </row>
    <row r="526" spans="1:3" ht="13.5">
      <c r="A526" s="176" t="s">
        <v>1202</v>
      </c>
      <c r="B526" s="176" t="s">
        <v>1203</v>
      </c>
      <c r="C526" s="176" t="s">
        <v>660</v>
      </c>
    </row>
    <row r="527" spans="1:3" ht="13.5">
      <c r="A527" s="176" t="s">
        <v>1204</v>
      </c>
      <c r="B527" s="176" t="s">
        <v>1205</v>
      </c>
      <c r="C527" s="176" t="s">
        <v>47</v>
      </c>
    </row>
    <row r="528" spans="1:3" ht="13.5">
      <c r="A528" s="176" t="s">
        <v>1206</v>
      </c>
      <c r="B528" s="176" t="s">
        <v>1207</v>
      </c>
      <c r="C528" s="176" t="s">
        <v>23</v>
      </c>
    </row>
    <row r="529" spans="1:3" ht="13.5">
      <c r="A529" s="176" t="s">
        <v>1208</v>
      </c>
      <c r="B529" s="176" t="s">
        <v>1209</v>
      </c>
      <c r="C529" s="176" t="s">
        <v>399</v>
      </c>
    </row>
    <row r="530" spans="1:3" ht="13.5">
      <c r="A530" s="176" t="s">
        <v>1210</v>
      </c>
      <c r="B530" s="176" t="s">
        <v>1211</v>
      </c>
      <c r="C530" s="176" t="s">
        <v>14</v>
      </c>
    </row>
    <row r="531" spans="1:3" ht="13.5">
      <c r="A531" s="176" t="s">
        <v>1212</v>
      </c>
      <c r="B531" s="176" t="s">
        <v>1213</v>
      </c>
      <c r="C531" s="176" t="s">
        <v>1214</v>
      </c>
    </row>
    <row r="532" spans="1:3" ht="13.5">
      <c r="A532" s="176" t="s">
        <v>1215</v>
      </c>
      <c r="B532" s="176" t="s">
        <v>1216</v>
      </c>
      <c r="C532" s="176" t="s">
        <v>1217</v>
      </c>
    </row>
    <row r="533" spans="1:3" ht="13.5">
      <c r="A533" s="176" t="s">
        <v>1218</v>
      </c>
      <c r="B533" s="176" t="s">
        <v>1219</v>
      </c>
      <c r="C533" s="176" t="s">
        <v>331</v>
      </c>
    </row>
    <row r="534" spans="1:3" ht="13.5">
      <c r="A534" s="176" t="s">
        <v>1220</v>
      </c>
      <c r="B534" s="176" t="s">
        <v>1221</v>
      </c>
      <c r="C534" s="176" t="s">
        <v>47</v>
      </c>
    </row>
    <row r="535" spans="1:3" ht="13.5">
      <c r="A535" s="176" t="s">
        <v>1222</v>
      </c>
      <c r="B535" s="176" t="s">
        <v>1223</v>
      </c>
      <c r="C535" s="176" t="s">
        <v>324</v>
      </c>
    </row>
    <row r="536" spans="1:3" ht="13.5">
      <c r="A536" s="176" t="s">
        <v>1224</v>
      </c>
      <c r="B536" s="176" t="s">
        <v>1225</v>
      </c>
      <c r="C536" s="176" t="s">
        <v>29</v>
      </c>
    </row>
    <row r="537" spans="1:3" ht="13.5">
      <c r="A537" s="176" t="s">
        <v>1226</v>
      </c>
      <c r="B537" s="176" t="s">
        <v>1227</v>
      </c>
      <c r="C537" s="176" t="s">
        <v>630</v>
      </c>
    </row>
    <row r="538" spans="1:3" ht="13.5">
      <c r="A538" s="176" t="s">
        <v>1228</v>
      </c>
      <c r="B538" s="176" t="s">
        <v>1229</v>
      </c>
      <c r="C538" s="176" t="s">
        <v>53</v>
      </c>
    </row>
    <row r="539" spans="1:3" ht="13.5">
      <c r="A539" s="176" t="s">
        <v>1230</v>
      </c>
      <c r="B539" s="176" t="s">
        <v>1231</v>
      </c>
      <c r="C539" s="176" t="s">
        <v>657</v>
      </c>
    </row>
    <row r="540" spans="1:3" ht="13.5">
      <c r="A540" s="176" t="s">
        <v>1232</v>
      </c>
      <c r="B540" s="176" t="s">
        <v>1233</v>
      </c>
      <c r="C540" s="176" t="s">
        <v>108</v>
      </c>
    </row>
    <row r="541" spans="1:3" ht="13.5">
      <c r="A541" s="176" t="s">
        <v>1234</v>
      </c>
      <c r="B541" s="176" t="s">
        <v>1235</v>
      </c>
      <c r="C541" s="176" t="s">
        <v>170</v>
      </c>
    </row>
    <row r="542" spans="1:3" ht="13.5">
      <c r="A542" s="176" t="s">
        <v>1236</v>
      </c>
      <c r="B542" s="176" t="s">
        <v>1237</v>
      </c>
      <c r="C542" s="176" t="s">
        <v>1214</v>
      </c>
    </row>
    <row r="543" spans="1:3" ht="13.5">
      <c r="A543" s="176" t="s">
        <v>1238</v>
      </c>
      <c r="B543" s="176" t="s">
        <v>1239</v>
      </c>
      <c r="C543" s="176" t="s">
        <v>239</v>
      </c>
    </row>
    <row r="544" spans="1:3" ht="13.5">
      <c r="A544" s="176" t="s">
        <v>1240</v>
      </c>
      <c r="B544" s="176" t="s">
        <v>1241</v>
      </c>
      <c r="C544" s="176" t="s">
        <v>105</v>
      </c>
    </row>
    <row r="545" spans="1:3" ht="13.5">
      <c r="A545" s="176" t="s">
        <v>1242</v>
      </c>
      <c r="B545" s="176" t="s">
        <v>1243</v>
      </c>
      <c r="C545" s="176" t="s">
        <v>129</v>
      </c>
    </row>
    <row r="546" spans="1:3" ht="13.5">
      <c r="A546" s="176" t="s">
        <v>1244</v>
      </c>
      <c r="B546" s="176" t="s">
        <v>1245</v>
      </c>
      <c r="C546" s="176" t="s">
        <v>102</v>
      </c>
    </row>
    <row r="547" spans="1:3" ht="13.5">
      <c r="A547" s="176" t="s">
        <v>1246</v>
      </c>
      <c r="B547" s="176" t="s">
        <v>1247</v>
      </c>
      <c r="C547" s="176" t="s">
        <v>170</v>
      </c>
    </row>
    <row r="548" spans="1:3" ht="13.5">
      <c r="A548" s="176" t="s">
        <v>1248</v>
      </c>
      <c r="B548" s="176" t="s">
        <v>1249</v>
      </c>
      <c r="C548" s="176" t="s">
        <v>108</v>
      </c>
    </row>
    <row r="549" spans="1:3" ht="13.5">
      <c r="A549" s="176" t="s">
        <v>1250</v>
      </c>
      <c r="B549" s="176" t="s">
        <v>1251</v>
      </c>
      <c r="C549" s="176" t="s">
        <v>85</v>
      </c>
    </row>
    <row r="550" spans="1:3" ht="13.5">
      <c r="A550" s="176" t="s">
        <v>1252</v>
      </c>
      <c r="B550" s="176" t="s">
        <v>1253</v>
      </c>
      <c r="C550" s="176" t="s">
        <v>14</v>
      </c>
    </row>
    <row r="551" spans="1:3" ht="13.5">
      <c r="A551" s="176" t="s">
        <v>1254</v>
      </c>
      <c r="B551" s="176" t="s">
        <v>1255</v>
      </c>
      <c r="C551" s="176" t="s">
        <v>14</v>
      </c>
    </row>
    <row r="552" spans="1:3" ht="13.5">
      <c r="A552" s="176" t="s">
        <v>1256</v>
      </c>
      <c r="B552" s="176" t="s">
        <v>1257</v>
      </c>
      <c r="C552" s="176" t="s">
        <v>14</v>
      </c>
    </row>
    <row r="553" spans="1:3" ht="13.5">
      <c r="A553" s="176" t="s">
        <v>1258</v>
      </c>
      <c r="B553" s="176" t="s">
        <v>1259</v>
      </c>
      <c r="C553" s="176" t="s">
        <v>14</v>
      </c>
    </row>
    <row r="554" spans="1:3" ht="13.5">
      <c r="A554" s="176" t="s">
        <v>1260</v>
      </c>
      <c r="B554" s="176" t="s">
        <v>1261</v>
      </c>
      <c r="C554" s="176" t="s">
        <v>472</v>
      </c>
    </row>
    <row r="555" spans="1:3" ht="13.5">
      <c r="A555" s="176" t="s">
        <v>1262</v>
      </c>
      <c r="B555" s="176" t="s">
        <v>1263</v>
      </c>
      <c r="C555" s="176" t="s">
        <v>14</v>
      </c>
    </row>
    <row r="556" spans="1:3" ht="13.5">
      <c r="A556" s="176" t="s">
        <v>1264</v>
      </c>
      <c r="B556" s="176" t="s">
        <v>1265</v>
      </c>
      <c r="C556" s="176" t="s">
        <v>14</v>
      </c>
    </row>
    <row r="557" spans="1:3" ht="13.5">
      <c r="A557" s="176" t="s">
        <v>1266</v>
      </c>
      <c r="B557" s="176" t="s">
        <v>1267</v>
      </c>
      <c r="C557" s="176" t="s">
        <v>59</v>
      </c>
    </row>
    <row r="558" spans="1:3" ht="13.5">
      <c r="A558" s="176" t="s">
        <v>1268</v>
      </c>
      <c r="B558" s="176" t="s">
        <v>1269</v>
      </c>
      <c r="C558" s="176" t="s">
        <v>72</v>
      </c>
    </row>
    <row r="559" spans="1:3" ht="13.5">
      <c r="A559" s="176" t="s">
        <v>1270</v>
      </c>
      <c r="B559" s="176" t="s">
        <v>1271</v>
      </c>
      <c r="C559" s="176" t="s">
        <v>182</v>
      </c>
    </row>
    <row r="560" spans="1:3" ht="13.5">
      <c r="A560" s="176" t="s">
        <v>1272</v>
      </c>
      <c r="B560" s="176" t="s">
        <v>1273</v>
      </c>
      <c r="C560" s="176" t="s">
        <v>47</v>
      </c>
    </row>
    <row r="561" spans="1:3" ht="13.5">
      <c r="A561" s="176" t="s">
        <v>1274</v>
      </c>
      <c r="B561" s="176" t="s">
        <v>1275</v>
      </c>
      <c r="C561" s="176" t="s">
        <v>14</v>
      </c>
    </row>
    <row r="562" spans="1:3" ht="13.5">
      <c r="A562" s="176" t="s">
        <v>1276</v>
      </c>
      <c r="B562" s="176" t="s">
        <v>1277</v>
      </c>
      <c r="C562" s="176" t="s">
        <v>331</v>
      </c>
    </row>
    <row r="563" spans="1:3" ht="13.5">
      <c r="A563" s="176" t="s">
        <v>1278</v>
      </c>
      <c r="B563" s="176" t="s">
        <v>1279</v>
      </c>
      <c r="C563" s="176" t="s">
        <v>1280</v>
      </c>
    </row>
    <row r="564" spans="1:3" ht="13.5">
      <c r="A564" s="176" t="s">
        <v>1281</v>
      </c>
      <c r="B564" s="176" t="s">
        <v>1282</v>
      </c>
      <c r="C564" s="176" t="s">
        <v>472</v>
      </c>
    </row>
    <row r="565" spans="1:3" ht="13.5">
      <c r="A565" s="176" t="s">
        <v>1283</v>
      </c>
      <c r="B565" s="176" t="s">
        <v>1284</v>
      </c>
      <c r="C565" s="176" t="s">
        <v>270</v>
      </c>
    </row>
    <row r="566" spans="1:3" ht="13.5">
      <c r="A566" s="176" t="s">
        <v>1285</v>
      </c>
      <c r="B566" s="176" t="s">
        <v>1286</v>
      </c>
      <c r="C566" s="176" t="s">
        <v>219</v>
      </c>
    </row>
    <row r="567" spans="1:3" ht="13.5">
      <c r="A567" s="176" t="s">
        <v>1287</v>
      </c>
      <c r="B567" s="176" t="s">
        <v>1288</v>
      </c>
      <c r="C567" s="176" t="s">
        <v>35</v>
      </c>
    </row>
    <row r="568" spans="1:3" ht="13.5">
      <c r="A568" s="176" t="s">
        <v>1289</v>
      </c>
      <c r="B568" s="176" t="s">
        <v>1290</v>
      </c>
      <c r="C568" s="176" t="s">
        <v>11</v>
      </c>
    </row>
    <row r="569" spans="1:3" ht="13.5">
      <c r="A569" s="176" t="s">
        <v>1291</v>
      </c>
      <c r="B569" s="176" t="s">
        <v>1292</v>
      </c>
      <c r="C569" s="176" t="s">
        <v>1293</v>
      </c>
    </row>
    <row r="570" spans="1:3" ht="13.5">
      <c r="A570" s="176" t="s">
        <v>1294</v>
      </c>
      <c r="B570" s="176" t="s">
        <v>1295</v>
      </c>
      <c r="C570" s="176" t="s">
        <v>129</v>
      </c>
    </row>
    <row r="571" spans="1:3" ht="13.5">
      <c r="A571" s="176" t="s">
        <v>1296</v>
      </c>
      <c r="B571" s="176" t="s">
        <v>1297</v>
      </c>
      <c r="C571" s="176" t="s">
        <v>113</v>
      </c>
    </row>
    <row r="572" spans="1:3" ht="13.5">
      <c r="A572" s="176" t="s">
        <v>1298</v>
      </c>
      <c r="B572" s="176" t="s">
        <v>1299</v>
      </c>
      <c r="C572" s="176" t="s">
        <v>53</v>
      </c>
    </row>
    <row r="573" spans="1:3" ht="13.5">
      <c r="A573" s="176" t="s">
        <v>1300</v>
      </c>
      <c r="B573" s="176" t="s">
        <v>1301</v>
      </c>
      <c r="C573" s="176" t="s">
        <v>91</v>
      </c>
    </row>
    <row r="574" spans="1:3" ht="13.5">
      <c r="A574" s="176" t="s">
        <v>1302</v>
      </c>
      <c r="B574" s="176" t="s">
        <v>1303</v>
      </c>
      <c r="C574" s="176" t="s">
        <v>460</v>
      </c>
    </row>
    <row r="575" spans="1:3" ht="13.5">
      <c r="A575" s="176" t="s">
        <v>1304</v>
      </c>
      <c r="B575" s="176" t="s">
        <v>1305</v>
      </c>
      <c r="C575" s="176" t="s">
        <v>214</v>
      </c>
    </row>
    <row r="576" spans="1:3" ht="13.5">
      <c r="A576" s="176" t="s">
        <v>1306</v>
      </c>
      <c r="B576" s="176" t="s">
        <v>1307</v>
      </c>
      <c r="C576" s="176" t="s">
        <v>35</v>
      </c>
    </row>
    <row r="577" spans="1:3" ht="13.5">
      <c r="A577" s="176" t="s">
        <v>1308</v>
      </c>
      <c r="B577" s="176" t="s">
        <v>1309</v>
      </c>
      <c r="C577" s="176" t="s">
        <v>72</v>
      </c>
    </row>
    <row r="578" spans="1:3" ht="13.5">
      <c r="A578" s="176" t="s">
        <v>1310</v>
      </c>
      <c r="B578" s="176" t="s">
        <v>1311</v>
      </c>
      <c r="C578" s="176" t="s">
        <v>64</v>
      </c>
    </row>
    <row r="579" spans="1:3" ht="13.5">
      <c r="A579" s="176" t="s">
        <v>1312</v>
      </c>
      <c r="B579" s="176" t="s">
        <v>1313</v>
      </c>
      <c r="C579" s="176" t="s">
        <v>255</v>
      </c>
    </row>
    <row r="580" spans="1:3" ht="13.5">
      <c r="A580" s="176" t="s">
        <v>1314</v>
      </c>
      <c r="B580" s="176" t="s">
        <v>1315</v>
      </c>
      <c r="C580" s="176" t="s">
        <v>53</v>
      </c>
    </row>
    <row r="581" spans="1:3" ht="13.5">
      <c r="A581" s="176" t="s">
        <v>1316</v>
      </c>
      <c r="B581" s="176" t="s">
        <v>1317</v>
      </c>
      <c r="C581" s="176" t="s">
        <v>167</v>
      </c>
    </row>
    <row r="582" spans="1:3" ht="13.5">
      <c r="A582" s="176" t="s">
        <v>1318</v>
      </c>
      <c r="B582" s="176" t="s">
        <v>1319</v>
      </c>
      <c r="C582" s="176" t="s">
        <v>105</v>
      </c>
    </row>
    <row r="583" spans="1:3" ht="13.5">
      <c r="A583" s="176" t="s">
        <v>1320</v>
      </c>
      <c r="B583" s="176" t="s">
        <v>1321</v>
      </c>
      <c r="C583" s="176" t="s">
        <v>270</v>
      </c>
    </row>
    <row r="584" spans="1:3" ht="13.5">
      <c r="A584" s="176" t="s">
        <v>1322</v>
      </c>
      <c r="B584" s="176" t="s">
        <v>1323</v>
      </c>
      <c r="C584" s="176" t="s">
        <v>167</v>
      </c>
    </row>
    <row r="585" spans="1:3" ht="13.5">
      <c r="A585" s="176" t="s">
        <v>1324</v>
      </c>
      <c r="B585" s="176" t="s">
        <v>1325</v>
      </c>
      <c r="C585" s="176" t="s">
        <v>94</v>
      </c>
    </row>
    <row r="586" spans="1:3" ht="13.5">
      <c r="A586" s="176" t="s">
        <v>1326</v>
      </c>
      <c r="B586" s="176" t="s">
        <v>1327</v>
      </c>
      <c r="C586" s="176" t="s">
        <v>102</v>
      </c>
    </row>
    <row r="587" spans="1:3" ht="13.5">
      <c r="A587" s="176" t="s">
        <v>1328</v>
      </c>
      <c r="B587" s="176" t="s">
        <v>1329</v>
      </c>
      <c r="C587" s="176" t="s">
        <v>1330</v>
      </c>
    </row>
    <row r="588" spans="1:3" ht="13.5">
      <c r="A588" s="176" t="s">
        <v>1331</v>
      </c>
      <c r="B588" s="176" t="s">
        <v>1332</v>
      </c>
      <c r="C588" s="176" t="s">
        <v>230</v>
      </c>
    </row>
    <row r="589" spans="1:3" ht="13.5">
      <c r="A589" s="176" t="s">
        <v>1333</v>
      </c>
      <c r="B589" s="176" t="s">
        <v>1334</v>
      </c>
      <c r="C589" s="176" t="s">
        <v>1335</v>
      </c>
    </row>
    <row r="590" spans="1:3" ht="13.5">
      <c r="A590" s="176" t="s">
        <v>1336</v>
      </c>
      <c r="B590" s="176" t="s">
        <v>1337</v>
      </c>
      <c r="C590" s="176" t="s">
        <v>108</v>
      </c>
    </row>
    <row r="591" spans="1:3" ht="13.5">
      <c r="A591" s="176" t="s">
        <v>1338</v>
      </c>
      <c r="B591" s="176" t="s">
        <v>1339</v>
      </c>
      <c r="C591" s="176" t="s">
        <v>23</v>
      </c>
    </row>
    <row r="592" spans="1:3" ht="13.5">
      <c r="A592" s="176" t="s">
        <v>1340</v>
      </c>
      <c r="B592" s="176" t="s">
        <v>1341</v>
      </c>
      <c r="C592" s="176" t="s">
        <v>153</v>
      </c>
    </row>
    <row r="593" spans="1:3" ht="13.5">
      <c r="A593" s="176" t="s">
        <v>1342</v>
      </c>
      <c r="B593" s="176" t="s">
        <v>1343</v>
      </c>
      <c r="C593" s="176" t="s">
        <v>153</v>
      </c>
    </row>
    <row r="594" spans="1:3" ht="13.5">
      <c r="A594" s="176" t="s">
        <v>1344</v>
      </c>
      <c r="B594" s="176" t="s">
        <v>1345</v>
      </c>
      <c r="C594" s="176" t="s">
        <v>1346</v>
      </c>
    </row>
    <row r="595" spans="1:3" ht="13.5">
      <c r="A595" s="176" t="s">
        <v>1347</v>
      </c>
      <c r="B595" s="176" t="s">
        <v>1348</v>
      </c>
      <c r="C595" s="176" t="s">
        <v>153</v>
      </c>
    </row>
    <row r="596" spans="1:3" ht="13.5">
      <c r="A596" s="176" t="s">
        <v>1349</v>
      </c>
      <c r="B596" s="176" t="s">
        <v>1350</v>
      </c>
      <c r="C596" s="176" t="s">
        <v>153</v>
      </c>
    </row>
    <row r="597" spans="1:3" ht="13.5">
      <c r="A597" s="176" t="s">
        <v>1351</v>
      </c>
      <c r="B597" s="176" t="s">
        <v>1352</v>
      </c>
      <c r="C597" s="176" t="s">
        <v>14</v>
      </c>
    </row>
    <row r="598" spans="1:3" ht="13.5">
      <c r="A598" s="176" t="s">
        <v>1353</v>
      </c>
      <c r="B598" s="176" t="s">
        <v>1354</v>
      </c>
      <c r="C598" s="176" t="s">
        <v>14</v>
      </c>
    </row>
    <row r="599" spans="1:3" ht="13.5">
      <c r="A599" s="176" t="s">
        <v>1355</v>
      </c>
      <c r="B599" s="176" t="s">
        <v>1356</v>
      </c>
      <c r="C599" s="176" t="s">
        <v>14</v>
      </c>
    </row>
    <row r="600" spans="1:3" ht="13.5">
      <c r="A600" s="176" t="s">
        <v>1357</v>
      </c>
      <c r="B600" s="176" t="s">
        <v>1358</v>
      </c>
      <c r="C600" s="176" t="s">
        <v>324</v>
      </c>
    </row>
    <row r="601" spans="1:3" ht="13.5">
      <c r="A601" s="176" t="s">
        <v>1359</v>
      </c>
      <c r="B601" s="176" t="s">
        <v>1360</v>
      </c>
      <c r="C601" s="176" t="s">
        <v>113</v>
      </c>
    </row>
    <row r="602" spans="1:3" ht="13.5">
      <c r="A602" s="176" t="s">
        <v>1361</v>
      </c>
      <c r="B602" s="176" t="s">
        <v>1362</v>
      </c>
      <c r="C602" s="176" t="s">
        <v>82</v>
      </c>
    </row>
    <row r="603" spans="1:3" ht="13.5">
      <c r="A603" s="176" t="s">
        <v>1363</v>
      </c>
      <c r="B603" s="176" t="s">
        <v>1364</v>
      </c>
      <c r="C603" s="176" t="s">
        <v>153</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7030A0"/>
    <pageSetUpPr fitToPage="1"/>
  </sheetPr>
  <dimension ref="A2:O164"/>
  <sheetViews>
    <sheetView zoomScale="85" zoomScaleNormal="85" workbookViewId="0">
      <selection activeCell="B126" sqref="B126:E126"/>
    </sheetView>
  </sheetViews>
  <sheetFormatPr defaultColWidth="9.42578125" defaultRowHeight="12.75"/>
  <cols>
    <col min="1" max="1" width="31.85546875" customWidth="1"/>
    <col min="2" max="2" width="20.5703125" customWidth="1"/>
    <col min="3" max="3" width="14" customWidth="1"/>
    <col min="4" max="4" width="16.42578125" customWidth="1"/>
    <col min="5" max="5" width="14.5703125" customWidth="1"/>
    <col min="6" max="6" width="30.42578125" bestFit="1" customWidth="1"/>
    <col min="7" max="7" width="13" customWidth="1"/>
    <col min="8" max="8" width="14" customWidth="1"/>
    <col min="9" max="9" width="16.42578125" bestFit="1" customWidth="1"/>
    <col min="10" max="10" width="20.5703125" customWidth="1"/>
    <col min="11" max="11" width="19.42578125" customWidth="1"/>
    <col min="12" max="12" width="21.5703125" customWidth="1"/>
    <col min="13" max="13" width="30.42578125" customWidth="1"/>
    <col min="14" max="14" width="17.5703125" bestFit="1" customWidth="1"/>
    <col min="15" max="15" width="13" bestFit="1" customWidth="1"/>
    <col min="17" max="17" width="11" bestFit="1" customWidth="1"/>
  </cols>
  <sheetData>
    <row r="2" spans="1:15" s="6" customFormat="1" ht="33">
      <c r="B2" s="45" t="s">
        <v>1982</v>
      </c>
      <c r="C2" s="46"/>
      <c r="M2" s="37"/>
      <c r="N2" s="40"/>
    </row>
    <row r="3" spans="1:15" ht="15.75">
      <c r="A3" s="4"/>
      <c r="B3" s="47"/>
      <c r="C3" s="47"/>
      <c r="D3" s="47"/>
      <c r="E3" s="47" t="s">
        <v>2960</v>
      </c>
      <c r="F3" s="47"/>
      <c r="G3" s="47"/>
      <c r="H3" s="47"/>
      <c r="I3" s="47"/>
      <c r="J3" s="37"/>
      <c r="K3" s="37"/>
      <c r="L3" s="37"/>
      <c r="M3" s="37"/>
      <c r="N3" s="5"/>
    </row>
    <row r="4" spans="1:15" ht="15.75">
      <c r="A4" s="10"/>
      <c r="B4" s="48"/>
      <c r="C4" s="48"/>
      <c r="D4" s="48"/>
      <c r="E4" s="48"/>
      <c r="F4" s="48"/>
      <c r="G4" s="47"/>
      <c r="H4" s="49"/>
      <c r="I4" s="48"/>
      <c r="J4" s="37"/>
      <c r="K4" s="37"/>
      <c r="L4" s="37"/>
      <c r="M4" s="37"/>
      <c r="N4" s="5"/>
    </row>
    <row r="5" spans="1:15" s="14" customFormat="1" ht="19.5">
      <c r="A5" s="511"/>
      <c r="B5" s="957"/>
      <c r="C5" s="493"/>
      <c r="D5" s="493"/>
      <c r="E5" s="490"/>
      <c r="F5" s="517"/>
      <c r="G5" s="50"/>
      <c r="H5" s="490"/>
      <c r="I5" s="490"/>
      <c r="J5" s="490"/>
      <c r="K5" s="493"/>
      <c r="L5" s="493"/>
      <c r="M5" s="493"/>
      <c r="N5" s="493"/>
      <c r="O5" s="493"/>
    </row>
    <row r="6" spans="1:15" s="14" customFormat="1" ht="20.25" customHeight="1">
      <c r="A6" s="491"/>
      <c r="B6" s="492" t="s">
        <v>1984</v>
      </c>
      <c r="C6" s="505"/>
      <c r="D6" s="494" t="s">
        <v>1985</v>
      </c>
      <c r="E6" s="97" t="s">
        <v>1986</v>
      </c>
      <c r="F6" s="468" t="s">
        <v>1987</v>
      </c>
      <c r="G6" s="468" t="s">
        <v>1988</v>
      </c>
      <c r="H6" s="87" t="s">
        <v>1380</v>
      </c>
      <c r="I6" s="87" t="s">
        <v>287</v>
      </c>
      <c r="J6" s="151" t="s">
        <v>361</v>
      </c>
      <c r="K6" s="151" t="s">
        <v>466</v>
      </c>
      <c r="L6" s="496" t="s">
        <v>81</v>
      </c>
      <c r="M6" s="573" t="s">
        <v>2961</v>
      </c>
      <c r="N6" s="573" t="s">
        <v>664</v>
      </c>
      <c r="O6" s="3260" t="s">
        <v>2220</v>
      </c>
    </row>
    <row r="7" spans="1:15" s="14" customFormat="1" ht="20.25" customHeight="1" thickBot="1">
      <c r="A7" s="387" t="s">
        <v>1990</v>
      </c>
      <c r="B7" s="1017" t="s">
        <v>1991</v>
      </c>
      <c r="C7" s="575" t="s">
        <v>1992</v>
      </c>
      <c r="D7" s="15"/>
      <c r="E7" s="469" t="s">
        <v>1993</v>
      </c>
      <c r="F7" s="256"/>
      <c r="G7" s="256"/>
      <c r="H7" s="469"/>
      <c r="I7" s="469" t="s">
        <v>2962</v>
      </c>
      <c r="J7" s="469" t="s">
        <v>2782</v>
      </c>
      <c r="K7" s="469" t="s">
        <v>2963</v>
      </c>
      <c r="L7" s="469" t="s">
        <v>2964</v>
      </c>
      <c r="M7" s="469" t="s">
        <v>2965</v>
      </c>
      <c r="N7" s="469" t="s">
        <v>2966</v>
      </c>
    </row>
    <row r="8" spans="1:15" s="14" customFormat="1" ht="20.25" hidden="1" customHeight="1" thickTop="1">
      <c r="A8" s="491"/>
      <c r="B8" s="1216" t="s">
        <v>2002</v>
      </c>
      <c r="C8" s="501" t="s">
        <v>2003</v>
      </c>
      <c r="D8" s="501">
        <v>45083</v>
      </c>
      <c r="E8" s="502">
        <v>45084</v>
      </c>
      <c r="F8" s="514" t="s">
        <v>2967</v>
      </c>
      <c r="G8" s="504" t="s">
        <v>2009</v>
      </c>
      <c r="H8" s="518">
        <v>45086</v>
      </c>
      <c r="I8" s="519">
        <f t="shared" ref="I8" si="0">H8+5</f>
        <v>45091</v>
      </c>
      <c r="J8" s="654"/>
      <c r="K8" s="519">
        <f t="shared" ref="K8" si="1">H8+25</f>
        <v>45111</v>
      </c>
      <c r="L8" s="505">
        <f t="shared" ref="L8" si="2">H8+29</f>
        <v>45115</v>
      </c>
      <c r="M8" s="505">
        <f t="shared" ref="M8" si="3">H8+32</f>
        <v>45118</v>
      </c>
      <c r="N8" s="505">
        <f t="shared" ref="N8" si="4">H8+34</f>
        <v>45120</v>
      </c>
    </row>
    <row r="9" spans="1:15" s="14" customFormat="1" ht="20.25" hidden="1" customHeight="1" thickBot="1">
      <c r="A9" s="491"/>
      <c r="B9" s="1217"/>
      <c r="C9" s="507"/>
      <c r="D9" s="507"/>
      <c r="E9" s="508"/>
      <c r="F9" s="181"/>
      <c r="G9" s="515"/>
      <c r="H9" s="520"/>
      <c r="I9" s="520"/>
      <c r="J9" s="613"/>
      <c r="K9" s="520"/>
      <c r="L9" s="507"/>
      <c r="M9" s="507"/>
      <c r="N9" s="507"/>
    </row>
    <row r="10" spans="1:15" s="14" customFormat="1" ht="20.25" hidden="1" customHeight="1" thickTop="1">
      <c r="A10" s="491"/>
      <c r="B10" s="1216" t="s">
        <v>2006</v>
      </c>
      <c r="C10" s="501" t="s">
        <v>2007</v>
      </c>
      <c r="D10" s="501">
        <v>45089</v>
      </c>
      <c r="E10" s="502">
        <v>45090</v>
      </c>
      <c r="F10" s="514" t="s">
        <v>2765</v>
      </c>
      <c r="G10" s="504" t="s">
        <v>2013</v>
      </c>
      <c r="H10" s="518">
        <v>45093</v>
      </c>
      <c r="I10" s="519">
        <f t="shared" ref="I10" si="5">H10+5</f>
        <v>45098</v>
      </c>
      <c r="J10" s="654"/>
      <c r="K10" s="519">
        <f t="shared" ref="K10" si="6">H10+25</f>
        <v>45118</v>
      </c>
      <c r="L10" s="505">
        <f t="shared" ref="L10" si="7">H10+29</f>
        <v>45122</v>
      </c>
      <c r="M10" s="505">
        <f t="shared" ref="M10" si="8">H10+32</f>
        <v>45125</v>
      </c>
      <c r="N10" s="505">
        <f t="shared" ref="N10" si="9">H10+34</f>
        <v>45127</v>
      </c>
    </row>
    <row r="11" spans="1:15" s="14" customFormat="1" ht="20.25" hidden="1" customHeight="1" thickBot="1">
      <c r="A11" s="491"/>
      <c r="B11" s="1217"/>
      <c r="C11" s="507"/>
      <c r="D11" s="507"/>
      <c r="E11" s="508"/>
      <c r="F11" s="181"/>
      <c r="G11" s="515"/>
      <c r="H11" s="520"/>
      <c r="I11" s="520"/>
      <c r="J11" s="613"/>
      <c r="K11" s="520"/>
      <c r="L11" s="507"/>
      <c r="M11" s="507"/>
      <c r="N11" s="507"/>
    </row>
    <row r="12" spans="1:15" s="14" customFormat="1" ht="20.25" hidden="1" customHeight="1" thickTop="1" thickBot="1">
      <c r="A12" s="491"/>
      <c r="B12" s="1216" t="s">
        <v>2010</v>
      </c>
      <c r="C12" s="501" t="s">
        <v>2011</v>
      </c>
      <c r="D12" s="501">
        <v>45094</v>
      </c>
      <c r="E12" s="502">
        <v>45095</v>
      </c>
      <c r="F12" s="514" t="s">
        <v>2618</v>
      </c>
      <c r="G12" s="504" t="s">
        <v>2020</v>
      </c>
      <c r="H12" s="518">
        <v>45100</v>
      </c>
      <c r="I12" s="519">
        <f t="shared" ref="I12" si="10">H12+5</f>
        <v>45105</v>
      </c>
      <c r="J12" s="654"/>
      <c r="K12" s="519">
        <f t="shared" ref="K12" si="11">H12+25</f>
        <v>45125</v>
      </c>
      <c r="L12" s="505">
        <f t="shared" ref="L12" si="12">H12+29</f>
        <v>45129</v>
      </c>
      <c r="M12" s="505">
        <f t="shared" ref="M12" si="13">H12+32</f>
        <v>45132</v>
      </c>
      <c r="N12" s="505">
        <f t="shared" ref="N12" si="14">H12+34</f>
        <v>45134</v>
      </c>
    </row>
    <row r="13" spans="1:15" s="14" customFormat="1" ht="20.25" hidden="1" customHeight="1" thickTop="1" thickBot="1">
      <c r="A13" s="491" t="s">
        <v>2014</v>
      </c>
      <c r="B13" s="1216" t="s">
        <v>2015</v>
      </c>
      <c r="C13" s="501" t="s">
        <v>2016</v>
      </c>
      <c r="D13" s="501">
        <v>45097</v>
      </c>
      <c r="E13" s="502">
        <v>45098</v>
      </c>
      <c r="F13" s="181"/>
      <c r="G13" s="515"/>
      <c r="H13" s="520"/>
      <c r="I13" s="520"/>
      <c r="J13" s="613"/>
      <c r="K13" s="520"/>
      <c r="L13" s="507"/>
      <c r="M13" s="507"/>
      <c r="N13" s="507"/>
    </row>
    <row r="14" spans="1:15" s="14" customFormat="1" ht="20.25" hidden="1" customHeight="1" thickTop="1">
      <c r="A14" s="491"/>
      <c r="B14" s="1216" t="s">
        <v>2017</v>
      </c>
      <c r="C14" s="501" t="s">
        <v>2018</v>
      </c>
      <c r="D14" s="501">
        <v>45101</v>
      </c>
      <c r="E14" s="502">
        <v>45102</v>
      </c>
      <c r="F14" s="514" t="s">
        <v>2530</v>
      </c>
      <c r="G14" s="504" t="s">
        <v>2024</v>
      </c>
      <c r="H14" s="518">
        <v>45107</v>
      </c>
      <c r="I14" s="519">
        <f t="shared" ref="I14" si="15">H14+5</f>
        <v>45112</v>
      </c>
      <c r="J14" s="654"/>
      <c r="K14" s="519">
        <f t="shared" ref="K14" si="16">H14+25</f>
        <v>45132</v>
      </c>
      <c r="L14" s="505">
        <f t="shared" ref="L14" si="17">H14+29</f>
        <v>45136</v>
      </c>
      <c r="M14" s="505">
        <f t="shared" ref="M14" si="18">H14+32</f>
        <v>45139</v>
      </c>
      <c r="N14" s="505">
        <f t="shared" ref="N14" si="19">H14+34</f>
        <v>45141</v>
      </c>
    </row>
    <row r="15" spans="1:15" s="14" customFormat="1" ht="20.25" hidden="1" customHeight="1" thickBot="1">
      <c r="A15" s="491"/>
      <c r="B15" s="1217"/>
      <c r="C15" s="507"/>
      <c r="D15" s="507"/>
      <c r="E15" s="508"/>
      <c r="F15" s="181"/>
      <c r="G15" s="515"/>
      <c r="H15" s="520"/>
      <c r="I15" s="520"/>
      <c r="J15" s="613"/>
      <c r="K15" s="520"/>
      <c r="L15" s="507"/>
      <c r="M15" s="507"/>
      <c r="N15" s="507"/>
    </row>
    <row r="16" spans="1:15" s="14" customFormat="1" ht="20.25" hidden="1" customHeight="1" thickTop="1">
      <c r="A16" s="491"/>
      <c r="B16" s="1216" t="s">
        <v>2021</v>
      </c>
      <c r="C16" s="501" t="s">
        <v>2022</v>
      </c>
      <c r="D16" s="501">
        <v>45108</v>
      </c>
      <c r="E16" s="502">
        <v>45109</v>
      </c>
      <c r="F16" s="514" t="s">
        <v>2658</v>
      </c>
      <c r="G16" s="504" t="s">
        <v>2028</v>
      </c>
      <c r="H16" s="518">
        <v>45114</v>
      </c>
      <c r="I16" s="519">
        <f t="shared" ref="I16" si="20">H16+5</f>
        <v>45119</v>
      </c>
      <c r="J16" s="654"/>
      <c r="K16" s="519">
        <f t="shared" ref="K16" si="21">H16+25</f>
        <v>45139</v>
      </c>
      <c r="L16" s="505">
        <f t="shared" ref="L16" si="22">H16+29</f>
        <v>45143</v>
      </c>
      <c r="M16" s="505">
        <f t="shared" ref="M16" si="23">H16+32</f>
        <v>45146</v>
      </c>
      <c r="N16" s="505">
        <f t="shared" ref="N16" si="24">H16+34</f>
        <v>45148</v>
      </c>
    </row>
    <row r="17" spans="1:14" s="14" customFormat="1" ht="20.25" hidden="1" customHeight="1" thickBot="1">
      <c r="A17" s="491"/>
      <c r="B17" s="1217"/>
      <c r="C17" s="507"/>
      <c r="D17" s="507"/>
      <c r="E17" s="508"/>
      <c r="F17" s="181"/>
      <c r="G17" s="515"/>
      <c r="H17" s="520"/>
      <c r="I17" s="520"/>
      <c r="J17" s="613"/>
      <c r="K17" s="520"/>
      <c r="L17" s="507"/>
      <c r="M17" s="507"/>
      <c r="N17" s="507"/>
    </row>
    <row r="18" spans="1:14" s="14" customFormat="1" ht="20.25" hidden="1" customHeight="1" thickTop="1">
      <c r="A18" s="491"/>
      <c r="B18" s="1216" t="s">
        <v>2025</v>
      </c>
      <c r="C18" s="501" t="s">
        <v>2026</v>
      </c>
      <c r="D18" s="501">
        <v>45115</v>
      </c>
      <c r="E18" s="502">
        <v>45116</v>
      </c>
      <c r="F18" s="514" t="s">
        <v>2163</v>
      </c>
      <c r="G18" s="504" t="s">
        <v>2033</v>
      </c>
      <c r="H18" s="518">
        <v>45121</v>
      </c>
      <c r="I18" s="519">
        <f>H18+5</f>
        <v>45126</v>
      </c>
      <c r="J18" s="654"/>
      <c r="K18" s="519">
        <f>H18+25</f>
        <v>45146</v>
      </c>
      <c r="L18" s="505">
        <f>H18+29</f>
        <v>45150</v>
      </c>
      <c r="M18" s="505">
        <f>H18+32</f>
        <v>45153</v>
      </c>
      <c r="N18" s="505">
        <f>H18+34</f>
        <v>45155</v>
      </c>
    </row>
    <row r="19" spans="1:14" s="14" customFormat="1" ht="20.25" hidden="1" customHeight="1" thickBot="1">
      <c r="A19" s="491"/>
      <c r="B19" s="1217"/>
      <c r="C19" s="507"/>
      <c r="D19" s="507"/>
      <c r="E19" s="508"/>
      <c r="F19" s="181"/>
      <c r="G19" s="515"/>
      <c r="H19" s="520"/>
      <c r="I19" s="520"/>
      <c r="J19" s="613"/>
      <c r="K19" s="520"/>
      <c r="L19" s="507"/>
      <c r="M19" s="507"/>
      <c r="N19" s="507"/>
    </row>
    <row r="20" spans="1:14" s="14" customFormat="1" ht="20.25" hidden="1" customHeight="1" thickTop="1">
      <c r="A20" s="491" t="s">
        <v>2029</v>
      </c>
      <c r="B20" s="1216" t="s">
        <v>2030</v>
      </c>
      <c r="C20" s="501" t="s">
        <v>2031</v>
      </c>
      <c r="D20" s="501">
        <v>45126</v>
      </c>
      <c r="E20" s="502">
        <v>45127</v>
      </c>
      <c r="F20" s="514" t="s">
        <v>2378</v>
      </c>
      <c r="G20" s="504" t="s">
        <v>2036</v>
      </c>
      <c r="H20" s="518">
        <v>45128</v>
      </c>
      <c r="I20" s="519">
        <f>H20+5</f>
        <v>45133</v>
      </c>
      <c r="J20" s="654"/>
      <c r="K20" s="519">
        <f>H20+25</f>
        <v>45153</v>
      </c>
      <c r="L20" s="505">
        <f>H20+29</f>
        <v>45157</v>
      </c>
      <c r="M20" s="505">
        <f>H20+32</f>
        <v>45160</v>
      </c>
      <c r="N20" s="505">
        <f>H20+34</f>
        <v>45162</v>
      </c>
    </row>
    <row r="21" spans="1:14" s="14" customFormat="1" ht="20.25" hidden="1" customHeight="1" thickBot="1">
      <c r="A21" s="491"/>
      <c r="B21" s="1217"/>
      <c r="C21" s="507"/>
      <c r="D21" s="507"/>
      <c r="E21" s="508"/>
      <c r="F21" s="181"/>
      <c r="G21" s="515"/>
      <c r="H21" s="520"/>
      <c r="I21" s="520"/>
      <c r="J21" s="613"/>
      <c r="K21" s="520"/>
      <c r="L21" s="507"/>
      <c r="M21" s="507"/>
      <c r="N21" s="507"/>
    </row>
    <row r="22" spans="1:14" s="14" customFormat="1" ht="20.25" hidden="1" customHeight="1" thickTop="1">
      <c r="A22" s="491" t="s">
        <v>2010</v>
      </c>
      <c r="B22" s="1216" t="s">
        <v>2025</v>
      </c>
      <c r="C22" s="501" t="s">
        <v>2034</v>
      </c>
      <c r="D22" s="501">
        <v>45128</v>
      </c>
      <c r="E22" s="502">
        <v>45129</v>
      </c>
      <c r="F22" s="514" t="s">
        <v>2968</v>
      </c>
      <c r="G22" s="504" t="s">
        <v>2038</v>
      </c>
      <c r="H22" s="518">
        <v>45135</v>
      </c>
      <c r="I22" s="519">
        <f>H22+5</f>
        <v>45140</v>
      </c>
      <c r="J22" s="654"/>
      <c r="K22" s="519">
        <f>H22+25</f>
        <v>45160</v>
      </c>
      <c r="L22" s="505">
        <f>H22+29</f>
        <v>45164</v>
      </c>
      <c r="M22" s="505">
        <f>H22+32</f>
        <v>45167</v>
      </c>
      <c r="N22" s="505">
        <f>H22+34</f>
        <v>45169</v>
      </c>
    </row>
    <row r="23" spans="1:14" hidden="1"/>
    <row r="24" spans="1:14" s="14" customFormat="1" ht="20.25" hidden="1" customHeight="1" thickTop="1">
      <c r="A24" s="491" t="s">
        <v>2039</v>
      </c>
      <c r="B24" s="1216" t="s">
        <v>2040</v>
      </c>
      <c r="C24" s="501" t="s">
        <v>2041</v>
      </c>
      <c r="D24" s="501">
        <v>45138</v>
      </c>
      <c r="E24" s="502">
        <v>45140</v>
      </c>
      <c r="F24" s="514" t="s">
        <v>2969</v>
      </c>
      <c r="G24" s="504" t="s">
        <v>2043</v>
      </c>
      <c r="H24" s="518">
        <v>45142</v>
      </c>
      <c r="I24" s="519">
        <f>H24+5</f>
        <v>45147</v>
      </c>
      <c r="J24" s="654"/>
      <c r="K24" s="519">
        <f>H24+25</f>
        <v>45167</v>
      </c>
      <c r="L24" s="505">
        <f>H24+29</f>
        <v>45171</v>
      </c>
      <c r="M24" s="505">
        <f>H24+32</f>
        <v>45174</v>
      </c>
      <c r="N24" s="505">
        <f>H24+34</f>
        <v>45176</v>
      </c>
    </row>
    <row r="25" spans="1:14" s="14" customFormat="1" ht="20.25" hidden="1" customHeight="1" thickBot="1">
      <c r="A25" s="491"/>
      <c r="B25" s="1217"/>
      <c r="C25" s="507"/>
      <c r="D25" s="507"/>
      <c r="E25" s="508"/>
      <c r="F25" s="181"/>
      <c r="G25" s="515"/>
      <c r="H25" s="520"/>
      <c r="I25" s="520"/>
      <c r="J25" s="613"/>
      <c r="K25" s="520"/>
      <c r="L25" s="507"/>
      <c r="M25" s="507"/>
      <c r="N25" s="507"/>
    </row>
    <row r="26" spans="1:14" s="14" customFormat="1" ht="20.25" hidden="1" customHeight="1" thickTop="1">
      <c r="A26" s="491" t="s">
        <v>2021</v>
      </c>
      <c r="B26" s="1216" t="s">
        <v>2021</v>
      </c>
      <c r="C26" s="501" t="s">
        <v>2044</v>
      </c>
      <c r="D26" s="501">
        <v>45145</v>
      </c>
      <c r="E26" s="502">
        <v>45148</v>
      </c>
      <c r="F26" s="514" t="s">
        <v>2386</v>
      </c>
      <c r="G26" s="504" t="s">
        <v>2046</v>
      </c>
      <c r="H26" s="518">
        <v>45149</v>
      </c>
      <c r="I26" s="519">
        <f>H26+5</f>
        <v>45154</v>
      </c>
      <c r="J26" s="654"/>
      <c r="K26" s="519">
        <f>H26+25</f>
        <v>45174</v>
      </c>
      <c r="L26" s="505">
        <f>H26+29</f>
        <v>45178</v>
      </c>
      <c r="M26" s="505">
        <f>H26+32</f>
        <v>45181</v>
      </c>
      <c r="N26" s="505">
        <f>H26+34</f>
        <v>45183</v>
      </c>
    </row>
    <row r="27" spans="1:14" s="14" customFormat="1" ht="20.25" hidden="1" customHeight="1" thickBot="1">
      <c r="A27" s="491"/>
      <c r="B27" s="1217"/>
      <c r="C27" s="507"/>
      <c r="D27" s="507"/>
      <c r="E27" s="508"/>
      <c r="F27" s="181"/>
      <c r="G27" s="515"/>
      <c r="H27" s="520"/>
      <c r="I27" s="520"/>
      <c r="J27" s="613"/>
      <c r="K27" s="520"/>
      <c r="L27" s="507"/>
      <c r="M27" s="507"/>
      <c r="N27" s="507"/>
    </row>
    <row r="28" spans="1:14" s="14" customFormat="1" ht="20.25" hidden="1" customHeight="1" thickTop="1">
      <c r="A28" s="491" t="s">
        <v>2047</v>
      </c>
      <c r="B28" s="1216" t="s">
        <v>2048</v>
      </c>
      <c r="C28" s="501" t="s">
        <v>2049</v>
      </c>
      <c r="D28" s="501">
        <v>45153</v>
      </c>
      <c r="E28" s="502">
        <v>45155</v>
      </c>
      <c r="F28" s="514" t="s">
        <v>2970</v>
      </c>
      <c r="G28" s="504" t="s">
        <v>2051</v>
      </c>
      <c r="H28" s="518">
        <v>45156</v>
      </c>
      <c r="I28" s="519">
        <f>H28+5</f>
        <v>45161</v>
      </c>
      <c r="J28" s="654"/>
      <c r="K28" s="519">
        <f>H28+25</f>
        <v>45181</v>
      </c>
      <c r="L28" s="505">
        <f>H28+29</f>
        <v>45185</v>
      </c>
      <c r="M28" s="505">
        <f>H28+32</f>
        <v>45188</v>
      </c>
      <c r="N28" s="505">
        <f>H28+34</f>
        <v>45190</v>
      </c>
    </row>
    <row r="29" spans="1:14" s="14" customFormat="1" ht="20.25" hidden="1" customHeight="1" thickBot="1">
      <c r="A29" s="491"/>
      <c r="B29" s="1217"/>
      <c r="C29" s="507"/>
      <c r="D29" s="507"/>
      <c r="E29" s="508"/>
      <c r="F29" s="181"/>
      <c r="G29" s="515"/>
      <c r="H29" s="520"/>
      <c r="I29" s="520"/>
      <c r="J29" s="613"/>
      <c r="K29" s="520"/>
      <c r="L29" s="507"/>
      <c r="M29" s="507"/>
      <c r="N29" s="507"/>
    </row>
    <row r="30" spans="1:14" s="14" customFormat="1" ht="20.25" hidden="1" customHeight="1" thickTop="1">
      <c r="A30" s="491"/>
      <c r="B30" s="1216"/>
      <c r="C30" s="501"/>
      <c r="D30" s="501"/>
      <c r="E30" s="502"/>
      <c r="F30" s="514" t="s">
        <v>2971</v>
      </c>
      <c r="G30" s="504" t="s">
        <v>2056</v>
      </c>
      <c r="H30" s="951">
        <v>45163</v>
      </c>
      <c r="I30" s="519">
        <f>H30+5</f>
        <v>45168</v>
      </c>
      <c r="J30" s="654"/>
      <c r="K30" s="519">
        <f>H30+25</f>
        <v>45188</v>
      </c>
      <c r="L30" s="505">
        <f>H30+29</f>
        <v>45192</v>
      </c>
      <c r="M30" s="505">
        <f>H30+32</f>
        <v>45195</v>
      </c>
      <c r="N30" s="505">
        <f>H30+34</f>
        <v>45197</v>
      </c>
    </row>
    <row r="31" spans="1:14" s="14" customFormat="1" ht="20.25" hidden="1" customHeight="1" thickBot="1">
      <c r="A31" s="491"/>
      <c r="B31" s="1217"/>
      <c r="C31" s="507"/>
      <c r="D31" s="507"/>
      <c r="E31" s="508"/>
      <c r="F31" s="181"/>
      <c r="G31" s="515"/>
      <c r="H31" s="520"/>
      <c r="I31" s="520"/>
      <c r="J31" s="613"/>
      <c r="K31" s="520"/>
      <c r="L31" s="507"/>
      <c r="M31" s="507"/>
      <c r="N31" s="507"/>
    </row>
    <row r="32" spans="1:14" s="14" customFormat="1" ht="20.25" hidden="1" customHeight="1" thickTop="1" thickBot="1">
      <c r="A32" s="491" t="s">
        <v>2972</v>
      </c>
      <c r="B32" s="1216" t="s">
        <v>2053</v>
      </c>
      <c r="C32" s="501" t="s">
        <v>2054</v>
      </c>
      <c r="D32" s="501">
        <v>45160</v>
      </c>
      <c r="E32" s="502">
        <v>45161</v>
      </c>
      <c r="F32" s="514" t="s">
        <v>2388</v>
      </c>
      <c r="G32" s="504" t="s">
        <v>2060</v>
      </c>
      <c r="H32" s="518">
        <v>45170</v>
      </c>
      <c r="I32" s="519">
        <f>H32+5</f>
        <v>45175</v>
      </c>
      <c r="J32" s="654"/>
      <c r="K32" s="519">
        <f>H32+25</f>
        <v>45195</v>
      </c>
      <c r="L32" s="505">
        <f>H32+29</f>
        <v>45199</v>
      </c>
      <c r="M32" s="505">
        <f>H32+32</f>
        <v>45202</v>
      </c>
      <c r="N32" s="505">
        <f>H32+34</f>
        <v>45204</v>
      </c>
    </row>
    <row r="33" spans="1:14" s="14" customFormat="1" ht="20.25" hidden="1" customHeight="1" thickTop="1" thickBot="1">
      <c r="A33" s="491" t="s">
        <v>2057</v>
      </c>
      <c r="B33" s="1216" t="s">
        <v>2025</v>
      </c>
      <c r="C33" s="501" t="s">
        <v>2058</v>
      </c>
      <c r="D33" s="507">
        <v>45166</v>
      </c>
      <c r="E33" s="502">
        <v>45168</v>
      </c>
      <c r="F33" s="181"/>
      <c r="G33" s="515"/>
      <c r="H33" s="520"/>
      <c r="I33" s="520"/>
      <c r="J33" s="613"/>
      <c r="K33" s="520"/>
      <c r="L33" s="507"/>
      <c r="M33" s="507"/>
      <c r="N33" s="507"/>
    </row>
    <row r="34" spans="1:14" s="14" customFormat="1" ht="20.25" hidden="1" customHeight="1" thickTop="1">
      <c r="A34" s="491"/>
      <c r="B34" s="1216" t="s">
        <v>2030</v>
      </c>
      <c r="C34" s="501" t="s">
        <v>2061</v>
      </c>
      <c r="D34" s="501">
        <v>45173</v>
      </c>
      <c r="E34" s="502">
        <v>45175</v>
      </c>
      <c r="F34" s="514" t="s">
        <v>2967</v>
      </c>
      <c r="G34" s="504" t="s">
        <v>2062</v>
      </c>
      <c r="H34" s="518">
        <v>45177</v>
      </c>
      <c r="I34" s="519">
        <f>H34+5</f>
        <v>45182</v>
      </c>
      <c r="J34" s="654"/>
      <c r="K34" s="519">
        <f>H34+25</f>
        <v>45202</v>
      </c>
      <c r="L34" s="505">
        <f>H34+29</f>
        <v>45206</v>
      </c>
      <c r="M34" s="505">
        <f>H34+32</f>
        <v>45209</v>
      </c>
      <c r="N34" s="505">
        <f>H34+34</f>
        <v>45211</v>
      </c>
    </row>
    <row r="35" spans="1:14" s="14" customFormat="1" ht="20.25" hidden="1" customHeight="1" thickBot="1">
      <c r="A35" s="491"/>
      <c r="B35" s="1217"/>
      <c r="C35" s="507"/>
      <c r="D35" s="507"/>
      <c r="E35" s="508"/>
      <c r="F35" s="181"/>
      <c r="G35" s="515"/>
      <c r="H35" s="520"/>
      <c r="I35" s="520"/>
      <c r="J35" s="613"/>
      <c r="K35" s="520"/>
      <c r="L35" s="507"/>
      <c r="M35" s="507"/>
      <c r="N35" s="507"/>
    </row>
    <row r="36" spans="1:14" s="14" customFormat="1" ht="20.25" hidden="1" customHeight="1" thickTop="1">
      <c r="A36" s="491"/>
      <c r="B36" s="1216" t="s">
        <v>2010</v>
      </c>
      <c r="C36" s="501" t="s">
        <v>2063</v>
      </c>
      <c r="D36" s="501">
        <v>45179</v>
      </c>
      <c r="E36" s="502">
        <v>45181</v>
      </c>
      <c r="F36" s="514" t="s">
        <v>2288</v>
      </c>
      <c r="G36" s="504" t="s">
        <v>2067</v>
      </c>
      <c r="H36" s="518">
        <v>45184</v>
      </c>
      <c r="I36" s="519">
        <f>H36+5</f>
        <v>45189</v>
      </c>
      <c r="J36" s="654"/>
      <c r="K36" s="519">
        <f>H36+25</f>
        <v>45209</v>
      </c>
      <c r="L36" s="505">
        <f>H36+29</f>
        <v>45213</v>
      </c>
      <c r="M36" s="505">
        <f>H36+32</f>
        <v>45216</v>
      </c>
      <c r="N36" s="505">
        <f>H36+34</f>
        <v>45218</v>
      </c>
    </row>
    <row r="37" spans="1:14" s="14" customFormat="1" ht="20.25" hidden="1" customHeight="1" thickBot="1">
      <c r="A37" s="491"/>
      <c r="B37" s="1217"/>
      <c r="C37" s="507"/>
      <c r="D37" s="507"/>
      <c r="E37" s="508"/>
      <c r="F37" s="181"/>
      <c r="G37" s="515"/>
      <c r="H37" s="520"/>
      <c r="I37" s="520"/>
      <c r="J37" s="613"/>
      <c r="K37" s="520"/>
      <c r="L37" s="507"/>
      <c r="M37" s="507"/>
      <c r="N37" s="507"/>
    </row>
    <row r="38" spans="1:14" s="14" customFormat="1" ht="20.25" hidden="1" customHeight="1" thickTop="1">
      <c r="A38" s="491" t="s">
        <v>2064</v>
      </c>
      <c r="B38" s="2220" t="s">
        <v>2065</v>
      </c>
      <c r="C38" s="501" t="s">
        <v>2066</v>
      </c>
      <c r="D38" s="501">
        <v>45186</v>
      </c>
      <c r="E38" s="502">
        <v>45187</v>
      </c>
      <c r="F38" s="514" t="s">
        <v>2618</v>
      </c>
      <c r="G38" s="504" t="s">
        <v>2071</v>
      </c>
      <c r="H38" s="518">
        <v>45191</v>
      </c>
      <c r="I38" s="519">
        <f>H38+5</f>
        <v>45196</v>
      </c>
      <c r="J38" s="654"/>
      <c r="K38" s="519">
        <f>H38+25</f>
        <v>45216</v>
      </c>
      <c r="L38" s="505">
        <f>H38+29</f>
        <v>45220</v>
      </c>
      <c r="M38" s="505">
        <f>H38+32</f>
        <v>45223</v>
      </c>
      <c r="N38" s="505">
        <f>H38+34</f>
        <v>45225</v>
      </c>
    </row>
    <row r="39" spans="1:14" hidden="1"/>
    <row r="40" spans="1:14" s="14" customFormat="1" ht="20.25" hidden="1" customHeight="1" thickTop="1">
      <c r="A40" s="491" t="s">
        <v>2068</v>
      </c>
      <c r="B40" s="1216" t="s">
        <v>2069</v>
      </c>
      <c r="C40" s="501" t="s">
        <v>2070</v>
      </c>
      <c r="D40" s="501">
        <v>45196</v>
      </c>
      <c r="E40" s="502">
        <v>45197</v>
      </c>
      <c r="F40" s="514" t="s">
        <v>2530</v>
      </c>
      <c r="G40" s="504" t="s">
        <v>2074</v>
      </c>
      <c r="H40" s="518">
        <v>45198</v>
      </c>
      <c r="I40" s="519">
        <f>H40+5</f>
        <v>45203</v>
      </c>
      <c r="J40" s="654"/>
      <c r="K40" s="519">
        <f>H40+25</f>
        <v>45223</v>
      </c>
      <c r="L40" s="505">
        <f>H40+29</f>
        <v>45227</v>
      </c>
      <c r="M40" s="505">
        <f>H40+32</f>
        <v>45230</v>
      </c>
      <c r="N40" s="505">
        <f>H40+34</f>
        <v>45232</v>
      </c>
    </row>
    <row r="41" spans="1:14" s="14" customFormat="1" ht="20.25" hidden="1" customHeight="1" thickBot="1">
      <c r="A41" s="491"/>
      <c r="B41" s="1217"/>
      <c r="C41" s="507"/>
      <c r="D41" s="507"/>
      <c r="E41" s="508"/>
      <c r="F41" s="181"/>
      <c r="G41" s="515"/>
      <c r="H41" s="520"/>
      <c r="I41" s="520"/>
      <c r="J41" s="613"/>
      <c r="K41" s="520"/>
      <c r="L41" s="507"/>
      <c r="M41" s="507"/>
      <c r="N41" s="507"/>
    </row>
    <row r="42" spans="1:14" s="14" customFormat="1" ht="20.25" hidden="1" customHeight="1" thickTop="1">
      <c r="A42" s="491"/>
      <c r="B42" s="1216" t="s">
        <v>2072</v>
      </c>
      <c r="C42" s="501" t="s">
        <v>2073</v>
      </c>
      <c r="D42" s="501">
        <v>45200</v>
      </c>
      <c r="E42" s="502">
        <v>45200</v>
      </c>
      <c r="F42" s="514" t="s">
        <v>2658</v>
      </c>
      <c r="G42" s="504" t="s">
        <v>2076</v>
      </c>
      <c r="H42" s="518">
        <v>45205</v>
      </c>
      <c r="I42" s="519">
        <f>H42+5</f>
        <v>45210</v>
      </c>
      <c r="J42" s="654"/>
      <c r="K42" s="519">
        <f>H42+25</f>
        <v>45230</v>
      </c>
      <c r="L42" s="505">
        <f>H42+29</f>
        <v>45234</v>
      </c>
      <c r="M42" s="505">
        <f>H42+32</f>
        <v>45237</v>
      </c>
      <c r="N42" s="505">
        <f>H42+34</f>
        <v>45239</v>
      </c>
    </row>
    <row r="43" spans="1:14" s="14" customFormat="1" ht="20.25" hidden="1" customHeight="1" thickBot="1">
      <c r="A43" s="491"/>
      <c r="B43" s="1217"/>
      <c r="C43" s="507"/>
      <c r="D43" s="507"/>
      <c r="E43" s="508"/>
      <c r="F43" s="181"/>
      <c r="G43" s="515"/>
      <c r="H43" s="520"/>
      <c r="I43" s="520"/>
      <c r="J43" s="613"/>
      <c r="K43" s="520"/>
      <c r="L43" s="507"/>
      <c r="M43" s="507"/>
      <c r="N43" s="507"/>
    </row>
    <row r="44" spans="1:14" s="14" customFormat="1" ht="20.25" hidden="1" customHeight="1" thickTop="1">
      <c r="A44" s="491"/>
      <c r="B44" s="2241" t="s">
        <v>2030</v>
      </c>
      <c r="C44" s="501" t="s">
        <v>2075</v>
      </c>
      <c r="D44" s="501">
        <v>45206</v>
      </c>
      <c r="E44" s="502">
        <v>45207</v>
      </c>
      <c r="F44" s="514" t="s">
        <v>2163</v>
      </c>
      <c r="G44" s="504" t="s">
        <v>2080</v>
      </c>
      <c r="H44" s="518">
        <v>45212</v>
      </c>
      <c r="I44" s="519">
        <f>H44+5</f>
        <v>45217</v>
      </c>
      <c r="J44" s="654"/>
      <c r="K44" s="519">
        <f>H44+25</f>
        <v>45237</v>
      </c>
      <c r="L44" s="505">
        <f>H44+29</f>
        <v>45241</v>
      </c>
      <c r="M44" s="505">
        <f>H44+32</f>
        <v>45244</v>
      </c>
      <c r="N44" s="505">
        <f>H44+34</f>
        <v>45246</v>
      </c>
    </row>
    <row r="45" spans="1:14" s="14" customFormat="1" ht="20.25" hidden="1" customHeight="1" thickBot="1">
      <c r="A45" s="491"/>
      <c r="B45" s="1217"/>
      <c r="C45" s="507"/>
      <c r="D45" s="507"/>
      <c r="E45" s="508"/>
      <c r="F45" s="181"/>
      <c r="G45" s="515"/>
      <c r="H45" s="520"/>
      <c r="I45" s="520"/>
      <c r="J45" s="613"/>
      <c r="K45" s="520"/>
      <c r="L45" s="507"/>
      <c r="M45" s="507"/>
      <c r="N45" s="507"/>
    </row>
    <row r="46" spans="1:14" s="14" customFormat="1" ht="20.25" hidden="1" customHeight="1" thickTop="1">
      <c r="A46" s="491" t="s">
        <v>2077</v>
      </c>
      <c r="B46" s="1216" t="s">
        <v>2078</v>
      </c>
      <c r="C46" s="501" t="s">
        <v>2079</v>
      </c>
      <c r="D46" s="501">
        <v>45215</v>
      </c>
      <c r="E46" s="502">
        <v>45217</v>
      </c>
      <c r="F46" s="618" t="s">
        <v>2151</v>
      </c>
      <c r="G46" s="504" t="s">
        <v>2084</v>
      </c>
      <c r="H46" s="518">
        <v>45219</v>
      </c>
      <c r="I46" s="654"/>
      <c r="J46" s="654"/>
      <c r="K46" s="654"/>
      <c r="L46" s="552"/>
      <c r="M46" s="552"/>
      <c r="N46" s="552"/>
    </row>
    <row r="47" spans="1:14" s="14" customFormat="1" ht="20.25" hidden="1" customHeight="1" thickBot="1">
      <c r="A47" s="491"/>
      <c r="B47" s="1217"/>
      <c r="C47" s="507"/>
      <c r="D47" s="507"/>
      <c r="E47" s="508"/>
      <c r="F47" s="681" t="s">
        <v>2378</v>
      </c>
      <c r="G47" s="515"/>
      <c r="H47" s="520"/>
      <c r="I47" s="613"/>
      <c r="J47" s="613"/>
      <c r="K47" s="613"/>
      <c r="L47" s="196"/>
      <c r="M47" s="196"/>
      <c r="N47" s="196"/>
    </row>
    <row r="48" spans="1:14" s="14" customFormat="1" ht="20.25" hidden="1" customHeight="1" thickTop="1">
      <c r="A48" s="491" t="s">
        <v>2081</v>
      </c>
      <c r="B48" s="1216" t="s">
        <v>2082</v>
      </c>
      <c r="C48" s="501" t="s">
        <v>2083</v>
      </c>
      <c r="D48" s="501">
        <v>45221</v>
      </c>
      <c r="E48" s="502">
        <v>45222</v>
      </c>
      <c r="F48" s="514" t="s">
        <v>2968</v>
      </c>
      <c r="G48" s="504" t="s">
        <v>2087</v>
      </c>
      <c r="H48" s="518">
        <v>45226</v>
      </c>
      <c r="I48" s="519">
        <f>H48+5</f>
        <v>45231</v>
      </c>
      <c r="J48" s="654"/>
      <c r="K48" s="519">
        <f>H48+25</f>
        <v>45251</v>
      </c>
      <c r="L48" s="505">
        <f>H48+29</f>
        <v>45255</v>
      </c>
      <c r="M48" s="505">
        <f>H48+32</f>
        <v>45258</v>
      </c>
      <c r="N48" s="505">
        <f>H48+34</f>
        <v>45260</v>
      </c>
    </row>
    <row r="49" spans="1:14" s="14" customFormat="1" ht="20.25" hidden="1" customHeight="1" thickBot="1">
      <c r="A49" s="491"/>
      <c r="B49" s="1217"/>
      <c r="C49" s="507"/>
      <c r="D49" s="507"/>
      <c r="E49" s="508"/>
      <c r="F49" s="181"/>
      <c r="G49" s="515"/>
      <c r="H49" s="520"/>
      <c r="I49" s="520"/>
      <c r="J49" s="613"/>
      <c r="K49" s="520"/>
      <c r="L49" s="507"/>
      <c r="M49" s="507"/>
      <c r="N49" s="507"/>
    </row>
    <row r="50" spans="1:14" s="14" customFormat="1" ht="20.25" hidden="1" customHeight="1" thickTop="1">
      <c r="A50" s="491" t="s">
        <v>2021</v>
      </c>
      <c r="B50" s="1216" t="s">
        <v>2085</v>
      </c>
      <c r="C50" s="501" t="s">
        <v>2086</v>
      </c>
      <c r="D50" s="501">
        <v>45228</v>
      </c>
      <c r="E50" s="502">
        <v>45228</v>
      </c>
      <c r="F50" s="514" t="s">
        <v>2969</v>
      </c>
      <c r="G50" s="504" t="s">
        <v>2089</v>
      </c>
      <c r="H50" s="518">
        <v>45233</v>
      </c>
      <c r="I50" s="519">
        <f>H50+5</f>
        <v>45238</v>
      </c>
      <c r="J50" s="654"/>
      <c r="K50" s="519">
        <f>H50+25</f>
        <v>45258</v>
      </c>
      <c r="L50" s="505">
        <f>H50+29</f>
        <v>45262</v>
      </c>
      <c r="M50" s="505">
        <f>H50+32</f>
        <v>45265</v>
      </c>
      <c r="N50" s="505">
        <f>H50+34</f>
        <v>45267</v>
      </c>
    </row>
    <row r="51" spans="1:14" s="14" customFormat="1" ht="20.25" hidden="1" customHeight="1" thickBot="1">
      <c r="A51" s="491"/>
      <c r="B51" s="1217"/>
      <c r="C51" s="507"/>
      <c r="D51" s="507"/>
      <c r="E51" s="508"/>
      <c r="F51" s="181"/>
      <c r="G51" s="515"/>
      <c r="H51" s="520"/>
      <c r="I51" s="520"/>
      <c r="J51" s="613"/>
      <c r="K51" s="520"/>
      <c r="L51" s="507"/>
      <c r="M51" s="507"/>
      <c r="N51" s="507"/>
    </row>
    <row r="52" spans="1:14" s="14" customFormat="1" ht="20.25" hidden="1" customHeight="1" thickTop="1">
      <c r="A52" s="491"/>
      <c r="B52" s="1216" t="s">
        <v>2072</v>
      </c>
      <c r="C52" s="501" t="s">
        <v>2088</v>
      </c>
      <c r="D52" s="501">
        <v>45234</v>
      </c>
      <c r="E52" s="502">
        <v>45237</v>
      </c>
      <c r="F52" s="2241" t="s">
        <v>2386</v>
      </c>
      <c r="G52" s="504" t="s">
        <v>2090</v>
      </c>
      <c r="H52" s="518">
        <v>45240</v>
      </c>
      <c r="I52" s="519">
        <f>H52+5</f>
        <v>45245</v>
      </c>
      <c r="J52" s="654"/>
      <c r="K52" s="519">
        <f>H52+25</f>
        <v>45265</v>
      </c>
      <c r="L52" s="505">
        <f>H52+29</f>
        <v>45269</v>
      </c>
      <c r="M52" s="505">
        <f>H52+32</f>
        <v>45272</v>
      </c>
      <c r="N52" s="505">
        <f>H52+34</f>
        <v>45274</v>
      </c>
    </row>
    <row r="53" spans="1:14" s="14" customFormat="1" ht="20.25" hidden="1" customHeight="1" thickBot="1">
      <c r="A53" s="491"/>
      <c r="B53" s="1217"/>
      <c r="C53" s="507"/>
      <c r="D53" s="507"/>
      <c r="E53" s="508"/>
      <c r="F53" s="181"/>
      <c r="G53" s="515"/>
      <c r="H53" s="520"/>
      <c r="I53" s="520"/>
      <c r="J53" s="613"/>
      <c r="K53" s="520"/>
      <c r="L53" s="507"/>
      <c r="M53" s="507"/>
      <c r="N53" s="507"/>
    </row>
    <row r="54" spans="1:14" s="14" customFormat="1" ht="20.25" hidden="1" customHeight="1" thickTop="1">
      <c r="A54" s="491" t="s">
        <v>2030</v>
      </c>
      <c r="B54" s="1216" t="s">
        <v>2091</v>
      </c>
      <c r="C54" s="501" t="s">
        <v>2092</v>
      </c>
      <c r="D54" s="501">
        <v>45244</v>
      </c>
      <c r="E54" s="502">
        <v>45246</v>
      </c>
      <c r="F54" s="2241" t="s">
        <v>2970</v>
      </c>
      <c r="G54" s="504" t="s">
        <v>2093</v>
      </c>
      <c r="H54" s="518">
        <v>45247</v>
      </c>
      <c r="I54" s="519">
        <f>H54+5</f>
        <v>45252</v>
      </c>
      <c r="J54" s="654"/>
      <c r="K54" s="519">
        <f>H54+25</f>
        <v>45272</v>
      </c>
      <c r="L54" s="505">
        <f>H54+29</f>
        <v>45276</v>
      </c>
      <c r="M54" s="505">
        <f>H54+32</f>
        <v>45279</v>
      </c>
      <c r="N54" s="505">
        <f>H54+34</f>
        <v>45281</v>
      </c>
    </row>
    <row r="55" spans="1:14" hidden="1"/>
    <row r="56" spans="1:14" s="14" customFormat="1" ht="20.25" hidden="1" customHeight="1" thickTop="1">
      <c r="A56" s="491" t="s">
        <v>2010</v>
      </c>
      <c r="B56" s="2241" t="s">
        <v>2094</v>
      </c>
      <c r="C56" s="501" t="s">
        <v>2095</v>
      </c>
      <c r="D56" s="501">
        <v>45253</v>
      </c>
      <c r="E56" s="502">
        <v>45253</v>
      </c>
      <c r="F56" s="2241" t="s">
        <v>2971</v>
      </c>
      <c r="G56" s="504" t="s">
        <v>2096</v>
      </c>
      <c r="H56" s="518">
        <v>45254</v>
      </c>
      <c r="I56" s="519">
        <f>H56+5</f>
        <v>45259</v>
      </c>
      <c r="J56" s="654"/>
      <c r="K56" s="519">
        <f>H56+25</f>
        <v>45279</v>
      </c>
      <c r="L56" s="505">
        <f>H56+29</f>
        <v>45283</v>
      </c>
      <c r="M56" s="505">
        <f>H56+32</f>
        <v>45286</v>
      </c>
      <c r="N56" s="505">
        <f>H56+34</f>
        <v>45288</v>
      </c>
    </row>
    <row r="57" spans="1:14" s="14" customFormat="1" ht="20.25" hidden="1" customHeight="1" thickBot="1">
      <c r="A57" s="491"/>
      <c r="B57" s="1217"/>
      <c r="C57" s="507"/>
      <c r="D57" s="507"/>
      <c r="E57" s="508"/>
      <c r="F57" s="181"/>
      <c r="G57" s="515"/>
      <c r="H57" s="520"/>
      <c r="I57" s="520"/>
      <c r="J57" s="613"/>
      <c r="K57" s="520"/>
      <c r="L57" s="507"/>
      <c r="M57" s="507"/>
      <c r="N57" s="507"/>
    </row>
    <row r="58" spans="1:14" s="14" customFormat="1" ht="20.25" hidden="1" customHeight="1" thickTop="1">
      <c r="A58" s="491" t="s">
        <v>2097</v>
      </c>
      <c r="B58" s="2220" t="s">
        <v>2078</v>
      </c>
      <c r="C58" s="501" t="s">
        <v>2098</v>
      </c>
      <c r="D58" s="501">
        <v>45257</v>
      </c>
      <c r="E58" s="502">
        <v>45258</v>
      </c>
      <c r="F58" s="618" t="s">
        <v>2151</v>
      </c>
      <c r="G58" s="504" t="s">
        <v>2101</v>
      </c>
      <c r="H58" s="518">
        <v>45261</v>
      </c>
      <c r="I58" s="654"/>
      <c r="J58" s="654"/>
      <c r="K58" s="2890" t="s">
        <v>2973</v>
      </c>
      <c r="L58" s="552"/>
      <c r="M58" s="2837" t="s">
        <v>2974</v>
      </c>
      <c r="N58" s="552"/>
    </row>
    <row r="59" spans="1:14" s="14" customFormat="1" ht="20.25" hidden="1" customHeight="1" thickBot="1">
      <c r="A59" s="491"/>
      <c r="B59" s="1217"/>
      <c r="C59" s="507"/>
      <c r="D59" s="507"/>
      <c r="E59" s="508"/>
      <c r="F59" s="181"/>
      <c r="G59" s="515"/>
      <c r="H59" s="520"/>
      <c r="I59" s="613"/>
      <c r="J59" s="613"/>
      <c r="K59" s="852"/>
      <c r="L59" s="196"/>
      <c r="M59" s="853"/>
      <c r="N59" s="196"/>
    </row>
    <row r="60" spans="1:14" s="14" customFormat="1" ht="20.25" hidden="1" customHeight="1" thickTop="1">
      <c r="A60" s="491" t="s">
        <v>2099</v>
      </c>
      <c r="B60" s="2241" t="s">
        <v>2010</v>
      </c>
      <c r="C60" s="501" t="s">
        <v>2100</v>
      </c>
      <c r="D60" s="501">
        <v>45267</v>
      </c>
      <c r="E60" s="502">
        <v>45268</v>
      </c>
      <c r="F60" s="2241" t="s">
        <v>2967</v>
      </c>
      <c r="G60" s="504" t="s">
        <v>2102</v>
      </c>
      <c r="H60" s="518">
        <v>45268</v>
      </c>
      <c r="I60" s="519">
        <f>H60+5</f>
        <v>45273</v>
      </c>
      <c r="J60" s="654"/>
      <c r="K60" s="519">
        <f>H60+25</f>
        <v>45293</v>
      </c>
      <c r="L60" s="505">
        <f>H60+29</f>
        <v>45297</v>
      </c>
      <c r="M60" s="505">
        <f>H60+32</f>
        <v>45300</v>
      </c>
      <c r="N60" s="505">
        <f>H60+34</f>
        <v>45302</v>
      </c>
    </row>
    <row r="61" spans="1:14" s="14" customFormat="1" ht="20.25" hidden="1" customHeight="1" thickBot="1">
      <c r="A61" s="491"/>
      <c r="B61" s="1217"/>
      <c r="C61" s="507"/>
      <c r="D61" s="507"/>
      <c r="E61" s="508"/>
      <c r="F61" s="181"/>
      <c r="G61" s="515"/>
      <c r="H61" s="520"/>
      <c r="I61" s="520"/>
      <c r="J61" s="613"/>
      <c r="K61" s="520"/>
      <c r="L61" s="507"/>
      <c r="M61" s="507"/>
      <c r="N61" s="507"/>
    </row>
    <row r="62" spans="1:14" s="14" customFormat="1" ht="20.25" hidden="1" customHeight="1" thickTop="1">
      <c r="A62" s="491"/>
      <c r="B62" s="1216"/>
      <c r="C62" s="501"/>
      <c r="D62" s="501"/>
      <c r="E62" s="502"/>
      <c r="F62" s="2241" t="s">
        <v>2288</v>
      </c>
      <c r="G62" s="504" t="s">
        <v>2106</v>
      </c>
      <c r="H62" s="518">
        <v>45275</v>
      </c>
      <c r="I62" s="519">
        <f>H62+5</f>
        <v>45280</v>
      </c>
      <c r="J62" s="654"/>
      <c r="K62" s="519">
        <f>H62+25</f>
        <v>45300</v>
      </c>
      <c r="L62" s="505">
        <f>H62+29</f>
        <v>45304</v>
      </c>
      <c r="M62" s="505">
        <f>H62+32</f>
        <v>45307</v>
      </c>
      <c r="N62" s="505">
        <f>H62+34</f>
        <v>45309</v>
      </c>
    </row>
    <row r="63" spans="1:14" s="14" customFormat="1" ht="20.25" hidden="1" customHeight="1" thickBot="1">
      <c r="A63" s="491"/>
      <c r="B63" s="1217"/>
      <c r="C63" s="507"/>
      <c r="D63" s="507"/>
      <c r="E63" s="508"/>
      <c r="F63" s="181"/>
      <c r="G63" s="515"/>
      <c r="H63" s="520"/>
      <c r="I63" s="520"/>
      <c r="J63" s="613"/>
      <c r="K63" s="520"/>
      <c r="L63" s="507"/>
      <c r="M63" s="507"/>
      <c r="N63" s="507"/>
    </row>
    <row r="64" spans="1:14" s="14" customFormat="1" ht="20.25" hidden="1" customHeight="1" thickTop="1" thickBot="1">
      <c r="A64" s="491" t="s">
        <v>2103</v>
      </c>
      <c r="B64" s="1216" t="s">
        <v>2104</v>
      </c>
      <c r="C64" s="501" t="s">
        <v>2105</v>
      </c>
      <c r="D64" s="501">
        <v>45277</v>
      </c>
      <c r="E64" s="502">
        <v>45279</v>
      </c>
      <c r="F64" s="2241" t="s">
        <v>2618</v>
      </c>
      <c r="G64" s="504" t="s">
        <v>2111</v>
      </c>
      <c r="H64" s="518">
        <v>45282</v>
      </c>
      <c r="I64" s="519">
        <f>H64+5</f>
        <v>45287</v>
      </c>
      <c r="J64" s="654"/>
      <c r="K64" s="519">
        <f>H64+25</f>
        <v>45307</v>
      </c>
      <c r="L64" s="505">
        <f>H64+29</f>
        <v>45311</v>
      </c>
      <c r="M64" s="505">
        <f>H64+32</f>
        <v>45314</v>
      </c>
      <c r="N64" s="505">
        <f>H64+34</f>
        <v>45316</v>
      </c>
    </row>
    <row r="65" spans="1:14" s="14" customFormat="1" ht="20.25" hidden="1" customHeight="1" thickTop="1" thickBot="1">
      <c r="A65" s="491" t="s">
        <v>2030</v>
      </c>
      <c r="B65" s="2220" t="s">
        <v>2107</v>
      </c>
      <c r="C65" s="501" t="s">
        <v>2108</v>
      </c>
      <c r="D65" s="501">
        <v>45280</v>
      </c>
      <c r="E65" s="502">
        <v>45281</v>
      </c>
      <c r="F65" s="181"/>
      <c r="G65" s="515"/>
      <c r="H65" s="520"/>
      <c r="I65" s="520"/>
      <c r="J65" s="613"/>
      <c r="K65" s="520"/>
      <c r="L65" s="507"/>
      <c r="M65" s="507"/>
      <c r="N65" s="507"/>
    </row>
    <row r="66" spans="1:14" s="14" customFormat="1" ht="20.25" hidden="1" customHeight="1" thickTop="1">
      <c r="A66" s="491"/>
      <c r="B66" s="2241" t="s">
        <v>2094</v>
      </c>
      <c r="C66" s="501" t="s">
        <v>2109</v>
      </c>
      <c r="D66" s="501">
        <v>45286</v>
      </c>
      <c r="E66" s="502">
        <v>45287</v>
      </c>
      <c r="F66" s="2241" t="s">
        <v>2530</v>
      </c>
      <c r="G66" s="504" t="s">
        <v>2112</v>
      </c>
      <c r="H66" s="518">
        <v>45289</v>
      </c>
      <c r="I66" s="519">
        <f>H66+5</f>
        <v>45294</v>
      </c>
      <c r="J66" s="654"/>
      <c r="K66" s="519">
        <f>H66+25</f>
        <v>45314</v>
      </c>
      <c r="L66" s="505">
        <f>H66+29</f>
        <v>45318</v>
      </c>
      <c r="M66" s="505">
        <f>H66+32</f>
        <v>45321</v>
      </c>
      <c r="N66" s="505">
        <f>H66+34</f>
        <v>45323</v>
      </c>
    </row>
    <row r="67" spans="1:14" s="14" customFormat="1" ht="20.25" hidden="1" customHeight="1" thickBot="1">
      <c r="A67" s="491"/>
      <c r="B67" s="1217"/>
      <c r="C67" s="507"/>
      <c r="D67" s="507"/>
      <c r="E67" s="508"/>
      <c r="F67" s="181"/>
      <c r="G67" s="515"/>
      <c r="H67" s="520"/>
      <c r="I67" s="520"/>
      <c r="J67" s="613"/>
      <c r="K67" s="520"/>
      <c r="L67" s="507"/>
      <c r="M67" s="507"/>
      <c r="N67" s="507"/>
    </row>
    <row r="68" spans="1:14" s="14" customFormat="1" ht="20.25" hidden="1" customHeight="1" thickTop="1">
      <c r="A68" s="491" t="s">
        <v>2113</v>
      </c>
      <c r="B68" s="2220" t="s">
        <v>2091</v>
      </c>
      <c r="C68" s="501" t="s">
        <v>2114</v>
      </c>
      <c r="D68" s="501">
        <v>44928</v>
      </c>
      <c r="E68" s="502">
        <v>44929</v>
      </c>
      <c r="F68" s="2241" t="s">
        <v>2658</v>
      </c>
      <c r="G68" s="504" t="s">
        <v>2115</v>
      </c>
      <c r="H68" s="518">
        <v>45296</v>
      </c>
      <c r="I68" s="519">
        <f>H68+5</f>
        <v>45301</v>
      </c>
      <c r="J68" s="654"/>
      <c r="K68" s="519">
        <f>H68+25</f>
        <v>45321</v>
      </c>
      <c r="L68" s="505">
        <f>H68+29</f>
        <v>45325</v>
      </c>
      <c r="M68" s="505">
        <f>H68+32</f>
        <v>45328</v>
      </c>
      <c r="N68" s="505">
        <f>H68+34</f>
        <v>45330</v>
      </c>
    </row>
    <row r="69" spans="1:14" s="14" customFormat="1" ht="20.25" hidden="1" customHeight="1" thickBot="1">
      <c r="A69" s="491"/>
      <c r="B69" s="1217"/>
      <c r="C69" s="507"/>
      <c r="D69" s="507"/>
      <c r="E69" s="508"/>
      <c r="F69" s="181"/>
      <c r="G69" s="515"/>
      <c r="H69" s="520"/>
      <c r="I69" s="520"/>
      <c r="J69" s="613"/>
      <c r="K69" s="520"/>
      <c r="L69" s="507"/>
      <c r="M69" s="507"/>
      <c r="N69" s="507"/>
    </row>
    <row r="70" spans="1:14" s="14" customFormat="1" ht="20.25" hidden="1" customHeight="1" thickTop="1">
      <c r="A70" s="491" t="s">
        <v>2010</v>
      </c>
      <c r="B70" s="2241" t="s">
        <v>2078</v>
      </c>
      <c r="C70" s="501" t="s">
        <v>2116</v>
      </c>
      <c r="D70" s="501">
        <v>45300</v>
      </c>
      <c r="E70" s="502">
        <v>45302</v>
      </c>
      <c r="F70" s="2241" t="s">
        <v>2163</v>
      </c>
      <c r="G70" s="504" t="s">
        <v>2117</v>
      </c>
      <c r="H70" s="518">
        <v>45303</v>
      </c>
      <c r="I70" s="519">
        <f t="shared" ref="I70" si="25">H70+5</f>
        <v>45308</v>
      </c>
      <c r="J70" s="654"/>
      <c r="K70" s="519">
        <f t="shared" ref="K70" si="26">H70+25</f>
        <v>45328</v>
      </c>
      <c r="L70" s="505">
        <f t="shared" ref="L70" si="27">H70+29</f>
        <v>45332</v>
      </c>
      <c r="M70" s="505">
        <f t="shared" ref="M70" si="28">H70+32</f>
        <v>45335</v>
      </c>
      <c r="N70" s="505">
        <f t="shared" ref="N70" si="29">H70+34</f>
        <v>45337</v>
      </c>
    </row>
    <row r="71" spans="1:14" hidden="1"/>
    <row r="72" spans="1:14" s="14" customFormat="1" ht="20.25" hidden="1" customHeight="1" thickTop="1">
      <c r="A72" s="491" t="s">
        <v>2118</v>
      </c>
      <c r="B72" s="2241" t="s">
        <v>2119</v>
      </c>
      <c r="C72" s="501" t="s">
        <v>2120</v>
      </c>
      <c r="D72" s="501">
        <v>45311</v>
      </c>
      <c r="E72" s="502">
        <v>45313</v>
      </c>
      <c r="F72" s="2241" t="s">
        <v>2176</v>
      </c>
      <c r="G72" s="504" t="s">
        <v>2121</v>
      </c>
      <c r="H72" s="518">
        <v>45310</v>
      </c>
      <c r="I72" s="519">
        <f t="shared" ref="I72" si="30">H72+5</f>
        <v>45315</v>
      </c>
      <c r="J72" s="654"/>
      <c r="K72" s="519">
        <f t="shared" ref="K72" si="31">H72+25</f>
        <v>45335</v>
      </c>
      <c r="L72" s="505">
        <f t="shared" ref="L72" si="32">H72+29</f>
        <v>45339</v>
      </c>
      <c r="M72" s="505">
        <f t="shared" ref="M72" si="33">H72+32</f>
        <v>45342</v>
      </c>
      <c r="N72" s="505">
        <f t="shared" ref="N72" si="34">H72+34</f>
        <v>45344</v>
      </c>
    </row>
    <row r="73" spans="1:14" s="14" customFormat="1" ht="20.25" hidden="1" customHeight="1" thickBot="1">
      <c r="A73" s="491"/>
      <c r="B73" s="1217"/>
      <c r="C73" s="507"/>
      <c r="D73" s="507"/>
      <c r="E73" s="508"/>
      <c r="F73" s="181"/>
      <c r="G73" s="515"/>
      <c r="H73" s="520"/>
      <c r="I73" s="520"/>
      <c r="J73" s="613"/>
      <c r="K73" s="520"/>
      <c r="L73" s="507"/>
      <c r="M73" s="507"/>
      <c r="N73" s="507"/>
    </row>
    <row r="74" spans="1:14" s="14" customFormat="1" ht="20.25" hidden="1" customHeight="1" thickTop="1">
      <c r="A74" s="491"/>
      <c r="B74" s="2241" t="s">
        <v>2107</v>
      </c>
      <c r="C74" s="501" t="s">
        <v>2122</v>
      </c>
      <c r="D74" s="501">
        <v>45319</v>
      </c>
      <c r="E74" s="502">
        <v>45322</v>
      </c>
      <c r="F74" s="2241" t="s">
        <v>2968</v>
      </c>
      <c r="G74" s="504" t="s">
        <v>2123</v>
      </c>
      <c r="H74" s="518">
        <v>45317</v>
      </c>
      <c r="I74" s="519">
        <f t="shared" ref="I74" si="35">H74+5</f>
        <v>45322</v>
      </c>
      <c r="J74" s="654"/>
      <c r="K74" s="519">
        <f t="shared" ref="K74" si="36">H74+25</f>
        <v>45342</v>
      </c>
      <c r="L74" s="505">
        <f t="shared" ref="L74" si="37">H74+29</f>
        <v>45346</v>
      </c>
      <c r="M74" s="505">
        <f t="shared" ref="M74" si="38">H74+32</f>
        <v>45349</v>
      </c>
      <c r="N74" s="505">
        <f t="shared" ref="N74" si="39">H74+34</f>
        <v>45351</v>
      </c>
    </row>
    <row r="75" spans="1:14" s="14" customFormat="1" ht="20.25" hidden="1" customHeight="1" thickBot="1">
      <c r="A75" s="491"/>
      <c r="B75" s="1217"/>
      <c r="C75" s="507"/>
      <c r="D75" s="507"/>
      <c r="E75" s="508"/>
      <c r="F75" s="181"/>
      <c r="G75" s="515"/>
      <c r="H75" s="520"/>
      <c r="I75" s="520"/>
      <c r="J75" s="613"/>
      <c r="K75" s="520"/>
      <c r="L75" s="507"/>
      <c r="M75" s="507"/>
      <c r="N75" s="507"/>
    </row>
    <row r="76" spans="1:14" s="14" customFormat="1" ht="20.25" hidden="1" customHeight="1" thickTop="1">
      <c r="A76" s="491"/>
      <c r="B76" s="2241" t="s">
        <v>2094</v>
      </c>
      <c r="C76" s="501" t="s">
        <v>2124</v>
      </c>
      <c r="D76" s="501">
        <v>45323</v>
      </c>
      <c r="E76" s="502">
        <v>45325</v>
      </c>
      <c r="F76" s="2241" t="s">
        <v>2975</v>
      </c>
      <c r="G76" s="504" t="s">
        <v>2125</v>
      </c>
      <c r="H76" s="518">
        <v>45324</v>
      </c>
      <c r="I76" s="519">
        <f t="shared" ref="I76" si="40">H76+5</f>
        <v>45329</v>
      </c>
      <c r="J76" s="654"/>
      <c r="K76" s="519">
        <f t="shared" ref="K76" si="41">H76+25</f>
        <v>45349</v>
      </c>
      <c r="L76" s="505">
        <f t="shared" ref="L76" si="42">H76+29</f>
        <v>45353</v>
      </c>
      <c r="M76" s="505">
        <f t="shared" ref="M76" si="43">H76+32</f>
        <v>45356</v>
      </c>
      <c r="N76" s="505">
        <f t="shared" ref="N76" si="44">H76+34</f>
        <v>45358</v>
      </c>
    </row>
    <row r="77" spans="1:14" s="14" customFormat="1" ht="20.25" hidden="1" customHeight="1" thickBot="1">
      <c r="A77" s="491"/>
      <c r="B77" s="1217"/>
      <c r="C77" s="507"/>
      <c r="D77" s="507"/>
      <c r="E77" s="508"/>
      <c r="F77" s="181"/>
      <c r="G77" s="515"/>
      <c r="H77" s="520"/>
      <c r="I77" s="520"/>
      <c r="J77" s="613"/>
      <c r="K77" s="520"/>
      <c r="L77" s="507"/>
      <c r="M77" s="507"/>
      <c r="N77" s="507"/>
    </row>
    <row r="78" spans="1:14" s="14" customFormat="1" ht="20.25" hidden="1" customHeight="1" thickTop="1">
      <c r="A78" s="491"/>
      <c r="B78" s="2241" t="s">
        <v>2030</v>
      </c>
      <c r="C78" s="501" t="s">
        <v>2126</v>
      </c>
      <c r="D78" s="501">
        <v>45331</v>
      </c>
      <c r="E78" s="502">
        <v>45333</v>
      </c>
      <c r="F78" s="2220" t="s">
        <v>2969</v>
      </c>
      <c r="G78" s="504" t="s">
        <v>2127</v>
      </c>
      <c r="H78" s="518">
        <v>45331</v>
      </c>
      <c r="I78" s="519">
        <f t="shared" ref="I78" si="45">H78+5</f>
        <v>45336</v>
      </c>
      <c r="J78" s="654"/>
      <c r="K78" s="519">
        <f t="shared" ref="K78" si="46">H78+25</f>
        <v>45356</v>
      </c>
      <c r="L78" s="505">
        <f t="shared" ref="L78" si="47">H78+29</f>
        <v>45360</v>
      </c>
      <c r="M78" s="505">
        <f t="shared" ref="M78" si="48">H78+32</f>
        <v>45363</v>
      </c>
      <c r="N78" s="505">
        <f t="shared" ref="N78" si="49">H78+34</f>
        <v>45365</v>
      </c>
    </row>
    <row r="79" spans="1:14" s="14" customFormat="1" ht="20.25" hidden="1" customHeight="1" thickBot="1">
      <c r="A79" s="491"/>
      <c r="B79" s="1217"/>
      <c r="C79" s="507"/>
      <c r="D79" s="507"/>
      <c r="E79" s="508"/>
      <c r="F79" s="181"/>
      <c r="G79" s="515"/>
      <c r="H79" s="520"/>
      <c r="I79" s="520"/>
      <c r="J79" s="613"/>
      <c r="K79" s="520"/>
      <c r="L79" s="507"/>
      <c r="M79" s="507"/>
      <c r="N79" s="507"/>
    </row>
    <row r="80" spans="1:14" s="14" customFormat="1" ht="20.25" hidden="1" customHeight="1" thickTop="1">
      <c r="A80" s="491" t="s">
        <v>2010</v>
      </c>
      <c r="B80" s="2241" t="s">
        <v>2091</v>
      </c>
      <c r="C80" s="501" t="s">
        <v>2128</v>
      </c>
      <c r="D80" s="501">
        <v>45334</v>
      </c>
      <c r="E80" s="502">
        <v>45336</v>
      </c>
      <c r="F80" s="2220" t="s">
        <v>2976</v>
      </c>
      <c r="G80" s="504" t="s">
        <v>2129</v>
      </c>
      <c r="H80" s="518">
        <v>45338</v>
      </c>
      <c r="I80" s="519">
        <f t="shared" ref="I80" si="50">H80+5</f>
        <v>45343</v>
      </c>
      <c r="J80" s="654"/>
      <c r="K80" s="519">
        <f t="shared" ref="K80" si="51">H80+25</f>
        <v>45363</v>
      </c>
      <c r="L80" s="505">
        <f t="shared" ref="L80" si="52">H80+29</f>
        <v>45367</v>
      </c>
      <c r="M80" s="505">
        <f t="shared" ref="M80" si="53">H80+32</f>
        <v>45370</v>
      </c>
      <c r="N80" s="505">
        <f t="shared" ref="N80" si="54">H80+34</f>
        <v>45372</v>
      </c>
    </row>
    <row r="81" spans="1:14" s="14" customFormat="1" ht="20.25" hidden="1" customHeight="1" thickBot="1">
      <c r="A81" s="491"/>
      <c r="B81" s="1217"/>
      <c r="C81" s="507"/>
      <c r="D81" s="507"/>
      <c r="E81" s="508"/>
      <c r="F81" s="181"/>
      <c r="G81" s="515"/>
      <c r="H81" s="520"/>
      <c r="I81" s="520"/>
      <c r="J81" s="613"/>
      <c r="K81" s="520"/>
      <c r="L81" s="507"/>
      <c r="M81" s="507"/>
      <c r="N81" s="507"/>
    </row>
    <row r="82" spans="1:14" s="14" customFormat="1" ht="20.25" hidden="1" customHeight="1" thickTop="1">
      <c r="A82" s="491"/>
      <c r="B82" s="2241"/>
      <c r="C82" s="501"/>
      <c r="D82" s="501"/>
      <c r="E82" s="502"/>
      <c r="F82" s="3048" t="s">
        <v>2151</v>
      </c>
      <c r="G82" s="504" t="s">
        <v>2132</v>
      </c>
      <c r="H82" s="518">
        <v>45345</v>
      </c>
      <c r="I82" s="654"/>
      <c r="J82" s="654"/>
      <c r="K82" s="654"/>
      <c r="L82" s="552"/>
      <c r="M82" s="552"/>
      <c r="N82" s="552"/>
    </row>
    <row r="83" spans="1:14" s="14" customFormat="1" ht="20.25" hidden="1" customHeight="1" thickBot="1">
      <c r="A83" s="491"/>
      <c r="B83" s="1217"/>
      <c r="C83" s="507"/>
      <c r="D83" s="507"/>
      <c r="E83" s="508"/>
      <c r="F83" s="181"/>
      <c r="G83" s="515"/>
      <c r="H83" s="520"/>
      <c r="I83" s="613"/>
      <c r="J83" s="613"/>
      <c r="K83" s="613"/>
      <c r="L83" s="196"/>
      <c r="M83" s="196"/>
      <c r="N83" s="196"/>
    </row>
    <row r="84" spans="1:14" s="14" customFormat="1" ht="20.25" hidden="1" customHeight="1" thickTop="1">
      <c r="A84" s="491" t="s">
        <v>2133</v>
      </c>
      <c r="B84" s="2241" t="s">
        <v>2078</v>
      </c>
      <c r="C84" s="501" t="s">
        <v>2134</v>
      </c>
      <c r="D84" s="501">
        <v>45348</v>
      </c>
      <c r="E84" s="502">
        <v>45350</v>
      </c>
      <c r="F84" s="2220" t="s">
        <v>2977</v>
      </c>
      <c r="G84" s="504" t="s">
        <v>2136</v>
      </c>
      <c r="H84" s="518">
        <v>45352</v>
      </c>
      <c r="I84" s="519">
        <f>H84+5</f>
        <v>45357</v>
      </c>
      <c r="J84" s="519">
        <f>H84+31</f>
        <v>45383</v>
      </c>
      <c r="K84" s="519">
        <f>H84+34</f>
        <v>45386</v>
      </c>
      <c r="L84" s="505">
        <f>H84+37</f>
        <v>45389</v>
      </c>
      <c r="M84" s="505">
        <f>H84+40</f>
        <v>45392</v>
      </c>
      <c r="N84" s="505">
        <f>H84+42</f>
        <v>45394</v>
      </c>
    </row>
    <row r="85" spans="1:14" s="14" customFormat="1" ht="20.25" hidden="1" customHeight="1" thickBot="1">
      <c r="A85" s="491"/>
      <c r="B85" s="1217"/>
      <c r="C85" s="507"/>
      <c r="D85" s="507"/>
      <c r="E85" s="508"/>
      <c r="F85" s="181"/>
      <c r="G85" s="515"/>
      <c r="H85" s="520"/>
      <c r="I85" s="520"/>
      <c r="J85" s="520"/>
      <c r="K85" s="520"/>
      <c r="L85" s="507"/>
      <c r="M85" s="507"/>
      <c r="N85" s="507"/>
    </row>
    <row r="86" spans="1:14" s="14" customFormat="1" ht="20.25" hidden="1" customHeight="1" thickTop="1" thickBot="1">
      <c r="A86" s="491"/>
      <c r="B86" s="2241" t="s">
        <v>2107</v>
      </c>
      <c r="C86" s="501" t="s">
        <v>2137</v>
      </c>
      <c r="D86" s="507">
        <v>45351</v>
      </c>
      <c r="E86" s="502">
        <v>45353</v>
      </c>
      <c r="F86" s="2220" t="s">
        <v>2978</v>
      </c>
      <c r="G86" s="504" t="s">
        <v>2979</v>
      </c>
      <c r="H86" s="518">
        <v>45359</v>
      </c>
      <c r="I86" s="519">
        <f>H86+5</f>
        <v>45364</v>
      </c>
      <c r="J86" s="519">
        <f>H86+31</f>
        <v>45390</v>
      </c>
      <c r="K86" s="519">
        <f>H86+34</f>
        <v>45393</v>
      </c>
      <c r="L86" s="505">
        <f>H86+37</f>
        <v>45396</v>
      </c>
      <c r="M86" s="505">
        <f>H86+40</f>
        <v>45399</v>
      </c>
      <c r="N86" s="505">
        <f>H86+42</f>
        <v>45401</v>
      </c>
    </row>
    <row r="87" spans="1:14" ht="14.25" hidden="1" thickTop="1" thickBot="1"/>
    <row r="88" spans="1:14" s="14" customFormat="1" ht="20.25" hidden="1" customHeight="1" thickTop="1" thickBot="1">
      <c r="A88" s="491"/>
      <c r="B88" s="2241" t="s">
        <v>2094</v>
      </c>
      <c r="C88" s="501" t="s">
        <v>2138</v>
      </c>
      <c r="D88" s="501">
        <v>45359</v>
      </c>
      <c r="E88" s="502">
        <v>45361</v>
      </c>
      <c r="F88" s="3048" t="s">
        <v>2151</v>
      </c>
      <c r="G88" s="504" t="s">
        <v>2980</v>
      </c>
      <c r="H88" s="518">
        <v>45366</v>
      </c>
      <c r="I88" s="654"/>
      <c r="J88" s="654"/>
      <c r="K88" s="654"/>
      <c r="L88" s="552"/>
      <c r="M88" s="552"/>
      <c r="N88" s="552"/>
    </row>
    <row r="89" spans="1:14" s="14" customFormat="1" ht="20.25" hidden="1" customHeight="1" thickTop="1" thickBot="1">
      <c r="A89" s="491" t="s">
        <v>2140</v>
      </c>
      <c r="B89" s="2220" t="s">
        <v>2069</v>
      </c>
      <c r="C89" s="501" t="s">
        <v>2141</v>
      </c>
      <c r="D89" s="501">
        <v>45364</v>
      </c>
      <c r="E89" s="502">
        <v>45366</v>
      </c>
      <c r="F89" s="181"/>
      <c r="G89" s="515"/>
      <c r="H89" s="520"/>
      <c r="I89" s="613"/>
      <c r="J89" s="613"/>
      <c r="K89" s="613"/>
      <c r="L89" s="196"/>
      <c r="M89" s="196"/>
      <c r="N89" s="196"/>
    </row>
    <row r="90" spans="1:14" s="14" customFormat="1" ht="20.25" hidden="1" customHeight="1" thickTop="1">
      <c r="A90" s="491" t="s">
        <v>2143</v>
      </c>
      <c r="B90" s="2220" t="s">
        <v>2119</v>
      </c>
      <c r="C90" s="501" t="s">
        <v>2144</v>
      </c>
      <c r="D90" s="501">
        <v>45373</v>
      </c>
      <c r="E90" s="502">
        <v>45375</v>
      </c>
      <c r="F90" s="2220" t="s">
        <v>2981</v>
      </c>
      <c r="G90" s="504" t="s">
        <v>2145</v>
      </c>
      <c r="H90" s="518">
        <v>45373</v>
      </c>
      <c r="I90" s="519">
        <f>H90+5</f>
        <v>45378</v>
      </c>
      <c r="J90" s="519">
        <f>H90+31</f>
        <v>45404</v>
      </c>
      <c r="K90" s="519">
        <f>H90+34</f>
        <v>45407</v>
      </c>
      <c r="L90" s="505">
        <f>H90+37</f>
        <v>45410</v>
      </c>
      <c r="M90" s="505">
        <f>H90+40</f>
        <v>45413</v>
      </c>
      <c r="N90" s="505">
        <f>H90+42</f>
        <v>45415</v>
      </c>
    </row>
    <row r="91" spans="1:14" s="14" customFormat="1" ht="20.25" hidden="1" customHeight="1" thickBot="1">
      <c r="A91" s="491"/>
      <c r="B91" s="1217"/>
      <c r="C91" s="507"/>
      <c r="D91" s="507"/>
      <c r="E91" s="508"/>
      <c r="F91" s="181"/>
      <c r="G91" s="515"/>
      <c r="H91" s="520"/>
      <c r="I91" s="520"/>
      <c r="J91" s="520"/>
      <c r="K91" s="520"/>
      <c r="L91" s="507"/>
      <c r="M91" s="507"/>
      <c r="N91" s="507"/>
    </row>
    <row r="92" spans="1:14" s="14" customFormat="1" ht="20.25" hidden="1" customHeight="1" thickTop="1">
      <c r="A92" s="491"/>
      <c r="B92" s="2220"/>
      <c r="C92" s="501"/>
      <c r="D92" s="501"/>
      <c r="E92" s="502"/>
      <c r="F92" s="2220" t="s">
        <v>2752</v>
      </c>
      <c r="G92" s="504" t="s">
        <v>2147</v>
      </c>
      <c r="H92" s="518">
        <v>45380</v>
      </c>
      <c r="I92" s="519">
        <f>H92+5</f>
        <v>45385</v>
      </c>
      <c r="J92" s="519">
        <f>H92+31</f>
        <v>45411</v>
      </c>
      <c r="K92" s="519">
        <f>H92+34</f>
        <v>45414</v>
      </c>
      <c r="L92" s="505">
        <f>H92+37</f>
        <v>45417</v>
      </c>
      <c r="M92" s="505">
        <f>H92+40</f>
        <v>45420</v>
      </c>
      <c r="N92" s="505">
        <f>H92+42</f>
        <v>45422</v>
      </c>
    </row>
    <row r="93" spans="1:14" s="14" customFormat="1" ht="20.25" hidden="1" customHeight="1" thickBot="1">
      <c r="A93" s="491"/>
      <c r="B93" s="1217"/>
      <c r="C93" s="507"/>
      <c r="D93" s="507"/>
      <c r="E93" s="508"/>
      <c r="F93" s="181"/>
      <c r="G93" s="515"/>
      <c r="H93" s="520"/>
      <c r="I93" s="520"/>
      <c r="J93" s="520"/>
      <c r="K93" s="520"/>
      <c r="L93" s="507"/>
      <c r="M93" s="507"/>
      <c r="N93" s="507"/>
    </row>
    <row r="94" spans="1:14" s="14" customFormat="1" ht="20.25" hidden="1" customHeight="1" thickTop="1" thickBot="1">
      <c r="A94" s="491"/>
      <c r="B94" s="2220" t="s">
        <v>2133</v>
      </c>
      <c r="C94" s="501" t="s">
        <v>2146</v>
      </c>
      <c r="D94" s="501">
        <v>45383</v>
      </c>
      <c r="E94" s="502">
        <v>45385</v>
      </c>
      <c r="F94" s="2220" t="s">
        <v>2967</v>
      </c>
      <c r="G94" s="504" t="s">
        <v>2148</v>
      </c>
      <c r="H94" s="518">
        <v>45387</v>
      </c>
      <c r="I94" s="519">
        <f>H94+5</f>
        <v>45392</v>
      </c>
      <c r="J94" s="519">
        <f>H94+31</f>
        <v>45418</v>
      </c>
      <c r="K94" s="519">
        <f>H94+34</f>
        <v>45421</v>
      </c>
      <c r="L94" s="505">
        <f>H94+37</f>
        <v>45424</v>
      </c>
      <c r="M94" s="505">
        <f>H94+40</f>
        <v>45427</v>
      </c>
      <c r="N94" s="505">
        <f>H94+42</f>
        <v>45429</v>
      </c>
    </row>
    <row r="95" spans="1:14" s="14" customFormat="1" ht="20.25" hidden="1" customHeight="1" thickTop="1" thickBot="1">
      <c r="A95" s="491"/>
      <c r="B95" s="1217"/>
      <c r="C95" s="507"/>
      <c r="D95" s="501"/>
      <c r="E95" s="502"/>
      <c r="F95" s="181"/>
      <c r="G95" s="515"/>
      <c r="H95" s="520"/>
      <c r="I95" s="520"/>
      <c r="J95" s="520"/>
      <c r="K95" s="520"/>
      <c r="L95" s="507"/>
      <c r="M95" s="507"/>
      <c r="N95" s="507"/>
    </row>
    <row r="96" spans="1:14" s="14" customFormat="1" ht="20.25" hidden="1" customHeight="1" thickTop="1">
      <c r="A96" s="491"/>
      <c r="B96" s="2220" t="s">
        <v>2107</v>
      </c>
      <c r="C96" s="501" t="s">
        <v>2149</v>
      </c>
      <c r="D96" s="501">
        <v>45390</v>
      </c>
      <c r="E96" s="502">
        <v>45393</v>
      </c>
      <c r="F96" s="2220" t="s">
        <v>2618</v>
      </c>
      <c r="G96" s="504" t="s">
        <v>2150</v>
      </c>
      <c r="H96" s="518">
        <v>45394</v>
      </c>
      <c r="I96" s="519">
        <f>H96+5</f>
        <v>45399</v>
      </c>
      <c r="J96" s="519">
        <f>H96+31</f>
        <v>45425</v>
      </c>
      <c r="K96" s="519">
        <f>H96+34</f>
        <v>45428</v>
      </c>
      <c r="L96" s="505">
        <f>H96+37</f>
        <v>45431</v>
      </c>
      <c r="M96" s="505">
        <f>H96+40</f>
        <v>45434</v>
      </c>
      <c r="N96" s="505">
        <f>H96+42</f>
        <v>45436</v>
      </c>
    </row>
    <row r="97" spans="1:14" s="14" customFormat="1" ht="20.25" hidden="1" customHeight="1" thickBot="1">
      <c r="A97" s="491"/>
      <c r="B97" s="1217"/>
      <c r="C97" s="507"/>
      <c r="D97" s="507"/>
      <c r="E97" s="508"/>
      <c r="F97" s="181"/>
      <c r="G97" s="515"/>
      <c r="H97" s="520"/>
      <c r="I97" s="520"/>
      <c r="J97" s="520"/>
      <c r="K97" s="520"/>
      <c r="L97" s="507"/>
      <c r="M97" s="507"/>
      <c r="N97" s="507"/>
    </row>
    <row r="98" spans="1:14" s="14" customFormat="1" ht="20.25" hidden="1" customHeight="1" thickTop="1">
      <c r="A98" s="491" t="s">
        <v>2030</v>
      </c>
      <c r="B98" s="3303" t="s">
        <v>2151</v>
      </c>
      <c r="C98" s="501" t="s">
        <v>2152</v>
      </c>
      <c r="D98" s="501">
        <v>45396</v>
      </c>
      <c r="E98" s="1329"/>
      <c r="F98" s="2220" t="s">
        <v>2530</v>
      </c>
      <c r="G98" s="504" t="s">
        <v>2153</v>
      </c>
      <c r="H98" s="518">
        <v>45401</v>
      </c>
      <c r="I98" s="519">
        <f>H98+5</f>
        <v>45406</v>
      </c>
      <c r="J98" s="519">
        <f>H98+31</f>
        <v>45432</v>
      </c>
      <c r="K98" s="519">
        <f>H98+34</f>
        <v>45435</v>
      </c>
      <c r="L98" s="505">
        <f>H98+37</f>
        <v>45438</v>
      </c>
      <c r="M98" s="505">
        <f>H98+40</f>
        <v>45441</v>
      </c>
      <c r="N98" s="505">
        <f>H98+42</f>
        <v>45443</v>
      </c>
    </row>
    <row r="99" spans="1:14" s="14" customFormat="1" ht="20.25" hidden="1" customHeight="1" thickBot="1">
      <c r="A99" s="491"/>
      <c r="B99" s="1217"/>
      <c r="C99" s="507"/>
      <c r="D99" s="507"/>
      <c r="E99" s="508"/>
      <c r="F99" s="181"/>
      <c r="G99" s="515"/>
      <c r="H99" s="520"/>
      <c r="I99" s="520"/>
      <c r="J99" s="520"/>
      <c r="K99" s="520"/>
      <c r="L99" s="507"/>
      <c r="M99" s="507"/>
      <c r="N99" s="507"/>
    </row>
    <row r="100" spans="1:14" s="14" customFormat="1" ht="20.25" hidden="1" customHeight="1" thickTop="1" thickBot="1">
      <c r="A100" s="491" t="s">
        <v>2157</v>
      </c>
      <c r="B100" s="1217" t="s">
        <v>2094</v>
      </c>
      <c r="C100" s="507" t="s">
        <v>2154</v>
      </c>
      <c r="D100" s="507">
        <v>45399</v>
      </c>
      <c r="E100" s="508">
        <v>45401</v>
      </c>
      <c r="F100" s="2220" t="s">
        <v>2050</v>
      </c>
      <c r="G100" s="504" t="s">
        <v>2160</v>
      </c>
      <c r="H100" s="518">
        <v>45408</v>
      </c>
      <c r="I100" s="519">
        <f>H100+5</f>
        <v>45413</v>
      </c>
      <c r="J100" s="519">
        <f>H100+31</f>
        <v>45439</v>
      </c>
      <c r="K100" s="519">
        <f>H100+34</f>
        <v>45442</v>
      </c>
      <c r="L100" s="505">
        <f>H100+37</f>
        <v>45445</v>
      </c>
      <c r="M100" s="505">
        <f>H100+40</f>
        <v>45448</v>
      </c>
      <c r="N100" s="505">
        <f>H100+42</f>
        <v>45450</v>
      </c>
    </row>
    <row r="101" spans="1:14" s="14" customFormat="1" ht="20.25" hidden="1" customHeight="1" thickTop="1" thickBot="1">
      <c r="A101" s="491"/>
      <c r="B101" s="1217" t="s">
        <v>2155</v>
      </c>
      <c r="C101" s="507" t="s">
        <v>2156</v>
      </c>
      <c r="D101" s="507">
        <v>45400</v>
      </c>
      <c r="E101" s="508">
        <v>45402</v>
      </c>
      <c r="F101" s="3279"/>
      <c r="G101" s="1115"/>
      <c r="H101" s="519"/>
      <c r="I101" s="519"/>
      <c r="J101" s="519"/>
      <c r="K101" s="519"/>
      <c r="L101" s="505"/>
      <c r="M101" s="505"/>
      <c r="N101" s="505"/>
    </row>
    <row r="102" spans="1:14" hidden="1"/>
    <row r="103" spans="1:14" s="14" customFormat="1" ht="20.25" hidden="1" customHeight="1" thickTop="1">
      <c r="A103" s="491"/>
      <c r="B103" s="2972" t="s">
        <v>2030</v>
      </c>
      <c r="C103" s="866" t="s">
        <v>2158</v>
      </c>
      <c r="D103" s="866">
        <v>45411</v>
      </c>
      <c r="E103" s="3414" t="s">
        <v>2159</v>
      </c>
      <c r="F103" s="2220" t="s">
        <v>2982</v>
      </c>
      <c r="G103" s="504" t="s">
        <v>2162</v>
      </c>
      <c r="H103" s="518">
        <v>45415</v>
      </c>
      <c r="I103" s="519">
        <f>H103+5</f>
        <v>45420</v>
      </c>
      <c r="J103" s="519">
        <f>H103+31</f>
        <v>45446</v>
      </c>
      <c r="K103" s="519">
        <f>H103+34</f>
        <v>45449</v>
      </c>
      <c r="L103" s="505">
        <f>H103+37</f>
        <v>45452</v>
      </c>
      <c r="M103" s="505">
        <f>H103+40</f>
        <v>45455</v>
      </c>
      <c r="N103" s="505">
        <f>H103+42</f>
        <v>45457</v>
      </c>
    </row>
    <row r="104" spans="1:14" s="14" customFormat="1" ht="20.25" hidden="1" customHeight="1" thickBot="1">
      <c r="A104" s="491"/>
      <c r="B104" s="3368"/>
      <c r="C104" s="41"/>
      <c r="D104" s="507"/>
      <c r="E104" s="508"/>
      <c r="F104" s="181"/>
      <c r="G104" s="515"/>
      <c r="H104" s="520"/>
      <c r="I104" s="520"/>
      <c r="J104" s="520"/>
      <c r="K104" s="520"/>
      <c r="L104" s="507"/>
      <c r="M104" s="507"/>
      <c r="N104" s="507"/>
    </row>
    <row r="105" spans="1:14" s="14" customFormat="1" ht="20.25" hidden="1" customHeight="1" thickTop="1">
      <c r="A105" s="491" t="s">
        <v>2133</v>
      </c>
      <c r="B105" s="2220" t="s">
        <v>2157</v>
      </c>
      <c r="C105" s="866" t="s">
        <v>2161</v>
      </c>
      <c r="D105" s="866">
        <v>45421</v>
      </c>
      <c r="E105" s="3414" t="s">
        <v>2159</v>
      </c>
      <c r="F105" s="2220" t="s">
        <v>2983</v>
      </c>
      <c r="G105" s="504" t="s">
        <v>2164</v>
      </c>
      <c r="H105" s="518">
        <v>45422</v>
      </c>
      <c r="I105" s="519">
        <f>H105+5</f>
        <v>45427</v>
      </c>
      <c r="J105" s="519">
        <f>H105+31</f>
        <v>45453</v>
      </c>
      <c r="K105" s="519">
        <f>H105+34</f>
        <v>45456</v>
      </c>
      <c r="L105" s="505">
        <f>H105+37</f>
        <v>45459</v>
      </c>
      <c r="M105" s="505">
        <f>H105+40</f>
        <v>45462</v>
      </c>
      <c r="N105" s="505">
        <f>H105+42</f>
        <v>45464</v>
      </c>
    </row>
    <row r="106" spans="1:14" s="14" customFormat="1" ht="20.25" hidden="1" customHeight="1" thickBot="1">
      <c r="A106" s="491"/>
      <c r="B106" s="1217"/>
      <c r="C106" s="507"/>
      <c r="D106" s="507"/>
      <c r="E106" s="508"/>
      <c r="F106" s="181"/>
      <c r="G106" s="515"/>
      <c r="H106" s="520"/>
      <c r="I106" s="520"/>
      <c r="J106" s="520"/>
      <c r="K106" s="520"/>
      <c r="L106" s="507"/>
      <c r="M106" s="507"/>
      <c r="N106" s="507"/>
    </row>
    <row r="107" spans="1:14" s="14" customFormat="1" ht="20.25" hidden="1" customHeight="1" thickTop="1">
      <c r="A107" s="491"/>
      <c r="B107" s="2220" t="s">
        <v>2133</v>
      </c>
      <c r="C107" s="505" t="s">
        <v>2168</v>
      </c>
      <c r="D107" s="866">
        <v>45427</v>
      </c>
      <c r="E107" s="3491">
        <v>45432</v>
      </c>
      <c r="F107" s="2220" t="s">
        <v>2975</v>
      </c>
      <c r="G107" s="504" t="s">
        <v>2167</v>
      </c>
      <c r="H107" s="518">
        <v>45432</v>
      </c>
      <c r="I107" s="519">
        <f>H107+5</f>
        <v>45437</v>
      </c>
      <c r="J107" s="519">
        <f>H107+31</f>
        <v>45463</v>
      </c>
      <c r="K107" s="519">
        <f>H107+34</f>
        <v>45466</v>
      </c>
      <c r="L107" s="505">
        <f>H107+37</f>
        <v>45469</v>
      </c>
      <c r="M107" s="505">
        <f>H107+40</f>
        <v>45472</v>
      </c>
      <c r="N107" s="505">
        <f>H107+42</f>
        <v>45474</v>
      </c>
    </row>
    <row r="108" spans="1:14" s="14" customFormat="1" ht="20.25" hidden="1" customHeight="1">
      <c r="A108" s="491"/>
      <c r="B108" s="3506" t="s">
        <v>2165</v>
      </c>
      <c r="C108" s="305" t="s">
        <v>2166</v>
      </c>
      <c r="D108" s="3497">
        <v>45426</v>
      </c>
      <c r="E108" s="3498">
        <v>45429</v>
      </c>
      <c r="F108" s="3279"/>
      <c r="G108" s="1115"/>
      <c r="H108" s="519"/>
      <c r="I108" s="519"/>
      <c r="J108" s="519"/>
      <c r="K108" s="519"/>
      <c r="L108" s="505"/>
      <c r="M108" s="505"/>
      <c r="N108" s="505"/>
    </row>
    <row r="109" spans="1:14" s="14" customFormat="1" ht="20.25" hidden="1" customHeight="1">
      <c r="A109" s="491"/>
      <c r="B109" s="3494"/>
      <c r="C109" s="3504"/>
      <c r="D109" s="305"/>
      <c r="E109" s="3492"/>
      <c r="F109" s="3279"/>
      <c r="G109" s="1115"/>
      <c r="H109" s="519"/>
      <c r="I109" s="519"/>
      <c r="J109" s="519"/>
      <c r="K109" s="519"/>
      <c r="L109" s="505"/>
      <c r="M109" s="505"/>
      <c r="N109" s="505"/>
    </row>
    <row r="110" spans="1:14" s="14" customFormat="1" ht="20.25" hidden="1" customHeight="1" thickBot="1">
      <c r="A110" s="491" t="s">
        <v>2094</v>
      </c>
      <c r="B110" s="3500" t="s">
        <v>2107</v>
      </c>
      <c r="C110" s="41" t="s">
        <v>2172</v>
      </c>
      <c r="D110" s="41">
        <v>45429</v>
      </c>
      <c r="E110" s="3547" t="s">
        <v>2159</v>
      </c>
      <c r="F110" s="181"/>
      <c r="G110" s="515"/>
      <c r="H110" s="520"/>
      <c r="I110" s="520"/>
      <c r="J110" s="520"/>
      <c r="K110" s="520"/>
      <c r="L110" s="507"/>
      <c r="M110" s="507"/>
      <c r="N110" s="507"/>
    </row>
    <row r="111" spans="1:14" s="14" customFormat="1" ht="20.25" hidden="1" customHeight="1" thickTop="1">
      <c r="A111" s="491" t="s">
        <v>2169</v>
      </c>
      <c r="B111" s="2972" t="s">
        <v>2170</v>
      </c>
      <c r="C111" s="305" t="s">
        <v>2171</v>
      </c>
      <c r="D111" s="305">
        <v>45430</v>
      </c>
      <c r="E111" s="3492">
        <v>45433</v>
      </c>
      <c r="F111" s="2220" t="s">
        <v>2984</v>
      </c>
      <c r="G111" s="504" t="s">
        <v>2174</v>
      </c>
      <c r="H111" s="518">
        <v>45436</v>
      </c>
      <c r="I111" s="519">
        <f>H111+5</f>
        <v>45441</v>
      </c>
      <c r="J111" s="519">
        <f>H111+31</f>
        <v>45467</v>
      </c>
      <c r="K111" s="519">
        <f>H111+34</f>
        <v>45470</v>
      </c>
      <c r="L111" s="505">
        <f>H111+37</f>
        <v>45473</v>
      </c>
      <c r="M111" s="505">
        <f>H111+40</f>
        <v>45476</v>
      </c>
      <c r="N111" s="505">
        <f>H111+42</f>
        <v>45478</v>
      </c>
    </row>
    <row r="112" spans="1:14" s="14" customFormat="1" ht="20.25" hidden="1" customHeight="1" thickBot="1">
      <c r="A112" s="491"/>
      <c r="B112" s="1217"/>
      <c r="C112" s="507"/>
      <c r="D112" s="507"/>
      <c r="E112" s="508"/>
      <c r="F112" s="181"/>
      <c r="G112" s="515"/>
      <c r="H112" s="520"/>
      <c r="I112" s="520"/>
      <c r="J112" s="520"/>
      <c r="K112" s="520"/>
      <c r="L112" s="507"/>
      <c r="M112" s="507"/>
      <c r="N112" s="507"/>
    </row>
    <row r="113" spans="1:14" s="14" customFormat="1" ht="20.25" hidden="1" customHeight="1" thickTop="1">
      <c r="A113" s="491" t="s">
        <v>2094</v>
      </c>
      <c r="B113" s="2972" t="s">
        <v>2078</v>
      </c>
      <c r="C113" s="501" t="s">
        <v>2173</v>
      </c>
      <c r="D113" s="501">
        <v>45446</v>
      </c>
      <c r="E113" s="502">
        <v>45447</v>
      </c>
      <c r="F113" s="2220" t="s">
        <v>2969</v>
      </c>
      <c r="G113" s="504" t="s">
        <v>2177</v>
      </c>
      <c r="H113" s="518">
        <v>45443</v>
      </c>
      <c r="I113" s="519">
        <f>H113+5</f>
        <v>45448</v>
      </c>
      <c r="J113" s="519">
        <f>H113+31</f>
        <v>45474</v>
      </c>
      <c r="K113" s="519">
        <f>H113+34</f>
        <v>45477</v>
      </c>
      <c r="L113" s="505">
        <f>H113+37</f>
        <v>45480</v>
      </c>
      <c r="M113" s="505">
        <f>H113+40</f>
        <v>45483</v>
      </c>
      <c r="N113" s="505">
        <f>H113+42</f>
        <v>45485</v>
      </c>
    </row>
    <row r="114" spans="1:14" s="14" customFormat="1" ht="20.25" hidden="1" thickBot="1">
      <c r="A114" s="491"/>
      <c r="B114" s="1217"/>
      <c r="C114" s="507"/>
      <c r="D114" s="507"/>
      <c r="E114" s="508"/>
      <c r="F114" s="181"/>
      <c r="G114" s="515"/>
      <c r="H114" s="520"/>
      <c r="I114" s="520"/>
      <c r="J114" s="520"/>
      <c r="K114" s="520"/>
      <c r="L114" s="507"/>
      <c r="M114" s="507"/>
      <c r="N114" s="507"/>
    </row>
    <row r="115" spans="1:14" s="14" customFormat="1" ht="20.25" hidden="1" thickTop="1">
      <c r="A115" s="491"/>
      <c r="B115" s="2972" t="s">
        <v>2094</v>
      </c>
      <c r="C115" s="501" t="s">
        <v>2175</v>
      </c>
      <c r="D115" s="501">
        <v>45443</v>
      </c>
      <c r="E115" s="502">
        <v>45446</v>
      </c>
      <c r="F115" s="2220" t="s">
        <v>2976</v>
      </c>
      <c r="G115" s="504" t="s">
        <v>2180</v>
      </c>
      <c r="H115" s="518">
        <v>45450</v>
      </c>
      <c r="I115" s="519">
        <f t="shared" ref="I115" si="55">H115+5</f>
        <v>45455</v>
      </c>
      <c r="J115" s="519">
        <f t="shared" ref="J115" si="56">H115+31</f>
        <v>45481</v>
      </c>
      <c r="K115" s="519">
        <f t="shared" ref="K115" si="57">H115+34</f>
        <v>45484</v>
      </c>
      <c r="L115" s="505">
        <f t="shared" ref="L115" si="58">H115+37</f>
        <v>45487</v>
      </c>
      <c r="M115" s="505">
        <f t="shared" ref="M115" si="59">H115+40</f>
        <v>45490</v>
      </c>
      <c r="N115" s="505">
        <f t="shared" ref="N115" si="60">H115+42</f>
        <v>45492</v>
      </c>
    </row>
    <row r="116" spans="1:14" s="14" customFormat="1" ht="20.25" hidden="1" thickBot="1">
      <c r="A116" s="491"/>
      <c r="B116" s="1217" t="s">
        <v>2030</v>
      </c>
      <c r="C116" s="507" t="s">
        <v>2178</v>
      </c>
      <c r="D116" s="507">
        <v>45442</v>
      </c>
      <c r="E116" s="1554" t="s">
        <v>2159</v>
      </c>
      <c r="F116" s="181"/>
      <c r="G116" s="515"/>
      <c r="H116" s="520"/>
      <c r="I116" s="520"/>
      <c r="J116" s="520"/>
      <c r="K116" s="520"/>
      <c r="L116" s="507"/>
      <c r="M116" s="507"/>
      <c r="N116" s="507"/>
    </row>
    <row r="117" spans="1:14" s="14" customFormat="1" ht="20.25" hidden="1" thickTop="1">
      <c r="A117" s="491"/>
      <c r="B117" s="3568" t="s">
        <v>2179</v>
      </c>
      <c r="C117" s="3511" t="s">
        <v>2178</v>
      </c>
      <c r="D117" s="820" t="s">
        <v>2159</v>
      </c>
      <c r="E117" s="502" t="s">
        <v>1970</v>
      </c>
      <c r="F117" s="3264" t="s">
        <v>2151</v>
      </c>
      <c r="G117" s="504" t="s">
        <v>2182</v>
      </c>
      <c r="H117" s="518">
        <v>45457</v>
      </c>
      <c r="I117" s="654"/>
      <c r="J117" s="552"/>
      <c r="K117" s="654"/>
      <c r="L117" s="552"/>
      <c r="M117" s="552"/>
      <c r="N117" s="552"/>
    </row>
    <row r="118" spans="1:14" s="14" customFormat="1" ht="20.25" hidden="1" thickBot="1">
      <c r="A118" s="491"/>
      <c r="B118" s="1217"/>
      <c r="C118" s="507"/>
      <c r="D118" s="507"/>
      <c r="E118" s="508"/>
      <c r="F118" s="181"/>
      <c r="G118" s="515"/>
      <c r="H118" s="520"/>
      <c r="I118" s="613"/>
      <c r="J118" s="196"/>
      <c r="K118" s="613"/>
      <c r="L118" s="196"/>
      <c r="M118" s="196"/>
      <c r="N118" s="196"/>
    </row>
    <row r="119" spans="1:14" s="14" customFormat="1" ht="20.25" thickTop="1">
      <c r="A119" s="491"/>
      <c r="B119" s="2220" t="s">
        <v>2157</v>
      </c>
      <c r="C119" s="501" t="s">
        <v>2181</v>
      </c>
      <c r="D119" s="501">
        <v>45464</v>
      </c>
      <c r="E119" s="502">
        <v>45466</v>
      </c>
      <c r="F119" s="2220" t="s">
        <v>2977</v>
      </c>
      <c r="G119" s="504" t="s">
        <v>2186</v>
      </c>
      <c r="H119" s="518">
        <v>45464</v>
      </c>
      <c r="I119" s="519">
        <f t="shared" ref="I119" si="61">H119+5</f>
        <v>45469</v>
      </c>
      <c r="J119" s="519">
        <f t="shared" ref="J119" si="62">H119+31</f>
        <v>45495</v>
      </c>
      <c r="K119" s="519">
        <f t="shared" ref="K119" si="63">H119+34</f>
        <v>45498</v>
      </c>
      <c r="L119" s="505">
        <f t="shared" ref="L119" si="64">H119+37</f>
        <v>45501</v>
      </c>
      <c r="M119" s="505">
        <f t="shared" ref="M119" si="65">H119+40</f>
        <v>45504</v>
      </c>
      <c r="N119" s="505">
        <f t="shared" ref="N119" si="66">H119+42</f>
        <v>45506</v>
      </c>
    </row>
    <row r="120" spans="1:14" ht="15" thickBot="1">
      <c r="A120" s="491" t="s">
        <v>2133</v>
      </c>
      <c r="B120" s="805" t="s">
        <v>2183</v>
      </c>
      <c r="C120" s="3569" t="s">
        <v>2184</v>
      </c>
      <c r="D120" s="507">
        <v>45457</v>
      </c>
      <c r="E120" s="508">
        <v>45460</v>
      </c>
      <c r="F120" s="181"/>
      <c r="G120" s="515"/>
      <c r="H120" s="520"/>
      <c r="I120" s="520"/>
      <c r="J120" s="520"/>
      <c r="K120" s="520"/>
      <c r="L120" s="507"/>
      <c r="M120" s="507"/>
      <c r="N120" s="507"/>
    </row>
    <row r="121" spans="1:14" s="14" customFormat="1" ht="20.25" thickTop="1">
      <c r="A121" s="491"/>
      <c r="B121" s="2220"/>
      <c r="C121" s="501"/>
      <c r="D121" s="501"/>
      <c r="E121" s="502"/>
      <c r="F121" s="2220" t="s">
        <v>2985</v>
      </c>
      <c r="G121" s="504" t="s">
        <v>2986</v>
      </c>
      <c r="H121" s="518">
        <v>45471</v>
      </c>
      <c r="I121" s="519">
        <f t="shared" ref="I121" si="67">H121+5</f>
        <v>45476</v>
      </c>
      <c r="J121" s="519">
        <f t="shared" ref="J121" si="68">H121+31</f>
        <v>45502</v>
      </c>
      <c r="K121" s="519">
        <f t="shared" ref="K121" si="69">H121+34</f>
        <v>45505</v>
      </c>
      <c r="L121" s="505">
        <f t="shared" ref="L121" si="70">H121+37</f>
        <v>45508</v>
      </c>
      <c r="M121" s="505">
        <f t="shared" ref="M121" si="71">H121+40</f>
        <v>45511</v>
      </c>
      <c r="N121" s="505">
        <f t="shared" ref="N121" si="72">H121+42</f>
        <v>45513</v>
      </c>
    </row>
    <row r="122" spans="1:14" s="14" customFormat="1" ht="20.25" thickBot="1">
      <c r="A122" s="491"/>
      <c r="B122" s="1217"/>
      <c r="C122" s="507"/>
      <c r="D122" s="507"/>
      <c r="E122" s="508"/>
      <c r="F122" s="181"/>
      <c r="G122" s="515"/>
      <c r="H122" s="520"/>
      <c r="I122" s="520"/>
      <c r="J122" s="520"/>
      <c r="K122" s="520"/>
      <c r="L122" s="507"/>
      <c r="M122" s="507"/>
      <c r="N122" s="507"/>
    </row>
    <row r="123" spans="1:14" s="14" customFormat="1" ht="21" thickTop="1" thickBot="1">
      <c r="A123" s="491" t="s">
        <v>2107</v>
      </c>
      <c r="B123" s="2220" t="s">
        <v>2133</v>
      </c>
      <c r="C123" s="501" t="s">
        <v>2187</v>
      </c>
      <c r="D123" s="501">
        <v>45470</v>
      </c>
      <c r="E123" s="502">
        <v>45472</v>
      </c>
      <c r="F123" s="2220" t="s">
        <v>2981</v>
      </c>
      <c r="G123" s="504" t="s">
        <v>2193</v>
      </c>
      <c r="H123" s="518">
        <v>45478</v>
      </c>
      <c r="I123" s="519">
        <f t="shared" ref="I123" si="73">H123+5</f>
        <v>45483</v>
      </c>
      <c r="J123" s="519">
        <f t="shared" ref="J123" si="74">H123+31</f>
        <v>45509</v>
      </c>
      <c r="K123" s="519">
        <f t="shared" ref="K123" si="75">H123+34</f>
        <v>45512</v>
      </c>
      <c r="L123" s="505">
        <f t="shared" ref="L123" si="76">H123+37</f>
        <v>45515</v>
      </c>
      <c r="M123" s="505">
        <f t="shared" ref="M123" si="77">H123+40</f>
        <v>45518</v>
      </c>
      <c r="N123" s="505">
        <f t="shared" ref="N123" si="78">H123+42</f>
        <v>45520</v>
      </c>
    </row>
    <row r="124" spans="1:14" s="14" customFormat="1" ht="21" thickTop="1" thickBot="1">
      <c r="A124" s="491"/>
      <c r="B124" s="2220" t="s">
        <v>2119</v>
      </c>
      <c r="C124" s="501" t="s">
        <v>2189</v>
      </c>
      <c r="D124" s="501">
        <v>45471</v>
      </c>
      <c r="E124" s="502">
        <v>45473</v>
      </c>
      <c r="F124" s="181"/>
      <c r="G124" s="515"/>
      <c r="H124" s="520"/>
      <c r="I124" s="520"/>
      <c r="J124" s="520"/>
      <c r="K124" s="520"/>
      <c r="L124" s="507"/>
      <c r="M124" s="507"/>
      <c r="N124" s="507"/>
    </row>
    <row r="125" spans="1:14" s="14" customFormat="1" ht="21" thickTop="1" thickBot="1">
      <c r="A125" s="491" t="s">
        <v>2190</v>
      </c>
      <c r="B125" s="2220" t="s">
        <v>2191</v>
      </c>
      <c r="C125" s="501" t="s">
        <v>2192</v>
      </c>
      <c r="D125" s="501">
        <v>45478</v>
      </c>
      <c r="E125" s="502">
        <v>45480</v>
      </c>
      <c r="F125" s="2220" t="s">
        <v>2752</v>
      </c>
      <c r="G125" s="504" t="s">
        <v>2197</v>
      </c>
      <c r="H125" s="518">
        <v>45485</v>
      </c>
      <c r="I125" s="519">
        <f>H125+5</f>
        <v>45490</v>
      </c>
      <c r="J125" s="519">
        <f>H125+31</f>
        <v>45516</v>
      </c>
      <c r="K125" s="519">
        <f>H125+34</f>
        <v>45519</v>
      </c>
      <c r="L125" s="505">
        <f>H125+37</f>
        <v>45522</v>
      </c>
      <c r="M125" s="505">
        <f>H125+40</f>
        <v>45525</v>
      </c>
      <c r="N125" s="505">
        <f>H125+42</f>
        <v>45527</v>
      </c>
    </row>
    <row r="126" spans="1:14" s="14" customFormat="1" ht="21" thickTop="1" thickBot="1">
      <c r="A126" s="491" t="s">
        <v>2030</v>
      </c>
      <c r="B126" s="2220" t="s">
        <v>2094</v>
      </c>
      <c r="C126" s="501" t="s">
        <v>2194</v>
      </c>
      <c r="D126" s="501">
        <v>45481</v>
      </c>
      <c r="E126" s="502">
        <v>45483</v>
      </c>
      <c r="F126" s="181"/>
      <c r="G126" s="515"/>
      <c r="H126" s="520"/>
      <c r="I126" s="520"/>
      <c r="J126" s="520"/>
      <c r="K126" s="520"/>
      <c r="L126" s="507"/>
      <c r="M126" s="507"/>
      <c r="N126" s="507"/>
    </row>
    <row r="127" spans="1:14" s="14" customFormat="1" ht="20.25" thickTop="1">
      <c r="A127" s="491" t="s">
        <v>2195</v>
      </c>
      <c r="B127" s="2220" t="s">
        <v>2179</v>
      </c>
      <c r="C127" s="501" t="s">
        <v>2196</v>
      </c>
      <c r="D127" s="501">
        <v>45480</v>
      </c>
      <c r="E127" s="502">
        <v>45116</v>
      </c>
      <c r="F127" s="2220" t="s">
        <v>2035</v>
      </c>
      <c r="G127" s="504" t="s">
        <v>2199</v>
      </c>
      <c r="H127" s="518">
        <v>45492</v>
      </c>
      <c r="I127" s="519">
        <f t="shared" ref="I127" si="79">H127+5</f>
        <v>45497</v>
      </c>
      <c r="J127" s="519">
        <f t="shared" ref="J127" si="80">H127+31</f>
        <v>45523</v>
      </c>
      <c r="K127" s="519">
        <f t="shared" ref="K127" si="81">H127+34</f>
        <v>45526</v>
      </c>
      <c r="L127" s="505">
        <f t="shared" ref="L127" si="82">H127+37</f>
        <v>45529</v>
      </c>
      <c r="M127" s="505">
        <f t="shared" ref="M127" si="83">H127+40</f>
        <v>45532</v>
      </c>
      <c r="N127" s="505">
        <f t="shared" ref="N127" si="84">H127+42</f>
        <v>45534</v>
      </c>
    </row>
    <row r="128" spans="1:14" s="14" customFormat="1" ht="20.25" thickBot="1">
      <c r="A128" s="491"/>
      <c r="B128" s="1217"/>
      <c r="C128" s="507"/>
      <c r="D128" s="507"/>
      <c r="E128" s="508"/>
      <c r="F128" s="181"/>
      <c r="G128" s="515"/>
      <c r="H128" s="520"/>
      <c r="I128" s="520"/>
      <c r="J128" s="520"/>
      <c r="K128" s="520"/>
      <c r="L128" s="507"/>
      <c r="M128" s="507"/>
      <c r="N128" s="507"/>
    </row>
    <row r="129" spans="1:14" s="14" customFormat="1" ht="20.25" thickTop="1">
      <c r="A129" s="491"/>
      <c r="B129" s="2220" t="s">
        <v>2157</v>
      </c>
      <c r="C129" s="501" t="s">
        <v>2198</v>
      </c>
      <c r="D129" s="501">
        <v>45487</v>
      </c>
      <c r="E129" s="502">
        <v>45123</v>
      </c>
      <c r="F129" s="2220" t="s">
        <v>2967</v>
      </c>
      <c r="G129" s="504" t="s">
        <v>2201</v>
      </c>
      <c r="H129" s="518">
        <v>45499</v>
      </c>
      <c r="I129" s="519">
        <f t="shared" ref="I129" si="85">H129+5</f>
        <v>45504</v>
      </c>
      <c r="J129" s="519">
        <f t="shared" ref="J129" si="86">H129+31</f>
        <v>45530</v>
      </c>
      <c r="K129" s="519">
        <f t="shared" ref="K129" si="87">H129+34</f>
        <v>45533</v>
      </c>
      <c r="L129" s="505">
        <f t="shared" ref="L129" si="88">H129+37</f>
        <v>45536</v>
      </c>
      <c r="M129" s="505">
        <f t="shared" ref="M129" si="89">H129+40</f>
        <v>45539</v>
      </c>
      <c r="N129" s="505">
        <f t="shared" ref="N129" si="90">H129+42</f>
        <v>45541</v>
      </c>
    </row>
    <row r="130" spans="1:14" s="14" customFormat="1" ht="20.25" thickBot="1">
      <c r="A130" s="491"/>
      <c r="B130" s="1217"/>
      <c r="C130" s="507"/>
      <c r="D130" s="507"/>
      <c r="E130" s="508"/>
      <c r="F130" s="181"/>
      <c r="G130" s="515"/>
      <c r="H130" s="520"/>
      <c r="I130" s="520"/>
      <c r="J130" s="520"/>
      <c r="K130" s="520"/>
      <c r="L130" s="507"/>
      <c r="M130" s="507"/>
      <c r="N130" s="507"/>
    </row>
    <row r="131" spans="1:14" s="14" customFormat="1" ht="20.25" thickTop="1">
      <c r="A131" s="491"/>
      <c r="B131" s="2220" t="s">
        <v>2133</v>
      </c>
      <c r="C131" s="501" t="s">
        <v>2200</v>
      </c>
      <c r="D131" s="501">
        <v>45494</v>
      </c>
      <c r="E131" s="502">
        <v>45130</v>
      </c>
      <c r="F131" s="2220" t="s">
        <v>2618</v>
      </c>
      <c r="G131" s="504" t="s">
        <v>2203</v>
      </c>
      <c r="H131" s="518">
        <v>45506</v>
      </c>
      <c r="I131" s="519">
        <f t="shared" ref="I131" si="91">H131+5</f>
        <v>45511</v>
      </c>
      <c r="J131" s="519">
        <f t="shared" ref="J131" si="92">H131+31</f>
        <v>45537</v>
      </c>
      <c r="K131" s="519">
        <f t="shared" ref="K131" si="93">H131+34</f>
        <v>45540</v>
      </c>
      <c r="L131" s="505">
        <f t="shared" ref="L131" si="94">H131+37</f>
        <v>45543</v>
      </c>
      <c r="M131" s="505">
        <f t="shared" ref="M131" si="95">H131+40</f>
        <v>45546</v>
      </c>
      <c r="N131" s="505">
        <f t="shared" ref="N131" si="96">H131+42</f>
        <v>45548</v>
      </c>
    </row>
    <row r="132" spans="1:14" s="14" customFormat="1" ht="20.25" thickBot="1">
      <c r="A132" s="491"/>
      <c r="B132" s="1217"/>
      <c r="C132" s="507"/>
      <c r="D132" s="507"/>
      <c r="E132" s="508"/>
      <c r="F132" s="181"/>
      <c r="G132" s="515"/>
      <c r="H132" s="520"/>
      <c r="I132" s="520"/>
      <c r="J132" s="520"/>
      <c r="K132" s="520"/>
      <c r="L132" s="507"/>
      <c r="M132" s="507"/>
      <c r="N132" s="507"/>
    </row>
    <row r="133" spans="1:14" s="14" customFormat="1" ht="20.25" thickTop="1">
      <c r="A133" s="491"/>
      <c r="B133" s="2220" t="s">
        <v>2191</v>
      </c>
      <c r="C133" s="501" t="s">
        <v>2202</v>
      </c>
      <c r="D133" s="501">
        <v>45501</v>
      </c>
      <c r="E133" s="502">
        <v>45137</v>
      </c>
      <c r="F133" s="2220" t="s">
        <v>2530</v>
      </c>
      <c r="G133" s="504" t="s">
        <v>2205</v>
      </c>
      <c r="H133" s="518">
        <v>45513</v>
      </c>
      <c r="I133" s="519">
        <f t="shared" ref="I133" si="97">H133+5</f>
        <v>45518</v>
      </c>
      <c r="J133" s="519">
        <f t="shared" ref="J133" si="98">H133+31</f>
        <v>45544</v>
      </c>
      <c r="K133" s="519">
        <f t="shared" ref="K133" si="99">H133+34</f>
        <v>45547</v>
      </c>
      <c r="L133" s="505">
        <f t="shared" ref="L133" si="100">H133+37</f>
        <v>45550</v>
      </c>
      <c r="M133" s="505">
        <f t="shared" ref="M133" si="101">H133+40</f>
        <v>45553</v>
      </c>
      <c r="N133" s="505">
        <f t="shared" ref="N133" si="102">H133+42</f>
        <v>45555</v>
      </c>
    </row>
    <row r="134" spans="1:14" s="14" customFormat="1" ht="20.25" thickBot="1">
      <c r="A134" s="491"/>
      <c r="B134" s="1217"/>
      <c r="C134" s="507"/>
      <c r="D134" s="507"/>
      <c r="E134" s="508"/>
      <c r="F134" s="181"/>
      <c r="G134" s="515"/>
      <c r="H134" s="520"/>
      <c r="I134" s="520"/>
      <c r="J134" s="520"/>
      <c r="K134" s="520"/>
      <c r="L134" s="507"/>
      <c r="M134" s="507"/>
      <c r="N134" s="507"/>
    </row>
    <row r="135" spans="1:14" s="14" customFormat="1" ht="20.25" thickTop="1">
      <c r="A135" s="491"/>
      <c r="B135" s="2220" t="s">
        <v>2094</v>
      </c>
      <c r="C135" s="501" t="s">
        <v>2204</v>
      </c>
      <c r="D135" s="501">
        <v>45508</v>
      </c>
      <c r="E135" s="502">
        <v>45144</v>
      </c>
      <c r="F135" s="2220" t="s">
        <v>2987</v>
      </c>
      <c r="G135" s="504" t="s">
        <v>2988</v>
      </c>
      <c r="H135" s="518">
        <v>45520</v>
      </c>
      <c r="I135" s="519">
        <f t="shared" ref="I135" si="103">H135+5</f>
        <v>45525</v>
      </c>
      <c r="J135" s="519">
        <f t="shared" ref="J135" si="104">H135+31</f>
        <v>45551</v>
      </c>
      <c r="K135" s="519">
        <f t="shared" ref="K135" si="105">H135+34</f>
        <v>45554</v>
      </c>
      <c r="L135" s="505">
        <f t="shared" ref="L135" si="106">H135+37</f>
        <v>45557</v>
      </c>
      <c r="M135" s="505">
        <f t="shared" ref="M135" si="107">H135+40</f>
        <v>45560</v>
      </c>
      <c r="N135" s="505">
        <f t="shared" ref="N135" si="108">H135+42</f>
        <v>45562</v>
      </c>
    </row>
    <row r="136" spans="1:14" s="14" customFormat="1" ht="20.25" thickBot="1">
      <c r="A136" s="491"/>
      <c r="B136" s="1217"/>
      <c r="C136" s="507"/>
      <c r="D136" s="507"/>
      <c r="E136" s="508"/>
      <c r="F136" s="181"/>
      <c r="G136" s="515"/>
      <c r="H136" s="520"/>
      <c r="I136" s="520"/>
      <c r="J136" s="520"/>
      <c r="K136" s="520"/>
      <c r="L136" s="507"/>
      <c r="M136" s="507"/>
      <c r="N136" s="507"/>
    </row>
    <row r="137" spans="1:14" s="14" customFormat="1" ht="20.25" thickTop="1">
      <c r="A137" s="491"/>
      <c r="B137" s="2220" t="s">
        <v>2179</v>
      </c>
      <c r="C137" s="501" t="s">
        <v>2206</v>
      </c>
      <c r="D137" s="501">
        <v>45515</v>
      </c>
      <c r="E137" s="502">
        <v>45151</v>
      </c>
      <c r="F137" s="2220" t="s">
        <v>2658</v>
      </c>
      <c r="G137" s="504" t="s">
        <v>2389</v>
      </c>
      <c r="H137" s="518">
        <v>45527</v>
      </c>
      <c r="I137" s="519">
        <f t="shared" ref="I137" si="109">H137+5</f>
        <v>45532</v>
      </c>
      <c r="J137" s="519">
        <f t="shared" ref="J137" si="110">H137+31</f>
        <v>45558</v>
      </c>
      <c r="K137" s="519">
        <f t="shared" ref="K137" si="111">H137+34</f>
        <v>45561</v>
      </c>
      <c r="L137" s="505">
        <f t="shared" ref="L137" si="112">H137+37</f>
        <v>45564</v>
      </c>
      <c r="M137" s="505">
        <f t="shared" ref="M137" si="113">H137+40</f>
        <v>45567</v>
      </c>
      <c r="N137" s="505">
        <f t="shared" ref="N137" si="114">H137+42</f>
        <v>45569</v>
      </c>
    </row>
    <row r="138" spans="1:14" s="14" customFormat="1" ht="20.25" thickBot="1">
      <c r="A138" s="491"/>
      <c r="B138" s="1217"/>
      <c r="C138" s="507"/>
      <c r="D138" s="507"/>
      <c r="E138" s="508"/>
      <c r="F138" s="181"/>
      <c r="G138" s="515"/>
      <c r="H138" s="520"/>
      <c r="I138" s="520"/>
      <c r="J138" s="520"/>
      <c r="K138" s="520"/>
      <c r="L138" s="507"/>
      <c r="M138" s="507"/>
      <c r="N138" s="507"/>
    </row>
    <row r="139" spans="1:14" s="14" customFormat="1" ht="20.25" thickTop="1">
      <c r="A139" s="491"/>
      <c r="B139" s="2220" t="s">
        <v>2157</v>
      </c>
      <c r="C139" s="501" t="s">
        <v>2208</v>
      </c>
      <c r="D139" s="501">
        <v>45522</v>
      </c>
      <c r="E139" s="502">
        <v>45158</v>
      </c>
      <c r="F139" s="2220" t="s">
        <v>2975</v>
      </c>
      <c r="G139" s="504" t="s">
        <v>2209</v>
      </c>
      <c r="H139" s="518">
        <v>45534</v>
      </c>
      <c r="I139" s="519">
        <f t="shared" ref="I139" si="115">H139+5</f>
        <v>45539</v>
      </c>
      <c r="J139" s="519">
        <f t="shared" ref="J139" si="116">H139+31</f>
        <v>45565</v>
      </c>
      <c r="K139" s="519">
        <f t="shared" ref="K139" si="117">H139+34</f>
        <v>45568</v>
      </c>
      <c r="L139" s="505">
        <f t="shared" ref="L139" si="118">H139+37</f>
        <v>45571</v>
      </c>
      <c r="M139" s="505">
        <f t="shared" ref="M139" si="119">H139+40</f>
        <v>45574</v>
      </c>
      <c r="N139" s="505">
        <f t="shared" ref="N139" si="120">H139+42</f>
        <v>45576</v>
      </c>
    </row>
    <row r="140" spans="1:14" s="14" customFormat="1" ht="20.25" thickBot="1">
      <c r="A140" s="491"/>
      <c r="B140" s="1217"/>
      <c r="C140" s="507"/>
      <c r="D140" s="507"/>
      <c r="E140" s="508"/>
      <c r="F140" s="181"/>
      <c r="G140" s="515"/>
      <c r="H140" s="520"/>
      <c r="I140" s="520"/>
      <c r="J140" s="520"/>
      <c r="K140" s="520"/>
      <c r="L140" s="507"/>
      <c r="M140" s="507"/>
      <c r="N140" s="507"/>
    </row>
    <row r="141" spans="1:14" s="14" customFormat="1" ht="20.25" thickTop="1">
      <c r="A141" s="491"/>
      <c r="B141" s="2220" t="s">
        <v>2133</v>
      </c>
      <c r="C141" s="501" t="s">
        <v>2210</v>
      </c>
      <c r="D141" s="501">
        <v>45529</v>
      </c>
      <c r="E141" s="502">
        <v>45165</v>
      </c>
      <c r="F141" s="2220" t="s">
        <v>2989</v>
      </c>
      <c r="G141" s="504" t="s">
        <v>2211</v>
      </c>
      <c r="H141" s="518">
        <v>45541</v>
      </c>
      <c r="I141" s="519">
        <f t="shared" ref="I141" si="121">H141+5</f>
        <v>45546</v>
      </c>
      <c r="J141" s="519">
        <f t="shared" ref="J141" si="122">H141+31</f>
        <v>45572</v>
      </c>
      <c r="K141" s="519">
        <f t="shared" ref="K141" si="123">H141+34</f>
        <v>45575</v>
      </c>
      <c r="L141" s="505">
        <f t="shared" ref="L141" si="124">H141+37</f>
        <v>45578</v>
      </c>
      <c r="M141" s="505">
        <f t="shared" ref="M141" si="125">H141+40</f>
        <v>45581</v>
      </c>
      <c r="N141" s="505">
        <f t="shared" ref="N141" si="126">H141+42</f>
        <v>45583</v>
      </c>
    </row>
    <row r="142" spans="1:14" s="14" customFormat="1" ht="20.25" thickBot="1">
      <c r="A142" s="491"/>
      <c r="B142" s="1217"/>
      <c r="C142" s="507"/>
      <c r="D142" s="507"/>
      <c r="E142" s="508"/>
      <c r="F142" s="181"/>
      <c r="G142" s="515"/>
      <c r="H142" s="520"/>
      <c r="I142" s="520"/>
      <c r="J142" s="520"/>
      <c r="K142" s="520"/>
      <c r="L142" s="507"/>
      <c r="M142" s="507"/>
      <c r="N142" s="507"/>
    </row>
    <row r="143" spans="1:14" s="14" customFormat="1" ht="20.25" thickTop="1">
      <c r="A143" s="491"/>
      <c r="B143" s="2220" t="s">
        <v>2212</v>
      </c>
      <c r="C143" s="501" t="s">
        <v>2213</v>
      </c>
      <c r="D143" s="501">
        <v>45536</v>
      </c>
      <c r="E143" s="502">
        <v>45172</v>
      </c>
      <c r="F143" s="2220" t="s">
        <v>2984</v>
      </c>
      <c r="G143" s="504" t="s">
        <v>2214</v>
      </c>
      <c r="H143" s="518">
        <v>45548</v>
      </c>
      <c r="I143" s="519">
        <f t="shared" ref="I143" si="127">H143+5</f>
        <v>45553</v>
      </c>
      <c r="J143" s="519">
        <f t="shared" ref="J143" si="128">H143+31</f>
        <v>45579</v>
      </c>
      <c r="K143" s="519">
        <f t="shared" ref="K143" si="129">H143+34</f>
        <v>45582</v>
      </c>
      <c r="L143" s="505">
        <f t="shared" ref="L143" si="130">H143+37</f>
        <v>45585</v>
      </c>
      <c r="M143" s="505">
        <f t="shared" ref="M143" si="131">H143+40</f>
        <v>45588</v>
      </c>
      <c r="N143" s="505">
        <f t="shared" ref="N143" si="132">H143+42</f>
        <v>45590</v>
      </c>
    </row>
    <row r="144" spans="1:14" s="14" customFormat="1" ht="20.25" thickBot="1">
      <c r="A144" s="491"/>
      <c r="B144" s="1217"/>
      <c r="C144" s="507"/>
      <c r="D144" s="507"/>
      <c r="E144" s="508"/>
      <c r="F144" s="181"/>
      <c r="G144" s="515"/>
      <c r="H144" s="520"/>
      <c r="I144" s="520"/>
      <c r="J144" s="520"/>
      <c r="K144" s="520"/>
      <c r="L144" s="507"/>
      <c r="M144" s="507"/>
      <c r="N144" s="507"/>
    </row>
    <row r="145" spans="2:14" s="14" customFormat="1" ht="20.25" customHeight="1" thickTop="1">
      <c r="B145" s="492"/>
      <c r="C145" s="493"/>
      <c r="D145" s="493"/>
      <c r="E145" s="490"/>
      <c r="F145" s="517"/>
      <c r="G145" s="50"/>
      <c r="H145" s="490"/>
      <c r="I145" s="490"/>
      <c r="J145" s="490"/>
      <c r="K145" s="493"/>
      <c r="L145" s="493"/>
      <c r="M145" s="493"/>
    </row>
    <row r="146" spans="2:14" s="14" customFormat="1" ht="20.25" customHeight="1">
      <c r="B146" s="492"/>
      <c r="C146" s="493"/>
      <c r="D146" s="493"/>
      <c r="E146" s="490"/>
      <c r="F146" s="517"/>
      <c r="G146" s="50"/>
      <c r="H146" s="490"/>
      <c r="I146" s="490"/>
      <c r="J146" s="490"/>
      <c r="K146" s="493"/>
      <c r="L146" s="493"/>
      <c r="M146" s="493"/>
    </row>
    <row r="147" spans="2:14" s="14" customFormat="1" ht="20.25" customHeight="1">
      <c r="B147" s="492"/>
      <c r="C147" s="493"/>
      <c r="D147" s="493"/>
      <c r="E147" s="490"/>
      <c r="F147" s="517"/>
      <c r="G147" s="50"/>
      <c r="H147" s="490"/>
      <c r="I147" s="490"/>
      <c r="J147" s="490"/>
      <c r="K147" s="493"/>
      <c r="L147" s="493"/>
      <c r="M147" s="493"/>
    </row>
    <row r="148" spans="2:14" s="30" customFormat="1" ht="15">
      <c r="B148" s="53" t="s">
        <v>1890</v>
      </c>
      <c r="E148" s="54"/>
      <c r="F148" s="55" t="s">
        <v>1928</v>
      </c>
      <c r="G148" s="55"/>
      <c r="J148" s="55" t="s">
        <v>1952</v>
      </c>
      <c r="K148" s="55"/>
      <c r="L148" s="55"/>
      <c r="M148" s="37"/>
      <c r="N148" s="29"/>
    </row>
    <row r="149" spans="2:14" s="29" customFormat="1" ht="15">
      <c r="B149" s="31" t="s">
        <v>1891</v>
      </c>
      <c r="C149" s="27"/>
      <c r="D149" s="57" t="s">
        <v>2217</v>
      </c>
      <c r="E149" s="55"/>
      <c r="F149" s="27" t="s">
        <v>1929</v>
      </c>
      <c r="G149" s="27"/>
      <c r="H149" s="57" t="s">
        <v>1930</v>
      </c>
      <c r="I149" s="27"/>
      <c r="J149" s="27" t="s">
        <v>1954</v>
      </c>
      <c r="K149" s="27"/>
      <c r="L149" s="58" t="s">
        <v>1955</v>
      </c>
      <c r="M149" s="37"/>
    </row>
    <row r="150" spans="2:14" s="29" customFormat="1" ht="15">
      <c r="B150" s="56"/>
      <c r="C150" s="30"/>
      <c r="D150" s="57"/>
      <c r="E150" s="55"/>
      <c r="F150" s="30"/>
      <c r="G150" s="30"/>
      <c r="H150" s="57"/>
      <c r="I150" s="30"/>
      <c r="J150" s="30"/>
      <c r="K150" s="30"/>
      <c r="L150" s="58"/>
      <c r="M150" s="37"/>
    </row>
    <row r="151" spans="2:14" s="29" customFormat="1" ht="18">
      <c r="B151" s="59" t="str">
        <f>HOME!A$566</f>
        <v>ZANT CHONG</v>
      </c>
      <c r="C151" s="59" t="str">
        <f>HOME!B$566</f>
        <v>6011 2429</v>
      </c>
      <c r="D151" s="38" t="str">
        <f>HOME!C$566</f>
        <v>zant.chong@msc.com</v>
      </c>
      <c r="F151" s="59" t="str">
        <f>HOME!A583</f>
        <v>ROBERT CHIA</v>
      </c>
      <c r="G151" s="59" t="str">
        <f>HOME!B583</f>
        <v>6011 0564</v>
      </c>
      <c r="H151" s="38" t="str">
        <f>HOME!C583</f>
        <v>robert.chia@msc.com</v>
      </c>
      <c r="J151" s="59" t="str">
        <f>HOME!A$598</f>
        <v>RAYNAR ANG</v>
      </c>
      <c r="K151" s="59" t="str">
        <f>HOME!B$598</f>
        <v>6011 2358</v>
      </c>
      <c r="L151" s="38" t="str">
        <f>HOME!C$598</f>
        <v>raynar.ang@msc.com</v>
      </c>
      <c r="M151" s="37"/>
      <c r="N151" s="43"/>
    </row>
    <row r="152" spans="2:14" s="29" customFormat="1" ht="18">
      <c r="B152" s="59" t="str">
        <f>HOME!A$567</f>
        <v>PHOEBE HUANG</v>
      </c>
      <c r="C152" s="59" t="str">
        <f>HOME!B$567</f>
        <v>6011 0562</v>
      </c>
      <c r="D152" s="38" t="str">
        <f>HOME!C$567</f>
        <v>phoebe.huang@msc.com</v>
      </c>
      <c r="F152" s="59" t="str">
        <f>HOME!A584</f>
        <v>S. Y. LIEW</v>
      </c>
      <c r="G152" s="59" t="str">
        <f>HOME!B584</f>
        <v>6011 2348</v>
      </c>
      <c r="H152" s="38" t="str">
        <f>HOME!C584</f>
        <v>seoyi.liew@msc.com</v>
      </c>
      <c r="J152" s="59" t="str">
        <f>HOME!A$599</f>
        <v>KAI SIANG</v>
      </c>
      <c r="K152" s="59" t="str">
        <f>HOME!B$599</f>
        <v>6011 2356</v>
      </c>
      <c r="L152" s="38" t="str">
        <f>HOME!C$599</f>
        <v>kaisiang.lim@msc.com</v>
      </c>
      <c r="M152" s="37"/>
      <c r="N152" s="43"/>
    </row>
    <row r="153" spans="2:14" s="29" customFormat="1" ht="15">
      <c r="B153" s="59" t="str">
        <f>HOME!A$568</f>
        <v>SHERWIN LIM</v>
      </c>
      <c r="C153" s="59" t="str">
        <f>HOME!B$568</f>
        <v>6011 2395</v>
      </c>
      <c r="D153" s="38" t="str">
        <f>HOME!C$568</f>
        <v>sherwin.lim@msc.com</v>
      </c>
      <c r="F153" s="59" t="str">
        <f>HOME!A585</f>
        <v>SHARON KOH</v>
      </c>
      <c r="G153" s="59" t="str">
        <f>HOME!B585</f>
        <v>6011 2349</v>
      </c>
      <c r="H153" s="38" t="str">
        <f>HOME!C585</f>
        <v>sharon.koh@msc.com</v>
      </c>
      <c r="J153" s="59" t="str">
        <f>HOME!A$600</f>
        <v>DEWI</v>
      </c>
      <c r="K153" s="59" t="str">
        <f>HOME!B$600</f>
        <v>6011 2354</v>
      </c>
      <c r="L153" s="38" t="str">
        <f>HOME!C$600</f>
        <v>dewi.ratnah@msc.com</v>
      </c>
      <c r="M153" s="37"/>
    </row>
    <row r="154" spans="2:14" s="29" customFormat="1" ht="15">
      <c r="B154" s="59" t="str">
        <f>HOME!A$569</f>
        <v>NATALIE LEW</v>
      </c>
      <c r="C154" s="59" t="str">
        <f>HOME!B$569</f>
        <v>6011 2399</v>
      </c>
      <c r="D154" s="38" t="str">
        <f>HOME!C$569</f>
        <v>natalie.lew@msc.com</v>
      </c>
      <c r="F154" s="59" t="str">
        <f>HOME!A586</f>
        <v>ANGELIA LAU</v>
      </c>
      <c r="G154" s="59" t="str">
        <f>HOME!B586</f>
        <v>6011 2346</v>
      </c>
      <c r="H154" s="38" t="str">
        <f>HOME!C586</f>
        <v>angelia.lau@msc.com</v>
      </c>
      <c r="J154" s="59" t="str">
        <f>HOME!A$601</f>
        <v>YU TING</v>
      </c>
      <c r="K154" s="59" t="str">
        <f>HOME!B$601</f>
        <v>6011 2359</v>
      </c>
      <c r="L154" s="38" t="str">
        <f>HOME!C$601</f>
        <v>yuting.luo@msc.com</v>
      </c>
      <c r="M154" s="37"/>
    </row>
    <row r="155" spans="2:14" s="29" customFormat="1" ht="14.25">
      <c r="B155" s="59" t="str">
        <f>HOME!A$570</f>
        <v xml:space="preserve">LIM LEE HLI </v>
      </c>
      <c r="C155" s="59" t="str">
        <f>HOME!B$570</f>
        <v>6011 2352</v>
      </c>
      <c r="D155" s="38" t="str">
        <f>HOME!C$570</f>
        <v>leehli.lim@msc.com</v>
      </c>
      <c r="F155" s="59" t="str">
        <f>HOME!A587</f>
        <v>NOOR AFNINDAH</v>
      </c>
      <c r="G155" s="59" t="str">
        <f>HOME!B587</f>
        <v>6011 2347</v>
      </c>
      <c r="H155" s="38" t="str">
        <f>HOME!C587</f>
        <v>noor.afnindah@msc.com</v>
      </c>
      <c r="J155" s="59" t="str">
        <f>HOME!A$602</f>
        <v>-</v>
      </c>
      <c r="K155" s="59" t="str">
        <f>HOME!B$602</f>
        <v>6011 0567</v>
      </c>
      <c r="L155" s="38" t="str">
        <f>HOME!C$602</f>
        <v>-</v>
      </c>
    </row>
    <row r="156" spans="2:14" s="29" customFormat="1" ht="14.25">
      <c r="B156" s="59" t="str">
        <f>HOME!A$571</f>
        <v>LIM AI PHEN</v>
      </c>
      <c r="C156" s="59" t="str">
        <f>HOME!B$571</f>
        <v>6011 9646</v>
      </c>
      <c r="D156" s="38" t="str">
        <f>HOME!C$571</f>
        <v>aiphen.lim@msc.com</v>
      </c>
      <c r="F156" s="59" t="str">
        <f>HOME!A588</f>
        <v>NG CHING WEI</v>
      </c>
      <c r="G156" s="59" t="str">
        <f>HOME!B588</f>
        <v>6011 2404</v>
      </c>
      <c r="H156" s="38" t="str">
        <f>HOME!C588</f>
        <v>chingwei.ng@msc.com</v>
      </c>
      <c r="J156" s="59" t="str">
        <f>HOME!A$603</f>
        <v>SHAN SHAN</v>
      </c>
      <c r="K156" s="59" t="str">
        <f>HOME!B$603</f>
        <v>6011 2353</v>
      </c>
      <c r="L156" s="38" t="str">
        <f>HOME!C$603</f>
        <v>shanshan.chin@msc.com</v>
      </c>
    </row>
    <row r="157" spans="2:14" s="29" customFormat="1" ht="14.25">
      <c r="B157" s="59" t="str">
        <f>HOME!A$572</f>
        <v>DARIUS ONG</v>
      </c>
      <c r="C157" s="59" t="str">
        <f>HOME!B$572</f>
        <v>6011 2396</v>
      </c>
      <c r="D157" s="38" t="str">
        <f>HOME!C$572</f>
        <v>darius.ong@msc.com</v>
      </c>
      <c r="F157" s="59">
        <f>HOME!A589</f>
        <v>0</v>
      </c>
      <c r="G157" s="59">
        <f>HOME!B589</f>
        <v>0</v>
      </c>
      <c r="H157" s="38">
        <f>HOME!C589</f>
        <v>0</v>
      </c>
      <c r="J157" s="59" t="str">
        <f>HOME!A$604</f>
        <v>EUNICE</v>
      </c>
      <c r="K157" s="59" t="str">
        <f>HOME!B$604</f>
        <v>6011 2355</v>
      </c>
      <c r="L157" s="38" t="str">
        <f>HOME!C$604</f>
        <v>eunice.chan@msc.com</v>
      </c>
    </row>
    <row r="158" spans="2:14" s="29" customFormat="1" ht="14.25">
      <c r="B158" s="59" t="str">
        <f>HOME!A$573</f>
        <v>LAWRENCE ANG (CROSS-TRADE)</v>
      </c>
      <c r="C158" s="59" t="str">
        <f>HOME!B$573</f>
        <v>6011 2400</v>
      </c>
      <c r="D158" s="38" t="str">
        <f>HOME!C$573</f>
        <v>lawrence.ang@msc.com</v>
      </c>
      <c r="F158" s="59" t="str">
        <f>HOME!A590</f>
        <v>.</v>
      </c>
      <c r="G158" s="59" t="str">
        <f>HOME!B590</f>
        <v>.</v>
      </c>
      <c r="H158" s="38" t="str">
        <f>HOME!C590</f>
        <v>.</v>
      </c>
      <c r="J158" s="59" t="str">
        <f>HOME!A$605</f>
        <v>HAZEL</v>
      </c>
      <c r="K158" s="59" t="str">
        <f>HOME!B$605</f>
        <v>6011 2435</v>
      </c>
      <c r="L158" s="38" t="str">
        <f>HOME!C$605</f>
        <v>hazel.toh@msc.com</v>
      </c>
    </row>
    <row r="159" spans="2:14" s="29" customFormat="1" ht="14.25">
      <c r="B159" s="59" t="str">
        <f>HOME!A574</f>
        <v>ASHTON YAN</v>
      </c>
      <c r="C159" s="59" t="str">
        <f>HOME!B574</f>
        <v>6011 2398</v>
      </c>
      <c r="D159" s="38" t="str">
        <f>HOME!C574</f>
        <v>ashton.yan@msc.com</v>
      </c>
      <c r="G159" s="60"/>
      <c r="H159" s="58"/>
      <c r="J159" s="59"/>
    </row>
    <row r="160" spans="2:14" ht="14.25">
      <c r="B160" s="59" t="str">
        <f>HOME!A575</f>
        <v>JUN YUAN (IMP)</v>
      </c>
      <c r="C160" s="59" t="str">
        <f>HOME!B575</f>
        <v>6011 2402</v>
      </c>
      <c r="D160" s="38" t="str">
        <f>HOME!C575</f>
        <v>junyuan.kwa@msc.com</v>
      </c>
      <c r="E160" s="29"/>
      <c r="F160" s="29"/>
      <c r="G160" s="60"/>
      <c r="H160" s="58"/>
      <c r="I160" s="29"/>
      <c r="J160" s="29"/>
      <c r="K160" s="29"/>
      <c r="L160" s="29"/>
    </row>
    <row r="161" spans="2:12" ht="14.25">
      <c r="B161" s="59" t="str">
        <f>HOME!A576</f>
        <v>KARTHI</v>
      </c>
      <c r="C161" s="59" t="str">
        <f>HOME!B576</f>
        <v>6011 2397</v>
      </c>
      <c r="D161" s="38" t="str">
        <f>HOME!C576</f>
        <v>karthigayan.velu@msc.com</v>
      </c>
      <c r="E161" s="29"/>
      <c r="F161" s="29"/>
      <c r="G161" s="60"/>
      <c r="H161" s="60"/>
      <c r="I161" s="58"/>
      <c r="J161" s="29"/>
      <c r="K161" s="29"/>
      <c r="L161" s="29"/>
    </row>
    <row r="162" spans="2:12" ht="14.25">
      <c r="B162" s="59">
        <f>HOME!A577</f>
        <v>0</v>
      </c>
      <c r="C162" s="59">
        <f>HOME!B577</f>
        <v>0</v>
      </c>
      <c r="D162" s="38">
        <f>HOME!C577</f>
        <v>0</v>
      </c>
      <c r="E162" s="29"/>
      <c r="F162" s="29"/>
      <c r="G162" s="29"/>
      <c r="H162" s="29"/>
      <c r="I162" s="29"/>
      <c r="J162" s="29"/>
      <c r="K162" s="29"/>
      <c r="L162" s="29"/>
    </row>
    <row r="163" spans="2:12" ht="14.25">
      <c r="B163" s="59" t="str">
        <f>HOME!A578</f>
        <v xml:space="preserve">MAIN LINE  </v>
      </c>
      <c r="C163" s="59" t="str">
        <f>HOME!B578</f>
        <v>6011 2424</v>
      </c>
      <c r="D163" s="38">
        <f>HOME!C578</f>
        <v>0</v>
      </c>
      <c r="E163" s="29"/>
    </row>
    <row r="164" spans="2:12" ht="14.25">
      <c r="B164" s="59">
        <f>HOME!A579</f>
        <v>0</v>
      </c>
      <c r="C164" s="59">
        <f>HOME!B579</f>
        <v>0</v>
      </c>
      <c r="D164" s="38">
        <f>HOME!C579</f>
        <v>0</v>
      </c>
      <c r="E164" s="29"/>
    </row>
  </sheetData>
  <customSheetViews>
    <customSheetView guid="{25211047-2AA7-431D-8637-AA6183637E8E}" scale="70" fitToPage="1" hiddenRows="1">
      <selection activeCell="F43" sqref="F43"/>
      <pageMargins left="0" right="0" top="0" bottom="0" header="0" footer="0"/>
      <pageSetup paperSize="9" scale="40" orientation="landscape" r:id="rId1"/>
      <headerFooter>
        <oddFooter>&amp;L&amp;1#&amp;"Calibri"&amp;10&amp;K000000Sensitivity: Internal</oddFooter>
      </headerFooter>
    </customSheetView>
    <customSheetView guid="{B0B43395-6E32-4DB3-A2D8-DD2362C77F4F}" scale="70" fitToPage="1" hiddenRows="1">
      <selection activeCell="F43" sqref="F43"/>
      <pageMargins left="0" right="0" top="0" bottom="0" header="0" footer="0"/>
      <pageSetup paperSize="9" scale="40" orientation="landscape" r:id="rId2"/>
      <headerFooter>
        <oddFooter>&amp;L&amp;1#&amp;"Calibri"&amp;10&amp;K000000Sensitivity: Internal</oddFooter>
      </headerFooter>
    </customSheetView>
    <customSheetView guid="{82E65AA3-5988-4ED4-A56D-19D1BA591355}" scale="70" fitToPage="1" hiddenRows="1">
      <selection activeCell="A8" sqref="A8:XFD11"/>
      <pageMargins left="0" right="0" top="0" bottom="0" header="0" footer="0"/>
      <pageSetup paperSize="9" scale="43" orientation="landscape" verticalDpi="0" r:id="rId3"/>
      <headerFooter>
        <oddFooter>&amp;L&amp;1#&amp;"Calibri"&amp;10 Sensitivity: Internal</oddFooter>
      </headerFooter>
    </customSheetView>
    <customSheetView guid="{999D0099-E3FC-46FC-839A-D58F693EE82E}" scale="70" fitToPage="1" hiddenRows="1" topLeftCell="A16">
      <selection activeCell="F35" sqref="F35"/>
      <pageMargins left="0" right="0" top="0" bottom="0" header="0" footer="0"/>
      <pageSetup paperSize="9" scale="46" orientation="landscape" verticalDpi="0" r:id="rId4"/>
      <headerFooter>
        <oddFooter>&amp;L&amp;1#&amp;"Calibri"&amp;10 Sensitivity: Internal</oddFooter>
      </headerFooter>
    </customSheetView>
    <customSheetView guid="{9C701732-F58F-4708-A15C-976D1C40D46C}" scale="70" fitToPage="1" hiddenRows="1">
      <selection activeCell="A7" sqref="A7:XFD12"/>
      <pageMargins left="0" right="0" top="0" bottom="0" header="0" footer="0"/>
      <pageSetup paperSize="9" scale="48" orientation="landscape" verticalDpi="0" r:id="rId5"/>
    </customSheetView>
    <customSheetView guid="{4207851A-A9C4-4C7F-A983-5888F88768C0}" scale="70" fitToPage="1" hiddenRows="1">
      <selection activeCell="I1" sqref="I1:I1048576"/>
      <pageMargins left="0" right="0" top="0" bottom="0" header="0" footer="0"/>
      <pageSetup paperSize="9" scale="52" orientation="landscape" verticalDpi="0" r:id="rId6"/>
    </customSheetView>
    <customSheetView guid="{1A9C4D40-FD7F-415B-AEEF-6F3B6F11E2D9}" scale="70" fitToPage="1" hiddenRows="1">
      <selection activeCell="B17" sqref="B17"/>
      <pageMargins left="0" right="0" top="0" bottom="0" header="0" footer="0"/>
      <pageSetup paperSize="9" scale="52" orientation="landscape" verticalDpi="0" r:id="rId7"/>
    </customSheetView>
    <customSheetView guid="{160FD25C-1E8A-49AB-8AA3-887F1FFDB82C}" scale="70" fitToPage="1" hiddenRows="1">
      <selection activeCell="B26" sqref="B26"/>
      <pageMargins left="0" right="0" top="0" bottom="0" header="0" footer="0"/>
      <pageSetup paperSize="9" scale="47" orientation="landscape" verticalDpi="0" r:id="rId8"/>
    </customSheetView>
    <customSheetView guid="{03674205-2BF0-451F-960D-B59271ECD65B}" scale="70" fitToPage="1" hiddenRows="1" topLeftCell="A10">
      <selection activeCell="B5" sqref="B5"/>
      <pageMargins left="0" right="0" top="0" bottom="0" header="0" footer="0"/>
      <pageSetup paperSize="9" scale="44" orientation="landscape" verticalDpi="0" r:id="rId9"/>
    </customSheetView>
    <customSheetView guid="{D36430BB-1304-416E-AC9B-64341E38D53B}" scale="70" fitToPage="1" hiddenRows="1">
      <selection activeCell="A7" sqref="A7:XFD7"/>
      <pageMargins left="0" right="0" top="0" bottom="0" header="0" footer="0"/>
      <pageSetup paperSize="9" scale="52" orientation="landscape" verticalDpi="0" r:id="rId10"/>
    </customSheetView>
    <customSheetView guid="{16EA4947-C328-4911-A966-8572790A84A9}" scale="85" fitToPage="1" hiddenRows="1">
      <selection activeCell="A8" sqref="A8:XFD8"/>
      <pageMargins left="0" right="0" top="0" bottom="0" header="0" footer="0"/>
      <pageSetup paperSize="9" scale="47" orientation="landscape" verticalDpi="0" r:id="rId11"/>
      <headerFooter>
        <oddFooter>&amp;L&amp;1#&amp;"Calibri"&amp;10 Sensitivity: Internal</oddFooter>
      </headerFooter>
    </customSheetView>
    <customSheetView guid="{5024D59A-F791-4B48-8A8A-90A9A8BA3CB8}" scale="70" fitToPage="1" hiddenRows="1" topLeftCell="A22">
      <selection activeCell="G22" sqref="G22"/>
      <pageMargins left="0" right="0" top="0" bottom="0" header="0" footer="0"/>
      <pageSetup paperSize="9" scale="47" orientation="landscape" verticalDpi="0" r:id="rId12"/>
      <headerFooter>
        <oddFooter>&amp;L&amp;1#&amp;"Calibri"&amp;10 Sensitivity: Internal</oddFooter>
      </headerFooter>
    </customSheetView>
    <customSheetView guid="{834388B3-D1C0-4496-81CB-D8907F6C94B1}" scale="70" fitToPage="1" hiddenRows="1">
      <selection activeCell="J18" sqref="J18:K18"/>
      <pageMargins left="0" right="0" top="0" bottom="0" header="0" footer="0"/>
      <pageSetup paperSize="9" scale="53" orientation="landscape" verticalDpi="0" r:id="rId13"/>
      <headerFooter>
        <oddFooter>&amp;L&amp;1#&amp;"Calibri"&amp;10 Sensitivity: Internal</oddFooter>
      </headerFooter>
    </customSheetView>
    <customSheetView guid="{C9B667F6-80E0-402E-8E37-77C446D41929}" scale="70" fitToPage="1" hiddenRows="1" topLeftCell="A28">
      <selection activeCell="K48" sqref="K48"/>
      <pageMargins left="0" right="0" top="0" bottom="0" header="0" footer="0"/>
      <pageSetup paperSize="9" scale="47" orientation="landscape" verticalDpi="0" r:id="rId14"/>
      <headerFooter>
        <oddFooter>&amp;L&amp;1#&amp;"Calibri"&amp;10&amp;K000000Sensitivity: Internal</oddFooter>
      </headerFooter>
    </customSheetView>
    <customSheetView guid="{F64DF93A-0CD5-4665-A448-613906F88C7C}" scale="70" fitToPage="1" hiddenRows="1" topLeftCell="A36">
      <selection activeCell="F57" sqref="F57"/>
      <pageMargins left="0" right="0" top="0" bottom="0" header="0" footer="0"/>
      <pageSetup paperSize="9" scale="40" orientation="landscape" r:id="rId15"/>
      <headerFooter>
        <oddFooter>&amp;L&amp;1#&amp;"Calibri"&amp;10&amp;K000000Sensitivity: Internal</oddFooter>
      </headerFooter>
    </customSheetView>
    <customSheetView guid="{D8AE3607-C68D-4DD7-8BE1-F63EA4A613B4}" scale="70" fitToPage="1" hiddenRows="1">
      <selection activeCell="F43" sqref="F43"/>
      <pageMargins left="0" right="0" top="0" bottom="0" header="0" footer="0"/>
      <pageSetup paperSize="9" scale="40" orientation="landscape" r:id="rId16"/>
      <headerFooter>
        <oddFooter>&amp;L&amp;1#&amp;"Calibri"&amp;10&amp;K000000Sensitivity: Internal</oddFooter>
      </headerFooter>
    </customSheetView>
  </customSheetViews>
  <phoneticPr fontId="32" type="noConversion"/>
  <pageMargins left="0.70866141732283472" right="0.70866141732283472" top="0.74803149606299213" bottom="0.74803149606299213" header="0.31496062992125984" footer="0.31496062992125984"/>
  <pageSetup paperSize="9" scale="34" orientation="landscape" r:id="rId17"/>
  <headerFooter>
    <oddFooter>&amp;L_x000D_&amp;1#&amp;"Calibri"&amp;10&amp;K000000 Sensitivity: Internal</oddFooter>
  </headerFooter>
  <drawing r:id="rId18"/>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7030A0"/>
  </sheetPr>
  <dimension ref="A2:N164"/>
  <sheetViews>
    <sheetView topLeftCell="A2" zoomScaleNormal="100" workbookViewId="0">
      <selection activeCell="G126" sqref="G126"/>
    </sheetView>
  </sheetViews>
  <sheetFormatPr defaultRowHeight="12.75"/>
  <cols>
    <col min="1" max="1" width="21.42578125" customWidth="1"/>
    <col min="2" max="5" width="20.42578125" customWidth="1"/>
    <col min="6" max="6" width="24.5703125" customWidth="1"/>
    <col min="7" max="11" width="18.5703125" customWidth="1"/>
    <col min="12" max="13" width="38.85546875" bestFit="1" customWidth="1"/>
    <col min="14" max="14" width="15.42578125" customWidth="1"/>
  </cols>
  <sheetData>
    <row r="2" spans="1:14" s="6" customFormat="1" ht="33.75">
      <c r="B2" s="869" t="s">
        <v>1982</v>
      </c>
    </row>
    <row r="3" spans="1:14" ht="15.75">
      <c r="A3" s="597"/>
      <c r="B3" s="47"/>
      <c r="C3" s="47"/>
      <c r="D3" s="47"/>
      <c r="E3" s="47" t="s">
        <v>2990</v>
      </c>
      <c r="F3" s="47"/>
      <c r="G3" s="47"/>
      <c r="H3" s="47"/>
      <c r="I3" s="47"/>
    </row>
    <row r="4" spans="1:14" ht="15.75">
      <c r="A4" s="870"/>
      <c r="B4" s="382"/>
      <c r="C4" s="382"/>
      <c r="D4" s="382"/>
      <c r="E4" s="382"/>
      <c r="F4" s="382"/>
      <c r="G4" s="47"/>
      <c r="H4" s="871"/>
      <c r="I4" s="382"/>
    </row>
    <row r="5" spans="1:14" s="14" customFormat="1" ht="19.5">
      <c r="A5" s="872"/>
      <c r="B5" s="957"/>
      <c r="C5" s="874"/>
      <c r="D5" s="874"/>
      <c r="E5" s="874"/>
      <c r="F5" s="873"/>
      <c r="G5" s="875"/>
      <c r="H5" s="874"/>
      <c r="I5" s="874"/>
    </row>
    <row r="6" spans="1:14" s="14" customFormat="1" ht="39">
      <c r="A6" s="491"/>
      <c r="B6" s="492" t="s">
        <v>1984</v>
      </c>
      <c r="C6" s="505"/>
      <c r="D6" s="876" t="s">
        <v>1985</v>
      </c>
      <c r="E6" s="97" t="s">
        <v>1380</v>
      </c>
      <c r="F6" s="468" t="s">
        <v>1987</v>
      </c>
      <c r="G6" s="468" t="s">
        <v>1988</v>
      </c>
      <c r="H6" s="97" t="s">
        <v>1380</v>
      </c>
      <c r="I6" s="151" t="s">
        <v>361</v>
      </c>
      <c r="J6" s="151" t="s">
        <v>1079</v>
      </c>
      <c r="K6" s="151" t="s">
        <v>664</v>
      </c>
      <c r="L6" s="3260" t="s">
        <v>2220</v>
      </c>
      <c r="M6" s="1386"/>
      <c r="N6" s="1386"/>
    </row>
    <row r="7" spans="1:14" s="14" customFormat="1" ht="20.25" thickBot="1">
      <c r="A7" s="387" t="s">
        <v>1990</v>
      </c>
      <c r="B7" s="1017" t="s">
        <v>1991</v>
      </c>
      <c r="C7" s="575" t="s">
        <v>1992</v>
      </c>
      <c r="D7" s="1145" t="s">
        <v>2991</v>
      </c>
      <c r="E7" s="881" t="s">
        <v>1993</v>
      </c>
      <c r="F7" s="256"/>
      <c r="G7" s="256"/>
      <c r="H7" s="881" t="s">
        <v>1993</v>
      </c>
      <c r="I7" s="881" t="s">
        <v>2992</v>
      </c>
      <c r="J7" s="881" t="s">
        <v>2993</v>
      </c>
      <c r="K7" s="881" t="s">
        <v>2994</v>
      </c>
      <c r="L7" s="1386"/>
      <c r="M7" s="1386"/>
      <c r="N7" s="1386"/>
    </row>
    <row r="8" spans="1:14" s="14" customFormat="1" ht="20.25" hidden="1" thickTop="1">
      <c r="A8" s="491"/>
      <c r="B8" s="1216" t="s">
        <v>2002</v>
      </c>
      <c r="C8" s="501" t="s">
        <v>2003</v>
      </c>
      <c r="D8" s="501">
        <v>45083</v>
      </c>
      <c r="E8" s="502">
        <v>45084</v>
      </c>
      <c r="F8" s="1216" t="s">
        <v>2424</v>
      </c>
      <c r="G8" s="501" t="s">
        <v>2995</v>
      </c>
      <c r="H8" s="1621">
        <v>45085</v>
      </c>
      <c r="I8" s="1621">
        <f t="shared" ref="I8" si="0">H8+25</f>
        <v>45110</v>
      </c>
      <c r="J8" s="1621">
        <f t="shared" ref="J8" si="1">H8+33</f>
        <v>45118</v>
      </c>
      <c r="K8" s="1621">
        <f t="shared" ref="K8" si="2">H8+38</f>
        <v>45123</v>
      </c>
    </row>
    <row r="9" spans="1:14" s="14" customFormat="1" ht="20.25" hidden="1" thickBot="1">
      <c r="A9" s="491"/>
      <c r="B9" s="1217"/>
      <c r="C9" s="507"/>
      <c r="D9" s="507"/>
      <c r="E9" s="508"/>
      <c r="F9" s="1217"/>
      <c r="G9" s="507"/>
      <c r="H9" s="1622"/>
      <c r="I9" s="1021" t="s">
        <v>1649</v>
      </c>
      <c r="J9" s="1021" t="s">
        <v>1649</v>
      </c>
      <c r="K9" s="1021" t="s">
        <v>1649</v>
      </c>
    </row>
    <row r="10" spans="1:14" s="14" customFormat="1" ht="20.25" hidden="1" thickTop="1">
      <c r="A10" s="491"/>
      <c r="B10" s="1216" t="s">
        <v>2006</v>
      </c>
      <c r="C10" s="501" t="s">
        <v>2007</v>
      </c>
      <c r="D10" s="501">
        <v>45089</v>
      </c>
      <c r="E10" s="502">
        <v>45090</v>
      </c>
      <c r="F10" s="1216" t="s">
        <v>2807</v>
      </c>
      <c r="G10" s="501" t="s">
        <v>2996</v>
      </c>
      <c r="H10" s="1621">
        <v>45093</v>
      </c>
      <c r="I10" s="1621">
        <f t="shared" ref="I10" si="3">H10+25</f>
        <v>45118</v>
      </c>
      <c r="J10" s="1621">
        <f t="shared" ref="J10" si="4">H10+33</f>
        <v>45126</v>
      </c>
      <c r="K10" s="1621">
        <f t="shared" ref="K10" si="5">H10+38</f>
        <v>45131</v>
      </c>
    </row>
    <row r="11" spans="1:14" s="14" customFormat="1" ht="20.25" hidden="1" thickBot="1">
      <c r="A11" s="491"/>
      <c r="B11" s="1217"/>
      <c r="C11" s="507"/>
      <c r="D11" s="507"/>
      <c r="E11" s="508"/>
      <c r="F11" s="1217"/>
      <c r="G11" s="507"/>
      <c r="H11" s="1622"/>
      <c r="I11" s="1021" t="s">
        <v>1649</v>
      </c>
      <c r="J11" s="1021" t="s">
        <v>1649</v>
      </c>
      <c r="K11" s="1021" t="s">
        <v>1649</v>
      </c>
    </row>
    <row r="12" spans="1:14" s="14" customFormat="1" ht="21" hidden="1" thickTop="1" thickBot="1">
      <c r="A12" s="491"/>
      <c r="B12" s="1216" t="s">
        <v>2010</v>
      </c>
      <c r="C12" s="501" t="s">
        <v>2011</v>
      </c>
      <c r="D12" s="501">
        <v>45094</v>
      </c>
      <c r="E12" s="502">
        <v>45095</v>
      </c>
      <c r="F12" s="1216" t="s">
        <v>2544</v>
      </c>
      <c r="G12" s="501" t="s">
        <v>2997</v>
      </c>
      <c r="H12" s="1621">
        <v>45099</v>
      </c>
      <c r="I12" s="1621">
        <f t="shared" ref="I12" si="6">H12+25</f>
        <v>45124</v>
      </c>
      <c r="J12" s="1621">
        <f t="shared" ref="J12" si="7">H12+33</f>
        <v>45132</v>
      </c>
      <c r="K12" s="1621">
        <f t="shared" ref="K12" si="8">H12+38</f>
        <v>45137</v>
      </c>
    </row>
    <row r="13" spans="1:14" s="14" customFormat="1" ht="21" hidden="1" thickTop="1" thickBot="1">
      <c r="A13" s="491" t="s">
        <v>2014</v>
      </c>
      <c r="B13" s="1216" t="s">
        <v>2015</v>
      </c>
      <c r="C13" s="501" t="s">
        <v>2016</v>
      </c>
      <c r="D13" s="501">
        <v>45097</v>
      </c>
      <c r="E13" s="502">
        <v>45098</v>
      </c>
      <c r="F13" s="1217"/>
      <c r="G13" s="507"/>
      <c r="H13" s="1622"/>
      <c r="I13" s="1021" t="s">
        <v>1649</v>
      </c>
      <c r="J13" s="1021" t="s">
        <v>1649</v>
      </c>
      <c r="K13" s="1021" t="s">
        <v>1649</v>
      </c>
    </row>
    <row r="14" spans="1:14" s="14" customFormat="1" ht="20.25" hidden="1" thickTop="1">
      <c r="A14" s="491"/>
      <c r="B14" s="1216" t="s">
        <v>2017</v>
      </c>
      <c r="C14" s="501" t="s">
        <v>2018</v>
      </c>
      <c r="D14" s="501">
        <v>45101</v>
      </c>
      <c r="E14" s="502">
        <v>45102</v>
      </c>
      <c r="F14" s="1216" t="s">
        <v>2380</v>
      </c>
      <c r="G14" s="501" t="s">
        <v>2998</v>
      </c>
      <c r="H14" s="1621">
        <v>45104</v>
      </c>
      <c r="I14" s="1621">
        <f t="shared" ref="I14" si="9">H14+25</f>
        <v>45129</v>
      </c>
      <c r="J14" s="1621">
        <f t="shared" ref="J14" si="10">H14+33</f>
        <v>45137</v>
      </c>
      <c r="K14" s="1621">
        <f t="shared" ref="K14" si="11">H14+38</f>
        <v>45142</v>
      </c>
    </row>
    <row r="15" spans="1:14" s="14" customFormat="1" ht="20.25" hidden="1" thickBot="1">
      <c r="A15" s="491"/>
      <c r="B15" s="1217"/>
      <c r="C15" s="507"/>
      <c r="D15" s="507"/>
      <c r="E15" s="508"/>
      <c r="F15" s="1217"/>
      <c r="G15" s="507"/>
      <c r="H15" s="1622"/>
      <c r="I15" s="1021" t="s">
        <v>1649</v>
      </c>
      <c r="J15" s="1021" t="s">
        <v>1649</v>
      </c>
      <c r="K15" s="1021" t="s">
        <v>1649</v>
      </c>
    </row>
    <row r="16" spans="1:14" s="14" customFormat="1" ht="20.25" hidden="1" thickTop="1">
      <c r="A16" s="491"/>
      <c r="B16" s="1216" t="s">
        <v>2021</v>
      </c>
      <c r="C16" s="501" t="s">
        <v>2022</v>
      </c>
      <c r="D16" s="501">
        <v>45108</v>
      </c>
      <c r="E16" s="502">
        <v>45109</v>
      </c>
      <c r="F16" s="1216" t="s">
        <v>2925</v>
      </c>
      <c r="G16" s="501" t="s">
        <v>2999</v>
      </c>
      <c r="H16" s="1621">
        <v>45111</v>
      </c>
      <c r="I16" s="1621">
        <f t="shared" ref="I16" si="12">H16+25</f>
        <v>45136</v>
      </c>
      <c r="J16" s="1621">
        <f t="shared" ref="J16" si="13">H16+33</f>
        <v>45144</v>
      </c>
      <c r="K16" s="1621">
        <f t="shared" ref="K16" si="14">H16+38</f>
        <v>45149</v>
      </c>
    </row>
    <row r="17" spans="1:12" s="14" customFormat="1" ht="20.25" hidden="1" thickBot="1">
      <c r="A17" s="491"/>
      <c r="B17" s="1217"/>
      <c r="C17" s="507"/>
      <c r="D17" s="507"/>
      <c r="E17" s="508"/>
      <c r="F17" s="1217"/>
      <c r="G17" s="507"/>
      <c r="H17" s="1622"/>
      <c r="I17" s="1021" t="s">
        <v>1649</v>
      </c>
      <c r="J17" s="1021" t="s">
        <v>1649</v>
      </c>
      <c r="K17" s="1021" t="s">
        <v>1649</v>
      </c>
    </row>
    <row r="18" spans="1:12" s="14" customFormat="1" ht="20.25" hidden="1" thickTop="1">
      <c r="A18" s="491"/>
      <c r="B18" s="1216" t="s">
        <v>2025</v>
      </c>
      <c r="C18" s="501" t="s">
        <v>2026</v>
      </c>
      <c r="D18" s="501">
        <v>45115</v>
      </c>
      <c r="E18" s="502">
        <v>45116</v>
      </c>
      <c r="F18" s="1216" t="s">
        <v>2379</v>
      </c>
      <c r="G18" s="501" t="s">
        <v>3000</v>
      </c>
      <c r="H18" s="1621">
        <v>45118</v>
      </c>
      <c r="I18" s="1621">
        <f>H18+25</f>
        <v>45143</v>
      </c>
      <c r="J18" s="1621">
        <f>H18+33</f>
        <v>45151</v>
      </c>
      <c r="K18" s="1621">
        <f>H18+38</f>
        <v>45156</v>
      </c>
    </row>
    <row r="19" spans="1:12" s="14" customFormat="1" ht="20.25" hidden="1" thickBot="1">
      <c r="A19" s="491"/>
      <c r="B19" s="1217"/>
      <c r="C19" s="507"/>
      <c r="D19" s="507"/>
      <c r="E19" s="508"/>
      <c r="F19" s="1217"/>
      <c r="G19" s="507"/>
      <c r="H19" s="1622"/>
      <c r="I19" s="1021" t="s">
        <v>1649</v>
      </c>
      <c r="J19" s="1021" t="s">
        <v>1649</v>
      </c>
      <c r="K19" s="1021" t="s">
        <v>1649</v>
      </c>
    </row>
    <row r="20" spans="1:12" s="14" customFormat="1" ht="20.25" hidden="1" thickTop="1">
      <c r="A20" s="491" t="s">
        <v>2029</v>
      </c>
      <c r="B20" s="1216" t="s">
        <v>2030</v>
      </c>
      <c r="C20" s="501" t="s">
        <v>2031</v>
      </c>
      <c r="D20" s="501">
        <v>45126</v>
      </c>
      <c r="E20" s="502">
        <v>45127</v>
      </c>
      <c r="F20" s="1396" t="s">
        <v>2151</v>
      </c>
      <c r="G20" s="501" t="s">
        <v>3001</v>
      </c>
      <c r="H20" s="1621">
        <v>45125</v>
      </c>
      <c r="I20" s="2730" t="s">
        <v>3002</v>
      </c>
      <c r="J20" s="2730" t="s">
        <v>3003</v>
      </c>
      <c r="K20" s="1623"/>
    </row>
    <row r="21" spans="1:12" hidden="1"/>
    <row r="22" spans="1:12" s="14" customFormat="1" ht="20.25" hidden="1" thickTop="1">
      <c r="A22" s="491" t="s">
        <v>2010</v>
      </c>
      <c r="B22" s="1216" t="s">
        <v>2025</v>
      </c>
      <c r="C22" s="501" t="s">
        <v>2034</v>
      </c>
      <c r="D22" s="501">
        <v>45128</v>
      </c>
      <c r="E22" s="502">
        <v>45129</v>
      </c>
      <c r="F22" s="1216" t="s">
        <v>2684</v>
      </c>
      <c r="G22" s="501" t="s">
        <v>3004</v>
      </c>
      <c r="H22" s="1621">
        <v>45132</v>
      </c>
      <c r="I22" s="1621">
        <f>H22+25</f>
        <v>45157</v>
      </c>
      <c r="J22" s="1621">
        <f>H22+33</f>
        <v>45165</v>
      </c>
      <c r="K22" s="1621">
        <f>H22+38</f>
        <v>45170</v>
      </c>
      <c r="L22" s="874"/>
    </row>
    <row r="23" spans="1:12" s="14" customFormat="1" ht="20.25" hidden="1" thickBot="1">
      <c r="A23" s="491"/>
      <c r="B23" s="1217"/>
      <c r="C23" s="507"/>
      <c r="D23" s="507"/>
      <c r="E23" s="508"/>
      <c r="F23" s="1217"/>
      <c r="G23" s="507"/>
      <c r="H23" s="1622"/>
      <c r="I23" s="1021" t="s">
        <v>1649</v>
      </c>
      <c r="J23" s="1021" t="s">
        <v>1649</v>
      </c>
      <c r="K23" s="1021" t="s">
        <v>1649</v>
      </c>
      <c r="L23" s="874"/>
    </row>
    <row r="24" spans="1:12" s="14" customFormat="1" ht="20.25" hidden="1" thickTop="1">
      <c r="A24" s="491"/>
      <c r="B24" s="1216"/>
      <c r="C24" s="501"/>
      <c r="D24" s="501"/>
      <c r="E24" s="502"/>
      <c r="F24" s="1216" t="s">
        <v>3005</v>
      </c>
      <c r="G24" s="501" t="s">
        <v>3006</v>
      </c>
      <c r="H24" s="1621">
        <v>45139</v>
      </c>
      <c r="I24" s="1621">
        <f>H24+25</f>
        <v>45164</v>
      </c>
      <c r="J24" s="1621">
        <f>H24+33</f>
        <v>45172</v>
      </c>
      <c r="K24" s="1621">
        <f>H24+38</f>
        <v>45177</v>
      </c>
      <c r="L24" s="874"/>
    </row>
    <row r="25" spans="1:12" s="14" customFormat="1" ht="20.25" hidden="1" thickBot="1">
      <c r="A25" s="491"/>
      <c r="B25" s="1217"/>
      <c r="C25" s="507"/>
      <c r="D25" s="507"/>
      <c r="E25" s="508"/>
      <c r="F25" s="1217"/>
      <c r="G25" s="507"/>
      <c r="H25" s="1622"/>
      <c r="I25" s="1021" t="s">
        <v>1649</v>
      </c>
      <c r="J25" s="1021" t="s">
        <v>1649</v>
      </c>
      <c r="K25" s="1021" t="s">
        <v>1649</v>
      </c>
      <c r="L25" s="874"/>
    </row>
    <row r="26" spans="1:12" s="14" customFormat="1" ht="20.25" hidden="1" thickTop="1">
      <c r="A26" s="491" t="s">
        <v>2039</v>
      </c>
      <c r="B26" s="1216" t="s">
        <v>2040</v>
      </c>
      <c r="C26" s="501" t="s">
        <v>2041</v>
      </c>
      <c r="D26" s="501">
        <v>45138</v>
      </c>
      <c r="E26" s="502">
        <v>45140</v>
      </c>
      <c r="F26" s="1396" t="s">
        <v>2151</v>
      </c>
      <c r="G26" s="501" t="s">
        <v>3007</v>
      </c>
      <c r="H26" s="1621">
        <v>45146</v>
      </c>
      <c r="I26" s="2730" t="s">
        <v>3002</v>
      </c>
      <c r="J26" s="2730" t="s">
        <v>3003</v>
      </c>
      <c r="K26" s="1623"/>
      <c r="L26" s="874"/>
    </row>
    <row r="27" spans="1:12" s="14" customFormat="1" ht="20.25" hidden="1" thickBot="1">
      <c r="A27" s="491"/>
      <c r="B27" s="1217"/>
      <c r="C27" s="507"/>
      <c r="D27" s="507"/>
      <c r="E27" s="508"/>
      <c r="F27" s="1217"/>
      <c r="G27" s="507"/>
      <c r="H27" s="1622"/>
      <c r="I27" s="1021"/>
      <c r="J27" s="1021"/>
      <c r="K27" s="1065"/>
      <c r="L27" s="874"/>
    </row>
    <row r="28" spans="1:12" s="14" customFormat="1" ht="21" hidden="1" thickTop="1" thickBot="1">
      <c r="A28" s="491" t="s">
        <v>2017</v>
      </c>
      <c r="B28" s="1217" t="s">
        <v>2021</v>
      </c>
      <c r="C28" s="507" t="s">
        <v>2044</v>
      </c>
      <c r="D28" s="507">
        <v>45145</v>
      </c>
      <c r="E28" s="508">
        <v>45148</v>
      </c>
      <c r="F28" s="1216" t="s">
        <v>2952</v>
      </c>
      <c r="G28" s="501" t="s">
        <v>3008</v>
      </c>
      <c r="H28" s="1621">
        <v>45153</v>
      </c>
      <c r="I28" s="1621">
        <f>H28+25</f>
        <v>45178</v>
      </c>
      <c r="J28" s="1621">
        <f>H28+33</f>
        <v>45186</v>
      </c>
      <c r="K28" s="1621">
        <f>H28+38</f>
        <v>45191</v>
      </c>
      <c r="L28" s="874"/>
    </row>
    <row r="29" spans="1:12" s="14" customFormat="1" ht="21" hidden="1" thickTop="1" thickBot="1">
      <c r="A29" s="491"/>
      <c r="B29" s="1217"/>
      <c r="C29" s="507"/>
      <c r="D29" s="507"/>
      <c r="E29" s="508"/>
      <c r="F29" s="1217"/>
      <c r="G29" s="507"/>
      <c r="H29" s="1622"/>
      <c r="I29" s="1021" t="s">
        <v>1649</v>
      </c>
      <c r="J29" s="1021" t="s">
        <v>1649</v>
      </c>
      <c r="K29" s="1021" t="s">
        <v>1649</v>
      </c>
      <c r="L29" s="874"/>
    </row>
    <row r="30" spans="1:12" s="14" customFormat="1" ht="20.25" hidden="1" thickTop="1">
      <c r="A30" s="491" t="s">
        <v>2047</v>
      </c>
      <c r="B30" s="1216" t="s">
        <v>2048</v>
      </c>
      <c r="C30" s="501" t="s">
        <v>2049</v>
      </c>
      <c r="D30" s="501">
        <v>45153</v>
      </c>
      <c r="E30" s="502">
        <v>45155</v>
      </c>
      <c r="F30" s="1216" t="s">
        <v>3009</v>
      </c>
      <c r="G30" s="501" t="s">
        <v>3010</v>
      </c>
      <c r="H30" s="1621">
        <v>45160</v>
      </c>
      <c r="I30" s="1621">
        <f>H30+25</f>
        <v>45185</v>
      </c>
      <c r="J30" s="1621">
        <f>H30+33</f>
        <v>45193</v>
      </c>
      <c r="K30" s="1621">
        <f>H30+38</f>
        <v>45198</v>
      </c>
      <c r="L30" s="874"/>
    </row>
    <row r="31" spans="1:12" s="14" customFormat="1" ht="20.25" hidden="1" thickBot="1">
      <c r="A31" s="491"/>
      <c r="B31" s="1217"/>
      <c r="C31" s="507"/>
      <c r="D31" s="507"/>
      <c r="E31" s="508"/>
      <c r="F31" s="1217"/>
      <c r="G31" s="507"/>
      <c r="H31" s="1622"/>
      <c r="I31" s="1021" t="s">
        <v>1649</v>
      </c>
      <c r="J31" s="1021" t="s">
        <v>1649</v>
      </c>
      <c r="K31" s="1021" t="s">
        <v>1649</v>
      </c>
      <c r="L31" s="874"/>
    </row>
    <row r="32" spans="1:12" s="14" customFormat="1" ht="20.25" hidden="1" thickTop="1">
      <c r="A32" s="491" t="s">
        <v>2972</v>
      </c>
      <c r="B32" s="1216" t="s">
        <v>2053</v>
      </c>
      <c r="C32" s="501" t="s">
        <v>2054</v>
      </c>
      <c r="D32" s="501">
        <v>45160</v>
      </c>
      <c r="E32" s="502">
        <v>45161</v>
      </c>
      <c r="F32" s="1216" t="s">
        <v>2424</v>
      </c>
      <c r="G32" s="501" t="s">
        <v>3011</v>
      </c>
      <c r="H32" s="1621">
        <v>45167</v>
      </c>
      <c r="I32" s="1621">
        <f>H32+25</f>
        <v>45192</v>
      </c>
      <c r="J32" s="1621">
        <f>H32+33</f>
        <v>45200</v>
      </c>
      <c r="K32" s="1621">
        <f>H32+38</f>
        <v>45205</v>
      </c>
      <c r="L32" s="874"/>
    </row>
    <row r="33" spans="1:12" s="14" customFormat="1" ht="20.25" hidden="1" thickBot="1">
      <c r="A33" s="491"/>
      <c r="B33" s="1217"/>
      <c r="C33" s="507"/>
      <c r="D33" s="507"/>
      <c r="E33" s="508"/>
      <c r="F33" s="1217"/>
      <c r="G33" s="507"/>
      <c r="H33" s="1622"/>
      <c r="I33" s="1021" t="s">
        <v>1649</v>
      </c>
      <c r="J33" s="1021" t="s">
        <v>1649</v>
      </c>
      <c r="K33" s="1021" t="s">
        <v>1649</v>
      </c>
      <c r="L33" s="874"/>
    </row>
    <row r="34" spans="1:12" s="14" customFormat="1" ht="21" hidden="1" thickTop="1" thickBot="1">
      <c r="A34" s="491" t="s">
        <v>2057</v>
      </c>
      <c r="B34" s="1216" t="s">
        <v>2025</v>
      </c>
      <c r="C34" s="501" t="s">
        <v>2058</v>
      </c>
      <c r="D34" s="507">
        <v>45166</v>
      </c>
      <c r="E34" s="502">
        <v>45168</v>
      </c>
      <c r="F34" s="1216" t="s">
        <v>3012</v>
      </c>
      <c r="G34" s="501" t="s">
        <v>3013</v>
      </c>
      <c r="H34" s="1621">
        <v>45174</v>
      </c>
      <c r="I34" s="1621">
        <f>H34+25</f>
        <v>45199</v>
      </c>
      <c r="J34" s="1621">
        <f>H34+33</f>
        <v>45207</v>
      </c>
      <c r="K34" s="1621">
        <f>H34+38</f>
        <v>45212</v>
      </c>
      <c r="L34" s="874"/>
    </row>
    <row r="35" spans="1:12" s="14" customFormat="1" ht="21" hidden="1" thickTop="1" thickBot="1">
      <c r="A35" s="491"/>
      <c r="B35" s="1217"/>
      <c r="C35" s="507"/>
      <c r="D35" s="507"/>
      <c r="E35" s="508"/>
      <c r="F35" s="1217"/>
      <c r="G35" s="507"/>
      <c r="H35" s="1622"/>
      <c r="I35" s="1021" t="s">
        <v>1649</v>
      </c>
      <c r="J35" s="1021" t="s">
        <v>1649</v>
      </c>
      <c r="K35" s="1021" t="s">
        <v>1649</v>
      </c>
      <c r="L35" s="874"/>
    </row>
    <row r="36" spans="1:12" s="14" customFormat="1" ht="20.25" hidden="1" thickTop="1">
      <c r="A36" s="491"/>
      <c r="B36" s="1216" t="s">
        <v>2030</v>
      </c>
      <c r="C36" s="501" t="s">
        <v>2061</v>
      </c>
      <c r="D36" s="501">
        <v>45173</v>
      </c>
      <c r="E36" s="502">
        <v>45175</v>
      </c>
      <c r="F36" s="1216" t="s">
        <v>2544</v>
      </c>
      <c r="G36" s="501" t="s">
        <v>3014</v>
      </c>
      <c r="H36" s="1621">
        <v>45181</v>
      </c>
      <c r="I36" s="1621">
        <f>H36+25</f>
        <v>45206</v>
      </c>
      <c r="J36" s="1621">
        <f>H36+33</f>
        <v>45214</v>
      </c>
      <c r="K36" s="1621">
        <f>H36+38</f>
        <v>45219</v>
      </c>
      <c r="L36" s="874"/>
    </row>
    <row r="37" spans="1:12" s="14" customFormat="1" ht="20.25" hidden="1" thickBot="1">
      <c r="A37" s="491"/>
      <c r="B37" s="1217"/>
      <c r="C37" s="507"/>
      <c r="D37" s="507"/>
      <c r="E37" s="508"/>
      <c r="F37" s="1217"/>
      <c r="G37" s="507"/>
      <c r="H37" s="1622"/>
      <c r="I37" s="1021" t="s">
        <v>1649</v>
      </c>
      <c r="J37" s="1021" t="s">
        <v>1649</v>
      </c>
      <c r="K37" s="1021" t="s">
        <v>1649</v>
      </c>
      <c r="L37" s="874"/>
    </row>
    <row r="38" spans="1:12" s="14" customFormat="1" ht="20.25" hidden="1" thickTop="1">
      <c r="A38" s="491"/>
      <c r="B38" s="1216" t="s">
        <v>2010</v>
      </c>
      <c r="C38" s="501" t="s">
        <v>2063</v>
      </c>
      <c r="D38" s="501">
        <v>45179</v>
      </c>
      <c r="E38" s="502">
        <v>45181</v>
      </c>
      <c r="F38" s="1216" t="s">
        <v>2380</v>
      </c>
      <c r="G38" s="501" t="s">
        <v>3015</v>
      </c>
      <c r="H38" s="1621">
        <v>45188</v>
      </c>
      <c r="I38" s="1621">
        <f>H38+25</f>
        <v>45213</v>
      </c>
      <c r="J38" s="1621">
        <f>H38+33</f>
        <v>45221</v>
      </c>
      <c r="K38" s="1621">
        <f>H38+38</f>
        <v>45226</v>
      </c>
      <c r="L38" s="874"/>
    </row>
    <row r="39" spans="1:12" s="14" customFormat="1" ht="20.25" hidden="1" thickBot="1">
      <c r="A39" s="491"/>
      <c r="B39" s="1217"/>
      <c r="C39" s="507"/>
      <c r="D39" s="507"/>
      <c r="E39" s="508"/>
      <c r="F39" s="1217"/>
      <c r="G39" s="507"/>
      <c r="H39" s="1622"/>
      <c r="I39" s="1021" t="s">
        <v>1649</v>
      </c>
      <c r="J39" s="1021" t="s">
        <v>1649</v>
      </c>
      <c r="K39" s="1021" t="s">
        <v>1649</v>
      </c>
      <c r="L39" s="874"/>
    </row>
    <row r="40" spans="1:12" s="14" customFormat="1" ht="20.25" hidden="1" thickTop="1">
      <c r="A40" s="491" t="s">
        <v>2064</v>
      </c>
      <c r="B40" s="2220" t="s">
        <v>2065</v>
      </c>
      <c r="C40" s="501" t="s">
        <v>2066</v>
      </c>
      <c r="D40" s="501">
        <v>45186</v>
      </c>
      <c r="E40" s="502">
        <v>45187</v>
      </c>
      <c r="F40" s="804" t="s">
        <v>1426</v>
      </c>
      <c r="G40" s="501" t="s">
        <v>3016</v>
      </c>
      <c r="H40" s="1621">
        <v>45195</v>
      </c>
      <c r="I40" s="1621">
        <f>H40+25</f>
        <v>45220</v>
      </c>
      <c r="J40" s="1621">
        <f>H40+33</f>
        <v>45228</v>
      </c>
      <c r="K40" s="1621">
        <f>H40+38</f>
        <v>45233</v>
      </c>
      <c r="L40" s="874"/>
    </row>
    <row r="41" spans="1:12" s="14" customFormat="1" ht="20.25" hidden="1" thickBot="1">
      <c r="A41" s="491"/>
      <c r="B41" s="1217"/>
      <c r="C41" s="507"/>
      <c r="D41" s="507"/>
      <c r="E41" s="508"/>
      <c r="F41" s="1217"/>
      <c r="G41" s="507"/>
      <c r="H41" s="1622"/>
      <c r="I41" s="1021" t="s">
        <v>1649</v>
      </c>
      <c r="J41" s="1021" t="s">
        <v>1649</v>
      </c>
      <c r="K41" s="1021" t="s">
        <v>1649</v>
      </c>
      <c r="L41" s="874"/>
    </row>
    <row r="42" spans="1:12" s="14" customFormat="1" ht="20.25" hidden="1" thickTop="1">
      <c r="A42" s="491" t="s">
        <v>2068</v>
      </c>
      <c r="B42" s="1216" t="s">
        <v>2069</v>
      </c>
      <c r="C42" s="501" t="s">
        <v>2070</v>
      </c>
      <c r="D42" s="501">
        <v>45196</v>
      </c>
      <c r="E42" s="502">
        <v>45197</v>
      </c>
      <c r="F42" s="2220" t="s">
        <v>2844</v>
      </c>
      <c r="G42" s="501" t="s">
        <v>3017</v>
      </c>
      <c r="H42" s="1621">
        <v>45202</v>
      </c>
      <c r="I42" s="1621">
        <f>H42+25</f>
        <v>45227</v>
      </c>
      <c r="J42" s="1621">
        <f>H42+33</f>
        <v>45235</v>
      </c>
      <c r="K42" s="1621">
        <f>H42+38</f>
        <v>45240</v>
      </c>
      <c r="L42" s="874" t="s">
        <v>2294</v>
      </c>
    </row>
    <row r="43" spans="1:12" s="14" customFormat="1" ht="20.25" hidden="1" thickBot="1">
      <c r="A43" s="491"/>
      <c r="B43" s="1217"/>
      <c r="C43" s="507"/>
      <c r="D43" s="507"/>
      <c r="E43" s="508"/>
      <c r="F43" s="1217"/>
      <c r="G43" s="507"/>
      <c r="H43" s="1622"/>
      <c r="I43" s="1021" t="s">
        <v>1649</v>
      </c>
      <c r="J43" s="1021" t="s">
        <v>1649</v>
      </c>
      <c r="K43" s="1021" t="s">
        <v>1649</v>
      </c>
      <c r="L43" s="874">
        <v>45224</v>
      </c>
    </row>
    <row r="44" spans="1:12" s="14" customFormat="1" ht="20.25" hidden="1" thickTop="1">
      <c r="A44" s="491"/>
      <c r="B44" s="1216" t="s">
        <v>2072</v>
      </c>
      <c r="C44" s="501" t="s">
        <v>2073</v>
      </c>
      <c r="D44" s="501">
        <v>45200</v>
      </c>
      <c r="E44" s="502">
        <v>45200</v>
      </c>
      <c r="F44" s="618" t="s">
        <v>2813</v>
      </c>
      <c r="G44" s="501" t="s">
        <v>3018</v>
      </c>
      <c r="H44" s="1621">
        <v>45209</v>
      </c>
      <c r="I44" s="2838" t="s">
        <v>3019</v>
      </c>
      <c r="J44" s="2838" t="s">
        <v>2819</v>
      </c>
      <c r="K44" s="1623"/>
      <c r="L44" s="874"/>
    </row>
    <row r="45" spans="1:12" s="14" customFormat="1" ht="20.25" hidden="1" thickBot="1">
      <c r="A45" s="491"/>
      <c r="B45" s="1217"/>
      <c r="C45" s="507"/>
      <c r="D45" s="507"/>
      <c r="E45" s="508"/>
      <c r="F45" s="2840" t="s">
        <v>3020</v>
      </c>
      <c r="G45" s="507"/>
      <c r="H45" s="1622"/>
      <c r="I45" s="2839"/>
      <c r="J45" s="2839"/>
      <c r="K45" s="1065"/>
      <c r="L45" s="874"/>
    </row>
    <row r="46" spans="1:12" s="14" customFormat="1" ht="20.25" hidden="1" thickTop="1">
      <c r="A46" s="491"/>
      <c r="B46" s="2241" t="s">
        <v>2030</v>
      </c>
      <c r="C46" s="501" t="s">
        <v>2075</v>
      </c>
      <c r="D46" s="501">
        <v>45206</v>
      </c>
      <c r="E46" s="502">
        <v>45207</v>
      </c>
      <c r="F46" s="1216" t="s">
        <v>2684</v>
      </c>
      <c r="G46" s="501" t="s">
        <v>3021</v>
      </c>
      <c r="H46" s="1621">
        <v>45216</v>
      </c>
      <c r="I46" s="1621">
        <f>H46+25</f>
        <v>45241</v>
      </c>
      <c r="J46" s="1621">
        <f>H46+33</f>
        <v>45249</v>
      </c>
      <c r="K46" s="1621">
        <f>H46+38</f>
        <v>45254</v>
      </c>
      <c r="L46" s="874"/>
    </row>
    <row r="47" spans="1:12" s="14" customFormat="1" ht="20.25" hidden="1" thickBot="1">
      <c r="A47" s="491"/>
      <c r="B47" s="1217"/>
      <c r="C47" s="507"/>
      <c r="D47" s="507"/>
      <c r="E47" s="508"/>
      <c r="F47" s="1217"/>
      <c r="G47" s="507"/>
      <c r="H47" s="1622"/>
      <c r="I47" s="1021" t="s">
        <v>1649</v>
      </c>
      <c r="J47" s="1021" t="s">
        <v>1649</v>
      </c>
      <c r="K47" s="1021" t="s">
        <v>1649</v>
      </c>
      <c r="L47" s="874"/>
    </row>
    <row r="48" spans="1:12" s="14" customFormat="1" ht="20.25" hidden="1" thickTop="1">
      <c r="A48" s="491" t="s">
        <v>2077</v>
      </c>
      <c r="B48" s="1216" t="s">
        <v>2078</v>
      </c>
      <c r="C48" s="501" t="s">
        <v>2079</v>
      </c>
      <c r="D48" s="501">
        <v>45215</v>
      </c>
      <c r="E48" s="502">
        <v>45217</v>
      </c>
      <c r="F48" s="618" t="s">
        <v>2813</v>
      </c>
      <c r="G48" s="501" t="s">
        <v>3022</v>
      </c>
      <c r="H48" s="1621">
        <v>45223</v>
      </c>
      <c r="I48" s="2838" t="s">
        <v>3023</v>
      </c>
      <c r="J48" s="2838" t="s">
        <v>2823</v>
      </c>
      <c r="K48" s="1623"/>
      <c r="L48" s="874"/>
    </row>
    <row r="49" spans="1:12" s="14" customFormat="1" ht="20.25" hidden="1" thickBot="1">
      <c r="A49" s="491"/>
      <c r="B49" s="1217"/>
      <c r="C49" s="507"/>
      <c r="D49" s="507"/>
      <c r="E49" s="508"/>
      <c r="F49" s="2840" t="s">
        <v>2827</v>
      </c>
      <c r="G49" s="507"/>
      <c r="H49" s="1622"/>
      <c r="I49" s="2839"/>
      <c r="J49" s="2839"/>
      <c r="K49" s="1065"/>
      <c r="L49" s="874"/>
    </row>
    <row r="50" spans="1:12" s="14" customFormat="1" ht="20.25" hidden="1" thickTop="1">
      <c r="A50" s="491" t="s">
        <v>2081</v>
      </c>
      <c r="B50" s="1216" t="s">
        <v>2082</v>
      </c>
      <c r="C50" s="501" t="s">
        <v>2083</v>
      </c>
      <c r="D50" s="501">
        <v>45221</v>
      </c>
      <c r="E50" s="502">
        <v>45222</v>
      </c>
      <c r="F50" s="2241" t="s">
        <v>2846</v>
      </c>
      <c r="G50" s="501" t="s">
        <v>3024</v>
      </c>
      <c r="H50" s="1621">
        <v>45230</v>
      </c>
      <c r="I50" s="1621">
        <f>H50+25</f>
        <v>45255</v>
      </c>
      <c r="J50" s="1621">
        <f>H50+33</f>
        <v>45263</v>
      </c>
      <c r="K50" s="1621">
        <f>H50+38</f>
        <v>45268</v>
      </c>
      <c r="L50" s="874"/>
    </row>
    <row r="51" spans="1:12" s="14" customFormat="1" ht="20.25" hidden="1" thickBot="1">
      <c r="A51" s="491"/>
      <c r="B51" s="1217"/>
      <c r="C51" s="507"/>
      <c r="D51" s="507"/>
      <c r="E51" s="508"/>
      <c r="F51" s="1217"/>
      <c r="G51" s="507"/>
      <c r="H51" s="1622"/>
      <c r="I51" s="1021" t="s">
        <v>1649</v>
      </c>
      <c r="J51" s="1021" t="s">
        <v>1649</v>
      </c>
      <c r="K51" s="1021" t="s">
        <v>1649</v>
      </c>
      <c r="L51" s="874"/>
    </row>
    <row r="52" spans="1:12" s="14" customFormat="1" ht="20.25" hidden="1" thickTop="1">
      <c r="A52" s="491" t="s">
        <v>2021</v>
      </c>
      <c r="B52" s="1216" t="s">
        <v>2085</v>
      </c>
      <c r="C52" s="501" t="s">
        <v>2086</v>
      </c>
      <c r="D52" s="501">
        <v>45228</v>
      </c>
      <c r="E52" s="502">
        <v>45228</v>
      </c>
      <c r="F52" s="618" t="s">
        <v>2813</v>
      </c>
      <c r="G52" s="501" t="s">
        <v>3025</v>
      </c>
      <c r="H52" s="1621">
        <v>45237</v>
      </c>
      <c r="I52" s="2838" t="s">
        <v>3026</v>
      </c>
      <c r="J52" s="2838" t="s">
        <v>3026</v>
      </c>
      <c r="K52" s="1623"/>
      <c r="L52" s="874"/>
    </row>
    <row r="53" spans="1:12" hidden="1"/>
    <row r="54" spans="1:12" s="14" customFormat="1" ht="20.25" hidden="1" thickTop="1">
      <c r="A54" s="491"/>
      <c r="B54" s="1216" t="s">
        <v>2072</v>
      </c>
      <c r="C54" s="501" t="s">
        <v>2088</v>
      </c>
      <c r="D54" s="501">
        <v>45234</v>
      </c>
      <c r="E54" s="502">
        <v>45237</v>
      </c>
      <c r="F54" s="2241" t="s">
        <v>2799</v>
      </c>
      <c r="G54" s="501" t="s">
        <v>3027</v>
      </c>
      <c r="H54" s="1621">
        <v>45244</v>
      </c>
      <c r="I54" s="1621">
        <f t="shared" ref="I54" si="15">H54+25</f>
        <v>45269</v>
      </c>
      <c r="J54" s="1621">
        <f t="shared" ref="J54" si="16">H54+33</f>
        <v>45277</v>
      </c>
      <c r="K54" s="1621">
        <f t="shared" ref="K54" si="17">H54+38</f>
        <v>45282</v>
      </c>
      <c r="L54" s="874"/>
    </row>
    <row r="55" spans="1:12" s="14" customFormat="1" ht="20.25" hidden="1" thickBot="1">
      <c r="A55" s="491"/>
      <c r="B55" s="1217"/>
      <c r="C55" s="507"/>
      <c r="D55" s="507"/>
      <c r="E55" s="508"/>
      <c r="F55" s="1217"/>
      <c r="G55" s="507"/>
      <c r="H55" s="1622"/>
      <c r="I55" s="1021" t="s">
        <v>1649</v>
      </c>
      <c r="J55" s="1021" t="s">
        <v>1649</v>
      </c>
      <c r="K55" s="1021" t="s">
        <v>1649</v>
      </c>
      <c r="L55" s="874"/>
    </row>
    <row r="56" spans="1:12" s="14" customFormat="1" ht="20.25" hidden="1" thickTop="1">
      <c r="A56" s="491" t="s">
        <v>2030</v>
      </c>
      <c r="B56" s="1216" t="s">
        <v>2091</v>
      </c>
      <c r="C56" s="501" t="s">
        <v>2092</v>
      </c>
      <c r="D56" s="501">
        <v>45244</v>
      </c>
      <c r="E56" s="502">
        <v>45246</v>
      </c>
      <c r="F56" s="618" t="s">
        <v>2813</v>
      </c>
      <c r="G56" s="501" t="s">
        <v>3028</v>
      </c>
      <c r="H56" s="1621">
        <v>45251</v>
      </c>
      <c r="I56" s="2838" t="s">
        <v>3029</v>
      </c>
      <c r="J56" s="2838" t="s">
        <v>3029</v>
      </c>
      <c r="K56" s="1623"/>
      <c r="L56" s="874"/>
    </row>
    <row r="57" spans="1:12" s="14" customFormat="1" ht="20.25" hidden="1" thickBot="1">
      <c r="A57" s="491"/>
      <c r="B57" s="1217"/>
      <c r="C57" s="507"/>
      <c r="D57" s="507"/>
      <c r="E57" s="508"/>
      <c r="F57" s="1217"/>
      <c r="G57" s="507"/>
      <c r="H57" s="1622"/>
      <c r="I57" s="2839"/>
      <c r="J57" s="2839"/>
      <c r="K57" s="1065"/>
      <c r="L57" s="874"/>
    </row>
    <row r="58" spans="1:12" s="14" customFormat="1" ht="20.25" hidden="1" thickTop="1">
      <c r="A58" s="491" t="s">
        <v>2010</v>
      </c>
      <c r="B58" s="2241" t="s">
        <v>2094</v>
      </c>
      <c r="C58" s="501" t="s">
        <v>2095</v>
      </c>
      <c r="D58" s="501">
        <v>45253</v>
      </c>
      <c r="E58" s="502">
        <v>45253</v>
      </c>
      <c r="F58" s="2241" t="s">
        <v>2801</v>
      </c>
      <c r="G58" s="501" t="s">
        <v>3030</v>
      </c>
      <c r="H58" s="1621">
        <v>45258</v>
      </c>
      <c r="I58" s="1621">
        <f t="shared" ref="I58" si="18">H58+25</f>
        <v>45283</v>
      </c>
      <c r="J58" s="1621">
        <f t="shared" ref="J58" si="19">H58+33</f>
        <v>45291</v>
      </c>
      <c r="K58" s="1621">
        <f t="shared" ref="K58" si="20">H58+38</f>
        <v>45296</v>
      </c>
      <c r="L58" s="874"/>
    </row>
    <row r="59" spans="1:12" s="14" customFormat="1" ht="20.25" hidden="1" thickBot="1">
      <c r="A59" s="491"/>
      <c r="B59" s="1217"/>
      <c r="C59" s="507"/>
      <c r="D59" s="507"/>
      <c r="E59" s="508"/>
      <c r="F59" s="1217"/>
      <c r="G59" s="507"/>
      <c r="H59" s="1622"/>
      <c r="I59" s="1021" t="s">
        <v>1649</v>
      </c>
      <c r="J59" s="1021" t="s">
        <v>1649</v>
      </c>
      <c r="K59" s="1021" t="s">
        <v>1649</v>
      </c>
      <c r="L59" s="874"/>
    </row>
    <row r="60" spans="1:12" s="14" customFormat="1" ht="20.25" hidden="1" thickTop="1">
      <c r="A60" s="491" t="s">
        <v>2097</v>
      </c>
      <c r="B60" s="2220" t="s">
        <v>2078</v>
      </c>
      <c r="C60" s="501" t="s">
        <v>2098</v>
      </c>
      <c r="D60" s="501">
        <v>45257</v>
      </c>
      <c r="E60" s="502">
        <v>45258</v>
      </c>
      <c r="F60" s="2241" t="s">
        <v>2807</v>
      </c>
      <c r="G60" s="501" t="s">
        <v>3031</v>
      </c>
      <c r="H60" s="1621">
        <v>45265</v>
      </c>
      <c r="I60" s="1621">
        <f t="shared" ref="I60" si="21">H60+25</f>
        <v>45290</v>
      </c>
      <c r="J60" s="1621">
        <f t="shared" ref="J60" si="22">H60+33</f>
        <v>45298</v>
      </c>
      <c r="K60" s="1621">
        <f t="shared" ref="K60" si="23">H60+38</f>
        <v>45303</v>
      </c>
      <c r="L60" s="27" t="s">
        <v>3032</v>
      </c>
    </row>
    <row r="61" spans="1:12" s="14" customFormat="1" ht="20.25" hidden="1" thickBot="1">
      <c r="A61" s="491"/>
      <c r="B61" s="1217"/>
      <c r="C61" s="507"/>
      <c r="D61" s="507"/>
      <c r="E61" s="508"/>
      <c r="F61" s="1217"/>
      <c r="G61" s="507"/>
      <c r="H61" s="1622"/>
      <c r="I61" s="1021" t="s">
        <v>1649</v>
      </c>
      <c r="J61" s="1021" t="s">
        <v>1649</v>
      </c>
      <c r="K61" s="1021" t="s">
        <v>1649</v>
      </c>
      <c r="L61" s="27" t="s">
        <v>2830</v>
      </c>
    </row>
    <row r="62" spans="1:12" s="14" customFormat="1" ht="20.25" hidden="1" thickTop="1">
      <c r="A62" s="491" t="s">
        <v>2099</v>
      </c>
      <c r="B62" s="2241" t="s">
        <v>2010</v>
      </c>
      <c r="C62" s="501" t="s">
        <v>2100</v>
      </c>
      <c r="D62" s="501">
        <v>45267</v>
      </c>
      <c r="E62" s="502">
        <v>45268</v>
      </c>
      <c r="F62" s="618" t="s">
        <v>2813</v>
      </c>
      <c r="G62" s="501" t="s">
        <v>3033</v>
      </c>
      <c r="H62" s="1621">
        <v>45272</v>
      </c>
      <c r="I62" s="2838" t="s">
        <v>3034</v>
      </c>
      <c r="J62" s="2838" t="s">
        <v>3034</v>
      </c>
      <c r="K62" s="1623"/>
      <c r="L62" s="874"/>
    </row>
    <row r="63" spans="1:12" s="14" customFormat="1" ht="20.25" hidden="1" thickBot="1">
      <c r="A63" s="491"/>
      <c r="B63" s="1217"/>
      <c r="C63" s="507"/>
      <c r="D63" s="507"/>
      <c r="E63" s="508"/>
      <c r="F63" s="1217"/>
      <c r="G63" s="507"/>
      <c r="H63" s="1622"/>
      <c r="I63" s="2839"/>
      <c r="J63" s="2839"/>
      <c r="K63" s="1065"/>
      <c r="L63" s="874"/>
    </row>
    <row r="64" spans="1:12" s="14" customFormat="1" ht="20.25" hidden="1" thickTop="1">
      <c r="A64" s="491" t="s">
        <v>2103</v>
      </c>
      <c r="B64" s="1216" t="s">
        <v>2104</v>
      </c>
      <c r="C64" s="501" t="s">
        <v>2105</v>
      </c>
      <c r="D64" s="501">
        <v>45277</v>
      </c>
      <c r="E64" s="502">
        <v>45279</v>
      </c>
      <c r="F64" s="2241" t="s">
        <v>2787</v>
      </c>
      <c r="G64" s="501" t="s">
        <v>3035</v>
      </c>
      <c r="H64" s="1621">
        <v>45280</v>
      </c>
      <c r="I64" s="1621">
        <f>H64+25</f>
        <v>45305</v>
      </c>
      <c r="J64" s="1621">
        <f>H64+33</f>
        <v>45313</v>
      </c>
      <c r="K64" s="1621">
        <f>H64+38</f>
        <v>45318</v>
      </c>
      <c r="L64" s="27" t="s">
        <v>3032</v>
      </c>
    </row>
    <row r="65" spans="1:12" s="14" customFormat="1" ht="20.25" hidden="1" thickBot="1">
      <c r="A65" s="491"/>
      <c r="B65" s="1217"/>
      <c r="C65" s="507"/>
      <c r="D65" s="507"/>
      <c r="E65" s="508"/>
      <c r="F65" s="1217"/>
      <c r="G65" s="507"/>
      <c r="H65" s="1622"/>
      <c r="I65" s="1021" t="s">
        <v>1649</v>
      </c>
      <c r="J65" s="1021" t="s">
        <v>1649</v>
      </c>
      <c r="K65" s="1021" t="s">
        <v>1649</v>
      </c>
      <c r="L65" s="27" t="s">
        <v>2830</v>
      </c>
    </row>
    <row r="66" spans="1:12" s="14" customFormat="1" ht="20.25" hidden="1" thickTop="1">
      <c r="A66" s="491" t="s">
        <v>2030</v>
      </c>
      <c r="B66" s="2220" t="s">
        <v>2107</v>
      </c>
      <c r="C66" s="501" t="s">
        <v>2108</v>
      </c>
      <c r="D66" s="501">
        <v>45280</v>
      </c>
      <c r="E66" s="502">
        <v>45281</v>
      </c>
      <c r="F66" s="2241" t="s">
        <v>2424</v>
      </c>
      <c r="G66" s="501" t="s">
        <v>3036</v>
      </c>
      <c r="H66" s="1621">
        <v>45286</v>
      </c>
      <c r="I66" s="1621">
        <f>H66+25</f>
        <v>45311</v>
      </c>
      <c r="J66" s="1621">
        <f>H66+33</f>
        <v>45319</v>
      </c>
      <c r="K66" s="1621">
        <f>H66+38</f>
        <v>45324</v>
      </c>
      <c r="L66" s="874"/>
    </row>
    <row r="67" spans="1:12" s="14" customFormat="1" ht="20.25" hidden="1" thickBot="1">
      <c r="A67" s="491"/>
      <c r="B67" s="1217"/>
      <c r="C67" s="507"/>
      <c r="D67" s="507"/>
      <c r="E67" s="508"/>
      <c r="F67" s="1217"/>
      <c r="G67" s="507"/>
      <c r="H67" s="1622"/>
      <c r="I67" s="1021" t="s">
        <v>1649</v>
      </c>
      <c r="J67" s="1021" t="s">
        <v>1649</v>
      </c>
      <c r="K67" s="1021" t="s">
        <v>1649</v>
      </c>
      <c r="L67" s="874"/>
    </row>
    <row r="68" spans="1:12" s="14" customFormat="1" ht="20.25" hidden="1" thickTop="1">
      <c r="A68" s="491"/>
      <c r="B68" s="2241" t="s">
        <v>2094</v>
      </c>
      <c r="C68" s="501" t="s">
        <v>2109</v>
      </c>
      <c r="D68" s="501">
        <v>45286</v>
      </c>
      <c r="E68" s="502">
        <v>45287</v>
      </c>
      <c r="F68" s="2241" t="s">
        <v>2789</v>
      </c>
      <c r="G68" s="501" t="s">
        <v>3037</v>
      </c>
      <c r="H68" s="1621">
        <v>45293</v>
      </c>
      <c r="I68" s="1621">
        <f>H68+25</f>
        <v>45318</v>
      </c>
      <c r="J68" s="1621">
        <f>H68+33</f>
        <v>45326</v>
      </c>
      <c r="K68" s="1621">
        <f>H68+38</f>
        <v>45331</v>
      </c>
      <c r="L68" s="874"/>
    </row>
    <row r="69" spans="1:12" s="14" customFormat="1" ht="20.25" hidden="1" thickBot="1">
      <c r="A69" s="491"/>
      <c r="B69" s="1217"/>
      <c r="C69" s="507"/>
      <c r="D69" s="507"/>
      <c r="E69" s="508"/>
      <c r="F69" s="1217"/>
      <c r="G69" s="507"/>
      <c r="H69" s="1622"/>
      <c r="I69" s="1021" t="s">
        <v>1649</v>
      </c>
      <c r="J69" s="1021" t="s">
        <v>1649</v>
      </c>
      <c r="K69" s="1021" t="s">
        <v>1649</v>
      </c>
      <c r="L69" s="874"/>
    </row>
    <row r="70" spans="1:12" s="14" customFormat="1" ht="20.25" hidden="1" thickTop="1">
      <c r="A70" s="491" t="s">
        <v>2113</v>
      </c>
      <c r="B70" s="2241" t="s">
        <v>2091</v>
      </c>
      <c r="C70" s="501" t="s">
        <v>2114</v>
      </c>
      <c r="D70" s="501">
        <v>44928</v>
      </c>
      <c r="E70" s="502">
        <v>44929</v>
      </c>
      <c r="F70" s="2241" t="s">
        <v>2946</v>
      </c>
      <c r="G70" s="501" t="s">
        <v>3038</v>
      </c>
      <c r="H70" s="1621">
        <v>45300</v>
      </c>
      <c r="I70" s="1621">
        <f>H70+25</f>
        <v>45325</v>
      </c>
      <c r="J70" s="1621">
        <f>H70+33</f>
        <v>45333</v>
      </c>
      <c r="K70" s="1621">
        <f>H70+38</f>
        <v>45338</v>
      </c>
      <c r="L70" s="874"/>
    </row>
    <row r="71" spans="1:12" s="14" customFormat="1" ht="20.25" hidden="1" thickBot="1">
      <c r="A71" s="491"/>
      <c r="B71" s="1217"/>
      <c r="C71" s="507"/>
      <c r="D71" s="507"/>
      <c r="E71" s="508"/>
      <c r="F71" s="1217"/>
      <c r="G71" s="507"/>
      <c r="H71" s="1622"/>
      <c r="I71" s="1021" t="s">
        <v>1649</v>
      </c>
      <c r="J71" s="1021" t="s">
        <v>1649</v>
      </c>
      <c r="K71" s="1021" t="s">
        <v>1649</v>
      </c>
      <c r="L71" s="874"/>
    </row>
    <row r="72" spans="1:12" s="14" customFormat="1" ht="20.25" hidden="1" thickTop="1">
      <c r="A72" s="491" t="s">
        <v>2010</v>
      </c>
      <c r="B72" s="2241" t="s">
        <v>2078</v>
      </c>
      <c r="C72" s="501" t="s">
        <v>2116</v>
      </c>
      <c r="D72" s="501">
        <v>45300</v>
      </c>
      <c r="E72" s="502">
        <v>45302</v>
      </c>
      <c r="F72" s="2241" t="s">
        <v>2952</v>
      </c>
      <c r="G72" s="501" t="s">
        <v>3039</v>
      </c>
      <c r="H72" s="1621">
        <v>45307</v>
      </c>
      <c r="I72" s="1621">
        <f t="shared" ref="I72" si="24">H72+25</f>
        <v>45332</v>
      </c>
      <c r="J72" s="1621">
        <f t="shared" ref="J72" si="25">H72+33</f>
        <v>45340</v>
      </c>
      <c r="K72" s="1621">
        <f t="shared" ref="K72" si="26">H72+38</f>
        <v>45345</v>
      </c>
      <c r="L72" s="874"/>
    </row>
    <row r="73" spans="1:12" s="14" customFormat="1" ht="20.25" hidden="1" thickBot="1">
      <c r="A73" s="491"/>
      <c r="B73" s="1217"/>
      <c r="C73" s="507"/>
      <c r="D73" s="507"/>
      <c r="E73" s="508"/>
      <c r="F73" s="1217"/>
      <c r="G73" s="507"/>
      <c r="H73" s="1622"/>
      <c r="I73" s="1021" t="s">
        <v>1649</v>
      </c>
      <c r="J73" s="1021" t="s">
        <v>1649</v>
      </c>
      <c r="K73" s="1021" t="s">
        <v>1649</v>
      </c>
      <c r="L73" s="874"/>
    </row>
    <row r="74" spans="1:12" s="14" customFormat="1" ht="20.25" hidden="1" thickTop="1">
      <c r="A74" s="491" t="s">
        <v>2118</v>
      </c>
      <c r="B74" s="2241" t="s">
        <v>2119</v>
      </c>
      <c r="C74" s="501" t="s">
        <v>2120</v>
      </c>
      <c r="D74" s="501">
        <v>45311</v>
      </c>
      <c r="E74" s="502">
        <v>45313</v>
      </c>
      <c r="F74" s="2241" t="s">
        <v>2684</v>
      </c>
      <c r="G74" s="501" t="s">
        <v>3040</v>
      </c>
      <c r="H74" s="1621">
        <v>45314</v>
      </c>
      <c r="I74" s="1621">
        <f t="shared" ref="I74" si="27">H74+25</f>
        <v>45339</v>
      </c>
      <c r="J74" s="1621">
        <f t="shared" ref="J74" si="28">H74+33</f>
        <v>45347</v>
      </c>
      <c r="K74" s="1621">
        <f t="shared" ref="K74" si="29">H74+38</f>
        <v>45352</v>
      </c>
      <c r="L74" s="874"/>
    </row>
    <row r="75" spans="1:12" s="14" customFormat="1" ht="20.25" hidden="1" thickBot="1">
      <c r="A75" s="491"/>
      <c r="B75" s="1217"/>
      <c r="C75" s="507"/>
      <c r="D75" s="507"/>
      <c r="E75" s="508"/>
      <c r="F75" s="1217"/>
      <c r="G75" s="507"/>
      <c r="H75" s="1622"/>
      <c r="I75" s="1021" t="s">
        <v>1649</v>
      </c>
      <c r="J75" s="1021" t="s">
        <v>1649</v>
      </c>
      <c r="K75" s="1021" t="s">
        <v>1649</v>
      </c>
      <c r="L75" s="874"/>
    </row>
    <row r="76" spans="1:12" s="14" customFormat="1" ht="20.25" hidden="1" thickTop="1">
      <c r="A76" s="491"/>
      <c r="B76" s="2241" t="s">
        <v>2107</v>
      </c>
      <c r="C76" s="501" t="s">
        <v>2122</v>
      </c>
      <c r="D76" s="501">
        <v>45319</v>
      </c>
      <c r="E76" s="502">
        <v>45322</v>
      </c>
      <c r="F76" s="2241" t="s">
        <v>2954</v>
      </c>
      <c r="G76" s="501" t="s">
        <v>3041</v>
      </c>
      <c r="H76" s="1621">
        <v>45321</v>
      </c>
      <c r="I76" s="1621">
        <f t="shared" ref="I76" si="30">H76+25</f>
        <v>45346</v>
      </c>
      <c r="J76" s="1621">
        <f t="shared" ref="J76" si="31">H76+33</f>
        <v>45354</v>
      </c>
      <c r="K76" s="1621">
        <f t="shared" ref="K76" si="32">H76+38</f>
        <v>45359</v>
      </c>
      <c r="L76" s="874"/>
    </row>
    <row r="77" spans="1:12" s="14" customFormat="1" ht="20.25" hidden="1" thickBot="1">
      <c r="A77" s="491"/>
      <c r="B77" s="1217"/>
      <c r="C77" s="507"/>
      <c r="D77" s="507"/>
      <c r="E77" s="508"/>
      <c r="F77" s="1217"/>
      <c r="G77" s="507"/>
      <c r="H77" s="1622"/>
      <c r="I77" s="1021" t="s">
        <v>1649</v>
      </c>
      <c r="J77" s="1021" t="s">
        <v>1649</v>
      </c>
      <c r="K77" s="1021" t="s">
        <v>1649</v>
      </c>
      <c r="L77" s="874"/>
    </row>
    <row r="78" spans="1:12" s="14" customFormat="1" ht="20.25" hidden="1" thickTop="1">
      <c r="A78" s="491"/>
      <c r="B78" s="2241" t="s">
        <v>2094</v>
      </c>
      <c r="C78" s="501" t="s">
        <v>2124</v>
      </c>
      <c r="D78" s="501">
        <v>45323</v>
      </c>
      <c r="E78" s="502">
        <v>45325</v>
      </c>
      <c r="F78" s="2241" t="s">
        <v>3042</v>
      </c>
      <c r="G78" s="501" t="s">
        <v>3043</v>
      </c>
      <c r="H78" s="1621">
        <v>45328</v>
      </c>
      <c r="I78" s="1621">
        <f t="shared" ref="I78" si="33">H78+25</f>
        <v>45353</v>
      </c>
      <c r="J78" s="1621">
        <f t="shared" ref="J78" si="34">H78+33</f>
        <v>45361</v>
      </c>
      <c r="K78" s="1621">
        <f t="shared" ref="K78" si="35">H78+38</f>
        <v>45366</v>
      </c>
      <c r="L78" s="874"/>
    </row>
    <row r="79" spans="1:12" s="14" customFormat="1" ht="20.25" hidden="1" thickBot="1">
      <c r="A79" s="491"/>
      <c r="B79" s="1217"/>
      <c r="C79" s="507"/>
      <c r="D79" s="507"/>
      <c r="E79" s="508"/>
      <c r="F79" s="1217"/>
      <c r="G79" s="507"/>
      <c r="H79" s="1622"/>
      <c r="I79" s="1021" t="s">
        <v>1649</v>
      </c>
      <c r="J79" s="1021" t="s">
        <v>1649</v>
      </c>
      <c r="K79" s="1021" t="s">
        <v>1649</v>
      </c>
      <c r="L79" s="874"/>
    </row>
    <row r="80" spans="1:12" s="14" customFormat="1" ht="20.25" hidden="1" thickTop="1">
      <c r="A80" s="491"/>
      <c r="B80" s="2241" t="s">
        <v>2030</v>
      </c>
      <c r="C80" s="501" t="s">
        <v>2126</v>
      </c>
      <c r="D80" s="501">
        <v>45331</v>
      </c>
      <c r="E80" s="502">
        <v>45333</v>
      </c>
      <c r="F80" s="2220" t="s">
        <v>2931</v>
      </c>
      <c r="G80" s="501" t="s">
        <v>3044</v>
      </c>
      <c r="H80" s="1621">
        <v>45335</v>
      </c>
      <c r="I80" s="1621">
        <f t="shared" ref="I80" si="36">H80+25</f>
        <v>45360</v>
      </c>
      <c r="J80" s="1621">
        <f t="shared" ref="J80" si="37">H80+33</f>
        <v>45368</v>
      </c>
      <c r="K80" s="1621">
        <f t="shared" ref="K80" si="38">H80+38</f>
        <v>45373</v>
      </c>
      <c r="L80" s="874"/>
    </row>
    <row r="81" spans="1:12" s="14" customFormat="1" ht="20.25" hidden="1" thickBot="1">
      <c r="A81" s="491"/>
      <c r="B81" s="1217"/>
      <c r="C81" s="507"/>
      <c r="D81" s="507"/>
      <c r="E81" s="508"/>
      <c r="F81" s="1217"/>
      <c r="G81" s="507"/>
      <c r="H81" s="1622"/>
      <c r="I81" s="1021" t="s">
        <v>1649</v>
      </c>
      <c r="J81" s="1021" t="s">
        <v>1649</v>
      </c>
      <c r="K81" s="1021" t="s">
        <v>1649</v>
      </c>
      <c r="L81" s="874"/>
    </row>
    <row r="82" spans="1:12" s="14" customFormat="1" ht="20.25" hidden="1" thickTop="1">
      <c r="A82" s="491" t="s">
        <v>2010</v>
      </c>
      <c r="B82" s="2241" t="s">
        <v>2091</v>
      </c>
      <c r="C82" s="501" t="s">
        <v>2128</v>
      </c>
      <c r="D82" s="501">
        <v>45334</v>
      </c>
      <c r="E82" s="502">
        <v>45336</v>
      </c>
      <c r="F82" s="3048" t="s">
        <v>2151</v>
      </c>
      <c r="G82" s="501" t="s">
        <v>3045</v>
      </c>
      <c r="H82" s="1621">
        <v>45342</v>
      </c>
      <c r="I82" s="1623"/>
      <c r="J82" s="1623"/>
      <c r="K82" s="1623"/>
      <c r="L82" s="874"/>
    </row>
    <row r="83" spans="1:12" s="14" customFormat="1" ht="20.25" hidden="1" thickBot="1">
      <c r="A83" s="491"/>
      <c r="B83" s="1217"/>
      <c r="C83" s="507"/>
      <c r="D83" s="507"/>
      <c r="E83" s="508"/>
      <c r="F83" s="1217"/>
      <c r="G83" s="507"/>
      <c r="H83" s="1622"/>
      <c r="I83" s="1065"/>
      <c r="J83" s="1065"/>
      <c r="K83" s="1065"/>
      <c r="L83" s="874"/>
    </row>
    <row r="84" spans="1:12" s="14" customFormat="1" ht="20.25" hidden="1" thickTop="1">
      <c r="A84" s="491"/>
      <c r="B84" s="2241"/>
      <c r="C84" s="501"/>
      <c r="D84" s="501"/>
      <c r="E84" s="502"/>
      <c r="F84" s="3048" t="s">
        <v>2151</v>
      </c>
      <c r="G84" s="501" t="s">
        <v>3046</v>
      </c>
      <c r="H84" s="1621">
        <v>45349</v>
      </c>
      <c r="I84" s="1623"/>
      <c r="J84" s="1623"/>
      <c r="K84" s="1623"/>
      <c r="L84" s="874"/>
    </row>
    <row r="85" spans="1:12" ht="13.5" hidden="1" thickBot="1"/>
    <row r="86" spans="1:12" s="14" customFormat="1" ht="20.25" hidden="1" thickTop="1">
      <c r="A86" s="491" t="s">
        <v>2133</v>
      </c>
      <c r="B86" s="2241" t="s">
        <v>2078</v>
      </c>
      <c r="C86" s="501" t="s">
        <v>2134</v>
      </c>
      <c r="D86" s="501">
        <v>45348</v>
      </c>
      <c r="E86" s="502">
        <v>45350</v>
      </c>
      <c r="F86" s="3048" t="s">
        <v>2151</v>
      </c>
      <c r="G86" s="501" t="s">
        <v>3047</v>
      </c>
      <c r="H86" s="1621">
        <v>45356</v>
      </c>
      <c r="I86" s="1623"/>
      <c r="J86" s="1623"/>
      <c r="K86" s="1623"/>
    </row>
    <row r="87" spans="1:12" s="14" customFormat="1" ht="20.25" hidden="1" thickBot="1">
      <c r="A87" s="491"/>
      <c r="B87" s="1217" t="s">
        <v>2107</v>
      </c>
      <c r="C87" s="507" t="s">
        <v>2137</v>
      </c>
      <c r="D87" s="507">
        <v>45351</v>
      </c>
      <c r="E87" s="508">
        <v>45353</v>
      </c>
      <c r="F87" s="1217"/>
      <c r="G87" s="507"/>
      <c r="H87" s="1622"/>
      <c r="I87" s="1065"/>
      <c r="J87" s="1065"/>
      <c r="K87" s="1065"/>
    </row>
    <row r="88" spans="1:12" s="14" customFormat="1" ht="20.25" hidden="1" thickTop="1">
      <c r="A88" s="491"/>
      <c r="B88" s="2220" t="s">
        <v>2094</v>
      </c>
      <c r="C88" s="501" t="s">
        <v>2138</v>
      </c>
      <c r="D88" s="501">
        <v>45359</v>
      </c>
      <c r="E88" s="502">
        <v>45361</v>
      </c>
      <c r="F88" s="3048" t="s">
        <v>2151</v>
      </c>
      <c r="G88" s="501" t="s">
        <v>3048</v>
      </c>
      <c r="H88" s="1621">
        <v>45363</v>
      </c>
      <c r="I88" s="1623"/>
      <c r="J88" s="1623"/>
      <c r="K88" s="1623"/>
    </row>
    <row r="89" spans="1:12" s="14" customFormat="1" ht="20.25" hidden="1" thickBot="1">
      <c r="A89" s="491"/>
      <c r="B89" s="1217"/>
      <c r="C89" s="507"/>
      <c r="D89" s="507"/>
      <c r="E89" s="508"/>
      <c r="F89" s="1217"/>
      <c r="G89" s="507"/>
      <c r="H89" s="1622"/>
      <c r="I89" s="1065"/>
      <c r="J89" s="1065"/>
      <c r="K89" s="1065"/>
    </row>
    <row r="90" spans="1:12" s="14" customFormat="1" ht="20.25" hidden="1" thickTop="1">
      <c r="A90" s="491" t="s">
        <v>2140</v>
      </c>
      <c r="B90" s="2220" t="s">
        <v>2069</v>
      </c>
      <c r="C90" s="501" t="s">
        <v>2141</v>
      </c>
      <c r="D90" s="501">
        <v>45364</v>
      </c>
      <c r="E90" s="502">
        <v>45366</v>
      </c>
      <c r="F90" s="2220" t="s">
        <v>3049</v>
      </c>
      <c r="G90" s="501" t="s">
        <v>3050</v>
      </c>
      <c r="H90" s="1621">
        <v>45370</v>
      </c>
      <c r="I90" s="1621">
        <f>H90+32</f>
        <v>45402</v>
      </c>
      <c r="J90" s="1621">
        <f>H90+37</f>
        <v>45407</v>
      </c>
      <c r="K90" s="1621">
        <f>H90+39</f>
        <v>45409</v>
      </c>
    </row>
    <row r="91" spans="1:12" s="14" customFormat="1" ht="20.25" hidden="1" thickBot="1">
      <c r="A91" s="491"/>
      <c r="B91" s="1217"/>
      <c r="C91" s="507"/>
      <c r="D91" s="507"/>
      <c r="E91" s="508"/>
      <c r="F91" s="1217"/>
      <c r="G91" s="507"/>
      <c r="H91" s="1622"/>
      <c r="I91" s="1021" t="s">
        <v>1649</v>
      </c>
      <c r="J91" s="1021" t="s">
        <v>1649</v>
      </c>
      <c r="K91" s="1021" t="s">
        <v>1649</v>
      </c>
    </row>
    <row r="92" spans="1:12" s="14" customFormat="1" ht="20.25" hidden="1" thickTop="1">
      <c r="A92" s="491" t="s">
        <v>2143</v>
      </c>
      <c r="B92" s="2220" t="s">
        <v>2119</v>
      </c>
      <c r="C92" s="501" t="s">
        <v>2144</v>
      </c>
      <c r="D92" s="501">
        <v>45373</v>
      </c>
      <c r="E92" s="502">
        <v>45375</v>
      </c>
      <c r="F92" s="2220" t="s">
        <v>2379</v>
      </c>
      <c r="G92" s="501" t="s">
        <v>3051</v>
      </c>
      <c r="H92" s="1621">
        <v>45377</v>
      </c>
      <c r="I92" s="1621">
        <f>H92+32</f>
        <v>45409</v>
      </c>
      <c r="J92" s="1621">
        <f>H92+37</f>
        <v>45414</v>
      </c>
      <c r="K92" s="1621">
        <f>H92+39</f>
        <v>45416</v>
      </c>
    </row>
    <row r="93" spans="1:12" s="14" customFormat="1" ht="20.25" hidden="1" thickBot="1">
      <c r="A93" s="491"/>
      <c r="B93" s="1217"/>
      <c r="C93" s="507"/>
      <c r="D93" s="507"/>
      <c r="E93" s="508"/>
      <c r="F93" s="1217"/>
      <c r="G93" s="507"/>
      <c r="H93" s="1622"/>
      <c r="I93" s="1021" t="s">
        <v>1649</v>
      </c>
      <c r="J93" s="1021" t="s">
        <v>1649</v>
      </c>
      <c r="K93" s="1021" t="s">
        <v>1649</v>
      </c>
    </row>
    <row r="94" spans="1:12" s="14" customFormat="1" ht="20.25" hidden="1" thickTop="1">
      <c r="A94" s="491"/>
      <c r="B94" s="2220" t="s">
        <v>2133</v>
      </c>
      <c r="C94" s="501" t="s">
        <v>2146</v>
      </c>
      <c r="D94" s="501">
        <v>45383</v>
      </c>
      <c r="E94" s="502">
        <v>45385</v>
      </c>
      <c r="F94" s="2220" t="s">
        <v>2424</v>
      </c>
      <c r="G94" s="501" t="s">
        <v>3052</v>
      </c>
      <c r="H94" s="1621">
        <v>45389</v>
      </c>
      <c r="I94" s="1621">
        <f>H94+32</f>
        <v>45421</v>
      </c>
      <c r="J94" s="1621">
        <f>H94+37</f>
        <v>45426</v>
      </c>
      <c r="K94" s="1621">
        <f>H94+39</f>
        <v>45428</v>
      </c>
    </row>
    <row r="95" spans="1:12" s="14" customFormat="1" ht="20.25" hidden="1" thickBot="1">
      <c r="A95" s="491"/>
      <c r="B95" s="1217"/>
      <c r="C95" s="507"/>
      <c r="D95" s="507"/>
      <c r="E95" s="508"/>
      <c r="F95" s="1217"/>
      <c r="G95" s="507"/>
      <c r="H95" s="1622"/>
      <c r="I95" s="1021" t="s">
        <v>1649</v>
      </c>
      <c r="J95" s="1021" t="s">
        <v>1649</v>
      </c>
      <c r="K95" s="1021" t="s">
        <v>1649</v>
      </c>
    </row>
    <row r="96" spans="1:12" s="14" customFormat="1" ht="20.25" hidden="1" thickTop="1">
      <c r="A96" s="491"/>
      <c r="B96" s="2220" t="s">
        <v>2107</v>
      </c>
      <c r="C96" s="501" t="s">
        <v>2149</v>
      </c>
      <c r="D96" s="501">
        <v>45390</v>
      </c>
      <c r="E96" s="502">
        <v>45393</v>
      </c>
      <c r="F96" s="2220" t="s">
        <v>2754</v>
      </c>
      <c r="G96" s="501" t="s">
        <v>3053</v>
      </c>
      <c r="H96" s="1621">
        <v>45395</v>
      </c>
      <c r="I96" s="1621">
        <f>H96+32</f>
        <v>45427</v>
      </c>
      <c r="J96" s="1621">
        <f>H96+37</f>
        <v>45432</v>
      </c>
      <c r="K96" s="1621">
        <f>H96+39</f>
        <v>45434</v>
      </c>
    </row>
    <row r="97" spans="1:11" s="14" customFormat="1" ht="20.25" hidden="1" thickBot="1">
      <c r="A97" s="491"/>
      <c r="B97" s="1217"/>
      <c r="C97" s="507"/>
      <c r="D97" s="507"/>
      <c r="E97" s="508"/>
      <c r="F97" s="1217"/>
      <c r="G97" s="507"/>
      <c r="H97" s="1622"/>
      <c r="I97" s="1021" t="s">
        <v>1649</v>
      </c>
      <c r="J97" s="1021" t="s">
        <v>1649</v>
      </c>
      <c r="K97" s="1021" t="s">
        <v>1649</v>
      </c>
    </row>
    <row r="98" spans="1:11" s="14" customFormat="1" ht="21" hidden="1" thickTop="1" thickBot="1">
      <c r="A98" s="491"/>
      <c r="B98" s="2220" t="s">
        <v>2094</v>
      </c>
      <c r="C98" s="501" t="s">
        <v>2154</v>
      </c>
      <c r="D98" s="507">
        <v>45399</v>
      </c>
      <c r="E98" s="508">
        <v>45401</v>
      </c>
      <c r="F98" s="2220" t="s">
        <v>2946</v>
      </c>
      <c r="G98" s="501" t="s">
        <v>3054</v>
      </c>
      <c r="H98" s="1621">
        <v>45405</v>
      </c>
      <c r="I98" s="1621">
        <f>H98+32</f>
        <v>45437</v>
      </c>
      <c r="J98" s="1621">
        <f>H98+37</f>
        <v>45442</v>
      </c>
      <c r="K98" s="1621">
        <f>H98+39</f>
        <v>45444</v>
      </c>
    </row>
    <row r="99" spans="1:11" s="14" customFormat="1" ht="21" hidden="1" thickTop="1" thickBot="1">
      <c r="A99" s="491"/>
      <c r="B99" s="1217"/>
      <c r="C99" s="507"/>
      <c r="D99" s="507"/>
      <c r="E99" s="508"/>
      <c r="F99" s="1217"/>
      <c r="G99" s="507"/>
      <c r="H99" s="1622"/>
      <c r="I99" s="1021" t="s">
        <v>1649</v>
      </c>
      <c r="J99" s="1021" t="s">
        <v>1649</v>
      </c>
      <c r="K99" s="1021" t="s">
        <v>1649</v>
      </c>
    </row>
    <row r="100" spans="1:11" s="14" customFormat="1" ht="20.25" hidden="1" thickTop="1">
      <c r="A100" s="491" t="s">
        <v>2030</v>
      </c>
      <c r="B100" s="3303" t="s">
        <v>2151</v>
      </c>
      <c r="C100" s="501" t="s">
        <v>2152</v>
      </c>
      <c r="D100" s="501">
        <v>45396</v>
      </c>
      <c r="E100" s="1329"/>
      <c r="F100" s="2220" t="s">
        <v>3055</v>
      </c>
      <c r="G100" s="501" t="s">
        <v>3056</v>
      </c>
      <c r="H100" s="1621">
        <v>45405</v>
      </c>
      <c r="I100" s="1621">
        <f>H100+32</f>
        <v>45437</v>
      </c>
      <c r="J100" s="1621">
        <f>H100+37</f>
        <v>45442</v>
      </c>
      <c r="K100" s="1621">
        <f>H100+39</f>
        <v>45444</v>
      </c>
    </row>
    <row r="101" spans="1:11" s="14" customFormat="1" ht="20.25" hidden="1" thickBot="1">
      <c r="A101" s="491"/>
      <c r="B101" s="1217" t="s">
        <v>2155</v>
      </c>
      <c r="C101" s="507" t="s">
        <v>2156</v>
      </c>
      <c r="D101" s="507">
        <v>45400</v>
      </c>
      <c r="E101" s="508">
        <v>45402</v>
      </c>
      <c r="F101" s="1217"/>
      <c r="G101" s="507"/>
      <c r="H101" s="1622"/>
      <c r="I101" s="1021" t="s">
        <v>1649</v>
      </c>
      <c r="J101" s="1021" t="s">
        <v>1649</v>
      </c>
      <c r="K101" s="1021" t="s">
        <v>1649</v>
      </c>
    </row>
    <row r="102" spans="1:11" s="14" customFormat="1" ht="20.25" hidden="1" thickTop="1">
      <c r="A102" s="491" t="s">
        <v>2157</v>
      </c>
      <c r="B102" s="2972" t="s">
        <v>2030</v>
      </c>
      <c r="C102" s="866" t="s">
        <v>2158</v>
      </c>
      <c r="D102" s="866">
        <v>45411</v>
      </c>
      <c r="E102" s="3414" t="s">
        <v>2159</v>
      </c>
      <c r="F102" s="2220" t="s">
        <v>2952</v>
      </c>
      <c r="G102" s="501" t="s">
        <v>3057</v>
      </c>
      <c r="H102" s="1621">
        <v>45412</v>
      </c>
      <c r="I102" s="1621">
        <f>H102+32</f>
        <v>45444</v>
      </c>
      <c r="J102" s="1621">
        <f>H102+37</f>
        <v>45449</v>
      </c>
      <c r="K102" s="1621">
        <f>H102+39</f>
        <v>45451</v>
      </c>
    </row>
    <row r="103" spans="1:11" s="14" customFormat="1" ht="20.25" hidden="1" thickBot="1">
      <c r="A103" s="491"/>
      <c r="B103" s="1217"/>
      <c r="C103" s="507"/>
      <c r="D103" s="507"/>
      <c r="E103" s="508"/>
      <c r="F103" s="1217"/>
      <c r="G103" s="507"/>
      <c r="H103" s="1622"/>
      <c r="I103" s="1021" t="s">
        <v>1649</v>
      </c>
      <c r="J103" s="1021" t="s">
        <v>1649</v>
      </c>
      <c r="K103" s="1021" t="s">
        <v>1649</v>
      </c>
    </row>
    <row r="104" spans="1:11" s="14" customFormat="1" ht="20.25" hidden="1" thickTop="1">
      <c r="A104" s="491"/>
      <c r="B104" s="2972"/>
      <c r="C104" s="866"/>
      <c r="D104" s="866"/>
      <c r="E104" s="3414"/>
      <c r="F104" s="3264" t="s">
        <v>2151</v>
      </c>
      <c r="G104" s="501" t="s">
        <v>3058</v>
      </c>
      <c r="H104" s="1621">
        <v>45419</v>
      </c>
      <c r="I104" s="1623"/>
      <c r="J104" s="1623"/>
      <c r="K104" s="1623"/>
    </row>
    <row r="105" spans="1:11" s="14" customFormat="1" ht="20.25" hidden="1" thickBot="1">
      <c r="A105" s="491"/>
      <c r="B105" s="1217"/>
      <c r="C105" s="507"/>
      <c r="D105" s="507"/>
      <c r="E105" s="508"/>
      <c r="F105" s="1217"/>
      <c r="G105" s="507"/>
      <c r="H105" s="1622"/>
      <c r="I105" s="1065"/>
      <c r="J105" s="1065"/>
      <c r="K105" s="1065"/>
    </row>
    <row r="106" spans="1:11" s="14" customFormat="1" ht="20.25" hidden="1" thickTop="1">
      <c r="A106" s="491" t="s">
        <v>2133</v>
      </c>
      <c r="B106" s="2972" t="s">
        <v>2157</v>
      </c>
      <c r="C106" s="505" t="s">
        <v>2161</v>
      </c>
      <c r="D106" s="505">
        <v>45421</v>
      </c>
      <c r="E106" s="3414" t="s">
        <v>2159</v>
      </c>
      <c r="F106" s="2220" t="s">
        <v>2954</v>
      </c>
      <c r="G106" s="501" t="s">
        <v>3059</v>
      </c>
      <c r="H106" s="1621">
        <v>45430</v>
      </c>
      <c r="I106" s="1621">
        <f>H106+32</f>
        <v>45462</v>
      </c>
      <c r="J106" s="1621">
        <f>H106+37</f>
        <v>45467</v>
      </c>
      <c r="K106" s="1621">
        <f>H106+39</f>
        <v>45469</v>
      </c>
    </row>
    <row r="107" spans="1:11" s="14" customFormat="1" ht="20.25" hidden="1" thickBot="1">
      <c r="A107" s="491"/>
      <c r="B107" s="1217"/>
      <c r="C107" s="507"/>
      <c r="D107" s="305"/>
      <c r="E107" s="3502"/>
      <c r="F107" s="3507"/>
      <c r="G107" s="507"/>
      <c r="H107" s="3501"/>
      <c r="I107" s="3501"/>
      <c r="J107" s="3501"/>
      <c r="K107" s="3501"/>
    </row>
    <row r="108" spans="1:11" s="14" customFormat="1" ht="20.25" hidden="1" thickTop="1">
      <c r="A108" s="491"/>
      <c r="B108" s="1656" t="s">
        <v>2133</v>
      </c>
      <c r="C108" s="866" t="s">
        <v>2168</v>
      </c>
      <c r="D108" s="866">
        <v>45427</v>
      </c>
      <c r="E108" s="3491">
        <v>45432</v>
      </c>
      <c r="F108" s="2972" t="s">
        <v>3042</v>
      </c>
      <c r="G108" s="505" t="s">
        <v>3060</v>
      </c>
      <c r="H108" s="1621">
        <v>45442</v>
      </c>
      <c r="I108" s="1621">
        <f>H108+32</f>
        <v>45474</v>
      </c>
      <c r="J108" s="1621">
        <f>H108+37</f>
        <v>45479</v>
      </c>
      <c r="K108" s="1621">
        <f>H108+39</f>
        <v>45481</v>
      </c>
    </row>
    <row r="109" spans="1:11" s="14" customFormat="1" ht="19.5" hidden="1">
      <c r="A109" s="491"/>
      <c r="B109" s="3506" t="s">
        <v>2165</v>
      </c>
      <c r="C109" s="305" t="s">
        <v>2166</v>
      </c>
      <c r="D109" s="3497">
        <v>45426</v>
      </c>
      <c r="E109" s="3498">
        <v>45429</v>
      </c>
      <c r="F109" s="3279"/>
      <c r="G109" s="505"/>
      <c r="H109" s="1621"/>
      <c r="I109" s="1621"/>
      <c r="J109" s="1621"/>
      <c r="K109" s="1621"/>
    </row>
    <row r="110" spans="1:11" s="14" customFormat="1" ht="19.5" hidden="1">
      <c r="A110" s="491" t="s">
        <v>2169</v>
      </c>
      <c r="B110" s="2972" t="s">
        <v>2170</v>
      </c>
      <c r="C110" s="305" t="s">
        <v>2171</v>
      </c>
      <c r="D110" s="305">
        <v>45430</v>
      </c>
      <c r="E110" s="3492">
        <v>45433</v>
      </c>
      <c r="F110" s="3279"/>
      <c r="G110" s="505"/>
      <c r="H110" s="1621"/>
      <c r="I110" s="1621"/>
      <c r="J110" s="1621"/>
      <c r="K110" s="1621"/>
    </row>
    <row r="111" spans="1:11" s="14" customFormat="1" ht="20.25" hidden="1" thickBot="1">
      <c r="A111" s="491" t="s">
        <v>2094</v>
      </c>
      <c r="B111" s="3500" t="s">
        <v>2107</v>
      </c>
      <c r="C111" s="505" t="s">
        <v>2172</v>
      </c>
      <c r="D111" s="505">
        <v>45429</v>
      </c>
      <c r="E111" s="3476" t="s">
        <v>2159</v>
      </c>
      <c r="F111" s="1217"/>
      <c r="G111" s="507"/>
      <c r="H111" s="1622"/>
      <c r="I111" s="1021" t="s">
        <v>1649</v>
      </c>
      <c r="J111" s="1021" t="s">
        <v>1649</v>
      </c>
      <c r="K111" s="1021" t="s">
        <v>1649</v>
      </c>
    </row>
    <row r="112" spans="1:11" s="14" customFormat="1" ht="20.25" hidden="1" thickTop="1">
      <c r="A112" s="491" t="s">
        <v>2094</v>
      </c>
      <c r="B112" s="2972" t="s">
        <v>2078</v>
      </c>
      <c r="C112" s="501" t="s">
        <v>2173</v>
      </c>
      <c r="D112" s="501">
        <v>45446</v>
      </c>
      <c r="E112" s="502">
        <v>45447</v>
      </c>
      <c r="F112" s="2220" t="s">
        <v>3061</v>
      </c>
      <c r="G112" s="501" t="s">
        <v>3062</v>
      </c>
      <c r="H112" s="1621">
        <v>45445</v>
      </c>
      <c r="I112" s="1621">
        <f>H112+32</f>
        <v>45477</v>
      </c>
      <c r="J112" s="1621">
        <f>H112+37</f>
        <v>45482</v>
      </c>
      <c r="K112" s="1621">
        <f>H112+39</f>
        <v>45484</v>
      </c>
    </row>
    <row r="113" spans="1:12" s="14" customFormat="1" ht="20.25" hidden="1" thickBot="1">
      <c r="A113" s="491"/>
      <c r="B113" s="1217"/>
      <c r="C113" s="507"/>
      <c r="D113" s="507"/>
      <c r="E113" s="508"/>
      <c r="F113" s="1217"/>
      <c r="G113" s="507"/>
      <c r="H113" s="1622"/>
      <c r="I113" s="1021" t="s">
        <v>1649</v>
      </c>
      <c r="J113" s="1021" t="s">
        <v>1649</v>
      </c>
      <c r="K113" s="1021" t="s">
        <v>1649</v>
      </c>
    </row>
    <row r="114" spans="1:12" s="14" customFormat="1" ht="20.25" hidden="1" thickTop="1">
      <c r="A114" s="491"/>
      <c r="B114" s="2972" t="s">
        <v>2094</v>
      </c>
      <c r="C114" s="501" t="s">
        <v>2175</v>
      </c>
      <c r="D114" s="501">
        <v>45442</v>
      </c>
      <c r="E114" s="502">
        <v>45445</v>
      </c>
      <c r="F114" s="2220" t="s">
        <v>3020</v>
      </c>
      <c r="G114" s="501" t="s">
        <v>3063</v>
      </c>
      <c r="H114" s="1621">
        <v>45447</v>
      </c>
      <c r="I114" s="1621">
        <f>H114+32</f>
        <v>45479</v>
      </c>
      <c r="J114" s="1621">
        <f>H114+37</f>
        <v>45484</v>
      </c>
      <c r="K114" s="1621">
        <f>H114+39</f>
        <v>45486</v>
      </c>
    </row>
    <row r="115" spans="1:12" s="14" customFormat="1" ht="20.25" hidden="1" thickBot="1">
      <c r="A115" s="491"/>
      <c r="B115" s="1217" t="s">
        <v>2030</v>
      </c>
      <c r="C115" s="507" t="s">
        <v>2178</v>
      </c>
      <c r="D115" s="507">
        <v>45442</v>
      </c>
      <c r="E115" s="1554" t="s">
        <v>2159</v>
      </c>
      <c r="F115" s="1217"/>
      <c r="G115" s="507"/>
      <c r="H115" s="1622"/>
      <c r="I115" s="1021" t="s">
        <v>1649</v>
      </c>
      <c r="J115" s="1021" t="s">
        <v>1649</v>
      </c>
      <c r="K115" s="1021" t="s">
        <v>1649</v>
      </c>
    </row>
    <row r="116" spans="1:12" s="14" customFormat="1" ht="20.25" hidden="1" thickTop="1">
      <c r="A116" s="491"/>
      <c r="B116" s="3568" t="s">
        <v>2179</v>
      </c>
      <c r="C116" s="3511" t="s">
        <v>2178</v>
      </c>
      <c r="D116" s="820" t="s">
        <v>2159</v>
      </c>
      <c r="E116" s="502" t="s">
        <v>1970</v>
      </c>
      <c r="F116" s="2220" t="s">
        <v>3064</v>
      </c>
      <c r="G116" s="501" t="s">
        <v>3065</v>
      </c>
      <c r="H116" s="1621">
        <v>45454</v>
      </c>
      <c r="I116" s="1621">
        <f t="shared" ref="I116" si="39">H116+32</f>
        <v>45486</v>
      </c>
      <c r="J116" s="1621">
        <f t="shared" ref="J116" si="40">H116+37</f>
        <v>45491</v>
      </c>
      <c r="K116" s="1621">
        <f t="shared" ref="K116" si="41">H116+39</f>
        <v>45493</v>
      </c>
    </row>
    <row r="117" spans="1:12" s="14" customFormat="1" ht="20.25" hidden="1" thickBot="1">
      <c r="A117" s="491"/>
      <c r="B117" s="1217"/>
      <c r="C117" s="507"/>
      <c r="D117" s="507"/>
      <c r="E117" s="508"/>
      <c r="F117" s="1217"/>
      <c r="G117" s="507"/>
      <c r="H117" s="1622"/>
      <c r="I117" s="1021" t="s">
        <v>1649</v>
      </c>
      <c r="J117" s="1021" t="s">
        <v>1649</v>
      </c>
      <c r="K117" s="1021" t="s">
        <v>1649</v>
      </c>
    </row>
    <row r="118" spans="1:12" s="14" customFormat="1" ht="20.25" thickTop="1">
      <c r="A118" s="491"/>
      <c r="B118" s="2220" t="s">
        <v>2157</v>
      </c>
      <c r="C118" s="501" t="s">
        <v>2181</v>
      </c>
      <c r="D118" s="501">
        <v>45464</v>
      </c>
      <c r="E118" s="502">
        <v>45466</v>
      </c>
      <c r="F118" s="2220" t="s">
        <v>3066</v>
      </c>
      <c r="G118" s="501" t="s">
        <v>3067</v>
      </c>
      <c r="H118" s="1621">
        <v>45461</v>
      </c>
      <c r="I118" s="1621">
        <f t="shared" ref="I118" si="42">H118+32</f>
        <v>45493</v>
      </c>
      <c r="J118" s="1621">
        <f t="shared" ref="J118" si="43">H118+37</f>
        <v>45498</v>
      </c>
      <c r="K118" s="1621">
        <f t="shared" ref="K118" si="44">H118+39</f>
        <v>45500</v>
      </c>
    </row>
    <row r="119" spans="1:12" s="14" customFormat="1" ht="20.25" thickBot="1">
      <c r="A119" s="491" t="s">
        <v>2133</v>
      </c>
      <c r="B119" s="805" t="s">
        <v>2183</v>
      </c>
      <c r="C119" s="3569" t="s">
        <v>2184</v>
      </c>
      <c r="D119" s="507">
        <v>45457</v>
      </c>
      <c r="E119" s="508">
        <v>45460</v>
      </c>
      <c r="F119" s="1217"/>
      <c r="G119" s="507"/>
      <c r="H119" s="1622"/>
      <c r="I119" s="1021" t="s">
        <v>1649</v>
      </c>
      <c r="J119" s="1021" t="s">
        <v>1649</v>
      </c>
      <c r="K119" s="1021" t="s">
        <v>1649</v>
      </c>
      <c r="L119" s="874"/>
    </row>
    <row r="120" spans="1:12" s="14" customFormat="1" ht="20.25" thickTop="1">
      <c r="A120" s="491"/>
      <c r="B120" s="2220"/>
      <c r="C120" s="501"/>
      <c r="D120" s="501"/>
      <c r="E120" s="502"/>
      <c r="F120" s="2220" t="s">
        <v>3049</v>
      </c>
      <c r="G120" s="501" t="s">
        <v>3068</v>
      </c>
      <c r="H120" s="1621">
        <v>45472</v>
      </c>
      <c r="I120" s="1621">
        <f t="shared" ref="I120" si="45">H120+32</f>
        <v>45504</v>
      </c>
      <c r="J120" s="1621">
        <f t="shared" ref="J120" si="46">H120+37</f>
        <v>45509</v>
      </c>
      <c r="K120" s="1621">
        <f t="shared" ref="K120" si="47">H120+39</f>
        <v>45511</v>
      </c>
      <c r="L120" s="874"/>
    </row>
    <row r="121" spans="1:12" s="14" customFormat="1" ht="20.25" thickBot="1">
      <c r="A121" s="491"/>
      <c r="B121" s="1217"/>
      <c r="C121" s="507"/>
      <c r="D121" s="507"/>
      <c r="E121" s="508"/>
      <c r="F121" s="1217"/>
      <c r="G121" s="507"/>
      <c r="H121" s="1622"/>
      <c r="I121" s="1021" t="s">
        <v>1649</v>
      </c>
      <c r="J121" s="1021" t="s">
        <v>1649</v>
      </c>
      <c r="K121" s="1021" t="s">
        <v>1649</v>
      </c>
      <c r="L121" s="874"/>
    </row>
    <row r="122" spans="1:12" s="14" customFormat="1" ht="21" thickTop="1" thickBot="1">
      <c r="A122" s="491" t="s">
        <v>2107</v>
      </c>
      <c r="B122" s="2220" t="s">
        <v>2133</v>
      </c>
      <c r="C122" s="501" t="s">
        <v>2187</v>
      </c>
      <c r="D122" s="501">
        <v>45470</v>
      </c>
      <c r="E122" s="502">
        <v>45472</v>
      </c>
      <c r="F122" s="2220" t="s">
        <v>2911</v>
      </c>
      <c r="G122" s="501" t="s">
        <v>3069</v>
      </c>
      <c r="H122" s="1621">
        <v>45475</v>
      </c>
      <c r="I122" s="1621">
        <f t="shared" ref="I122" si="48">H122+32</f>
        <v>45507</v>
      </c>
      <c r="J122" s="1621">
        <f t="shared" ref="J122" si="49">H122+37</f>
        <v>45512</v>
      </c>
      <c r="K122" s="1621">
        <f t="shared" ref="K122" si="50">H122+39</f>
        <v>45514</v>
      </c>
      <c r="L122" s="874"/>
    </row>
    <row r="123" spans="1:12" s="14" customFormat="1" ht="21" thickTop="1" thickBot="1">
      <c r="A123" s="491"/>
      <c r="B123" s="2220" t="s">
        <v>2119</v>
      </c>
      <c r="C123" s="501" t="s">
        <v>2189</v>
      </c>
      <c r="D123" s="501">
        <v>45471</v>
      </c>
      <c r="E123" s="502">
        <v>45473</v>
      </c>
      <c r="F123" s="1217"/>
      <c r="G123" s="507"/>
      <c r="H123" s="1622"/>
      <c r="I123" s="1021" t="s">
        <v>1649</v>
      </c>
      <c r="J123" s="1021" t="s">
        <v>1649</v>
      </c>
      <c r="K123" s="1021" t="s">
        <v>1649</v>
      </c>
      <c r="L123" s="874"/>
    </row>
    <row r="124" spans="1:12" s="14" customFormat="1" ht="21" thickTop="1" thickBot="1">
      <c r="A124" s="491" t="s">
        <v>2190</v>
      </c>
      <c r="B124" s="2220" t="s">
        <v>2191</v>
      </c>
      <c r="C124" s="501" t="s">
        <v>2192</v>
      </c>
      <c r="D124" s="501">
        <v>45478</v>
      </c>
      <c r="E124" s="502">
        <v>45480</v>
      </c>
      <c r="F124" s="2220" t="s">
        <v>2424</v>
      </c>
      <c r="G124" s="501" t="s">
        <v>3070</v>
      </c>
      <c r="H124" s="1621">
        <v>45489</v>
      </c>
      <c r="I124" s="1621">
        <f t="shared" ref="I124" si="51">H124+32</f>
        <v>45521</v>
      </c>
      <c r="J124" s="1621">
        <f t="shared" ref="J124" si="52">H124+37</f>
        <v>45526</v>
      </c>
      <c r="K124" s="1621">
        <f t="shared" ref="K124" si="53">H124+39</f>
        <v>45528</v>
      </c>
      <c r="L124" s="874"/>
    </row>
    <row r="125" spans="1:12" s="14" customFormat="1" ht="21" thickTop="1" thickBot="1">
      <c r="A125" s="491" t="s">
        <v>2030</v>
      </c>
      <c r="B125" s="2220" t="s">
        <v>2094</v>
      </c>
      <c r="C125" s="501" t="s">
        <v>2194</v>
      </c>
      <c r="D125" s="501">
        <v>45481</v>
      </c>
      <c r="E125" s="502">
        <v>45483</v>
      </c>
      <c r="F125" s="1217"/>
      <c r="G125" s="507"/>
      <c r="H125" s="1622"/>
      <c r="I125" s="1021" t="s">
        <v>1649</v>
      </c>
      <c r="J125" s="1021" t="s">
        <v>1649</v>
      </c>
      <c r="K125" s="1021" t="s">
        <v>1649</v>
      </c>
      <c r="L125" s="874"/>
    </row>
    <row r="126" spans="1:12" s="14" customFormat="1" ht="26.25" thickTop="1">
      <c r="A126" s="491" t="s">
        <v>2195</v>
      </c>
      <c r="B126" s="2220" t="s">
        <v>2179</v>
      </c>
      <c r="C126" s="501" t="s">
        <v>2196</v>
      </c>
      <c r="D126" s="501">
        <v>45480</v>
      </c>
      <c r="E126" s="502">
        <v>45116</v>
      </c>
      <c r="F126" s="3264" t="s">
        <v>2151</v>
      </c>
      <c r="G126" s="501" t="s">
        <v>3071</v>
      </c>
      <c r="H126" s="1621">
        <v>45489</v>
      </c>
      <c r="I126" s="3650" t="s">
        <v>3072</v>
      </c>
      <c r="J126" s="1623"/>
      <c r="K126" s="2838" t="s">
        <v>3073</v>
      </c>
      <c r="L126" s="874"/>
    </row>
    <row r="127" spans="1:12" s="14" customFormat="1" ht="20.25" thickBot="1">
      <c r="A127" s="491"/>
      <c r="B127" s="1217"/>
      <c r="C127" s="507"/>
      <c r="D127" s="507"/>
      <c r="E127" s="508"/>
      <c r="F127" s="1217"/>
      <c r="G127" s="507"/>
      <c r="H127" s="1622"/>
      <c r="I127" s="3651"/>
      <c r="J127" s="1065"/>
      <c r="K127" s="2839"/>
      <c r="L127" s="874"/>
    </row>
    <row r="128" spans="1:12" s="14" customFormat="1" ht="20.25" thickTop="1">
      <c r="A128" s="491"/>
      <c r="B128" s="2220" t="s">
        <v>2157</v>
      </c>
      <c r="C128" s="501" t="s">
        <v>2198</v>
      </c>
      <c r="D128" s="501">
        <v>45487</v>
      </c>
      <c r="E128" s="502">
        <v>45123</v>
      </c>
      <c r="F128" s="2220" t="s">
        <v>2754</v>
      </c>
      <c r="G128" s="501" t="s">
        <v>3074</v>
      </c>
      <c r="H128" s="1621">
        <v>45496</v>
      </c>
      <c r="I128" s="1621">
        <f t="shared" ref="I128" si="54">H128+32</f>
        <v>45528</v>
      </c>
      <c r="J128" s="1621">
        <f t="shared" ref="J128" si="55">H128+37</f>
        <v>45533</v>
      </c>
      <c r="K128" s="1621">
        <f t="shared" ref="K128" si="56">H128+39</f>
        <v>45535</v>
      </c>
      <c r="L128" s="874"/>
    </row>
    <row r="129" spans="1:12" s="14" customFormat="1" ht="20.25" thickBot="1">
      <c r="A129" s="491"/>
      <c r="B129" s="1217"/>
      <c r="C129" s="507"/>
      <c r="D129" s="507"/>
      <c r="E129" s="508"/>
      <c r="F129" s="1217"/>
      <c r="G129" s="507"/>
      <c r="H129" s="1622"/>
      <c r="I129" s="1021" t="s">
        <v>1649</v>
      </c>
      <c r="J129" s="1021" t="s">
        <v>1649</v>
      </c>
      <c r="K129" s="1021" t="s">
        <v>1649</v>
      </c>
      <c r="L129" s="874"/>
    </row>
    <row r="130" spans="1:12" s="14" customFormat="1" ht="20.25" thickTop="1">
      <c r="A130" s="491"/>
      <c r="B130" s="2220" t="s">
        <v>2133</v>
      </c>
      <c r="C130" s="501" t="s">
        <v>2200</v>
      </c>
      <c r="D130" s="501">
        <v>45494</v>
      </c>
      <c r="E130" s="502">
        <v>45130</v>
      </c>
      <c r="F130" s="2220" t="s">
        <v>2917</v>
      </c>
      <c r="G130" s="501" t="s">
        <v>3075</v>
      </c>
      <c r="H130" s="1621">
        <v>45503</v>
      </c>
      <c r="I130" s="1621">
        <f t="shared" ref="I130" si="57">H130+32</f>
        <v>45535</v>
      </c>
      <c r="J130" s="1621">
        <f t="shared" ref="J130" si="58">H130+37</f>
        <v>45540</v>
      </c>
      <c r="K130" s="1621">
        <f t="shared" ref="K130" si="59">H130+39</f>
        <v>45542</v>
      </c>
      <c r="L130" s="874"/>
    </row>
    <row r="131" spans="1:12" s="14" customFormat="1" ht="20.25" thickBot="1">
      <c r="A131" s="491"/>
      <c r="B131" s="1217"/>
      <c r="C131" s="507"/>
      <c r="D131" s="507"/>
      <c r="E131" s="508"/>
      <c r="F131" s="1217"/>
      <c r="G131" s="507"/>
      <c r="H131" s="1622"/>
      <c r="I131" s="1021" t="s">
        <v>1649</v>
      </c>
      <c r="J131" s="1021" t="s">
        <v>1649</v>
      </c>
      <c r="K131" s="1021" t="s">
        <v>1649</v>
      </c>
      <c r="L131" s="874"/>
    </row>
    <row r="132" spans="1:12" s="14" customFormat="1" ht="20.25" thickTop="1">
      <c r="A132" s="491"/>
      <c r="B132" s="2220" t="s">
        <v>2191</v>
      </c>
      <c r="C132" s="501" t="s">
        <v>2202</v>
      </c>
      <c r="D132" s="501">
        <v>45501</v>
      </c>
      <c r="E132" s="502">
        <v>45137</v>
      </c>
      <c r="F132" s="2220" t="s">
        <v>3055</v>
      </c>
      <c r="G132" s="501" t="s">
        <v>3076</v>
      </c>
      <c r="H132" s="1621">
        <v>45510</v>
      </c>
      <c r="I132" s="1621">
        <f t="shared" ref="I132" si="60">H132+32</f>
        <v>45542</v>
      </c>
      <c r="J132" s="1621">
        <f t="shared" ref="J132" si="61">H132+37</f>
        <v>45547</v>
      </c>
      <c r="K132" s="1621">
        <f t="shared" ref="K132" si="62">H132+39</f>
        <v>45549</v>
      </c>
      <c r="L132" s="874"/>
    </row>
    <row r="133" spans="1:12" s="14" customFormat="1" ht="20.25" thickBot="1">
      <c r="A133" s="491"/>
      <c r="B133" s="1217"/>
      <c r="C133" s="507"/>
      <c r="D133" s="507"/>
      <c r="E133" s="508"/>
      <c r="F133" s="1217"/>
      <c r="G133" s="507"/>
      <c r="H133" s="1622"/>
      <c r="I133" s="1021" t="s">
        <v>1649</v>
      </c>
      <c r="J133" s="1021" t="s">
        <v>1649</v>
      </c>
      <c r="K133" s="1021" t="s">
        <v>1649</v>
      </c>
      <c r="L133" s="874"/>
    </row>
    <row r="134" spans="1:12" s="14" customFormat="1" ht="20.25" thickTop="1">
      <c r="A134" s="491"/>
      <c r="B134" s="2220" t="s">
        <v>2094</v>
      </c>
      <c r="C134" s="501" t="s">
        <v>2204</v>
      </c>
      <c r="D134" s="501">
        <v>45508</v>
      </c>
      <c r="E134" s="502">
        <v>45144</v>
      </c>
      <c r="F134" s="2220" t="s">
        <v>3077</v>
      </c>
      <c r="G134" s="501" t="s">
        <v>3078</v>
      </c>
      <c r="H134" s="1621">
        <v>45517</v>
      </c>
      <c r="I134" s="1621">
        <f t="shared" ref="I134" si="63">H134+32</f>
        <v>45549</v>
      </c>
      <c r="J134" s="1621">
        <f t="shared" ref="J134" si="64">H134+37</f>
        <v>45554</v>
      </c>
      <c r="K134" s="1621">
        <f t="shared" ref="K134" si="65">H134+39</f>
        <v>45556</v>
      </c>
      <c r="L134" s="874"/>
    </row>
    <row r="135" spans="1:12" s="14" customFormat="1" ht="20.25" thickBot="1">
      <c r="A135" s="872"/>
      <c r="B135" s="1217"/>
      <c r="C135" s="507"/>
      <c r="D135" s="507"/>
      <c r="E135" s="508"/>
      <c r="F135" s="1217"/>
      <c r="G135" s="507"/>
      <c r="H135" s="1622"/>
      <c r="I135" s="1021" t="s">
        <v>1649</v>
      </c>
      <c r="J135" s="1021" t="s">
        <v>1649</v>
      </c>
      <c r="K135" s="1021" t="s">
        <v>1649</v>
      </c>
      <c r="L135" s="874"/>
    </row>
    <row r="136" spans="1:12" s="14" customFormat="1" ht="20.25" thickTop="1">
      <c r="A136" s="872"/>
      <c r="B136" s="2220" t="s">
        <v>2179</v>
      </c>
      <c r="C136" s="501" t="s">
        <v>2206</v>
      </c>
      <c r="D136" s="501">
        <v>45515</v>
      </c>
      <c r="E136" s="502">
        <v>45151</v>
      </c>
      <c r="F136" s="2220" t="s">
        <v>2463</v>
      </c>
      <c r="G136" s="501" t="s">
        <v>3079</v>
      </c>
      <c r="H136" s="1621">
        <v>45524</v>
      </c>
      <c r="I136" s="1621">
        <f t="shared" ref="I136" si="66">H136+32</f>
        <v>45556</v>
      </c>
      <c r="J136" s="1621">
        <f t="shared" ref="J136" si="67">H136+37</f>
        <v>45561</v>
      </c>
      <c r="K136" s="1621">
        <f t="shared" ref="K136" si="68">H136+39</f>
        <v>45563</v>
      </c>
      <c r="L136" s="874"/>
    </row>
    <row r="137" spans="1:12" s="14" customFormat="1" ht="20.25" thickBot="1">
      <c r="A137" s="872"/>
      <c r="B137" s="1217"/>
      <c r="C137" s="507"/>
      <c r="D137" s="507"/>
      <c r="E137" s="508"/>
      <c r="F137" s="1217"/>
      <c r="G137" s="507"/>
      <c r="H137" s="1622"/>
      <c r="I137" s="1021" t="s">
        <v>1649</v>
      </c>
      <c r="J137" s="1021" t="s">
        <v>1649</v>
      </c>
      <c r="K137" s="1021" t="s">
        <v>1649</v>
      </c>
      <c r="L137" s="874"/>
    </row>
    <row r="138" spans="1:12" s="14" customFormat="1" ht="20.25" thickTop="1">
      <c r="A138" s="872"/>
      <c r="B138" s="2220" t="s">
        <v>2157</v>
      </c>
      <c r="C138" s="501" t="s">
        <v>2208</v>
      </c>
      <c r="D138" s="501">
        <v>45522</v>
      </c>
      <c r="E138" s="502">
        <v>45158</v>
      </c>
      <c r="F138" s="2220" t="s">
        <v>3080</v>
      </c>
      <c r="G138" s="501" t="s">
        <v>3081</v>
      </c>
      <c r="H138" s="1621">
        <v>45531</v>
      </c>
      <c r="I138" s="1621">
        <f t="shared" ref="I138" si="69">H138+32</f>
        <v>45563</v>
      </c>
      <c r="J138" s="1621">
        <f t="shared" ref="J138" si="70">H138+37</f>
        <v>45568</v>
      </c>
      <c r="K138" s="1621">
        <f t="shared" ref="K138" si="71">H138+39</f>
        <v>45570</v>
      </c>
      <c r="L138" s="874"/>
    </row>
    <row r="139" spans="1:12" s="14" customFormat="1" ht="20.25" thickBot="1">
      <c r="A139" s="872"/>
      <c r="B139" s="1217"/>
      <c r="C139" s="507"/>
      <c r="D139" s="507"/>
      <c r="E139" s="508"/>
      <c r="F139" s="1217"/>
      <c r="G139" s="507"/>
      <c r="H139" s="1622"/>
      <c r="I139" s="1021" t="s">
        <v>1649</v>
      </c>
      <c r="J139" s="1021" t="s">
        <v>1649</v>
      </c>
      <c r="K139" s="1021" t="s">
        <v>1649</v>
      </c>
      <c r="L139" s="874"/>
    </row>
    <row r="140" spans="1:12" s="14" customFormat="1" ht="20.25" thickTop="1">
      <c r="A140" s="872"/>
      <c r="B140" s="2220" t="s">
        <v>2133</v>
      </c>
      <c r="C140" s="501" t="s">
        <v>2210</v>
      </c>
      <c r="D140" s="501">
        <v>45529</v>
      </c>
      <c r="E140" s="502">
        <v>45165</v>
      </c>
      <c r="F140" s="2220" t="s">
        <v>3042</v>
      </c>
      <c r="G140" s="501" t="s">
        <v>3082</v>
      </c>
      <c r="H140" s="1621">
        <v>45538</v>
      </c>
      <c r="I140" s="1621">
        <f t="shared" ref="I140" si="72">H140+32</f>
        <v>45570</v>
      </c>
      <c r="J140" s="1621">
        <f t="shared" ref="J140" si="73">H140+37</f>
        <v>45575</v>
      </c>
      <c r="K140" s="1621">
        <f t="shared" ref="K140" si="74">H140+39</f>
        <v>45577</v>
      </c>
      <c r="L140" s="874"/>
    </row>
    <row r="141" spans="1:12" s="14" customFormat="1" ht="20.25" thickBot="1">
      <c r="A141" s="872"/>
      <c r="B141" s="1217"/>
      <c r="C141" s="507"/>
      <c r="D141" s="507"/>
      <c r="E141" s="508"/>
      <c r="F141" s="1217"/>
      <c r="G141" s="507"/>
      <c r="H141" s="1622"/>
      <c r="I141" s="1021" t="s">
        <v>1649</v>
      </c>
      <c r="J141" s="1021" t="s">
        <v>1649</v>
      </c>
      <c r="K141" s="1021" t="s">
        <v>1649</v>
      </c>
      <c r="L141" s="874"/>
    </row>
    <row r="142" spans="1:12" s="14" customFormat="1" ht="20.25" thickTop="1">
      <c r="A142" s="872"/>
      <c r="B142" s="2220" t="s">
        <v>2212</v>
      </c>
      <c r="C142" s="501" t="s">
        <v>2213</v>
      </c>
      <c r="D142" s="501">
        <v>45536</v>
      </c>
      <c r="E142" s="502">
        <v>45172</v>
      </c>
      <c r="F142" s="2220" t="s">
        <v>3061</v>
      </c>
      <c r="G142" s="501" t="s">
        <v>3083</v>
      </c>
      <c r="H142" s="1621">
        <v>45545</v>
      </c>
      <c r="I142" s="1621">
        <f t="shared" ref="I142" si="75">H142+32</f>
        <v>45577</v>
      </c>
      <c r="J142" s="1621">
        <f t="shared" ref="J142" si="76">H142+37</f>
        <v>45582</v>
      </c>
      <c r="K142" s="1621">
        <f t="shared" ref="K142" si="77">H142+39</f>
        <v>45584</v>
      </c>
      <c r="L142" s="874"/>
    </row>
    <row r="143" spans="1:12" s="14" customFormat="1" ht="20.25" thickBot="1">
      <c r="A143" s="872"/>
      <c r="B143" s="1217"/>
      <c r="C143" s="507"/>
      <c r="D143" s="507"/>
      <c r="E143" s="508"/>
      <c r="F143" s="1217"/>
      <c r="G143" s="507"/>
      <c r="H143" s="1622"/>
      <c r="I143" s="1021" t="s">
        <v>1649</v>
      </c>
      <c r="J143" s="1021" t="s">
        <v>1649</v>
      </c>
      <c r="K143" s="1021" t="s">
        <v>1649</v>
      </c>
      <c r="L143" s="874"/>
    </row>
    <row r="144" spans="1:12" s="14" customFormat="1" ht="20.25" thickTop="1">
      <c r="A144" s="872"/>
      <c r="B144" s="873"/>
      <c r="C144" s="874"/>
      <c r="D144" s="874"/>
      <c r="E144" s="874"/>
      <c r="F144" s="873"/>
      <c r="G144" s="875"/>
      <c r="H144" s="874"/>
      <c r="I144" s="874"/>
      <c r="J144" s="874"/>
      <c r="K144" s="874"/>
      <c r="L144" s="874"/>
    </row>
    <row r="145" spans="1:12" s="14" customFormat="1" ht="19.5">
      <c r="A145" s="872"/>
      <c r="B145" s="873"/>
      <c r="C145" s="874"/>
      <c r="D145" s="874"/>
      <c r="E145" s="874"/>
      <c r="F145" s="873"/>
      <c r="G145" s="875"/>
      <c r="H145" s="874"/>
      <c r="I145" s="874"/>
      <c r="J145" s="874"/>
      <c r="K145" s="874"/>
      <c r="L145" s="874"/>
    </row>
    <row r="146" spans="1:12" s="14" customFormat="1" ht="19.5">
      <c r="A146" s="872"/>
      <c r="B146" s="873"/>
      <c r="C146" s="874"/>
      <c r="D146" s="874"/>
      <c r="E146" s="874"/>
      <c r="F146" s="873"/>
      <c r="G146" s="875"/>
      <c r="H146" s="874"/>
      <c r="I146" s="874"/>
      <c r="J146" s="874"/>
      <c r="K146" s="874"/>
      <c r="L146" s="874"/>
    </row>
    <row r="147" spans="1:12" s="30" customFormat="1" ht="16.5" customHeight="1">
      <c r="A147" s="877"/>
      <c r="B147" s="53" t="s">
        <v>1890</v>
      </c>
      <c r="E147" s="54"/>
      <c r="F147" s="55" t="s">
        <v>1928</v>
      </c>
      <c r="G147" s="55"/>
      <c r="J147" s="55" t="s">
        <v>1952</v>
      </c>
      <c r="K147" s="55"/>
      <c r="L147" s="55"/>
    </row>
    <row r="148" spans="1:12" s="29" customFormat="1" ht="15">
      <c r="A148" s="877"/>
      <c r="B148" s="56" t="s">
        <v>1891</v>
      </c>
      <c r="C148" s="30"/>
      <c r="D148" s="30" t="s">
        <v>2217</v>
      </c>
      <c r="E148" s="55"/>
      <c r="F148" s="30" t="s">
        <v>1929</v>
      </c>
      <c r="G148" s="30"/>
      <c r="H148" s="30" t="s">
        <v>1930</v>
      </c>
      <c r="I148" s="30"/>
      <c r="J148" s="30" t="s">
        <v>1954</v>
      </c>
      <c r="K148" s="30"/>
      <c r="L148" s="29" t="s">
        <v>1955</v>
      </c>
    </row>
    <row r="149" spans="1:12" s="29" customFormat="1" ht="15">
      <c r="A149" s="878"/>
      <c r="B149" s="56"/>
      <c r="C149" s="30"/>
      <c r="D149" s="30"/>
      <c r="E149" s="55"/>
      <c r="F149" s="30"/>
      <c r="G149" s="30"/>
      <c r="H149" s="30"/>
      <c r="I149" s="30"/>
      <c r="J149" s="30"/>
      <c r="K149" s="30"/>
    </row>
    <row r="150" spans="1:12" s="29" customFormat="1" ht="14.25">
      <c r="A150" s="877"/>
      <c r="B150" s="172" t="str">
        <f>HOME!A$566</f>
        <v>ZANT CHONG</v>
      </c>
      <c r="C150" s="172" t="str">
        <f>HOME!B$566</f>
        <v>6011 2429</v>
      </c>
      <c r="D150" s="171" t="str">
        <f>HOME!C$566</f>
        <v>zant.chong@msc.com</v>
      </c>
      <c r="F150" s="172" t="str">
        <f>HOME!A583</f>
        <v>ROBERT CHIA</v>
      </c>
      <c r="G150" s="172" t="str">
        <f>HOME!B583</f>
        <v>6011 0564</v>
      </c>
      <c r="H150" s="171" t="str">
        <f>HOME!C583</f>
        <v>robert.chia@msc.com</v>
      </c>
      <c r="J150" s="172" t="str">
        <f>HOME!A$598</f>
        <v>RAYNAR ANG</v>
      </c>
      <c r="K150" s="172" t="str">
        <f>HOME!B$598</f>
        <v>6011 2358</v>
      </c>
      <c r="L150" s="171" t="str">
        <f>HOME!C$598</f>
        <v>raynar.ang@msc.com</v>
      </c>
    </row>
    <row r="151" spans="1:12" s="29" customFormat="1" ht="14.25">
      <c r="A151" s="877"/>
      <c r="B151" s="172" t="str">
        <f>HOME!A$567</f>
        <v>PHOEBE HUANG</v>
      </c>
      <c r="C151" s="172" t="str">
        <f>HOME!B$567</f>
        <v>6011 0562</v>
      </c>
      <c r="D151" s="171" t="str">
        <f>HOME!C$567</f>
        <v>phoebe.huang@msc.com</v>
      </c>
      <c r="F151" s="172" t="str">
        <f>HOME!A584</f>
        <v>S. Y. LIEW</v>
      </c>
      <c r="G151" s="172" t="str">
        <f>HOME!B584</f>
        <v>6011 2348</v>
      </c>
      <c r="H151" s="171" t="str">
        <f>HOME!C584</f>
        <v>seoyi.liew@msc.com</v>
      </c>
      <c r="J151" s="59" t="str">
        <f>HOME!A$599</f>
        <v>KAI SIANG</v>
      </c>
      <c r="K151" s="59" t="str">
        <f>HOME!B$599</f>
        <v>6011 2356</v>
      </c>
      <c r="L151" s="38" t="str">
        <f>HOME!C$599</f>
        <v>kaisiang.lim@msc.com</v>
      </c>
    </row>
    <row r="152" spans="1:12" s="29" customFormat="1" ht="14.25">
      <c r="A152" s="877"/>
      <c r="B152" s="172" t="str">
        <f>HOME!A$568</f>
        <v>SHERWIN LIM</v>
      </c>
      <c r="C152" s="172" t="str">
        <f>HOME!B$568</f>
        <v>6011 2395</v>
      </c>
      <c r="D152" s="171" t="str">
        <f>HOME!C$568</f>
        <v>sherwin.lim@msc.com</v>
      </c>
      <c r="F152" s="172" t="str">
        <f>HOME!A585</f>
        <v>SHARON KOH</v>
      </c>
      <c r="G152" s="172" t="str">
        <f>HOME!B585</f>
        <v>6011 2349</v>
      </c>
      <c r="H152" s="171" t="str">
        <f>HOME!C585</f>
        <v>sharon.koh@msc.com</v>
      </c>
      <c r="J152" s="59" t="str">
        <f>HOME!A$600</f>
        <v>DEWI</v>
      </c>
      <c r="K152" s="59" t="str">
        <f>HOME!B$600</f>
        <v>6011 2354</v>
      </c>
      <c r="L152" s="38" t="str">
        <f>HOME!C$600</f>
        <v>dewi.ratnah@msc.com</v>
      </c>
    </row>
    <row r="153" spans="1:12" s="29" customFormat="1" ht="14.25">
      <c r="B153" s="172" t="str">
        <f>HOME!A$569</f>
        <v>NATALIE LEW</v>
      </c>
      <c r="C153" s="172" t="str">
        <f>HOME!B$569</f>
        <v>6011 2399</v>
      </c>
      <c r="D153" s="171" t="str">
        <f>HOME!C$569</f>
        <v>natalie.lew@msc.com</v>
      </c>
      <c r="F153" s="172" t="str">
        <f>HOME!A586</f>
        <v>ANGELIA LAU</v>
      </c>
      <c r="G153" s="172" t="str">
        <f>HOME!B586</f>
        <v>6011 2346</v>
      </c>
      <c r="H153" s="171" t="str">
        <f>HOME!C586</f>
        <v>angelia.lau@msc.com</v>
      </c>
      <c r="J153" s="59" t="str">
        <f>HOME!A$601</f>
        <v>YU TING</v>
      </c>
      <c r="K153" s="59" t="str">
        <f>HOME!B$601</f>
        <v>6011 2359</v>
      </c>
      <c r="L153" s="38" t="str">
        <f>HOME!C$601</f>
        <v>yuting.luo@msc.com</v>
      </c>
    </row>
    <row r="154" spans="1:12" s="29" customFormat="1" ht="14.25">
      <c r="B154" s="172" t="str">
        <f>HOME!A$570</f>
        <v xml:space="preserve">LIM LEE HLI </v>
      </c>
      <c r="C154" s="172" t="str">
        <f>HOME!B$570</f>
        <v>6011 2352</v>
      </c>
      <c r="D154" s="171" t="str">
        <f>HOME!C$570</f>
        <v>leehli.lim@msc.com</v>
      </c>
      <c r="F154" s="172" t="str">
        <f>HOME!A587</f>
        <v>NOOR AFNINDAH</v>
      </c>
      <c r="G154" s="172" t="str">
        <f>HOME!B587</f>
        <v>6011 2347</v>
      </c>
      <c r="H154" s="171" t="str">
        <f>HOME!C587</f>
        <v>noor.afnindah@msc.com</v>
      </c>
      <c r="J154" s="59" t="str">
        <f>HOME!A$602</f>
        <v>-</v>
      </c>
      <c r="K154" s="59" t="str">
        <f>HOME!B$602</f>
        <v>6011 0567</v>
      </c>
      <c r="L154" s="38" t="str">
        <f>HOME!C$602</f>
        <v>-</v>
      </c>
    </row>
    <row r="155" spans="1:12" s="29" customFormat="1" ht="14.25">
      <c r="B155" s="172" t="str">
        <f>HOME!A$571</f>
        <v>LIM AI PHEN</v>
      </c>
      <c r="C155" s="172" t="str">
        <f>HOME!B$571</f>
        <v>6011 9646</v>
      </c>
      <c r="D155" s="171" t="str">
        <f>HOME!C$571</f>
        <v>aiphen.lim@msc.com</v>
      </c>
      <c r="F155" s="172" t="str">
        <f>HOME!A588</f>
        <v>NG CHING WEI</v>
      </c>
      <c r="G155" s="172" t="str">
        <f>HOME!B588</f>
        <v>6011 2404</v>
      </c>
      <c r="H155" s="171" t="str">
        <f>HOME!C588</f>
        <v>chingwei.ng@msc.com</v>
      </c>
      <c r="J155" s="59" t="str">
        <f>HOME!A$603</f>
        <v>SHAN SHAN</v>
      </c>
      <c r="K155" s="59" t="str">
        <f>HOME!B$603</f>
        <v>6011 2353</v>
      </c>
      <c r="L155" s="38" t="str">
        <f>HOME!C$603</f>
        <v>shanshan.chin@msc.com</v>
      </c>
    </row>
    <row r="156" spans="1:12" s="29" customFormat="1" ht="14.25">
      <c r="B156" s="172" t="str">
        <f>HOME!A$572</f>
        <v>DARIUS ONG</v>
      </c>
      <c r="C156" s="172" t="str">
        <f>HOME!B$572</f>
        <v>6011 2396</v>
      </c>
      <c r="D156" s="171" t="str">
        <f>HOME!C$572</f>
        <v>darius.ong@msc.com</v>
      </c>
      <c r="F156" s="172">
        <f>HOME!A589</f>
        <v>0</v>
      </c>
      <c r="G156" s="172">
        <f>HOME!B589</f>
        <v>0</v>
      </c>
      <c r="H156" s="171">
        <f>HOME!C589</f>
        <v>0</v>
      </c>
      <c r="J156" s="59" t="str">
        <f>HOME!A$604</f>
        <v>EUNICE</v>
      </c>
      <c r="K156" s="59" t="str">
        <f>HOME!B$604</f>
        <v>6011 2355</v>
      </c>
      <c r="L156" s="38" t="str">
        <f>HOME!C$604</f>
        <v>eunice.chan@msc.com</v>
      </c>
    </row>
    <row r="157" spans="1:12" s="29" customFormat="1" ht="14.25">
      <c r="B157" s="172" t="str">
        <f>HOME!A$573</f>
        <v>LAWRENCE ANG (CROSS-TRADE)</v>
      </c>
      <c r="C157" s="172" t="str">
        <f>HOME!B$573</f>
        <v>6011 2400</v>
      </c>
      <c r="D157" s="171" t="str">
        <f>HOME!C$573</f>
        <v>lawrence.ang@msc.com</v>
      </c>
      <c r="F157" s="172" t="str">
        <f>HOME!A590</f>
        <v>.</v>
      </c>
      <c r="G157" s="172" t="str">
        <f>HOME!B590</f>
        <v>.</v>
      </c>
      <c r="H157" s="171" t="str">
        <f>HOME!C590</f>
        <v>.</v>
      </c>
      <c r="J157" s="59" t="str">
        <f>HOME!A$605</f>
        <v>HAZEL</v>
      </c>
      <c r="K157" s="59" t="str">
        <f>HOME!B$605</f>
        <v>6011 2435</v>
      </c>
      <c r="L157" s="38" t="str">
        <f>HOME!C$605</f>
        <v>hazel.toh@msc.com</v>
      </c>
    </row>
    <row r="158" spans="1:12" s="29" customFormat="1" ht="14.25">
      <c r="B158" s="59" t="str">
        <f>HOME!A574</f>
        <v>ASHTON YAN</v>
      </c>
      <c r="C158" s="59" t="str">
        <f>HOME!B574</f>
        <v>6011 2398</v>
      </c>
      <c r="D158" s="38" t="str">
        <f>HOME!C574</f>
        <v>ashton.yan@msc.com</v>
      </c>
      <c r="G158" s="880"/>
      <c r="J158" s="172"/>
    </row>
    <row r="159" spans="1:12" ht="14.25">
      <c r="B159" s="59" t="str">
        <f>HOME!A575</f>
        <v>JUN YUAN (IMP)</v>
      </c>
      <c r="C159" s="59" t="str">
        <f>HOME!B575</f>
        <v>6011 2402</v>
      </c>
      <c r="D159" s="38" t="str">
        <f>HOME!C575</f>
        <v>junyuan.kwa@msc.com</v>
      </c>
      <c r="E159" s="29"/>
      <c r="F159" s="29"/>
      <c r="G159" s="880"/>
      <c r="H159" s="170"/>
      <c r="I159" s="29"/>
      <c r="J159" s="29"/>
      <c r="K159" s="29"/>
      <c r="L159" s="29"/>
    </row>
    <row r="160" spans="1:12" ht="14.25">
      <c r="B160" s="59" t="str">
        <f>HOME!A576</f>
        <v>KARTHI</v>
      </c>
      <c r="C160" s="59" t="str">
        <f>HOME!B576</f>
        <v>6011 2397</v>
      </c>
      <c r="D160" s="38" t="str">
        <f>HOME!C576</f>
        <v>karthigayan.velu@msc.com</v>
      </c>
      <c r="E160" s="29"/>
      <c r="F160" s="29"/>
      <c r="G160" s="880"/>
      <c r="H160" s="880"/>
      <c r="I160" s="170"/>
      <c r="J160" s="29"/>
      <c r="K160" s="29"/>
      <c r="L160" s="29"/>
    </row>
    <row r="161" spans="2:12" ht="14.25">
      <c r="B161" s="59">
        <f>HOME!A577</f>
        <v>0</v>
      </c>
      <c r="C161" s="59">
        <f>HOME!B577</f>
        <v>0</v>
      </c>
      <c r="D161" s="38">
        <f>HOME!C577</f>
        <v>0</v>
      </c>
      <c r="E161" s="29"/>
      <c r="F161" s="29"/>
      <c r="G161" s="29"/>
      <c r="H161" s="29"/>
      <c r="I161" s="29"/>
      <c r="J161" s="29"/>
      <c r="K161" s="29"/>
      <c r="L161" s="29"/>
    </row>
    <row r="162" spans="2:12" ht="14.25">
      <c r="B162" s="59" t="str">
        <f>HOME!A578</f>
        <v xml:space="preserve">MAIN LINE  </v>
      </c>
      <c r="C162" s="59" t="str">
        <f>HOME!B578</f>
        <v>6011 2424</v>
      </c>
      <c r="D162" s="38">
        <f>HOME!C578</f>
        <v>0</v>
      </c>
      <c r="E162" s="29"/>
    </row>
    <row r="163" spans="2:12" ht="14.25">
      <c r="B163" s="59">
        <f>HOME!A579</f>
        <v>0</v>
      </c>
      <c r="C163" s="59">
        <f>HOME!B579</f>
        <v>0</v>
      </c>
      <c r="D163" s="38">
        <f>HOME!C579</f>
        <v>0</v>
      </c>
      <c r="E163" s="29"/>
    </row>
    <row r="164" spans="2:12" ht="14.25">
      <c r="B164" s="59" t="str">
        <f>HOME!A580</f>
        <v xml:space="preserve">BOOKING : </v>
      </c>
      <c r="C164" s="59">
        <f>HOME!B580</f>
        <v>0</v>
      </c>
      <c r="D164" s="38">
        <f>HOME!C580</f>
        <v>0</v>
      </c>
      <c r="E164" s="29"/>
    </row>
  </sheetData>
  <customSheetViews>
    <customSheetView guid="{25211047-2AA7-431D-8637-AA6183637E8E}" scale="85" topLeftCell="A7">
      <selection activeCell="B29" sqref="B29"/>
      <pageMargins left="0" right="0" top="0" bottom="0" header="0" footer="0"/>
      <pageSetup paperSize="9" orientation="portrait" r:id="rId1"/>
      <headerFooter>
        <oddFooter>&amp;L&amp;1#&amp;"Calibri"&amp;10&amp;K000000Sensitivity: Internal</oddFooter>
      </headerFooter>
    </customSheetView>
    <customSheetView guid="{B0B43395-6E32-4DB3-A2D8-DD2362C77F4F}" scale="85" topLeftCell="A7">
      <selection activeCell="B29" sqref="B29"/>
      <pageMargins left="0" right="0" top="0" bottom="0" header="0" footer="0"/>
      <pageSetup paperSize="9" orientation="portrait" r:id="rId2"/>
      <headerFooter>
        <oddFooter>&amp;L&amp;1#&amp;"Calibri"&amp;10&amp;K000000Sensitivity: Internal</oddFooter>
      </headerFooter>
    </customSheetView>
    <customSheetView guid="{C9B667F6-80E0-402E-8E37-77C446D41929}">
      <selection activeCell="B26" sqref="B26"/>
      <pageMargins left="0" right="0" top="0" bottom="0" header="0" footer="0"/>
      <pageSetup orientation="portrait" r:id="rId3"/>
    </customSheetView>
    <customSheetView guid="{F64DF93A-0CD5-4665-A448-613906F88C7C}">
      <selection activeCell="D12" sqref="D12"/>
      <pageMargins left="0" right="0" top="0" bottom="0" header="0" footer="0"/>
      <pageSetup paperSize="9" orientation="portrait" r:id="rId4"/>
      <headerFooter>
        <oddFooter>&amp;L&amp;1#&amp;"Calibri"&amp;10&amp;K000000Sensitivity: Internal</oddFooter>
      </headerFooter>
    </customSheetView>
    <customSheetView guid="{D8AE3607-C68D-4DD7-8BE1-F63EA4A613B4}" scale="85" topLeftCell="A7">
      <selection activeCell="B29" sqref="B29"/>
      <pageMargins left="0" right="0" top="0" bottom="0" header="0" footer="0"/>
      <pageSetup paperSize="9" orientation="portrait" r:id="rId5"/>
      <headerFooter>
        <oddFooter>&amp;L&amp;1#&amp;"Calibri"&amp;10&amp;K000000Sensitivity: Internal</oddFooter>
      </headerFooter>
    </customSheetView>
  </customSheetViews>
  <phoneticPr fontId="32" type="noConversion"/>
  <pageMargins left="0.7" right="0.7" top="0.75" bottom="0.75" header="0.3" footer="0.3"/>
  <pageSetup paperSize="9" orientation="portrait" r:id="rId6"/>
  <headerFooter>
    <oddFooter>&amp;L_x000D_&amp;1#&amp;"Calibri"&amp;10&amp;K000000 Sensitivity: Internal</oddFooter>
  </headerFooter>
  <drawing r:id="rId7"/>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446DA-7089-409B-AB15-3D150374C9BC}">
  <sheetPr>
    <tabColor rgb="FF7030A0"/>
    <pageSetUpPr fitToPage="1"/>
  </sheetPr>
  <dimension ref="A2:O53"/>
  <sheetViews>
    <sheetView zoomScale="85" zoomScaleNormal="85" workbookViewId="0">
      <selection activeCell="G26" sqref="G26"/>
    </sheetView>
  </sheetViews>
  <sheetFormatPr defaultColWidth="9.42578125" defaultRowHeight="12.75"/>
  <cols>
    <col min="1" max="1" width="31.85546875" customWidth="1"/>
    <col min="2" max="2" width="23" customWidth="1"/>
    <col min="3" max="3" width="14" customWidth="1"/>
    <col min="4" max="4" width="16.42578125" customWidth="1"/>
    <col min="5" max="5" width="14.5703125" customWidth="1"/>
    <col min="6" max="6" width="30.42578125" bestFit="1" customWidth="1"/>
    <col min="7" max="7" width="13" customWidth="1"/>
    <col min="8" max="8" width="14" customWidth="1"/>
    <col min="9" max="12" width="18.5703125" customWidth="1"/>
    <col min="13" max="13" width="20.5703125" customWidth="1"/>
    <col min="14" max="14" width="17.5703125" bestFit="1" customWidth="1"/>
    <col min="15" max="15" width="13" bestFit="1" customWidth="1"/>
    <col min="17" max="17" width="11" bestFit="1" customWidth="1"/>
  </cols>
  <sheetData>
    <row r="2" spans="1:15" s="6" customFormat="1" ht="33">
      <c r="B2" s="45" t="s">
        <v>1982</v>
      </c>
      <c r="C2" s="46"/>
      <c r="M2" s="37"/>
      <c r="N2" s="40"/>
    </row>
    <row r="3" spans="1:15" ht="15.75">
      <c r="A3" s="4"/>
      <c r="B3" s="47"/>
      <c r="C3" s="47"/>
      <c r="D3" s="47"/>
      <c r="E3" s="47"/>
      <c r="F3" s="47"/>
      <c r="G3" s="47"/>
      <c r="H3" s="47"/>
      <c r="I3" s="47"/>
      <c r="J3" s="37"/>
      <c r="K3" s="37"/>
      <c r="L3" s="37"/>
      <c r="M3" s="37"/>
      <c r="N3" s="5"/>
    </row>
    <row r="4" spans="1:15" ht="15.75">
      <c r="A4" s="10"/>
      <c r="B4" s="48"/>
      <c r="C4" s="48"/>
      <c r="D4" s="48"/>
      <c r="E4" s="47" t="s">
        <v>3084</v>
      </c>
      <c r="F4" s="48"/>
      <c r="G4" s="47"/>
      <c r="H4" s="49"/>
      <c r="I4" s="48"/>
      <c r="J4" s="37"/>
      <c r="K4" s="37"/>
      <c r="L4" s="37"/>
      <c r="M4" s="37"/>
      <c r="N4" s="5"/>
    </row>
    <row r="5" spans="1:15" s="14" customFormat="1" ht="19.5">
      <c r="A5" s="511"/>
      <c r="B5" s="957"/>
      <c r="C5" s="493"/>
      <c r="D5" s="493"/>
      <c r="E5" s="490"/>
      <c r="F5" s="517"/>
      <c r="G5" s="50"/>
      <c r="H5" s="490"/>
      <c r="I5" s="490"/>
      <c r="J5" s="490"/>
      <c r="K5" s="493"/>
      <c r="L5" s="493"/>
      <c r="M5" s="493"/>
      <c r="N5" s="493"/>
      <c r="O5" s="493"/>
    </row>
    <row r="6" spans="1:15" s="14" customFormat="1" ht="38.25" customHeight="1">
      <c r="A6" s="491"/>
      <c r="B6" s="492" t="s">
        <v>1984</v>
      </c>
      <c r="C6" s="505"/>
      <c r="D6" s="494" t="s">
        <v>1985</v>
      </c>
      <c r="E6" s="3725" t="s">
        <v>3085</v>
      </c>
      <c r="F6" s="468" t="s">
        <v>3086</v>
      </c>
      <c r="G6" s="468" t="s">
        <v>1988</v>
      </c>
      <c r="H6" s="2993" t="s">
        <v>1332</v>
      </c>
      <c r="I6" s="87" t="s">
        <v>684</v>
      </c>
      <c r="J6" s="151" t="s">
        <v>1079</v>
      </c>
      <c r="K6" s="496" t="s">
        <v>466</v>
      </c>
      <c r="L6" s="496" t="s">
        <v>81</v>
      </c>
      <c r="M6" s="496" t="s">
        <v>2961</v>
      </c>
      <c r="N6" s="3260" t="s">
        <v>2220</v>
      </c>
      <c r="O6" s="3260"/>
    </row>
    <row r="7" spans="1:15" s="14" customFormat="1" ht="20.25" customHeight="1" thickBot="1">
      <c r="A7" s="387" t="s">
        <v>1990</v>
      </c>
      <c r="B7" s="1017" t="s">
        <v>1991</v>
      </c>
      <c r="C7" s="575" t="s">
        <v>1992</v>
      </c>
      <c r="D7" s="15"/>
      <c r="E7" s="469" t="s">
        <v>3087</v>
      </c>
      <c r="F7" s="256"/>
      <c r="G7" s="256"/>
      <c r="H7" s="469"/>
      <c r="I7" s="469" t="s">
        <v>3088</v>
      </c>
      <c r="J7" s="469" t="s">
        <v>3089</v>
      </c>
      <c r="K7" s="469" t="s">
        <v>3090</v>
      </c>
      <c r="L7" s="469" t="s">
        <v>3091</v>
      </c>
      <c r="M7" s="469" t="s">
        <v>3092</v>
      </c>
      <c r="N7" s="493"/>
    </row>
    <row r="8" spans="1:15" s="14" customFormat="1" ht="21" thickTop="1" thickBot="1">
      <c r="A8" s="491" t="s">
        <v>2190</v>
      </c>
      <c r="B8" s="2220" t="s">
        <v>2191</v>
      </c>
      <c r="C8" s="501" t="s">
        <v>2192</v>
      </c>
      <c r="D8" s="501">
        <v>45478</v>
      </c>
      <c r="E8" s="502">
        <v>45477</v>
      </c>
      <c r="F8" s="2220" t="s">
        <v>3093</v>
      </c>
      <c r="G8" s="504" t="s">
        <v>3094</v>
      </c>
      <c r="H8" s="518">
        <v>45482</v>
      </c>
      <c r="I8" s="519">
        <f>H8+33</f>
        <v>45515</v>
      </c>
      <c r="J8" s="519">
        <f>H8+37</f>
        <v>45519</v>
      </c>
      <c r="K8" s="519">
        <f>H8+39</f>
        <v>45521</v>
      </c>
      <c r="L8" s="505">
        <f>H8+42</f>
        <v>45524</v>
      </c>
      <c r="M8" s="505">
        <f>H8+44</f>
        <v>45526</v>
      </c>
      <c r="N8" s="493"/>
    </row>
    <row r="9" spans="1:15" ht="15.75" thickTop="1" thickBot="1">
      <c r="A9" s="491" t="s">
        <v>2030</v>
      </c>
      <c r="B9" s="2220" t="s">
        <v>2094</v>
      </c>
      <c r="C9" s="501" t="s">
        <v>2194</v>
      </c>
      <c r="D9" s="501">
        <v>45477</v>
      </c>
      <c r="E9" s="502">
        <v>45479</v>
      </c>
      <c r="F9" s="181"/>
      <c r="G9" s="515"/>
      <c r="H9" s="520"/>
      <c r="I9" s="520"/>
      <c r="J9" s="520"/>
      <c r="K9" s="520"/>
      <c r="L9" s="507"/>
      <c r="M9" s="507"/>
      <c r="N9" s="493"/>
    </row>
    <row r="10" spans="1:15" s="14" customFormat="1" ht="20.25" thickTop="1">
      <c r="A10" s="491"/>
      <c r="B10" s="2220"/>
      <c r="C10" s="501"/>
      <c r="D10" s="501"/>
      <c r="E10" s="502"/>
      <c r="F10" s="2220" t="s">
        <v>3095</v>
      </c>
      <c r="G10" s="504" t="s">
        <v>3096</v>
      </c>
      <c r="H10" s="518">
        <v>45489</v>
      </c>
      <c r="I10" s="519">
        <f t="shared" ref="I10" si="0">H10+33</f>
        <v>45522</v>
      </c>
      <c r="J10" s="519">
        <f t="shared" ref="J10" si="1">H10+37</f>
        <v>45526</v>
      </c>
      <c r="K10" s="519">
        <f t="shared" ref="K10" si="2">H10+39</f>
        <v>45528</v>
      </c>
      <c r="L10" s="505">
        <f t="shared" ref="L10" si="3">H10+42</f>
        <v>45531</v>
      </c>
      <c r="M10" s="505">
        <f t="shared" ref="M10" si="4">H10+44</f>
        <v>45533</v>
      </c>
      <c r="N10" s="493"/>
    </row>
    <row r="11" spans="1:15" s="14" customFormat="1" ht="20.25" thickBot="1">
      <c r="A11" s="491"/>
      <c r="B11" s="1217"/>
      <c r="C11" s="507"/>
      <c r="D11" s="507"/>
      <c r="E11" s="508"/>
      <c r="F11" s="181"/>
      <c r="G11" s="515"/>
      <c r="H11" s="520"/>
      <c r="I11" s="520"/>
      <c r="J11" s="520"/>
      <c r="K11" s="520"/>
      <c r="L11" s="507"/>
      <c r="M11" s="507"/>
      <c r="N11" s="493"/>
    </row>
    <row r="12" spans="1:15" s="14" customFormat="1" ht="20.25" thickTop="1">
      <c r="A12" s="491"/>
      <c r="B12" s="2220" t="s">
        <v>2179</v>
      </c>
      <c r="C12" s="501" t="s">
        <v>2196</v>
      </c>
      <c r="D12" s="501">
        <v>45480</v>
      </c>
      <c r="E12" s="502">
        <f>D12+10</f>
        <v>45490</v>
      </c>
      <c r="F12" s="2220" t="s">
        <v>3097</v>
      </c>
      <c r="G12" s="504" t="s">
        <v>3098</v>
      </c>
      <c r="H12" s="518">
        <v>45498</v>
      </c>
      <c r="I12" s="519">
        <f t="shared" ref="I12" si="5">H12+33</f>
        <v>45531</v>
      </c>
      <c r="J12" s="519">
        <f t="shared" ref="J12" si="6">H12+37</f>
        <v>45535</v>
      </c>
      <c r="K12" s="519">
        <f t="shared" ref="K12" si="7">H12+39</f>
        <v>45537</v>
      </c>
      <c r="L12" s="505">
        <f t="shared" ref="L12" si="8">H12+42</f>
        <v>45540</v>
      </c>
      <c r="M12" s="505">
        <f t="shared" ref="M12" si="9">H12+44</f>
        <v>45542</v>
      </c>
      <c r="N12" s="493"/>
    </row>
    <row r="13" spans="1:15" s="14" customFormat="1" ht="20.25" thickBot="1">
      <c r="A13" s="491"/>
      <c r="B13" s="1217"/>
      <c r="C13" s="507"/>
      <c r="D13" s="507"/>
      <c r="E13" s="508"/>
      <c r="F13" s="181"/>
      <c r="G13" s="515"/>
      <c r="H13" s="520"/>
      <c r="I13" s="520"/>
      <c r="J13" s="520"/>
      <c r="K13" s="520"/>
      <c r="L13" s="507"/>
      <c r="M13" s="507"/>
      <c r="N13" s="493"/>
    </row>
    <row r="14" spans="1:15" s="14" customFormat="1" ht="20.25" thickTop="1">
      <c r="A14" s="491" t="s">
        <v>2190</v>
      </c>
      <c r="B14" s="2220" t="s">
        <v>2157</v>
      </c>
      <c r="C14" s="501" t="s">
        <v>2198</v>
      </c>
      <c r="D14" s="501">
        <v>45487</v>
      </c>
      <c r="E14" s="502">
        <f>D14+10</f>
        <v>45497</v>
      </c>
      <c r="F14" s="2220" t="s">
        <v>3099</v>
      </c>
      <c r="G14" s="504" t="s">
        <v>3100</v>
      </c>
      <c r="H14" s="518">
        <v>45503</v>
      </c>
      <c r="I14" s="519">
        <f t="shared" ref="I14" si="10">H14+33</f>
        <v>45536</v>
      </c>
      <c r="J14" s="519">
        <f t="shared" ref="J14" si="11">H14+37</f>
        <v>45540</v>
      </c>
      <c r="K14" s="519">
        <f t="shared" ref="K14" si="12">H14+39</f>
        <v>45542</v>
      </c>
      <c r="L14" s="505">
        <f t="shared" ref="L14" si="13">H14+42</f>
        <v>45545</v>
      </c>
      <c r="M14" s="505">
        <f t="shared" ref="M14" si="14">H14+44</f>
        <v>45547</v>
      </c>
      <c r="N14" s="493"/>
    </row>
    <row r="15" spans="1:15" s="14" customFormat="1" ht="20.25" thickBot="1">
      <c r="A15" s="491" t="s">
        <v>2030</v>
      </c>
      <c r="B15" s="1217"/>
      <c r="C15" s="507"/>
      <c r="D15" s="507"/>
      <c r="E15" s="508"/>
      <c r="F15" s="181"/>
      <c r="G15" s="515"/>
      <c r="H15" s="520"/>
      <c r="I15" s="520"/>
      <c r="J15" s="520"/>
      <c r="K15" s="520"/>
      <c r="L15" s="507"/>
      <c r="M15" s="507"/>
      <c r="N15" s="493"/>
    </row>
    <row r="16" spans="1:15" s="14" customFormat="1" ht="20.25" thickTop="1">
      <c r="A16" s="491"/>
      <c r="B16" s="2220" t="s">
        <v>2133</v>
      </c>
      <c r="C16" s="501" t="s">
        <v>2200</v>
      </c>
      <c r="D16" s="501">
        <v>45494</v>
      </c>
      <c r="E16" s="502">
        <f>D16+10</f>
        <v>45504</v>
      </c>
      <c r="F16" s="2220" t="s">
        <v>3101</v>
      </c>
      <c r="G16" s="504" t="s">
        <v>3102</v>
      </c>
      <c r="H16" s="518">
        <v>45510</v>
      </c>
      <c r="I16" s="519">
        <f t="shared" ref="I16" si="15">H16+33</f>
        <v>45543</v>
      </c>
      <c r="J16" s="519">
        <f t="shared" ref="J16" si="16">H16+37</f>
        <v>45547</v>
      </c>
      <c r="K16" s="519">
        <f t="shared" ref="K16" si="17">H16+39</f>
        <v>45549</v>
      </c>
      <c r="L16" s="505">
        <f t="shared" ref="L16" si="18">H16+42</f>
        <v>45552</v>
      </c>
      <c r="M16" s="505">
        <f t="shared" ref="M16" si="19">H16+44</f>
        <v>45554</v>
      </c>
      <c r="N16" s="493"/>
    </row>
    <row r="17" spans="1:14" s="14" customFormat="1" ht="20.25" thickBot="1">
      <c r="A17" s="491"/>
      <c r="B17" s="1217"/>
      <c r="C17" s="507"/>
      <c r="D17" s="507"/>
      <c r="E17" s="508"/>
      <c r="F17" s="181"/>
      <c r="G17" s="515"/>
      <c r="H17" s="520"/>
      <c r="I17" s="520"/>
      <c r="J17" s="520"/>
      <c r="K17" s="520"/>
      <c r="L17" s="507"/>
      <c r="M17" s="507"/>
      <c r="N17" s="493"/>
    </row>
    <row r="18" spans="1:14" s="14" customFormat="1" ht="20.25" thickTop="1">
      <c r="A18" s="491"/>
      <c r="B18" s="2220" t="s">
        <v>2191</v>
      </c>
      <c r="C18" s="501" t="s">
        <v>2202</v>
      </c>
      <c r="D18" s="501">
        <v>45501</v>
      </c>
      <c r="E18" s="502">
        <f>D18+10</f>
        <v>45511</v>
      </c>
      <c r="F18" s="2220" t="s">
        <v>3103</v>
      </c>
      <c r="G18" s="504" t="s">
        <v>3104</v>
      </c>
      <c r="H18" s="518">
        <v>45517</v>
      </c>
      <c r="I18" s="519">
        <f t="shared" ref="I18" si="20">H18+33</f>
        <v>45550</v>
      </c>
      <c r="J18" s="519">
        <f t="shared" ref="J18" si="21">H18+37</f>
        <v>45554</v>
      </c>
      <c r="K18" s="519">
        <f t="shared" ref="K18" si="22">H18+39</f>
        <v>45556</v>
      </c>
      <c r="L18" s="505">
        <f t="shared" ref="L18" si="23">H18+42</f>
        <v>45559</v>
      </c>
      <c r="M18" s="505">
        <f t="shared" ref="M18" si="24">H18+44</f>
        <v>45561</v>
      </c>
      <c r="N18" s="493"/>
    </row>
    <row r="19" spans="1:14" s="14" customFormat="1" ht="20.25" thickBot="1">
      <c r="A19" s="491"/>
      <c r="B19" s="1217"/>
      <c r="C19" s="507"/>
      <c r="D19" s="507"/>
      <c r="E19" s="508"/>
      <c r="F19" s="181"/>
      <c r="G19" s="515"/>
      <c r="H19" s="520"/>
      <c r="I19" s="520"/>
      <c r="J19" s="520"/>
      <c r="K19" s="520"/>
      <c r="L19" s="507"/>
      <c r="M19" s="507"/>
      <c r="N19" s="493"/>
    </row>
    <row r="20" spans="1:14" s="14" customFormat="1" ht="20.25" thickTop="1">
      <c r="A20" s="491"/>
      <c r="B20" s="2220" t="s">
        <v>2094</v>
      </c>
      <c r="C20" s="501" t="s">
        <v>2204</v>
      </c>
      <c r="D20" s="501">
        <v>45508</v>
      </c>
      <c r="E20" s="502">
        <f t="shared" ref="E20" si="25">D20+10</f>
        <v>45518</v>
      </c>
      <c r="F20" s="2220" t="s">
        <v>3105</v>
      </c>
      <c r="G20" s="504" t="s">
        <v>3106</v>
      </c>
      <c r="H20" s="518">
        <v>45524</v>
      </c>
      <c r="I20" s="519">
        <f t="shared" ref="I20" si="26">H20+33</f>
        <v>45557</v>
      </c>
      <c r="J20" s="519">
        <f t="shared" ref="J20" si="27">H20+37</f>
        <v>45561</v>
      </c>
      <c r="K20" s="519">
        <f t="shared" ref="K20" si="28">H20+39</f>
        <v>45563</v>
      </c>
      <c r="L20" s="505">
        <f t="shared" ref="L20" si="29">H20+42</f>
        <v>45566</v>
      </c>
      <c r="M20" s="505">
        <f t="shared" ref="M20" si="30">H20+44</f>
        <v>45568</v>
      </c>
      <c r="N20" s="493"/>
    </row>
    <row r="21" spans="1:14" s="14" customFormat="1" ht="20.25" thickBot="1">
      <c r="A21" s="491"/>
      <c r="B21" s="1217"/>
      <c r="C21" s="507"/>
      <c r="D21" s="507"/>
      <c r="E21" s="508"/>
      <c r="F21" s="181"/>
      <c r="G21" s="515"/>
      <c r="H21" s="520"/>
      <c r="I21" s="520"/>
      <c r="J21" s="520"/>
      <c r="K21" s="520"/>
      <c r="L21" s="507"/>
      <c r="M21" s="507"/>
      <c r="N21" s="493"/>
    </row>
    <row r="22" spans="1:14" s="14" customFormat="1" ht="20.25" thickTop="1">
      <c r="A22" s="491"/>
      <c r="B22" s="2220" t="s">
        <v>2179</v>
      </c>
      <c r="C22" s="501" t="s">
        <v>2206</v>
      </c>
      <c r="D22" s="501">
        <v>45515</v>
      </c>
      <c r="E22" s="502">
        <f t="shared" ref="E22" si="31">D22+10</f>
        <v>45525</v>
      </c>
      <c r="F22" s="2220" t="s">
        <v>3107</v>
      </c>
      <c r="G22" s="504" t="s">
        <v>3108</v>
      </c>
      <c r="H22" s="518">
        <v>45531</v>
      </c>
      <c r="I22" s="519">
        <f t="shared" ref="I22" si="32">H22+33</f>
        <v>45564</v>
      </c>
      <c r="J22" s="519">
        <f t="shared" ref="J22" si="33">H22+37</f>
        <v>45568</v>
      </c>
      <c r="K22" s="519">
        <f t="shared" ref="K22" si="34">H22+39</f>
        <v>45570</v>
      </c>
      <c r="L22" s="505">
        <f t="shared" ref="L22" si="35">H22+42</f>
        <v>45573</v>
      </c>
      <c r="M22" s="505">
        <f t="shared" ref="M22" si="36">H22+44</f>
        <v>45575</v>
      </c>
      <c r="N22" s="493"/>
    </row>
    <row r="23" spans="1:14" s="14" customFormat="1" ht="20.25" thickBot="1">
      <c r="A23" s="491"/>
      <c r="B23" s="1217"/>
      <c r="C23" s="507"/>
      <c r="D23" s="507"/>
      <c r="E23" s="508"/>
      <c r="F23" s="181"/>
      <c r="G23" s="515"/>
      <c r="H23" s="520"/>
      <c r="I23" s="520"/>
      <c r="J23" s="520"/>
      <c r="K23" s="520"/>
      <c r="L23" s="507"/>
      <c r="M23" s="507"/>
      <c r="N23" s="493"/>
    </row>
    <row r="24" spans="1:14" s="14" customFormat="1" ht="20.25" customHeight="1" thickTop="1">
      <c r="B24" s="2220" t="s">
        <v>2157</v>
      </c>
      <c r="C24" s="501" t="s">
        <v>2208</v>
      </c>
      <c r="D24" s="501">
        <v>45522</v>
      </c>
      <c r="E24" s="502">
        <f t="shared" ref="E24" si="37">D24+10</f>
        <v>45532</v>
      </c>
      <c r="F24" s="2220" t="s">
        <v>3109</v>
      </c>
      <c r="G24" s="504" t="s">
        <v>3110</v>
      </c>
      <c r="H24" s="518">
        <v>45538</v>
      </c>
      <c r="I24" s="519">
        <f t="shared" ref="I24" si="38">H24+33</f>
        <v>45571</v>
      </c>
      <c r="J24" s="519">
        <f t="shared" ref="J24" si="39">H24+37</f>
        <v>45575</v>
      </c>
      <c r="K24" s="519">
        <f t="shared" ref="K24" si="40">H24+39</f>
        <v>45577</v>
      </c>
      <c r="L24" s="505">
        <f t="shared" ref="L24" si="41">H24+42</f>
        <v>45580</v>
      </c>
      <c r="M24" s="505">
        <f t="shared" ref="M24" si="42">H24+44</f>
        <v>45582</v>
      </c>
      <c r="N24" s="493"/>
    </row>
    <row r="25" spans="1:14" s="14" customFormat="1" ht="20.25" customHeight="1" thickBot="1">
      <c r="B25" s="1217"/>
      <c r="C25" s="507"/>
      <c r="D25" s="507"/>
      <c r="E25" s="508"/>
      <c r="F25" s="181"/>
      <c r="G25" s="515"/>
      <c r="H25" s="520"/>
      <c r="I25" s="520"/>
      <c r="J25" s="520"/>
      <c r="K25" s="520"/>
      <c r="L25" s="507"/>
      <c r="M25" s="507"/>
      <c r="N25" s="493"/>
    </row>
    <row r="26" spans="1:14" s="14" customFormat="1" ht="20.25" customHeight="1" thickTop="1">
      <c r="B26" s="2220" t="s">
        <v>2133</v>
      </c>
      <c r="C26" s="501" t="s">
        <v>2210</v>
      </c>
      <c r="D26" s="501">
        <v>45529</v>
      </c>
      <c r="E26" s="502">
        <f t="shared" ref="E26" si="43">D26+10</f>
        <v>45539</v>
      </c>
      <c r="F26" s="2220" t="s">
        <v>3111</v>
      </c>
      <c r="G26" s="504" t="s">
        <v>3112</v>
      </c>
      <c r="H26" s="518">
        <v>45545</v>
      </c>
      <c r="I26" s="519">
        <f t="shared" ref="I26" si="44">H26+33</f>
        <v>45578</v>
      </c>
      <c r="J26" s="519">
        <f t="shared" ref="J26" si="45">H26+37</f>
        <v>45582</v>
      </c>
      <c r="K26" s="519">
        <f t="shared" ref="K26" si="46">H26+39</f>
        <v>45584</v>
      </c>
      <c r="L26" s="505">
        <f t="shared" ref="L26" si="47">H26+42</f>
        <v>45587</v>
      </c>
      <c r="M26" s="505">
        <f t="shared" ref="M26" si="48">H26+44</f>
        <v>45589</v>
      </c>
      <c r="N26" s="493"/>
    </row>
    <row r="27" spans="1:14" s="14" customFormat="1" ht="20.25" customHeight="1" thickBot="1">
      <c r="B27" s="1217"/>
      <c r="C27" s="507"/>
      <c r="D27" s="507"/>
      <c r="E27" s="508"/>
      <c r="F27" s="181"/>
      <c r="G27" s="515"/>
      <c r="H27" s="520"/>
      <c r="I27" s="520"/>
      <c r="J27" s="520"/>
      <c r="K27" s="520"/>
      <c r="L27" s="507"/>
      <c r="M27" s="507"/>
      <c r="N27" s="493"/>
    </row>
    <row r="28" spans="1:14" s="14" customFormat="1" ht="20.25" customHeight="1" thickTop="1">
      <c r="B28" s="2220" t="s">
        <v>2212</v>
      </c>
      <c r="C28" s="501" t="s">
        <v>2213</v>
      </c>
      <c r="D28" s="501">
        <v>45536</v>
      </c>
      <c r="E28" s="502">
        <f t="shared" ref="E28" si="49">D28+10</f>
        <v>45546</v>
      </c>
      <c r="F28" s="2220" t="s">
        <v>3113</v>
      </c>
      <c r="G28" s="504" t="s">
        <v>3114</v>
      </c>
      <c r="H28" s="518">
        <v>45552</v>
      </c>
      <c r="I28" s="519">
        <f t="shared" ref="I28" si="50">H28+33</f>
        <v>45585</v>
      </c>
      <c r="J28" s="519">
        <f t="shared" ref="J28" si="51">H28+37</f>
        <v>45589</v>
      </c>
      <c r="K28" s="519">
        <f t="shared" ref="K28" si="52">H28+39</f>
        <v>45591</v>
      </c>
      <c r="L28" s="505">
        <f t="shared" ref="L28" si="53">H28+42</f>
        <v>45594</v>
      </c>
      <c r="M28" s="505">
        <f t="shared" ref="M28" si="54">H28+44</f>
        <v>45596</v>
      </c>
      <c r="N28" s="493"/>
    </row>
    <row r="29" spans="1:14" s="14" customFormat="1" ht="20.25" customHeight="1" thickBot="1">
      <c r="B29" s="1217"/>
      <c r="C29" s="507"/>
      <c r="D29" s="507"/>
      <c r="E29" s="508"/>
      <c r="F29" s="181"/>
      <c r="G29" s="515"/>
      <c r="H29" s="520"/>
      <c r="I29" s="520"/>
      <c r="J29" s="520"/>
      <c r="K29" s="520"/>
      <c r="L29" s="507"/>
      <c r="M29" s="507"/>
      <c r="N29" s="493"/>
    </row>
    <row r="30" spans="1:14" s="14" customFormat="1" ht="20.25" customHeight="1" thickTop="1">
      <c r="B30" s="2220"/>
      <c r="C30" s="501"/>
      <c r="D30" s="501"/>
      <c r="E30" s="502"/>
      <c r="F30" s="2220"/>
      <c r="G30" s="504" t="s">
        <v>3115</v>
      </c>
      <c r="H30" s="518">
        <v>45559</v>
      </c>
      <c r="I30" s="519">
        <f t="shared" ref="I30" si="55">H30+33</f>
        <v>45592</v>
      </c>
      <c r="J30" s="519">
        <f t="shared" ref="J30" si="56">H30+37</f>
        <v>45596</v>
      </c>
      <c r="K30" s="519">
        <f t="shared" ref="K30" si="57">H30+39</f>
        <v>45598</v>
      </c>
      <c r="L30" s="505">
        <f t="shared" ref="L30" si="58">H30+42</f>
        <v>45601</v>
      </c>
      <c r="M30" s="505">
        <f t="shared" ref="M30" si="59">H30+44</f>
        <v>45603</v>
      </c>
      <c r="N30" s="493"/>
    </row>
    <row r="31" spans="1:14" s="14" customFormat="1" ht="20.25" customHeight="1" thickBot="1">
      <c r="B31" s="1217"/>
      <c r="C31" s="507"/>
      <c r="D31" s="507"/>
      <c r="E31" s="508"/>
      <c r="F31" s="181"/>
      <c r="G31" s="515"/>
      <c r="H31" s="520"/>
      <c r="I31" s="520"/>
      <c r="J31" s="520"/>
      <c r="K31" s="520"/>
      <c r="L31" s="507"/>
      <c r="M31" s="507"/>
      <c r="N31" s="493"/>
    </row>
    <row r="32" spans="1:14" s="14" customFormat="1" ht="20.25" customHeight="1" thickTop="1">
      <c r="B32" s="2220"/>
      <c r="C32" s="501"/>
      <c r="D32" s="501"/>
      <c r="E32" s="502"/>
      <c r="F32" s="2220"/>
      <c r="G32" s="504" t="s">
        <v>3116</v>
      </c>
      <c r="H32" s="518">
        <v>45566</v>
      </c>
      <c r="I32" s="519">
        <f t="shared" ref="I32" si="60">H32+33</f>
        <v>45599</v>
      </c>
      <c r="J32" s="519">
        <f t="shared" ref="J32" si="61">H32+37</f>
        <v>45603</v>
      </c>
      <c r="K32" s="519">
        <f t="shared" ref="K32" si="62">H32+39</f>
        <v>45605</v>
      </c>
      <c r="L32" s="505">
        <f t="shared" ref="L32" si="63">H32+42</f>
        <v>45608</v>
      </c>
      <c r="M32" s="505">
        <f t="shared" ref="M32" si="64">H32+44</f>
        <v>45610</v>
      </c>
      <c r="N32" s="493"/>
    </row>
    <row r="33" spans="2:14" s="14" customFormat="1" ht="20.25" customHeight="1" thickBot="1">
      <c r="B33" s="1217"/>
      <c r="C33" s="507"/>
      <c r="D33" s="507"/>
      <c r="E33" s="508"/>
      <c r="F33" s="181"/>
      <c r="G33" s="515"/>
      <c r="H33" s="520"/>
      <c r="I33" s="520"/>
      <c r="J33" s="520"/>
      <c r="K33" s="520"/>
      <c r="L33" s="507"/>
      <c r="M33" s="507"/>
      <c r="N33" s="493"/>
    </row>
    <row r="34" spans="2:14" s="14" customFormat="1" ht="20.25" customHeight="1" thickTop="1">
      <c r="B34" s="492"/>
      <c r="C34" s="493"/>
      <c r="D34" s="493"/>
      <c r="E34" s="490"/>
      <c r="F34" s="517"/>
      <c r="G34" s="50"/>
      <c r="H34" s="490"/>
      <c r="I34" s="490"/>
      <c r="J34" s="490"/>
      <c r="K34" s="493"/>
      <c r="L34" s="493"/>
      <c r="M34" s="493"/>
      <c r="N34" s="493"/>
    </row>
    <row r="35" spans="2:14" s="14" customFormat="1" ht="20.25" customHeight="1">
      <c r="B35" s="492"/>
      <c r="C35" s="493"/>
      <c r="D35" s="493"/>
      <c r="E35" s="490"/>
      <c r="F35" s="517"/>
      <c r="G35" s="50"/>
      <c r="H35" s="490"/>
      <c r="I35" s="490"/>
      <c r="J35" s="490"/>
      <c r="K35" s="493"/>
      <c r="L35" s="493"/>
      <c r="M35" s="493"/>
      <c r="N35" s="493"/>
    </row>
    <row r="36" spans="2:14" s="14" customFormat="1" ht="20.25" customHeight="1">
      <c r="B36" s="492"/>
      <c r="C36" s="493"/>
      <c r="D36" s="493"/>
      <c r="E36" s="490"/>
      <c r="F36" s="517"/>
      <c r="G36" s="50"/>
      <c r="H36" s="490"/>
      <c r="I36" s="490"/>
      <c r="J36" s="490"/>
      <c r="K36" s="493"/>
      <c r="L36" s="493"/>
      <c r="M36" s="493"/>
      <c r="N36" s="493"/>
    </row>
    <row r="37" spans="2:14" s="30" customFormat="1" ht="15">
      <c r="B37" s="53" t="s">
        <v>1890</v>
      </c>
      <c r="E37" s="54"/>
      <c r="F37" s="55" t="s">
        <v>1928</v>
      </c>
      <c r="G37" s="55"/>
      <c r="J37" s="55" t="s">
        <v>1952</v>
      </c>
      <c r="K37" s="55"/>
      <c r="L37" s="55"/>
      <c r="M37" s="37"/>
      <c r="N37" s="493"/>
    </row>
    <row r="38" spans="2:14" s="29" customFormat="1" ht="15">
      <c r="B38" s="31" t="s">
        <v>1891</v>
      </c>
      <c r="C38" s="27"/>
      <c r="D38" s="57" t="s">
        <v>2217</v>
      </c>
      <c r="E38" s="55"/>
      <c r="F38" s="27" t="s">
        <v>1929</v>
      </c>
      <c r="G38" s="27"/>
      <c r="H38" s="57" t="s">
        <v>1930</v>
      </c>
      <c r="I38" s="27"/>
      <c r="J38" s="27" t="s">
        <v>1954</v>
      </c>
      <c r="K38" s="27"/>
      <c r="L38" s="58" t="s">
        <v>1955</v>
      </c>
      <c r="M38" s="37"/>
      <c r="N38" s="493"/>
    </row>
    <row r="39" spans="2:14" s="29" customFormat="1" ht="15">
      <c r="B39" s="56"/>
      <c r="C39" s="30"/>
      <c r="D39" s="57"/>
      <c r="E39" s="55"/>
      <c r="F39" s="30"/>
      <c r="G39" s="30"/>
      <c r="H39" s="57"/>
      <c r="I39" s="30"/>
      <c r="J39" s="30"/>
      <c r="K39" s="30"/>
      <c r="L39" s="58"/>
      <c r="M39" s="37"/>
    </row>
    <row r="40" spans="2:14" s="29" customFormat="1" ht="18">
      <c r="B40" s="59" t="str">
        <f>HOME!A$566</f>
        <v>ZANT CHONG</v>
      </c>
      <c r="C40" s="59" t="str">
        <f>HOME!B$566</f>
        <v>6011 2429</v>
      </c>
      <c r="D40" s="38" t="str">
        <f>HOME!C$566</f>
        <v>zant.chong@msc.com</v>
      </c>
      <c r="F40" s="59" t="str">
        <f>HOME!A583</f>
        <v>ROBERT CHIA</v>
      </c>
      <c r="G40" s="59" t="str">
        <f>HOME!B583</f>
        <v>6011 0564</v>
      </c>
      <c r="H40" s="38" t="str">
        <f>HOME!C583</f>
        <v>robert.chia@msc.com</v>
      </c>
      <c r="J40" s="59" t="str">
        <f>HOME!A$598</f>
        <v>RAYNAR ANG</v>
      </c>
      <c r="K40" s="59" t="str">
        <f>HOME!B$598</f>
        <v>6011 2358</v>
      </c>
      <c r="L40" s="38" t="str">
        <f>HOME!C$598</f>
        <v>raynar.ang@msc.com</v>
      </c>
      <c r="M40" s="37"/>
      <c r="N40" s="43"/>
    </row>
    <row r="41" spans="2:14" s="29" customFormat="1" ht="18">
      <c r="B41" s="59" t="str">
        <f>HOME!A$567</f>
        <v>PHOEBE HUANG</v>
      </c>
      <c r="C41" s="59" t="str">
        <f>HOME!B$567</f>
        <v>6011 0562</v>
      </c>
      <c r="D41" s="38" t="str">
        <f>HOME!C$567</f>
        <v>phoebe.huang@msc.com</v>
      </c>
      <c r="F41" s="59" t="str">
        <f>HOME!A584</f>
        <v>S. Y. LIEW</v>
      </c>
      <c r="G41" s="59" t="str">
        <f>HOME!B584</f>
        <v>6011 2348</v>
      </c>
      <c r="H41" s="38" t="str">
        <f>HOME!C584</f>
        <v>seoyi.liew@msc.com</v>
      </c>
      <c r="J41" s="59" t="str">
        <f>HOME!A$599</f>
        <v>KAI SIANG</v>
      </c>
      <c r="K41" s="59" t="str">
        <f>HOME!B$599</f>
        <v>6011 2356</v>
      </c>
      <c r="L41" s="38" t="str">
        <f>HOME!C$599</f>
        <v>kaisiang.lim@msc.com</v>
      </c>
      <c r="M41" s="37"/>
      <c r="N41" s="43"/>
    </row>
    <row r="42" spans="2:14" s="29" customFormat="1" ht="15">
      <c r="B42" s="59" t="str">
        <f>HOME!A$568</f>
        <v>SHERWIN LIM</v>
      </c>
      <c r="C42" s="59" t="str">
        <f>HOME!B$568</f>
        <v>6011 2395</v>
      </c>
      <c r="D42" s="38" t="str">
        <f>HOME!C$568</f>
        <v>sherwin.lim@msc.com</v>
      </c>
      <c r="F42" s="59" t="str">
        <f>HOME!A585</f>
        <v>SHARON KOH</v>
      </c>
      <c r="G42" s="59" t="str">
        <f>HOME!B585</f>
        <v>6011 2349</v>
      </c>
      <c r="H42" s="38" t="str">
        <f>HOME!C585</f>
        <v>sharon.koh@msc.com</v>
      </c>
      <c r="J42" s="59" t="str">
        <f>HOME!A$600</f>
        <v>DEWI</v>
      </c>
      <c r="K42" s="59" t="str">
        <f>HOME!B$600</f>
        <v>6011 2354</v>
      </c>
      <c r="L42" s="38" t="str">
        <f>HOME!C$600</f>
        <v>dewi.ratnah@msc.com</v>
      </c>
      <c r="M42" s="37"/>
    </row>
    <row r="43" spans="2:14" s="29" customFormat="1" ht="15">
      <c r="B43" s="59" t="str">
        <f>HOME!A$569</f>
        <v>NATALIE LEW</v>
      </c>
      <c r="C43" s="59" t="str">
        <f>HOME!B$569</f>
        <v>6011 2399</v>
      </c>
      <c r="D43" s="38" t="str">
        <f>HOME!C$569</f>
        <v>natalie.lew@msc.com</v>
      </c>
      <c r="F43" s="59" t="str">
        <f>HOME!A586</f>
        <v>ANGELIA LAU</v>
      </c>
      <c r="G43" s="59" t="str">
        <f>HOME!B586</f>
        <v>6011 2346</v>
      </c>
      <c r="H43" s="38" t="str">
        <f>HOME!C586</f>
        <v>angelia.lau@msc.com</v>
      </c>
      <c r="J43" s="59" t="str">
        <f>HOME!A$601</f>
        <v>YU TING</v>
      </c>
      <c r="K43" s="59" t="str">
        <f>HOME!B$601</f>
        <v>6011 2359</v>
      </c>
      <c r="L43" s="38" t="str">
        <f>HOME!C$601</f>
        <v>yuting.luo@msc.com</v>
      </c>
      <c r="M43" s="37"/>
    </row>
    <row r="44" spans="2:14" s="29" customFormat="1" ht="14.25">
      <c r="B44" s="59" t="str">
        <f>HOME!A$570</f>
        <v xml:space="preserve">LIM LEE HLI </v>
      </c>
      <c r="C44" s="59" t="str">
        <f>HOME!B$570</f>
        <v>6011 2352</v>
      </c>
      <c r="D44" s="38" t="str">
        <f>HOME!C$570</f>
        <v>leehli.lim@msc.com</v>
      </c>
      <c r="F44" s="59" t="str">
        <f>HOME!A587</f>
        <v>NOOR AFNINDAH</v>
      </c>
      <c r="G44" s="59" t="str">
        <f>HOME!B587</f>
        <v>6011 2347</v>
      </c>
      <c r="H44" s="38" t="str">
        <f>HOME!C587</f>
        <v>noor.afnindah@msc.com</v>
      </c>
      <c r="J44" s="59" t="str">
        <f>HOME!A$602</f>
        <v>-</v>
      </c>
      <c r="K44" s="59" t="str">
        <f>HOME!B$602</f>
        <v>6011 0567</v>
      </c>
      <c r="L44" s="38" t="str">
        <f>HOME!C$602</f>
        <v>-</v>
      </c>
    </row>
    <row r="45" spans="2:14" s="29" customFormat="1" ht="14.25">
      <c r="B45" s="59" t="str">
        <f>HOME!A$571</f>
        <v>LIM AI PHEN</v>
      </c>
      <c r="C45" s="59" t="str">
        <f>HOME!B$571</f>
        <v>6011 9646</v>
      </c>
      <c r="D45" s="38" t="str">
        <f>HOME!C$571</f>
        <v>aiphen.lim@msc.com</v>
      </c>
      <c r="F45" s="59" t="str">
        <f>HOME!A588</f>
        <v>NG CHING WEI</v>
      </c>
      <c r="G45" s="59" t="str">
        <f>HOME!B588</f>
        <v>6011 2404</v>
      </c>
      <c r="H45" s="38" t="str">
        <f>HOME!C588</f>
        <v>chingwei.ng@msc.com</v>
      </c>
      <c r="J45" s="59" t="str">
        <f>HOME!A$603</f>
        <v>SHAN SHAN</v>
      </c>
      <c r="K45" s="59" t="str">
        <f>HOME!B$603</f>
        <v>6011 2353</v>
      </c>
      <c r="L45" s="38" t="str">
        <f>HOME!C$603</f>
        <v>shanshan.chin@msc.com</v>
      </c>
    </row>
    <row r="46" spans="2:14" s="29" customFormat="1" ht="14.25">
      <c r="B46" s="59" t="str">
        <f>HOME!A$572</f>
        <v>DARIUS ONG</v>
      </c>
      <c r="C46" s="59" t="str">
        <f>HOME!B$572</f>
        <v>6011 2396</v>
      </c>
      <c r="D46" s="38" t="str">
        <f>HOME!C$572</f>
        <v>darius.ong@msc.com</v>
      </c>
      <c r="F46" s="59">
        <f>HOME!A589</f>
        <v>0</v>
      </c>
      <c r="G46" s="59">
        <f>HOME!B589</f>
        <v>0</v>
      </c>
      <c r="H46" s="38">
        <f>HOME!C589</f>
        <v>0</v>
      </c>
      <c r="J46" s="59" t="str">
        <f>HOME!A$604</f>
        <v>EUNICE</v>
      </c>
      <c r="K46" s="59" t="str">
        <f>HOME!B$604</f>
        <v>6011 2355</v>
      </c>
      <c r="L46" s="38" t="str">
        <f>HOME!C$604</f>
        <v>eunice.chan@msc.com</v>
      </c>
    </row>
    <row r="47" spans="2:14" s="29" customFormat="1" ht="14.25">
      <c r="B47" s="59" t="str">
        <f>HOME!A$573</f>
        <v>LAWRENCE ANG (CROSS-TRADE)</v>
      </c>
      <c r="C47" s="59" t="str">
        <f>HOME!B$573</f>
        <v>6011 2400</v>
      </c>
      <c r="D47" s="38" t="str">
        <f>HOME!C$573</f>
        <v>lawrence.ang@msc.com</v>
      </c>
      <c r="F47" s="59" t="str">
        <f>HOME!A590</f>
        <v>.</v>
      </c>
      <c r="G47" s="59" t="str">
        <f>HOME!B590</f>
        <v>.</v>
      </c>
      <c r="H47" s="38" t="str">
        <f>HOME!C590</f>
        <v>.</v>
      </c>
      <c r="J47" s="59" t="str">
        <f>HOME!A$605</f>
        <v>HAZEL</v>
      </c>
      <c r="K47" s="59" t="str">
        <f>HOME!B$605</f>
        <v>6011 2435</v>
      </c>
      <c r="L47" s="38" t="str">
        <f>HOME!C$605</f>
        <v>hazel.toh@msc.com</v>
      </c>
    </row>
    <row r="48" spans="2:14" s="29" customFormat="1" ht="14.25">
      <c r="B48" s="59" t="str">
        <f>HOME!A574</f>
        <v>ASHTON YAN</v>
      </c>
      <c r="C48" s="59" t="str">
        <f>HOME!B574</f>
        <v>6011 2398</v>
      </c>
      <c r="D48" s="38" t="str">
        <f>HOME!C574</f>
        <v>ashton.yan@msc.com</v>
      </c>
      <c r="G48" s="60"/>
      <c r="H48" s="58"/>
      <c r="J48" s="59"/>
    </row>
    <row r="49" spans="2:12" ht="14.25">
      <c r="B49" s="59" t="str">
        <f>HOME!A575</f>
        <v>JUN YUAN (IMP)</v>
      </c>
      <c r="C49" s="59" t="str">
        <f>HOME!B575</f>
        <v>6011 2402</v>
      </c>
      <c r="D49" s="38" t="str">
        <f>HOME!C575</f>
        <v>junyuan.kwa@msc.com</v>
      </c>
      <c r="E49" s="29"/>
      <c r="F49" s="29"/>
      <c r="G49" s="60"/>
      <c r="H49" s="58"/>
      <c r="I49" s="29"/>
      <c r="J49" s="29"/>
      <c r="K49" s="29"/>
      <c r="L49" s="29"/>
    </row>
    <row r="50" spans="2:12" ht="14.25">
      <c r="B50" s="59" t="str">
        <f>HOME!A576</f>
        <v>KARTHI</v>
      </c>
      <c r="C50" s="59" t="str">
        <f>HOME!B576</f>
        <v>6011 2397</v>
      </c>
      <c r="D50" s="38" t="str">
        <f>HOME!C576</f>
        <v>karthigayan.velu@msc.com</v>
      </c>
      <c r="E50" s="29"/>
      <c r="F50" s="29"/>
      <c r="G50" s="60"/>
      <c r="H50" s="60"/>
      <c r="I50" s="58"/>
      <c r="J50" s="29"/>
      <c r="K50" s="29"/>
      <c r="L50" s="29"/>
    </row>
    <row r="51" spans="2:12" ht="14.25">
      <c r="B51" s="59">
        <f>HOME!A577</f>
        <v>0</v>
      </c>
      <c r="C51" s="59">
        <f>HOME!B577</f>
        <v>0</v>
      </c>
      <c r="D51" s="38">
        <f>HOME!C577</f>
        <v>0</v>
      </c>
      <c r="E51" s="29"/>
      <c r="F51" s="29"/>
      <c r="G51" s="29"/>
      <c r="H51" s="29"/>
      <c r="I51" s="29"/>
      <c r="J51" s="29"/>
      <c r="K51" s="29"/>
      <c r="L51" s="29"/>
    </row>
    <row r="52" spans="2:12" ht="14.25">
      <c r="B52" s="59" t="str">
        <f>HOME!A578</f>
        <v xml:space="preserve">MAIN LINE  </v>
      </c>
      <c r="C52" s="59" t="str">
        <f>HOME!B578</f>
        <v>6011 2424</v>
      </c>
      <c r="D52" s="38">
        <f>HOME!C578</f>
        <v>0</v>
      </c>
      <c r="E52" s="29"/>
    </row>
    <row r="53" spans="2:12" ht="14.25">
      <c r="B53" s="59">
        <f>HOME!A579</f>
        <v>0</v>
      </c>
      <c r="C53" s="59">
        <f>HOME!B579</f>
        <v>0</v>
      </c>
      <c r="D53" s="38">
        <f>HOME!C579</f>
        <v>0</v>
      </c>
      <c r="E53" s="29"/>
    </row>
  </sheetData>
  <phoneticPr fontId="32" type="noConversion"/>
  <pageMargins left="0.70866141732283472" right="0.70866141732283472" top="0.74803149606299213" bottom="0.74803149606299213" header="0.31496062992125984" footer="0.31496062992125984"/>
  <pageSetup paperSize="9" scale="34" orientation="landscape" r:id="rId1"/>
  <headerFooter>
    <oddFooter>&amp;L_x000D_&amp;1#&amp;"Calibri"&amp;10&amp;K000000 Sensitivity: Internal</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3">
    <tabColor rgb="FF7030A0"/>
    <pageSetUpPr fitToPage="1"/>
  </sheetPr>
  <dimension ref="A1:M163"/>
  <sheetViews>
    <sheetView zoomScale="115" zoomScaleNormal="115" workbookViewId="0">
      <selection activeCell="D135" sqref="D135"/>
    </sheetView>
  </sheetViews>
  <sheetFormatPr defaultColWidth="9.42578125" defaultRowHeight="12.75"/>
  <cols>
    <col min="1" max="1" width="22.7109375" style="652" customWidth="1"/>
    <col min="2" max="2" width="28" style="62" customWidth="1"/>
    <col min="3" max="3" width="10.42578125" style="62" customWidth="1"/>
    <col min="4" max="4" width="12" style="62" customWidth="1"/>
    <col min="5" max="5" width="14.5703125" style="62" customWidth="1"/>
    <col min="6" max="6" width="11.42578125" style="62" customWidth="1"/>
    <col min="7" max="7" width="11.5703125" style="62" customWidth="1"/>
    <col min="8" max="9" width="10.42578125" style="62" customWidth="1"/>
    <col min="10" max="10" width="11.42578125" style="62" customWidth="1"/>
    <col min="11" max="11" width="14.5703125" style="62" customWidth="1"/>
    <col min="12" max="12" width="10.28515625" style="62" bestFit="1" customWidth="1"/>
    <col min="13" max="13" width="10.5703125" style="5" customWidth="1"/>
    <col min="14" max="16384" width="9.42578125" style="5"/>
  </cols>
  <sheetData>
    <row r="1" spans="1:12" ht="6" customHeight="1">
      <c r="A1" s="652" t="s">
        <v>3117</v>
      </c>
    </row>
    <row r="2" spans="1:12" s="37" customFormat="1" ht="15.75">
      <c r="A2" s="652"/>
      <c r="B2" s="7" t="s">
        <v>1365</v>
      </c>
      <c r="L2" s="63"/>
    </row>
    <row r="3" spans="1:12" s="62" customFormat="1" ht="14.25" customHeight="1">
      <c r="A3" s="652"/>
      <c r="B3" s="64"/>
      <c r="I3" s="187"/>
      <c r="L3" s="65"/>
    </row>
    <row r="4" spans="1:12" s="62" customFormat="1" ht="12">
      <c r="A4" s="653" t="s">
        <v>3118</v>
      </c>
      <c r="C4" s="67"/>
      <c r="D4" s="67" t="s">
        <v>3119</v>
      </c>
      <c r="E4" s="67"/>
      <c r="F4" s="67"/>
      <c r="G4" s="957"/>
      <c r="H4" s="67"/>
      <c r="I4" s="187"/>
    </row>
    <row r="5" spans="1:12" s="62" customFormat="1" ht="11.25">
      <c r="A5" s="652"/>
      <c r="B5" s="2473" t="s">
        <v>3120</v>
      </c>
      <c r="C5" s="85"/>
      <c r="D5" s="85"/>
      <c r="E5" s="85"/>
      <c r="F5" s="85"/>
      <c r="G5" s="85"/>
      <c r="H5" s="85"/>
    </row>
    <row r="6" spans="1:12" s="72" customFormat="1" ht="24" hidden="1" thickTop="1" thickBot="1">
      <c r="A6" s="553"/>
      <c r="B6" s="68"/>
      <c r="C6" s="179"/>
      <c r="D6" s="69" t="s">
        <v>3121</v>
      </c>
      <c r="E6" s="70" t="s">
        <v>158</v>
      </c>
      <c r="F6" s="70" t="s">
        <v>414</v>
      </c>
      <c r="G6" s="70" t="s">
        <v>647</v>
      </c>
      <c r="H6" s="70" t="s">
        <v>405</v>
      </c>
      <c r="I6" s="70" t="s">
        <v>3122</v>
      </c>
      <c r="J6" s="70" t="s">
        <v>139</v>
      </c>
      <c r="K6" s="71"/>
      <c r="L6" s="71"/>
    </row>
    <row r="7" spans="1:12" s="72" customFormat="1" hidden="1" thickTop="1" thickBot="1">
      <c r="A7" s="553"/>
      <c r="B7" s="73"/>
      <c r="C7" s="251" t="s">
        <v>3123</v>
      </c>
      <c r="D7" s="74" t="s">
        <v>1173</v>
      </c>
      <c r="E7" s="75" t="s">
        <v>3124</v>
      </c>
      <c r="F7" s="75" t="s">
        <v>3125</v>
      </c>
      <c r="G7" s="75" t="s">
        <v>3126</v>
      </c>
      <c r="H7" s="75" t="s">
        <v>3127</v>
      </c>
      <c r="I7" s="75" t="s">
        <v>3128</v>
      </c>
      <c r="J7" s="75" t="s">
        <v>3129</v>
      </c>
      <c r="K7" s="71"/>
      <c r="L7" s="71"/>
    </row>
    <row r="8" spans="1:12" s="72" customFormat="1" ht="12" hidden="1" thickTop="1">
      <c r="A8" s="553"/>
      <c r="B8" s="466" t="s">
        <v>2151</v>
      </c>
      <c r="C8" s="359" t="s">
        <v>3130</v>
      </c>
      <c r="D8" s="467">
        <v>43390</v>
      </c>
      <c r="E8" s="420">
        <v>43405</v>
      </c>
      <c r="F8" s="420">
        <v>43409</v>
      </c>
      <c r="G8" s="420">
        <v>43411</v>
      </c>
      <c r="H8" s="420">
        <v>43413</v>
      </c>
      <c r="I8" s="420">
        <v>43414</v>
      </c>
      <c r="J8" s="420">
        <v>43420</v>
      </c>
      <c r="K8" s="71"/>
      <c r="L8" s="71"/>
    </row>
    <row r="9" spans="1:12" s="72" customFormat="1" ht="12" hidden="1" thickTop="1">
      <c r="A9" s="553"/>
      <c r="B9" s="466" t="s">
        <v>2151</v>
      </c>
      <c r="C9" s="359" t="s">
        <v>3131</v>
      </c>
      <c r="D9" s="467">
        <v>43397</v>
      </c>
      <c r="E9" s="420">
        <v>43412</v>
      </c>
      <c r="F9" s="420">
        <v>43416</v>
      </c>
      <c r="G9" s="420">
        <v>43418</v>
      </c>
      <c r="H9" s="420">
        <v>43420</v>
      </c>
      <c r="I9" s="420">
        <v>43421</v>
      </c>
      <c r="J9" s="420">
        <v>43427</v>
      </c>
      <c r="K9" s="71"/>
      <c r="L9" s="71"/>
    </row>
    <row r="10" spans="1:12" s="72" customFormat="1" ht="12" hidden="1" thickTop="1">
      <c r="A10" s="553"/>
      <c r="B10" s="554" t="s">
        <v>2151</v>
      </c>
      <c r="C10" s="454" t="s">
        <v>3132</v>
      </c>
      <c r="D10" s="467">
        <v>43516</v>
      </c>
      <c r="E10" s="467">
        <f>D10+15</f>
        <v>43531</v>
      </c>
      <c r="F10" s="467">
        <f>$D10+19</f>
        <v>43535</v>
      </c>
      <c r="G10" s="467">
        <f>D10+21</f>
        <v>43537</v>
      </c>
      <c r="H10" s="467">
        <f>D10+23</f>
        <v>43539</v>
      </c>
      <c r="I10" s="467">
        <f>D10+24</f>
        <v>43540</v>
      </c>
      <c r="J10" s="467">
        <f>D10+30</f>
        <v>43546</v>
      </c>
      <c r="K10" s="71"/>
      <c r="L10" s="71"/>
    </row>
    <row r="11" spans="1:12" s="72" customFormat="1" ht="11.25" hidden="1">
      <c r="A11" s="553" t="s">
        <v>3133</v>
      </c>
      <c r="B11" s="554" t="s">
        <v>2151</v>
      </c>
      <c r="C11" s="550" t="s">
        <v>3134</v>
      </c>
      <c r="D11" s="421">
        <v>43530</v>
      </c>
      <c r="E11" s="421">
        <f t="shared" ref="E11" si="0">D11+15</f>
        <v>43545</v>
      </c>
      <c r="F11" s="421">
        <f t="shared" ref="F11" si="1">$D11+19</f>
        <v>43549</v>
      </c>
      <c r="G11" s="421">
        <f t="shared" ref="G11" si="2">D11+21</f>
        <v>43551</v>
      </c>
      <c r="H11" s="421">
        <f t="shared" ref="H11" si="3">D11+23</f>
        <v>43553</v>
      </c>
      <c r="I11" s="421">
        <f t="shared" ref="I11" si="4">D11+24</f>
        <v>43554</v>
      </c>
      <c r="J11" s="421">
        <f t="shared" ref="J11" si="5">D11+30</f>
        <v>43560</v>
      </c>
      <c r="K11" s="71"/>
      <c r="L11" s="71"/>
    </row>
    <row r="12" spans="1:12" s="72" customFormat="1" ht="24" hidden="1" thickTop="1" thickBot="1">
      <c r="A12" s="553"/>
      <c r="B12" s="957" t="s">
        <v>2219</v>
      </c>
      <c r="C12" s="179"/>
      <c r="D12" s="69" t="s">
        <v>3121</v>
      </c>
      <c r="E12" s="70" t="s">
        <v>3135</v>
      </c>
      <c r="F12" s="70" t="s">
        <v>98</v>
      </c>
      <c r="G12" s="70" t="s">
        <v>834</v>
      </c>
      <c r="H12" s="70" t="s">
        <v>647</v>
      </c>
      <c r="I12" s="70" t="s">
        <v>405</v>
      </c>
      <c r="J12" s="70" t="s">
        <v>3122</v>
      </c>
      <c r="K12" s="1355" t="s">
        <v>2000</v>
      </c>
      <c r="L12" s="1383" t="s">
        <v>3136</v>
      </c>
    </row>
    <row r="13" spans="1:12" s="72" customFormat="1" ht="14.25" hidden="1" thickTop="1" thickBot="1">
      <c r="A13" s="553"/>
      <c r="B13" s="73"/>
      <c r="C13" s="251" t="s">
        <v>3137</v>
      </c>
      <c r="D13" s="74" t="s">
        <v>1173</v>
      </c>
      <c r="E13" s="75" t="s">
        <v>3138</v>
      </c>
      <c r="F13" s="75" t="s">
        <v>3139</v>
      </c>
      <c r="G13" s="75" t="s">
        <v>3140</v>
      </c>
      <c r="H13" s="75" t="s">
        <v>3127</v>
      </c>
      <c r="I13" s="75" t="s">
        <v>3128</v>
      </c>
      <c r="J13" s="75" t="s">
        <v>3129</v>
      </c>
      <c r="K13" s="1385"/>
      <c r="L13" s="1385"/>
    </row>
    <row r="14" spans="1:12" s="72" customFormat="1" ht="12" hidden="1" thickTop="1">
      <c r="A14" s="553" t="s">
        <v>2747</v>
      </c>
      <c r="B14" s="554" t="s">
        <v>2151</v>
      </c>
      <c r="C14" s="550" t="s">
        <v>3141</v>
      </c>
      <c r="D14" s="421">
        <v>43753</v>
      </c>
      <c r="E14" s="421">
        <v>43765</v>
      </c>
      <c r="F14" s="421">
        <v>43765</v>
      </c>
      <c r="G14" s="421">
        <v>43769</v>
      </c>
      <c r="H14" s="421">
        <f t="shared" ref="H14:H15" si="6">E14+21</f>
        <v>43786</v>
      </c>
      <c r="I14" s="421">
        <f t="shared" ref="I14:I15" si="7">E14+24</f>
        <v>43789</v>
      </c>
      <c r="J14" s="421">
        <f t="shared" ref="J14:J15" si="8">E14+27</f>
        <v>43792</v>
      </c>
      <c r="K14" s="400"/>
      <c r="L14" s="62"/>
    </row>
    <row r="15" spans="1:12" s="72" customFormat="1" ht="11.25" hidden="1">
      <c r="A15" s="553" t="s">
        <v>3142</v>
      </c>
      <c r="B15" s="554" t="s">
        <v>2151</v>
      </c>
      <c r="C15" s="550" t="s">
        <v>3143</v>
      </c>
      <c r="D15" s="421">
        <v>43760</v>
      </c>
      <c r="E15" s="421">
        <v>43772</v>
      </c>
      <c r="F15" s="421">
        <v>43772</v>
      </c>
      <c r="G15" s="421">
        <v>43776</v>
      </c>
      <c r="H15" s="421">
        <f t="shared" si="6"/>
        <v>43793</v>
      </c>
      <c r="I15" s="421">
        <f t="shared" si="7"/>
        <v>43796</v>
      </c>
      <c r="J15" s="421">
        <f t="shared" si="8"/>
        <v>43799</v>
      </c>
      <c r="K15" s="71"/>
      <c r="L15" s="62"/>
    </row>
    <row r="16" spans="1:12" s="72" customFormat="1" ht="11.25" hidden="1">
      <c r="A16" s="553" t="s">
        <v>3144</v>
      </c>
      <c r="B16" s="554" t="s">
        <v>2151</v>
      </c>
      <c r="C16" s="550" t="s">
        <v>3145</v>
      </c>
      <c r="D16" s="421">
        <v>43809</v>
      </c>
      <c r="E16" s="421">
        <v>43821</v>
      </c>
      <c r="F16" s="421">
        <v>43821</v>
      </c>
      <c r="G16" s="421">
        <v>43825</v>
      </c>
      <c r="H16" s="421">
        <v>43830</v>
      </c>
      <c r="I16" s="421">
        <v>43833</v>
      </c>
      <c r="J16" s="421">
        <v>43836</v>
      </c>
      <c r="K16" s="71"/>
      <c r="L16" s="62"/>
    </row>
    <row r="17" spans="1:12" s="72" customFormat="1" ht="11.25" hidden="1">
      <c r="A17" s="553" t="s">
        <v>3146</v>
      </c>
      <c r="B17" s="554" t="s">
        <v>2151</v>
      </c>
      <c r="C17" s="798" t="s">
        <v>3147</v>
      </c>
      <c r="D17" s="421">
        <v>43872</v>
      </c>
      <c r="E17" s="421">
        <f>D17+12</f>
        <v>43884</v>
      </c>
      <c r="F17" s="421">
        <f>E17+12</f>
        <v>43896</v>
      </c>
      <c r="G17" s="421">
        <f t="shared" ref="G17" si="9">$D17+16</f>
        <v>43888</v>
      </c>
      <c r="H17" s="421">
        <f t="shared" ref="H17" si="10">E17+21</f>
        <v>43905</v>
      </c>
      <c r="I17" s="421">
        <f t="shared" ref="I17" si="11">E17+24</f>
        <v>43908</v>
      </c>
      <c r="J17" s="421">
        <f t="shared" ref="J17" si="12">E17+27</f>
        <v>43911</v>
      </c>
      <c r="K17" s="400"/>
      <c r="L17" s="62"/>
    </row>
    <row r="18" spans="1:12" s="72" customFormat="1" ht="12" hidden="1" thickBot="1">
      <c r="A18" s="553" t="s">
        <v>3148</v>
      </c>
      <c r="B18" s="661" t="s">
        <v>2151</v>
      </c>
      <c r="C18" s="799" t="s">
        <v>3149</v>
      </c>
      <c r="D18" s="556">
        <v>43886</v>
      </c>
      <c r="E18" s="556">
        <v>43898</v>
      </c>
      <c r="F18" s="556">
        <v>43898</v>
      </c>
      <c r="G18" s="556">
        <v>43902</v>
      </c>
      <c r="H18" s="556">
        <v>43907</v>
      </c>
      <c r="I18" s="556">
        <v>43910</v>
      </c>
      <c r="J18" s="556">
        <v>43913</v>
      </c>
      <c r="K18" s="400"/>
      <c r="L18" s="62"/>
    </row>
    <row r="19" spans="1:12" s="72" customFormat="1" ht="12" hidden="1" thickTop="1">
      <c r="A19" s="553" t="s">
        <v>3148</v>
      </c>
      <c r="B19" s="554" t="s">
        <v>2151</v>
      </c>
      <c r="C19" s="798" t="s">
        <v>3150</v>
      </c>
      <c r="D19" s="421">
        <v>43893</v>
      </c>
      <c r="E19" s="421">
        <v>43905</v>
      </c>
      <c r="F19" s="421">
        <v>43905</v>
      </c>
      <c r="G19" s="421">
        <v>43909</v>
      </c>
      <c r="H19" s="421">
        <v>43914</v>
      </c>
      <c r="I19" s="421">
        <v>43917</v>
      </c>
      <c r="J19" s="421">
        <v>43920</v>
      </c>
      <c r="K19" s="400"/>
      <c r="L19" s="62"/>
    </row>
    <row r="20" spans="1:12" s="72" customFormat="1" ht="11.25" hidden="1">
      <c r="A20" s="553" t="s">
        <v>2551</v>
      </c>
      <c r="B20" s="554" t="s">
        <v>2151</v>
      </c>
      <c r="C20" s="794" t="s">
        <v>3151</v>
      </c>
      <c r="D20" s="421">
        <v>43935</v>
      </c>
      <c r="E20" s="800">
        <v>43947</v>
      </c>
      <c r="F20" s="800">
        <v>43947</v>
      </c>
      <c r="G20" s="800">
        <v>43951</v>
      </c>
      <c r="H20" s="800">
        <v>43956</v>
      </c>
      <c r="I20" s="800">
        <f t="shared" ref="I20:I57" si="13">E20+24</f>
        <v>43971</v>
      </c>
      <c r="J20" s="800">
        <f t="shared" ref="J20:J57" si="14">E20+27</f>
        <v>43974</v>
      </c>
      <c r="K20" s="71"/>
      <c r="L20" s="62"/>
    </row>
    <row r="21" spans="1:12" s="72" customFormat="1" ht="11.25" hidden="1">
      <c r="A21" s="553" t="s">
        <v>3152</v>
      </c>
      <c r="B21" s="791" t="s">
        <v>2151</v>
      </c>
      <c r="C21" s="794" t="s">
        <v>3153</v>
      </c>
      <c r="D21" s="421">
        <v>43942</v>
      </c>
      <c r="E21" s="800">
        <v>43954</v>
      </c>
      <c r="F21" s="800">
        <v>43954</v>
      </c>
      <c r="G21" s="800">
        <v>43958</v>
      </c>
      <c r="H21" s="800">
        <v>43963</v>
      </c>
      <c r="I21" s="800">
        <f t="shared" si="13"/>
        <v>43978</v>
      </c>
      <c r="J21" s="800">
        <f t="shared" si="14"/>
        <v>43981</v>
      </c>
      <c r="K21" s="71"/>
      <c r="L21" s="62"/>
    </row>
    <row r="22" spans="1:12" s="72" customFormat="1" ht="12" hidden="1" thickBot="1">
      <c r="A22" s="553" t="s">
        <v>3154</v>
      </c>
      <c r="B22" s="792" t="s">
        <v>2151</v>
      </c>
      <c r="C22" s="795" t="s">
        <v>3155</v>
      </c>
      <c r="D22" s="790">
        <v>43949</v>
      </c>
      <c r="E22" s="801">
        <v>43961</v>
      </c>
      <c r="F22" s="801">
        <v>43961</v>
      </c>
      <c r="G22" s="801">
        <v>43965</v>
      </c>
      <c r="H22" s="801">
        <v>43970</v>
      </c>
      <c r="I22" s="801">
        <f t="shared" si="13"/>
        <v>43985</v>
      </c>
      <c r="J22" s="801">
        <f t="shared" si="14"/>
        <v>43988</v>
      </c>
      <c r="K22" s="71"/>
      <c r="L22" s="62"/>
    </row>
    <row r="23" spans="1:12" s="72" customFormat="1" ht="12" hidden="1" thickTop="1">
      <c r="A23" s="553" t="s">
        <v>3156</v>
      </c>
      <c r="B23" s="791" t="s">
        <v>2151</v>
      </c>
      <c r="C23" s="794" t="s">
        <v>3157</v>
      </c>
      <c r="D23" s="421">
        <v>43956</v>
      </c>
      <c r="E23" s="800">
        <v>43968</v>
      </c>
      <c r="F23" s="800">
        <v>43968</v>
      </c>
      <c r="G23" s="800">
        <v>43972</v>
      </c>
      <c r="H23" s="800">
        <v>43977</v>
      </c>
      <c r="I23" s="800">
        <f t="shared" si="13"/>
        <v>43992</v>
      </c>
      <c r="J23" s="800">
        <f t="shared" si="14"/>
        <v>43995</v>
      </c>
      <c r="K23" s="71"/>
      <c r="L23" s="62"/>
    </row>
    <row r="24" spans="1:12" s="72" customFormat="1" ht="11.25" hidden="1">
      <c r="A24" s="553" t="s">
        <v>2463</v>
      </c>
      <c r="B24" s="791" t="s">
        <v>2151</v>
      </c>
      <c r="C24" s="794" t="s">
        <v>3158</v>
      </c>
      <c r="D24" s="421">
        <v>43963</v>
      </c>
      <c r="E24" s="800">
        <v>43975</v>
      </c>
      <c r="F24" s="800">
        <v>43975</v>
      </c>
      <c r="G24" s="800">
        <v>43979</v>
      </c>
      <c r="H24" s="800">
        <v>43984</v>
      </c>
      <c r="I24" s="800">
        <f t="shared" si="13"/>
        <v>43999</v>
      </c>
      <c r="J24" s="800">
        <f t="shared" si="14"/>
        <v>44002</v>
      </c>
      <c r="K24" s="71"/>
      <c r="L24" s="62"/>
    </row>
    <row r="25" spans="1:12" s="72" customFormat="1" ht="11.25" hidden="1">
      <c r="A25" s="553"/>
      <c r="B25" s="466" t="s">
        <v>2151</v>
      </c>
      <c r="C25" s="796" t="s">
        <v>3159</v>
      </c>
      <c r="D25" s="467">
        <v>43970</v>
      </c>
      <c r="E25" s="802">
        <v>43982</v>
      </c>
      <c r="F25" s="802">
        <v>43982</v>
      </c>
      <c r="G25" s="802">
        <v>43986</v>
      </c>
      <c r="H25" s="802">
        <v>43991</v>
      </c>
      <c r="I25" s="802">
        <f t="shared" si="13"/>
        <v>44006</v>
      </c>
      <c r="J25" s="802">
        <f t="shared" si="14"/>
        <v>44009</v>
      </c>
      <c r="K25" s="71"/>
      <c r="L25" s="62"/>
    </row>
    <row r="26" spans="1:12" s="72" customFormat="1" ht="12" hidden="1" thickBot="1">
      <c r="A26" s="553"/>
      <c r="B26" s="792" t="s">
        <v>2151</v>
      </c>
      <c r="C26" s="795" t="s">
        <v>3160</v>
      </c>
      <c r="D26" s="790">
        <v>43977</v>
      </c>
      <c r="E26" s="801">
        <v>43989</v>
      </c>
      <c r="F26" s="801">
        <v>43989</v>
      </c>
      <c r="G26" s="801">
        <v>43993</v>
      </c>
      <c r="H26" s="801">
        <v>43998</v>
      </c>
      <c r="I26" s="801">
        <f t="shared" si="13"/>
        <v>44013</v>
      </c>
      <c r="J26" s="801">
        <f t="shared" si="14"/>
        <v>44016</v>
      </c>
      <c r="K26" s="71"/>
      <c r="L26" s="62"/>
    </row>
    <row r="27" spans="1:12" s="72" customFormat="1" ht="12" hidden="1" thickTop="1">
      <c r="A27" s="553" t="s">
        <v>3161</v>
      </c>
      <c r="B27" s="466" t="s">
        <v>2151</v>
      </c>
      <c r="C27" s="796" t="s">
        <v>3162</v>
      </c>
      <c r="D27" s="467">
        <f t="shared" ref="D27:D57" si="15">D26+7</f>
        <v>43984</v>
      </c>
      <c r="E27" s="802">
        <f t="shared" ref="E27:F57" si="16">D27+12</f>
        <v>43996</v>
      </c>
      <c r="F27" s="802">
        <f t="shared" si="16"/>
        <v>44008</v>
      </c>
      <c r="G27" s="802">
        <f t="shared" ref="G27" si="17">$D27+16</f>
        <v>44000</v>
      </c>
      <c r="H27" s="802">
        <f t="shared" ref="H27:H57" si="18">E27+21</f>
        <v>44017</v>
      </c>
      <c r="I27" s="802">
        <f t="shared" si="13"/>
        <v>44020</v>
      </c>
      <c r="J27" s="802">
        <f t="shared" si="14"/>
        <v>44023</v>
      </c>
      <c r="K27" s="71"/>
      <c r="L27" s="62"/>
    </row>
    <row r="28" spans="1:12" s="72" customFormat="1" ht="11.25" hidden="1">
      <c r="A28" s="553"/>
      <c r="B28" s="466" t="s">
        <v>2151</v>
      </c>
      <c r="C28" s="796" t="s">
        <v>3163</v>
      </c>
      <c r="D28" s="467">
        <f t="shared" si="15"/>
        <v>43991</v>
      </c>
      <c r="E28" s="802">
        <f t="shared" si="16"/>
        <v>44003</v>
      </c>
      <c r="F28" s="802">
        <f t="shared" si="16"/>
        <v>44015</v>
      </c>
      <c r="G28" s="802">
        <f t="shared" ref="G28:G35" si="19">$D28+16</f>
        <v>44007</v>
      </c>
      <c r="H28" s="802">
        <f t="shared" si="18"/>
        <v>44024</v>
      </c>
      <c r="I28" s="802">
        <f t="shared" si="13"/>
        <v>44027</v>
      </c>
      <c r="J28" s="802">
        <f t="shared" si="14"/>
        <v>44030</v>
      </c>
      <c r="K28" s="71"/>
      <c r="L28" s="62"/>
    </row>
    <row r="29" spans="1:12" s="72" customFormat="1" ht="11.25" hidden="1">
      <c r="A29" s="553" t="s">
        <v>3164</v>
      </c>
      <c r="B29" s="466" t="s">
        <v>2151</v>
      </c>
      <c r="C29" s="796" t="s">
        <v>3165</v>
      </c>
      <c r="D29" s="467">
        <f t="shared" si="15"/>
        <v>43998</v>
      </c>
      <c r="E29" s="802">
        <f t="shared" si="16"/>
        <v>44010</v>
      </c>
      <c r="F29" s="802">
        <f t="shared" si="16"/>
        <v>44022</v>
      </c>
      <c r="G29" s="802">
        <f t="shared" si="19"/>
        <v>44014</v>
      </c>
      <c r="H29" s="802">
        <f t="shared" si="18"/>
        <v>44031</v>
      </c>
      <c r="I29" s="802">
        <f t="shared" si="13"/>
        <v>44034</v>
      </c>
      <c r="J29" s="802">
        <f t="shared" si="14"/>
        <v>44037</v>
      </c>
      <c r="K29" s="71"/>
      <c r="L29" s="62"/>
    </row>
    <row r="30" spans="1:12" s="72" customFormat="1" ht="11.25" hidden="1">
      <c r="A30" s="553" t="s">
        <v>3166</v>
      </c>
      <c r="B30" s="466" t="s">
        <v>2151</v>
      </c>
      <c r="C30" s="796" t="s">
        <v>3167</v>
      </c>
      <c r="D30" s="467">
        <f t="shared" si="15"/>
        <v>44005</v>
      </c>
      <c r="E30" s="802">
        <f t="shared" si="16"/>
        <v>44017</v>
      </c>
      <c r="F30" s="802">
        <f t="shared" si="16"/>
        <v>44029</v>
      </c>
      <c r="G30" s="802">
        <f t="shared" si="19"/>
        <v>44021</v>
      </c>
      <c r="H30" s="802">
        <f t="shared" si="18"/>
        <v>44038</v>
      </c>
      <c r="I30" s="802">
        <f t="shared" si="13"/>
        <v>44041</v>
      </c>
      <c r="J30" s="802">
        <f t="shared" si="14"/>
        <v>44044</v>
      </c>
      <c r="K30" s="71"/>
      <c r="L30" s="62"/>
    </row>
    <row r="31" spans="1:12" s="72" customFormat="1" ht="12" hidden="1" thickBot="1">
      <c r="A31" s="553" t="s">
        <v>3168</v>
      </c>
      <c r="B31" s="792" t="s">
        <v>2151</v>
      </c>
      <c r="C31" s="795" t="s">
        <v>3169</v>
      </c>
      <c r="D31" s="790">
        <f t="shared" si="15"/>
        <v>44012</v>
      </c>
      <c r="E31" s="801">
        <f t="shared" si="16"/>
        <v>44024</v>
      </c>
      <c r="F31" s="801">
        <f t="shared" si="16"/>
        <v>44036</v>
      </c>
      <c r="G31" s="801">
        <f t="shared" si="19"/>
        <v>44028</v>
      </c>
      <c r="H31" s="801">
        <f t="shared" si="18"/>
        <v>44045</v>
      </c>
      <c r="I31" s="801">
        <f t="shared" si="13"/>
        <v>44048</v>
      </c>
      <c r="J31" s="801">
        <f t="shared" si="14"/>
        <v>44051</v>
      </c>
      <c r="K31" s="71"/>
      <c r="L31" s="62"/>
    </row>
    <row r="32" spans="1:12" s="72" customFormat="1" ht="12" hidden="1" thickTop="1">
      <c r="A32" s="553"/>
      <c r="B32" s="793" t="s">
        <v>2151</v>
      </c>
      <c r="C32" s="797" t="s">
        <v>3170</v>
      </c>
      <c r="D32" s="420">
        <f t="shared" si="15"/>
        <v>44019</v>
      </c>
      <c r="E32" s="803">
        <f t="shared" si="16"/>
        <v>44031</v>
      </c>
      <c r="F32" s="803">
        <f t="shared" si="16"/>
        <v>44043</v>
      </c>
      <c r="G32" s="803">
        <f t="shared" si="19"/>
        <v>44035</v>
      </c>
      <c r="H32" s="803">
        <f t="shared" si="18"/>
        <v>44052</v>
      </c>
      <c r="I32" s="803">
        <f t="shared" si="13"/>
        <v>44055</v>
      </c>
      <c r="J32" s="803">
        <f t="shared" si="14"/>
        <v>44058</v>
      </c>
      <c r="K32" s="71"/>
      <c r="L32" s="62"/>
    </row>
    <row r="33" spans="1:12" s="72" customFormat="1" ht="11.25" hidden="1">
      <c r="A33" s="553"/>
      <c r="B33" s="793" t="s">
        <v>2151</v>
      </c>
      <c r="C33" s="796" t="s">
        <v>3171</v>
      </c>
      <c r="D33" s="467">
        <f t="shared" si="15"/>
        <v>44026</v>
      </c>
      <c r="E33" s="467">
        <f t="shared" si="16"/>
        <v>44038</v>
      </c>
      <c r="F33" s="467">
        <f t="shared" si="16"/>
        <v>44050</v>
      </c>
      <c r="G33" s="467">
        <f t="shared" si="19"/>
        <v>44042</v>
      </c>
      <c r="H33" s="467">
        <f t="shared" si="18"/>
        <v>44059</v>
      </c>
      <c r="I33" s="467">
        <f t="shared" si="13"/>
        <v>44062</v>
      </c>
      <c r="J33" s="467">
        <f t="shared" si="14"/>
        <v>44065</v>
      </c>
      <c r="K33" s="71"/>
      <c r="L33" s="62"/>
    </row>
    <row r="34" spans="1:12" s="72" customFormat="1" ht="11.25" hidden="1">
      <c r="A34" s="553"/>
      <c r="B34" s="793" t="s">
        <v>2151</v>
      </c>
      <c r="C34" s="796" t="s">
        <v>3172</v>
      </c>
      <c r="D34" s="467">
        <f t="shared" si="15"/>
        <v>44033</v>
      </c>
      <c r="E34" s="467">
        <f t="shared" si="16"/>
        <v>44045</v>
      </c>
      <c r="F34" s="467">
        <f t="shared" si="16"/>
        <v>44057</v>
      </c>
      <c r="G34" s="467">
        <f t="shared" si="19"/>
        <v>44049</v>
      </c>
      <c r="H34" s="467">
        <f t="shared" si="18"/>
        <v>44066</v>
      </c>
      <c r="I34" s="467">
        <f t="shared" si="13"/>
        <v>44069</v>
      </c>
      <c r="J34" s="467">
        <f t="shared" si="14"/>
        <v>44072</v>
      </c>
      <c r="K34" s="71"/>
      <c r="L34" s="62"/>
    </row>
    <row r="35" spans="1:12" s="72" customFormat="1" ht="12" hidden="1" thickBot="1">
      <c r="A35" s="553"/>
      <c r="B35" s="792" t="s">
        <v>2151</v>
      </c>
      <c r="C35" s="891" t="s">
        <v>3173</v>
      </c>
      <c r="D35" s="556">
        <f t="shared" si="15"/>
        <v>44040</v>
      </c>
      <c r="E35" s="556">
        <f t="shared" si="16"/>
        <v>44052</v>
      </c>
      <c r="F35" s="556">
        <f t="shared" si="16"/>
        <v>44064</v>
      </c>
      <c r="G35" s="556">
        <f t="shared" si="19"/>
        <v>44056</v>
      </c>
      <c r="H35" s="556">
        <f t="shared" si="18"/>
        <v>44073</v>
      </c>
      <c r="I35" s="556">
        <f t="shared" si="13"/>
        <v>44076</v>
      </c>
      <c r="J35" s="556">
        <f t="shared" si="14"/>
        <v>44079</v>
      </c>
      <c r="K35" s="71"/>
      <c r="L35" s="62"/>
    </row>
    <row r="36" spans="1:12" s="72" customFormat="1" ht="12" hidden="1" thickTop="1">
      <c r="A36" s="553"/>
      <c r="B36" s="793" t="s">
        <v>2151</v>
      </c>
      <c r="C36" s="796" t="s">
        <v>3174</v>
      </c>
      <c r="D36" s="467">
        <f t="shared" si="15"/>
        <v>44047</v>
      </c>
      <c r="E36" s="467">
        <f t="shared" si="16"/>
        <v>44059</v>
      </c>
      <c r="F36" s="467">
        <f t="shared" si="16"/>
        <v>44071</v>
      </c>
      <c r="G36" s="467">
        <f t="shared" ref="G36:G40" si="20">$D36+16</f>
        <v>44063</v>
      </c>
      <c r="H36" s="467">
        <f t="shared" si="18"/>
        <v>44080</v>
      </c>
      <c r="I36" s="467">
        <f t="shared" si="13"/>
        <v>44083</v>
      </c>
      <c r="J36" s="467">
        <f t="shared" si="14"/>
        <v>44086</v>
      </c>
      <c r="K36" s="71"/>
      <c r="L36" s="62"/>
    </row>
    <row r="37" spans="1:12" s="72" customFormat="1" ht="11.25" hidden="1">
      <c r="A37" s="553"/>
      <c r="B37" s="793" t="s">
        <v>2151</v>
      </c>
      <c r="C37" s="796" t="s">
        <v>3175</v>
      </c>
      <c r="D37" s="467">
        <f t="shared" si="15"/>
        <v>44054</v>
      </c>
      <c r="E37" s="467">
        <f t="shared" si="16"/>
        <v>44066</v>
      </c>
      <c r="F37" s="467">
        <f t="shared" si="16"/>
        <v>44078</v>
      </c>
      <c r="G37" s="467">
        <f t="shared" si="20"/>
        <v>44070</v>
      </c>
      <c r="H37" s="467">
        <f t="shared" si="18"/>
        <v>44087</v>
      </c>
      <c r="I37" s="467">
        <f t="shared" si="13"/>
        <v>44090</v>
      </c>
      <c r="J37" s="467">
        <f t="shared" si="14"/>
        <v>44093</v>
      </c>
      <c r="K37" s="71"/>
      <c r="L37" s="62"/>
    </row>
    <row r="38" spans="1:12" s="72" customFormat="1" ht="11.25" hidden="1">
      <c r="A38" s="553"/>
      <c r="B38" s="793" t="s">
        <v>2151</v>
      </c>
      <c r="C38" s="796" t="s">
        <v>3176</v>
      </c>
      <c r="D38" s="467">
        <f t="shared" si="15"/>
        <v>44061</v>
      </c>
      <c r="E38" s="467">
        <f t="shared" si="16"/>
        <v>44073</v>
      </c>
      <c r="F38" s="467">
        <f t="shared" si="16"/>
        <v>44085</v>
      </c>
      <c r="G38" s="467">
        <f t="shared" si="20"/>
        <v>44077</v>
      </c>
      <c r="H38" s="467">
        <f t="shared" si="18"/>
        <v>44094</v>
      </c>
      <c r="I38" s="467">
        <f t="shared" si="13"/>
        <v>44097</v>
      </c>
      <c r="J38" s="467">
        <f t="shared" si="14"/>
        <v>44100</v>
      </c>
      <c r="K38" s="71"/>
      <c r="L38" s="62"/>
    </row>
    <row r="39" spans="1:12" s="72" customFormat="1" ht="12" hidden="1" thickBot="1">
      <c r="A39" s="553"/>
      <c r="B39" s="792" t="s">
        <v>2151</v>
      </c>
      <c r="C39" s="795" t="s">
        <v>3177</v>
      </c>
      <c r="D39" s="790">
        <f t="shared" si="15"/>
        <v>44068</v>
      </c>
      <c r="E39" s="790">
        <f t="shared" si="16"/>
        <v>44080</v>
      </c>
      <c r="F39" s="790">
        <f t="shared" si="16"/>
        <v>44092</v>
      </c>
      <c r="G39" s="790">
        <f t="shared" si="20"/>
        <v>44084</v>
      </c>
      <c r="H39" s="790">
        <f t="shared" si="18"/>
        <v>44101</v>
      </c>
      <c r="I39" s="790">
        <f t="shared" si="13"/>
        <v>44104</v>
      </c>
      <c r="J39" s="790">
        <f t="shared" si="14"/>
        <v>44107</v>
      </c>
      <c r="K39" s="71"/>
      <c r="L39" s="62"/>
    </row>
    <row r="40" spans="1:12" s="72" customFormat="1" ht="12" hidden="1" thickTop="1">
      <c r="A40" s="553"/>
      <c r="B40" s="793" t="s">
        <v>2151</v>
      </c>
      <c r="C40" s="796" t="s">
        <v>3178</v>
      </c>
      <c r="D40" s="467">
        <f t="shared" si="15"/>
        <v>44075</v>
      </c>
      <c r="E40" s="467">
        <f t="shared" si="16"/>
        <v>44087</v>
      </c>
      <c r="F40" s="467">
        <f t="shared" si="16"/>
        <v>44099</v>
      </c>
      <c r="G40" s="467">
        <f t="shared" si="20"/>
        <v>44091</v>
      </c>
      <c r="H40" s="467">
        <f t="shared" si="18"/>
        <v>44108</v>
      </c>
      <c r="I40" s="467">
        <f t="shared" si="13"/>
        <v>44111</v>
      </c>
      <c r="J40" s="467">
        <f t="shared" si="14"/>
        <v>44114</v>
      </c>
      <c r="K40" s="71"/>
      <c r="L40" s="62"/>
    </row>
    <row r="41" spans="1:12" s="72" customFormat="1" ht="11.25" hidden="1">
      <c r="A41" s="553"/>
      <c r="B41" s="793" t="s">
        <v>2151</v>
      </c>
      <c r="C41" s="796" t="s">
        <v>3179</v>
      </c>
      <c r="D41" s="467">
        <f t="shared" si="15"/>
        <v>44082</v>
      </c>
      <c r="E41" s="467">
        <f t="shared" si="16"/>
        <v>44094</v>
      </c>
      <c r="F41" s="467">
        <f t="shared" si="16"/>
        <v>44106</v>
      </c>
      <c r="G41" s="467">
        <f t="shared" ref="G41:G57" si="21">$D41+16</f>
        <v>44098</v>
      </c>
      <c r="H41" s="467">
        <f t="shared" si="18"/>
        <v>44115</v>
      </c>
      <c r="I41" s="467">
        <f t="shared" si="13"/>
        <v>44118</v>
      </c>
      <c r="J41" s="467">
        <f t="shared" si="14"/>
        <v>44121</v>
      </c>
      <c r="K41" s="71"/>
      <c r="L41" s="62"/>
    </row>
    <row r="42" spans="1:12" s="72" customFormat="1" ht="11.25" hidden="1">
      <c r="A42" s="553"/>
      <c r="B42" s="793" t="s">
        <v>2151</v>
      </c>
      <c r="C42" s="796" t="s">
        <v>3180</v>
      </c>
      <c r="D42" s="467">
        <f t="shared" si="15"/>
        <v>44089</v>
      </c>
      <c r="E42" s="467">
        <f t="shared" si="16"/>
        <v>44101</v>
      </c>
      <c r="F42" s="467">
        <f t="shared" si="16"/>
        <v>44113</v>
      </c>
      <c r="G42" s="467">
        <f t="shared" si="21"/>
        <v>44105</v>
      </c>
      <c r="H42" s="467">
        <f t="shared" si="18"/>
        <v>44122</v>
      </c>
      <c r="I42" s="467">
        <f t="shared" si="13"/>
        <v>44125</v>
      </c>
      <c r="J42" s="467">
        <f t="shared" si="14"/>
        <v>44128</v>
      </c>
      <c r="K42" s="71"/>
      <c r="L42" s="62"/>
    </row>
    <row r="43" spans="1:12" s="72" customFormat="1" ht="11.25" hidden="1">
      <c r="A43" s="553"/>
      <c r="B43" s="793" t="s">
        <v>2151</v>
      </c>
      <c r="C43" s="796" t="s">
        <v>3181</v>
      </c>
      <c r="D43" s="467">
        <f t="shared" si="15"/>
        <v>44096</v>
      </c>
      <c r="E43" s="467">
        <f t="shared" si="16"/>
        <v>44108</v>
      </c>
      <c r="F43" s="467">
        <f t="shared" si="16"/>
        <v>44120</v>
      </c>
      <c r="G43" s="467">
        <f t="shared" si="21"/>
        <v>44112</v>
      </c>
      <c r="H43" s="467">
        <f t="shared" si="18"/>
        <v>44129</v>
      </c>
      <c r="I43" s="467">
        <f t="shared" si="13"/>
        <v>44132</v>
      </c>
      <c r="J43" s="467">
        <f t="shared" si="14"/>
        <v>44135</v>
      </c>
      <c r="K43" s="71"/>
      <c r="L43" s="62"/>
    </row>
    <row r="44" spans="1:12" s="72" customFormat="1" ht="12" hidden="1" thickBot="1">
      <c r="A44" s="553"/>
      <c r="B44" s="792" t="s">
        <v>2151</v>
      </c>
      <c r="C44" s="795" t="s">
        <v>3182</v>
      </c>
      <c r="D44" s="790">
        <f t="shared" si="15"/>
        <v>44103</v>
      </c>
      <c r="E44" s="790">
        <f t="shared" si="16"/>
        <v>44115</v>
      </c>
      <c r="F44" s="790">
        <f t="shared" si="16"/>
        <v>44127</v>
      </c>
      <c r="G44" s="790">
        <f t="shared" si="21"/>
        <v>44119</v>
      </c>
      <c r="H44" s="790">
        <f t="shared" si="18"/>
        <v>44136</v>
      </c>
      <c r="I44" s="790">
        <f t="shared" si="13"/>
        <v>44139</v>
      </c>
      <c r="J44" s="790">
        <f t="shared" si="14"/>
        <v>44142</v>
      </c>
      <c r="K44" s="71"/>
      <c r="L44" s="62"/>
    </row>
    <row r="45" spans="1:12" s="72" customFormat="1" ht="12" hidden="1" thickTop="1">
      <c r="A45" s="553"/>
      <c r="B45" s="793" t="s">
        <v>2151</v>
      </c>
      <c r="C45" s="796" t="s">
        <v>3183</v>
      </c>
      <c r="D45" s="467">
        <f t="shared" si="15"/>
        <v>44110</v>
      </c>
      <c r="E45" s="467">
        <f t="shared" si="16"/>
        <v>44122</v>
      </c>
      <c r="F45" s="467">
        <f t="shared" si="16"/>
        <v>44134</v>
      </c>
      <c r="G45" s="467">
        <f t="shared" si="21"/>
        <v>44126</v>
      </c>
      <c r="H45" s="467">
        <f t="shared" si="18"/>
        <v>44143</v>
      </c>
      <c r="I45" s="467">
        <f t="shared" si="13"/>
        <v>44146</v>
      </c>
      <c r="J45" s="467">
        <f t="shared" si="14"/>
        <v>44149</v>
      </c>
      <c r="K45" s="71"/>
      <c r="L45" s="62"/>
    </row>
    <row r="46" spans="1:12" s="72" customFormat="1" ht="11.25" hidden="1">
      <c r="A46" s="553"/>
      <c r="B46" s="793" t="s">
        <v>2151</v>
      </c>
      <c r="C46" s="454" t="s">
        <v>3184</v>
      </c>
      <c r="D46" s="287">
        <f t="shared" si="15"/>
        <v>44117</v>
      </c>
      <c r="E46" s="184">
        <f t="shared" si="16"/>
        <v>44129</v>
      </c>
      <c r="F46" s="184">
        <f t="shared" si="16"/>
        <v>44141</v>
      </c>
      <c r="G46" s="184">
        <f t="shared" si="21"/>
        <v>44133</v>
      </c>
      <c r="H46" s="184">
        <f t="shared" si="18"/>
        <v>44150</v>
      </c>
      <c r="I46" s="184">
        <f t="shared" si="13"/>
        <v>44153</v>
      </c>
      <c r="J46" s="184">
        <f t="shared" si="14"/>
        <v>44156</v>
      </c>
      <c r="K46" s="71"/>
      <c r="L46" s="62"/>
    </row>
    <row r="47" spans="1:12" s="72" customFormat="1" ht="11.25" hidden="1">
      <c r="A47" s="553"/>
      <c r="B47" s="793" t="s">
        <v>2151</v>
      </c>
      <c r="C47" s="454" t="s">
        <v>3185</v>
      </c>
      <c r="D47" s="287">
        <f t="shared" si="15"/>
        <v>44124</v>
      </c>
      <c r="E47" s="184">
        <f t="shared" si="16"/>
        <v>44136</v>
      </c>
      <c r="F47" s="184">
        <f t="shared" si="16"/>
        <v>44148</v>
      </c>
      <c r="G47" s="184">
        <f t="shared" si="21"/>
        <v>44140</v>
      </c>
      <c r="H47" s="184">
        <f t="shared" si="18"/>
        <v>44157</v>
      </c>
      <c r="I47" s="184">
        <f t="shared" si="13"/>
        <v>44160</v>
      </c>
      <c r="J47" s="184">
        <f t="shared" si="14"/>
        <v>44163</v>
      </c>
      <c r="K47" s="71"/>
      <c r="L47" s="62"/>
    </row>
    <row r="48" spans="1:12" s="72" customFormat="1" ht="12" hidden="1" thickBot="1">
      <c r="A48" s="553"/>
      <c r="B48" s="793" t="s">
        <v>2151</v>
      </c>
      <c r="C48" s="1015" t="s">
        <v>3186</v>
      </c>
      <c r="D48" s="76">
        <f t="shared" si="15"/>
        <v>44131</v>
      </c>
      <c r="E48" s="188">
        <f t="shared" si="16"/>
        <v>44143</v>
      </c>
      <c r="F48" s="188">
        <f t="shared" si="16"/>
        <v>44155</v>
      </c>
      <c r="G48" s="188">
        <f t="shared" si="21"/>
        <v>44147</v>
      </c>
      <c r="H48" s="188">
        <f t="shared" si="18"/>
        <v>44164</v>
      </c>
      <c r="I48" s="188">
        <f t="shared" si="13"/>
        <v>44167</v>
      </c>
      <c r="J48" s="188">
        <f t="shared" si="14"/>
        <v>44170</v>
      </c>
      <c r="K48" s="71"/>
      <c r="L48" s="62"/>
    </row>
    <row r="49" spans="1:12" s="72" customFormat="1" ht="12" hidden="1" thickTop="1">
      <c r="A49" s="553"/>
      <c r="B49" s="793" t="s">
        <v>2151</v>
      </c>
      <c r="C49" s="454" t="s">
        <v>3187</v>
      </c>
      <c r="D49" s="287">
        <f t="shared" si="15"/>
        <v>44138</v>
      </c>
      <c r="E49" s="184">
        <f t="shared" si="16"/>
        <v>44150</v>
      </c>
      <c r="F49" s="184">
        <f t="shared" si="16"/>
        <v>44162</v>
      </c>
      <c r="G49" s="184">
        <f t="shared" si="21"/>
        <v>44154</v>
      </c>
      <c r="H49" s="184">
        <f t="shared" si="18"/>
        <v>44171</v>
      </c>
      <c r="I49" s="184">
        <f t="shared" si="13"/>
        <v>44174</v>
      </c>
      <c r="J49" s="184">
        <f t="shared" si="14"/>
        <v>44177</v>
      </c>
      <c r="K49" s="71"/>
      <c r="L49" s="62"/>
    </row>
    <row r="50" spans="1:12" s="72" customFormat="1" ht="11.25" hidden="1">
      <c r="A50" s="553"/>
      <c r="B50" s="793" t="s">
        <v>2151</v>
      </c>
      <c r="C50" s="454" t="s">
        <v>3188</v>
      </c>
      <c r="D50" s="287">
        <f t="shared" si="15"/>
        <v>44145</v>
      </c>
      <c r="E50" s="184">
        <f t="shared" si="16"/>
        <v>44157</v>
      </c>
      <c r="F50" s="184">
        <f t="shared" si="16"/>
        <v>44169</v>
      </c>
      <c r="G50" s="184">
        <f t="shared" si="21"/>
        <v>44161</v>
      </c>
      <c r="H50" s="184">
        <f t="shared" si="18"/>
        <v>44178</v>
      </c>
      <c r="I50" s="184">
        <f t="shared" si="13"/>
        <v>44181</v>
      </c>
      <c r="J50" s="184">
        <f t="shared" si="14"/>
        <v>44184</v>
      </c>
      <c r="K50" s="71"/>
      <c r="L50" s="62"/>
    </row>
    <row r="51" spans="1:12" s="72" customFormat="1" ht="11.25" hidden="1">
      <c r="A51" s="553"/>
      <c r="B51" s="793" t="s">
        <v>2151</v>
      </c>
      <c r="C51" s="454" t="s">
        <v>3189</v>
      </c>
      <c r="D51" s="287">
        <f t="shared" si="15"/>
        <v>44152</v>
      </c>
      <c r="E51" s="184">
        <f t="shared" si="16"/>
        <v>44164</v>
      </c>
      <c r="F51" s="184">
        <f t="shared" si="16"/>
        <v>44176</v>
      </c>
      <c r="G51" s="184">
        <f t="shared" si="21"/>
        <v>44168</v>
      </c>
      <c r="H51" s="184">
        <f t="shared" si="18"/>
        <v>44185</v>
      </c>
      <c r="I51" s="184">
        <f t="shared" si="13"/>
        <v>44188</v>
      </c>
      <c r="J51" s="184">
        <f t="shared" si="14"/>
        <v>44191</v>
      </c>
      <c r="K51" s="71"/>
      <c r="L51" s="62"/>
    </row>
    <row r="52" spans="1:12" s="72" customFormat="1" ht="11.25" hidden="1">
      <c r="A52" s="553"/>
      <c r="B52" s="793" t="s">
        <v>2151</v>
      </c>
      <c r="C52" s="454" t="s">
        <v>3190</v>
      </c>
      <c r="D52" s="287">
        <f t="shared" si="15"/>
        <v>44159</v>
      </c>
      <c r="E52" s="184">
        <f t="shared" si="16"/>
        <v>44171</v>
      </c>
      <c r="F52" s="184">
        <f t="shared" si="16"/>
        <v>44183</v>
      </c>
      <c r="G52" s="184">
        <f t="shared" si="21"/>
        <v>44175</v>
      </c>
      <c r="H52" s="184">
        <f t="shared" si="18"/>
        <v>44192</v>
      </c>
      <c r="I52" s="184">
        <f t="shared" si="13"/>
        <v>44195</v>
      </c>
      <c r="J52" s="184">
        <f t="shared" si="14"/>
        <v>44198</v>
      </c>
      <c r="K52" s="71"/>
      <c r="L52" s="62"/>
    </row>
    <row r="53" spans="1:12" s="72" customFormat="1" ht="11.25" hidden="1">
      <c r="A53" s="553"/>
      <c r="B53" s="793" t="s">
        <v>2151</v>
      </c>
      <c r="C53" s="454" t="s">
        <v>3191</v>
      </c>
      <c r="D53" s="287">
        <f t="shared" si="15"/>
        <v>44166</v>
      </c>
      <c r="E53" s="184">
        <f t="shared" si="16"/>
        <v>44178</v>
      </c>
      <c r="F53" s="184">
        <f t="shared" si="16"/>
        <v>44190</v>
      </c>
      <c r="G53" s="184">
        <f t="shared" si="21"/>
        <v>44182</v>
      </c>
      <c r="H53" s="184">
        <f t="shared" si="18"/>
        <v>44199</v>
      </c>
      <c r="I53" s="184">
        <f t="shared" si="13"/>
        <v>44202</v>
      </c>
      <c r="J53" s="184">
        <f t="shared" si="14"/>
        <v>44205</v>
      </c>
      <c r="K53" s="71"/>
      <c r="L53" s="62"/>
    </row>
    <row r="54" spans="1:12" s="72" customFormat="1" ht="11.25" hidden="1">
      <c r="A54" s="553"/>
      <c r="B54" s="793" t="s">
        <v>2151</v>
      </c>
      <c r="C54" s="454" t="s">
        <v>3192</v>
      </c>
      <c r="D54" s="287">
        <f t="shared" si="15"/>
        <v>44173</v>
      </c>
      <c r="E54" s="184">
        <f t="shared" si="16"/>
        <v>44185</v>
      </c>
      <c r="F54" s="184">
        <f t="shared" si="16"/>
        <v>44197</v>
      </c>
      <c r="G54" s="184">
        <f t="shared" si="21"/>
        <v>44189</v>
      </c>
      <c r="H54" s="184">
        <f t="shared" si="18"/>
        <v>44206</v>
      </c>
      <c r="I54" s="184">
        <f t="shared" si="13"/>
        <v>44209</v>
      </c>
      <c r="J54" s="184">
        <f t="shared" si="14"/>
        <v>44212</v>
      </c>
      <c r="K54" s="71"/>
      <c r="L54" s="62"/>
    </row>
    <row r="55" spans="1:12" s="72" customFormat="1" ht="11.25" hidden="1">
      <c r="A55" s="553"/>
      <c r="B55" s="793" t="s">
        <v>2151</v>
      </c>
      <c r="C55" s="454" t="s">
        <v>3193</v>
      </c>
      <c r="D55" s="287">
        <f t="shared" si="15"/>
        <v>44180</v>
      </c>
      <c r="E55" s="184">
        <f t="shared" si="16"/>
        <v>44192</v>
      </c>
      <c r="F55" s="184">
        <f t="shared" si="16"/>
        <v>44204</v>
      </c>
      <c r="G55" s="184">
        <f t="shared" si="21"/>
        <v>44196</v>
      </c>
      <c r="H55" s="184">
        <f t="shared" si="18"/>
        <v>44213</v>
      </c>
      <c r="I55" s="184">
        <f t="shared" si="13"/>
        <v>44216</v>
      </c>
      <c r="J55" s="184">
        <f t="shared" si="14"/>
        <v>44219</v>
      </c>
      <c r="K55" s="71"/>
      <c r="L55" s="62"/>
    </row>
    <row r="56" spans="1:12" s="72" customFormat="1" ht="11.25" hidden="1">
      <c r="A56" s="553"/>
      <c r="B56" s="793" t="s">
        <v>2151</v>
      </c>
      <c r="C56" s="454" t="s">
        <v>3194</v>
      </c>
      <c r="D56" s="287">
        <f t="shared" si="15"/>
        <v>44187</v>
      </c>
      <c r="E56" s="184">
        <f t="shared" si="16"/>
        <v>44199</v>
      </c>
      <c r="F56" s="184">
        <f t="shared" si="16"/>
        <v>44211</v>
      </c>
      <c r="G56" s="184">
        <f t="shared" si="21"/>
        <v>44203</v>
      </c>
      <c r="H56" s="184">
        <f t="shared" si="18"/>
        <v>44220</v>
      </c>
      <c r="I56" s="184">
        <f t="shared" si="13"/>
        <v>44223</v>
      </c>
      <c r="J56" s="184">
        <f t="shared" si="14"/>
        <v>44226</v>
      </c>
      <c r="K56" s="71"/>
      <c r="L56" s="62"/>
    </row>
    <row r="57" spans="1:12" s="72" customFormat="1" ht="11.25" hidden="1">
      <c r="A57" s="553"/>
      <c r="B57" s="793" t="s">
        <v>2151</v>
      </c>
      <c r="C57" s="454" t="s">
        <v>3195</v>
      </c>
      <c r="D57" s="287">
        <f t="shared" si="15"/>
        <v>44194</v>
      </c>
      <c r="E57" s="184">
        <f t="shared" si="16"/>
        <v>44206</v>
      </c>
      <c r="F57" s="184">
        <f t="shared" si="16"/>
        <v>44218</v>
      </c>
      <c r="G57" s="184">
        <f t="shared" si="21"/>
        <v>44210</v>
      </c>
      <c r="H57" s="184">
        <f t="shared" si="18"/>
        <v>44227</v>
      </c>
      <c r="I57" s="184">
        <f t="shared" si="13"/>
        <v>44230</v>
      </c>
      <c r="J57" s="184">
        <f t="shared" si="14"/>
        <v>44233</v>
      </c>
      <c r="K57" s="71"/>
      <c r="L57" s="62"/>
    </row>
    <row r="58" spans="1:12" s="72" customFormat="1" hidden="1">
      <c r="A58" s="553"/>
      <c r="B58" s="2223" t="s">
        <v>3196</v>
      </c>
      <c r="C58" s="454" t="s">
        <v>3197</v>
      </c>
      <c r="D58" s="287">
        <v>45003</v>
      </c>
      <c r="E58" s="184">
        <v>45021</v>
      </c>
      <c r="F58" s="184">
        <v>45021</v>
      </c>
      <c r="G58" s="184">
        <v>45027</v>
      </c>
      <c r="H58" s="184">
        <v>45029</v>
      </c>
      <c r="I58" s="184">
        <v>45030</v>
      </c>
      <c r="J58" s="184">
        <v>45032</v>
      </c>
      <c r="K58" s="1385"/>
      <c r="L58" s="1385"/>
    </row>
    <row r="59" spans="1:12" s="72" customFormat="1" ht="13.5" hidden="1" thickTop="1">
      <c r="A59" s="553" t="s">
        <v>3198</v>
      </c>
      <c r="B59" s="2260" t="s">
        <v>3199</v>
      </c>
      <c r="C59" s="454" t="s">
        <v>3200</v>
      </c>
      <c r="D59" s="287">
        <v>45011</v>
      </c>
      <c r="E59" s="184">
        <f>D59+13</f>
        <v>45024</v>
      </c>
      <c r="F59" s="184">
        <f t="shared" ref="F59:F66" si="22">D59+16</f>
        <v>45027</v>
      </c>
      <c r="G59" s="184">
        <f>$D59+21</f>
        <v>45032</v>
      </c>
      <c r="H59" s="184">
        <f>D59+23</f>
        <v>45034</v>
      </c>
      <c r="I59" s="184">
        <f>D59+25</f>
        <v>45036</v>
      </c>
      <c r="J59" s="184">
        <f>D59+27</f>
        <v>45038</v>
      </c>
      <c r="K59" s="1385">
        <v>45005</v>
      </c>
      <c r="L59" s="1385">
        <v>45006</v>
      </c>
    </row>
    <row r="60" spans="1:12" s="72" customFormat="1" hidden="1">
      <c r="A60" s="553" t="s">
        <v>3201</v>
      </c>
      <c r="B60" s="2260" t="s">
        <v>3202</v>
      </c>
      <c r="C60" s="454" t="s">
        <v>3203</v>
      </c>
      <c r="D60" s="287">
        <v>45016</v>
      </c>
      <c r="E60" s="184">
        <f>D60+13</f>
        <v>45029</v>
      </c>
      <c r="F60" s="184">
        <f t="shared" si="22"/>
        <v>45032</v>
      </c>
      <c r="G60" s="184">
        <f t="shared" ref="G60:G66" si="23">$D60+21</f>
        <v>45037</v>
      </c>
      <c r="H60" s="184">
        <f t="shared" ref="H60:H66" si="24">D60+23</f>
        <v>45039</v>
      </c>
      <c r="I60" s="184">
        <f t="shared" ref="I60:I66" si="25">D60+25</f>
        <v>45041</v>
      </c>
      <c r="J60" s="184">
        <f t="shared" ref="J60:J66" si="26">D60+27</f>
        <v>45043</v>
      </c>
      <c r="K60" s="1385">
        <v>45012</v>
      </c>
      <c r="L60" s="1385">
        <v>45013</v>
      </c>
    </row>
    <row r="61" spans="1:12" s="72" customFormat="1" ht="13.5" hidden="1" thickTop="1">
      <c r="A61" s="553" t="s">
        <v>3204</v>
      </c>
      <c r="B61" s="2260" t="s">
        <v>3205</v>
      </c>
      <c r="C61" s="454" t="s">
        <v>3206</v>
      </c>
      <c r="D61" s="287">
        <v>45030</v>
      </c>
      <c r="E61" s="184">
        <f>D61+13</f>
        <v>45043</v>
      </c>
      <c r="F61" s="184">
        <f t="shared" si="22"/>
        <v>45046</v>
      </c>
      <c r="G61" s="184">
        <f t="shared" si="23"/>
        <v>45051</v>
      </c>
      <c r="H61" s="184">
        <f t="shared" si="24"/>
        <v>45053</v>
      </c>
      <c r="I61" s="184">
        <f t="shared" si="25"/>
        <v>45055</v>
      </c>
      <c r="J61" s="184">
        <f t="shared" si="26"/>
        <v>45057</v>
      </c>
      <c r="K61" s="1385">
        <v>45019</v>
      </c>
      <c r="L61" s="1385">
        <v>45020</v>
      </c>
    </row>
    <row r="62" spans="1:12" s="72" customFormat="1" hidden="1">
      <c r="A62" s="553" t="s">
        <v>3207</v>
      </c>
      <c r="B62" s="2260" t="s">
        <v>2471</v>
      </c>
      <c r="C62" s="454" t="s">
        <v>3208</v>
      </c>
      <c r="D62" s="287">
        <v>45033</v>
      </c>
      <c r="E62" s="184">
        <f>D62+13</f>
        <v>45046</v>
      </c>
      <c r="F62" s="184">
        <f t="shared" si="22"/>
        <v>45049</v>
      </c>
      <c r="G62" s="184">
        <f t="shared" si="23"/>
        <v>45054</v>
      </c>
      <c r="H62" s="184">
        <f t="shared" si="24"/>
        <v>45056</v>
      </c>
      <c r="I62" s="184">
        <f t="shared" si="25"/>
        <v>45058</v>
      </c>
      <c r="J62" s="184">
        <f t="shared" si="26"/>
        <v>45060</v>
      </c>
      <c r="K62" s="1385">
        <v>45026</v>
      </c>
      <c r="L62" s="1385">
        <v>45027</v>
      </c>
    </row>
    <row r="63" spans="1:12" s="72" customFormat="1" ht="13.5" hidden="1" thickTop="1">
      <c r="A63" s="553" t="s">
        <v>3209</v>
      </c>
      <c r="B63" s="2260" t="s">
        <v>3210</v>
      </c>
      <c r="C63" s="454" t="s">
        <v>3211</v>
      </c>
      <c r="D63" s="287">
        <v>45040</v>
      </c>
      <c r="E63" s="184">
        <f>D63+13</f>
        <v>45053</v>
      </c>
      <c r="F63" s="184">
        <f t="shared" si="22"/>
        <v>45056</v>
      </c>
      <c r="G63" s="184">
        <f t="shared" si="23"/>
        <v>45061</v>
      </c>
      <c r="H63" s="184">
        <f t="shared" si="24"/>
        <v>45063</v>
      </c>
      <c r="I63" s="184">
        <f t="shared" si="25"/>
        <v>45065</v>
      </c>
      <c r="J63" s="184">
        <f t="shared" si="26"/>
        <v>45067</v>
      </c>
      <c r="K63" s="1385">
        <v>45033</v>
      </c>
      <c r="L63" s="1385">
        <v>45034</v>
      </c>
    </row>
    <row r="64" spans="1:12" s="72" customFormat="1" hidden="1">
      <c r="A64" s="553" t="s">
        <v>2668</v>
      </c>
      <c r="B64" s="2260" t="s">
        <v>3212</v>
      </c>
      <c r="C64" s="454" t="s">
        <v>3213</v>
      </c>
      <c r="D64" s="287">
        <v>45045</v>
      </c>
      <c r="E64" s="184" t="s">
        <v>1970</v>
      </c>
      <c r="F64" s="184">
        <f t="shared" si="22"/>
        <v>45061</v>
      </c>
      <c r="G64" s="184">
        <f t="shared" si="23"/>
        <v>45066</v>
      </c>
      <c r="H64" s="184">
        <f t="shared" si="24"/>
        <v>45068</v>
      </c>
      <c r="I64" s="184">
        <f t="shared" si="25"/>
        <v>45070</v>
      </c>
      <c r="J64" s="184">
        <f t="shared" si="26"/>
        <v>45072</v>
      </c>
      <c r="K64" s="1385">
        <v>45040</v>
      </c>
      <c r="L64" s="1385">
        <v>45041</v>
      </c>
    </row>
    <row r="65" spans="1:12" s="72" customFormat="1" hidden="1">
      <c r="A65" s="553"/>
      <c r="B65" s="2260" t="s">
        <v>3214</v>
      </c>
      <c r="C65" s="2367" t="s">
        <v>3215</v>
      </c>
      <c r="D65" s="416">
        <v>45054</v>
      </c>
      <c r="E65" s="2368" t="s">
        <v>1970</v>
      </c>
      <c r="F65" s="2368">
        <f t="shared" si="22"/>
        <v>45070</v>
      </c>
      <c r="G65" s="2368">
        <f t="shared" si="23"/>
        <v>45075</v>
      </c>
      <c r="H65" s="2368">
        <f t="shared" si="24"/>
        <v>45077</v>
      </c>
      <c r="I65" s="2368">
        <f t="shared" si="25"/>
        <v>45079</v>
      </c>
      <c r="J65" s="2368">
        <f t="shared" si="26"/>
        <v>45081</v>
      </c>
      <c r="K65" s="1385">
        <v>45047</v>
      </c>
      <c r="L65" s="1385">
        <v>45048</v>
      </c>
    </row>
    <row r="66" spans="1:12" s="72" customFormat="1" hidden="1">
      <c r="A66" s="553" t="s">
        <v>3216</v>
      </c>
      <c r="B66" s="2252" t="s">
        <v>2902</v>
      </c>
      <c r="C66" s="454" t="s">
        <v>3217</v>
      </c>
      <c r="D66" s="287">
        <v>45062</v>
      </c>
      <c r="E66" s="184" t="s">
        <v>1970</v>
      </c>
      <c r="F66" s="184">
        <f t="shared" si="22"/>
        <v>45078</v>
      </c>
      <c r="G66" s="184">
        <f t="shared" si="23"/>
        <v>45083</v>
      </c>
      <c r="H66" s="184">
        <f t="shared" si="24"/>
        <v>45085</v>
      </c>
      <c r="I66" s="184">
        <f t="shared" si="25"/>
        <v>45087</v>
      </c>
      <c r="J66" s="184">
        <f t="shared" si="26"/>
        <v>45089</v>
      </c>
      <c r="K66" s="1385">
        <v>45054</v>
      </c>
      <c r="L66" s="1385">
        <v>45055</v>
      </c>
    </row>
    <row r="67" spans="1:12" s="72" customFormat="1" hidden="1">
      <c r="A67" s="553"/>
      <c r="B67" s="27"/>
      <c r="C67" s="116"/>
      <c r="D67" s="132"/>
      <c r="E67" s="2123"/>
      <c r="F67" s="2123"/>
      <c r="G67" s="2123"/>
      <c r="H67" s="2123"/>
      <c r="I67" s="2123"/>
      <c r="J67" s="2123"/>
      <c r="K67" s="1385"/>
      <c r="L67" s="1385"/>
    </row>
    <row r="68" spans="1:12" s="72" customFormat="1" hidden="1">
      <c r="A68" s="553"/>
      <c r="B68" s="27"/>
      <c r="C68" s="116"/>
      <c r="D68" s="132"/>
      <c r="E68" s="2123"/>
      <c r="F68" s="2123"/>
      <c r="G68" s="2123"/>
      <c r="H68" s="2123"/>
      <c r="I68" s="2123"/>
      <c r="J68" s="2123"/>
      <c r="K68" s="1385"/>
      <c r="L68" s="1385"/>
    </row>
    <row r="69" spans="1:12" s="72" customFormat="1" ht="22.5">
      <c r="A69" s="553"/>
      <c r="B69" s="957" t="s">
        <v>2219</v>
      </c>
      <c r="C69" s="179"/>
      <c r="D69" s="1796" t="s">
        <v>3121</v>
      </c>
      <c r="E69" s="70" t="s">
        <v>1171</v>
      </c>
      <c r="F69" s="70" t="s">
        <v>414</v>
      </c>
      <c r="G69" s="70" t="s">
        <v>405</v>
      </c>
      <c r="H69" s="70" t="s">
        <v>647</v>
      </c>
      <c r="I69" s="2371" t="s">
        <v>3122</v>
      </c>
      <c r="K69" s="2232" t="s">
        <v>2000</v>
      </c>
      <c r="L69" s="1383" t="s">
        <v>2001</v>
      </c>
    </row>
    <row r="70" spans="1:12" s="72" customFormat="1" ht="15" thickBot="1">
      <c r="A70" s="387" t="s">
        <v>1990</v>
      </c>
      <c r="B70" s="73"/>
      <c r="C70" s="251" t="s">
        <v>3218</v>
      </c>
      <c r="D70" s="2369" t="s">
        <v>1173</v>
      </c>
      <c r="E70" s="2370" t="s">
        <v>3219</v>
      </c>
      <c r="F70" s="2370" t="s">
        <v>3220</v>
      </c>
      <c r="G70" s="2370" t="s">
        <v>3221</v>
      </c>
      <c r="H70" s="2370" t="s">
        <v>3222</v>
      </c>
      <c r="I70" s="2370" t="s">
        <v>3223</v>
      </c>
      <c r="K70" s="1385"/>
      <c r="L70" s="1385"/>
    </row>
    <row r="71" spans="1:12" s="72" customFormat="1" ht="13.5" hidden="1" thickTop="1">
      <c r="A71" s="553" t="s">
        <v>3224</v>
      </c>
      <c r="B71" s="2260" t="s">
        <v>3225</v>
      </c>
      <c r="C71" s="454" t="s">
        <v>3226</v>
      </c>
      <c r="D71" s="287">
        <v>45070</v>
      </c>
      <c r="E71" s="287">
        <f>$D71+22</f>
        <v>45092</v>
      </c>
      <c r="F71" s="287">
        <f>$D71+22</f>
        <v>45092</v>
      </c>
      <c r="G71" s="184" t="e">
        <f t="shared" ref="G71:G78" si="27">C71+23</f>
        <v>#VALUE!</v>
      </c>
      <c r="H71" s="184" t="e">
        <f t="shared" ref="H71:H78" si="28">C71+25</f>
        <v>#VALUE!</v>
      </c>
      <c r="I71" s="184" t="e">
        <f t="shared" ref="I71:I78" si="29">C71+27</f>
        <v>#VALUE!</v>
      </c>
      <c r="K71" s="1385">
        <v>45066</v>
      </c>
      <c r="L71" s="1385">
        <v>45067</v>
      </c>
    </row>
    <row r="72" spans="1:12" s="72" customFormat="1" ht="13.5" hidden="1" thickTop="1">
      <c r="A72" s="553"/>
      <c r="B72" s="2260" t="s">
        <v>3227</v>
      </c>
      <c r="C72" s="2224" t="s">
        <v>3228</v>
      </c>
      <c r="D72" s="287">
        <v>45074</v>
      </c>
      <c r="E72" s="287">
        <f t="shared" ref="E72:F81" si="30">$D72+22</f>
        <v>45096</v>
      </c>
      <c r="F72" s="287">
        <f t="shared" si="30"/>
        <v>45096</v>
      </c>
      <c r="G72" s="184" t="e">
        <f t="shared" si="27"/>
        <v>#VALUE!</v>
      </c>
      <c r="H72" s="184" t="e">
        <f t="shared" si="28"/>
        <v>#VALUE!</v>
      </c>
      <c r="I72" s="184" t="e">
        <f t="shared" si="29"/>
        <v>#VALUE!</v>
      </c>
      <c r="K72" s="1385">
        <v>45073</v>
      </c>
      <c r="L72" s="1385">
        <v>45074</v>
      </c>
    </row>
    <row r="73" spans="1:12" s="72" customFormat="1" ht="13.5" hidden="1" thickTop="1">
      <c r="A73" s="553" t="s">
        <v>3229</v>
      </c>
      <c r="B73" s="2260" t="s">
        <v>3156</v>
      </c>
      <c r="C73" s="2224" t="s">
        <v>3230</v>
      </c>
      <c r="D73" s="287">
        <v>45083</v>
      </c>
      <c r="E73" s="287">
        <f t="shared" si="30"/>
        <v>45105</v>
      </c>
      <c r="F73" s="287">
        <f t="shared" si="30"/>
        <v>45105</v>
      </c>
      <c r="G73" s="184" t="e">
        <f t="shared" si="27"/>
        <v>#VALUE!</v>
      </c>
      <c r="H73" s="184" t="e">
        <f t="shared" si="28"/>
        <v>#VALUE!</v>
      </c>
      <c r="I73" s="184" t="e">
        <f t="shared" si="29"/>
        <v>#VALUE!</v>
      </c>
      <c r="K73" s="1385">
        <v>45080</v>
      </c>
      <c r="L73" s="1385">
        <v>45081</v>
      </c>
    </row>
    <row r="74" spans="1:12" s="72" customFormat="1" ht="13.5" hidden="1" thickTop="1">
      <c r="A74" s="553"/>
      <c r="B74" s="2260" t="s">
        <v>3199</v>
      </c>
      <c r="C74" s="454" t="s">
        <v>3231</v>
      </c>
      <c r="D74" s="287">
        <v>45090</v>
      </c>
      <c r="E74" s="287">
        <f t="shared" si="30"/>
        <v>45112</v>
      </c>
      <c r="F74" s="287">
        <f t="shared" si="30"/>
        <v>45112</v>
      </c>
      <c r="G74" s="184" t="e">
        <f t="shared" si="27"/>
        <v>#VALUE!</v>
      </c>
      <c r="H74" s="184" t="e">
        <f t="shared" si="28"/>
        <v>#VALUE!</v>
      </c>
      <c r="I74" s="184" t="e">
        <f t="shared" si="29"/>
        <v>#VALUE!</v>
      </c>
      <c r="K74" s="1385">
        <v>45087</v>
      </c>
      <c r="L74" s="1385">
        <v>45088</v>
      </c>
    </row>
    <row r="75" spans="1:12" s="72" customFormat="1" ht="13.5" hidden="1" thickTop="1">
      <c r="A75" s="553"/>
      <c r="B75" s="2260" t="s">
        <v>3202</v>
      </c>
      <c r="C75" s="2224" t="s">
        <v>3232</v>
      </c>
      <c r="D75" s="287">
        <v>45097</v>
      </c>
      <c r="E75" s="287">
        <f t="shared" si="30"/>
        <v>45119</v>
      </c>
      <c r="F75" s="287">
        <f t="shared" si="30"/>
        <v>45119</v>
      </c>
      <c r="G75" s="184" t="e">
        <f t="shared" si="27"/>
        <v>#VALUE!</v>
      </c>
      <c r="H75" s="184" t="e">
        <f t="shared" si="28"/>
        <v>#VALUE!</v>
      </c>
      <c r="I75" s="184" t="e">
        <f t="shared" si="29"/>
        <v>#VALUE!</v>
      </c>
      <c r="K75" s="1385">
        <v>45094</v>
      </c>
      <c r="L75" s="1385">
        <v>45095</v>
      </c>
    </row>
    <row r="76" spans="1:12" s="72" customFormat="1" ht="13.5" hidden="1" thickTop="1">
      <c r="A76" s="553" t="s">
        <v>3233</v>
      </c>
      <c r="B76" s="2260" t="s">
        <v>2775</v>
      </c>
      <c r="C76" s="454" t="s">
        <v>3234</v>
      </c>
      <c r="D76" s="287">
        <v>45105</v>
      </c>
      <c r="E76" s="287">
        <f t="shared" si="30"/>
        <v>45127</v>
      </c>
      <c r="F76" s="287">
        <f t="shared" si="30"/>
        <v>45127</v>
      </c>
      <c r="G76" s="184" t="e">
        <f t="shared" si="27"/>
        <v>#VALUE!</v>
      </c>
      <c r="H76" s="184" t="e">
        <f t="shared" si="28"/>
        <v>#VALUE!</v>
      </c>
      <c r="I76" s="184" t="e">
        <f t="shared" si="29"/>
        <v>#VALUE!</v>
      </c>
      <c r="K76" s="1385">
        <v>45101</v>
      </c>
      <c r="L76" s="1385">
        <v>45102</v>
      </c>
    </row>
    <row r="77" spans="1:12" s="72" customFormat="1" ht="13.5" hidden="1" thickTop="1">
      <c r="A77" s="553"/>
      <c r="B77" s="2260" t="s">
        <v>2471</v>
      </c>
      <c r="C77" s="2224" t="s">
        <v>3235</v>
      </c>
      <c r="D77" s="287">
        <v>45111</v>
      </c>
      <c r="E77" s="287">
        <f t="shared" si="30"/>
        <v>45133</v>
      </c>
      <c r="F77" s="287">
        <f t="shared" si="30"/>
        <v>45133</v>
      </c>
      <c r="G77" s="184" t="e">
        <f t="shared" si="27"/>
        <v>#VALUE!</v>
      </c>
      <c r="H77" s="184" t="e">
        <f t="shared" si="28"/>
        <v>#VALUE!</v>
      </c>
      <c r="I77" s="184" t="e">
        <f t="shared" si="29"/>
        <v>#VALUE!</v>
      </c>
      <c r="K77" s="1385">
        <v>45108</v>
      </c>
      <c r="L77" s="1385">
        <v>45109</v>
      </c>
    </row>
    <row r="78" spans="1:12" s="72" customFormat="1" ht="13.5" hidden="1" thickTop="1">
      <c r="A78" s="553"/>
      <c r="B78" s="2260" t="s">
        <v>2824</v>
      </c>
      <c r="C78" s="2224" t="s">
        <v>3236</v>
      </c>
      <c r="D78" s="287">
        <v>45124</v>
      </c>
      <c r="E78" s="287">
        <f t="shared" si="30"/>
        <v>45146</v>
      </c>
      <c r="F78" s="287">
        <f t="shared" si="30"/>
        <v>45146</v>
      </c>
      <c r="G78" s="184" t="e">
        <f t="shared" si="27"/>
        <v>#VALUE!</v>
      </c>
      <c r="H78" s="184" t="e">
        <f t="shared" si="28"/>
        <v>#VALUE!</v>
      </c>
      <c r="I78" s="184" t="e">
        <f t="shared" si="29"/>
        <v>#VALUE!</v>
      </c>
      <c r="K78" s="1385">
        <v>45115</v>
      </c>
      <c r="L78" s="1385">
        <v>45116</v>
      </c>
    </row>
    <row r="79" spans="1:12" s="72" customFormat="1" ht="13.5" hidden="1" thickTop="1">
      <c r="A79" s="553" t="s">
        <v>3237</v>
      </c>
      <c r="B79" s="2728" t="s">
        <v>2151</v>
      </c>
      <c r="C79" s="2224" t="s">
        <v>3238</v>
      </c>
      <c r="D79" s="287">
        <v>45122</v>
      </c>
      <c r="E79" s="540"/>
      <c r="F79" s="540"/>
      <c r="G79" s="540"/>
      <c r="H79" s="540"/>
      <c r="I79" s="540"/>
      <c r="K79" s="1385">
        <v>45122</v>
      </c>
      <c r="L79" s="1385">
        <v>45123</v>
      </c>
    </row>
    <row r="80" spans="1:12" s="72" customFormat="1" ht="13.5" hidden="1" thickTop="1">
      <c r="A80" s="553"/>
      <c r="B80" s="2260" t="s">
        <v>2939</v>
      </c>
      <c r="C80" s="2224" t="s">
        <v>3239</v>
      </c>
      <c r="D80" s="287">
        <v>45132</v>
      </c>
      <c r="E80" s="287">
        <f t="shared" si="30"/>
        <v>45154</v>
      </c>
      <c r="F80" s="287">
        <f t="shared" si="30"/>
        <v>45154</v>
      </c>
      <c r="G80" s="184" t="e">
        <f t="shared" ref="G80:G84" si="31">C80+23</f>
        <v>#VALUE!</v>
      </c>
      <c r="H80" s="184" t="e">
        <f t="shared" ref="H80:H84" si="32">C80+25</f>
        <v>#VALUE!</v>
      </c>
      <c r="I80" s="184" t="e">
        <f t="shared" ref="I80:I84" si="33">C80+27</f>
        <v>#VALUE!</v>
      </c>
      <c r="K80" s="1385">
        <v>45129</v>
      </c>
      <c r="L80" s="1385">
        <v>45130</v>
      </c>
    </row>
    <row r="81" spans="1:12" s="72" customFormat="1" ht="13.5" hidden="1" thickTop="1">
      <c r="A81" s="553" t="s">
        <v>2902</v>
      </c>
      <c r="B81" s="2260" t="s">
        <v>3240</v>
      </c>
      <c r="C81" s="2224" t="s">
        <v>3241</v>
      </c>
      <c r="D81" s="287">
        <v>45140</v>
      </c>
      <c r="E81" s="287">
        <f t="shared" si="30"/>
        <v>45162</v>
      </c>
      <c r="F81" s="287">
        <f t="shared" si="30"/>
        <v>45162</v>
      </c>
      <c r="G81" s="184" t="e">
        <f t="shared" si="31"/>
        <v>#VALUE!</v>
      </c>
      <c r="H81" s="184" t="e">
        <f t="shared" si="32"/>
        <v>#VALUE!</v>
      </c>
      <c r="I81" s="184" t="e">
        <f t="shared" si="33"/>
        <v>#VALUE!</v>
      </c>
      <c r="K81" s="1385">
        <v>45136</v>
      </c>
      <c r="L81" s="1385">
        <v>45137</v>
      </c>
    </row>
    <row r="82" spans="1:12" s="72" customFormat="1" ht="13.5" hidden="1" thickTop="1">
      <c r="A82" s="553" t="s">
        <v>3225</v>
      </c>
      <c r="B82" s="2260" t="s">
        <v>3205</v>
      </c>
      <c r="C82" s="2224" t="s">
        <v>3242</v>
      </c>
      <c r="D82" s="287">
        <v>45144</v>
      </c>
      <c r="E82" s="287">
        <f t="shared" ref="E82:F90" si="34">$D82+22</f>
        <v>45166</v>
      </c>
      <c r="F82" s="287">
        <f t="shared" si="34"/>
        <v>45166</v>
      </c>
      <c r="G82" s="184" t="e">
        <f t="shared" si="31"/>
        <v>#VALUE!</v>
      </c>
      <c r="H82" s="184" t="e">
        <f t="shared" si="32"/>
        <v>#VALUE!</v>
      </c>
      <c r="I82" s="184" t="e">
        <f t="shared" si="33"/>
        <v>#VALUE!</v>
      </c>
      <c r="K82" s="1385">
        <v>45143</v>
      </c>
      <c r="L82" s="1385">
        <v>45144</v>
      </c>
    </row>
    <row r="83" spans="1:12" s="72" customFormat="1" ht="13.5" hidden="1" thickTop="1">
      <c r="A83" s="553" t="s">
        <v>3227</v>
      </c>
      <c r="B83" s="2260" t="s">
        <v>3243</v>
      </c>
      <c r="C83" s="2224" t="s">
        <v>3244</v>
      </c>
      <c r="D83" s="287">
        <v>45155</v>
      </c>
      <c r="E83" s="287">
        <f t="shared" si="34"/>
        <v>45177</v>
      </c>
      <c r="F83" s="287">
        <f t="shared" si="34"/>
        <v>45177</v>
      </c>
      <c r="G83" s="184" t="e">
        <f t="shared" si="31"/>
        <v>#VALUE!</v>
      </c>
      <c r="H83" s="184" t="e">
        <f t="shared" si="32"/>
        <v>#VALUE!</v>
      </c>
      <c r="I83" s="184" t="e">
        <f t="shared" si="33"/>
        <v>#VALUE!</v>
      </c>
      <c r="K83" s="1385">
        <v>45150</v>
      </c>
      <c r="L83" s="1385">
        <v>45151</v>
      </c>
    </row>
    <row r="84" spans="1:12" s="72" customFormat="1" ht="13.5" hidden="1" thickTop="1">
      <c r="A84" s="553" t="s">
        <v>3156</v>
      </c>
      <c r="B84" s="2260" t="s">
        <v>2837</v>
      </c>
      <c r="C84" s="2224" t="s">
        <v>3245</v>
      </c>
      <c r="D84" s="287">
        <v>45167</v>
      </c>
      <c r="E84" s="287">
        <f t="shared" si="34"/>
        <v>45189</v>
      </c>
      <c r="F84" s="287">
        <f t="shared" si="34"/>
        <v>45189</v>
      </c>
      <c r="G84" s="184" t="e">
        <f t="shared" si="31"/>
        <v>#VALUE!</v>
      </c>
      <c r="H84" s="184" t="e">
        <f t="shared" si="32"/>
        <v>#VALUE!</v>
      </c>
      <c r="I84" s="184" t="e">
        <f t="shared" si="33"/>
        <v>#VALUE!</v>
      </c>
      <c r="K84" s="1385">
        <v>45157</v>
      </c>
      <c r="L84" s="1385">
        <v>45158</v>
      </c>
    </row>
    <row r="85" spans="1:12" s="72" customFormat="1" ht="13.5" hidden="1" thickTop="1">
      <c r="A85" s="553" t="s">
        <v>3199</v>
      </c>
      <c r="B85" s="2799" t="s">
        <v>2151</v>
      </c>
      <c r="C85" s="2800" t="s">
        <v>3246</v>
      </c>
      <c r="D85" s="540">
        <v>45164</v>
      </c>
      <c r="E85" s="540"/>
      <c r="F85" s="540"/>
      <c r="G85" s="540"/>
      <c r="H85" s="540"/>
      <c r="I85" s="540"/>
      <c r="K85" s="1385">
        <v>45164</v>
      </c>
      <c r="L85" s="1385">
        <v>45165</v>
      </c>
    </row>
    <row r="86" spans="1:12" s="72" customFormat="1" ht="13.5" hidden="1" thickTop="1">
      <c r="A86" s="553"/>
      <c r="B86" s="2260" t="s">
        <v>2936</v>
      </c>
      <c r="C86" s="2224" t="s">
        <v>3247</v>
      </c>
      <c r="D86" s="287">
        <v>45176</v>
      </c>
      <c r="E86" s="287">
        <f t="shared" si="34"/>
        <v>45198</v>
      </c>
      <c r="F86" s="287">
        <f t="shared" si="34"/>
        <v>45198</v>
      </c>
      <c r="G86" s="184" t="e">
        <f t="shared" ref="G86:G90" si="35">C86+23</f>
        <v>#VALUE!</v>
      </c>
      <c r="H86" s="184" t="e">
        <f t="shared" ref="H86:H90" si="36">C86+25</f>
        <v>#VALUE!</v>
      </c>
      <c r="I86" s="184" t="e">
        <f t="shared" ref="I86:I90" si="37">C86+27</f>
        <v>#VALUE!</v>
      </c>
      <c r="K86" s="1385">
        <v>45171</v>
      </c>
      <c r="L86" s="1385">
        <v>45172</v>
      </c>
    </row>
    <row r="87" spans="1:12" s="72" customFormat="1" ht="13.5" hidden="1" thickTop="1">
      <c r="A87" s="553" t="s">
        <v>3248</v>
      </c>
      <c r="B87" s="2220" t="s">
        <v>2775</v>
      </c>
      <c r="C87" s="2224" t="s">
        <v>3249</v>
      </c>
      <c r="D87" s="287">
        <v>45179</v>
      </c>
      <c r="E87" s="287">
        <f t="shared" si="34"/>
        <v>45201</v>
      </c>
      <c r="F87" s="287">
        <f t="shared" si="34"/>
        <v>45201</v>
      </c>
      <c r="G87" s="184" t="e">
        <f t="shared" si="35"/>
        <v>#VALUE!</v>
      </c>
      <c r="H87" s="184" t="e">
        <f t="shared" si="36"/>
        <v>#VALUE!</v>
      </c>
      <c r="I87" s="184" t="e">
        <f t="shared" si="37"/>
        <v>#VALUE!</v>
      </c>
      <c r="K87" s="1385">
        <v>45178</v>
      </c>
      <c r="L87" s="1385">
        <v>45179</v>
      </c>
    </row>
    <row r="88" spans="1:12" s="72" customFormat="1" ht="13.5" hidden="1" thickTop="1">
      <c r="A88" s="553" t="s">
        <v>2471</v>
      </c>
      <c r="B88" s="2220" t="s">
        <v>3250</v>
      </c>
      <c r="C88" s="2224" t="s">
        <v>3251</v>
      </c>
      <c r="D88" s="287">
        <v>45188</v>
      </c>
      <c r="E88" s="287">
        <f t="shared" si="34"/>
        <v>45210</v>
      </c>
      <c r="F88" s="287">
        <f t="shared" si="34"/>
        <v>45210</v>
      </c>
      <c r="G88" s="184" t="e">
        <f t="shared" si="35"/>
        <v>#VALUE!</v>
      </c>
      <c r="H88" s="184" t="e">
        <f t="shared" si="36"/>
        <v>#VALUE!</v>
      </c>
      <c r="I88" s="184" t="e">
        <f t="shared" si="37"/>
        <v>#VALUE!</v>
      </c>
      <c r="K88" s="1385">
        <v>45185</v>
      </c>
      <c r="L88" s="1385">
        <v>45186</v>
      </c>
    </row>
    <row r="89" spans="1:12" s="72" customFormat="1" ht="13.5" hidden="1" thickTop="1">
      <c r="A89" s="553" t="s">
        <v>3252</v>
      </c>
      <c r="B89" s="2260" t="s">
        <v>3253</v>
      </c>
      <c r="C89" s="2224" t="s">
        <v>3254</v>
      </c>
      <c r="D89" s="287">
        <v>45196</v>
      </c>
      <c r="E89" s="287">
        <f t="shared" si="34"/>
        <v>45218</v>
      </c>
      <c r="F89" s="287">
        <f t="shared" si="34"/>
        <v>45218</v>
      </c>
      <c r="G89" s="184" t="e">
        <f t="shared" si="35"/>
        <v>#VALUE!</v>
      </c>
      <c r="H89" s="184" t="e">
        <f t="shared" si="36"/>
        <v>#VALUE!</v>
      </c>
      <c r="I89" s="184" t="e">
        <f t="shared" si="37"/>
        <v>#VALUE!</v>
      </c>
      <c r="K89" s="1385">
        <v>45192</v>
      </c>
      <c r="L89" s="1385">
        <v>45193</v>
      </c>
    </row>
    <row r="90" spans="1:12" s="72" customFormat="1" ht="13.5" hidden="1" thickTop="1">
      <c r="A90" s="553" t="s">
        <v>2921</v>
      </c>
      <c r="B90" s="2260" t="s">
        <v>2921</v>
      </c>
      <c r="C90" s="2224" t="s">
        <v>3255</v>
      </c>
      <c r="D90" s="287">
        <v>45202</v>
      </c>
      <c r="E90" s="287">
        <f t="shared" si="34"/>
        <v>45224</v>
      </c>
      <c r="F90" s="287">
        <f t="shared" si="34"/>
        <v>45224</v>
      </c>
      <c r="G90" s="184" t="e">
        <f t="shared" si="35"/>
        <v>#VALUE!</v>
      </c>
      <c r="H90" s="184" t="e">
        <f t="shared" si="36"/>
        <v>#VALUE!</v>
      </c>
      <c r="I90" s="184" t="e">
        <f t="shared" si="37"/>
        <v>#VALUE!</v>
      </c>
      <c r="K90" s="1385">
        <v>45199</v>
      </c>
      <c r="L90" s="1385">
        <v>45200</v>
      </c>
    </row>
    <row r="91" spans="1:12" s="72" customFormat="1" ht="13.5" hidden="1" thickTop="1">
      <c r="A91" s="553"/>
      <c r="B91" s="2799" t="s">
        <v>2151</v>
      </c>
      <c r="C91" s="2224" t="s">
        <v>3256</v>
      </c>
      <c r="D91" s="287">
        <v>45206</v>
      </c>
      <c r="E91" s="540"/>
      <c r="F91" s="540"/>
      <c r="G91" s="540"/>
      <c r="H91" s="540"/>
      <c r="I91" s="540"/>
      <c r="K91" s="1385">
        <v>45206</v>
      </c>
      <c r="L91" s="1385">
        <v>45207</v>
      </c>
    </row>
    <row r="92" spans="1:12" s="72" customFormat="1" ht="13.5" hidden="1" thickTop="1">
      <c r="A92" s="553"/>
      <c r="B92" s="2799" t="s">
        <v>2151</v>
      </c>
      <c r="C92" s="2224" t="s">
        <v>3257</v>
      </c>
      <c r="D92" s="287">
        <v>45213</v>
      </c>
      <c r="E92" s="540"/>
      <c r="F92" s="540"/>
      <c r="G92" s="540"/>
      <c r="H92" s="540"/>
      <c r="I92" s="540"/>
      <c r="K92" s="1385">
        <v>45213</v>
      </c>
      <c r="L92" s="1385">
        <v>45214</v>
      </c>
    </row>
    <row r="93" spans="1:12" s="72" customFormat="1" ht="13.5" hidden="1" thickTop="1">
      <c r="A93" s="553"/>
      <c r="B93" s="2799" t="s">
        <v>2151</v>
      </c>
      <c r="C93" s="2224" t="s">
        <v>3258</v>
      </c>
      <c r="D93" s="287">
        <v>45220</v>
      </c>
      <c r="E93" s="540"/>
      <c r="F93" s="540"/>
      <c r="G93" s="540"/>
      <c r="H93" s="540"/>
      <c r="I93" s="540"/>
      <c r="K93" s="1385">
        <v>45220</v>
      </c>
      <c r="L93" s="1385">
        <v>45221</v>
      </c>
    </row>
    <row r="94" spans="1:12" s="72" customFormat="1" ht="13.5" hidden="1" thickTop="1">
      <c r="A94" s="553"/>
      <c r="B94" s="2799" t="s">
        <v>2151</v>
      </c>
      <c r="C94" s="2224" t="s">
        <v>3259</v>
      </c>
      <c r="D94" s="287">
        <v>45227</v>
      </c>
      <c r="E94" s="540"/>
      <c r="F94" s="540"/>
      <c r="G94" s="540"/>
      <c r="H94" s="540"/>
      <c r="I94" s="540"/>
      <c r="K94" s="1385">
        <v>45227</v>
      </c>
      <c r="L94" s="1385">
        <v>45228</v>
      </c>
    </row>
    <row r="95" spans="1:12" s="72" customFormat="1" ht="13.5" hidden="1" thickTop="1">
      <c r="A95" s="553"/>
      <c r="B95" s="2252" t="s">
        <v>3005</v>
      </c>
      <c r="C95" s="2224" t="s">
        <v>3260</v>
      </c>
      <c r="D95" s="287">
        <v>45234</v>
      </c>
      <c r="E95" s="287">
        <f t="shared" ref="E95:F109" si="38">$D95+22</f>
        <v>45256</v>
      </c>
      <c r="F95" s="287">
        <f t="shared" si="38"/>
        <v>45256</v>
      </c>
      <c r="G95" s="184" t="e">
        <f t="shared" ref="G95:G109" si="39">C95+23</f>
        <v>#VALUE!</v>
      </c>
      <c r="H95" s="184" t="e">
        <f t="shared" ref="H95:H109" si="40">C95+25</f>
        <v>#VALUE!</v>
      </c>
      <c r="I95" s="184" t="e">
        <f t="shared" ref="I95:I109" si="41">C95+27</f>
        <v>#VALUE!</v>
      </c>
      <c r="K95" s="1385">
        <v>45234</v>
      </c>
      <c r="L95" s="1385">
        <v>45235</v>
      </c>
    </row>
    <row r="96" spans="1:12" s="72" customFormat="1" ht="13.5" hidden="1" thickTop="1">
      <c r="A96" s="553"/>
      <c r="B96" s="2252" t="s">
        <v>3261</v>
      </c>
      <c r="C96" s="2224" t="s">
        <v>3262</v>
      </c>
      <c r="D96" s="287">
        <v>45244</v>
      </c>
      <c r="E96" s="287">
        <f t="shared" si="38"/>
        <v>45266</v>
      </c>
      <c r="F96" s="287">
        <f t="shared" si="38"/>
        <v>45266</v>
      </c>
      <c r="G96" s="184" t="e">
        <f t="shared" si="39"/>
        <v>#VALUE!</v>
      </c>
      <c r="H96" s="184" t="e">
        <f t="shared" si="40"/>
        <v>#VALUE!</v>
      </c>
      <c r="I96" s="184" t="e">
        <f t="shared" si="41"/>
        <v>#VALUE!</v>
      </c>
      <c r="K96" s="1385">
        <v>45241</v>
      </c>
      <c r="L96" s="1385">
        <v>45242</v>
      </c>
    </row>
    <row r="97" spans="1:12" s="72" customFormat="1" ht="15.75" hidden="1" thickTop="1">
      <c r="A97" s="553" t="s">
        <v>3263</v>
      </c>
      <c r="B97" s="2930" t="s">
        <v>3061</v>
      </c>
      <c r="C97" s="2224" t="s">
        <v>3264</v>
      </c>
      <c r="D97" s="287">
        <v>45250</v>
      </c>
      <c r="E97" s="287">
        <f t="shared" si="38"/>
        <v>45272</v>
      </c>
      <c r="F97" s="287">
        <f t="shared" si="38"/>
        <v>45272</v>
      </c>
      <c r="G97" s="184" t="e">
        <f t="shared" si="39"/>
        <v>#VALUE!</v>
      </c>
      <c r="H97" s="184" t="e">
        <f t="shared" si="40"/>
        <v>#VALUE!</v>
      </c>
      <c r="I97" s="184" t="e">
        <f t="shared" si="41"/>
        <v>#VALUE!</v>
      </c>
      <c r="K97" s="1385">
        <v>45248</v>
      </c>
      <c r="L97" s="1385">
        <v>45249</v>
      </c>
    </row>
    <row r="98" spans="1:12" s="72" customFormat="1" ht="15.75" hidden="1" thickTop="1">
      <c r="A98" s="553" t="s">
        <v>3243</v>
      </c>
      <c r="B98" s="2931" t="s">
        <v>3263</v>
      </c>
      <c r="C98" s="2224" t="s">
        <v>3265</v>
      </c>
      <c r="D98" s="287">
        <v>45255</v>
      </c>
      <c r="E98" s="287">
        <f t="shared" si="38"/>
        <v>45277</v>
      </c>
      <c r="F98" s="287">
        <f t="shared" si="38"/>
        <v>45277</v>
      </c>
      <c r="G98" s="184" t="e">
        <f t="shared" si="39"/>
        <v>#VALUE!</v>
      </c>
      <c r="H98" s="184" t="e">
        <f t="shared" si="40"/>
        <v>#VALUE!</v>
      </c>
      <c r="I98" s="184" t="e">
        <f t="shared" si="41"/>
        <v>#VALUE!</v>
      </c>
      <c r="K98" s="1385">
        <v>45255</v>
      </c>
      <c r="L98" s="1385">
        <v>45256</v>
      </c>
    </row>
    <row r="99" spans="1:12" s="72" customFormat="1" ht="15.75" hidden="1" thickTop="1">
      <c r="A99" s="553" t="s">
        <v>2775</v>
      </c>
      <c r="B99" s="2932" t="s">
        <v>3243</v>
      </c>
      <c r="C99" s="2224" t="s">
        <v>3266</v>
      </c>
      <c r="D99" s="287">
        <v>45264</v>
      </c>
      <c r="E99" s="287">
        <f t="shared" si="38"/>
        <v>45286</v>
      </c>
      <c r="F99" s="287">
        <f t="shared" si="38"/>
        <v>45286</v>
      </c>
      <c r="G99" s="184" t="e">
        <f t="shared" si="39"/>
        <v>#VALUE!</v>
      </c>
      <c r="H99" s="184" t="e">
        <f t="shared" si="40"/>
        <v>#VALUE!</v>
      </c>
      <c r="I99" s="184" t="e">
        <f t="shared" si="41"/>
        <v>#VALUE!</v>
      </c>
      <c r="K99" s="1385">
        <v>45262</v>
      </c>
      <c r="L99" s="1385">
        <v>45263</v>
      </c>
    </row>
    <row r="100" spans="1:12" s="72" customFormat="1" ht="15.75" hidden="1" thickTop="1">
      <c r="A100" s="553" t="s">
        <v>3267</v>
      </c>
      <c r="B100" s="2932" t="s">
        <v>2948</v>
      </c>
      <c r="C100" s="2224" t="s">
        <v>3268</v>
      </c>
      <c r="D100" s="287">
        <v>45272</v>
      </c>
      <c r="E100" s="287">
        <f t="shared" si="38"/>
        <v>45294</v>
      </c>
      <c r="F100" s="287">
        <f t="shared" si="38"/>
        <v>45294</v>
      </c>
      <c r="G100" s="184" t="e">
        <f t="shared" si="39"/>
        <v>#VALUE!</v>
      </c>
      <c r="H100" s="184" t="e">
        <f t="shared" si="40"/>
        <v>#VALUE!</v>
      </c>
      <c r="I100" s="184" t="e">
        <f t="shared" si="41"/>
        <v>#VALUE!</v>
      </c>
      <c r="K100" s="1385">
        <v>45269</v>
      </c>
      <c r="L100" s="1385">
        <v>45270</v>
      </c>
    </row>
    <row r="101" spans="1:12" s="72" customFormat="1" ht="15.75" hidden="1" thickTop="1">
      <c r="A101" s="553" t="s">
        <v>3269</v>
      </c>
      <c r="B101" s="2932" t="s">
        <v>2747</v>
      </c>
      <c r="C101" s="2224" t="s">
        <v>3270</v>
      </c>
      <c r="D101" s="287">
        <v>45278</v>
      </c>
      <c r="E101" s="287">
        <f t="shared" si="38"/>
        <v>45300</v>
      </c>
      <c r="F101" s="287">
        <f t="shared" si="38"/>
        <v>45300</v>
      </c>
      <c r="G101" s="184" t="e">
        <f t="shared" si="39"/>
        <v>#VALUE!</v>
      </c>
      <c r="H101" s="184" t="e">
        <f t="shared" si="40"/>
        <v>#VALUE!</v>
      </c>
      <c r="I101" s="184" t="e">
        <f t="shared" si="41"/>
        <v>#VALUE!</v>
      </c>
      <c r="K101" s="1385">
        <v>45276</v>
      </c>
      <c r="L101" s="1385">
        <v>45277</v>
      </c>
    </row>
    <row r="102" spans="1:12" s="72" customFormat="1" ht="15.75" hidden="1" thickTop="1">
      <c r="A102" s="553" t="s">
        <v>3271</v>
      </c>
      <c r="B102" s="3017" t="s">
        <v>2917</v>
      </c>
      <c r="C102" s="2224" t="s">
        <v>3272</v>
      </c>
      <c r="D102" s="868">
        <v>45288</v>
      </c>
      <c r="E102" s="287">
        <f t="shared" si="38"/>
        <v>45310</v>
      </c>
      <c r="F102" s="287">
        <f t="shared" si="38"/>
        <v>45310</v>
      </c>
      <c r="G102" s="184" t="e">
        <f t="shared" si="39"/>
        <v>#VALUE!</v>
      </c>
      <c r="H102" s="184" t="e">
        <f t="shared" si="40"/>
        <v>#VALUE!</v>
      </c>
      <c r="I102" s="184" t="e">
        <f t="shared" si="41"/>
        <v>#VALUE!</v>
      </c>
      <c r="K102" s="1385">
        <v>45283</v>
      </c>
      <c r="L102" s="1385">
        <v>45284</v>
      </c>
    </row>
    <row r="103" spans="1:12" s="72" customFormat="1" ht="13.5" hidden="1" thickTop="1">
      <c r="A103" s="553" t="s">
        <v>3273</v>
      </c>
      <c r="B103" s="2252" t="s">
        <v>3274</v>
      </c>
      <c r="C103" s="2224" t="s">
        <v>3275</v>
      </c>
      <c r="D103" s="287">
        <v>45296</v>
      </c>
      <c r="E103" s="287">
        <f t="shared" si="38"/>
        <v>45318</v>
      </c>
      <c r="F103" s="287">
        <f t="shared" si="38"/>
        <v>45318</v>
      </c>
      <c r="G103" s="184" t="e">
        <f t="shared" si="39"/>
        <v>#VALUE!</v>
      </c>
      <c r="H103" s="184" t="e">
        <f t="shared" si="40"/>
        <v>#VALUE!</v>
      </c>
      <c r="I103" s="184" t="e">
        <f t="shared" si="41"/>
        <v>#VALUE!</v>
      </c>
      <c r="K103" s="1385">
        <v>45290</v>
      </c>
      <c r="L103" s="1385">
        <v>45291</v>
      </c>
    </row>
    <row r="104" spans="1:12" s="72" customFormat="1" ht="13.5" hidden="1" thickTop="1">
      <c r="A104" s="553" t="s">
        <v>3276</v>
      </c>
      <c r="B104" s="2260" t="s">
        <v>3277</v>
      </c>
      <c r="C104" s="2224" t="s">
        <v>3278</v>
      </c>
      <c r="D104" s="287">
        <v>45306</v>
      </c>
      <c r="E104" s="287">
        <f t="shared" si="38"/>
        <v>45328</v>
      </c>
      <c r="F104" s="287">
        <f t="shared" si="38"/>
        <v>45328</v>
      </c>
      <c r="G104" s="184" t="e">
        <f t="shared" si="39"/>
        <v>#VALUE!</v>
      </c>
      <c r="H104" s="184" t="e">
        <f t="shared" si="40"/>
        <v>#VALUE!</v>
      </c>
      <c r="I104" s="184" t="e">
        <f t="shared" si="41"/>
        <v>#VALUE!</v>
      </c>
      <c r="K104" s="1385">
        <v>45297</v>
      </c>
      <c r="L104" s="1385">
        <v>45298</v>
      </c>
    </row>
    <row r="105" spans="1:12" s="72" customFormat="1" ht="13.5" hidden="1" thickTop="1">
      <c r="A105" s="553"/>
      <c r="B105" s="2252" t="s">
        <v>2944</v>
      </c>
      <c r="C105" s="2224" t="s">
        <v>3279</v>
      </c>
      <c r="D105" s="287">
        <v>45306</v>
      </c>
      <c r="E105" s="287">
        <f t="shared" si="38"/>
        <v>45328</v>
      </c>
      <c r="F105" s="287">
        <f t="shared" si="38"/>
        <v>45328</v>
      </c>
      <c r="G105" s="184" t="e">
        <f t="shared" si="39"/>
        <v>#VALUE!</v>
      </c>
      <c r="H105" s="184" t="e">
        <f t="shared" si="40"/>
        <v>#VALUE!</v>
      </c>
      <c r="I105" s="184" t="e">
        <f t="shared" si="41"/>
        <v>#VALUE!</v>
      </c>
      <c r="K105" s="1385">
        <v>45304</v>
      </c>
      <c r="L105" s="1385">
        <v>45305</v>
      </c>
    </row>
    <row r="106" spans="1:12" s="72" customFormat="1" ht="13.5" hidden="1" thickTop="1">
      <c r="A106" s="553"/>
      <c r="B106" s="2886" t="s">
        <v>3225</v>
      </c>
      <c r="C106" s="2224" t="s">
        <v>3280</v>
      </c>
      <c r="D106" s="287">
        <v>45315</v>
      </c>
      <c r="E106" s="287">
        <f t="shared" si="38"/>
        <v>45337</v>
      </c>
      <c r="F106" s="287">
        <f t="shared" si="38"/>
        <v>45337</v>
      </c>
      <c r="G106" s="184" t="e">
        <f t="shared" si="39"/>
        <v>#VALUE!</v>
      </c>
      <c r="H106" s="184" t="e">
        <f t="shared" si="40"/>
        <v>#VALUE!</v>
      </c>
      <c r="I106" s="184" t="e">
        <f t="shared" si="41"/>
        <v>#VALUE!</v>
      </c>
      <c r="K106" s="1385">
        <v>45311</v>
      </c>
      <c r="L106" s="1385">
        <v>45312</v>
      </c>
    </row>
    <row r="107" spans="1:12" s="72" customFormat="1" ht="13.5" hidden="1" thickTop="1">
      <c r="A107" s="553"/>
      <c r="B107" s="2252" t="s">
        <v>3281</v>
      </c>
      <c r="C107" s="2224" t="s">
        <v>3282</v>
      </c>
      <c r="D107" s="287">
        <v>45319</v>
      </c>
      <c r="E107" s="287">
        <f t="shared" si="38"/>
        <v>45341</v>
      </c>
      <c r="F107" s="287">
        <f t="shared" si="38"/>
        <v>45341</v>
      </c>
      <c r="G107" s="184" t="e">
        <f t="shared" si="39"/>
        <v>#VALUE!</v>
      </c>
      <c r="H107" s="184" t="e">
        <f t="shared" si="40"/>
        <v>#VALUE!</v>
      </c>
      <c r="I107" s="184" t="e">
        <f t="shared" si="41"/>
        <v>#VALUE!</v>
      </c>
      <c r="K107" s="1385">
        <v>45318</v>
      </c>
      <c r="L107" s="1385">
        <v>45319</v>
      </c>
    </row>
    <row r="108" spans="1:12" s="72" customFormat="1" ht="13.5" hidden="1" thickTop="1">
      <c r="A108" s="553"/>
      <c r="B108" s="2886" t="s">
        <v>2929</v>
      </c>
      <c r="C108" s="2224" t="s">
        <v>3283</v>
      </c>
      <c r="D108" s="287">
        <v>45326</v>
      </c>
      <c r="E108" s="287">
        <f t="shared" si="38"/>
        <v>45348</v>
      </c>
      <c r="F108" s="287">
        <f t="shared" si="38"/>
        <v>45348</v>
      </c>
      <c r="G108" s="184" t="e">
        <f t="shared" si="39"/>
        <v>#VALUE!</v>
      </c>
      <c r="H108" s="184" t="e">
        <f t="shared" si="40"/>
        <v>#VALUE!</v>
      </c>
      <c r="I108" s="184" t="e">
        <f t="shared" si="41"/>
        <v>#VALUE!</v>
      </c>
      <c r="K108" s="1385">
        <v>45325</v>
      </c>
      <c r="L108" s="1385">
        <v>45326</v>
      </c>
    </row>
    <row r="109" spans="1:12" s="72" customFormat="1" ht="13.5" hidden="1" thickTop="1">
      <c r="A109" s="553"/>
      <c r="B109" s="2886" t="s">
        <v>3284</v>
      </c>
      <c r="C109" s="2224" t="s">
        <v>3285</v>
      </c>
      <c r="D109" s="287">
        <v>45337</v>
      </c>
      <c r="E109" s="287">
        <f t="shared" si="38"/>
        <v>45359</v>
      </c>
      <c r="F109" s="287">
        <f t="shared" si="38"/>
        <v>45359</v>
      </c>
      <c r="G109" s="184" t="e">
        <f t="shared" si="39"/>
        <v>#VALUE!</v>
      </c>
      <c r="H109" s="184" t="e">
        <f t="shared" si="40"/>
        <v>#VALUE!</v>
      </c>
      <c r="I109" s="184" t="e">
        <f t="shared" si="41"/>
        <v>#VALUE!</v>
      </c>
      <c r="K109" s="1385">
        <v>45332</v>
      </c>
      <c r="L109" s="1385">
        <v>45333</v>
      </c>
    </row>
    <row r="110" spans="1:12" s="72" customFormat="1" ht="13.5" hidden="1" thickTop="1">
      <c r="A110" s="553"/>
      <c r="B110" s="2886" t="s">
        <v>3148</v>
      </c>
      <c r="C110" s="2224" t="s">
        <v>3286</v>
      </c>
      <c r="D110" s="287">
        <v>45345</v>
      </c>
      <c r="E110" s="287">
        <f>$D110+37</f>
        <v>45382</v>
      </c>
      <c r="F110" s="287">
        <f>$D110+37</f>
        <v>45382</v>
      </c>
      <c r="G110" s="184" t="e">
        <f>C110+41</f>
        <v>#VALUE!</v>
      </c>
      <c r="H110" s="184" t="e">
        <f>C110+43</f>
        <v>#VALUE!</v>
      </c>
      <c r="I110" s="184" t="e">
        <f>C110+46</f>
        <v>#VALUE!</v>
      </c>
      <c r="K110" s="1385">
        <v>45339</v>
      </c>
      <c r="L110" s="1385">
        <v>45340</v>
      </c>
    </row>
    <row r="111" spans="1:12" s="72" customFormat="1" ht="13.5" hidden="1" thickTop="1">
      <c r="A111" s="553"/>
      <c r="B111" s="2886" t="s">
        <v>3009</v>
      </c>
      <c r="C111" s="2224" t="s">
        <v>3287</v>
      </c>
      <c r="D111" s="287">
        <v>45352</v>
      </c>
      <c r="E111" s="287">
        <v>45387</v>
      </c>
      <c r="F111" s="287">
        <v>45387</v>
      </c>
      <c r="G111" s="184">
        <v>45392</v>
      </c>
      <c r="H111" s="184">
        <v>45394</v>
      </c>
      <c r="I111" s="184">
        <v>45395</v>
      </c>
      <c r="K111" s="1385">
        <v>45346</v>
      </c>
      <c r="L111" s="1385">
        <v>45347</v>
      </c>
    </row>
    <row r="112" spans="1:12" s="72" customFormat="1" ht="13.5" hidden="1" thickTop="1">
      <c r="A112" s="553"/>
      <c r="B112" s="3169" t="s">
        <v>2527</v>
      </c>
      <c r="C112" s="2224" t="s">
        <v>3288</v>
      </c>
      <c r="D112" s="287">
        <v>45355</v>
      </c>
      <c r="E112" s="287">
        <f t="shared" ref="E112:F120" si="42">$D112+37</f>
        <v>45392</v>
      </c>
      <c r="F112" s="287">
        <f t="shared" si="42"/>
        <v>45392</v>
      </c>
      <c r="G112" s="184" t="e">
        <f t="shared" ref="G112:G120" si="43">C112+41</f>
        <v>#VALUE!</v>
      </c>
      <c r="H112" s="184" t="e">
        <f t="shared" ref="H112:H120" si="44">C112+43</f>
        <v>#VALUE!</v>
      </c>
      <c r="I112" s="184" t="e">
        <f t="shared" ref="I112:I120" si="45">C112+46</f>
        <v>#VALUE!</v>
      </c>
      <c r="K112" s="1385">
        <v>45353</v>
      </c>
      <c r="L112" s="1385">
        <v>45354</v>
      </c>
    </row>
    <row r="113" spans="1:13" s="72" customFormat="1" ht="13.5" hidden="1" thickTop="1">
      <c r="A113" s="553"/>
      <c r="B113" s="2886" t="s">
        <v>3289</v>
      </c>
      <c r="C113" s="2224" t="s">
        <v>3290</v>
      </c>
      <c r="D113" s="287">
        <v>45364</v>
      </c>
      <c r="E113" s="287">
        <f t="shared" si="42"/>
        <v>45401</v>
      </c>
      <c r="F113" s="287">
        <f t="shared" si="42"/>
        <v>45401</v>
      </c>
      <c r="G113" s="184" t="e">
        <f t="shared" si="43"/>
        <v>#VALUE!</v>
      </c>
      <c r="H113" s="184" t="e">
        <f t="shared" si="44"/>
        <v>#VALUE!</v>
      </c>
      <c r="I113" s="184" t="e">
        <f t="shared" si="45"/>
        <v>#VALUE!</v>
      </c>
      <c r="K113" s="1385">
        <v>45360</v>
      </c>
      <c r="L113" s="1385">
        <v>45361</v>
      </c>
    </row>
    <row r="114" spans="1:13" s="72" customFormat="1" ht="13.5" hidden="1" thickTop="1">
      <c r="A114" s="553"/>
      <c r="B114" s="2886" t="s">
        <v>3250</v>
      </c>
      <c r="C114" s="454" t="s">
        <v>3291</v>
      </c>
      <c r="D114" s="287">
        <v>45370</v>
      </c>
      <c r="E114" s="287">
        <f t="shared" si="42"/>
        <v>45407</v>
      </c>
      <c r="F114" s="287">
        <f t="shared" si="42"/>
        <v>45407</v>
      </c>
      <c r="G114" s="184" t="e">
        <f t="shared" si="43"/>
        <v>#VALUE!</v>
      </c>
      <c r="H114" s="184" t="e">
        <f t="shared" si="44"/>
        <v>#VALUE!</v>
      </c>
      <c r="I114" s="184" t="e">
        <f t="shared" si="45"/>
        <v>#VALUE!</v>
      </c>
      <c r="K114" s="1385">
        <v>45367</v>
      </c>
      <c r="L114" s="1385">
        <v>45368</v>
      </c>
    </row>
    <row r="115" spans="1:13" s="72" customFormat="1" ht="13.5" hidden="1" thickTop="1">
      <c r="A115" s="553"/>
      <c r="B115" s="2886" t="s">
        <v>3243</v>
      </c>
      <c r="C115" s="454" t="s">
        <v>3292</v>
      </c>
      <c r="D115" s="287">
        <v>45381</v>
      </c>
      <c r="E115" s="287">
        <f t="shared" si="42"/>
        <v>45418</v>
      </c>
      <c r="F115" s="287">
        <f t="shared" si="42"/>
        <v>45418</v>
      </c>
      <c r="G115" s="184" t="e">
        <f t="shared" si="43"/>
        <v>#VALUE!</v>
      </c>
      <c r="H115" s="184" t="e">
        <f t="shared" si="44"/>
        <v>#VALUE!</v>
      </c>
      <c r="I115" s="184" t="e">
        <f t="shared" si="45"/>
        <v>#VALUE!</v>
      </c>
      <c r="K115" s="1385">
        <v>45374</v>
      </c>
      <c r="L115" s="1385">
        <v>45375</v>
      </c>
    </row>
    <row r="116" spans="1:13" s="72" customFormat="1" ht="13.5" hidden="1" thickTop="1">
      <c r="A116" s="553"/>
      <c r="B116" s="2886" t="s">
        <v>2942</v>
      </c>
      <c r="C116" s="454" t="s">
        <v>3293</v>
      </c>
      <c r="D116" s="287">
        <v>45387</v>
      </c>
      <c r="E116" s="287">
        <f t="shared" si="42"/>
        <v>45424</v>
      </c>
      <c r="F116" s="287">
        <f t="shared" si="42"/>
        <v>45424</v>
      </c>
      <c r="G116" s="184" t="e">
        <f t="shared" si="43"/>
        <v>#VALUE!</v>
      </c>
      <c r="H116" s="184" t="e">
        <f t="shared" si="44"/>
        <v>#VALUE!</v>
      </c>
      <c r="I116" s="184" t="e">
        <f t="shared" si="45"/>
        <v>#VALUE!</v>
      </c>
      <c r="K116" s="1385">
        <v>45381</v>
      </c>
      <c r="L116" s="1385">
        <v>45382</v>
      </c>
    </row>
    <row r="117" spans="1:13" s="72" customFormat="1" ht="13.5" hidden="1" thickTop="1">
      <c r="A117" s="553" t="s">
        <v>2747</v>
      </c>
      <c r="B117" s="2886" t="s">
        <v>3294</v>
      </c>
      <c r="C117" s="454" t="s">
        <v>3295</v>
      </c>
      <c r="D117" s="287">
        <v>45395</v>
      </c>
      <c r="E117" s="287">
        <f t="shared" si="42"/>
        <v>45432</v>
      </c>
      <c r="F117" s="287">
        <f t="shared" si="42"/>
        <v>45432</v>
      </c>
      <c r="G117" s="184" t="e">
        <f t="shared" si="43"/>
        <v>#VALUE!</v>
      </c>
      <c r="H117" s="184" t="e">
        <f t="shared" si="44"/>
        <v>#VALUE!</v>
      </c>
      <c r="I117" s="184" t="e">
        <f t="shared" si="45"/>
        <v>#VALUE!</v>
      </c>
      <c r="K117" s="1385">
        <v>45388</v>
      </c>
      <c r="L117" s="1385">
        <v>45389</v>
      </c>
    </row>
    <row r="118" spans="1:13" s="72" customFormat="1" ht="13.5" hidden="1" thickTop="1">
      <c r="A118" s="553" t="s">
        <v>3296</v>
      </c>
      <c r="B118" s="2886" t="s">
        <v>3227</v>
      </c>
      <c r="C118" s="454" t="s">
        <v>3297</v>
      </c>
      <c r="D118" s="287">
        <v>45406</v>
      </c>
      <c r="E118" s="287">
        <f t="shared" si="42"/>
        <v>45443</v>
      </c>
      <c r="F118" s="287">
        <f t="shared" si="42"/>
        <v>45443</v>
      </c>
      <c r="G118" s="184" t="e">
        <f t="shared" si="43"/>
        <v>#VALUE!</v>
      </c>
      <c r="H118" s="184" t="e">
        <f t="shared" si="44"/>
        <v>#VALUE!</v>
      </c>
      <c r="I118" s="184" t="e">
        <f t="shared" si="45"/>
        <v>#VALUE!</v>
      </c>
      <c r="K118" s="1385">
        <v>45395</v>
      </c>
      <c r="L118" s="1385">
        <v>45396</v>
      </c>
    </row>
    <row r="119" spans="1:13" s="72" customFormat="1" ht="13.5" hidden="1" thickTop="1">
      <c r="A119" s="553"/>
      <c r="B119" s="2886" t="s">
        <v>3298</v>
      </c>
      <c r="C119" s="454" t="s">
        <v>3299</v>
      </c>
      <c r="D119" s="868">
        <v>45407</v>
      </c>
      <c r="E119" s="540"/>
      <c r="F119" s="287">
        <f t="shared" si="42"/>
        <v>45444</v>
      </c>
      <c r="G119" s="184" t="e">
        <f t="shared" si="43"/>
        <v>#VALUE!</v>
      </c>
      <c r="H119" s="184" t="e">
        <f t="shared" si="44"/>
        <v>#VALUE!</v>
      </c>
      <c r="I119" s="184" t="e">
        <f t="shared" si="45"/>
        <v>#VALUE!</v>
      </c>
      <c r="K119" s="1385">
        <v>45402</v>
      </c>
      <c r="L119" s="1385">
        <v>45403</v>
      </c>
    </row>
    <row r="120" spans="1:13" s="72" customFormat="1" ht="13.5" hidden="1" thickTop="1">
      <c r="A120" s="553"/>
      <c r="B120" s="2886" t="s">
        <v>3274</v>
      </c>
      <c r="C120" s="454" t="s">
        <v>3300</v>
      </c>
      <c r="D120" s="287">
        <v>45419</v>
      </c>
      <c r="E120" s="540"/>
      <c r="F120" s="287">
        <f t="shared" si="42"/>
        <v>45456</v>
      </c>
      <c r="G120" s="184" t="e">
        <f t="shared" si="43"/>
        <v>#VALUE!</v>
      </c>
      <c r="H120" s="184" t="e">
        <f t="shared" si="44"/>
        <v>#VALUE!</v>
      </c>
      <c r="I120" s="184" t="e">
        <f t="shared" si="45"/>
        <v>#VALUE!</v>
      </c>
      <c r="K120" s="1385">
        <v>45409</v>
      </c>
      <c r="L120" s="1385">
        <v>45410</v>
      </c>
    </row>
    <row r="121" spans="1:13" s="72" customFormat="1" ht="13.5" hidden="1" thickTop="1">
      <c r="A121" s="553" t="s">
        <v>3277</v>
      </c>
      <c r="B121" s="2220" t="s">
        <v>2772</v>
      </c>
      <c r="C121" s="454" t="s">
        <v>3301</v>
      </c>
      <c r="D121" s="287">
        <v>45430</v>
      </c>
      <c r="E121" s="540"/>
      <c r="F121" s="287">
        <f>$D121+37</f>
        <v>45467</v>
      </c>
      <c r="G121" s="184" t="e">
        <f>C121+41</f>
        <v>#VALUE!</v>
      </c>
      <c r="H121" s="184" t="e">
        <f>C121+43</f>
        <v>#VALUE!</v>
      </c>
      <c r="I121" s="184" t="e">
        <f>C121+46</f>
        <v>#VALUE!</v>
      </c>
      <c r="K121" s="1385">
        <v>45416</v>
      </c>
      <c r="L121" s="1385">
        <v>45417</v>
      </c>
    </row>
    <row r="122" spans="1:13" s="72" customFormat="1" ht="13.5" hidden="1" thickTop="1">
      <c r="A122" s="553" t="s">
        <v>3302</v>
      </c>
      <c r="B122" s="2220" t="s">
        <v>3277</v>
      </c>
      <c r="C122" s="454" t="s">
        <v>3303</v>
      </c>
      <c r="D122" s="287">
        <v>45440</v>
      </c>
      <c r="E122" s="540"/>
      <c r="F122" s="287">
        <f t="shared" ref="F122:F127" si="46">D122+29</f>
        <v>45469</v>
      </c>
      <c r="G122" s="184">
        <f t="shared" ref="G122:G127" si="47">D122+33</f>
        <v>45473</v>
      </c>
      <c r="H122" s="184">
        <f t="shared" ref="H122:H127" si="48">D122+35</f>
        <v>45475</v>
      </c>
      <c r="I122" s="184">
        <f t="shared" ref="I122:I127" si="49">D122+38</f>
        <v>45478</v>
      </c>
      <c r="K122" s="1385">
        <v>45423</v>
      </c>
      <c r="L122" s="1385">
        <v>45424</v>
      </c>
    </row>
    <row r="123" spans="1:13" s="72" customFormat="1" hidden="1">
      <c r="A123" s="553" t="s">
        <v>3304</v>
      </c>
      <c r="B123" s="2220" t="s">
        <v>2675</v>
      </c>
      <c r="C123" s="454" t="s">
        <v>3305</v>
      </c>
      <c r="D123" s="287">
        <v>45444</v>
      </c>
      <c r="E123" s="540"/>
      <c r="F123" s="287">
        <f t="shared" si="46"/>
        <v>45473</v>
      </c>
      <c r="G123" s="184">
        <f t="shared" si="47"/>
        <v>45477</v>
      </c>
      <c r="H123" s="184">
        <f t="shared" si="48"/>
        <v>45479</v>
      </c>
      <c r="I123" s="184">
        <f t="shared" si="49"/>
        <v>45482</v>
      </c>
      <c r="K123" s="1385">
        <v>45430</v>
      </c>
      <c r="L123" s="1385">
        <v>45431</v>
      </c>
    </row>
    <row r="124" spans="1:13" s="72" customFormat="1" hidden="1">
      <c r="A124" s="553" t="s">
        <v>3281</v>
      </c>
      <c r="B124" s="2220" t="s">
        <v>3156</v>
      </c>
      <c r="C124" s="454" t="s">
        <v>3306</v>
      </c>
      <c r="D124" s="287">
        <v>45447</v>
      </c>
      <c r="E124" s="287">
        <v>45476</v>
      </c>
      <c r="F124" s="287">
        <f t="shared" si="46"/>
        <v>45476</v>
      </c>
      <c r="G124" s="184">
        <f t="shared" si="47"/>
        <v>45480</v>
      </c>
      <c r="H124" s="184">
        <f t="shared" si="48"/>
        <v>45482</v>
      </c>
      <c r="I124" s="184">
        <f t="shared" si="49"/>
        <v>45485</v>
      </c>
      <c r="K124" s="1385">
        <v>45437</v>
      </c>
      <c r="L124" s="1385">
        <v>45438</v>
      </c>
    </row>
    <row r="125" spans="1:13" s="72" customFormat="1" hidden="1">
      <c r="A125" s="553" t="s">
        <v>3307</v>
      </c>
      <c r="B125" s="2220" t="s">
        <v>3308</v>
      </c>
      <c r="C125" s="454" t="s">
        <v>3309</v>
      </c>
      <c r="D125" s="287">
        <v>45454</v>
      </c>
      <c r="E125" s="287">
        <v>45473</v>
      </c>
      <c r="F125" s="287">
        <f t="shared" si="46"/>
        <v>45483</v>
      </c>
      <c r="G125" s="184">
        <f t="shared" si="47"/>
        <v>45487</v>
      </c>
      <c r="H125" s="184">
        <f t="shared" si="48"/>
        <v>45489</v>
      </c>
      <c r="I125" s="184">
        <f t="shared" si="49"/>
        <v>45492</v>
      </c>
      <c r="K125" s="1385">
        <v>45448</v>
      </c>
      <c r="L125" s="1385">
        <v>45449</v>
      </c>
      <c r="M125" s="72" t="s">
        <v>3310</v>
      </c>
    </row>
    <row r="126" spans="1:13" s="72" customFormat="1" ht="13.5" thickTop="1">
      <c r="A126" s="553" t="s">
        <v>3311</v>
      </c>
      <c r="B126" s="2220" t="s">
        <v>3281</v>
      </c>
      <c r="C126" s="454" t="s">
        <v>3312</v>
      </c>
      <c r="D126" s="287">
        <v>45460</v>
      </c>
      <c r="E126" s="287">
        <v>45480</v>
      </c>
      <c r="F126" s="287">
        <f t="shared" si="46"/>
        <v>45489</v>
      </c>
      <c r="G126" s="184">
        <f t="shared" si="47"/>
        <v>45493</v>
      </c>
      <c r="H126" s="184">
        <f t="shared" si="48"/>
        <v>45495</v>
      </c>
      <c r="I126" s="184">
        <f t="shared" si="49"/>
        <v>45498</v>
      </c>
      <c r="K126" s="1385">
        <v>45455</v>
      </c>
      <c r="L126" s="1385">
        <v>45456</v>
      </c>
    </row>
    <row r="127" spans="1:13" s="72" customFormat="1">
      <c r="A127" s="553" t="s">
        <v>3313</v>
      </c>
      <c r="B127" s="2220" t="s">
        <v>2775</v>
      </c>
      <c r="C127" s="2367" t="s">
        <v>3314</v>
      </c>
      <c r="D127" s="287">
        <v>45469</v>
      </c>
      <c r="E127" s="287">
        <v>45488</v>
      </c>
      <c r="F127" s="287">
        <f t="shared" si="46"/>
        <v>45498</v>
      </c>
      <c r="G127" s="184">
        <f t="shared" si="47"/>
        <v>45502</v>
      </c>
      <c r="H127" s="184">
        <f t="shared" si="48"/>
        <v>45504</v>
      </c>
      <c r="I127" s="184">
        <f t="shared" si="49"/>
        <v>45507</v>
      </c>
      <c r="K127" s="1385">
        <v>45462</v>
      </c>
      <c r="L127" s="1385">
        <v>45463</v>
      </c>
    </row>
    <row r="128" spans="1:13" s="72" customFormat="1">
      <c r="A128" s="553" t="s">
        <v>3315</v>
      </c>
      <c r="B128" s="2886" t="s">
        <v>3313</v>
      </c>
      <c r="C128" s="454" t="s">
        <v>3316</v>
      </c>
      <c r="D128" s="287">
        <v>45471</v>
      </c>
      <c r="E128" s="287">
        <v>45495</v>
      </c>
      <c r="F128" s="287">
        <f>D128+29</f>
        <v>45500</v>
      </c>
      <c r="G128" s="184">
        <f>D128+33</f>
        <v>45504</v>
      </c>
      <c r="H128" s="184">
        <f>D128+35</f>
        <v>45506</v>
      </c>
      <c r="I128" s="184">
        <f>D128+38</f>
        <v>45509</v>
      </c>
      <c r="K128" s="1385">
        <v>45469</v>
      </c>
      <c r="L128" s="1385">
        <v>45470</v>
      </c>
    </row>
    <row r="129" spans="1:12" s="72" customFormat="1">
      <c r="A129" s="553" t="s">
        <v>3317</v>
      </c>
      <c r="B129" s="2886" t="s">
        <v>3318</v>
      </c>
      <c r="C129" s="454" t="s">
        <v>3319</v>
      </c>
      <c r="D129" s="287">
        <v>45482</v>
      </c>
      <c r="E129" s="287">
        <v>45498</v>
      </c>
      <c r="F129" s="287">
        <f t="shared" ref="F129:F140" si="50">D129+29</f>
        <v>45511</v>
      </c>
      <c r="G129" s="184">
        <f t="shared" ref="G129:G140" si="51">D129+33</f>
        <v>45515</v>
      </c>
      <c r="H129" s="184">
        <f t="shared" ref="H129:H140" si="52">D129+35</f>
        <v>45517</v>
      </c>
      <c r="I129" s="184">
        <f t="shared" ref="I129:I140" si="53">D129+38</f>
        <v>45520</v>
      </c>
      <c r="K129" s="1385">
        <v>45476</v>
      </c>
      <c r="L129" s="1385">
        <v>45477</v>
      </c>
    </row>
    <row r="130" spans="1:12" s="72" customFormat="1">
      <c r="A130" s="553"/>
      <c r="B130" s="2886" t="s">
        <v>2486</v>
      </c>
      <c r="C130" s="454" t="s">
        <v>3320</v>
      </c>
      <c r="D130" s="287">
        <v>45486</v>
      </c>
      <c r="E130" s="287">
        <v>45505</v>
      </c>
      <c r="F130" s="287">
        <f t="shared" si="50"/>
        <v>45515</v>
      </c>
      <c r="G130" s="184">
        <f t="shared" si="51"/>
        <v>45519</v>
      </c>
      <c r="H130" s="184">
        <f t="shared" si="52"/>
        <v>45521</v>
      </c>
      <c r="I130" s="184">
        <f t="shared" si="53"/>
        <v>45524</v>
      </c>
      <c r="K130" s="1385">
        <v>45483</v>
      </c>
      <c r="L130" s="1385">
        <v>45484</v>
      </c>
    </row>
    <row r="131" spans="1:12" s="72" customFormat="1">
      <c r="A131" s="553" t="s">
        <v>3289</v>
      </c>
      <c r="B131" s="2886" t="s">
        <v>3321</v>
      </c>
      <c r="C131" s="454" t="s">
        <v>3322</v>
      </c>
      <c r="D131" s="287">
        <v>45490</v>
      </c>
      <c r="E131" s="287">
        <v>45512</v>
      </c>
      <c r="F131" s="287">
        <f t="shared" si="50"/>
        <v>45519</v>
      </c>
      <c r="G131" s="184">
        <f t="shared" si="51"/>
        <v>45523</v>
      </c>
      <c r="H131" s="184">
        <f t="shared" si="52"/>
        <v>45525</v>
      </c>
      <c r="I131" s="184">
        <f t="shared" si="53"/>
        <v>45528</v>
      </c>
      <c r="K131" s="1385">
        <v>45490</v>
      </c>
      <c r="L131" s="1385">
        <v>45491</v>
      </c>
    </row>
    <row r="132" spans="1:12" s="72" customFormat="1">
      <c r="A132" s="553" t="s">
        <v>3250</v>
      </c>
      <c r="B132" s="2886" t="s">
        <v>3243</v>
      </c>
      <c r="C132" s="454" t="s">
        <v>3323</v>
      </c>
      <c r="D132" s="287">
        <v>45497</v>
      </c>
      <c r="E132" s="287">
        <v>45513</v>
      </c>
      <c r="F132" s="287">
        <f t="shared" si="50"/>
        <v>45526</v>
      </c>
      <c r="G132" s="184">
        <f t="shared" si="51"/>
        <v>45530</v>
      </c>
      <c r="H132" s="184">
        <f t="shared" si="52"/>
        <v>45532</v>
      </c>
      <c r="I132" s="184">
        <f t="shared" si="53"/>
        <v>45535</v>
      </c>
      <c r="K132" s="1385">
        <v>45497</v>
      </c>
      <c r="L132" s="1385">
        <v>45498</v>
      </c>
    </row>
    <row r="133" spans="1:12" s="72" customFormat="1">
      <c r="A133" s="553" t="s">
        <v>3243</v>
      </c>
      <c r="B133" s="2220" t="s">
        <v>3250</v>
      </c>
      <c r="C133" s="2224" t="s">
        <v>3324</v>
      </c>
      <c r="D133" s="287">
        <v>45504</v>
      </c>
      <c r="E133" s="287">
        <v>45514</v>
      </c>
      <c r="F133" s="287">
        <f t="shared" si="50"/>
        <v>45533</v>
      </c>
      <c r="G133" s="184">
        <f t="shared" si="51"/>
        <v>45537</v>
      </c>
      <c r="H133" s="184">
        <f t="shared" si="52"/>
        <v>45539</v>
      </c>
      <c r="I133" s="184">
        <f t="shared" si="53"/>
        <v>45542</v>
      </c>
      <c r="K133" s="1385">
        <v>45504</v>
      </c>
      <c r="L133" s="1385">
        <v>45505</v>
      </c>
    </row>
    <row r="134" spans="1:12" s="72" customFormat="1">
      <c r="A134" s="553"/>
      <c r="B134" s="2886" t="s">
        <v>3325</v>
      </c>
      <c r="C134" s="2224" t="s">
        <v>3326</v>
      </c>
      <c r="D134" s="287">
        <v>45511</v>
      </c>
      <c r="E134" s="540"/>
      <c r="F134" s="287">
        <f t="shared" si="50"/>
        <v>45540</v>
      </c>
      <c r="G134" s="184">
        <f t="shared" si="51"/>
        <v>45544</v>
      </c>
      <c r="H134" s="184">
        <f t="shared" si="52"/>
        <v>45546</v>
      </c>
      <c r="I134" s="184">
        <f t="shared" si="53"/>
        <v>45549</v>
      </c>
      <c r="K134" s="1385">
        <v>45511</v>
      </c>
      <c r="L134" s="1385">
        <v>45512</v>
      </c>
    </row>
    <row r="135" spans="1:12" s="72" customFormat="1">
      <c r="A135" s="553"/>
      <c r="B135" s="2886" t="s">
        <v>3327</v>
      </c>
      <c r="C135" s="2224" t="s">
        <v>3328</v>
      </c>
      <c r="D135" s="287">
        <v>45518</v>
      </c>
      <c r="E135" s="540"/>
      <c r="F135" s="287">
        <f t="shared" si="50"/>
        <v>45547</v>
      </c>
      <c r="G135" s="184">
        <f t="shared" si="51"/>
        <v>45551</v>
      </c>
      <c r="H135" s="184">
        <f t="shared" si="52"/>
        <v>45553</v>
      </c>
      <c r="I135" s="184">
        <f t="shared" si="53"/>
        <v>45556</v>
      </c>
      <c r="K135" s="1385">
        <v>45518</v>
      </c>
      <c r="L135" s="1385">
        <v>45519</v>
      </c>
    </row>
    <row r="136" spans="1:12" s="72" customFormat="1">
      <c r="A136" s="553"/>
      <c r="B136" s="2886" t="s">
        <v>3227</v>
      </c>
      <c r="C136" s="2224" t="s">
        <v>3329</v>
      </c>
      <c r="D136" s="287">
        <v>45525</v>
      </c>
      <c r="E136" s="540"/>
      <c r="F136" s="287">
        <f t="shared" si="50"/>
        <v>45554</v>
      </c>
      <c r="G136" s="184">
        <f t="shared" si="51"/>
        <v>45558</v>
      </c>
      <c r="H136" s="184">
        <f t="shared" si="52"/>
        <v>45560</v>
      </c>
      <c r="I136" s="184">
        <f t="shared" si="53"/>
        <v>45563</v>
      </c>
      <c r="K136" s="1385">
        <v>45525</v>
      </c>
      <c r="L136" s="1385">
        <v>45526</v>
      </c>
    </row>
    <row r="137" spans="1:12" s="72" customFormat="1">
      <c r="A137" s="553"/>
      <c r="B137" s="2886" t="s">
        <v>3298</v>
      </c>
      <c r="C137" s="2224" t="s">
        <v>3330</v>
      </c>
      <c r="D137" s="287">
        <v>45532</v>
      </c>
      <c r="E137" s="540"/>
      <c r="F137" s="287">
        <f t="shared" si="50"/>
        <v>45561</v>
      </c>
      <c r="G137" s="184">
        <f t="shared" si="51"/>
        <v>45565</v>
      </c>
      <c r="H137" s="184">
        <f t="shared" si="52"/>
        <v>45567</v>
      </c>
      <c r="I137" s="184">
        <f t="shared" si="53"/>
        <v>45570</v>
      </c>
      <c r="K137" s="1385">
        <v>45532</v>
      </c>
      <c r="L137" s="1385">
        <v>45533</v>
      </c>
    </row>
    <row r="138" spans="1:12" s="72" customFormat="1">
      <c r="A138" s="553"/>
      <c r="B138" s="2886" t="s">
        <v>3274</v>
      </c>
      <c r="C138" s="2224" t="s">
        <v>3331</v>
      </c>
      <c r="D138" s="287">
        <v>45539</v>
      </c>
      <c r="E138" s="540"/>
      <c r="F138" s="287">
        <f t="shared" si="50"/>
        <v>45568</v>
      </c>
      <c r="G138" s="184">
        <f t="shared" si="51"/>
        <v>45572</v>
      </c>
      <c r="H138" s="184">
        <f t="shared" si="52"/>
        <v>45574</v>
      </c>
      <c r="I138" s="184">
        <f t="shared" si="53"/>
        <v>45577</v>
      </c>
      <c r="K138" s="1385">
        <v>45539</v>
      </c>
      <c r="L138" s="1385">
        <v>45540</v>
      </c>
    </row>
    <row r="139" spans="1:12" s="72" customFormat="1">
      <c r="A139" s="553"/>
      <c r="B139" s="2886" t="s">
        <v>3332</v>
      </c>
      <c r="C139" s="2224" t="s">
        <v>3333</v>
      </c>
      <c r="D139" s="287">
        <v>45546</v>
      </c>
      <c r="E139" s="540"/>
      <c r="F139" s="287">
        <f t="shared" si="50"/>
        <v>45575</v>
      </c>
      <c r="G139" s="184">
        <f t="shared" si="51"/>
        <v>45579</v>
      </c>
      <c r="H139" s="184">
        <f t="shared" si="52"/>
        <v>45581</v>
      </c>
      <c r="I139" s="184">
        <f t="shared" si="53"/>
        <v>45584</v>
      </c>
      <c r="K139" s="1385">
        <v>45546</v>
      </c>
      <c r="L139" s="1385">
        <v>45547</v>
      </c>
    </row>
    <row r="140" spans="1:12" s="72" customFormat="1">
      <c r="A140" s="553"/>
      <c r="B140" s="2886" t="s">
        <v>2772</v>
      </c>
      <c r="C140" s="2224" t="s">
        <v>3334</v>
      </c>
      <c r="D140" s="287">
        <v>45553</v>
      </c>
      <c r="E140" s="540"/>
      <c r="F140" s="287">
        <f t="shared" si="50"/>
        <v>45582</v>
      </c>
      <c r="G140" s="184">
        <f t="shared" si="51"/>
        <v>45586</v>
      </c>
      <c r="H140" s="184">
        <f t="shared" si="52"/>
        <v>45588</v>
      </c>
      <c r="I140" s="184">
        <f t="shared" si="53"/>
        <v>45591</v>
      </c>
      <c r="K140" s="1385">
        <v>45553</v>
      </c>
      <c r="L140" s="1385">
        <v>45554</v>
      </c>
    </row>
    <row r="141" spans="1:12" s="72" customFormat="1">
      <c r="A141" s="553"/>
      <c r="B141" s="2220" t="s">
        <v>2675</v>
      </c>
      <c r="C141" s="2224" t="s">
        <v>3333</v>
      </c>
      <c r="D141" s="287">
        <v>45560</v>
      </c>
      <c r="E141" s="540"/>
      <c r="F141" s="287">
        <f t="shared" ref="F141" si="54">D141+29</f>
        <v>45589</v>
      </c>
      <c r="G141" s="184">
        <f t="shared" ref="G141" si="55">D141+33</f>
        <v>45593</v>
      </c>
      <c r="H141" s="184">
        <f t="shared" ref="H141" si="56">D141+35</f>
        <v>45595</v>
      </c>
      <c r="I141" s="184">
        <f t="shared" ref="I141" si="57">D141+38</f>
        <v>45598</v>
      </c>
      <c r="K141" s="1385">
        <v>45560</v>
      </c>
      <c r="L141" s="1385">
        <v>45561</v>
      </c>
    </row>
    <row r="142" spans="1:12" s="72" customFormat="1" ht="11.25">
      <c r="A142" s="553"/>
      <c r="B142" s="71"/>
      <c r="C142" s="116"/>
      <c r="D142" s="132"/>
      <c r="E142" s="81"/>
      <c r="F142" s="85"/>
      <c r="G142" s="1593"/>
      <c r="H142" s="62"/>
      <c r="I142" s="81"/>
      <c r="J142" s="62"/>
      <c r="K142" s="1593"/>
      <c r="L142" s="62"/>
    </row>
    <row r="143" spans="1:12" s="72" customFormat="1" ht="11.25">
      <c r="A143" s="553"/>
      <c r="B143" s="71"/>
      <c r="C143" s="116"/>
      <c r="D143" s="132"/>
      <c r="E143" s="81"/>
      <c r="F143" s="85"/>
      <c r="G143" s="1593"/>
      <c r="H143" s="62"/>
      <c r="I143" s="81"/>
      <c r="J143" s="62"/>
      <c r="K143" s="1593"/>
      <c r="L143" s="62"/>
    </row>
    <row r="144" spans="1:12" s="72" customFormat="1" ht="11.25">
      <c r="A144" s="553"/>
      <c r="B144" s="1050"/>
      <c r="C144" s="116"/>
      <c r="D144" s="132"/>
      <c r="E144" s="81"/>
      <c r="F144" s="85"/>
      <c r="G144" s="1593"/>
      <c r="H144" s="62"/>
      <c r="I144" s="81"/>
      <c r="J144" s="62"/>
      <c r="K144" s="1593"/>
      <c r="L144" s="62"/>
    </row>
    <row r="145" spans="1:12" s="62" customFormat="1" ht="15">
      <c r="A145" s="652"/>
      <c r="B145" s="603" t="s">
        <v>2215</v>
      </c>
      <c r="D145" s="82"/>
      <c r="E145" s="81"/>
      <c r="F145" s="85"/>
      <c r="G145" s="82"/>
      <c r="I145" s="81"/>
      <c r="K145" s="82"/>
    </row>
    <row r="146" spans="1:12" s="62" customFormat="1" ht="11.25">
      <c r="A146" s="652"/>
      <c r="B146" s="79"/>
      <c r="D146" s="82"/>
      <c r="E146" s="81"/>
      <c r="F146" s="85"/>
      <c r="G146" s="82"/>
      <c r="I146" s="81"/>
      <c r="K146" s="82"/>
    </row>
    <row r="147" spans="1:12" s="62" customFormat="1" ht="15">
      <c r="A147" s="652"/>
      <c r="B147" s="53" t="s">
        <v>1890</v>
      </c>
      <c r="C147" s="30"/>
      <c r="D147" s="30"/>
      <c r="E147" s="54"/>
      <c r="F147" s="55" t="s">
        <v>1928</v>
      </c>
      <c r="G147" s="55"/>
      <c r="H147" s="30"/>
      <c r="I147" s="30"/>
      <c r="J147" s="55" t="s">
        <v>1952</v>
      </c>
      <c r="K147" s="55"/>
      <c r="L147" s="55"/>
    </row>
    <row r="148" spans="1:12" s="62" customFormat="1" ht="11.25">
      <c r="A148" s="652"/>
      <c r="B148" s="83" t="s">
        <v>1891</v>
      </c>
      <c r="C148" s="71"/>
      <c r="D148" s="1456" t="s">
        <v>2217</v>
      </c>
      <c r="E148" s="72"/>
      <c r="F148" s="71" t="s">
        <v>1929</v>
      </c>
      <c r="G148" s="71"/>
      <c r="H148" s="1456" t="s">
        <v>1930</v>
      </c>
      <c r="I148" s="71"/>
      <c r="J148" s="71" t="s">
        <v>1954</v>
      </c>
      <c r="K148" s="71"/>
      <c r="L148" s="82" t="s">
        <v>1955</v>
      </c>
    </row>
    <row r="149" spans="1:12" s="62" customFormat="1" ht="11.25">
      <c r="A149" s="652"/>
      <c r="B149" s="83"/>
      <c r="C149" s="71"/>
      <c r="D149" s="1456"/>
      <c r="E149" s="72"/>
      <c r="F149" s="71"/>
      <c r="G149" s="71"/>
      <c r="H149" s="1456"/>
      <c r="I149" s="71"/>
      <c r="J149" s="71"/>
      <c r="K149" s="71"/>
      <c r="L149" s="82"/>
    </row>
    <row r="150" spans="1:12" s="62" customFormat="1" ht="11.25">
      <c r="A150" s="652"/>
      <c r="B150" s="81" t="str">
        <f>HOME!A$566</f>
        <v>ZANT CHONG</v>
      </c>
      <c r="C150" s="81" t="str">
        <f>HOME!B$566</f>
        <v>6011 2429</v>
      </c>
      <c r="D150" s="66" t="str">
        <f>HOME!C$566</f>
        <v>zant.chong@msc.com</v>
      </c>
      <c r="F150" s="81" t="str">
        <f>HOME!A583</f>
        <v>ROBERT CHIA</v>
      </c>
      <c r="G150" s="81" t="str">
        <f>HOME!B583</f>
        <v>6011 0564</v>
      </c>
      <c r="H150" s="66" t="str">
        <f>HOME!C583</f>
        <v>robert.chia@msc.com</v>
      </c>
      <c r="J150" s="81" t="str">
        <f>HOME!A$598</f>
        <v>RAYNAR ANG</v>
      </c>
      <c r="K150" s="81" t="str">
        <f>HOME!B$598</f>
        <v>6011 2358</v>
      </c>
      <c r="L150" s="66" t="str">
        <f>HOME!C$598</f>
        <v>raynar.ang@msc.com</v>
      </c>
    </row>
    <row r="151" spans="1:12" s="62" customFormat="1" ht="11.25">
      <c r="A151" s="652"/>
      <c r="B151" s="81" t="str">
        <f>HOME!A$567</f>
        <v>PHOEBE HUANG</v>
      </c>
      <c r="C151" s="81" t="str">
        <f>HOME!B$567</f>
        <v>6011 0562</v>
      </c>
      <c r="D151" s="66" t="str">
        <f>HOME!C$567</f>
        <v>phoebe.huang@msc.com</v>
      </c>
      <c r="F151" s="81" t="str">
        <f>HOME!A584</f>
        <v>S. Y. LIEW</v>
      </c>
      <c r="G151" s="81" t="str">
        <f>HOME!B584</f>
        <v>6011 2348</v>
      </c>
      <c r="H151" s="66" t="str">
        <f>HOME!C584</f>
        <v>seoyi.liew@msc.com</v>
      </c>
      <c r="J151" s="81" t="str">
        <f>HOME!A$599</f>
        <v>KAI SIANG</v>
      </c>
      <c r="K151" s="81" t="str">
        <f>HOME!B$599</f>
        <v>6011 2356</v>
      </c>
      <c r="L151" s="66" t="str">
        <f>HOME!C$599</f>
        <v>kaisiang.lim@msc.com</v>
      </c>
    </row>
    <row r="152" spans="1:12" s="62" customFormat="1" ht="11.25">
      <c r="B152" s="81" t="str">
        <f>HOME!A$568</f>
        <v>SHERWIN LIM</v>
      </c>
      <c r="C152" s="81" t="str">
        <f>HOME!B$568</f>
        <v>6011 2395</v>
      </c>
      <c r="D152" s="66" t="str">
        <f>HOME!C$568</f>
        <v>sherwin.lim@msc.com</v>
      </c>
      <c r="F152" s="81" t="str">
        <f>HOME!A585</f>
        <v>SHARON KOH</v>
      </c>
      <c r="G152" s="81" t="str">
        <f>HOME!B585</f>
        <v>6011 2349</v>
      </c>
      <c r="H152" s="66" t="str">
        <f>HOME!C585</f>
        <v>sharon.koh@msc.com</v>
      </c>
      <c r="J152" s="81" t="str">
        <f>HOME!A$600</f>
        <v>DEWI</v>
      </c>
      <c r="K152" s="81" t="str">
        <f>HOME!B$600</f>
        <v>6011 2354</v>
      </c>
      <c r="L152" s="66" t="str">
        <f>HOME!C$600</f>
        <v>dewi.ratnah@msc.com</v>
      </c>
    </row>
    <row r="153" spans="1:12" s="62" customFormat="1" ht="11.25">
      <c r="B153" s="81" t="str">
        <f>HOME!A$569</f>
        <v>NATALIE LEW</v>
      </c>
      <c r="C153" s="81" t="str">
        <f>HOME!B$569</f>
        <v>6011 2399</v>
      </c>
      <c r="D153" s="66" t="str">
        <f>HOME!C$569</f>
        <v>natalie.lew@msc.com</v>
      </c>
      <c r="F153" s="81" t="str">
        <f>HOME!A586</f>
        <v>ANGELIA LAU</v>
      </c>
      <c r="G153" s="81" t="str">
        <f>HOME!B586</f>
        <v>6011 2346</v>
      </c>
      <c r="H153" s="66" t="str">
        <f>HOME!C586</f>
        <v>angelia.lau@msc.com</v>
      </c>
      <c r="J153" s="81" t="str">
        <f>HOME!A$601</f>
        <v>YU TING</v>
      </c>
      <c r="K153" s="81" t="str">
        <f>HOME!B$601</f>
        <v>6011 2359</v>
      </c>
      <c r="L153" s="66" t="str">
        <f>HOME!C$601</f>
        <v>yuting.luo@msc.com</v>
      </c>
    </row>
    <row r="154" spans="1:12" s="62" customFormat="1" ht="11.25">
      <c r="B154" s="81" t="str">
        <f>HOME!A$570</f>
        <v xml:space="preserve">LIM LEE HLI </v>
      </c>
      <c r="C154" s="81" t="str">
        <f>HOME!B$570</f>
        <v>6011 2352</v>
      </c>
      <c r="D154" s="66" t="str">
        <f>HOME!C$570</f>
        <v>leehli.lim@msc.com</v>
      </c>
      <c r="F154" s="81" t="str">
        <f>HOME!A587</f>
        <v>NOOR AFNINDAH</v>
      </c>
      <c r="G154" s="81" t="str">
        <f>HOME!B587</f>
        <v>6011 2347</v>
      </c>
      <c r="H154" s="66" t="str">
        <f>HOME!C587</f>
        <v>noor.afnindah@msc.com</v>
      </c>
      <c r="J154" s="81" t="str">
        <f>HOME!A$602</f>
        <v>-</v>
      </c>
      <c r="K154" s="81" t="str">
        <f>HOME!B$602</f>
        <v>6011 0567</v>
      </c>
      <c r="L154" s="66" t="str">
        <f>HOME!C$602</f>
        <v>-</v>
      </c>
    </row>
    <row r="155" spans="1:12" s="62" customFormat="1" ht="11.25">
      <c r="B155" s="81" t="str">
        <f>HOME!A$571</f>
        <v>LIM AI PHEN</v>
      </c>
      <c r="C155" s="81" t="str">
        <f>HOME!B$571</f>
        <v>6011 9646</v>
      </c>
      <c r="D155" s="66" t="str">
        <f>HOME!C$571</f>
        <v>aiphen.lim@msc.com</v>
      </c>
      <c r="F155" s="81" t="str">
        <f>HOME!A588</f>
        <v>NG CHING WEI</v>
      </c>
      <c r="G155" s="81" t="str">
        <f>HOME!B588</f>
        <v>6011 2404</v>
      </c>
      <c r="H155" s="66" t="str">
        <f>HOME!C588</f>
        <v>chingwei.ng@msc.com</v>
      </c>
      <c r="J155" s="81" t="str">
        <f>HOME!A$603</f>
        <v>SHAN SHAN</v>
      </c>
      <c r="K155" s="81" t="str">
        <f>HOME!B$603</f>
        <v>6011 2353</v>
      </c>
      <c r="L155" s="66" t="str">
        <f>HOME!C$603</f>
        <v>shanshan.chin@msc.com</v>
      </c>
    </row>
    <row r="156" spans="1:12" s="62" customFormat="1" ht="11.25">
      <c r="B156" s="81" t="str">
        <f>HOME!A$572</f>
        <v>DARIUS ONG</v>
      </c>
      <c r="C156" s="81" t="str">
        <f>HOME!B$572</f>
        <v>6011 2396</v>
      </c>
      <c r="D156" s="66" t="str">
        <f>HOME!C$572</f>
        <v>darius.ong@msc.com</v>
      </c>
      <c r="F156" s="81">
        <f>HOME!A589</f>
        <v>0</v>
      </c>
      <c r="G156" s="81">
        <f>HOME!B589</f>
        <v>0</v>
      </c>
      <c r="H156" s="66">
        <f>HOME!C589</f>
        <v>0</v>
      </c>
      <c r="J156" s="81" t="str">
        <f>HOME!A$604</f>
        <v>EUNICE</v>
      </c>
      <c r="K156" s="81" t="str">
        <f>HOME!B$604</f>
        <v>6011 2355</v>
      </c>
      <c r="L156" s="66" t="str">
        <f>HOME!C$604</f>
        <v>eunice.chan@msc.com</v>
      </c>
    </row>
    <row r="157" spans="1:12" s="62" customFormat="1" ht="11.25">
      <c r="B157" s="81" t="str">
        <f>HOME!A$573</f>
        <v>LAWRENCE ANG (CROSS-TRADE)</v>
      </c>
      <c r="C157" s="81" t="str">
        <f>HOME!B$573</f>
        <v>6011 2400</v>
      </c>
      <c r="D157" s="66" t="str">
        <f>HOME!C$573</f>
        <v>lawrence.ang@msc.com</v>
      </c>
      <c r="F157" s="81" t="str">
        <f>HOME!A590</f>
        <v>.</v>
      </c>
      <c r="G157" s="81" t="str">
        <f>HOME!B590</f>
        <v>.</v>
      </c>
      <c r="H157" s="66" t="str">
        <f>HOME!C590</f>
        <v>.</v>
      </c>
      <c r="J157" s="81" t="str">
        <f>HOME!A$605</f>
        <v>HAZEL</v>
      </c>
      <c r="K157" s="81" t="str">
        <f>HOME!B$605</f>
        <v>6011 2435</v>
      </c>
      <c r="L157" s="66" t="str">
        <f>HOME!C$605</f>
        <v>hazel.toh@msc.com</v>
      </c>
    </row>
    <row r="158" spans="1:12" s="62" customFormat="1" ht="11.25">
      <c r="B158" s="81" t="str">
        <f>HOME!A574</f>
        <v>ASHTON YAN</v>
      </c>
      <c r="C158" s="81" t="str">
        <f>HOME!B574</f>
        <v>6011 2398</v>
      </c>
      <c r="D158" s="66" t="str">
        <f>HOME!C574</f>
        <v>ashton.yan@msc.com</v>
      </c>
      <c r="F158" s="81">
        <f>HOME!A591</f>
        <v>0</v>
      </c>
      <c r="G158" s="81">
        <f>HOME!B591</f>
        <v>0</v>
      </c>
      <c r="H158" s="66">
        <f>HOME!C591</f>
        <v>0</v>
      </c>
      <c r="J158" s="81"/>
    </row>
    <row r="159" spans="1:12" s="62" customFormat="1" ht="11.25">
      <c r="B159" s="81" t="str">
        <f>HOME!A575</f>
        <v>JUN YUAN (IMP)</v>
      </c>
      <c r="C159" s="81" t="str">
        <f>HOME!B575</f>
        <v>6011 2402</v>
      </c>
      <c r="D159" s="66" t="str">
        <f>HOME!C575</f>
        <v>junyuan.kwa@msc.com</v>
      </c>
      <c r="G159" s="85"/>
      <c r="H159" s="1593"/>
    </row>
    <row r="160" spans="1:12" s="62" customFormat="1" ht="11.25">
      <c r="B160" s="81" t="str">
        <f>HOME!A576</f>
        <v>KARTHI</v>
      </c>
      <c r="C160" s="81" t="str">
        <f>HOME!B576</f>
        <v>6011 2397</v>
      </c>
      <c r="D160" s="66" t="str">
        <f>HOME!C576</f>
        <v>karthigayan.velu@msc.com</v>
      </c>
      <c r="G160" s="85"/>
      <c r="H160" s="85"/>
      <c r="I160" s="1593"/>
    </row>
    <row r="161" spans="2:4">
      <c r="B161" s="81">
        <f>HOME!A577</f>
        <v>0</v>
      </c>
      <c r="C161" s="81">
        <f>HOME!B577</f>
        <v>0</v>
      </c>
      <c r="D161" s="66">
        <f>HOME!C577</f>
        <v>0</v>
      </c>
    </row>
    <row r="162" spans="2:4">
      <c r="B162" s="81" t="str">
        <f>HOME!A578</f>
        <v xml:space="preserve">MAIN LINE  </v>
      </c>
      <c r="C162" s="81" t="str">
        <f>HOME!B578</f>
        <v>6011 2424</v>
      </c>
      <c r="D162" s="66">
        <f>HOME!C578</f>
        <v>0</v>
      </c>
    </row>
    <row r="163" spans="2:4">
      <c r="B163" s="81">
        <f>HOME!A579</f>
        <v>0</v>
      </c>
      <c r="C163" s="81">
        <f>HOME!B579</f>
        <v>0</v>
      </c>
      <c r="D163" s="66">
        <f>HOME!C579</f>
        <v>0</v>
      </c>
    </row>
  </sheetData>
  <customSheetViews>
    <customSheetView guid="{25211047-2AA7-431D-8637-AA6183637E8E}" scale="115" fitToPage="1" hiddenRows="1">
      <selection activeCell="E12" sqref="E12"/>
      <pageMargins left="0" right="0" top="0" bottom="0" header="0" footer="0"/>
      <pageSetup paperSize="9" orientation="landscape" r:id="rId1"/>
      <headerFooter>
        <oddFooter>&amp;RLast update : &amp;D   &amp;T&amp;L&amp;1#&amp;"Calibri"&amp;10&amp;K000000Sensitivity: Internal</oddFooter>
      </headerFooter>
    </customSheetView>
    <customSheetView guid="{B0B43395-6E32-4DB3-A2D8-DD2362C77F4F}" scale="115" fitToPage="1" hiddenRows="1">
      <selection activeCell="E12" sqref="E12"/>
      <pageMargins left="0" right="0" top="0" bottom="0" header="0" footer="0"/>
      <pageSetup paperSize="9" orientation="landscape" r:id="rId2"/>
      <headerFooter>
        <oddFooter>&amp;RLast update : &amp;D   &amp;T&amp;L&amp;1#&amp;"Calibri"&amp;10&amp;K000000Sensitivity: Internal</oddFooter>
      </headerFooter>
    </customSheetView>
    <customSheetView guid="{82E65AA3-5988-4ED4-A56D-19D1BA591355}" scale="115" fitToPage="1" hiddenRows="1">
      <selection activeCell="A18" sqref="A18:XFD18"/>
      <pageMargins left="0" right="0" top="0" bottom="0" header="0" footer="0"/>
      <pageSetup paperSize="9" scale="95" orientation="landscape" r:id="rId3"/>
      <headerFooter>
        <oddFooter>&amp;RLast update : &amp;D   &amp;T&amp;L&amp;1#&amp;"Calibri"&amp;10 Sensitivity: Internal</oddFooter>
      </headerFooter>
    </customSheetView>
    <customSheetView guid="{999D0099-E3FC-46FC-839A-D58F693EE82E}" scale="115" fitToPage="1" hiddenRows="1">
      <selection activeCell="P28" sqref="P28"/>
      <pageMargins left="0" right="0" top="0" bottom="0" header="0" footer="0"/>
      <pageSetup paperSize="9" orientation="landscape" r:id="rId4"/>
      <headerFooter>
        <oddFooter>&amp;RLast update : &amp;D   &amp;T&amp;L&amp;1#&amp;"Calibri"&amp;10 Sensitivity: Internal</oddFooter>
      </headerFooter>
    </customSheetView>
    <customSheetView guid="{9C701732-F58F-4708-A15C-976D1C40D46C}" scale="115" fitToPage="1">
      <selection activeCell="D15" sqref="D15"/>
      <pageMargins left="0" right="0" top="0" bottom="0" header="0" footer="0"/>
      <pageSetup paperSize="9" scale="98" orientation="landscape" r:id="rId5"/>
      <headerFooter>
        <oddFooter>&amp;RLast update : &amp;D   &amp;T</oddFooter>
      </headerFooter>
    </customSheetView>
    <customSheetView guid="{4207851A-A9C4-4C7F-A983-5888F88768C0}" scale="115" fitToPage="1">
      <selection activeCell="B20" sqref="B20"/>
      <pageMargins left="0" right="0" top="0" bottom="0" header="0" footer="0"/>
      <pageSetup paperSize="9" scale="98" orientation="landscape" r:id="rId6"/>
      <headerFooter>
        <oddFooter>&amp;RLast update : &amp;D   &amp;T</oddFooter>
      </headerFooter>
    </customSheetView>
    <customSheetView guid="{1A9C4D40-FD7F-415B-AEEF-6F3B6F11E2D9}" scale="115" fitToPage="1">
      <selection activeCell="D18" sqref="D18"/>
      <pageMargins left="0" right="0" top="0" bottom="0" header="0" footer="0"/>
      <pageSetup paperSize="9" scale="98" orientation="landscape" r:id="rId7"/>
      <headerFooter>
        <oddFooter>&amp;RLast update : &amp;D   &amp;T</oddFooter>
      </headerFooter>
    </customSheetView>
    <customSheetView guid="{160FD25C-1E8A-49AB-8AA3-887F1FFDB82C}" scale="115" fitToPage="1" hiddenRows="1">
      <selection activeCell="H24" sqref="H24"/>
      <pageMargins left="0" right="0" top="0" bottom="0" header="0" footer="0"/>
      <pageSetup paperSize="9" scale="98" orientation="landscape" r:id="rId8"/>
      <headerFooter>
        <oddFooter>&amp;RLast update : &amp;D   &amp;T</oddFooter>
      </headerFooter>
    </customSheetView>
    <customSheetView guid="{03674205-2BF0-451F-960D-B59271ECD65B}" scale="115" fitToPage="1">
      <selection activeCell="D12" sqref="D12"/>
      <pageMargins left="0" right="0" top="0" bottom="0" header="0" footer="0"/>
      <pageSetup paperSize="9" scale="98" orientation="landscape" r:id="rId9"/>
      <headerFooter>
        <oddFooter>&amp;RLast update : &amp;D   &amp;T</oddFooter>
      </headerFooter>
    </customSheetView>
    <customSheetView guid="{D36430BB-1304-416E-AC9B-64341E38D53B}" scale="115" fitToPage="1">
      <selection activeCell="B4" sqref="B4:F19"/>
      <pageMargins left="0" right="0" top="0" bottom="0" header="0" footer="0"/>
      <pageSetup paperSize="9" scale="98" orientation="landscape" r:id="rId10"/>
      <headerFooter>
        <oddFooter>&amp;RLast update : &amp;D   &amp;T</oddFooter>
      </headerFooter>
    </customSheetView>
    <customSheetView guid="{A1DFBD3A-7D67-4D0B-A768-38A02D65809C}" scale="115" fitToPage="1">
      <selection activeCell="H11" sqref="H11"/>
      <pageMargins left="0" right="0" top="0" bottom="0" header="0" footer="0"/>
      <pageSetup paperSize="9" scale="98" orientation="landscape" r:id="rId11"/>
      <headerFooter>
        <oddFooter>&amp;RLast update : &amp;D   &amp;T</oddFooter>
      </headerFooter>
    </customSheetView>
    <customSheetView guid="{8F6257B3-44F8-495E-975F-715EC7CBE577}" scale="115" fitToPage="1">
      <selection activeCell="A8" sqref="A8:XFD8"/>
      <pageMargins left="0" right="0" top="0" bottom="0" header="0" footer="0"/>
      <pageSetup paperSize="9" scale="99" orientation="landscape" r:id="rId12"/>
      <headerFooter>
        <oddFooter>&amp;RLast update : &amp;D   &amp;T</oddFooter>
      </headerFooter>
    </customSheetView>
    <customSheetView guid="{4E666960-F75E-4DEC-AA08-CB80C5246F2D}" scale="115" fitToPage="1">
      <selection activeCell="E6" sqref="E6:K6"/>
      <pageMargins left="0" right="0" top="0" bottom="0" header="0" footer="0"/>
      <pageSetup paperSize="9" scale="98" orientation="landscape" r:id="rId13"/>
      <headerFooter>
        <oddFooter>&amp;RLast update : &amp;D   &amp;T</oddFooter>
      </headerFooter>
    </customSheetView>
    <customSheetView guid="{DF664468-2591-4537-A401-E39E9401FA18}" scale="115" fitToPage="1">
      <pageMargins left="0" right="0" top="0" bottom="0" header="0" footer="0"/>
      <pageSetup paperSize="9" scale="98" orientation="landscape" r:id="rId14"/>
      <headerFooter>
        <oddFooter>&amp;RLast update : &amp;D   &amp;T</oddFooter>
      </headerFooter>
    </customSheetView>
    <customSheetView guid="{16EA4947-C328-4911-A966-8572790A84A9}" scale="115" fitToPage="1">
      <selection activeCell="D16" sqref="D16"/>
      <pageMargins left="0" right="0" top="0" bottom="0" header="0" footer="0"/>
      <pageSetup paperSize="9" scale="97" orientation="landscape" r:id="rId15"/>
      <headerFooter>
        <oddFooter>&amp;RLast update : &amp;D   &amp;T&amp;L&amp;1#&amp;"Calibri"&amp;10 Sensitivity: Internal</oddFooter>
      </headerFooter>
    </customSheetView>
    <customSheetView guid="{5024D59A-F791-4B48-8A8A-90A9A8BA3CB8}" scale="115" fitToPage="1" hiddenRows="1" topLeftCell="A18">
      <selection activeCell="B31" sqref="B30:B31"/>
      <pageMargins left="0" right="0" top="0" bottom="0" header="0" footer="0"/>
      <pageSetup paperSize="9" scale="97" orientation="landscape" r:id="rId16"/>
      <headerFooter>
        <oddFooter>&amp;RLast update : &amp;D   &amp;T&amp;L&amp;1#&amp;"Calibri"&amp;10 Sensitivity: Internal</oddFooter>
      </headerFooter>
    </customSheetView>
    <customSheetView guid="{834388B3-D1C0-4496-81CB-D8907F6C94B1}" scale="115" fitToPage="1" hiddenRows="1">
      <selection activeCell="D18" sqref="D18"/>
      <pageMargins left="0" right="0" top="0" bottom="0" header="0" footer="0"/>
      <pageSetup paperSize="9" scale="97" orientation="landscape" r:id="rId17"/>
      <headerFooter>
        <oddFooter>&amp;RLast update : &amp;D   &amp;T&amp;L&amp;1#&amp;"Calibri"&amp;10 Sensitivity: Internal</oddFooter>
      </headerFooter>
    </customSheetView>
    <customSheetView guid="{C9B667F6-80E0-402E-8E37-77C446D41929}" scale="115" fitToPage="1" hiddenRows="1">
      <pageMargins left="0" right="0" top="0" bottom="0" header="0" footer="0"/>
      <pageSetup paperSize="9" orientation="landscape" r:id="rId18"/>
      <headerFooter>
        <oddFooter>&amp;RLast update : &amp;D   &amp;T&amp;L&amp;1#&amp;"Calibri"&amp;10&amp;K000000Sensitivity: Internal</oddFooter>
      </headerFooter>
    </customSheetView>
    <customSheetView guid="{F64DF93A-0CD5-4665-A448-613906F88C7C}" scale="115" fitToPage="1" hiddenRows="1">
      <pageMargins left="0" right="0" top="0" bottom="0" header="0" footer="0"/>
      <pageSetup paperSize="9" orientation="landscape" r:id="rId19"/>
      <headerFooter>
        <oddFooter>&amp;RLast update : &amp;D   &amp;T&amp;L&amp;1#&amp;"Calibri"&amp;10&amp;K000000Sensitivity: Internal</oddFooter>
      </headerFooter>
    </customSheetView>
    <customSheetView guid="{D8AE3607-C68D-4DD7-8BE1-F63EA4A613B4}" scale="115" fitToPage="1" hiddenRows="1">
      <selection activeCell="E12" sqref="E12"/>
      <pageMargins left="0" right="0" top="0" bottom="0" header="0" footer="0"/>
      <pageSetup paperSize="9" orientation="landscape" r:id="rId20"/>
      <headerFooter>
        <oddFooter>&amp;RLast update : &amp;D   &amp;T&amp;L&amp;1#&amp;"Calibri"&amp;10&amp;K000000Sensitivity: Internal</oddFooter>
      </headerFooter>
    </customSheetView>
  </customSheetViews>
  <phoneticPr fontId="32" type="noConversion"/>
  <hyperlinks>
    <hyperlink ref="L148" display="sinexp@msca.com.sg" xr:uid="{7CE0DC51-83DF-4A8B-BBE1-5501E944B8B6}"/>
    <hyperlink ref="D148" display="mktg-dept@msca.com.sg" xr:uid="{75EDC6EF-CCAC-42BC-A75C-5BC4248C46F2}"/>
    <hyperlink ref="H148" display="custsvc@msca.com.sg" xr:uid="{7DCBE78C-93DB-4F15-A508-9B37C4CDC0A2}"/>
  </hyperlinks>
  <pageMargins left="0.31496062992125984" right="0.43307086614173229" top="0.74803149606299213" bottom="0.74803149606299213" header="0.31496062992125984" footer="0.31496062992125984"/>
  <pageSetup paperSize="9" scale="79" orientation="landscape" r:id="rId21"/>
  <headerFooter>
    <oddFooter>&amp;L_x000D_&amp;1#&amp;"Calibri"&amp;10&amp;K000000 Sensitivity: Internal&amp;RLast update : &amp;D   &amp;T&amp;</oddFooter>
  </headerFooter>
  <drawing r:id="rId2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7030A0"/>
    <pageSetUpPr fitToPage="1"/>
  </sheetPr>
  <dimension ref="A2:L268"/>
  <sheetViews>
    <sheetView zoomScaleNormal="100" workbookViewId="0">
      <selection activeCell="B227" sqref="B227"/>
    </sheetView>
  </sheetViews>
  <sheetFormatPr defaultColWidth="9.42578125" defaultRowHeight="12.75"/>
  <cols>
    <col min="1" max="1" width="23.42578125" style="4" customWidth="1"/>
    <col min="2" max="2" width="35" style="5" customWidth="1"/>
    <col min="3" max="3" width="14" style="5" customWidth="1"/>
    <col min="4" max="4" width="16.42578125" style="5" customWidth="1"/>
    <col min="5" max="5" width="18.42578125" style="5" customWidth="1"/>
    <col min="6" max="6" width="17.42578125" style="5" customWidth="1"/>
    <col min="7" max="8" width="15.5703125" style="5" customWidth="1"/>
    <col min="9" max="9" width="14.42578125" style="5" customWidth="1"/>
    <col min="10" max="11" width="15.5703125" style="5" customWidth="1"/>
    <col min="12" max="16384" width="9.42578125" style="5"/>
  </cols>
  <sheetData>
    <row r="2" spans="1:10" s="6" customFormat="1" ht="33">
      <c r="B2" s="45" t="s">
        <v>1982</v>
      </c>
      <c r="C2" s="46"/>
    </row>
    <row r="3" spans="1:10" ht="15.75">
      <c r="B3" s="47"/>
      <c r="C3" s="47"/>
      <c r="D3" s="47" t="s">
        <v>3335</v>
      </c>
      <c r="E3" s="47"/>
      <c r="F3" s="47"/>
      <c r="G3" s="47"/>
      <c r="H3" s="47"/>
      <c r="I3" s="47"/>
      <c r="J3" s="37"/>
    </row>
    <row r="4" spans="1:10" ht="15">
      <c r="A4" s="10"/>
      <c r="B4" s="957" t="s">
        <v>2219</v>
      </c>
      <c r="C4" s="48"/>
      <c r="D4" s="48"/>
      <c r="E4" s="48"/>
      <c r="F4" s="48"/>
      <c r="G4" s="48"/>
      <c r="H4" s="48"/>
      <c r="I4" s="48"/>
      <c r="J4" s="37"/>
    </row>
    <row r="5" spans="1:10" s="14" customFormat="1" ht="30" hidden="1">
      <c r="A5" s="78"/>
      <c r="B5" s="577"/>
      <c r="C5" s="578"/>
      <c r="D5" s="86" t="s">
        <v>1985</v>
      </c>
      <c r="E5" s="87" t="s">
        <v>1448</v>
      </c>
      <c r="F5" s="87" t="s">
        <v>746</v>
      </c>
      <c r="G5" s="87" t="s">
        <v>139</v>
      </c>
      <c r="H5" s="87" t="s">
        <v>1299</v>
      </c>
      <c r="I5" s="87" t="s">
        <v>956</v>
      </c>
      <c r="J5" s="5"/>
    </row>
    <row r="6" spans="1:10" s="14" customFormat="1" ht="20.25" hidden="1" thickBot="1">
      <c r="A6" s="78"/>
      <c r="B6" s="579"/>
      <c r="C6" s="152" t="s">
        <v>3137</v>
      </c>
      <c r="D6" s="90"/>
      <c r="E6" s="91" t="s">
        <v>3138</v>
      </c>
      <c r="F6" s="91" t="s">
        <v>3336</v>
      </c>
      <c r="G6" s="91" t="s">
        <v>3125</v>
      </c>
      <c r="H6" s="91" t="s">
        <v>3126</v>
      </c>
      <c r="I6" s="91" t="s">
        <v>3128</v>
      </c>
      <c r="J6" s="5"/>
    </row>
    <row r="7" spans="1:10" s="14" customFormat="1" ht="20.25" hidden="1" thickTop="1">
      <c r="A7" s="78"/>
      <c r="B7" s="551" t="s">
        <v>3337</v>
      </c>
      <c r="C7" s="92" t="s">
        <v>3338</v>
      </c>
      <c r="D7" s="93">
        <v>43988</v>
      </c>
      <c r="E7" s="95">
        <f t="shared" ref="E7:E10" si="0">D7+13</f>
        <v>44001</v>
      </c>
      <c r="F7" s="95">
        <f t="shared" ref="F7:F10" si="1">D7+17</f>
        <v>44005</v>
      </c>
      <c r="G7" s="95">
        <f t="shared" ref="G7:G10" si="2">D7+21</f>
        <v>44009</v>
      </c>
      <c r="H7" s="95">
        <f t="shared" ref="H7:H10" si="3">D7+23</f>
        <v>44011</v>
      </c>
      <c r="I7" s="95">
        <f t="shared" ref="I7:I10" si="4">D7+29</f>
        <v>44017</v>
      </c>
      <c r="J7" s="5"/>
    </row>
    <row r="8" spans="1:10" s="14" customFormat="1" ht="19.5" hidden="1">
      <c r="A8" s="78"/>
      <c r="B8" s="551" t="s">
        <v>3339</v>
      </c>
      <c r="C8" s="92" t="s">
        <v>3340</v>
      </c>
      <c r="D8" s="93">
        <v>43995</v>
      </c>
      <c r="E8" s="95">
        <f t="shared" si="0"/>
        <v>44008</v>
      </c>
      <c r="F8" s="95">
        <f t="shared" si="1"/>
        <v>44012</v>
      </c>
      <c r="G8" s="95">
        <f t="shared" si="2"/>
        <v>44016</v>
      </c>
      <c r="H8" s="95">
        <f t="shared" si="3"/>
        <v>44018</v>
      </c>
      <c r="I8" s="95">
        <f t="shared" si="4"/>
        <v>44024</v>
      </c>
      <c r="J8" s="5"/>
    </row>
    <row r="9" spans="1:10" s="14" customFormat="1" ht="19.5" hidden="1">
      <c r="A9" s="78"/>
      <c r="B9" s="551" t="s">
        <v>2684</v>
      </c>
      <c r="C9" s="92" t="s">
        <v>3341</v>
      </c>
      <c r="D9" s="93">
        <v>44002</v>
      </c>
      <c r="E9" s="95">
        <f t="shared" si="0"/>
        <v>44015</v>
      </c>
      <c r="F9" s="95">
        <f t="shared" si="1"/>
        <v>44019</v>
      </c>
      <c r="G9" s="95">
        <f t="shared" si="2"/>
        <v>44023</v>
      </c>
      <c r="H9" s="95">
        <f t="shared" si="3"/>
        <v>44025</v>
      </c>
      <c r="I9" s="95">
        <f t="shared" si="4"/>
        <v>44031</v>
      </c>
      <c r="J9" s="5"/>
    </row>
    <row r="10" spans="1:10" s="14" customFormat="1" ht="20.25" hidden="1" thickTop="1">
      <c r="A10" s="78"/>
      <c r="B10" s="551" t="s">
        <v>2946</v>
      </c>
      <c r="C10" s="92" t="s">
        <v>3342</v>
      </c>
      <c r="D10" s="93">
        <v>44009</v>
      </c>
      <c r="E10" s="95">
        <f t="shared" si="0"/>
        <v>44022</v>
      </c>
      <c r="F10" s="95">
        <f t="shared" si="1"/>
        <v>44026</v>
      </c>
      <c r="G10" s="95">
        <f t="shared" si="2"/>
        <v>44030</v>
      </c>
      <c r="H10" s="95">
        <f t="shared" si="3"/>
        <v>44032</v>
      </c>
      <c r="I10" s="95">
        <f t="shared" si="4"/>
        <v>44038</v>
      </c>
      <c r="J10" s="5"/>
    </row>
    <row r="11" spans="1:10" s="14" customFormat="1" ht="19.5" hidden="1">
      <c r="A11" s="78"/>
      <c r="B11" s="551" t="s">
        <v>3343</v>
      </c>
      <c r="C11" s="92" t="s">
        <v>3344</v>
      </c>
      <c r="D11" s="93">
        <v>44016</v>
      </c>
      <c r="E11" s="95">
        <f t="shared" ref="E11:E14" si="5">D11+13</f>
        <v>44029</v>
      </c>
      <c r="F11" s="95">
        <f t="shared" ref="F11:F14" si="6">D11+17</f>
        <v>44033</v>
      </c>
      <c r="G11" s="95">
        <f t="shared" ref="G11:G14" si="7">D11+21</f>
        <v>44037</v>
      </c>
      <c r="H11" s="95">
        <f t="shared" ref="H11:H14" si="8">D11+23</f>
        <v>44039</v>
      </c>
      <c r="I11" s="95">
        <f t="shared" ref="I11:I14" si="9">D11+29</f>
        <v>44045</v>
      </c>
      <c r="J11" s="5"/>
    </row>
    <row r="12" spans="1:10" s="14" customFormat="1" ht="19.5" hidden="1">
      <c r="A12" s="78"/>
      <c r="B12" s="551" t="s">
        <v>2860</v>
      </c>
      <c r="C12" s="92" t="s">
        <v>3345</v>
      </c>
      <c r="D12" s="93">
        <v>44023</v>
      </c>
      <c r="E12" s="95">
        <f t="shared" si="5"/>
        <v>44036</v>
      </c>
      <c r="F12" s="95">
        <f t="shared" si="6"/>
        <v>44040</v>
      </c>
      <c r="G12" s="95">
        <f t="shared" si="7"/>
        <v>44044</v>
      </c>
      <c r="H12" s="95">
        <f t="shared" si="8"/>
        <v>44046</v>
      </c>
      <c r="I12" s="95">
        <f t="shared" si="9"/>
        <v>44052</v>
      </c>
      <c r="J12" s="298"/>
    </row>
    <row r="13" spans="1:10" s="14" customFormat="1" ht="19.5" hidden="1">
      <c r="A13" s="78"/>
      <c r="B13" s="551" t="s">
        <v>3346</v>
      </c>
      <c r="C13" s="92" t="s">
        <v>3347</v>
      </c>
      <c r="D13" s="93">
        <v>44030</v>
      </c>
      <c r="E13" s="95">
        <f t="shared" si="5"/>
        <v>44043</v>
      </c>
      <c r="F13" s="95">
        <f t="shared" si="6"/>
        <v>44047</v>
      </c>
      <c r="G13" s="95">
        <f t="shared" si="7"/>
        <v>44051</v>
      </c>
      <c r="H13" s="95">
        <f t="shared" si="8"/>
        <v>44053</v>
      </c>
      <c r="I13" s="95">
        <f t="shared" si="9"/>
        <v>44059</v>
      </c>
      <c r="J13" s="5"/>
    </row>
    <row r="14" spans="1:10" s="14" customFormat="1" ht="19.5" hidden="1">
      <c r="A14" s="78"/>
      <c r="B14" s="551" t="s">
        <v>2789</v>
      </c>
      <c r="C14" s="92" t="s">
        <v>3348</v>
      </c>
      <c r="D14" s="93">
        <v>44037</v>
      </c>
      <c r="E14" s="95">
        <f t="shared" si="5"/>
        <v>44050</v>
      </c>
      <c r="F14" s="95">
        <f t="shared" si="6"/>
        <v>44054</v>
      </c>
      <c r="G14" s="95">
        <f t="shared" si="7"/>
        <v>44058</v>
      </c>
      <c r="H14" s="95">
        <f t="shared" si="8"/>
        <v>44060</v>
      </c>
      <c r="I14" s="95">
        <f t="shared" si="9"/>
        <v>44066</v>
      </c>
      <c r="J14" s="5"/>
    </row>
    <row r="15" spans="1:10" s="14" customFormat="1" ht="20.25" hidden="1" thickTop="1">
      <c r="A15" s="78"/>
      <c r="B15" s="551" t="s">
        <v>3064</v>
      </c>
      <c r="C15" s="92" t="s">
        <v>3349</v>
      </c>
      <c r="D15" s="93">
        <v>44044</v>
      </c>
      <c r="E15" s="95">
        <f t="shared" ref="E15:E19" si="10">D15+13</f>
        <v>44057</v>
      </c>
      <c r="F15" s="95">
        <f t="shared" ref="F15:F19" si="11">D15+17</f>
        <v>44061</v>
      </c>
      <c r="G15" s="95">
        <f t="shared" ref="G15:G19" si="12">D15+21</f>
        <v>44065</v>
      </c>
      <c r="H15" s="95">
        <f t="shared" ref="H15:H19" si="13">D15+23</f>
        <v>44067</v>
      </c>
      <c r="I15" s="95">
        <f t="shared" ref="I15:I19" si="14">D15+29</f>
        <v>44073</v>
      </c>
      <c r="J15" s="5"/>
    </row>
    <row r="16" spans="1:10" s="14" customFormat="1" ht="19.5" hidden="1">
      <c r="A16" s="78"/>
      <c r="B16" s="551" t="s">
        <v>3350</v>
      </c>
      <c r="C16" s="92" t="s">
        <v>3351</v>
      </c>
      <c r="D16" s="93">
        <v>44051</v>
      </c>
      <c r="E16" s="95">
        <f t="shared" si="10"/>
        <v>44064</v>
      </c>
      <c r="F16" s="95">
        <f t="shared" si="11"/>
        <v>44068</v>
      </c>
      <c r="G16" s="95">
        <f t="shared" si="12"/>
        <v>44072</v>
      </c>
      <c r="H16" s="95">
        <f t="shared" si="13"/>
        <v>44074</v>
      </c>
      <c r="I16" s="95">
        <f t="shared" si="14"/>
        <v>44080</v>
      </c>
      <c r="J16" s="5"/>
    </row>
    <row r="17" spans="1:10" s="14" customFormat="1" ht="19.5" hidden="1">
      <c r="A17" s="78"/>
      <c r="B17" s="551" t="s">
        <v>2412</v>
      </c>
      <c r="C17" s="92" t="s">
        <v>3352</v>
      </c>
      <c r="D17" s="93">
        <v>44058</v>
      </c>
      <c r="E17" s="95">
        <f t="shared" si="10"/>
        <v>44071</v>
      </c>
      <c r="F17" s="95">
        <f t="shared" si="11"/>
        <v>44075</v>
      </c>
      <c r="G17" s="95">
        <f t="shared" si="12"/>
        <v>44079</v>
      </c>
      <c r="H17" s="95">
        <f t="shared" si="13"/>
        <v>44081</v>
      </c>
      <c r="I17" s="95">
        <f t="shared" si="14"/>
        <v>44087</v>
      </c>
      <c r="J17" s="5"/>
    </row>
    <row r="18" spans="1:10" s="14" customFormat="1" ht="20.25" hidden="1" thickTop="1">
      <c r="A18" s="78" t="s">
        <v>3353</v>
      </c>
      <c r="B18" s="551" t="s">
        <v>2416</v>
      </c>
      <c r="C18" s="92" t="s">
        <v>3354</v>
      </c>
      <c r="D18" s="93">
        <v>44065</v>
      </c>
      <c r="E18" s="95">
        <f t="shared" si="10"/>
        <v>44078</v>
      </c>
      <c r="F18" s="95">
        <f t="shared" si="11"/>
        <v>44082</v>
      </c>
      <c r="G18" s="95">
        <f t="shared" si="12"/>
        <v>44086</v>
      </c>
      <c r="H18" s="95">
        <f t="shared" si="13"/>
        <v>44088</v>
      </c>
      <c r="I18" s="95">
        <f t="shared" si="14"/>
        <v>44094</v>
      </c>
      <c r="J18" s="5"/>
    </row>
    <row r="19" spans="1:10" s="14" customFormat="1" ht="19.5" hidden="1">
      <c r="A19" s="78"/>
      <c r="B19" s="551" t="s">
        <v>2799</v>
      </c>
      <c r="C19" s="92" t="s">
        <v>3355</v>
      </c>
      <c r="D19" s="93">
        <v>44072</v>
      </c>
      <c r="E19" s="95">
        <f t="shared" si="10"/>
        <v>44085</v>
      </c>
      <c r="F19" s="95">
        <f t="shared" si="11"/>
        <v>44089</v>
      </c>
      <c r="G19" s="95">
        <f t="shared" si="12"/>
        <v>44093</v>
      </c>
      <c r="H19" s="95">
        <f t="shared" si="13"/>
        <v>44095</v>
      </c>
      <c r="I19" s="95">
        <f t="shared" si="14"/>
        <v>44101</v>
      </c>
      <c r="J19" s="5"/>
    </row>
    <row r="20" spans="1:10" s="14" customFormat="1" ht="20.25" hidden="1" thickTop="1">
      <c r="A20" s="78"/>
      <c r="B20" s="551" t="s">
        <v>2791</v>
      </c>
      <c r="C20" s="92" t="s">
        <v>3356</v>
      </c>
      <c r="D20" s="93">
        <v>44087</v>
      </c>
      <c r="E20" s="95">
        <f t="shared" ref="E20:E23" si="15">D20+13</f>
        <v>44100</v>
      </c>
      <c r="F20" s="95">
        <f t="shared" ref="F20:F23" si="16">D20+17</f>
        <v>44104</v>
      </c>
      <c r="G20" s="95">
        <f t="shared" ref="G20:G23" si="17">D20+21</f>
        <v>44108</v>
      </c>
      <c r="H20" s="95">
        <f t="shared" ref="H20:H23" si="18">D20+23</f>
        <v>44110</v>
      </c>
      <c r="I20" s="95">
        <f t="shared" ref="I20:I23" si="19">D20+29</f>
        <v>44116</v>
      </c>
      <c r="J20" s="5"/>
    </row>
    <row r="21" spans="1:10" s="14" customFormat="1" ht="19.5" hidden="1">
      <c r="A21" s="78"/>
      <c r="B21" s="551" t="s">
        <v>2684</v>
      </c>
      <c r="C21" s="92" t="s">
        <v>3357</v>
      </c>
      <c r="D21" s="93">
        <v>44092</v>
      </c>
      <c r="E21" s="95">
        <f t="shared" si="15"/>
        <v>44105</v>
      </c>
      <c r="F21" s="95">
        <f t="shared" si="16"/>
        <v>44109</v>
      </c>
      <c r="G21" s="95">
        <f t="shared" si="17"/>
        <v>44113</v>
      </c>
      <c r="H21" s="95">
        <f t="shared" si="18"/>
        <v>44115</v>
      </c>
      <c r="I21" s="95">
        <f t="shared" si="19"/>
        <v>44121</v>
      </c>
      <c r="J21" s="5"/>
    </row>
    <row r="22" spans="1:10" s="14" customFormat="1" ht="19.5" hidden="1">
      <c r="A22" s="78"/>
      <c r="B22" s="551" t="s">
        <v>2946</v>
      </c>
      <c r="C22" s="92" t="s">
        <v>3358</v>
      </c>
      <c r="D22" s="93">
        <v>44101</v>
      </c>
      <c r="E22" s="95">
        <f t="shared" si="15"/>
        <v>44114</v>
      </c>
      <c r="F22" s="95">
        <f t="shared" si="16"/>
        <v>44118</v>
      </c>
      <c r="G22" s="95">
        <f t="shared" si="17"/>
        <v>44122</v>
      </c>
      <c r="H22" s="95">
        <f t="shared" si="18"/>
        <v>44124</v>
      </c>
      <c r="I22" s="95">
        <f t="shared" si="19"/>
        <v>44130</v>
      </c>
      <c r="J22" s="5"/>
    </row>
    <row r="23" spans="1:10" s="14" customFormat="1" ht="19.5" hidden="1">
      <c r="A23" s="78"/>
      <c r="B23" s="551" t="s">
        <v>3343</v>
      </c>
      <c r="C23" s="92" t="s">
        <v>3359</v>
      </c>
      <c r="D23" s="93">
        <v>44103</v>
      </c>
      <c r="E23" s="95">
        <f t="shared" si="15"/>
        <v>44116</v>
      </c>
      <c r="F23" s="95">
        <f t="shared" si="16"/>
        <v>44120</v>
      </c>
      <c r="G23" s="95">
        <f t="shared" si="17"/>
        <v>44124</v>
      </c>
      <c r="H23" s="95">
        <f t="shared" si="18"/>
        <v>44126</v>
      </c>
      <c r="I23" s="95">
        <f t="shared" si="19"/>
        <v>44132</v>
      </c>
      <c r="J23" s="5"/>
    </row>
    <row r="24" spans="1:10" s="14" customFormat="1" ht="20.25" hidden="1" thickTop="1">
      <c r="A24" s="78"/>
      <c r="B24" s="551" t="s">
        <v>2860</v>
      </c>
      <c r="C24" s="92" t="s">
        <v>3360</v>
      </c>
      <c r="D24" s="93">
        <v>44114</v>
      </c>
      <c r="E24" s="95">
        <f t="shared" ref="E24:E28" si="20">D24+13</f>
        <v>44127</v>
      </c>
      <c r="F24" s="95">
        <f t="shared" ref="F24:F28" si="21">D24+17</f>
        <v>44131</v>
      </c>
      <c r="G24" s="95">
        <f t="shared" ref="G24:G28" si="22">D24+21</f>
        <v>44135</v>
      </c>
      <c r="H24" s="95">
        <f t="shared" ref="H24:H28" si="23">D24+23</f>
        <v>44137</v>
      </c>
      <c r="I24" s="95">
        <f t="shared" ref="I24:I28" si="24">D24+29</f>
        <v>44143</v>
      </c>
      <c r="J24" s="5"/>
    </row>
    <row r="25" spans="1:10" s="14" customFormat="1" ht="19.5" hidden="1">
      <c r="A25" s="78"/>
      <c r="B25" s="551" t="s">
        <v>3346</v>
      </c>
      <c r="C25" s="92" t="s">
        <v>3361</v>
      </c>
      <c r="D25" s="93">
        <v>44120</v>
      </c>
      <c r="E25" s="95">
        <f t="shared" si="20"/>
        <v>44133</v>
      </c>
      <c r="F25" s="95">
        <f t="shared" si="21"/>
        <v>44137</v>
      </c>
      <c r="G25" s="95">
        <f t="shared" si="22"/>
        <v>44141</v>
      </c>
      <c r="H25" s="95">
        <f t="shared" si="23"/>
        <v>44143</v>
      </c>
      <c r="I25" s="95">
        <f t="shared" si="24"/>
        <v>44149</v>
      </c>
      <c r="J25" s="5"/>
    </row>
    <row r="26" spans="1:10" s="14" customFormat="1" ht="20.25" hidden="1" thickTop="1">
      <c r="A26" s="78"/>
      <c r="B26" s="551" t="s">
        <v>2789</v>
      </c>
      <c r="C26" s="92" t="s">
        <v>3362</v>
      </c>
      <c r="D26" s="93">
        <v>44129</v>
      </c>
      <c r="E26" s="95">
        <f t="shared" si="20"/>
        <v>44142</v>
      </c>
      <c r="F26" s="95">
        <f t="shared" si="21"/>
        <v>44146</v>
      </c>
      <c r="G26" s="95">
        <f t="shared" si="22"/>
        <v>44150</v>
      </c>
      <c r="H26" s="95">
        <f t="shared" si="23"/>
        <v>44152</v>
      </c>
      <c r="I26" s="95">
        <f t="shared" si="24"/>
        <v>44158</v>
      </c>
      <c r="J26" s="5"/>
    </row>
    <row r="27" spans="1:10" s="14" customFormat="1" ht="19.5" hidden="1">
      <c r="A27" s="78"/>
      <c r="B27" s="551" t="s">
        <v>3064</v>
      </c>
      <c r="C27" s="92" t="s">
        <v>3363</v>
      </c>
      <c r="D27" s="93">
        <v>44135</v>
      </c>
      <c r="E27" s="95">
        <f t="shared" si="20"/>
        <v>44148</v>
      </c>
      <c r="F27" s="95">
        <f t="shared" si="21"/>
        <v>44152</v>
      </c>
      <c r="G27" s="95">
        <f t="shared" si="22"/>
        <v>44156</v>
      </c>
      <c r="H27" s="95">
        <f t="shared" si="23"/>
        <v>44158</v>
      </c>
      <c r="I27" s="95">
        <f t="shared" si="24"/>
        <v>44164</v>
      </c>
      <c r="J27" s="5"/>
    </row>
    <row r="28" spans="1:10" s="14" customFormat="1" ht="19.5" hidden="1">
      <c r="A28" s="78"/>
      <c r="B28" s="551" t="s">
        <v>3350</v>
      </c>
      <c r="C28" s="92" t="s">
        <v>3364</v>
      </c>
      <c r="D28" s="93">
        <v>44140</v>
      </c>
      <c r="E28" s="95">
        <f t="shared" si="20"/>
        <v>44153</v>
      </c>
      <c r="F28" s="95">
        <f t="shared" si="21"/>
        <v>44157</v>
      </c>
      <c r="G28" s="95">
        <f t="shared" si="22"/>
        <v>44161</v>
      </c>
      <c r="H28" s="95">
        <f t="shared" si="23"/>
        <v>44163</v>
      </c>
      <c r="I28" s="95">
        <f t="shared" si="24"/>
        <v>44169</v>
      </c>
      <c r="J28" s="5"/>
    </row>
    <row r="29" spans="1:10" s="14" customFormat="1" ht="19.5" hidden="1">
      <c r="A29" s="78"/>
      <c r="B29" s="551" t="s">
        <v>2412</v>
      </c>
      <c r="C29" s="92" t="s">
        <v>3365</v>
      </c>
      <c r="D29" s="93">
        <v>44152</v>
      </c>
      <c r="E29" s="95">
        <f t="shared" ref="E29:E36" si="25">D29+13</f>
        <v>44165</v>
      </c>
      <c r="F29" s="95">
        <f t="shared" ref="F29:F36" si="26">D29+17</f>
        <v>44169</v>
      </c>
      <c r="G29" s="95">
        <f t="shared" ref="G29:G36" si="27">D29+21</f>
        <v>44173</v>
      </c>
      <c r="H29" s="95">
        <f t="shared" ref="H29:H36" si="28">D29+23</f>
        <v>44175</v>
      </c>
      <c r="I29" s="95">
        <f t="shared" ref="I29:I36" si="29">D29+29</f>
        <v>44181</v>
      </c>
      <c r="J29" s="5"/>
    </row>
    <row r="30" spans="1:10" s="14" customFormat="1" ht="19.5" hidden="1">
      <c r="A30" s="78"/>
      <c r="B30" s="551" t="s">
        <v>2416</v>
      </c>
      <c r="C30" s="92" t="s">
        <v>3366</v>
      </c>
      <c r="D30" s="93">
        <v>44158</v>
      </c>
      <c r="E30" s="95">
        <f t="shared" si="25"/>
        <v>44171</v>
      </c>
      <c r="F30" s="95">
        <f t="shared" si="26"/>
        <v>44175</v>
      </c>
      <c r="G30" s="95">
        <f t="shared" si="27"/>
        <v>44179</v>
      </c>
      <c r="H30" s="95">
        <f t="shared" si="28"/>
        <v>44181</v>
      </c>
      <c r="I30" s="95">
        <f t="shared" si="29"/>
        <v>44187</v>
      </c>
      <c r="J30" s="5"/>
    </row>
    <row r="31" spans="1:10" s="14" customFormat="1" ht="20.25" hidden="1" thickTop="1">
      <c r="A31" s="78"/>
      <c r="B31" s="551" t="s">
        <v>2380</v>
      </c>
      <c r="C31" s="92" t="s">
        <v>3367</v>
      </c>
      <c r="D31" s="93">
        <v>44162</v>
      </c>
      <c r="E31" s="95">
        <f t="shared" si="25"/>
        <v>44175</v>
      </c>
      <c r="F31" s="95">
        <f t="shared" si="26"/>
        <v>44179</v>
      </c>
      <c r="G31" s="95">
        <f t="shared" si="27"/>
        <v>44183</v>
      </c>
      <c r="H31" s="95">
        <f t="shared" si="28"/>
        <v>44185</v>
      </c>
      <c r="I31" s="95">
        <f t="shared" si="29"/>
        <v>44191</v>
      </c>
      <c r="J31" s="5"/>
    </row>
    <row r="32" spans="1:10" s="14" customFormat="1" ht="19.5" hidden="1">
      <c r="A32" s="78"/>
      <c r="B32" s="551" t="s">
        <v>2799</v>
      </c>
      <c r="C32" s="92" t="s">
        <v>3368</v>
      </c>
      <c r="D32" s="93">
        <v>44174</v>
      </c>
      <c r="E32" s="95">
        <f t="shared" si="25"/>
        <v>44187</v>
      </c>
      <c r="F32" s="95">
        <f t="shared" si="26"/>
        <v>44191</v>
      </c>
      <c r="G32" s="95">
        <f t="shared" si="27"/>
        <v>44195</v>
      </c>
      <c r="H32" s="95">
        <f t="shared" si="28"/>
        <v>44197</v>
      </c>
      <c r="I32" s="95">
        <f t="shared" si="29"/>
        <v>44203</v>
      </c>
      <c r="J32" s="5"/>
    </row>
    <row r="33" spans="1:10" s="14" customFormat="1" ht="19.5" hidden="1">
      <c r="A33" s="78"/>
      <c r="B33" s="551" t="s">
        <v>2791</v>
      </c>
      <c r="C33" s="92" t="s">
        <v>3369</v>
      </c>
      <c r="D33" s="93">
        <v>44181</v>
      </c>
      <c r="E33" s="95">
        <f t="shared" si="25"/>
        <v>44194</v>
      </c>
      <c r="F33" s="95">
        <f t="shared" si="26"/>
        <v>44198</v>
      </c>
      <c r="G33" s="95">
        <f t="shared" si="27"/>
        <v>44202</v>
      </c>
      <c r="H33" s="95">
        <f t="shared" si="28"/>
        <v>44204</v>
      </c>
      <c r="I33" s="95">
        <f t="shared" si="29"/>
        <v>44210</v>
      </c>
      <c r="J33" s="5"/>
    </row>
    <row r="34" spans="1:10" s="14" customFormat="1" ht="19.5" hidden="1">
      <c r="A34" s="78"/>
      <c r="B34" s="551" t="s">
        <v>2684</v>
      </c>
      <c r="C34" s="92" t="s">
        <v>3370</v>
      </c>
      <c r="D34" s="93">
        <v>44185</v>
      </c>
      <c r="E34" s="95">
        <f t="shared" si="25"/>
        <v>44198</v>
      </c>
      <c r="F34" s="95">
        <f t="shared" si="26"/>
        <v>44202</v>
      </c>
      <c r="G34" s="95">
        <f t="shared" si="27"/>
        <v>44206</v>
      </c>
      <c r="H34" s="95">
        <f t="shared" si="28"/>
        <v>44208</v>
      </c>
      <c r="I34" s="95">
        <f t="shared" si="29"/>
        <v>44214</v>
      </c>
      <c r="J34" s="5"/>
    </row>
    <row r="35" spans="1:10" s="14" customFormat="1" ht="19.5" hidden="1">
      <c r="A35" s="78"/>
      <c r="B35" s="551" t="s">
        <v>2946</v>
      </c>
      <c r="C35" s="92" t="s">
        <v>3371</v>
      </c>
      <c r="D35" s="93">
        <v>44189</v>
      </c>
      <c r="E35" s="95">
        <f t="shared" si="25"/>
        <v>44202</v>
      </c>
      <c r="F35" s="95">
        <f t="shared" si="26"/>
        <v>44206</v>
      </c>
      <c r="G35" s="95">
        <f t="shared" si="27"/>
        <v>44210</v>
      </c>
      <c r="H35" s="95">
        <f t="shared" si="28"/>
        <v>44212</v>
      </c>
      <c r="I35" s="95">
        <f t="shared" si="29"/>
        <v>44218</v>
      </c>
      <c r="J35" s="5"/>
    </row>
    <row r="36" spans="1:10" s="14" customFormat="1" ht="19.5" hidden="1">
      <c r="A36" s="78"/>
      <c r="B36" s="551" t="s">
        <v>3343</v>
      </c>
      <c r="C36" s="92" t="s">
        <v>3372</v>
      </c>
      <c r="D36" s="93">
        <v>44192</v>
      </c>
      <c r="E36" s="95">
        <f t="shared" si="25"/>
        <v>44205</v>
      </c>
      <c r="F36" s="95">
        <f t="shared" si="26"/>
        <v>44209</v>
      </c>
      <c r="G36" s="95">
        <f t="shared" si="27"/>
        <v>44213</v>
      </c>
      <c r="H36" s="95">
        <f t="shared" si="28"/>
        <v>44215</v>
      </c>
      <c r="I36" s="95">
        <f t="shared" si="29"/>
        <v>44221</v>
      </c>
      <c r="J36" s="5"/>
    </row>
    <row r="37" spans="1:10" s="14" customFormat="1" ht="20.25" hidden="1" thickTop="1">
      <c r="A37" s="78"/>
      <c r="B37" s="551" t="s">
        <v>2860</v>
      </c>
      <c r="C37" s="92" t="s">
        <v>3373</v>
      </c>
      <c r="D37" s="93">
        <v>43835</v>
      </c>
      <c r="E37" s="95">
        <f t="shared" ref="E37:E45" si="30">D37+13</f>
        <v>43848</v>
      </c>
      <c r="F37" s="95">
        <f t="shared" ref="F37:F45" si="31">D37+17</f>
        <v>43852</v>
      </c>
      <c r="G37" s="95">
        <f t="shared" ref="G37:G45" si="32">D37+21</f>
        <v>43856</v>
      </c>
      <c r="H37" s="95">
        <f t="shared" ref="H37:H45" si="33">D37+23</f>
        <v>43858</v>
      </c>
      <c r="I37" s="95">
        <f t="shared" ref="I37:I45" si="34">D37+29</f>
        <v>43864</v>
      </c>
      <c r="J37" s="5"/>
    </row>
    <row r="38" spans="1:10" s="14" customFormat="1" ht="19.5" hidden="1">
      <c r="A38" s="78"/>
      <c r="B38" s="551" t="s">
        <v>3346</v>
      </c>
      <c r="C38" s="92" t="s">
        <v>3374</v>
      </c>
      <c r="D38" s="93">
        <v>44218</v>
      </c>
      <c r="E38" s="95">
        <f t="shared" si="30"/>
        <v>44231</v>
      </c>
      <c r="F38" s="95">
        <f t="shared" si="31"/>
        <v>44235</v>
      </c>
      <c r="G38" s="95">
        <f t="shared" si="32"/>
        <v>44239</v>
      </c>
      <c r="H38" s="95">
        <f t="shared" si="33"/>
        <v>44241</v>
      </c>
      <c r="I38" s="95">
        <f t="shared" si="34"/>
        <v>44247</v>
      </c>
      <c r="J38" s="5"/>
    </row>
    <row r="39" spans="1:10" s="14" customFormat="1" ht="19.5" hidden="1">
      <c r="A39" s="78"/>
      <c r="B39" s="551" t="s">
        <v>2789</v>
      </c>
      <c r="C39" s="92" t="s">
        <v>3375</v>
      </c>
      <c r="D39" s="93">
        <v>44220</v>
      </c>
      <c r="E39" s="95">
        <f t="shared" si="30"/>
        <v>44233</v>
      </c>
      <c r="F39" s="95">
        <f t="shared" si="31"/>
        <v>44237</v>
      </c>
      <c r="G39" s="95">
        <f t="shared" si="32"/>
        <v>44241</v>
      </c>
      <c r="H39" s="95">
        <f t="shared" si="33"/>
        <v>44243</v>
      </c>
      <c r="I39" s="95">
        <f t="shared" si="34"/>
        <v>44249</v>
      </c>
      <c r="J39" s="5"/>
    </row>
    <row r="40" spans="1:10" s="14" customFormat="1" ht="20.25" hidden="1" thickTop="1">
      <c r="A40" s="78"/>
      <c r="B40" s="551" t="s">
        <v>3064</v>
      </c>
      <c r="C40" s="92" t="s">
        <v>3376</v>
      </c>
      <c r="D40" s="93">
        <v>44228</v>
      </c>
      <c r="E40" s="95">
        <f t="shared" si="30"/>
        <v>44241</v>
      </c>
      <c r="F40" s="95">
        <f t="shared" si="31"/>
        <v>44245</v>
      </c>
      <c r="G40" s="95">
        <f t="shared" si="32"/>
        <v>44249</v>
      </c>
      <c r="H40" s="95">
        <f t="shared" si="33"/>
        <v>44251</v>
      </c>
      <c r="I40" s="95">
        <f t="shared" si="34"/>
        <v>44257</v>
      </c>
      <c r="J40" s="5"/>
    </row>
    <row r="41" spans="1:10" s="14" customFormat="1" ht="19.5" hidden="1">
      <c r="A41" s="78"/>
      <c r="B41" s="551" t="s">
        <v>3350</v>
      </c>
      <c r="C41" s="92" t="s">
        <v>3377</v>
      </c>
      <c r="D41" s="93">
        <v>44243</v>
      </c>
      <c r="E41" s="95">
        <f t="shared" si="30"/>
        <v>44256</v>
      </c>
      <c r="F41" s="95">
        <f t="shared" si="31"/>
        <v>44260</v>
      </c>
      <c r="G41" s="95">
        <f t="shared" si="32"/>
        <v>44264</v>
      </c>
      <c r="H41" s="95">
        <f t="shared" si="33"/>
        <v>44266</v>
      </c>
      <c r="I41" s="95">
        <f t="shared" si="34"/>
        <v>44272</v>
      </c>
      <c r="J41" t="s">
        <v>3378</v>
      </c>
    </row>
    <row r="42" spans="1:10" s="14" customFormat="1" ht="19.5" hidden="1">
      <c r="A42" s="78"/>
      <c r="B42" s="551" t="s">
        <v>2412</v>
      </c>
      <c r="C42" s="92" t="s">
        <v>3379</v>
      </c>
      <c r="D42" s="93">
        <v>44249</v>
      </c>
      <c r="E42" s="95">
        <f t="shared" si="30"/>
        <v>44262</v>
      </c>
      <c r="F42" s="95">
        <f t="shared" si="31"/>
        <v>44266</v>
      </c>
      <c r="G42" s="95">
        <f t="shared" si="32"/>
        <v>44270</v>
      </c>
      <c r="H42" s="95">
        <f t="shared" si="33"/>
        <v>44272</v>
      </c>
      <c r="I42" s="95">
        <f t="shared" si="34"/>
        <v>44278</v>
      </c>
      <c r="J42" t="s">
        <v>3380</v>
      </c>
    </row>
    <row r="43" spans="1:10" s="14" customFormat="1" ht="19.5" hidden="1">
      <c r="A43" s="78"/>
      <c r="B43" s="551" t="s">
        <v>2416</v>
      </c>
      <c r="C43" s="92" t="s">
        <v>3381</v>
      </c>
      <c r="D43" s="93">
        <v>44254</v>
      </c>
      <c r="E43" s="95">
        <f t="shared" si="30"/>
        <v>44267</v>
      </c>
      <c r="F43" s="95">
        <f t="shared" si="31"/>
        <v>44271</v>
      </c>
      <c r="G43" s="95">
        <f t="shared" si="32"/>
        <v>44275</v>
      </c>
      <c r="H43" s="95">
        <f t="shared" si="33"/>
        <v>44277</v>
      </c>
      <c r="I43" s="95">
        <f t="shared" si="34"/>
        <v>44283</v>
      </c>
      <c r="J43" t="s">
        <v>3382</v>
      </c>
    </row>
    <row r="44" spans="1:10" s="14" customFormat="1" ht="19.5" hidden="1">
      <c r="A44" s="78" t="s">
        <v>2380</v>
      </c>
      <c r="B44" s="1064" t="s">
        <v>2151</v>
      </c>
      <c r="C44" s="92" t="s">
        <v>3383</v>
      </c>
      <c r="D44" s="93">
        <v>44247</v>
      </c>
      <c r="E44" s="95">
        <f t="shared" si="30"/>
        <v>44260</v>
      </c>
      <c r="F44" s="619"/>
      <c r="G44" s="619"/>
      <c r="H44" s="619"/>
      <c r="I44" s="619"/>
      <c r="J44" s="5"/>
    </row>
    <row r="45" spans="1:10" s="14" customFormat="1" ht="20.25" hidden="1" thickTop="1">
      <c r="A45" s="78"/>
      <c r="B45" s="551" t="s">
        <v>2380</v>
      </c>
      <c r="C45" s="92" t="s">
        <v>3384</v>
      </c>
      <c r="D45" s="93">
        <v>44256</v>
      </c>
      <c r="E45" s="95">
        <f t="shared" si="30"/>
        <v>44269</v>
      </c>
      <c r="F45" s="95">
        <f t="shared" si="31"/>
        <v>44273</v>
      </c>
      <c r="G45" s="95">
        <f t="shared" si="32"/>
        <v>44277</v>
      </c>
      <c r="H45" s="95">
        <f t="shared" si="33"/>
        <v>44279</v>
      </c>
      <c r="I45" s="95">
        <f t="shared" si="34"/>
        <v>44285</v>
      </c>
      <c r="J45" s="5"/>
    </row>
    <row r="46" spans="1:10" s="14" customFormat="1" ht="19.5" hidden="1">
      <c r="A46" s="78"/>
      <c r="B46" s="551" t="s">
        <v>2799</v>
      </c>
      <c r="C46" s="92" t="s">
        <v>3385</v>
      </c>
      <c r="D46" s="93">
        <v>44267</v>
      </c>
      <c r="E46" s="95">
        <f t="shared" ref="E46:E52" si="35">D46+13</f>
        <v>44280</v>
      </c>
      <c r="F46" s="95">
        <f t="shared" ref="F46:F52" si="36">D46+17</f>
        <v>44284</v>
      </c>
      <c r="G46" s="95">
        <f t="shared" ref="G46:G52" si="37">D46+21</f>
        <v>44288</v>
      </c>
      <c r="H46" s="95">
        <f t="shared" ref="H46:H52" si="38">D46+23</f>
        <v>44290</v>
      </c>
      <c r="I46" s="95">
        <f t="shared" ref="I46:I47" si="39">D46+29</f>
        <v>44296</v>
      </c>
      <c r="J46" s="5"/>
    </row>
    <row r="47" spans="1:10" s="14" customFormat="1" ht="19.5" hidden="1">
      <c r="A47" s="78"/>
      <c r="B47" s="551" t="s">
        <v>2684</v>
      </c>
      <c r="C47" s="92" t="s">
        <v>3386</v>
      </c>
      <c r="D47" s="93">
        <v>44274</v>
      </c>
      <c r="E47" s="95">
        <f t="shared" si="35"/>
        <v>44287</v>
      </c>
      <c r="F47" s="95">
        <f t="shared" si="36"/>
        <v>44291</v>
      </c>
      <c r="G47" s="95">
        <f t="shared" si="37"/>
        <v>44295</v>
      </c>
      <c r="H47" s="95">
        <f t="shared" si="38"/>
        <v>44297</v>
      </c>
      <c r="I47" s="95">
        <f t="shared" si="39"/>
        <v>44303</v>
      </c>
      <c r="J47" s="5"/>
    </row>
    <row r="49" spans="1:10" s="14" customFormat="1" ht="30" hidden="1">
      <c r="A49" s="78"/>
      <c r="B49" s="577"/>
      <c r="C49" s="578"/>
      <c r="D49" s="86" t="s">
        <v>1985</v>
      </c>
      <c r="E49" s="87" t="s">
        <v>1448</v>
      </c>
      <c r="F49" s="87" t="s">
        <v>414</v>
      </c>
      <c r="G49" s="87" t="s">
        <v>139</v>
      </c>
      <c r="H49" s="87" t="s">
        <v>1299</v>
      </c>
      <c r="I49" s="88"/>
      <c r="J49" s="5"/>
    </row>
    <row r="50" spans="1:10" s="14" customFormat="1" ht="20.25" hidden="1" thickBot="1">
      <c r="A50" s="387" t="s">
        <v>1990</v>
      </c>
      <c r="B50" s="579"/>
      <c r="C50" s="152" t="s">
        <v>3387</v>
      </c>
      <c r="D50" s="90"/>
      <c r="E50" s="91" t="s">
        <v>3138</v>
      </c>
      <c r="F50" s="91" t="s">
        <v>3336</v>
      </c>
      <c r="G50" s="91" t="s">
        <v>3125</v>
      </c>
      <c r="H50" s="91" t="s">
        <v>3126</v>
      </c>
      <c r="I50" s="1355" t="s">
        <v>2000</v>
      </c>
      <c r="J50" s="1383" t="s">
        <v>3136</v>
      </c>
    </row>
    <row r="51" spans="1:10" s="14" customFormat="1" ht="20.25" hidden="1" thickTop="1">
      <c r="A51" s="78"/>
      <c r="B51" s="551" t="s">
        <v>2791</v>
      </c>
      <c r="C51" s="92" t="s">
        <v>3388</v>
      </c>
      <c r="D51" s="93">
        <v>44281</v>
      </c>
      <c r="E51" s="95">
        <f t="shared" si="35"/>
        <v>44294</v>
      </c>
      <c r="F51" s="95">
        <f t="shared" si="36"/>
        <v>44298</v>
      </c>
      <c r="G51" s="95">
        <f t="shared" si="37"/>
        <v>44302</v>
      </c>
      <c r="H51" s="95">
        <f t="shared" si="38"/>
        <v>44304</v>
      </c>
      <c r="I51" s="490"/>
      <c r="J51" s="133"/>
    </row>
    <row r="52" spans="1:10" s="14" customFormat="1" ht="19.5" hidden="1">
      <c r="A52" s="78"/>
      <c r="B52" s="551" t="s">
        <v>2946</v>
      </c>
      <c r="C52" s="92" t="s">
        <v>3389</v>
      </c>
      <c r="D52" s="93">
        <v>44289</v>
      </c>
      <c r="E52" s="95">
        <f t="shared" si="35"/>
        <v>44302</v>
      </c>
      <c r="F52" s="95">
        <f t="shared" si="36"/>
        <v>44306</v>
      </c>
      <c r="G52" s="95">
        <f t="shared" si="37"/>
        <v>44310</v>
      </c>
      <c r="H52" s="95">
        <f t="shared" si="38"/>
        <v>44312</v>
      </c>
      <c r="I52" s="490"/>
      <c r="J52" s="133"/>
    </row>
    <row r="53" spans="1:10" s="14" customFormat="1" ht="19.5" hidden="1">
      <c r="A53" s="78"/>
      <c r="B53" s="551" t="s">
        <v>3343</v>
      </c>
      <c r="C53" s="92" t="s">
        <v>3390</v>
      </c>
      <c r="D53" s="93">
        <v>44297</v>
      </c>
      <c r="E53" s="95">
        <f t="shared" ref="E53:E61" si="40">D53+13</f>
        <v>44310</v>
      </c>
      <c r="F53" s="95">
        <f t="shared" ref="F53:F61" si="41">D53+17</f>
        <v>44314</v>
      </c>
      <c r="G53" s="95">
        <f t="shared" ref="G53:G61" si="42">D53+21</f>
        <v>44318</v>
      </c>
      <c r="H53" s="95">
        <f t="shared" ref="H53:H61" si="43">D53+23</f>
        <v>44320</v>
      </c>
      <c r="I53" s="490"/>
      <c r="J53" s="133"/>
    </row>
    <row r="54" spans="1:10" s="14" customFormat="1" ht="20.25" hidden="1" thickTop="1">
      <c r="A54" s="78"/>
      <c r="B54" s="551" t="s">
        <v>2860</v>
      </c>
      <c r="C54" s="92" t="s">
        <v>3391</v>
      </c>
      <c r="D54" s="93">
        <v>44305</v>
      </c>
      <c r="E54" s="95">
        <f t="shared" si="40"/>
        <v>44318</v>
      </c>
      <c r="F54" s="95">
        <f t="shared" si="41"/>
        <v>44322</v>
      </c>
      <c r="G54" s="95">
        <f t="shared" si="42"/>
        <v>44326</v>
      </c>
      <c r="H54" s="95">
        <f t="shared" si="43"/>
        <v>44328</v>
      </c>
      <c r="I54" s="490"/>
      <c r="J54" s="133"/>
    </row>
    <row r="55" spans="1:10" s="14" customFormat="1" ht="19.5" hidden="1">
      <c r="A55" s="78"/>
      <c r="B55" s="551" t="s">
        <v>3346</v>
      </c>
      <c r="C55" s="92" t="s">
        <v>3392</v>
      </c>
      <c r="D55" s="93">
        <v>44313</v>
      </c>
      <c r="E55" s="95">
        <f t="shared" si="40"/>
        <v>44326</v>
      </c>
      <c r="F55" s="95">
        <f t="shared" si="41"/>
        <v>44330</v>
      </c>
      <c r="G55" s="95">
        <f t="shared" si="42"/>
        <v>44334</v>
      </c>
      <c r="H55" s="95">
        <f t="shared" si="43"/>
        <v>44336</v>
      </c>
      <c r="I55" s="517" t="s">
        <v>3393</v>
      </c>
      <c r="J55" s="133"/>
    </row>
    <row r="56" spans="1:10" s="14" customFormat="1" ht="20.25" hidden="1" thickTop="1">
      <c r="A56" s="78"/>
      <c r="B56" s="551" t="s">
        <v>2789</v>
      </c>
      <c r="C56" s="92" t="s">
        <v>3394</v>
      </c>
      <c r="D56" s="93">
        <v>44319</v>
      </c>
      <c r="E56" s="95">
        <f t="shared" si="40"/>
        <v>44332</v>
      </c>
      <c r="F56" s="95">
        <f t="shared" si="41"/>
        <v>44336</v>
      </c>
      <c r="G56" s="95">
        <f t="shared" si="42"/>
        <v>44340</v>
      </c>
      <c r="H56" s="95">
        <f t="shared" si="43"/>
        <v>44342</v>
      </c>
      <c r="I56" s="517" t="s">
        <v>3395</v>
      </c>
      <c r="J56" s="133"/>
    </row>
    <row r="57" spans="1:10" s="14" customFormat="1" ht="19.5" hidden="1">
      <c r="A57" s="78"/>
      <c r="B57" s="551" t="s">
        <v>3064</v>
      </c>
      <c r="C57" s="92" t="s">
        <v>3396</v>
      </c>
      <c r="D57" s="93">
        <v>44327</v>
      </c>
      <c r="E57" s="95">
        <f t="shared" si="40"/>
        <v>44340</v>
      </c>
      <c r="F57" s="95">
        <f t="shared" si="41"/>
        <v>44344</v>
      </c>
      <c r="G57" s="95">
        <f t="shared" si="42"/>
        <v>44348</v>
      </c>
      <c r="H57" s="95">
        <f t="shared" si="43"/>
        <v>44350</v>
      </c>
      <c r="I57" s="490"/>
      <c r="J57" s="133"/>
    </row>
    <row r="58" spans="1:10" s="14" customFormat="1" ht="19.5" hidden="1">
      <c r="A58" s="78"/>
      <c r="B58" s="551" t="s">
        <v>3350</v>
      </c>
      <c r="C58" s="92" t="s">
        <v>3397</v>
      </c>
      <c r="D58" s="93">
        <v>44333</v>
      </c>
      <c r="E58" s="95">
        <f t="shared" si="40"/>
        <v>44346</v>
      </c>
      <c r="F58" s="95">
        <f t="shared" si="41"/>
        <v>44350</v>
      </c>
      <c r="G58" s="95">
        <f t="shared" si="42"/>
        <v>44354</v>
      </c>
      <c r="H58" s="95">
        <f t="shared" si="43"/>
        <v>44356</v>
      </c>
      <c r="I58" s="490"/>
      <c r="J58" s="133"/>
    </row>
    <row r="59" spans="1:10" s="14" customFormat="1" ht="20.25" hidden="1" thickTop="1">
      <c r="A59" s="78"/>
      <c r="B59" s="551" t="s">
        <v>2412</v>
      </c>
      <c r="C59" s="92" t="s">
        <v>3398</v>
      </c>
      <c r="D59" s="93">
        <v>44359</v>
      </c>
      <c r="E59" s="95">
        <f t="shared" si="40"/>
        <v>44372</v>
      </c>
      <c r="F59" s="95">
        <f t="shared" si="41"/>
        <v>44376</v>
      </c>
      <c r="G59" s="95">
        <f t="shared" si="42"/>
        <v>44380</v>
      </c>
      <c r="H59" s="95">
        <f t="shared" si="43"/>
        <v>44382</v>
      </c>
      <c r="I59" s="1354">
        <v>44337</v>
      </c>
      <c r="J59" s="1384">
        <v>44339</v>
      </c>
    </row>
    <row r="60" spans="1:10" s="14" customFormat="1" ht="19.5" hidden="1">
      <c r="A60" s="78" t="s">
        <v>2416</v>
      </c>
      <c r="B60" s="1363" t="s">
        <v>2380</v>
      </c>
      <c r="C60" s="92" t="s">
        <v>3399</v>
      </c>
      <c r="D60" s="93">
        <v>44351</v>
      </c>
      <c r="E60" s="95">
        <f t="shared" si="40"/>
        <v>44364</v>
      </c>
      <c r="F60" s="95">
        <f t="shared" si="41"/>
        <v>44368</v>
      </c>
      <c r="G60" s="95">
        <f t="shared" si="42"/>
        <v>44372</v>
      </c>
      <c r="H60" s="95">
        <f t="shared" si="43"/>
        <v>44374</v>
      </c>
      <c r="I60" s="1354">
        <v>44344</v>
      </c>
      <c r="J60" s="1384">
        <v>44346</v>
      </c>
    </row>
    <row r="61" spans="1:10" s="14" customFormat="1" ht="20.25" hidden="1" thickTop="1">
      <c r="A61" s="78" t="s">
        <v>2380</v>
      </c>
      <c r="B61" s="1363" t="s">
        <v>2416</v>
      </c>
      <c r="C61" s="92" t="s">
        <v>3400</v>
      </c>
      <c r="D61" s="93">
        <v>44375</v>
      </c>
      <c r="E61" s="95">
        <f t="shared" si="40"/>
        <v>44388</v>
      </c>
      <c r="F61" s="95">
        <f t="shared" si="41"/>
        <v>44392</v>
      </c>
      <c r="G61" s="95">
        <f t="shared" si="42"/>
        <v>44396</v>
      </c>
      <c r="H61" s="95">
        <f t="shared" si="43"/>
        <v>44398</v>
      </c>
      <c r="I61" s="1354">
        <f t="shared" ref="I61:I77" si="44">I60+7</f>
        <v>44351</v>
      </c>
      <c r="J61" s="1384">
        <v>44353</v>
      </c>
    </row>
    <row r="62" spans="1:10" s="14" customFormat="1" ht="19.5" hidden="1">
      <c r="A62" s="78"/>
      <c r="B62" s="1363" t="s">
        <v>2799</v>
      </c>
      <c r="C62" s="92" t="s">
        <v>3401</v>
      </c>
      <c r="D62" s="93">
        <v>44360</v>
      </c>
      <c r="E62" s="95">
        <f t="shared" ref="E62:E69" si="45">D62+13</f>
        <v>44373</v>
      </c>
      <c r="F62" s="95">
        <f t="shared" ref="F62:F69" si="46">D62+17</f>
        <v>44377</v>
      </c>
      <c r="G62" s="95">
        <f t="shared" ref="G62:G69" si="47">D62+21</f>
        <v>44381</v>
      </c>
      <c r="H62" s="95">
        <f t="shared" ref="H62:H69" si="48">D62+23</f>
        <v>44383</v>
      </c>
      <c r="I62" s="1354">
        <f t="shared" si="44"/>
        <v>44358</v>
      </c>
      <c r="J62" s="1384">
        <f t="shared" ref="J62:J77" si="49">J61+7</f>
        <v>44360</v>
      </c>
    </row>
    <row r="63" spans="1:10" s="14" customFormat="1" ht="19.5" hidden="1">
      <c r="A63" s="78"/>
      <c r="B63" s="1363" t="s">
        <v>2684</v>
      </c>
      <c r="C63" s="92" t="s">
        <v>3402</v>
      </c>
      <c r="D63" s="93">
        <v>44388</v>
      </c>
      <c r="E63" s="95">
        <f t="shared" si="45"/>
        <v>44401</v>
      </c>
      <c r="F63" s="95">
        <f t="shared" si="46"/>
        <v>44405</v>
      </c>
      <c r="G63" s="95">
        <f t="shared" si="47"/>
        <v>44409</v>
      </c>
      <c r="H63" s="95">
        <f t="shared" si="48"/>
        <v>44411</v>
      </c>
      <c r="I63" s="1354">
        <f t="shared" si="44"/>
        <v>44365</v>
      </c>
      <c r="J63" s="1384">
        <f t="shared" si="49"/>
        <v>44367</v>
      </c>
    </row>
    <row r="64" spans="1:10" s="14" customFormat="1" ht="19.5" hidden="1">
      <c r="A64" s="78" t="s">
        <v>3403</v>
      </c>
      <c r="B64" s="1363" t="s">
        <v>3343</v>
      </c>
      <c r="C64" s="92" t="s">
        <v>3404</v>
      </c>
      <c r="D64" s="93">
        <v>44390</v>
      </c>
      <c r="E64" s="95">
        <f t="shared" si="45"/>
        <v>44403</v>
      </c>
      <c r="F64" s="95">
        <f t="shared" si="46"/>
        <v>44407</v>
      </c>
      <c r="G64" s="95">
        <f t="shared" si="47"/>
        <v>44411</v>
      </c>
      <c r="H64" s="95">
        <f t="shared" si="48"/>
        <v>44413</v>
      </c>
      <c r="I64" s="1354">
        <f t="shared" si="44"/>
        <v>44372</v>
      </c>
      <c r="J64" s="1384">
        <f t="shared" si="49"/>
        <v>44374</v>
      </c>
    </row>
    <row r="65" spans="1:10" s="14" customFormat="1" ht="20.25" hidden="1" thickTop="1">
      <c r="A65" s="78" t="s">
        <v>3405</v>
      </c>
      <c r="B65" s="1363" t="s">
        <v>2791</v>
      </c>
      <c r="C65" s="92" t="s">
        <v>3406</v>
      </c>
      <c r="D65" s="93">
        <v>44403</v>
      </c>
      <c r="E65" s="95">
        <f t="shared" si="45"/>
        <v>44416</v>
      </c>
      <c r="F65" s="95">
        <f t="shared" si="46"/>
        <v>44420</v>
      </c>
      <c r="G65" s="95">
        <f t="shared" si="47"/>
        <v>44424</v>
      </c>
      <c r="H65" s="95">
        <f t="shared" si="48"/>
        <v>44426</v>
      </c>
      <c r="I65" s="1354">
        <f t="shared" si="44"/>
        <v>44379</v>
      </c>
      <c r="J65" s="1384">
        <f t="shared" si="49"/>
        <v>44381</v>
      </c>
    </row>
    <row r="66" spans="1:10" s="14" customFormat="1" ht="19.5" hidden="1">
      <c r="A66" s="78" t="s">
        <v>3407</v>
      </c>
      <c r="B66" s="1363" t="s">
        <v>2860</v>
      </c>
      <c r="C66" s="92" t="s">
        <v>3408</v>
      </c>
      <c r="D66" s="93">
        <v>44404</v>
      </c>
      <c r="E66" s="95">
        <f t="shared" si="45"/>
        <v>44417</v>
      </c>
      <c r="F66" s="95">
        <f t="shared" si="46"/>
        <v>44421</v>
      </c>
      <c r="G66" s="95">
        <f t="shared" si="47"/>
        <v>44425</v>
      </c>
      <c r="H66" s="95">
        <f t="shared" si="48"/>
        <v>44427</v>
      </c>
      <c r="I66" s="1354">
        <f t="shared" si="44"/>
        <v>44386</v>
      </c>
      <c r="J66" s="1384">
        <f t="shared" si="49"/>
        <v>44388</v>
      </c>
    </row>
    <row r="67" spans="1:10" s="14" customFormat="1" ht="19.5" hidden="1">
      <c r="A67" s="78" t="s">
        <v>3409</v>
      </c>
      <c r="B67" s="1363" t="s">
        <v>2946</v>
      </c>
      <c r="C67" s="92" t="s">
        <v>3410</v>
      </c>
      <c r="D67" s="93">
        <v>44400</v>
      </c>
      <c r="E67" s="95">
        <f t="shared" si="45"/>
        <v>44413</v>
      </c>
      <c r="F67" s="95">
        <f t="shared" si="46"/>
        <v>44417</v>
      </c>
      <c r="G67" s="95">
        <f t="shared" si="47"/>
        <v>44421</v>
      </c>
      <c r="H67" s="95">
        <f t="shared" si="48"/>
        <v>44423</v>
      </c>
      <c r="I67" s="1354">
        <f t="shared" si="44"/>
        <v>44393</v>
      </c>
      <c r="J67" s="1384">
        <f t="shared" si="49"/>
        <v>44395</v>
      </c>
    </row>
    <row r="68" spans="1:10" s="14" customFormat="1" ht="19.5" hidden="1">
      <c r="A68" s="78"/>
      <c r="B68" s="551" t="s">
        <v>3346</v>
      </c>
      <c r="C68" s="92" t="s">
        <v>3411</v>
      </c>
      <c r="D68" s="93">
        <v>44414</v>
      </c>
      <c r="E68" s="95">
        <f t="shared" si="45"/>
        <v>44427</v>
      </c>
      <c r="F68" s="95">
        <f t="shared" si="46"/>
        <v>44431</v>
      </c>
      <c r="G68" s="95">
        <f t="shared" si="47"/>
        <v>44435</v>
      </c>
      <c r="H68" s="95">
        <f t="shared" si="48"/>
        <v>44437</v>
      </c>
      <c r="I68" s="1354">
        <f t="shared" si="44"/>
        <v>44400</v>
      </c>
      <c r="J68" s="1384">
        <f t="shared" si="49"/>
        <v>44402</v>
      </c>
    </row>
    <row r="69" spans="1:10" s="14" customFormat="1" ht="19.5" hidden="1">
      <c r="A69" s="78"/>
      <c r="B69" s="551" t="s">
        <v>2789</v>
      </c>
      <c r="C69" s="92" t="s">
        <v>3412</v>
      </c>
      <c r="D69" s="93">
        <v>44419</v>
      </c>
      <c r="E69" s="95">
        <f t="shared" si="45"/>
        <v>44432</v>
      </c>
      <c r="F69" s="95">
        <f t="shared" si="46"/>
        <v>44436</v>
      </c>
      <c r="G69" s="95">
        <f t="shared" si="47"/>
        <v>44440</v>
      </c>
      <c r="H69" s="95">
        <f t="shared" si="48"/>
        <v>44442</v>
      </c>
      <c r="I69" s="1354">
        <f t="shared" si="44"/>
        <v>44407</v>
      </c>
      <c r="J69" s="1384">
        <f t="shared" si="49"/>
        <v>44409</v>
      </c>
    </row>
    <row r="70" spans="1:10" s="14" customFormat="1" ht="19.5" hidden="1">
      <c r="A70" s="78"/>
      <c r="B70" s="551" t="s">
        <v>3064</v>
      </c>
      <c r="C70" s="92" t="s">
        <v>3413</v>
      </c>
      <c r="D70" s="93">
        <v>44426</v>
      </c>
      <c r="E70" s="95">
        <f t="shared" ref="E70:E73" si="50">D70+13</f>
        <v>44439</v>
      </c>
      <c r="F70" s="95">
        <f t="shared" ref="F70:F73" si="51">D70+17</f>
        <v>44443</v>
      </c>
      <c r="G70" s="95">
        <f t="shared" ref="G70:G73" si="52">D70+21</f>
        <v>44447</v>
      </c>
      <c r="H70" s="95">
        <f t="shared" ref="H70:H73" si="53">D70+23</f>
        <v>44449</v>
      </c>
      <c r="I70" s="1354">
        <f t="shared" si="44"/>
        <v>44414</v>
      </c>
      <c r="J70" s="1384">
        <f t="shared" si="49"/>
        <v>44416</v>
      </c>
    </row>
    <row r="71" spans="1:10" s="14" customFormat="1" ht="19.5" hidden="1">
      <c r="A71" s="78"/>
      <c r="B71" s="551" t="s">
        <v>3350</v>
      </c>
      <c r="C71" s="92" t="s">
        <v>3414</v>
      </c>
      <c r="D71" s="93">
        <v>44433</v>
      </c>
      <c r="E71" s="95">
        <f t="shared" si="50"/>
        <v>44446</v>
      </c>
      <c r="F71" s="95">
        <f t="shared" si="51"/>
        <v>44450</v>
      </c>
      <c r="G71" s="95">
        <f t="shared" si="52"/>
        <v>44454</v>
      </c>
      <c r="H71" s="95">
        <f t="shared" si="53"/>
        <v>44456</v>
      </c>
      <c r="I71" s="1354">
        <f t="shared" si="44"/>
        <v>44421</v>
      </c>
      <c r="J71" s="1384">
        <f t="shared" si="49"/>
        <v>44423</v>
      </c>
    </row>
    <row r="72" spans="1:10" s="14" customFormat="1" ht="20.25" hidden="1" thickTop="1">
      <c r="A72" s="78"/>
      <c r="B72" s="551" t="s">
        <v>2380</v>
      </c>
      <c r="C72" s="92" t="s">
        <v>3415</v>
      </c>
      <c r="D72" s="93">
        <v>44445</v>
      </c>
      <c r="E72" s="95">
        <f t="shared" si="50"/>
        <v>44458</v>
      </c>
      <c r="F72" s="95">
        <f t="shared" si="51"/>
        <v>44462</v>
      </c>
      <c r="G72" s="95">
        <f t="shared" si="52"/>
        <v>44466</v>
      </c>
      <c r="H72" s="95">
        <f t="shared" si="53"/>
        <v>44468</v>
      </c>
      <c r="I72" s="1354">
        <f t="shared" si="44"/>
        <v>44428</v>
      </c>
      <c r="J72" s="1384">
        <f t="shared" si="49"/>
        <v>44430</v>
      </c>
    </row>
    <row r="73" spans="1:10" s="14" customFormat="1" ht="19.5" hidden="1">
      <c r="A73" s="78"/>
      <c r="B73" s="551" t="s">
        <v>2412</v>
      </c>
      <c r="C73" s="92" t="s">
        <v>3416</v>
      </c>
      <c r="D73" s="93">
        <v>44450</v>
      </c>
      <c r="E73" s="95">
        <f t="shared" si="50"/>
        <v>44463</v>
      </c>
      <c r="F73" s="95">
        <f t="shared" si="51"/>
        <v>44467</v>
      </c>
      <c r="G73" s="95">
        <f t="shared" si="52"/>
        <v>44471</v>
      </c>
      <c r="H73" s="95">
        <f t="shared" si="53"/>
        <v>44473</v>
      </c>
      <c r="I73" s="1354">
        <f t="shared" si="44"/>
        <v>44435</v>
      </c>
      <c r="J73" s="1384">
        <f t="shared" si="49"/>
        <v>44437</v>
      </c>
    </row>
    <row r="74" spans="1:10" s="14" customFormat="1" ht="19.5" hidden="1">
      <c r="A74" s="78"/>
      <c r="B74" s="1064" t="s">
        <v>2151</v>
      </c>
      <c r="C74" s="92" t="s">
        <v>3417</v>
      </c>
      <c r="D74" s="93">
        <v>44442</v>
      </c>
      <c r="E74" s="619"/>
      <c r="F74" s="619"/>
      <c r="G74" s="619"/>
      <c r="H74" s="619"/>
      <c r="I74" s="1354">
        <f t="shared" si="44"/>
        <v>44442</v>
      </c>
      <c r="J74" s="1384">
        <f t="shared" si="49"/>
        <v>44444</v>
      </c>
    </row>
    <row r="75" spans="1:10" s="14" customFormat="1" ht="19.5" hidden="1">
      <c r="A75" s="78"/>
      <c r="B75" s="551" t="s">
        <v>2799</v>
      </c>
      <c r="C75" s="92" t="s">
        <v>3418</v>
      </c>
      <c r="D75" s="93">
        <v>44482</v>
      </c>
      <c r="E75" s="95">
        <f>D75+13</f>
        <v>44495</v>
      </c>
      <c r="F75" s="95">
        <f>D75+17</f>
        <v>44499</v>
      </c>
      <c r="G75" s="95">
        <f>D75+21</f>
        <v>44503</v>
      </c>
      <c r="H75" s="95">
        <f>D75+23</f>
        <v>44505</v>
      </c>
      <c r="I75" s="1354">
        <f t="shared" si="44"/>
        <v>44449</v>
      </c>
      <c r="J75" s="1384">
        <f t="shared" si="49"/>
        <v>44451</v>
      </c>
    </row>
    <row r="76" spans="1:10" s="14" customFormat="1" ht="19.5" hidden="1">
      <c r="A76" s="78"/>
      <c r="B76" s="1064" t="s">
        <v>2151</v>
      </c>
      <c r="C76" s="92" t="s">
        <v>3419</v>
      </c>
      <c r="D76" s="93"/>
      <c r="E76" s="619"/>
      <c r="F76" s="619"/>
      <c r="G76" s="619"/>
      <c r="H76" s="619"/>
      <c r="I76" s="1354">
        <f t="shared" si="44"/>
        <v>44456</v>
      </c>
      <c r="J76" s="1384">
        <f t="shared" si="49"/>
        <v>44458</v>
      </c>
    </row>
    <row r="77" spans="1:10" s="14" customFormat="1" ht="20.25" hidden="1" thickTop="1">
      <c r="A77" s="78"/>
      <c r="B77" s="551" t="s">
        <v>2416</v>
      </c>
      <c r="C77" s="92" t="s">
        <v>3420</v>
      </c>
      <c r="D77" s="93">
        <v>44492</v>
      </c>
      <c r="E77" s="95">
        <f t="shared" ref="E77:E82" si="54">D77+13</f>
        <v>44505</v>
      </c>
      <c r="F77" s="95">
        <f t="shared" ref="F77:F82" si="55">D77+17</f>
        <v>44509</v>
      </c>
      <c r="G77" s="95">
        <f t="shared" ref="G77:G82" si="56">D77+21</f>
        <v>44513</v>
      </c>
      <c r="H77" s="95">
        <f t="shared" ref="H77:H82" si="57">D77+23</f>
        <v>44515</v>
      </c>
      <c r="I77" s="1354">
        <f t="shared" si="44"/>
        <v>44463</v>
      </c>
      <c r="J77" s="1384">
        <f t="shared" si="49"/>
        <v>44465</v>
      </c>
    </row>
    <row r="78" spans="1:10" s="14" customFormat="1" ht="19.5" hidden="1">
      <c r="A78" s="78"/>
      <c r="B78" s="551" t="s">
        <v>2684</v>
      </c>
      <c r="C78" s="92" t="s">
        <v>3421</v>
      </c>
      <c r="D78" s="93">
        <v>44490</v>
      </c>
      <c r="E78" s="95">
        <f t="shared" si="54"/>
        <v>44503</v>
      </c>
      <c r="F78" s="95">
        <f t="shared" si="55"/>
        <v>44507</v>
      </c>
      <c r="G78" s="95">
        <f t="shared" si="56"/>
        <v>44511</v>
      </c>
      <c r="H78" s="95">
        <f t="shared" si="57"/>
        <v>44513</v>
      </c>
      <c r="I78" s="1354">
        <f t="shared" ref="I78:J82" si="58">I77+7</f>
        <v>44470</v>
      </c>
      <c r="J78" s="1384">
        <f t="shared" si="58"/>
        <v>44472</v>
      </c>
    </row>
    <row r="79" spans="1:10" s="14" customFormat="1" ht="19.5" hidden="1">
      <c r="A79" s="78"/>
      <c r="B79" s="551" t="s">
        <v>3343</v>
      </c>
      <c r="C79" s="92" t="s">
        <v>3422</v>
      </c>
      <c r="D79" s="93">
        <v>44496</v>
      </c>
      <c r="E79" s="95">
        <f t="shared" si="54"/>
        <v>44509</v>
      </c>
      <c r="F79" s="95">
        <f t="shared" si="55"/>
        <v>44513</v>
      </c>
      <c r="G79" s="95">
        <f t="shared" si="56"/>
        <v>44517</v>
      </c>
      <c r="H79" s="95">
        <f t="shared" si="57"/>
        <v>44519</v>
      </c>
      <c r="I79" s="1354">
        <f t="shared" si="58"/>
        <v>44477</v>
      </c>
      <c r="J79" s="1384">
        <f t="shared" si="58"/>
        <v>44479</v>
      </c>
    </row>
    <row r="80" spans="1:10" s="14" customFormat="1" ht="19.5" hidden="1">
      <c r="A80" s="78"/>
      <c r="B80" s="551" t="s">
        <v>2946</v>
      </c>
      <c r="C80" s="92" t="s">
        <v>3423</v>
      </c>
      <c r="D80" s="93">
        <v>44500</v>
      </c>
      <c r="E80" s="95">
        <f t="shared" si="54"/>
        <v>44513</v>
      </c>
      <c r="F80" s="95">
        <f t="shared" si="55"/>
        <v>44517</v>
      </c>
      <c r="G80" s="95">
        <f t="shared" si="56"/>
        <v>44521</v>
      </c>
      <c r="H80" s="95">
        <f t="shared" si="57"/>
        <v>44523</v>
      </c>
      <c r="I80" s="1354">
        <f t="shared" si="58"/>
        <v>44484</v>
      </c>
      <c r="J80" s="1384">
        <f t="shared" si="58"/>
        <v>44486</v>
      </c>
    </row>
    <row r="81" spans="1:10" s="14" customFormat="1" ht="20.25" hidden="1" thickTop="1">
      <c r="A81" s="78"/>
      <c r="B81" s="551" t="s">
        <v>2860</v>
      </c>
      <c r="C81" s="92" t="s">
        <v>3424</v>
      </c>
      <c r="D81" s="93">
        <v>44507</v>
      </c>
      <c r="E81" s="95">
        <f t="shared" si="54"/>
        <v>44520</v>
      </c>
      <c r="F81" s="95">
        <f t="shared" si="55"/>
        <v>44524</v>
      </c>
      <c r="G81" s="95">
        <f t="shared" si="56"/>
        <v>44528</v>
      </c>
      <c r="H81" s="95">
        <f t="shared" si="57"/>
        <v>44530</v>
      </c>
      <c r="I81" s="1354">
        <f t="shared" si="58"/>
        <v>44491</v>
      </c>
      <c r="J81" s="1384">
        <f t="shared" si="58"/>
        <v>44493</v>
      </c>
    </row>
    <row r="82" spans="1:10" s="14" customFormat="1" ht="19.5" hidden="1">
      <c r="A82" s="78"/>
      <c r="B82" s="551" t="s">
        <v>2791</v>
      </c>
      <c r="C82" s="92" t="s">
        <v>3425</v>
      </c>
      <c r="D82" s="93">
        <v>44510</v>
      </c>
      <c r="E82" s="95">
        <f t="shared" si="54"/>
        <v>44523</v>
      </c>
      <c r="F82" s="95">
        <f t="shared" si="55"/>
        <v>44527</v>
      </c>
      <c r="G82" s="95">
        <f t="shared" si="56"/>
        <v>44531</v>
      </c>
      <c r="H82" s="95">
        <f t="shared" si="57"/>
        <v>44533</v>
      </c>
      <c r="I82" s="1354">
        <f t="shared" si="58"/>
        <v>44498</v>
      </c>
      <c r="J82" s="1384">
        <f t="shared" si="58"/>
        <v>44500</v>
      </c>
    </row>
    <row r="83" spans="1:10" s="14" customFormat="1" ht="19.5" hidden="1">
      <c r="A83" s="78"/>
      <c r="B83" s="551" t="s">
        <v>3346</v>
      </c>
      <c r="C83" s="92" t="s">
        <v>3426</v>
      </c>
      <c r="D83" s="93">
        <v>44516</v>
      </c>
      <c r="E83" s="95">
        <f t="shared" ref="E83:E86" si="59">D83+13</f>
        <v>44529</v>
      </c>
      <c r="F83" s="95">
        <f t="shared" ref="F83:F86" si="60">D83+17</f>
        <v>44533</v>
      </c>
      <c r="G83" s="95">
        <f t="shared" ref="G83:G86" si="61">D83+21</f>
        <v>44537</v>
      </c>
      <c r="H83" s="95">
        <f t="shared" ref="H83:H86" si="62">D83+23</f>
        <v>44539</v>
      </c>
      <c r="I83" s="1354">
        <f t="shared" ref="I83:J83" si="63">I82+7</f>
        <v>44505</v>
      </c>
      <c r="J83" s="1384">
        <f t="shared" si="63"/>
        <v>44507</v>
      </c>
    </row>
    <row r="84" spans="1:10" s="14" customFormat="1" ht="19.5" hidden="1">
      <c r="A84" s="78"/>
      <c r="B84" s="551" t="s">
        <v>2789</v>
      </c>
      <c r="C84" s="92" t="s">
        <v>3427</v>
      </c>
      <c r="D84" s="93">
        <v>44529</v>
      </c>
      <c r="E84" s="95">
        <f t="shared" si="59"/>
        <v>44542</v>
      </c>
      <c r="F84" s="95">
        <f t="shared" si="60"/>
        <v>44546</v>
      </c>
      <c r="G84" s="95">
        <f t="shared" si="61"/>
        <v>44550</v>
      </c>
      <c r="H84" s="95">
        <f t="shared" si="62"/>
        <v>44552</v>
      </c>
      <c r="I84" s="1354">
        <f t="shared" ref="I84:J84" si="64">I83+7</f>
        <v>44512</v>
      </c>
      <c r="J84" s="1384">
        <f t="shared" si="64"/>
        <v>44514</v>
      </c>
    </row>
    <row r="85" spans="1:10" s="14" customFormat="1" ht="19.5" hidden="1">
      <c r="A85" s="78"/>
      <c r="B85" s="551" t="s">
        <v>3064</v>
      </c>
      <c r="C85" s="92" t="s">
        <v>3428</v>
      </c>
      <c r="D85" s="93">
        <v>44531</v>
      </c>
      <c r="E85" s="95">
        <f t="shared" si="59"/>
        <v>44544</v>
      </c>
      <c r="F85" s="95">
        <f t="shared" si="60"/>
        <v>44548</v>
      </c>
      <c r="G85" s="95">
        <f t="shared" si="61"/>
        <v>44552</v>
      </c>
      <c r="H85" s="95">
        <f t="shared" si="62"/>
        <v>44554</v>
      </c>
      <c r="I85" s="1354">
        <f t="shared" ref="I85:J85" si="65">I84+7</f>
        <v>44519</v>
      </c>
      <c r="J85" s="1384">
        <f t="shared" si="65"/>
        <v>44521</v>
      </c>
    </row>
    <row r="86" spans="1:10" s="14" customFormat="1" ht="19.5" hidden="1">
      <c r="A86" s="78"/>
      <c r="B86" s="551" t="s">
        <v>3350</v>
      </c>
      <c r="C86" s="92" t="s">
        <v>3429</v>
      </c>
      <c r="D86" s="93">
        <v>44538</v>
      </c>
      <c r="E86" s="95">
        <f t="shared" si="59"/>
        <v>44551</v>
      </c>
      <c r="F86" s="95">
        <f t="shared" si="60"/>
        <v>44555</v>
      </c>
      <c r="G86" s="95">
        <f t="shared" si="61"/>
        <v>44559</v>
      </c>
      <c r="H86" s="95">
        <f t="shared" si="62"/>
        <v>44561</v>
      </c>
      <c r="I86" s="1354">
        <f t="shared" ref="I86:J86" si="66">I85+7</f>
        <v>44526</v>
      </c>
      <c r="J86" s="1384">
        <f t="shared" si="66"/>
        <v>44528</v>
      </c>
    </row>
    <row r="87" spans="1:10" s="14" customFormat="1" ht="20.25" hidden="1" thickTop="1">
      <c r="A87" s="78"/>
      <c r="B87" s="551" t="s">
        <v>2380</v>
      </c>
      <c r="C87" s="92" t="s">
        <v>3430</v>
      </c>
      <c r="D87" s="93">
        <v>44542</v>
      </c>
      <c r="E87" s="95">
        <f t="shared" ref="E87" si="67">D87+13</f>
        <v>44555</v>
      </c>
      <c r="F87" s="95">
        <f t="shared" ref="F87" si="68">D87+17</f>
        <v>44559</v>
      </c>
      <c r="G87" s="95">
        <f t="shared" ref="G87" si="69">D87+21</f>
        <v>44563</v>
      </c>
      <c r="H87" s="95">
        <f t="shared" ref="H87" si="70">D87+23</f>
        <v>44565</v>
      </c>
      <c r="I87" s="1354">
        <f t="shared" ref="I87:J87" si="71">I86+7</f>
        <v>44533</v>
      </c>
      <c r="J87" s="1384">
        <f t="shared" si="71"/>
        <v>44535</v>
      </c>
    </row>
    <row r="88" spans="1:10" s="14" customFormat="1" ht="19.5" hidden="1">
      <c r="A88" s="78"/>
      <c r="B88" s="551" t="s">
        <v>2412</v>
      </c>
      <c r="C88" s="92" t="s">
        <v>3431</v>
      </c>
      <c r="D88" s="93">
        <v>44550</v>
      </c>
      <c r="E88" s="95">
        <f t="shared" ref="E88:E93" si="72">D88+13</f>
        <v>44563</v>
      </c>
      <c r="F88" s="95">
        <f t="shared" ref="F88:F93" si="73">D88+17</f>
        <v>44567</v>
      </c>
      <c r="G88" s="95">
        <f t="shared" ref="G88:G93" si="74">D88+21</f>
        <v>44571</v>
      </c>
      <c r="H88" s="95">
        <f t="shared" ref="H88:H93" si="75">D88+23</f>
        <v>44573</v>
      </c>
      <c r="I88" s="1354">
        <f t="shared" ref="I88:J88" si="76">I87+7</f>
        <v>44540</v>
      </c>
      <c r="J88" s="1384">
        <f t="shared" si="76"/>
        <v>44542</v>
      </c>
    </row>
    <row r="89" spans="1:10" s="14" customFormat="1" ht="19.5" hidden="1">
      <c r="A89" s="78"/>
      <c r="B89" s="1064" t="s">
        <v>2151</v>
      </c>
      <c r="C89" s="92" t="s">
        <v>3432</v>
      </c>
      <c r="D89" s="93">
        <v>44547</v>
      </c>
      <c r="E89" s="619"/>
      <c r="F89" s="619"/>
      <c r="G89" s="619"/>
      <c r="H89" s="619"/>
      <c r="I89" s="1354">
        <f t="shared" ref="I89:J89" si="77">I88+7</f>
        <v>44547</v>
      </c>
      <c r="J89" s="1384">
        <f t="shared" si="77"/>
        <v>44549</v>
      </c>
    </row>
    <row r="90" spans="1:10" s="14" customFormat="1" ht="19.5" hidden="1">
      <c r="A90" s="78"/>
      <c r="B90" s="1064" t="s">
        <v>2151</v>
      </c>
      <c r="C90" s="92" t="s">
        <v>3433</v>
      </c>
      <c r="D90" s="93">
        <v>44554</v>
      </c>
      <c r="E90" s="619"/>
      <c r="F90" s="619"/>
      <c r="G90" s="619"/>
      <c r="H90" s="619"/>
      <c r="I90" s="1354">
        <f t="shared" ref="I90:J90" si="78">I89+7</f>
        <v>44554</v>
      </c>
      <c r="J90" s="1384">
        <f t="shared" si="78"/>
        <v>44556</v>
      </c>
    </row>
    <row r="91" spans="1:10" s="14" customFormat="1" ht="20.25" hidden="1" thickTop="1">
      <c r="A91" s="78"/>
      <c r="B91" s="551" t="s">
        <v>2799</v>
      </c>
      <c r="C91" s="92" t="s">
        <v>3434</v>
      </c>
      <c r="D91" s="93">
        <v>44577</v>
      </c>
      <c r="E91" s="95">
        <f t="shared" si="72"/>
        <v>44590</v>
      </c>
      <c r="F91" s="95">
        <f t="shared" si="73"/>
        <v>44594</v>
      </c>
      <c r="G91" s="95">
        <f t="shared" si="74"/>
        <v>44598</v>
      </c>
      <c r="H91" s="95">
        <f t="shared" si="75"/>
        <v>44600</v>
      </c>
      <c r="I91" s="1354">
        <f t="shared" ref="I91:J91" si="79">I90+7</f>
        <v>44561</v>
      </c>
      <c r="J91" s="1384">
        <f t="shared" si="79"/>
        <v>44563</v>
      </c>
    </row>
    <row r="92" spans="1:10" s="14" customFormat="1" ht="19.5" hidden="1">
      <c r="A92" s="78" t="s">
        <v>2684</v>
      </c>
      <c r="B92" s="551" t="s">
        <v>2573</v>
      </c>
      <c r="C92" s="92" t="s">
        <v>3435</v>
      </c>
      <c r="D92" s="93">
        <v>44581</v>
      </c>
      <c r="E92" s="95">
        <f t="shared" si="72"/>
        <v>44594</v>
      </c>
      <c r="F92" s="95">
        <f t="shared" si="73"/>
        <v>44598</v>
      </c>
      <c r="G92" s="95">
        <f t="shared" si="74"/>
        <v>44602</v>
      </c>
      <c r="H92" s="95">
        <f t="shared" si="75"/>
        <v>44604</v>
      </c>
      <c r="I92" s="1354">
        <f t="shared" ref="I92:J92" si="80">I91+7</f>
        <v>44568</v>
      </c>
      <c r="J92" s="1384">
        <f t="shared" si="80"/>
        <v>44570</v>
      </c>
    </row>
    <row r="93" spans="1:10" s="14" customFormat="1" ht="19.5" hidden="1">
      <c r="A93" s="78"/>
      <c r="B93" s="551" t="s">
        <v>2416</v>
      </c>
      <c r="C93" s="92" t="s">
        <v>3436</v>
      </c>
      <c r="D93" s="93">
        <v>44586</v>
      </c>
      <c r="E93" s="95">
        <f t="shared" si="72"/>
        <v>44599</v>
      </c>
      <c r="F93" s="95">
        <f t="shared" si="73"/>
        <v>44603</v>
      </c>
      <c r="G93" s="95">
        <f t="shared" si="74"/>
        <v>44607</v>
      </c>
      <c r="H93" s="95">
        <f t="shared" si="75"/>
        <v>44609</v>
      </c>
      <c r="I93" s="1354">
        <f t="shared" ref="I93:J93" si="81">I92+7</f>
        <v>44575</v>
      </c>
      <c r="J93" s="1384">
        <f t="shared" si="81"/>
        <v>44577</v>
      </c>
    </row>
    <row r="94" spans="1:10" s="14" customFormat="1" ht="20.25" hidden="1" thickTop="1">
      <c r="A94" s="78"/>
      <c r="B94" s="551" t="s">
        <v>3343</v>
      </c>
      <c r="C94" s="92" t="s">
        <v>3437</v>
      </c>
      <c r="D94" s="93">
        <v>44592</v>
      </c>
      <c r="E94" s="95">
        <f t="shared" ref="E94:E98" si="82">D94+13</f>
        <v>44605</v>
      </c>
      <c r="F94" s="95">
        <f t="shared" ref="F94:F98" si="83">D94+17</f>
        <v>44609</v>
      </c>
      <c r="G94" s="95">
        <f t="shared" ref="G94:G98" si="84">D94+21</f>
        <v>44613</v>
      </c>
      <c r="H94" s="95">
        <f t="shared" ref="H94:H98" si="85">D94+23</f>
        <v>44615</v>
      </c>
      <c r="I94" s="1354">
        <f t="shared" ref="I94:J94" si="86">I93+7</f>
        <v>44582</v>
      </c>
      <c r="J94" s="1384">
        <f t="shared" si="86"/>
        <v>44584</v>
      </c>
    </row>
    <row r="95" spans="1:10" s="14" customFormat="1" ht="19.5" hidden="1">
      <c r="A95" s="78"/>
      <c r="B95" s="551" t="s">
        <v>2946</v>
      </c>
      <c r="C95" s="92" t="s">
        <v>3438</v>
      </c>
      <c r="D95" s="93">
        <v>44597</v>
      </c>
      <c r="E95" s="95">
        <f t="shared" si="82"/>
        <v>44610</v>
      </c>
      <c r="F95" s="95">
        <f t="shared" si="83"/>
        <v>44614</v>
      </c>
      <c r="G95" s="95">
        <f t="shared" si="84"/>
        <v>44618</v>
      </c>
      <c r="H95" s="95">
        <f t="shared" si="85"/>
        <v>44620</v>
      </c>
      <c r="I95" s="1354">
        <f t="shared" ref="I95:J95" si="87">I94+7</f>
        <v>44589</v>
      </c>
      <c r="J95" s="1384">
        <f t="shared" si="87"/>
        <v>44591</v>
      </c>
    </row>
    <row r="96" spans="1:10" s="14" customFormat="1" ht="19.5" hidden="1">
      <c r="A96" s="78"/>
      <c r="B96" s="551" t="s">
        <v>2860</v>
      </c>
      <c r="C96" s="92" t="s">
        <v>3439</v>
      </c>
      <c r="D96" s="93">
        <v>44605</v>
      </c>
      <c r="E96" s="95">
        <f t="shared" si="82"/>
        <v>44618</v>
      </c>
      <c r="F96" s="95">
        <f t="shared" si="83"/>
        <v>44622</v>
      </c>
      <c r="G96" s="95">
        <f t="shared" si="84"/>
        <v>44626</v>
      </c>
      <c r="H96" s="95">
        <f t="shared" si="85"/>
        <v>44628</v>
      </c>
      <c r="I96" s="1354">
        <f t="shared" ref="I96:J96" si="88">I95+7</f>
        <v>44596</v>
      </c>
      <c r="J96" s="1384">
        <f t="shared" si="88"/>
        <v>44598</v>
      </c>
    </row>
    <row r="97" spans="1:10" s="14" customFormat="1" ht="19.5" hidden="1">
      <c r="A97" s="78"/>
      <c r="B97" s="1064" t="s">
        <v>2151</v>
      </c>
      <c r="C97" s="92" t="s">
        <v>3440</v>
      </c>
      <c r="D97" s="1624"/>
      <c r="E97" s="619"/>
      <c r="F97" s="619"/>
      <c r="G97" s="619"/>
      <c r="H97" s="619"/>
      <c r="I97" s="1354">
        <f t="shared" ref="I97:J99" si="89">I96+7</f>
        <v>44603</v>
      </c>
      <c r="J97" s="1384">
        <f t="shared" si="89"/>
        <v>44605</v>
      </c>
    </row>
    <row r="98" spans="1:10" s="14" customFormat="1" ht="19.5" hidden="1">
      <c r="A98" s="78"/>
      <c r="B98" s="551" t="s">
        <v>2791</v>
      </c>
      <c r="C98" s="92" t="s">
        <v>3441</v>
      </c>
      <c r="D98" s="93">
        <v>44611</v>
      </c>
      <c r="E98" s="95">
        <f t="shared" si="82"/>
        <v>44624</v>
      </c>
      <c r="F98" s="95">
        <f t="shared" si="83"/>
        <v>44628</v>
      </c>
      <c r="G98" s="95">
        <f t="shared" si="84"/>
        <v>44632</v>
      </c>
      <c r="H98" s="95">
        <f t="shared" si="85"/>
        <v>44634</v>
      </c>
      <c r="I98" s="1354">
        <f t="shared" ref="I98:J98" si="90">I97+7</f>
        <v>44610</v>
      </c>
      <c r="J98" s="1384">
        <f t="shared" si="90"/>
        <v>44612</v>
      </c>
    </row>
    <row r="99" spans="1:10" s="14" customFormat="1" ht="20.25" hidden="1" thickTop="1">
      <c r="A99" s="78"/>
      <c r="B99" s="551" t="s">
        <v>3346</v>
      </c>
      <c r="C99" s="92" t="s">
        <v>3442</v>
      </c>
      <c r="D99" s="93">
        <v>44620</v>
      </c>
      <c r="E99" s="95">
        <f t="shared" ref="E99" si="91">D99+13</f>
        <v>44633</v>
      </c>
      <c r="F99" s="95">
        <f t="shared" ref="F99" si="92">D99+17</f>
        <v>44637</v>
      </c>
      <c r="G99" s="95">
        <f t="shared" ref="G99" si="93">D99+21</f>
        <v>44641</v>
      </c>
      <c r="H99" s="95">
        <f t="shared" ref="H99" si="94">D99+23</f>
        <v>44643</v>
      </c>
      <c r="I99" s="1354">
        <f t="shared" si="89"/>
        <v>44617</v>
      </c>
      <c r="J99" s="1384">
        <f t="shared" si="89"/>
        <v>44619</v>
      </c>
    </row>
    <row r="100" spans="1:10" s="14" customFormat="1" ht="19.5" hidden="1">
      <c r="A100" s="78"/>
      <c r="B100" s="1064" t="s">
        <v>2151</v>
      </c>
      <c r="C100" s="92" t="s">
        <v>3443</v>
      </c>
      <c r="D100" s="1624"/>
      <c r="E100" s="619"/>
      <c r="F100" s="619"/>
      <c r="G100" s="619"/>
      <c r="H100" s="619"/>
      <c r="I100" s="1354">
        <f t="shared" ref="I100:J100" si="95">I99+7</f>
        <v>44624</v>
      </c>
      <c r="J100" s="1384">
        <f t="shared" si="95"/>
        <v>44626</v>
      </c>
    </row>
    <row r="101" spans="1:10" s="14" customFormat="1" ht="19.5" hidden="1">
      <c r="A101" s="78"/>
      <c r="B101" s="551" t="s">
        <v>2789</v>
      </c>
      <c r="C101" s="92" t="s">
        <v>3444</v>
      </c>
      <c r="D101" s="93">
        <v>44631</v>
      </c>
      <c r="E101" s="95">
        <f t="shared" ref="E101:E103" si="96">D101+13</f>
        <v>44644</v>
      </c>
      <c r="F101" s="95">
        <f t="shared" ref="F101:F103" si="97">D101+17</f>
        <v>44648</v>
      </c>
      <c r="G101" s="95">
        <f t="shared" ref="G101:G103" si="98">D101+21</f>
        <v>44652</v>
      </c>
      <c r="H101" s="95">
        <f t="shared" ref="H101:H103" si="99">D101+23</f>
        <v>44654</v>
      </c>
      <c r="I101" s="1354">
        <f t="shared" ref="I101:J101" si="100">I100+7</f>
        <v>44631</v>
      </c>
      <c r="J101" s="1384">
        <f t="shared" si="100"/>
        <v>44633</v>
      </c>
    </row>
    <row r="102" spans="1:10" s="14" customFormat="1" ht="20.25" hidden="1" thickTop="1">
      <c r="A102" s="78"/>
      <c r="B102" s="551" t="s">
        <v>3064</v>
      </c>
      <c r="C102" s="92" t="s">
        <v>3445</v>
      </c>
      <c r="D102" s="93">
        <v>44639</v>
      </c>
      <c r="E102" s="95">
        <f t="shared" si="96"/>
        <v>44652</v>
      </c>
      <c r="F102" s="95">
        <f t="shared" si="97"/>
        <v>44656</v>
      </c>
      <c r="G102" s="95">
        <f t="shared" si="98"/>
        <v>44660</v>
      </c>
      <c r="H102" s="95">
        <f t="shared" si="99"/>
        <v>44662</v>
      </c>
      <c r="I102" s="1354">
        <f t="shared" ref="I102:J102" si="101">I101+7</f>
        <v>44638</v>
      </c>
      <c r="J102" s="1384">
        <f t="shared" si="101"/>
        <v>44640</v>
      </c>
    </row>
    <row r="103" spans="1:10" s="14" customFormat="1" ht="19.5" hidden="1">
      <c r="A103" s="78"/>
      <c r="B103" s="551" t="s">
        <v>3350</v>
      </c>
      <c r="C103" s="92" t="s">
        <v>3446</v>
      </c>
      <c r="D103" s="93">
        <v>44280</v>
      </c>
      <c r="E103" s="95">
        <f t="shared" si="96"/>
        <v>44293</v>
      </c>
      <c r="F103" s="95">
        <f t="shared" si="97"/>
        <v>44297</v>
      </c>
      <c r="G103" s="95">
        <f t="shared" si="98"/>
        <v>44301</v>
      </c>
      <c r="H103" s="95">
        <f t="shared" si="99"/>
        <v>44303</v>
      </c>
      <c r="I103" s="1354">
        <f t="shared" ref="I103:J103" si="102">I102+7</f>
        <v>44645</v>
      </c>
      <c r="J103" s="1384">
        <f t="shared" si="102"/>
        <v>44647</v>
      </c>
    </row>
    <row r="104" spans="1:10" s="14" customFormat="1" ht="19.5" hidden="1">
      <c r="A104" s="78"/>
      <c r="B104" s="551" t="s">
        <v>2380</v>
      </c>
      <c r="C104" s="92" t="s">
        <v>3447</v>
      </c>
      <c r="D104" s="93">
        <v>44654</v>
      </c>
      <c r="E104" s="95">
        <f t="shared" ref="E104:E108" si="103">D104+13</f>
        <v>44667</v>
      </c>
      <c r="F104" s="95">
        <f t="shared" ref="F104:F108" si="104">D104+17</f>
        <v>44671</v>
      </c>
      <c r="G104" s="95">
        <f t="shared" ref="G104:G108" si="105">D104+21</f>
        <v>44675</v>
      </c>
      <c r="H104" s="95">
        <f t="shared" ref="H104:H108" si="106">D104+23</f>
        <v>44677</v>
      </c>
      <c r="I104" s="1354">
        <f t="shared" ref="I104:J104" si="107">I103+7</f>
        <v>44652</v>
      </c>
      <c r="J104" s="1384">
        <f t="shared" si="107"/>
        <v>44654</v>
      </c>
    </row>
    <row r="105" spans="1:10" s="14" customFormat="1" ht="19.5" hidden="1">
      <c r="A105" s="78"/>
      <c r="B105" s="551" t="s">
        <v>2412</v>
      </c>
      <c r="C105" s="92" t="s">
        <v>3448</v>
      </c>
      <c r="D105" s="93">
        <v>44662</v>
      </c>
      <c r="E105" s="95">
        <f t="shared" si="103"/>
        <v>44675</v>
      </c>
      <c r="F105" s="95">
        <f t="shared" si="104"/>
        <v>44679</v>
      </c>
      <c r="G105" s="95">
        <f t="shared" si="105"/>
        <v>44683</v>
      </c>
      <c r="H105" s="95">
        <f t="shared" si="106"/>
        <v>44685</v>
      </c>
      <c r="I105" s="1354">
        <f t="shared" ref="I105:J105" si="108">I104+7</f>
        <v>44659</v>
      </c>
      <c r="J105" s="1384">
        <f t="shared" si="108"/>
        <v>44661</v>
      </c>
    </row>
    <row r="106" spans="1:10" s="14" customFormat="1" ht="20.25" hidden="1" thickTop="1">
      <c r="A106" s="78"/>
      <c r="B106" s="551" t="s">
        <v>2799</v>
      </c>
      <c r="C106" s="92" t="s">
        <v>3449</v>
      </c>
      <c r="D106" s="93">
        <v>44670</v>
      </c>
      <c r="E106" s="95">
        <f t="shared" si="103"/>
        <v>44683</v>
      </c>
      <c r="F106" s="95">
        <f t="shared" si="104"/>
        <v>44687</v>
      </c>
      <c r="G106" s="95">
        <f t="shared" si="105"/>
        <v>44691</v>
      </c>
      <c r="H106" s="95">
        <f t="shared" si="106"/>
        <v>44693</v>
      </c>
      <c r="I106" s="1354">
        <f t="shared" ref="I106:J106" si="109">I105+7</f>
        <v>44666</v>
      </c>
      <c r="J106" s="1384">
        <f t="shared" si="109"/>
        <v>44668</v>
      </c>
    </row>
    <row r="107" spans="1:10" s="14" customFormat="1" ht="19.5" hidden="1">
      <c r="A107" s="78"/>
      <c r="B107" s="551" t="s">
        <v>2573</v>
      </c>
      <c r="C107" s="92" t="s">
        <v>3450</v>
      </c>
      <c r="D107" s="93">
        <v>44679</v>
      </c>
      <c r="E107" s="95">
        <f t="shared" si="103"/>
        <v>44692</v>
      </c>
      <c r="F107" s="95">
        <f t="shared" si="104"/>
        <v>44696</v>
      </c>
      <c r="G107" s="95">
        <f t="shared" si="105"/>
        <v>44700</v>
      </c>
      <c r="H107" s="95">
        <f t="shared" si="106"/>
        <v>44702</v>
      </c>
      <c r="I107" s="1354">
        <f t="shared" ref="I107:J107" si="110">I106+7</f>
        <v>44673</v>
      </c>
      <c r="J107" s="1384">
        <f t="shared" si="110"/>
        <v>44675</v>
      </c>
    </row>
    <row r="108" spans="1:10" s="14" customFormat="1" ht="19.5" hidden="1">
      <c r="A108" s="78"/>
      <c r="B108" s="551" t="s">
        <v>2416</v>
      </c>
      <c r="C108" s="92" t="s">
        <v>3451</v>
      </c>
      <c r="D108" s="93">
        <v>44683</v>
      </c>
      <c r="E108" s="95">
        <f t="shared" si="103"/>
        <v>44696</v>
      </c>
      <c r="F108" s="95">
        <f t="shared" si="104"/>
        <v>44700</v>
      </c>
      <c r="G108" s="95">
        <f t="shared" si="105"/>
        <v>44704</v>
      </c>
      <c r="H108" s="95">
        <f t="shared" si="106"/>
        <v>44706</v>
      </c>
      <c r="I108" s="1354">
        <f t="shared" ref="I108:J108" si="111">I107+7</f>
        <v>44680</v>
      </c>
      <c r="J108" s="1384">
        <f t="shared" si="111"/>
        <v>44682</v>
      </c>
    </row>
    <row r="109" spans="1:10" s="14" customFormat="1" ht="19.5" hidden="1">
      <c r="A109" s="78"/>
      <c r="B109" s="551" t="s">
        <v>3343</v>
      </c>
      <c r="C109" s="92" t="s">
        <v>3452</v>
      </c>
      <c r="D109" s="93">
        <v>44322</v>
      </c>
      <c r="E109" s="95">
        <f t="shared" ref="E109:E112" si="112">D109+13</f>
        <v>44335</v>
      </c>
      <c r="F109" s="95">
        <f t="shared" ref="F109:F112" si="113">D109+17</f>
        <v>44339</v>
      </c>
      <c r="G109" s="95">
        <f t="shared" ref="G109:G112" si="114">D109+21</f>
        <v>44343</v>
      </c>
      <c r="H109" s="95">
        <f t="shared" ref="H109:H112" si="115">D109+23</f>
        <v>44345</v>
      </c>
      <c r="I109" s="1354">
        <f t="shared" ref="I109:J109" si="116">I108+7</f>
        <v>44687</v>
      </c>
      <c r="J109" s="1384">
        <f t="shared" si="116"/>
        <v>44689</v>
      </c>
    </row>
    <row r="110" spans="1:10" s="14" customFormat="1" ht="19.5" hidden="1">
      <c r="A110" s="78"/>
      <c r="B110" s="551" t="s">
        <v>2946</v>
      </c>
      <c r="C110" s="92" t="s">
        <v>3453</v>
      </c>
      <c r="D110" s="93">
        <v>44696</v>
      </c>
      <c r="E110" s="95">
        <f t="shared" si="112"/>
        <v>44709</v>
      </c>
      <c r="F110" s="95">
        <f t="shared" si="113"/>
        <v>44713</v>
      </c>
      <c r="G110" s="95">
        <f t="shared" si="114"/>
        <v>44717</v>
      </c>
      <c r="H110" s="95">
        <f t="shared" si="115"/>
        <v>44719</v>
      </c>
      <c r="I110" s="1354">
        <f t="shared" ref="I110:J110" si="117">I109+7</f>
        <v>44694</v>
      </c>
      <c r="J110" s="1384">
        <f t="shared" si="117"/>
        <v>44696</v>
      </c>
    </row>
    <row r="111" spans="1:10" s="14" customFormat="1" ht="19.5" hidden="1">
      <c r="A111" s="78" t="s">
        <v>2860</v>
      </c>
      <c r="B111" s="1064" t="s">
        <v>2151</v>
      </c>
      <c r="C111" s="92" t="s">
        <v>3454</v>
      </c>
      <c r="D111" s="93">
        <v>44336</v>
      </c>
      <c r="E111" s="619"/>
      <c r="F111" s="619"/>
      <c r="G111" s="619"/>
      <c r="H111" s="619"/>
      <c r="I111" s="1354">
        <f t="shared" ref="I111:J111" si="118">I110+7</f>
        <v>44701</v>
      </c>
      <c r="J111" s="1384">
        <f t="shared" si="118"/>
        <v>44703</v>
      </c>
    </row>
    <row r="112" spans="1:10" s="14" customFormat="1" ht="20.25" hidden="1" thickTop="1">
      <c r="A112" s="78"/>
      <c r="B112" s="551" t="s">
        <v>2860</v>
      </c>
      <c r="C112" s="92" t="s">
        <v>3455</v>
      </c>
      <c r="D112" s="93">
        <v>44709</v>
      </c>
      <c r="E112" s="95">
        <f t="shared" si="112"/>
        <v>44722</v>
      </c>
      <c r="F112" s="95">
        <f t="shared" si="113"/>
        <v>44726</v>
      </c>
      <c r="G112" s="95">
        <f t="shared" si="114"/>
        <v>44730</v>
      </c>
      <c r="H112" s="95">
        <f t="shared" si="115"/>
        <v>44732</v>
      </c>
      <c r="I112" s="1354">
        <f t="shared" ref="I112:J112" si="119">I111+7</f>
        <v>44708</v>
      </c>
      <c r="J112" s="1384">
        <f t="shared" si="119"/>
        <v>44710</v>
      </c>
    </row>
    <row r="113" spans="1:10" s="14" customFormat="1" ht="19.5" hidden="1">
      <c r="A113" s="78"/>
      <c r="B113" s="551" t="s">
        <v>2791</v>
      </c>
      <c r="C113" s="92" t="s">
        <v>3456</v>
      </c>
      <c r="D113" s="93">
        <v>44719</v>
      </c>
      <c r="E113" s="95">
        <f t="shared" ref="E113:E117" si="120">D113+13</f>
        <v>44732</v>
      </c>
      <c r="F113" s="95">
        <f t="shared" ref="F113:F117" si="121">D113+17</f>
        <v>44736</v>
      </c>
      <c r="G113" s="95">
        <f t="shared" ref="G113:G117" si="122">D113+21</f>
        <v>44740</v>
      </c>
      <c r="H113" s="95">
        <f t="shared" ref="H113:H117" si="123">D113+23</f>
        <v>44742</v>
      </c>
      <c r="I113" s="1354">
        <f t="shared" ref="I113:J113" si="124">I112+7</f>
        <v>44715</v>
      </c>
      <c r="J113" s="1384">
        <f t="shared" si="124"/>
        <v>44717</v>
      </c>
    </row>
    <row r="114" spans="1:10" s="14" customFormat="1" ht="20.25" hidden="1" thickTop="1">
      <c r="A114" s="78"/>
      <c r="B114" s="551" t="s">
        <v>3346</v>
      </c>
      <c r="C114" s="92" t="s">
        <v>3457</v>
      </c>
      <c r="D114" s="93">
        <v>44728</v>
      </c>
      <c r="E114" s="95">
        <f t="shared" si="120"/>
        <v>44741</v>
      </c>
      <c r="F114" s="95">
        <f t="shared" si="121"/>
        <v>44745</v>
      </c>
      <c r="G114" s="95">
        <f t="shared" si="122"/>
        <v>44749</v>
      </c>
      <c r="H114" s="95">
        <f t="shared" si="123"/>
        <v>44751</v>
      </c>
      <c r="I114" s="1354">
        <f t="shared" ref="I114:J114" si="125">I113+7</f>
        <v>44722</v>
      </c>
      <c r="J114" s="1384">
        <f t="shared" si="125"/>
        <v>44724</v>
      </c>
    </row>
    <row r="115" spans="1:10" s="14" customFormat="1" ht="19.5" hidden="1">
      <c r="A115" s="78"/>
      <c r="B115" s="551" t="s">
        <v>2789</v>
      </c>
      <c r="C115" s="92" t="s">
        <v>3458</v>
      </c>
      <c r="D115" s="93">
        <v>44734</v>
      </c>
      <c r="E115" s="95">
        <f t="shared" si="120"/>
        <v>44747</v>
      </c>
      <c r="F115" s="95">
        <f t="shared" si="121"/>
        <v>44751</v>
      </c>
      <c r="G115" s="95">
        <f t="shared" si="122"/>
        <v>44755</v>
      </c>
      <c r="H115" s="95">
        <f t="shared" si="123"/>
        <v>44757</v>
      </c>
      <c r="I115" s="1354">
        <f t="shared" ref="I115:J115" si="126">I114+7</f>
        <v>44729</v>
      </c>
      <c r="J115" s="1384">
        <f t="shared" si="126"/>
        <v>44731</v>
      </c>
    </row>
    <row r="116" spans="1:10" s="14" customFormat="1" ht="19.5" hidden="1">
      <c r="A116" s="78"/>
      <c r="B116" s="551" t="s">
        <v>3064</v>
      </c>
      <c r="C116" s="92" t="s">
        <v>3459</v>
      </c>
      <c r="D116" s="93">
        <v>44740</v>
      </c>
      <c r="E116" s="95">
        <f t="shared" si="120"/>
        <v>44753</v>
      </c>
      <c r="F116" s="95">
        <f t="shared" si="121"/>
        <v>44757</v>
      </c>
      <c r="G116" s="95">
        <f t="shared" si="122"/>
        <v>44761</v>
      </c>
      <c r="H116" s="95">
        <f t="shared" si="123"/>
        <v>44763</v>
      </c>
      <c r="I116" s="1354">
        <f t="shared" ref="I116:J117" si="127">I115+7</f>
        <v>44736</v>
      </c>
      <c r="J116" s="1384">
        <f t="shared" si="127"/>
        <v>44738</v>
      </c>
    </row>
    <row r="117" spans="1:10" s="14" customFormat="1" ht="20.25" hidden="1" thickTop="1">
      <c r="A117" s="78"/>
      <c r="B117" s="551" t="s">
        <v>3350</v>
      </c>
      <c r="C117" s="92" t="s">
        <v>3460</v>
      </c>
      <c r="D117" s="93">
        <v>44757</v>
      </c>
      <c r="E117" s="95">
        <f t="shared" si="120"/>
        <v>44770</v>
      </c>
      <c r="F117" s="95">
        <f t="shared" si="121"/>
        <v>44774</v>
      </c>
      <c r="G117" s="95">
        <f t="shared" si="122"/>
        <v>44778</v>
      </c>
      <c r="H117" s="95">
        <f t="shared" si="123"/>
        <v>44780</v>
      </c>
      <c r="I117" s="1354">
        <f t="shared" si="127"/>
        <v>44743</v>
      </c>
      <c r="J117" s="1384">
        <f t="shared" si="127"/>
        <v>44745</v>
      </c>
    </row>
    <row r="118" spans="1:10" s="14" customFormat="1" ht="19.5" hidden="1">
      <c r="A118" s="78"/>
      <c r="B118" s="551" t="s">
        <v>2380</v>
      </c>
      <c r="C118" s="92" t="s">
        <v>3461</v>
      </c>
      <c r="D118" s="93">
        <v>44760</v>
      </c>
      <c r="E118" s="95">
        <f t="shared" ref="E118:E126" si="128">D118+13</f>
        <v>44773</v>
      </c>
      <c r="F118" s="95">
        <f t="shared" ref="F118:F126" si="129">D118+17</f>
        <v>44777</v>
      </c>
      <c r="G118" s="95">
        <f t="shared" ref="G118:G126" si="130">D118+21</f>
        <v>44781</v>
      </c>
      <c r="H118" s="95">
        <f t="shared" ref="H118:H126" si="131">D118+23</f>
        <v>44783</v>
      </c>
      <c r="I118" s="1354">
        <f t="shared" ref="I118:J118" si="132">I117+7</f>
        <v>44750</v>
      </c>
      <c r="J118" s="1384">
        <f t="shared" si="132"/>
        <v>44752</v>
      </c>
    </row>
    <row r="119" spans="1:10" s="14" customFormat="1" ht="19.5" hidden="1">
      <c r="A119" s="78"/>
      <c r="B119" s="551" t="s">
        <v>2412</v>
      </c>
      <c r="C119" s="92" t="s">
        <v>3462</v>
      </c>
      <c r="D119" s="93">
        <v>44767</v>
      </c>
      <c r="E119" s="95">
        <f t="shared" si="128"/>
        <v>44780</v>
      </c>
      <c r="F119" s="95">
        <f t="shared" si="129"/>
        <v>44784</v>
      </c>
      <c r="G119" s="95">
        <f t="shared" si="130"/>
        <v>44788</v>
      </c>
      <c r="H119" s="95">
        <f t="shared" si="131"/>
        <v>44790</v>
      </c>
      <c r="I119" s="1354">
        <f t="shared" ref="I119:J119" si="133">I118+7</f>
        <v>44757</v>
      </c>
      <c r="J119" s="1384">
        <f t="shared" si="133"/>
        <v>44759</v>
      </c>
    </row>
    <row r="120" spans="1:10" s="14" customFormat="1" ht="19.5" hidden="1">
      <c r="A120" s="78"/>
      <c r="B120" s="551" t="s">
        <v>2799</v>
      </c>
      <c r="C120" s="92" t="s">
        <v>3463</v>
      </c>
      <c r="D120" s="93">
        <v>44771</v>
      </c>
      <c r="E120" s="95">
        <f t="shared" si="128"/>
        <v>44784</v>
      </c>
      <c r="F120" s="95">
        <f t="shared" si="129"/>
        <v>44788</v>
      </c>
      <c r="G120" s="95">
        <f t="shared" si="130"/>
        <v>44792</v>
      </c>
      <c r="H120" s="95">
        <f t="shared" si="131"/>
        <v>44794</v>
      </c>
      <c r="I120" s="1354">
        <f t="shared" ref="I120:J120" si="134">I119+7</f>
        <v>44764</v>
      </c>
      <c r="J120" s="1384">
        <f t="shared" si="134"/>
        <v>44766</v>
      </c>
    </row>
    <row r="121" spans="1:10" s="14" customFormat="1" ht="20.25" hidden="1" thickTop="1">
      <c r="A121" s="78"/>
      <c r="B121" s="551" t="s">
        <v>2573</v>
      </c>
      <c r="C121" s="92" t="s">
        <v>3464</v>
      </c>
      <c r="D121" s="93">
        <v>44777</v>
      </c>
      <c r="E121" s="95">
        <f t="shared" si="128"/>
        <v>44790</v>
      </c>
      <c r="F121" s="95">
        <f t="shared" si="129"/>
        <v>44794</v>
      </c>
      <c r="G121" s="95">
        <f t="shared" si="130"/>
        <v>44798</v>
      </c>
      <c r="H121" s="95">
        <f t="shared" si="131"/>
        <v>44800</v>
      </c>
      <c r="I121" s="1354">
        <f t="shared" ref="I121:J121" si="135">I120+7</f>
        <v>44771</v>
      </c>
      <c r="J121" s="1384">
        <f t="shared" si="135"/>
        <v>44773</v>
      </c>
    </row>
    <row r="122" spans="1:10" s="14" customFormat="1" ht="19.5" hidden="1">
      <c r="A122" s="78" t="s">
        <v>2416</v>
      </c>
      <c r="B122" s="551" t="s">
        <v>2801</v>
      </c>
      <c r="C122" s="92" t="s">
        <v>3465</v>
      </c>
      <c r="D122" s="93">
        <v>44781</v>
      </c>
      <c r="E122" s="95">
        <f t="shared" si="128"/>
        <v>44794</v>
      </c>
      <c r="F122" s="95">
        <f t="shared" si="129"/>
        <v>44798</v>
      </c>
      <c r="G122" s="95">
        <f t="shared" si="130"/>
        <v>44802</v>
      </c>
      <c r="H122" s="95">
        <f t="shared" si="131"/>
        <v>44804</v>
      </c>
      <c r="I122" s="1354">
        <f t="shared" ref="I122:J122" si="136">I121+7</f>
        <v>44778</v>
      </c>
      <c r="J122" s="1384">
        <f t="shared" si="136"/>
        <v>44780</v>
      </c>
    </row>
    <row r="123" spans="1:10" s="14" customFormat="1" ht="19.5" hidden="1">
      <c r="A123" s="78"/>
      <c r="B123" s="551" t="s">
        <v>3343</v>
      </c>
      <c r="C123" s="92" t="s">
        <v>3466</v>
      </c>
      <c r="D123" s="93">
        <v>44786</v>
      </c>
      <c r="E123" s="95">
        <f t="shared" si="128"/>
        <v>44799</v>
      </c>
      <c r="F123" s="95">
        <f t="shared" si="129"/>
        <v>44803</v>
      </c>
      <c r="G123" s="95">
        <f t="shared" si="130"/>
        <v>44807</v>
      </c>
      <c r="H123" s="95">
        <f t="shared" si="131"/>
        <v>44809</v>
      </c>
      <c r="I123" s="1354">
        <f t="shared" ref="I123:J123" si="137">I122+7</f>
        <v>44785</v>
      </c>
      <c r="J123" s="1384">
        <f t="shared" si="137"/>
        <v>44787</v>
      </c>
    </row>
    <row r="124" spans="1:10" s="14" customFormat="1" ht="19.5" hidden="1">
      <c r="A124" s="78"/>
      <c r="B124" s="551" t="s">
        <v>2946</v>
      </c>
      <c r="C124" s="92" t="s">
        <v>3467</v>
      </c>
      <c r="D124" s="93">
        <v>44795</v>
      </c>
      <c r="E124" s="95">
        <f t="shared" si="128"/>
        <v>44808</v>
      </c>
      <c r="F124" s="95">
        <f t="shared" si="129"/>
        <v>44812</v>
      </c>
      <c r="G124" s="95">
        <f t="shared" si="130"/>
        <v>44816</v>
      </c>
      <c r="H124" s="95">
        <f t="shared" si="131"/>
        <v>44818</v>
      </c>
      <c r="I124" s="1354">
        <f t="shared" ref="I124:J124" si="138">I123+7</f>
        <v>44792</v>
      </c>
      <c r="J124" s="1384">
        <f t="shared" si="138"/>
        <v>44794</v>
      </c>
    </row>
    <row r="125" spans="1:10" s="14" customFormat="1" ht="19.5" hidden="1">
      <c r="A125" s="78"/>
      <c r="B125" s="1064" t="s">
        <v>3468</v>
      </c>
      <c r="C125" s="92" t="s">
        <v>3469</v>
      </c>
      <c r="D125" s="1624"/>
      <c r="E125" s="619"/>
      <c r="F125" s="619"/>
      <c r="G125" s="619"/>
      <c r="H125" s="619"/>
      <c r="I125" s="1354">
        <v>44799</v>
      </c>
      <c r="J125" s="1384">
        <v>44801</v>
      </c>
    </row>
    <row r="126" spans="1:10" s="14" customFormat="1" ht="20.25" hidden="1" thickTop="1">
      <c r="A126" s="78"/>
      <c r="B126" s="551" t="s">
        <v>2860</v>
      </c>
      <c r="C126" s="92" t="s">
        <v>3470</v>
      </c>
      <c r="D126" s="93">
        <v>44807</v>
      </c>
      <c r="E126" s="95">
        <f t="shared" si="128"/>
        <v>44820</v>
      </c>
      <c r="F126" s="95">
        <f t="shared" si="129"/>
        <v>44824</v>
      </c>
      <c r="G126" s="95">
        <f t="shared" si="130"/>
        <v>44828</v>
      </c>
      <c r="H126" s="95">
        <f t="shared" si="131"/>
        <v>44830</v>
      </c>
      <c r="I126" s="1354">
        <f t="shared" ref="I126:J126" si="139">I125+7</f>
        <v>44806</v>
      </c>
      <c r="J126" s="1384">
        <f t="shared" si="139"/>
        <v>44808</v>
      </c>
    </row>
    <row r="127" spans="1:10" s="14" customFormat="1" ht="19.5" hidden="1">
      <c r="A127" s="78"/>
      <c r="B127" s="551" t="s">
        <v>2791</v>
      </c>
      <c r="C127" s="92" t="s">
        <v>3471</v>
      </c>
      <c r="D127" s="93">
        <v>44815</v>
      </c>
      <c r="E127" s="95">
        <f>D127+13</f>
        <v>44828</v>
      </c>
      <c r="F127" s="95">
        <f>D127+17</f>
        <v>44832</v>
      </c>
      <c r="G127" s="95">
        <f>D127+21</f>
        <v>44836</v>
      </c>
      <c r="H127" s="95">
        <f>D127+23</f>
        <v>44838</v>
      </c>
      <c r="I127" s="1354">
        <f t="shared" ref="I127:J127" si="140">I126+7</f>
        <v>44813</v>
      </c>
      <c r="J127" s="1384">
        <f t="shared" si="140"/>
        <v>44815</v>
      </c>
    </row>
    <row r="128" spans="1:10" s="14" customFormat="1" ht="19.5" hidden="1">
      <c r="A128" s="78"/>
      <c r="B128" s="551" t="s">
        <v>3346</v>
      </c>
      <c r="C128" s="92" t="s">
        <v>3472</v>
      </c>
      <c r="D128" s="93">
        <v>44824</v>
      </c>
      <c r="E128" s="95">
        <f>D128+13</f>
        <v>44837</v>
      </c>
      <c r="F128" s="95">
        <f>D128+17</f>
        <v>44841</v>
      </c>
      <c r="G128" s="95">
        <f>D128+21</f>
        <v>44845</v>
      </c>
      <c r="H128" s="95">
        <f>D128+23</f>
        <v>44847</v>
      </c>
      <c r="I128" s="1354">
        <f t="shared" ref="I128:J128" si="141">I127+7</f>
        <v>44820</v>
      </c>
      <c r="J128" s="1384">
        <f t="shared" si="141"/>
        <v>44822</v>
      </c>
    </row>
    <row r="129" spans="1:10" s="14" customFormat="1" ht="20.25" hidden="1" thickTop="1">
      <c r="A129" s="78"/>
      <c r="B129" s="551" t="s">
        <v>2789</v>
      </c>
      <c r="C129" s="92" t="s">
        <v>3473</v>
      </c>
      <c r="D129" s="93">
        <v>44835</v>
      </c>
      <c r="E129" s="95">
        <f>D129+13</f>
        <v>44848</v>
      </c>
      <c r="F129" s="95">
        <f>D129+17</f>
        <v>44852</v>
      </c>
      <c r="G129" s="95">
        <f>D129+21</f>
        <v>44856</v>
      </c>
      <c r="H129" s="95">
        <f>D129+23</f>
        <v>44858</v>
      </c>
      <c r="I129" s="1354">
        <f t="shared" ref="I129:J129" si="142">I128+7</f>
        <v>44827</v>
      </c>
      <c r="J129" s="1384">
        <f t="shared" si="142"/>
        <v>44829</v>
      </c>
    </row>
    <row r="130" spans="1:10" s="14" customFormat="1" ht="19.5" hidden="1">
      <c r="A130" s="78"/>
      <c r="B130" s="551" t="s">
        <v>3064</v>
      </c>
      <c r="C130" s="92" t="s">
        <v>3474</v>
      </c>
      <c r="D130" s="93">
        <v>44838</v>
      </c>
      <c r="E130" s="95">
        <f>D130+13</f>
        <v>44851</v>
      </c>
      <c r="F130" s="95">
        <f>D130+17</f>
        <v>44855</v>
      </c>
      <c r="G130" s="95">
        <f>D130+21</f>
        <v>44859</v>
      </c>
      <c r="H130" s="95">
        <f>D130+23</f>
        <v>44861</v>
      </c>
      <c r="I130" s="1354">
        <f t="shared" ref="I130:J130" si="143">I129+7</f>
        <v>44834</v>
      </c>
      <c r="J130" s="1384">
        <f t="shared" si="143"/>
        <v>44836</v>
      </c>
    </row>
    <row r="131" spans="1:10" s="14" customFormat="1" ht="19.5" hidden="1">
      <c r="A131" s="78"/>
      <c r="B131" s="551" t="s">
        <v>3350</v>
      </c>
      <c r="C131" s="92" t="s">
        <v>3475</v>
      </c>
      <c r="D131" s="93">
        <v>44846</v>
      </c>
      <c r="E131" s="95">
        <f>D131+13</f>
        <v>44859</v>
      </c>
      <c r="F131" s="95">
        <f>D131+17</f>
        <v>44863</v>
      </c>
      <c r="G131" s="95">
        <f>D131+21</f>
        <v>44867</v>
      </c>
      <c r="H131" s="95">
        <f>D131+23</f>
        <v>44869</v>
      </c>
      <c r="I131" s="1354">
        <f t="shared" ref="I131:J131" si="144">I130+7</f>
        <v>44841</v>
      </c>
      <c r="J131" s="1384">
        <f t="shared" si="144"/>
        <v>44843</v>
      </c>
    </row>
    <row r="132" spans="1:10" s="14" customFormat="1" ht="19.5" hidden="1">
      <c r="A132" s="78"/>
      <c r="B132" s="1064" t="s">
        <v>2151</v>
      </c>
      <c r="C132" s="92" t="s">
        <v>3476</v>
      </c>
      <c r="D132" s="93">
        <v>44848</v>
      </c>
      <c r="E132" s="619"/>
      <c r="F132" s="619"/>
      <c r="G132" s="619"/>
      <c r="H132" s="619"/>
      <c r="I132" s="1354">
        <f t="shared" ref="I132:J132" si="145">I131+7</f>
        <v>44848</v>
      </c>
      <c r="J132" s="1384">
        <f t="shared" si="145"/>
        <v>44850</v>
      </c>
    </row>
    <row r="133" spans="1:10" s="14" customFormat="1" ht="20.25" hidden="1" thickTop="1">
      <c r="A133" s="78"/>
      <c r="B133" s="1064" t="s">
        <v>2151</v>
      </c>
      <c r="C133" s="92" t="s">
        <v>3477</v>
      </c>
      <c r="D133" s="93">
        <v>44855</v>
      </c>
      <c r="E133" s="1958"/>
      <c r="F133" s="1958"/>
      <c r="G133" s="1958"/>
      <c r="H133" s="1958"/>
      <c r="I133" s="1354">
        <f t="shared" ref="I133:J133" si="146">I132+7</f>
        <v>44855</v>
      </c>
      <c r="J133" s="1384">
        <f t="shared" si="146"/>
        <v>44857</v>
      </c>
    </row>
    <row r="134" spans="1:10" s="14" customFormat="1" ht="19.5" hidden="1">
      <c r="A134" s="78"/>
      <c r="B134" s="551" t="s">
        <v>2412</v>
      </c>
      <c r="C134" s="92" t="s">
        <v>3478</v>
      </c>
      <c r="D134" s="93">
        <v>44865</v>
      </c>
      <c r="E134" s="95">
        <f t="shared" ref="E134:E137" si="147">D134+13</f>
        <v>44878</v>
      </c>
      <c r="F134" s="95">
        <f t="shared" ref="F134:F137" si="148">D134+17</f>
        <v>44882</v>
      </c>
      <c r="G134" s="95">
        <f t="shared" ref="G134:G137" si="149">D134+21</f>
        <v>44886</v>
      </c>
      <c r="H134" s="95">
        <f t="shared" ref="H134:H137" si="150">D134+23</f>
        <v>44888</v>
      </c>
      <c r="I134" s="1354">
        <f t="shared" ref="I134:J134" si="151">I133+7</f>
        <v>44862</v>
      </c>
      <c r="J134" s="1384">
        <f t="shared" si="151"/>
        <v>44864</v>
      </c>
    </row>
    <row r="135" spans="1:10" s="14" customFormat="1" ht="20.25" hidden="1" thickTop="1">
      <c r="A135" s="78"/>
      <c r="B135" s="551" t="s">
        <v>2799</v>
      </c>
      <c r="C135" s="92" t="s">
        <v>3479</v>
      </c>
      <c r="D135" s="93">
        <v>44874</v>
      </c>
      <c r="E135" s="95">
        <f t="shared" si="147"/>
        <v>44887</v>
      </c>
      <c r="F135" s="95">
        <f t="shared" si="148"/>
        <v>44891</v>
      </c>
      <c r="G135" s="95">
        <f t="shared" si="149"/>
        <v>44895</v>
      </c>
      <c r="H135" s="95">
        <f t="shared" si="150"/>
        <v>44897</v>
      </c>
      <c r="I135" s="1354">
        <f t="shared" ref="I135:J135" si="152">I134+7</f>
        <v>44869</v>
      </c>
      <c r="J135" s="1384">
        <f t="shared" si="152"/>
        <v>44871</v>
      </c>
    </row>
    <row r="136" spans="1:10" s="14" customFormat="1" ht="19.5" hidden="1">
      <c r="A136" s="78" t="s">
        <v>2573</v>
      </c>
      <c r="B136" s="551" t="s">
        <v>3480</v>
      </c>
      <c r="C136" s="92" t="s">
        <v>3481</v>
      </c>
      <c r="D136" s="93">
        <v>44878</v>
      </c>
      <c r="E136" s="95">
        <f t="shared" si="147"/>
        <v>44891</v>
      </c>
      <c r="F136" s="95">
        <f t="shared" si="148"/>
        <v>44895</v>
      </c>
      <c r="G136" s="95">
        <f t="shared" si="149"/>
        <v>44899</v>
      </c>
      <c r="H136" s="95">
        <f t="shared" si="150"/>
        <v>44901</v>
      </c>
      <c r="I136" s="1354">
        <f t="shared" ref="I136:J136" si="153">I135+7</f>
        <v>44876</v>
      </c>
      <c r="J136" s="1384">
        <f t="shared" si="153"/>
        <v>44878</v>
      </c>
    </row>
    <row r="137" spans="1:10" s="14" customFormat="1" ht="19.5" hidden="1">
      <c r="A137" s="78" t="s">
        <v>3482</v>
      </c>
      <c r="B137" s="551" t="s">
        <v>3483</v>
      </c>
      <c r="C137" s="92" t="s">
        <v>3484</v>
      </c>
      <c r="D137" s="93">
        <v>44884</v>
      </c>
      <c r="E137" s="95">
        <f t="shared" si="147"/>
        <v>44897</v>
      </c>
      <c r="F137" s="95">
        <f t="shared" si="148"/>
        <v>44901</v>
      </c>
      <c r="G137" s="95">
        <f t="shared" si="149"/>
        <v>44905</v>
      </c>
      <c r="H137" s="95">
        <f t="shared" si="150"/>
        <v>44907</v>
      </c>
      <c r="I137" s="1354">
        <f t="shared" ref="I137:J137" si="154">I136+7</f>
        <v>44883</v>
      </c>
      <c r="J137" s="1384">
        <f t="shared" si="154"/>
        <v>44885</v>
      </c>
    </row>
    <row r="138" spans="1:10" s="14" customFormat="1" ht="19.5" hidden="1">
      <c r="A138" s="78" t="s">
        <v>3343</v>
      </c>
      <c r="B138" s="1064" t="s">
        <v>2151</v>
      </c>
      <c r="C138" s="92" t="s">
        <v>3485</v>
      </c>
      <c r="D138" s="93">
        <v>44890</v>
      </c>
      <c r="E138" s="619"/>
      <c r="F138" s="619"/>
      <c r="G138" s="619"/>
      <c r="H138" s="619"/>
      <c r="I138" s="1354">
        <f t="shared" ref="I138:J138" si="155">I137+7</f>
        <v>44890</v>
      </c>
      <c r="J138" s="1384">
        <f t="shared" si="155"/>
        <v>44892</v>
      </c>
    </row>
    <row r="139" spans="1:10" s="14" customFormat="1" ht="19.5" hidden="1">
      <c r="A139" s="78"/>
      <c r="B139" s="551" t="s">
        <v>2954</v>
      </c>
      <c r="C139" s="92" t="s">
        <v>3486</v>
      </c>
      <c r="D139" s="93">
        <v>44897</v>
      </c>
      <c r="E139" s="95">
        <f t="shared" ref="E139:E147" si="156">D139+13</f>
        <v>44910</v>
      </c>
      <c r="F139" s="95">
        <f t="shared" ref="F139:F147" si="157">D139+17</f>
        <v>44914</v>
      </c>
      <c r="G139" s="95">
        <f t="shared" ref="G139:G147" si="158">D139+21</f>
        <v>44918</v>
      </c>
      <c r="H139" s="95">
        <f t="shared" ref="H139:H147" si="159">D139+23</f>
        <v>44920</v>
      </c>
      <c r="I139" s="1354">
        <f t="shared" ref="I139:J143" si="160">I138+7</f>
        <v>44897</v>
      </c>
      <c r="J139" s="1384">
        <f t="shared" si="160"/>
        <v>44899</v>
      </c>
    </row>
    <row r="140" spans="1:10" s="14" customFormat="1" ht="19.5" hidden="1">
      <c r="A140" s="78"/>
      <c r="B140" s="551" t="s">
        <v>2860</v>
      </c>
      <c r="C140" s="92" t="s">
        <v>3487</v>
      </c>
      <c r="D140" s="93">
        <v>44907</v>
      </c>
      <c r="E140" s="95">
        <f t="shared" si="156"/>
        <v>44920</v>
      </c>
      <c r="F140" s="95">
        <f t="shared" si="157"/>
        <v>44924</v>
      </c>
      <c r="G140" s="95">
        <f t="shared" si="158"/>
        <v>44928</v>
      </c>
      <c r="H140" s="95">
        <f t="shared" si="159"/>
        <v>44930</v>
      </c>
      <c r="I140" s="1354">
        <f t="shared" si="160"/>
        <v>44904</v>
      </c>
      <c r="J140" s="1384">
        <f t="shared" si="160"/>
        <v>44906</v>
      </c>
    </row>
    <row r="141" spans="1:10" s="14" customFormat="1" ht="20.25" hidden="1" thickTop="1">
      <c r="A141" s="78" t="s">
        <v>3488</v>
      </c>
      <c r="B141" s="551" t="s">
        <v>3343</v>
      </c>
      <c r="C141" s="92" t="s">
        <v>3489</v>
      </c>
      <c r="D141" s="93">
        <v>44913</v>
      </c>
      <c r="E141" s="95">
        <f t="shared" si="156"/>
        <v>44926</v>
      </c>
      <c r="F141" s="95">
        <f t="shared" si="157"/>
        <v>44930</v>
      </c>
      <c r="G141" s="95">
        <f t="shared" si="158"/>
        <v>44934</v>
      </c>
      <c r="H141" s="95">
        <f t="shared" si="159"/>
        <v>44936</v>
      </c>
      <c r="I141" s="1354">
        <f t="shared" si="160"/>
        <v>44911</v>
      </c>
      <c r="J141" s="1384">
        <f t="shared" si="160"/>
        <v>44913</v>
      </c>
    </row>
    <row r="142" spans="1:10" s="14" customFormat="1" ht="19.5" hidden="1">
      <c r="A142" s="78" t="s">
        <v>3490</v>
      </c>
      <c r="B142" s="551" t="s">
        <v>3346</v>
      </c>
      <c r="C142" s="92" t="s">
        <v>3491</v>
      </c>
      <c r="D142" s="93">
        <v>44918</v>
      </c>
      <c r="E142" s="95">
        <f t="shared" si="156"/>
        <v>44931</v>
      </c>
      <c r="F142" s="95">
        <f t="shared" si="157"/>
        <v>44935</v>
      </c>
      <c r="G142" s="95">
        <f t="shared" si="158"/>
        <v>44939</v>
      </c>
      <c r="H142" s="95">
        <f t="shared" si="159"/>
        <v>44941</v>
      </c>
      <c r="I142" s="1354">
        <f t="shared" si="160"/>
        <v>44918</v>
      </c>
      <c r="J142" s="1384">
        <f t="shared" si="160"/>
        <v>44920</v>
      </c>
    </row>
    <row r="143" spans="1:10" s="14" customFormat="1" ht="19.5" hidden="1">
      <c r="A143" s="78"/>
      <c r="B143" s="551" t="s">
        <v>2789</v>
      </c>
      <c r="C143" s="92" t="s">
        <v>3492</v>
      </c>
      <c r="D143" s="93">
        <v>44925</v>
      </c>
      <c r="E143" s="95">
        <f t="shared" si="156"/>
        <v>44938</v>
      </c>
      <c r="F143" s="95">
        <f t="shared" si="157"/>
        <v>44942</v>
      </c>
      <c r="G143" s="95">
        <f t="shared" si="158"/>
        <v>44946</v>
      </c>
      <c r="H143" s="95">
        <f t="shared" si="159"/>
        <v>44948</v>
      </c>
      <c r="I143" s="1354">
        <f t="shared" si="160"/>
        <v>44925</v>
      </c>
      <c r="J143" s="1384">
        <f t="shared" si="160"/>
        <v>44927</v>
      </c>
    </row>
    <row r="144" spans="1:10" s="14" customFormat="1" ht="20.25" hidden="1" thickTop="1">
      <c r="A144" s="78"/>
      <c r="B144" s="551" t="s">
        <v>3064</v>
      </c>
      <c r="C144" s="92" t="s">
        <v>3493</v>
      </c>
      <c r="D144" s="93">
        <v>44940</v>
      </c>
      <c r="E144" s="95">
        <f t="shared" si="156"/>
        <v>44953</v>
      </c>
      <c r="F144" s="95">
        <f t="shared" si="157"/>
        <v>44957</v>
      </c>
      <c r="G144" s="95">
        <f t="shared" si="158"/>
        <v>44961</v>
      </c>
      <c r="H144" s="95">
        <f t="shared" si="159"/>
        <v>44963</v>
      </c>
      <c r="I144" s="1354">
        <f t="shared" ref="I144:J147" si="161">I143+7</f>
        <v>44932</v>
      </c>
      <c r="J144" s="1384">
        <f t="shared" si="161"/>
        <v>44934</v>
      </c>
    </row>
    <row r="145" spans="1:10" s="14" customFormat="1" ht="19.5" hidden="1">
      <c r="A145" s="78"/>
      <c r="B145" s="551" t="s">
        <v>3350</v>
      </c>
      <c r="C145" s="92" t="s">
        <v>3494</v>
      </c>
      <c r="D145" s="93">
        <v>44947</v>
      </c>
      <c r="E145" s="95">
        <f t="shared" si="156"/>
        <v>44960</v>
      </c>
      <c r="F145" s="95">
        <f t="shared" si="157"/>
        <v>44964</v>
      </c>
      <c r="G145" s="95">
        <f t="shared" si="158"/>
        <v>44968</v>
      </c>
      <c r="H145" s="95">
        <f t="shared" si="159"/>
        <v>44970</v>
      </c>
      <c r="I145" s="1354">
        <f t="shared" si="161"/>
        <v>44939</v>
      </c>
      <c r="J145" s="1384">
        <f t="shared" si="161"/>
        <v>44941</v>
      </c>
    </row>
    <row r="146" spans="1:10" s="14" customFormat="1" ht="19.5" hidden="1">
      <c r="A146" s="78"/>
      <c r="B146" s="551" t="s">
        <v>2870</v>
      </c>
      <c r="C146" s="92" t="s">
        <v>3495</v>
      </c>
      <c r="D146" s="93">
        <v>44953</v>
      </c>
      <c r="E146" s="95">
        <f t="shared" si="156"/>
        <v>44966</v>
      </c>
      <c r="F146" s="95">
        <f t="shared" si="157"/>
        <v>44970</v>
      </c>
      <c r="G146" s="95">
        <f t="shared" si="158"/>
        <v>44974</v>
      </c>
      <c r="H146" s="95">
        <f t="shared" si="159"/>
        <v>44976</v>
      </c>
      <c r="I146" s="1354">
        <f t="shared" si="161"/>
        <v>44946</v>
      </c>
      <c r="J146" s="1384">
        <f t="shared" si="161"/>
        <v>44948</v>
      </c>
    </row>
    <row r="147" spans="1:10" s="14" customFormat="1" ht="20.25" hidden="1" thickTop="1">
      <c r="A147" s="78"/>
      <c r="B147" s="551" t="s">
        <v>2412</v>
      </c>
      <c r="C147" s="92" t="s">
        <v>3496</v>
      </c>
      <c r="D147" s="93">
        <v>44958</v>
      </c>
      <c r="E147" s="95">
        <f t="shared" si="156"/>
        <v>44971</v>
      </c>
      <c r="F147" s="95">
        <f t="shared" si="157"/>
        <v>44975</v>
      </c>
      <c r="G147" s="95">
        <f t="shared" si="158"/>
        <v>44979</v>
      </c>
      <c r="H147" s="95">
        <f t="shared" si="159"/>
        <v>44981</v>
      </c>
      <c r="I147" s="1354">
        <f t="shared" si="161"/>
        <v>44953</v>
      </c>
      <c r="J147" s="1384">
        <f t="shared" si="161"/>
        <v>44955</v>
      </c>
    </row>
    <row r="148" spans="1:10" s="14" customFormat="1" ht="19.5" hidden="1">
      <c r="A148" s="78"/>
      <c r="B148" s="1064" t="s">
        <v>3497</v>
      </c>
      <c r="C148" s="92" t="s">
        <v>3498</v>
      </c>
      <c r="D148" s="93">
        <v>44962</v>
      </c>
      <c r="E148" s="95">
        <f t="shared" ref="E148" si="162">D148+13</f>
        <v>44975</v>
      </c>
      <c r="F148" s="95">
        <f t="shared" ref="F148" si="163">D148+17</f>
        <v>44979</v>
      </c>
      <c r="G148" s="95">
        <f t="shared" ref="G148" si="164">D148+21</f>
        <v>44983</v>
      </c>
      <c r="H148" s="95">
        <f t="shared" ref="H148" si="165">D148+23</f>
        <v>44985</v>
      </c>
      <c r="I148" s="1354">
        <f t="shared" ref="I148:J148" si="166">I147+7</f>
        <v>44960</v>
      </c>
      <c r="J148" s="1384">
        <f t="shared" si="166"/>
        <v>44962</v>
      </c>
    </row>
    <row r="149" spans="1:10" s="14" customFormat="1" ht="19.5" hidden="1">
      <c r="A149" s="78"/>
      <c r="B149" s="551" t="s">
        <v>2799</v>
      </c>
      <c r="C149" s="92" t="s">
        <v>3499</v>
      </c>
      <c r="D149" s="93">
        <v>44969</v>
      </c>
      <c r="E149" s="95">
        <f t="shared" ref="E149:E152" si="167">D149+13</f>
        <v>44982</v>
      </c>
      <c r="F149" s="95">
        <f t="shared" ref="F149:F152" si="168">D149+17</f>
        <v>44986</v>
      </c>
      <c r="G149" s="95">
        <f t="shared" ref="G149:G152" si="169">D149+21</f>
        <v>44990</v>
      </c>
      <c r="H149" s="95">
        <f t="shared" ref="H149:H152" si="170">D149+23</f>
        <v>44992</v>
      </c>
      <c r="I149" s="1354">
        <f t="shared" ref="I149:J149" si="171">I148+7</f>
        <v>44967</v>
      </c>
      <c r="J149" s="1384">
        <f t="shared" si="171"/>
        <v>44969</v>
      </c>
    </row>
    <row r="150" spans="1:10" s="14" customFormat="1" ht="19.5" hidden="1">
      <c r="A150" s="78"/>
      <c r="B150" s="551" t="s">
        <v>2448</v>
      </c>
      <c r="C150" s="92" t="s">
        <v>3500</v>
      </c>
      <c r="D150" s="93">
        <v>44976</v>
      </c>
      <c r="E150" s="95">
        <f t="shared" si="167"/>
        <v>44989</v>
      </c>
      <c r="F150" s="95">
        <f t="shared" si="168"/>
        <v>44993</v>
      </c>
      <c r="G150" s="95">
        <f t="shared" si="169"/>
        <v>44997</v>
      </c>
      <c r="H150" s="95">
        <f t="shared" si="170"/>
        <v>44999</v>
      </c>
      <c r="I150" s="1354">
        <f t="shared" ref="I150:J150" si="172">I149+7</f>
        <v>44974</v>
      </c>
      <c r="J150" s="1384">
        <f t="shared" si="172"/>
        <v>44976</v>
      </c>
    </row>
    <row r="151" spans="1:10" s="14" customFormat="1" ht="20.25" hidden="1" thickTop="1">
      <c r="A151" s="78"/>
      <c r="B151" s="551" t="s">
        <v>3501</v>
      </c>
      <c r="C151" s="92" t="s">
        <v>3502</v>
      </c>
      <c r="D151" s="93">
        <v>44982</v>
      </c>
      <c r="E151" s="95">
        <f t="shared" si="167"/>
        <v>44995</v>
      </c>
      <c r="F151" s="95">
        <f t="shared" si="168"/>
        <v>44999</v>
      </c>
      <c r="G151" s="95">
        <f t="shared" si="169"/>
        <v>45003</v>
      </c>
      <c r="H151" s="95">
        <f t="shared" si="170"/>
        <v>45005</v>
      </c>
      <c r="I151" s="1354">
        <f t="shared" ref="I151:J151" si="173">I150+7</f>
        <v>44981</v>
      </c>
      <c r="J151" s="1384">
        <f t="shared" si="173"/>
        <v>44983</v>
      </c>
    </row>
    <row r="152" spans="1:10" s="14" customFormat="1" ht="19.5" hidden="1">
      <c r="A152" s="78"/>
      <c r="B152" s="551" t="s">
        <v>2954</v>
      </c>
      <c r="C152" s="92" t="s">
        <v>3503</v>
      </c>
      <c r="D152" s="93">
        <v>44988</v>
      </c>
      <c r="E152" s="95">
        <f t="shared" si="167"/>
        <v>45001</v>
      </c>
      <c r="F152" s="95">
        <f t="shared" si="168"/>
        <v>45005</v>
      </c>
      <c r="G152" s="95">
        <f t="shared" si="169"/>
        <v>45009</v>
      </c>
      <c r="H152" s="95">
        <f t="shared" si="170"/>
        <v>45011</v>
      </c>
      <c r="I152" s="1354">
        <f t="shared" ref="I152:J152" si="174">I151+7</f>
        <v>44988</v>
      </c>
      <c r="J152" s="1384">
        <f t="shared" si="174"/>
        <v>44990</v>
      </c>
    </row>
    <row r="153" spans="1:10" s="14" customFormat="1" ht="19.5" hidden="1">
      <c r="A153" s="78"/>
      <c r="B153" s="551" t="s">
        <v>2860</v>
      </c>
      <c r="C153" s="92" t="s">
        <v>3504</v>
      </c>
      <c r="D153" s="93">
        <v>44998</v>
      </c>
      <c r="E153" s="95">
        <f t="shared" ref="E153:E160" si="175">D153+13</f>
        <v>45011</v>
      </c>
      <c r="F153" s="95">
        <f t="shared" ref="F153:F160" si="176">D153+17</f>
        <v>45015</v>
      </c>
      <c r="G153" s="95">
        <f t="shared" ref="G153:G160" si="177">D153+21</f>
        <v>45019</v>
      </c>
      <c r="H153" s="95">
        <f t="shared" ref="H153:H160" si="178">D153+23</f>
        <v>45021</v>
      </c>
      <c r="I153" s="1354">
        <f t="shared" ref="I153:J160" si="179">I152+7</f>
        <v>44995</v>
      </c>
      <c r="J153" s="1384">
        <f t="shared" si="179"/>
        <v>44997</v>
      </c>
    </row>
    <row r="154" spans="1:10" s="14" customFormat="1" ht="19.5" hidden="1">
      <c r="A154" s="78"/>
      <c r="B154" s="551" t="s">
        <v>2416</v>
      </c>
      <c r="C154" s="92" t="s">
        <v>3505</v>
      </c>
      <c r="D154" s="93">
        <v>45002</v>
      </c>
      <c r="E154" s="95">
        <f t="shared" si="175"/>
        <v>45015</v>
      </c>
      <c r="F154" s="95">
        <f t="shared" si="176"/>
        <v>45019</v>
      </c>
      <c r="G154" s="95">
        <f t="shared" si="177"/>
        <v>45023</v>
      </c>
      <c r="H154" s="95">
        <f t="shared" si="178"/>
        <v>45025</v>
      </c>
      <c r="I154" s="1354">
        <f t="shared" si="179"/>
        <v>45002</v>
      </c>
      <c r="J154" s="1384">
        <f t="shared" si="179"/>
        <v>45004</v>
      </c>
    </row>
    <row r="155" spans="1:10" s="14" customFormat="1" ht="19.5" hidden="1">
      <c r="A155" s="78"/>
      <c r="B155" s="551" t="s">
        <v>3343</v>
      </c>
      <c r="C155" s="92" t="s">
        <v>3506</v>
      </c>
      <c r="D155" s="93">
        <v>45009</v>
      </c>
      <c r="E155" s="95">
        <f t="shared" si="175"/>
        <v>45022</v>
      </c>
      <c r="F155" s="95">
        <f t="shared" si="176"/>
        <v>45026</v>
      </c>
      <c r="G155" s="95">
        <f t="shared" si="177"/>
        <v>45030</v>
      </c>
      <c r="H155" s="95">
        <f t="shared" si="178"/>
        <v>45032</v>
      </c>
      <c r="I155" s="1354">
        <f t="shared" si="179"/>
        <v>45009</v>
      </c>
      <c r="J155" s="1384">
        <f t="shared" si="179"/>
        <v>45011</v>
      </c>
    </row>
    <row r="156" spans="1:10" s="14" customFormat="1" ht="20.25" hidden="1" thickTop="1">
      <c r="A156" s="78" t="s">
        <v>3346</v>
      </c>
      <c r="B156" s="2233" t="s">
        <v>2789</v>
      </c>
      <c r="C156" s="92" t="s">
        <v>3507</v>
      </c>
      <c r="D156" s="93">
        <v>45018</v>
      </c>
      <c r="E156" s="95">
        <f t="shared" si="175"/>
        <v>45031</v>
      </c>
      <c r="F156" s="95">
        <f t="shared" si="176"/>
        <v>45035</v>
      </c>
      <c r="G156" s="95">
        <f t="shared" si="177"/>
        <v>45039</v>
      </c>
      <c r="H156" s="95">
        <f t="shared" si="178"/>
        <v>45041</v>
      </c>
      <c r="I156" s="1354">
        <f t="shared" si="179"/>
        <v>45016</v>
      </c>
      <c r="J156" s="1384">
        <f t="shared" si="179"/>
        <v>45018</v>
      </c>
    </row>
    <row r="157" spans="1:10" s="14" customFormat="1" ht="19.5" hidden="1">
      <c r="A157" s="78" t="s">
        <v>2789</v>
      </c>
      <c r="B157" s="2233" t="s">
        <v>3346</v>
      </c>
      <c r="C157" s="92" t="s">
        <v>3508</v>
      </c>
      <c r="D157" s="93">
        <v>45024</v>
      </c>
      <c r="E157" s="95">
        <f t="shared" si="175"/>
        <v>45037</v>
      </c>
      <c r="F157" s="95">
        <f t="shared" si="176"/>
        <v>45041</v>
      </c>
      <c r="G157" s="95">
        <f t="shared" si="177"/>
        <v>45045</v>
      </c>
      <c r="H157" s="95">
        <f t="shared" si="178"/>
        <v>45047</v>
      </c>
      <c r="I157" s="1354">
        <f t="shared" si="179"/>
        <v>45023</v>
      </c>
      <c r="J157" s="1384">
        <f t="shared" si="179"/>
        <v>45025</v>
      </c>
    </row>
    <row r="158" spans="1:10" s="14" customFormat="1" ht="19.5" hidden="1">
      <c r="A158" s="78"/>
      <c r="B158" s="551" t="s">
        <v>3509</v>
      </c>
      <c r="C158" s="92" t="s">
        <v>3510</v>
      </c>
      <c r="D158" s="93">
        <v>45031</v>
      </c>
      <c r="E158" s="95">
        <f t="shared" si="175"/>
        <v>45044</v>
      </c>
      <c r="F158" s="95">
        <f t="shared" si="176"/>
        <v>45048</v>
      </c>
      <c r="G158" s="95">
        <f t="shared" si="177"/>
        <v>45052</v>
      </c>
      <c r="H158" s="95">
        <f t="shared" si="178"/>
        <v>45054</v>
      </c>
      <c r="I158" s="1354">
        <f t="shared" si="179"/>
        <v>45030</v>
      </c>
      <c r="J158" s="1384">
        <f t="shared" si="179"/>
        <v>45032</v>
      </c>
    </row>
    <row r="159" spans="1:10" s="14" customFormat="1" ht="20.25" hidden="1" thickTop="1">
      <c r="A159" s="78"/>
      <c r="B159" s="551" t="s">
        <v>3064</v>
      </c>
      <c r="C159" s="92" t="s">
        <v>3511</v>
      </c>
      <c r="D159" s="93">
        <v>45040</v>
      </c>
      <c r="E159" s="95">
        <f t="shared" si="175"/>
        <v>45053</v>
      </c>
      <c r="F159" s="95">
        <f t="shared" si="176"/>
        <v>45057</v>
      </c>
      <c r="G159" s="95">
        <f t="shared" si="177"/>
        <v>45061</v>
      </c>
      <c r="H159" s="95">
        <f t="shared" si="178"/>
        <v>45063</v>
      </c>
      <c r="I159" s="1354">
        <f t="shared" si="179"/>
        <v>45037</v>
      </c>
      <c r="J159" s="1384">
        <f t="shared" si="179"/>
        <v>45039</v>
      </c>
    </row>
    <row r="160" spans="1:10" s="14" customFormat="1" ht="19.5" hidden="1">
      <c r="A160" s="78"/>
      <c r="B160" s="551" t="s">
        <v>3350</v>
      </c>
      <c r="C160" s="92" t="s">
        <v>3512</v>
      </c>
      <c r="D160" s="93">
        <v>45046</v>
      </c>
      <c r="E160" s="95">
        <f t="shared" si="175"/>
        <v>45059</v>
      </c>
      <c r="F160" s="95">
        <f t="shared" si="176"/>
        <v>45063</v>
      </c>
      <c r="G160" s="95">
        <f t="shared" si="177"/>
        <v>45067</v>
      </c>
      <c r="H160" s="95">
        <f t="shared" si="178"/>
        <v>45069</v>
      </c>
      <c r="I160" s="1354">
        <f t="shared" si="179"/>
        <v>45044</v>
      </c>
      <c r="J160" s="1384">
        <f t="shared" si="179"/>
        <v>45046</v>
      </c>
    </row>
    <row r="161" spans="1:10" s="14" customFormat="1" ht="19.5" hidden="1">
      <c r="A161" s="78"/>
      <c r="B161" s="551" t="s">
        <v>2870</v>
      </c>
      <c r="C161" s="92" t="s">
        <v>3513</v>
      </c>
      <c r="D161" s="93">
        <v>45052</v>
      </c>
      <c r="E161" s="95">
        <f>D161+13</f>
        <v>45065</v>
      </c>
      <c r="F161" s="95">
        <f>D161+17</f>
        <v>45069</v>
      </c>
      <c r="G161" s="95">
        <f>D161+21</f>
        <v>45073</v>
      </c>
      <c r="H161" s="95">
        <f>D161+23</f>
        <v>45075</v>
      </c>
      <c r="I161" s="1354">
        <f t="shared" ref="I161:J164" si="180">I160+7</f>
        <v>45051</v>
      </c>
      <c r="J161" s="1384">
        <f t="shared" si="180"/>
        <v>45053</v>
      </c>
    </row>
    <row r="162" spans="1:10" s="14" customFormat="1" ht="19.5" hidden="1">
      <c r="A162" s="78"/>
      <c r="B162" s="551" t="s">
        <v>2412</v>
      </c>
      <c r="C162" s="92" t="s">
        <v>3514</v>
      </c>
      <c r="D162" s="93">
        <v>45060</v>
      </c>
      <c r="E162" s="95">
        <f>D162+13</f>
        <v>45073</v>
      </c>
      <c r="F162" s="95">
        <f>D162+17</f>
        <v>45077</v>
      </c>
      <c r="G162" s="95">
        <f>D162+21</f>
        <v>45081</v>
      </c>
      <c r="H162" s="95">
        <f>D162+23</f>
        <v>45083</v>
      </c>
      <c r="I162" s="1354">
        <f t="shared" si="180"/>
        <v>45058</v>
      </c>
      <c r="J162" s="1384">
        <f t="shared" si="180"/>
        <v>45060</v>
      </c>
    </row>
    <row r="163" spans="1:10" s="14" customFormat="1" ht="20.25" hidden="1" thickTop="1">
      <c r="A163" s="78"/>
      <c r="B163" s="551" t="s">
        <v>3497</v>
      </c>
      <c r="C163" s="92" t="s">
        <v>3515</v>
      </c>
      <c r="D163" s="93">
        <v>45067</v>
      </c>
      <c r="E163" s="95">
        <f>D163+13</f>
        <v>45080</v>
      </c>
      <c r="F163" s="95">
        <f>D163+17</f>
        <v>45084</v>
      </c>
      <c r="G163" s="95">
        <f>D163+21</f>
        <v>45088</v>
      </c>
      <c r="H163" s="95">
        <f>D163+23</f>
        <v>45090</v>
      </c>
      <c r="I163" s="1354">
        <f t="shared" si="180"/>
        <v>45065</v>
      </c>
      <c r="J163" s="1384">
        <f t="shared" si="180"/>
        <v>45067</v>
      </c>
    </row>
    <row r="164" spans="1:10" s="14" customFormat="1" ht="19.5" hidden="1">
      <c r="A164" s="78"/>
      <c r="B164" s="551" t="s">
        <v>2448</v>
      </c>
      <c r="C164" s="92" t="s">
        <v>3516</v>
      </c>
      <c r="D164" s="93">
        <v>45074</v>
      </c>
      <c r="E164" s="95">
        <f>D164+13</f>
        <v>45087</v>
      </c>
      <c r="F164" s="95">
        <f>D164+17</f>
        <v>45091</v>
      </c>
      <c r="G164" s="95">
        <f>D164+21</f>
        <v>45095</v>
      </c>
      <c r="H164" s="95">
        <f>D164+23</f>
        <v>45097</v>
      </c>
      <c r="I164" s="1354">
        <f t="shared" si="180"/>
        <v>45072</v>
      </c>
      <c r="J164" s="1384">
        <f t="shared" si="180"/>
        <v>45074</v>
      </c>
    </row>
    <row r="165" spans="1:10" s="14" customFormat="1" ht="19.5" hidden="1">
      <c r="A165" s="78"/>
      <c r="B165" s="551" t="s">
        <v>3501</v>
      </c>
      <c r="C165" s="92" t="s">
        <v>3517</v>
      </c>
      <c r="D165" s="93">
        <v>45084</v>
      </c>
      <c r="E165" s="95">
        <f t="shared" ref="E165:E173" si="181">D165+13</f>
        <v>45097</v>
      </c>
      <c r="F165" s="95">
        <f t="shared" ref="F165:F173" si="182">D165+17</f>
        <v>45101</v>
      </c>
      <c r="G165" s="95">
        <f t="shared" ref="G165:G173" si="183">D165+21</f>
        <v>45105</v>
      </c>
      <c r="H165" s="95">
        <f t="shared" ref="H165:H173" si="184">D165+23</f>
        <v>45107</v>
      </c>
      <c r="I165" s="1354">
        <f t="shared" ref="I165:J165" si="185">I164+7</f>
        <v>45079</v>
      </c>
      <c r="J165" s="1384">
        <f t="shared" si="185"/>
        <v>45081</v>
      </c>
    </row>
    <row r="166" spans="1:10" s="14" customFormat="1" ht="20.25" hidden="1" thickTop="1">
      <c r="A166" s="78"/>
      <c r="B166" s="551" t="s">
        <v>2860</v>
      </c>
      <c r="C166" s="92" t="s">
        <v>3518</v>
      </c>
      <c r="D166" s="93">
        <v>45091</v>
      </c>
      <c r="E166" s="95">
        <f t="shared" si="181"/>
        <v>45104</v>
      </c>
      <c r="F166" s="95">
        <f t="shared" si="182"/>
        <v>45108</v>
      </c>
      <c r="G166" s="95">
        <f t="shared" si="183"/>
        <v>45112</v>
      </c>
      <c r="H166" s="95">
        <f t="shared" si="184"/>
        <v>45114</v>
      </c>
      <c r="I166" s="1354">
        <f t="shared" ref="I166:J166" si="186">I165+7</f>
        <v>45086</v>
      </c>
      <c r="J166" s="1384">
        <f t="shared" si="186"/>
        <v>45088</v>
      </c>
    </row>
    <row r="167" spans="1:10" s="14" customFormat="1" ht="19.5" hidden="1">
      <c r="A167" s="78"/>
      <c r="B167" s="551" t="s">
        <v>2416</v>
      </c>
      <c r="C167" s="92" t="s">
        <v>3519</v>
      </c>
      <c r="D167" s="93">
        <v>45095</v>
      </c>
      <c r="E167" s="95">
        <f t="shared" si="181"/>
        <v>45108</v>
      </c>
      <c r="F167" s="95">
        <f t="shared" si="182"/>
        <v>45112</v>
      </c>
      <c r="G167" s="95">
        <f t="shared" si="183"/>
        <v>45116</v>
      </c>
      <c r="H167" s="95">
        <f t="shared" si="184"/>
        <v>45118</v>
      </c>
      <c r="I167" s="1354">
        <f t="shared" ref="I167:J167" si="187">I166+7</f>
        <v>45093</v>
      </c>
      <c r="J167" s="1384">
        <f t="shared" si="187"/>
        <v>45095</v>
      </c>
    </row>
    <row r="168" spans="1:10" s="14" customFormat="1" ht="19.5" hidden="1">
      <c r="A168" s="78"/>
      <c r="B168" s="551" t="s">
        <v>2839</v>
      </c>
      <c r="C168" s="92" t="s">
        <v>3520</v>
      </c>
      <c r="D168" s="93">
        <v>45102</v>
      </c>
      <c r="E168" s="95">
        <f t="shared" si="181"/>
        <v>45115</v>
      </c>
      <c r="F168" s="95">
        <f t="shared" si="182"/>
        <v>45119</v>
      </c>
      <c r="G168" s="95">
        <f t="shared" si="183"/>
        <v>45123</v>
      </c>
      <c r="H168" s="95">
        <f t="shared" si="184"/>
        <v>45125</v>
      </c>
      <c r="I168" s="1354">
        <f t="shared" ref="I168:J168" si="188">I167+7</f>
        <v>45100</v>
      </c>
      <c r="J168" s="1384">
        <f t="shared" si="188"/>
        <v>45102</v>
      </c>
    </row>
    <row r="169" spans="1:10" s="14" customFormat="1" ht="20.25" hidden="1" thickTop="1">
      <c r="A169" s="78"/>
      <c r="B169" s="551" t="s">
        <v>3343</v>
      </c>
      <c r="C169" s="92" t="s">
        <v>3521</v>
      </c>
      <c r="D169" s="93">
        <v>45109</v>
      </c>
      <c r="E169" s="95">
        <f t="shared" si="181"/>
        <v>45122</v>
      </c>
      <c r="F169" s="95">
        <f t="shared" si="182"/>
        <v>45126</v>
      </c>
      <c r="G169" s="95">
        <f t="shared" si="183"/>
        <v>45130</v>
      </c>
      <c r="H169" s="95">
        <f t="shared" si="184"/>
        <v>45132</v>
      </c>
      <c r="I169" s="1354">
        <f t="shared" ref="I169:J169" si="189">I168+7</f>
        <v>45107</v>
      </c>
      <c r="J169" s="1384">
        <f t="shared" si="189"/>
        <v>45109</v>
      </c>
    </row>
    <row r="170" spans="1:10" s="14" customFormat="1" ht="19.5" hidden="1">
      <c r="A170" s="78"/>
      <c r="B170" s="551" t="s">
        <v>3522</v>
      </c>
      <c r="C170" s="92" t="s">
        <v>3523</v>
      </c>
      <c r="D170" s="93">
        <v>45114</v>
      </c>
      <c r="E170" s="95">
        <f t="shared" si="181"/>
        <v>45127</v>
      </c>
      <c r="F170" s="95">
        <f t="shared" si="182"/>
        <v>45131</v>
      </c>
      <c r="G170" s="95">
        <f t="shared" si="183"/>
        <v>45135</v>
      </c>
      <c r="H170" s="95">
        <f t="shared" si="184"/>
        <v>45137</v>
      </c>
      <c r="I170" s="1354">
        <f t="shared" ref="I170:J170" si="190">I169+7</f>
        <v>45114</v>
      </c>
      <c r="J170" s="1384">
        <f t="shared" si="190"/>
        <v>45116</v>
      </c>
    </row>
    <row r="171" spans="1:10" s="14" customFormat="1" ht="20.25" hidden="1" thickTop="1">
      <c r="A171" s="78"/>
      <c r="B171" s="551" t="s">
        <v>3346</v>
      </c>
      <c r="C171" s="92" t="s">
        <v>3524</v>
      </c>
      <c r="D171" s="93">
        <v>45121</v>
      </c>
      <c r="E171" s="95">
        <f t="shared" si="181"/>
        <v>45134</v>
      </c>
      <c r="F171" s="95">
        <f t="shared" si="182"/>
        <v>45138</v>
      </c>
      <c r="G171" s="95">
        <f t="shared" si="183"/>
        <v>45142</v>
      </c>
      <c r="H171" s="95">
        <f t="shared" si="184"/>
        <v>45144</v>
      </c>
      <c r="I171" s="1354">
        <f t="shared" ref="I171:J171" si="191">I170+7</f>
        <v>45121</v>
      </c>
      <c r="J171" s="1384">
        <f t="shared" si="191"/>
        <v>45123</v>
      </c>
    </row>
    <row r="172" spans="1:10" s="14" customFormat="1" ht="19.5" hidden="1">
      <c r="A172" s="78"/>
      <c r="B172" s="551" t="s">
        <v>3509</v>
      </c>
      <c r="C172" s="92" t="s">
        <v>3525</v>
      </c>
      <c r="D172" s="93">
        <v>45130</v>
      </c>
      <c r="E172" s="95">
        <f t="shared" si="181"/>
        <v>45143</v>
      </c>
      <c r="F172" s="95">
        <f t="shared" si="182"/>
        <v>45147</v>
      </c>
      <c r="G172" s="95">
        <f t="shared" si="183"/>
        <v>45151</v>
      </c>
      <c r="H172" s="95">
        <f t="shared" si="184"/>
        <v>45153</v>
      </c>
      <c r="I172" s="1354">
        <f t="shared" ref="I172:J172" si="192">I171+7</f>
        <v>45128</v>
      </c>
      <c r="J172" s="1384">
        <f t="shared" si="192"/>
        <v>45130</v>
      </c>
    </row>
    <row r="173" spans="1:10" s="14" customFormat="1" ht="19.5" hidden="1">
      <c r="A173" s="78"/>
      <c r="B173" s="551" t="s">
        <v>3064</v>
      </c>
      <c r="C173" s="92" t="s">
        <v>3526</v>
      </c>
      <c r="D173" s="93">
        <v>45135</v>
      </c>
      <c r="E173" s="95">
        <f t="shared" si="181"/>
        <v>45148</v>
      </c>
      <c r="F173" s="95">
        <f t="shared" si="182"/>
        <v>45152</v>
      </c>
      <c r="G173" s="95">
        <f t="shared" si="183"/>
        <v>45156</v>
      </c>
      <c r="H173" s="95">
        <f t="shared" si="184"/>
        <v>45158</v>
      </c>
      <c r="I173" s="1354">
        <f t="shared" ref="I173:J173" si="193">I172+7</f>
        <v>45135</v>
      </c>
      <c r="J173" s="1384">
        <f t="shared" si="193"/>
        <v>45137</v>
      </c>
    </row>
    <row r="174" spans="1:10" s="14" customFormat="1" ht="20.25" hidden="1" thickTop="1">
      <c r="A174" s="78"/>
      <c r="B174" s="551" t="s">
        <v>3350</v>
      </c>
      <c r="C174" s="92" t="s">
        <v>3527</v>
      </c>
      <c r="D174" s="93">
        <v>45143</v>
      </c>
      <c r="E174" s="95">
        <f t="shared" ref="E174:E180" si="194">D174+13</f>
        <v>45156</v>
      </c>
      <c r="F174" s="95">
        <f t="shared" ref="F174:F180" si="195">D174+17</f>
        <v>45160</v>
      </c>
      <c r="G174" s="95">
        <f t="shared" ref="G174:G180" si="196">D174+21</f>
        <v>45164</v>
      </c>
      <c r="H174" s="95">
        <f t="shared" ref="H174:H180" si="197">D174+23</f>
        <v>45166</v>
      </c>
      <c r="I174" s="1354">
        <f t="shared" ref="I174:J180" si="198">I173+7</f>
        <v>45142</v>
      </c>
      <c r="J174" s="1384">
        <f t="shared" si="198"/>
        <v>45144</v>
      </c>
    </row>
    <row r="175" spans="1:10" s="14" customFormat="1" ht="19.5" hidden="1">
      <c r="A175" s="78"/>
      <c r="B175" s="551" t="s">
        <v>2870</v>
      </c>
      <c r="C175" s="92" t="s">
        <v>3528</v>
      </c>
      <c r="D175" s="93">
        <v>45153</v>
      </c>
      <c r="E175" s="95">
        <f t="shared" si="194"/>
        <v>45166</v>
      </c>
      <c r="F175" s="95">
        <f t="shared" si="195"/>
        <v>45170</v>
      </c>
      <c r="G175" s="95">
        <f t="shared" si="196"/>
        <v>45174</v>
      </c>
      <c r="H175" s="95">
        <f t="shared" si="197"/>
        <v>45176</v>
      </c>
      <c r="I175" s="1354">
        <f t="shared" si="198"/>
        <v>45149</v>
      </c>
      <c r="J175" s="1384">
        <f t="shared" si="198"/>
        <v>45151</v>
      </c>
    </row>
    <row r="176" spans="1:10" s="14" customFormat="1" ht="20.25" hidden="1" thickTop="1">
      <c r="A176" s="78"/>
      <c r="B176" s="551" t="s">
        <v>2412</v>
      </c>
      <c r="C176" s="92" t="s">
        <v>3529</v>
      </c>
      <c r="D176" s="93">
        <v>45159</v>
      </c>
      <c r="E176" s="95">
        <f t="shared" si="194"/>
        <v>45172</v>
      </c>
      <c r="F176" s="95">
        <f t="shared" si="195"/>
        <v>45176</v>
      </c>
      <c r="G176" s="95">
        <f t="shared" si="196"/>
        <v>45180</v>
      </c>
      <c r="H176" s="95">
        <f t="shared" si="197"/>
        <v>45182</v>
      </c>
      <c r="I176" s="1354">
        <f t="shared" si="198"/>
        <v>45156</v>
      </c>
      <c r="J176" s="1384">
        <f t="shared" si="198"/>
        <v>45158</v>
      </c>
    </row>
    <row r="177" spans="1:10" s="14" customFormat="1" ht="19.5" hidden="1">
      <c r="A177" s="78"/>
      <c r="B177" s="551" t="s">
        <v>3497</v>
      </c>
      <c r="C177" s="92" t="s">
        <v>3530</v>
      </c>
      <c r="D177" s="93">
        <v>45167</v>
      </c>
      <c r="E177" s="95">
        <f t="shared" si="194"/>
        <v>45180</v>
      </c>
      <c r="F177" s="95">
        <f t="shared" si="195"/>
        <v>45184</v>
      </c>
      <c r="G177" s="95">
        <f t="shared" si="196"/>
        <v>45188</v>
      </c>
      <c r="H177" s="95">
        <f t="shared" si="197"/>
        <v>45190</v>
      </c>
      <c r="I177" s="1354">
        <f t="shared" si="198"/>
        <v>45163</v>
      </c>
      <c r="J177" s="1384">
        <f t="shared" si="198"/>
        <v>45165</v>
      </c>
    </row>
    <row r="178" spans="1:10" s="14" customFormat="1" ht="19.5" hidden="1">
      <c r="A178" s="78"/>
      <c r="B178" s="551" t="s">
        <v>2448</v>
      </c>
      <c r="C178" s="92" t="s">
        <v>3531</v>
      </c>
      <c r="D178" s="93">
        <v>45172</v>
      </c>
      <c r="E178" s="95">
        <f t="shared" si="194"/>
        <v>45185</v>
      </c>
      <c r="F178" s="95">
        <f t="shared" si="195"/>
        <v>45189</v>
      </c>
      <c r="G178" s="95">
        <f t="shared" si="196"/>
        <v>45193</v>
      </c>
      <c r="H178" s="95">
        <f t="shared" si="197"/>
        <v>45195</v>
      </c>
      <c r="I178" s="1354">
        <f t="shared" si="198"/>
        <v>45170</v>
      </c>
      <c r="J178" s="1384">
        <f t="shared" si="198"/>
        <v>45172</v>
      </c>
    </row>
    <row r="179" spans="1:10" s="14" customFormat="1" ht="19.5" hidden="1">
      <c r="A179" s="78"/>
      <c r="B179" s="551" t="s">
        <v>3501</v>
      </c>
      <c r="C179" s="92" t="s">
        <v>3532</v>
      </c>
      <c r="D179" s="93">
        <v>45178</v>
      </c>
      <c r="E179" s="95">
        <f t="shared" si="194"/>
        <v>45191</v>
      </c>
      <c r="F179" s="95">
        <f t="shared" si="195"/>
        <v>45195</v>
      </c>
      <c r="G179" s="95">
        <f t="shared" si="196"/>
        <v>45199</v>
      </c>
      <c r="H179" s="95">
        <f t="shared" si="197"/>
        <v>45201</v>
      </c>
      <c r="I179" s="1354">
        <f t="shared" si="198"/>
        <v>45177</v>
      </c>
      <c r="J179" s="1384">
        <f t="shared" si="198"/>
        <v>45179</v>
      </c>
    </row>
    <row r="180" spans="1:10" s="14" customFormat="1" ht="20.25" hidden="1" thickTop="1">
      <c r="A180" s="78"/>
      <c r="B180" s="551" t="s">
        <v>2860</v>
      </c>
      <c r="C180" s="92" t="s">
        <v>3533</v>
      </c>
      <c r="D180" s="93">
        <v>45185</v>
      </c>
      <c r="E180" s="95">
        <f t="shared" si="194"/>
        <v>45198</v>
      </c>
      <c r="F180" s="95">
        <f t="shared" si="195"/>
        <v>45202</v>
      </c>
      <c r="G180" s="95">
        <f t="shared" si="196"/>
        <v>45206</v>
      </c>
      <c r="H180" s="95">
        <f t="shared" si="197"/>
        <v>45208</v>
      </c>
      <c r="I180" s="1354">
        <f t="shared" si="198"/>
        <v>45184</v>
      </c>
      <c r="J180" s="1384">
        <f t="shared" si="198"/>
        <v>45186</v>
      </c>
    </row>
    <row r="181" spans="1:10" s="14" customFormat="1" ht="19.5" hidden="1">
      <c r="A181" s="78"/>
      <c r="B181" s="551" t="s">
        <v>2416</v>
      </c>
      <c r="C181" s="92" t="s">
        <v>3534</v>
      </c>
      <c r="D181" s="93">
        <v>45191</v>
      </c>
      <c r="E181" s="95">
        <f t="shared" ref="E181:E186" si="199">D181+13</f>
        <v>45204</v>
      </c>
      <c r="F181" s="95">
        <f t="shared" ref="F181:F186" si="200">D181+17</f>
        <v>45208</v>
      </c>
      <c r="G181" s="95">
        <f t="shared" ref="G181:G186" si="201">D181+21</f>
        <v>45212</v>
      </c>
      <c r="H181" s="95">
        <f t="shared" ref="H181:H186" si="202">D181+23</f>
        <v>45214</v>
      </c>
      <c r="I181" s="1354">
        <f t="shared" ref="I181:J186" si="203">I180+7</f>
        <v>45191</v>
      </c>
      <c r="J181" s="1384">
        <f t="shared" si="203"/>
        <v>45193</v>
      </c>
    </row>
    <row r="182" spans="1:10" s="14" customFormat="1" ht="20.25" hidden="1" thickTop="1">
      <c r="A182" s="78"/>
      <c r="B182" s="551" t="s">
        <v>2839</v>
      </c>
      <c r="C182" s="92" t="s">
        <v>3535</v>
      </c>
      <c r="D182" s="93">
        <v>45199</v>
      </c>
      <c r="E182" s="95">
        <f t="shared" si="199"/>
        <v>45212</v>
      </c>
      <c r="F182" s="95">
        <f t="shared" si="200"/>
        <v>45216</v>
      </c>
      <c r="G182" s="95">
        <f t="shared" si="201"/>
        <v>45220</v>
      </c>
      <c r="H182" s="95">
        <f t="shared" si="202"/>
        <v>45222</v>
      </c>
      <c r="I182" s="1354">
        <f t="shared" si="203"/>
        <v>45198</v>
      </c>
      <c r="J182" s="1384">
        <f t="shared" si="203"/>
        <v>45200</v>
      </c>
    </row>
    <row r="183" spans="1:10" s="14" customFormat="1" ht="19.5" hidden="1">
      <c r="A183" s="78"/>
      <c r="B183" s="551" t="s">
        <v>3343</v>
      </c>
      <c r="C183" s="92" t="s">
        <v>3536</v>
      </c>
      <c r="D183" s="93">
        <v>45206</v>
      </c>
      <c r="E183" s="95">
        <f t="shared" si="199"/>
        <v>45219</v>
      </c>
      <c r="F183" s="95">
        <f t="shared" si="200"/>
        <v>45223</v>
      </c>
      <c r="G183" s="95">
        <f t="shared" si="201"/>
        <v>45227</v>
      </c>
      <c r="H183" s="95">
        <f t="shared" si="202"/>
        <v>45229</v>
      </c>
      <c r="I183" s="1354">
        <f t="shared" si="203"/>
        <v>45205</v>
      </c>
      <c r="J183" s="1384">
        <f t="shared" si="203"/>
        <v>45207</v>
      </c>
    </row>
    <row r="184" spans="1:10" s="14" customFormat="1" ht="19.5" hidden="1">
      <c r="A184" s="78"/>
      <c r="B184" s="551" t="s">
        <v>3522</v>
      </c>
      <c r="C184" s="92" t="s">
        <v>3537</v>
      </c>
      <c r="D184" s="93">
        <v>45215</v>
      </c>
      <c r="E184" s="95">
        <f t="shared" si="199"/>
        <v>45228</v>
      </c>
      <c r="F184" s="95">
        <f t="shared" si="200"/>
        <v>45232</v>
      </c>
      <c r="G184" s="95">
        <f t="shared" si="201"/>
        <v>45236</v>
      </c>
      <c r="H184" s="95">
        <f t="shared" si="202"/>
        <v>45238</v>
      </c>
      <c r="I184" s="1354">
        <f t="shared" si="203"/>
        <v>45212</v>
      </c>
      <c r="J184" s="1384">
        <f t="shared" si="203"/>
        <v>45214</v>
      </c>
    </row>
    <row r="185" spans="1:10" s="14" customFormat="1" ht="19.5" hidden="1">
      <c r="A185" s="78"/>
      <c r="B185" s="551" t="s">
        <v>3346</v>
      </c>
      <c r="C185" s="92" t="s">
        <v>3538</v>
      </c>
      <c r="D185" s="93">
        <v>45219</v>
      </c>
      <c r="E185" s="95">
        <f t="shared" si="199"/>
        <v>45232</v>
      </c>
      <c r="F185" s="95">
        <f t="shared" si="200"/>
        <v>45236</v>
      </c>
      <c r="G185" s="95">
        <f t="shared" si="201"/>
        <v>45240</v>
      </c>
      <c r="H185" s="95">
        <f t="shared" si="202"/>
        <v>45242</v>
      </c>
      <c r="I185" s="1354">
        <f t="shared" si="203"/>
        <v>45219</v>
      </c>
      <c r="J185" s="1384">
        <f t="shared" si="203"/>
        <v>45221</v>
      </c>
    </row>
    <row r="186" spans="1:10" s="14" customFormat="1" ht="20.25" hidden="1" thickTop="1">
      <c r="A186" s="78"/>
      <c r="B186" s="551" t="s">
        <v>3509</v>
      </c>
      <c r="C186" s="92" t="s">
        <v>3539</v>
      </c>
      <c r="D186" s="93">
        <v>45226</v>
      </c>
      <c r="E186" s="95">
        <f t="shared" si="199"/>
        <v>45239</v>
      </c>
      <c r="F186" s="95">
        <f t="shared" si="200"/>
        <v>45243</v>
      </c>
      <c r="G186" s="95">
        <f t="shared" si="201"/>
        <v>45247</v>
      </c>
      <c r="H186" s="95">
        <f t="shared" si="202"/>
        <v>45249</v>
      </c>
      <c r="I186" s="1354">
        <f t="shared" si="203"/>
        <v>45226</v>
      </c>
      <c r="J186" s="1384">
        <f t="shared" si="203"/>
        <v>45228</v>
      </c>
    </row>
    <row r="187" spans="1:10" s="14" customFormat="1" ht="19.5" hidden="1">
      <c r="A187" s="78"/>
      <c r="B187" s="2252" t="s">
        <v>3064</v>
      </c>
      <c r="C187" s="92" t="s">
        <v>3540</v>
      </c>
      <c r="D187" s="93">
        <v>45233</v>
      </c>
      <c r="E187" s="95">
        <f t="shared" ref="E187:E191" si="204">D187+13</f>
        <v>45246</v>
      </c>
      <c r="F187" s="95">
        <f t="shared" ref="F187:F191" si="205">D187+17</f>
        <v>45250</v>
      </c>
      <c r="G187" s="95">
        <f t="shared" ref="G187:G191" si="206">D187+21</f>
        <v>45254</v>
      </c>
      <c r="H187" s="95">
        <f t="shared" ref="H187:H191" si="207">D187+23</f>
        <v>45256</v>
      </c>
      <c r="I187" s="1354">
        <f t="shared" ref="I187:J187" si="208">I186+7</f>
        <v>45233</v>
      </c>
      <c r="J187" s="1384">
        <f t="shared" si="208"/>
        <v>45235</v>
      </c>
    </row>
    <row r="188" spans="1:10" s="14" customFormat="1" ht="19.5" hidden="1">
      <c r="A188" s="78"/>
      <c r="B188" s="2252" t="s">
        <v>3350</v>
      </c>
      <c r="C188" s="92" t="s">
        <v>3541</v>
      </c>
      <c r="D188" s="93">
        <v>45240</v>
      </c>
      <c r="E188" s="95">
        <f t="shared" si="204"/>
        <v>45253</v>
      </c>
      <c r="F188" s="95">
        <f t="shared" si="205"/>
        <v>45257</v>
      </c>
      <c r="G188" s="95">
        <f t="shared" si="206"/>
        <v>45261</v>
      </c>
      <c r="H188" s="95">
        <f t="shared" si="207"/>
        <v>45263</v>
      </c>
      <c r="I188" s="1354">
        <f t="shared" ref="I188:J188" si="209">I187+7</f>
        <v>45240</v>
      </c>
      <c r="J188" s="1384">
        <f t="shared" si="209"/>
        <v>45242</v>
      </c>
    </row>
    <row r="189" spans="1:10" s="14" customFormat="1" ht="19.5" hidden="1">
      <c r="A189" s="78"/>
      <c r="B189" s="2252" t="s">
        <v>2870</v>
      </c>
      <c r="C189" s="92" t="s">
        <v>3542</v>
      </c>
      <c r="D189" s="93">
        <v>45247</v>
      </c>
      <c r="E189" s="95">
        <f t="shared" si="204"/>
        <v>45260</v>
      </c>
      <c r="F189" s="95">
        <f t="shared" si="205"/>
        <v>45264</v>
      </c>
      <c r="G189" s="95">
        <f t="shared" si="206"/>
        <v>45268</v>
      </c>
      <c r="H189" s="95">
        <f t="shared" si="207"/>
        <v>45270</v>
      </c>
      <c r="I189" s="1354">
        <f t="shared" ref="I189:J189" si="210">I188+7</f>
        <v>45247</v>
      </c>
      <c r="J189" s="1384">
        <f t="shared" si="210"/>
        <v>45249</v>
      </c>
    </row>
    <row r="190" spans="1:10" s="14" customFormat="1" ht="20.25" hidden="1" thickTop="1">
      <c r="A190" s="78"/>
      <c r="B190" s="2252" t="s">
        <v>2412</v>
      </c>
      <c r="C190" s="92" t="s">
        <v>3543</v>
      </c>
      <c r="D190" s="93">
        <v>45255</v>
      </c>
      <c r="E190" s="95">
        <f t="shared" si="204"/>
        <v>45268</v>
      </c>
      <c r="F190" s="95">
        <f t="shared" si="205"/>
        <v>45272</v>
      </c>
      <c r="G190" s="95">
        <f t="shared" si="206"/>
        <v>45276</v>
      </c>
      <c r="H190" s="95">
        <f t="shared" si="207"/>
        <v>45278</v>
      </c>
      <c r="I190" s="1354">
        <f t="shared" ref="I190:J190" si="211">I189+7</f>
        <v>45254</v>
      </c>
      <c r="J190" s="1384">
        <f t="shared" si="211"/>
        <v>45256</v>
      </c>
    </row>
    <row r="191" spans="1:10" s="14" customFormat="1" ht="19.5" hidden="1">
      <c r="A191" s="78"/>
      <c r="B191" s="2252" t="s">
        <v>3497</v>
      </c>
      <c r="C191" s="92" t="s">
        <v>3544</v>
      </c>
      <c r="D191" s="93">
        <v>45262</v>
      </c>
      <c r="E191" s="95">
        <f t="shared" si="204"/>
        <v>45275</v>
      </c>
      <c r="F191" s="95">
        <f t="shared" si="205"/>
        <v>45279</v>
      </c>
      <c r="G191" s="95">
        <f t="shared" si="206"/>
        <v>45283</v>
      </c>
      <c r="H191" s="95">
        <f t="shared" si="207"/>
        <v>45285</v>
      </c>
      <c r="I191" s="1354">
        <f t="shared" ref="I191:J191" si="212">I190+7</f>
        <v>45261</v>
      </c>
      <c r="J191" s="1384">
        <f t="shared" si="212"/>
        <v>45263</v>
      </c>
    </row>
    <row r="192" spans="1:10" s="14" customFormat="1" ht="19.5" hidden="1">
      <c r="A192" s="78"/>
      <c r="B192" s="2241" t="s">
        <v>2448</v>
      </c>
      <c r="C192" s="92" t="s">
        <v>3545</v>
      </c>
      <c r="D192" s="93">
        <v>45268</v>
      </c>
      <c r="E192" s="95">
        <f t="shared" ref="E192:E199" si="213">D192+13</f>
        <v>45281</v>
      </c>
      <c r="F192" s="95">
        <f t="shared" ref="F192:F199" si="214">D192+17</f>
        <v>45285</v>
      </c>
      <c r="G192" s="95">
        <f t="shared" ref="G192:G199" si="215">D192+21</f>
        <v>45289</v>
      </c>
      <c r="H192" s="95">
        <f t="shared" ref="H192:H199" si="216">D192+23</f>
        <v>45291</v>
      </c>
      <c r="I192" s="1354">
        <f t="shared" ref="I192:J195" si="217">I191+7</f>
        <v>45268</v>
      </c>
      <c r="J192" s="1384">
        <f t="shared" si="217"/>
        <v>45270</v>
      </c>
    </row>
    <row r="193" spans="1:10" s="14" customFormat="1" ht="19.5" hidden="1">
      <c r="A193" s="78"/>
      <c r="B193" s="2241" t="s">
        <v>3501</v>
      </c>
      <c r="C193" s="92" t="s">
        <v>3546</v>
      </c>
      <c r="D193" s="2994">
        <v>45276</v>
      </c>
      <c r="E193" s="95">
        <f t="shared" si="213"/>
        <v>45289</v>
      </c>
      <c r="F193" s="95">
        <f t="shared" si="214"/>
        <v>45293</v>
      </c>
      <c r="G193" s="95">
        <f t="shared" si="215"/>
        <v>45297</v>
      </c>
      <c r="H193" s="95">
        <f t="shared" si="216"/>
        <v>45299</v>
      </c>
      <c r="I193" s="1354">
        <f t="shared" si="217"/>
        <v>45275</v>
      </c>
      <c r="J193" s="1384">
        <f t="shared" si="217"/>
        <v>45277</v>
      </c>
    </row>
    <row r="194" spans="1:10" s="14" customFormat="1" ht="20.25" hidden="1" thickTop="1">
      <c r="A194" s="78"/>
      <c r="B194" s="2241" t="s">
        <v>2860</v>
      </c>
      <c r="C194" s="92" t="s">
        <v>3547</v>
      </c>
      <c r="D194" s="93">
        <v>45283</v>
      </c>
      <c r="E194" s="95">
        <f t="shared" si="213"/>
        <v>45296</v>
      </c>
      <c r="F194" s="95">
        <f t="shared" si="214"/>
        <v>45300</v>
      </c>
      <c r="G194" s="95">
        <f t="shared" si="215"/>
        <v>45304</v>
      </c>
      <c r="H194" s="95">
        <f t="shared" si="216"/>
        <v>45306</v>
      </c>
      <c r="I194" s="1354">
        <f t="shared" si="217"/>
        <v>45282</v>
      </c>
      <c r="J194" s="1384">
        <f t="shared" si="217"/>
        <v>45284</v>
      </c>
    </row>
    <row r="195" spans="1:10" s="14" customFormat="1" ht="19.5" hidden="1">
      <c r="A195" s="78"/>
      <c r="B195" s="2867" t="s">
        <v>2416</v>
      </c>
      <c r="C195" s="92" t="s">
        <v>3548</v>
      </c>
      <c r="D195" s="93">
        <v>44928</v>
      </c>
      <c r="E195" s="95">
        <f t="shared" si="213"/>
        <v>44941</v>
      </c>
      <c r="F195" s="95">
        <f t="shared" si="214"/>
        <v>44945</v>
      </c>
      <c r="G195" s="95">
        <f t="shared" si="215"/>
        <v>44949</v>
      </c>
      <c r="H195" s="95">
        <f t="shared" si="216"/>
        <v>44951</v>
      </c>
      <c r="I195" s="1354">
        <f t="shared" si="217"/>
        <v>45289</v>
      </c>
      <c r="J195" s="1384">
        <f t="shared" si="217"/>
        <v>45291</v>
      </c>
    </row>
    <row r="196" spans="1:10" s="14" customFormat="1" ht="20.25" hidden="1" thickTop="1">
      <c r="A196" s="78"/>
      <c r="B196" s="2241" t="s">
        <v>2573</v>
      </c>
      <c r="C196" s="92" t="s">
        <v>3549</v>
      </c>
      <c r="D196" s="93">
        <v>45300</v>
      </c>
      <c r="E196" s="95" t="s">
        <v>2159</v>
      </c>
      <c r="F196" s="95">
        <f t="shared" si="214"/>
        <v>45317</v>
      </c>
      <c r="G196" s="95">
        <f t="shared" si="215"/>
        <v>45321</v>
      </c>
      <c r="H196" s="95">
        <f t="shared" si="216"/>
        <v>45323</v>
      </c>
      <c r="I196" s="1354">
        <f t="shared" ref="I196:J199" si="218">I195+7</f>
        <v>45296</v>
      </c>
      <c r="J196" s="1384">
        <f t="shared" si="218"/>
        <v>45298</v>
      </c>
    </row>
    <row r="197" spans="1:10" s="14" customFormat="1" ht="19.5" hidden="1">
      <c r="A197" s="78"/>
      <c r="B197" s="2241" t="s">
        <v>3343</v>
      </c>
      <c r="C197" s="92" t="s">
        <v>3550</v>
      </c>
      <c r="D197" s="93">
        <v>45305</v>
      </c>
      <c r="E197" s="95" t="s">
        <v>2159</v>
      </c>
      <c r="F197" s="95">
        <f t="shared" si="214"/>
        <v>45322</v>
      </c>
      <c r="G197" s="95">
        <f t="shared" si="215"/>
        <v>45326</v>
      </c>
      <c r="H197" s="95">
        <f t="shared" si="216"/>
        <v>45328</v>
      </c>
      <c r="I197" s="1354">
        <f t="shared" si="218"/>
        <v>45303</v>
      </c>
      <c r="J197" s="1384">
        <f t="shared" si="218"/>
        <v>45305</v>
      </c>
    </row>
    <row r="198" spans="1:10" s="14" customFormat="1" ht="19.5" hidden="1">
      <c r="A198" s="78"/>
      <c r="B198" s="2241" t="s">
        <v>3522</v>
      </c>
      <c r="C198" s="92" t="s">
        <v>3551</v>
      </c>
      <c r="D198" s="93">
        <v>45313</v>
      </c>
      <c r="E198" s="95">
        <f t="shared" si="213"/>
        <v>45326</v>
      </c>
      <c r="F198" s="95">
        <f t="shared" si="214"/>
        <v>45330</v>
      </c>
      <c r="G198" s="95">
        <f t="shared" si="215"/>
        <v>45334</v>
      </c>
      <c r="H198" s="95">
        <f t="shared" si="216"/>
        <v>45336</v>
      </c>
      <c r="I198" s="1354">
        <f t="shared" si="218"/>
        <v>45310</v>
      </c>
      <c r="J198" s="1384">
        <f t="shared" si="218"/>
        <v>45312</v>
      </c>
    </row>
    <row r="199" spans="1:10" s="14" customFormat="1" ht="19.5" hidden="1">
      <c r="A199" s="78"/>
      <c r="B199" s="2252" t="s">
        <v>3346</v>
      </c>
      <c r="C199" s="2887" t="s">
        <v>3552</v>
      </c>
      <c r="D199" s="93">
        <v>45318</v>
      </c>
      <c r="E199" s="95">
        <f t="shared" si="213"/>
        <v>45331</v>
      </c>
      <c r="F199" s="95">
        <f t="shared" si="214"/>
        <v>45335</v>
      </c>
      <c r="G199" s="95">
        <f t="shared" si="215"/>
        <v>45339</v>
      </c>
      <c r="H199" s="95">
        <f t="shared" si="216"/>
        <v>45341</v>
      </c>
      <c r="I199" s="1354">
        <f t="shared" si="218"/>
        <v>45317</v>
      </c>
      <c r="J199" s="1384">
        <f t="shared" si="218"/>
        <v>45319</v>
      </c>
    </row>
    <row r="200" spans="1:10" s="14" customFormat="1" ht="20.25" hidden="1" thickTop="1">
      <c r="A200" s="78"/>
      <c r="B200" s="2252" t="s">
        <v>3509</v>
      </c>
      <c r="C200" s="2887" t="s">
        <v>3553</v>
      </c>
      <c r="D200" s="93">
        <v>45327</v>
      </c>
      <c r="E200" s="95">
        <f t="shared" ref="E200:E202" si="219">D200+13</f>
        <v>45340</v>
      </c>
      <c r="F200" s="95">
        <f t="shared" ref="F200:F202" si="220">D200+17</f>
        <v>45344</v>
      </c>
      <c r="G200" s="95">
        <f t="shared" ref="G200:G202" si="221">D200+21</f>
        <v>45348</v>
      </c>
      <c r="H200" s="95">
        <f t="shared" ref="H200:H202" si="222">D200+23</f>
        <v>45350</v>
      </c>
      <c r="I200" s="1354">
        <f t="shared" ref="I200:J200" si="223">I199+7</f>
        <v>45324</v>
      </c>
      <c r="J200" s="1384">
        <f t="shared" si="223"/>
        <v>45326</v>
      </c>
    </row>
    <row r="201" spans="1:10" s="14" customFormat="1" ht="19.5" hidden="1">
      <c r="A201" s="78"/>
      <c r="B201" s="2252" t="s">
        <v>3064</v>
      </c>
      <c r="C201" s="2887" t="s">
        <v>3554</v>
      </c>
      <c r="D201" s="93">
        <v>45332</v>
      </c>
      <c r="E201" s="95">
        <f t="shared" si="219"/>
        <v>45345</v>
      </c>
      <c r="F201" s="95">
        <f t="shared" si="220"/>
        <v>45349</v>
      </c>
      <c r="G201" s="95">
        <f t="shared" si="221"/>
        <v>45353</v>
      </c>
      <c r="H201" s="95">
        <f t="shared" si="222"/>
        <v>45355</v>
      </c>
      <c r="I201" s="1354">
        <f t="shared" ref="I201:J201" si="224">I200+7</f>
        <v>45331</v>
      </c>
      <c r="J201" s="1384">
        <f t="shared" si="224"/>
        <v>45333</v>
      </c>
    </row>
    <row r="202" spans="1:10" s="14" customFormat="1" ht="20.25" hidden="1" thickTop="1">
      <c r="A202" s="78"/>
      <c r="B202" s="2260" t="s">
        <v>3350</v>
      </c>
      <c r="C202" s="2887" t="s">
        <v>3555</v>
      </c>
      <c r="D202" s="93">
        <v>45340</v>
      </c>
      <c r="E202" s="95">
        <f t="shared" si="219"/>
        <v>45353</v>
      </c>
      <c r="F202" s="95">
        <f t="shared" si="220"/>
        <v>45357</v>
      </c>
      <c r="G202" s="95">
        <f t="shared" si="221"/>
        <v>45361</v>
      </c>
      <c r="H202" s="95">
        <f t="shared" si="222"/>
        <v>45363</v>
      </c>
      <c r="I202" s="1354">
        <f t="shared" ref="I202:J202" si="225">I201+7</f>
        <v>45338</v>
      </c>
      <c r="J202" s="1384">
        <f t="shared" si="225"/>
        <v>45340</v>
      </c>
    </row>
    <row r="203" spans="1:10" s="14" customFormat="1" ht="19.5" hidden="1">
      <c r="A203" s="78"/>
      <c r="B203" s="3045" t="s">
        <v>2151</v>
      </c>
      <c r="C203" s="2887" t="s">
        <v>3556</v>
      </c>
      <c r="D203" s="93">
        <v>45345</v>
      </c>
      <c r="E203" s="619"/>
      <c r="F203" s="619"/>
      <c r="G203" s="619"/>
      <c r="H203" s="654"/>
      <c r="I203" s="1354">
        <f t="shared" ref="I203:J203" si="226">I202+7</f>
        <v>45345</v>
      </c>
      <c r="J203" s="1384">
        <f t="shared" si="226"/>
        <v>45347</v>
      </c>
    </row>
    <row r="204" spans="1:10" s="14" customFormat="1" ht="30">
      <c r="A204" s="78"/>
      <c r="B204" s="577"/>
      <c r="C204" s="578"/>
      <c r="D204" s="86" t="s">
        <v>1985</v>
      </c>
      <c r="E204" s="87" t="s">
        <v>1299</v>
      </c>
      <c r="F204" s="87" t="s">
        <v>139</v>
      </c>
      <c r="G204" s="87" t="s">
        <v>414</v>
      </c>
      <c r="H204" s="88"/>
      <c r="I204" s="88"/>
      <c r="J204" s="5"/>
    </row>
    <row r="205" spans="1:10" s="14" customFormat="1" ht="23.25" thickBot="1">
      <c r="A205" s="78"/>
      <c r="B205" s="579"/>
      <c r="C205" s="152" t="s">
        <v>3387</v>
      </c>
      <c r="D205" s="90"/>
      <c r="E205" s="91" t="s">
        <v>3557</v>
      </c>
      <c r="F205" s="91" t="s">
        <v>3558</v>
      </c>
      <c r="G205" s="91" t="s">
        <v>3559</v>
      </c>
      <c r="H205" s="44"/>
      <c r="I205" s="2232" t="s">
        <v>2000</v>
      </c>
      <c r="J205" s="1383" t="s">
        <v>2001</v>
      </c>
    </row>
    <row r="206" spans="1:10" s="14" customFormat="1" ht="20.25" hidden="1" thickTop="1">
      <c r="A206" s="78"/>
      <c r="B206" s="2886" t="s">
        <v>2799</v>
      </c>
      <c r="C206" s="2887" t="s">
        <v>3560</v>
      </c>
      <c r="D206" s="93">
        <v>45353</v>
      </c>
      <c r="E206" s="95">
        <f>D206+29</f>
        <v>45382</v>
      </c>
      <c r="F206" s="95">
        <f>D206+31</f>
        <v>45384</v>
      </c>
      <c r="G206" s="95">
        <f>D206+36</f>
        <v>45389</v>
      </c>
      <c r="H206" s="490"/>
      <c r="I206" s="1354">
        <f t="shared" ref="I206:J206" si="227">I203+7</f>
        <v>45352</v>
      </c>
      <c r="J206" s="1384">
        <f t="shared" si="227"/>
        <v>45354</v>
      </c>
    </row>
    <row r="207" spans="1:10" s="14" customFormat="1" ht="19.5" hidden="1">
      <c r="A207" s="78"/>
      <c r="B207" s="2886" t="s">
        <v>2870</v>
      </c>
      <c r="C207" s="2887" t="s">
        <v>3561</v>
      </c>
      <c r="D207" s="93">
        <v>45360</v>
      </c>
      <c r="E207" s="95">
        <f t="shared" ref="E207:E214" si="228">D207+29</f>
        <v>45389</v>
      </c>
      <c r="F207" s="95">
        <f t="shared" ref="F207:F214" si="229">D207+31</f>
        <v>45391</v>
      </c>
      <c r="G207" s="95">
        <f t="shared" ref="G207:G214" si="230">D207+36</f>
        <v>45396</v>
      </c>
      <c r="H207" s="490"/>
      <c r="I207" s="1354">
        <f t="shared" ref="I207:J214" si="231">I206+7</f>
        <v>45359</v>
      </c>
      <c r="J207" s="1384">
        <f t="shared" si="231"/>
        <v>45361</v>
      </c>
    </row>
    <row r="208" spans="1:10" s="14" customFormat="1" ht="19.5" hidden="1">
      <c r="A208" s="78"/>
      <c r="B208" s="2886" t="s">
        <v>2412</v>
      </c>
      <c r="C208" s="2887" t="s">
        <v>3562</v>
      </c>
      <c r="D208" s="93">
        <v>45367</v>
      </c>
      <c r="E208" s="95">
        <f t="shared" si="228"/>
        <v>45396</v>
      </c>
      <c r="F208" s="95">
        <f t="shared" si="229"/>
        <v>45398</v>
      </c>
      <c r="G208" s="95">
        <f t="shared" si="230"/>
        <v>45403</v>
      </c>
      <c r="H208" s="490"/>
      <c r="I208" s="1354">
        <f t="shared" si="231"/>
        <v>45366</v>
      </c>
      <c r="J208" s="1384">
        <f t="shared" si="231"/>
        <v>45368</v>
      </c>
    </row>
    <row r="209" spans="1:10" s="14" customFormat="1" ht="20.25" hidden="1" thickTop="1">
      <c r="A209" s="78"/>
      <c r="B209" s="2886" t="s">
        <v>2791</v>
      </c>
      <c r="C209" s="2887" t="s">
        <v>3563</v>
      </c>
      <c r="D209" s="93">
        <v>45376</v>
      </c>
      <c r="E209" s="95">
        <f t="shared" si="228"/>
        <v>45405</v>
      </c>
      <c r="F209" s="95">
        <f t="shared" si="229"/>
        <v>45407</v>
      </c>
      <c r="G209" s="95">
        <f t="shared" si="230"/>
        <v>45412</v>
      </c>
      <c r="H209" s="490"/>
      <c r="I209" s="1354">
        <f t="shared" si="231"/>
        <v>45373</v>
      </c>
      <c r="J209" s="1384">
        <f t="shared" si="231"/>
        <v>45375</v>
      </c>
    </row>
    <row r="210" spans="1:10" s="14" customFormat="1" ht="19.5" hidden="1">
      <c r="A210" s="78"/>
      <c r="B210" s="2886" t="s">
        <v>3497</v>
      </c>
      <c r="C210" s="2887" t="s">
        <v>3564</v>
      </c>
      <c r="D210" s="93">
        <v>45388</v>
      </c>
      <c r="E210" s="95">
        <f t="shared" si="228"/>
        <v>45417</v>
      </c>
      <c r="F210" s="95">
        <f t="shared" si="229"/>
        <v>45419</v>
      </c>
      <c r="G210" s="95">
        <f t="shared" si="230"/>
        <v>45424</v>
      </c>
      <c r="H210" s="490"/>
      <c r="I210" s="1354">
        <f t="shared" si="231"/>
        <v>45380</v>
      </c>
      <c r="J210" s="1384">
        <f t="shared" si="231"/>
        <v>45382</v>
      </c>
    </row>
    <row r="211" spans="1:10" s="14" customFormat="1" ht="19.5" hidden="1">
      <c r="A211" s="78"/>
      <c r="B211" s="2886" t="s">
        <v>3501</v>
      </c>
      <c r="C211" s="2887" t="s">
        <v>3565</v>
      </c>
      <c r="D211" s="93">
        <v>45395</v>
      </c>
      <c r="E211" s="95">
        <f t="shared" si="228"/>
        <v>45424</v>
      </c>
      <c r="F211" s="95">
        <f t="shared" si="229"/>
        <v>45426</v>
      </c>
      <c r="G211" s="95">
        <f t="shared" si="230"/>
        <v>45431</v>
      </c>
      <c r="H211" s="490"/>
      <c r="I211" s="1354">
        <f t="shared" si="231"/>
        <v>45387</v>
      </c>
      <c r="J211" s="1384">
        <f t="shared" si="231"/>
        <v>45389</v>
      </c>
    </row>
    <row r="212" spans="1:10" s="14" customFormat="1" ht="19.5" hidden="1">
      <c r="A212" s="78" t="s">
        <v>2448</v>
      </c>
      <c r="B212" s="2886" t="s">
        <v>2787</v>
      </c>
      <c r="C212" s="2887" t="s">
        <v>3566</v>
      </c>
      <c r="D212" s="93">
        <v>45405</v>
      </c>
      <c r="E212" s="95">
        <f t="shared" si="228"/>
        <v>45434</v>
      </c>
      <c r="F212" s="95">
        <f t="shared" si="229"/>
        <v>45436</v>
      </c>
      <c r="G212" s="95">
        <f t="shared" si="230"/>
        <v>45441</v>
      </c>
      <c r="H212" s="490"/>
      <c r="I212" s="1354">
        <f t="shared" si="231"/>
        <v>45394</v>
      </c>
      <c r="J212" s="1384">
        <f t="shared" si="231"/>
        <v>45396</v>
      </c>
    </row>
    <row r="213" spans="1:10" s="14" customFormat="1" ht="20.25" hidden="1" thickTop="1">
      <c r="A213" s="78" t="s">
        <v>2789</v>
      </c>
      <c r="B213" s="2886" t="s">
        <v>2837</v>
      </c>
      <c r="C213" s="2887" t="s">
        <v>3567</v>
      </c>
      <c r="D213" s="93">
        <v>45410</v>
      </c>
      <c r="E213" s="95">
        <f t="shared" si="228"/>
        <v>45439</v>
      </c>
      <c r="F213" s="95">
        <f t="shared" si="229"/>
        <v>45441</v>
      </c>
      <c r="G213" s="95">
        <f t="shared" si="230"/>
        <v>45446</v>
      </c>
      <c r="H213" s="490"/>
      <c r="I213" s="1354">
        <f t="shared" si="231"/>
        <v>45401</v>
      </c>
      <c r="J213" s="1384">
        <f t="shared" si="231"/>
        <v>45403</v>
      </c>
    </row>
    <row r="214" spans="1:10" s="14" customFormat="1" ht="19.5" hidden="1">
      <c r="A214" s="78"/>
      <c r="B214" s="2886" t="s">
        <v>2789</v>
      </c>
      <c r="C214" s="2887" t="s">
        <v>3568</v>
      </c>
      <c r="D214" s="93">
        <v>45419</v>
      </c>
      <c r="E214" s="95">
        <f t="shared" si="228"/>
        <v>45448</v>
      </c>
      <c r="F214" s="95">
        <f t="shared" si="229"/>
        <v>45450</v>
      </c>
      <c r="G214" s="95">
        <f t="shared" si="230"/>
        <v>45455</v>
      </c>
      <c r="H214" s="490"/>
      <c r="I214" s="1354">
        <f t="shared" si="231"/>
        <v>45408</v>
      </c>
      <c r="J214" s="1384">
        <f t="shared" si="231"/>
        <v>45410</v>
      </c>
    </row>
    <row r="215" spans="1:10" s="14" customFormat="1" ht="19.5" hidden="1">
      <c r="A215" s="78"/>
      <c r="B215" s="2886" t="s">
        <v>2573</v>
      </c>
      <c r="C215" s="2887" t="s">
        <v>3569</v>
      </c>
      <c r="D215" s="93">
        <v>45428</v>
      </c>
      <c r="E215" s="95">
        <f t="shared" ref="E215:E219" si="232">D215+29</f>
        <v>45457</v>
      </c>
      <c r="F215" s="95">
        <f t="shared" ref="F215:F219" si="233">D215+31</f>
        <v>45459</v>
      </c>
      <c r="G215" s="95">
        <f t="shared" ref="G215:G219" si="234">D215+36</f>
        <v>45464</v>
      </c>
      <c r="H215" s="490"/>
      <c r="I215" s="1354">
        <f t="shared" ref="I215:J215" si="235">I214+7</f>
        <v>45415</v>
      </c>
      <c r="J215" s="1384">
        <f t="shared" si="235"/>
        <v>45417</v>
      </c>
    </row>
    <row r="216" spans="1:10" s="14" customFormat="1" ht="19.5" hidden="1">
      <c r="A216" s="78"/>
      <c r="B216" s="2886" t="s">
        <v>2416</v>
      </c>
      <c r="C216" s="2887" t="s">
        <v>3570</v>
      </c>
      <c r="D216" s="93">
        <v>45432</v>
      </c>
      <c r="E216" s="95">
        <f t="shared" si="232"/>
        <v>45461</v>
      </c>
      <c r="F216" s="95">
        <f t="shared" si="233"/>
        <v>45463</v>
      </c>
      <c r="G216" s="95">
        <f t="shared" si="234"/>
        <v>45468</v>
      </c>
      <c r="H216" s="490"/>
      <c r="I216" s="1354">
        <f t="shared" ref="I216:J216" si="236">I215+7</f>
        <v>45422</v>
      </c>
      <c r="J216" s="1384">
        <f t="shared" si="236"/>
        <v>45424</v>
      </c>
    </row>
    <row r="217" spans="1:10" s="14" customFormat="1" ht="20.25" hidden="1" thickTop="1">
      <c r="A217" s="78"/>
      <c r="B217" s="2886" t="s">
        <v>3343</v>
      </c>
      <c r="C217" s="2887" t="s">
        <v>3571</v>
      </c>
      <c r="D217" s="93">
        <v>45442</v>
      </c>
      <c r="E217" s="95">
        <f t="shared" si="232"/>
        <v>45471</v>
      </c>
      <c r="F217" s="95">
        <f t="shared" si="233"/>
        <v>45473</v>
      </c>
      <c r="G217" s="95">
        <f t="shared" si="234"/>
        <v>45478</v>
      </c>
      <c r="H217" s="490"/>
      <c r="I217" s="1354">
        <f t="shared" ref="I217:J217" si="237">I216+7</f>
        <v>45429</v>
      </c>
      <c r="J217" s="1384">
        <f t="shared" si="237"/>
        <v>45431</v>
      </c>
    </row>
    <row r="218" spans="1:10" s="14" customFormat="1" ht="19.5" hidden="1">
      <c r="A218" s="78"/>
      <c r="B218" s="2886" t="s">
        <v>3522</v>
      </c>
      <c r="C218" s="2887" t="s">
        <v>3572</v>
      </c>
      <c r="D218" s="93">
        <v>45445</v>
      </c>
      <c r="E218" s="95">
        <f t="shared" si="232"/>
        <v>45474</v>
      </c>
      <c r="F218" s="95">
        <f t="shared" si="233"/>
        <v>45476</v>
      </c>
      <c r="G218" s="95">
        <f t="shared" si="234"/>
        <v>45481</v>
      </c>
      <c r="H218" s="490"/>
      <c r="I218" s="1354">
        <f t="shared" ref="I218:J218" si="238">I217+7</f>
        <v>45436</v>
      </c>
      <c r="J218" s="1384">
        <f t="shared" si="238"/>
        <v>45438</v>
      </c>
    </row>
    <row r="219" spans="1:10" s="14" customFormat="1" ht="20.25" hidden="1" thickTop="1">
      <c r="A219" s="78"/>
      <c r="B219" s="2886" t="s">
        <v>3346</v>
      </c>
      <c r="C219" s="2887" t="s">
        <v>3573</v>
      </c>
      <c r="D219" s="93">
        <v>45451</v>
      </c>
      <c r="E219" s="95">
        <f t="shared" si="232"/>
        <v>45480</v>
      </c>
      <c r="F219" s="95">
        <f t="shared" si="233"/>
        <v>45482</v>
      </c>
      <c r="G219" s="95">
        <f t="shared" si="234"/>
        <v>45487</v>
      </c>
      <c r="H219" s="490"/>
      <c r="I219" s="1354">
        <f t="shared" ref="I219:J219" si="239">I218+7</f>
        <v>45443</v>
      </c>
      <c r="J219" s="1384">
        <f t="shared" si="239"/>
        <v>45445</v>
      </c>
    </row>
    <row r="220" spans="1:10" s="14" customFormat="1" ht="19.5" hidden="1">
      <c r="A220" s="78"/>
      <c r="B220" s="2886" t="s">
        <v>3509</v>
      </c>
      <c r="C220" s="2887" t="s">
        <v>3574</v>
      </c>
      <c r="D220" s="93">
        <v>45457</v>
      </c>
      <c r="E220" s="95">
        <f t="shared" ref="E220:E224" si="240">D220+29</f>
        <v>45486</v>
      </c>
      <c r="F220" s="95">
        <f t="shared" ref="F220:F224" si="241">D220+31</f>
        <v>45488</v>
      </c>
      <c r="G220" s="95">
        <f t="shared" ref="G220:G224" si="242">D220+36</f>
        <v>45493</v>
      </c>
      <c r="H220" s="490"/>
      <c r="I220" s="1354">
        <f t="shared" ref="I220:J220" si="243">I219+7</f>
        <v>45450</v>
      </c>
      <c r="J220" s="1384">
        <f t="shared" si="243"/>
        <v>45452</v>
      </c>
    </row>
    <row r="221" spans="1:10" s="14" customFormat="1" ht="20.25" thickTop="1">
      <c r="A221" s="78"/>
      <c r="B221" s="2886" t="s">
        <v>2799</v>
      </c>
      <c r="C221" s="2887" t="s">
        <v>3575</v>
      </c>
      <c r="D221" s="93">
        <v>45463</v>
      </c>
      <c r="E221" s="95">
        <f t="shared" si="240"/>
        <v>45492</v>
      </c>
      <c r="F221" s="95">
        <f t="shared" si="241"/>
        <v>45494</v>
      </c>
      <c r="G221" s="95">
        <f t="shared" si="242"/>
        <v>45499</v>
      </c>
      <c r="H221" s="490"/>
      <c r="I221" s="1354">
        <f t="shared" ref="I221:J221" si="244">I220+7</f>
        <v>45457</v>
      </c>
      <c r="J221" s="1384">
        <f t="shared" si="244"/>
        <v>45459</v>
      </c>
    </row>
    <row r="222" spans="1:10" s="14" customFormat="1" ht="19.5">
      <c r="A222" s="3584" t="s">
        <v>2870</v>
      </c>
      <c r="B222" s="2886" t="s">
        <v>3350</v>
      </c>
      <c r="C222" s="2887" t="s">
        <v>3576</v>
      </c>
      <c r="D222" s="93">
        <v>45467</v>
      </c>
      <c r="E222" s="95">
        <f t="shared" si="240"/>
        <v>45496</v>
      </c>
      <c r="F222" s="95">
        <f t="shared" si="241"/>
        <v>45498</v>
      </c>
      <c r="G222" s="95">
        <f t="shared" si="242"/>
        <v>45503</v>
      </c>
      <c r="H222" s="490"/>
      <c r="I222" s="1354">
        <f t="shared" ref="I222:J222" si="245">I221+7</f>
        <v>45464</v>
      </c>
      <c r="J222" s="1384">
        <f t="shared" si="245"/>
        <v>45466</v>
      </c>
    </row>
    <row r="223" spans="1:10" s="14" customFormat="1" ht="19.5">
      <c r="A223" s="78"/>
      <c r="B223" s="2886" t="s">
        <v>2412</v>
      </c>
      <c r="C223" s="2887" t="s">
        <v>3577</v>
      </c>
      <c r="D223" s="93">
        <v>45480</v>
      </c>
      <c r="E223" s="95">
        <f t="shared" si="240"/>
        <v>45509</v>
      </c>
      <c r="F223" s="95">
        <f t="shared" si="241"/>
        <v>45511</v>
      </c>
      <c r="G223" s="95">
        <f t="shared" si="242"/>
        <v>45516</v>
      </c>
      <c r="H223" s="490"/>
      <c r="I223" s="1354">
        <f t="shared" ref="I223:J223" si="246">I222+7</f>
        <v>45471</v>
      </c>
      <c r="J223" s="1384">
        <f t="shared" si="246"/>
        <v>45473</v>
      </c>
    </row>
    <row r="224" spans="1:10" s="14" customFormat="1" ht="19.5">
      <c r="A224" s="78"/>
      <c r="B224" s="2886" t="s">
        <v>2791</v>
      </c>
      <c r="C224" s="2887" t="s">
        <v>3578</v>
      </c>
      <c r="D224" s="93">
        <v>45486</v>
      </c>
      <c r="E224" s="95">
        <f t="shared" si="240"/>
        <v>45515</v>
      </c>
      <c r="F224" s="95">
        <f t="shared" si="241"/>
        <v>45517</v>
      </c>
      <c r="G224" s="95">
        <f t="shared" si="242"/>
        <v>45522</v>
      </c>
      <c r="H224" s="490"/>
      <c r="I224" s="1354">
        <f t="shared" ref="I224:J224" si="247">I223+7</f>
        <v>45478</v>
      </c>
      <c r="J224" s="1384">
        <f t="shared" si="247"/>
        <v>45480</v>
      </c>
    </row>
    <row r="225" spans="1:12" s="14" customFormat="1" ht="19.5">
      <c r="A225" s="78" t="s">
        <v>3497</v>
      </c>
      <c r="B225" s="3601" t="s">
        <v>2151</v>
      </c>
      <c r="C225" s="2887" t="s">
        <v>3579</v>
      </c>
      <c r="D225" s="93">
        <v>45485</v>
      </c>
      <c r="E225" s="619"/>
      <c r="F225" s="619"/>
      <c r="G225" s="619"/>
      <c r="H225" s="490"/>
      <c r="I225" s="1354">
        <f t="shared" ref="I225:J225" si="248">I224+7</f>
        <v>45485</v>
      </c>
      <c r="J225" s="1384">
        <f t="shared" si="248"/>
        <v>45487</v>
      </c>
    </row>
    <row r="226" spans="1:12" s="14" customFormat="1" ht="19.5">
      <c r="A226" s="78"/>
      <c r="B226" s="2886" t="s">
        <v>3497</v>
      </c>
      <c r="C226" s="2887" t="s">
        <v>3580</v>
      </c>
      <c r="D226" s="93">
        <v>45492</v>
      </c>
      <c r="E226" s="95">
        <f t="shared" ref="E226:E228" si="249">D226+29</f>
        <v>45521</v>
      </c>
      <c r="F226" s="95">
        <f t="shared" ref="F226:F228" si="250">D226+31</f>
        <v>45523</v>
      </c>
      <c r="G226" s="95">
        <f t="shared" ref="G226:G228" si="251">D226+36</f>
        <v>45528</v>
      </c>
      <c r="H226" s="490"/>
      <c r="I226" s="1354">
        <f t="shared" ref="I226:J226" si="252">I225+7</f>
        <v>45492</v>
      </c>
      <c r="J226" s="1384">
        <f t="shared" si="252"/>
        <v>45494</v>
      </c>
    </row>
    <row r="227" spans="1:12" s="14" customFormat="1" ht="19.5">
      <c r="A227" s="78"/>
      <c r="B227" s="2886" t="s">
        <v>3501</v>
      </c>
      <c r="C227" s="2887" t="s">
        <v>3581</v>
      </c>
      <c r="D227" s="93">
        <v>45499</v>
      </c>
      <c r="E227" s="95">
        <f t="shared" si="249"/>
        <v>45528</v>
      </c>
      <c r="F227" s="95">
        <f t="shared" si="250"/>
        <v>45530</v>
      </c>
      <c r="G227" s="95">
        <f t="shared" si="251"/>
        <v>45535</v>
      </c>
      <c r="H227" s="490"/>
      <c r="I227" s="1354">
        <f t="shared" ref="I227:J227" si="253">I226+7</f>
        <v>45499</v>
      </c>
      <c r="J227" s="1384">
        <f t="shared" si="253"/>
        <v>45501</v>
      </c>
    </row>
    <row r="228" spans="1:12" s="14" customFormat="1" ht="19.5">
      <c r="A228" s="78"/>
      <c r="B228" s="2886" t="s">
        <v>2787</v>
      </c>
      <c r="C228" s="2887" t="s">
        <v>3582</v>
      </c>
      <c r="D228" s="93">
        <v>45506</v>
      </c>
      <c r="E228" s="95">
        <f t="shared" si="249"/>
        <v>45535</v>
      </c>
      <c r="F228" s="95">
        <f t="shared" si="250"/>
        <v>45537</v>
      </c>
      <c r="G228" s="95">
        <f t="shared" si="251"/>
        <v>45542</v>
      </c>
      <c r="H228" s="490"/>
      <c r="I228" s="1354">
        <f t="shared" ref="I228:J228" si="254">I227+7</f>
        <v>45506</v>
      </c>
      <c r="J228" s="1384">
        <f t="shared" si="254"/>
        <v>45508</v>
      </c>
    </row>
    <row r="229" spans="1:12" s="14" customFormat="1" ht="19.5">
      <c r="A229" s="78"/>
      <c r="B229" s="2886" t="s">
        <v>2837</v>
      </c>
      <c r="C229" s="2887" t="s">
        <v>3583</v>
      </c>
      <c r="D229" s="93">
        <v>45513</v>
      </c>
      <c r="E229" s="95">
        <f t="shared" ref="E229:E236" si="255">D229+29</f>
        <v>45542</v>
      </c>
      <c r="F229" s="95">
        <f t="shared" ref="F229:F236" si="256">D229+31</f>
        <v>45544</v>
      </c>
      <c r="G229" s="95">
        <f t="shared" ref="G229:G236" si="257">D229+36</f>
        <v>45549</v>
      </c>
      <c r="H229" s="490"/>
      <c r="I229" s="1354">
        <f t="shared" ref="I229:J229" si="258">I228+7</f>
        <v>45513</v>
      </c>
      <c r="J229" s="1384">
        <f t="shared" si="258"/>
        <v>45515</v>
      </c>
    </row>
    <row r="230" spans="1:12" s="14" customFormat="1" ht="19.5">
      <c r="A230" s="78"/>
      <c r="B230" s="2886" t="s">
        <v>2789</v>
      </c>
      <c r="C230" s="2887" t="s">
        <v>3584</v>
      </c>
      <c r="D230" s="93">
        <v>45520</v>
      </c>
      <c r="E230" s="95">
        <f t="shared" si="255"/>
        <v>45549</v>
      </c>
      <c r="F230" s="95">
        <f t="shared" si="256"/>
        <v>45551</v>
      </c>
      <c r="G230" s="95">
        <f t="shared" si="257"/>
        <v>45556</v>
      </c>
      <c r="H230" s="490"/>
      <c r="I230" s="1354">
        <f t="shared" ref="I230:J230" si="259">I229+7</f>
        <v>45520</v>
      </c>
      <c r="J230" s="1384">
        <f t="shared" si="259"/>
        <v>45522</v>
      </c>
    </row>
    <row r="231" spans="1:12" s="14" customFormat="1" ht="19.5">
      <c r="A231" s="78"/>
      <c r="B231" s="2886" t="s">
        <v>2573</v>
      </c>
      <c r="C231" s="2887" t="s">
        <v>3585</v>
      </c>
      <c r="D231" s="93">
        <v>45527</v>
      </c>
      <c r="E231" s="95">
        <f t="shared" si="255"/>
        <v>45556</v>
      </c>
      <c r="F231" s="95">
        <f t="shared" si="256"/>
        <v>45558</v>
      </c>
      <c r="G231" s="95">
        <f t="shared" si="257"/>
        <v>45563</v>
      </c>
      <c r="H231" s="490"/>
      <c r="I231" s="1354">
        <f t="shared" ref="I231:J231" si="260">I230+7</f>
        <v>45527</v>
      </c>
      <c r="J231" s="1384">
        <f t="shared" si="260"/>
        <v>45529</v>
      </c>
    </row>
    <row r="232" spans="1:12" s="14" customFormat="1" ht="19.5">
      <c r="A232" s="78"/>
      <c r="B232" s="2886" t="s">
        <v>2416</v>
      </c>
      <c r="C232" s="2887" t="s">
        <v>3586</v>
      </c>
      <c r="D232" s="93">
        <v>45534</v>
      </c>
      <c r="E232" s="95">
        <f t="shared" si="255"/>
        <v>45563</v>
      </c>
      <c r="F232" s="95">
        <f t="shared" si="256"/>
        <v>45565</v>
      </c>
      <c r="G232" s="95">
        <f t="shared" si="257"/>
        <v>45570</v>
      </c>
      <c r="H232" s="490"/>
      <c r="I232" s="1354">
        <f t="shared" ref="I232:J232" si="261">I231+7</f>
        <v>45534</v>
      </c>
      <c r="J232" s="1384">
        <f t="shared" si="261"/>
        <v>45536</v>
      </c>
    </row>
    <row r="233" spans="1:12" s="14" customFormat="1" ht="19.5">
      <c r="A233" s="78"/>
      <c r="B233" s="2886" t="s">
        <v>3343</v>
      </c>
      <c r="C233" s="2887" t="s">
        <v>3587</v>
      </c>
      <c r="D233" s="93">
        <v>45541</v>
      </c>
      <c r="E233" s="95">
        <f t="shared" si="255"/>
        <v>45570</v>
      </c>
      <c r="F233" s="95">
        <f t="shared" si="256"/>
        <v>45572</v>
      </c>
      <c r="G233" s="95">
        <f t="shared" si="257"/>
        <v>45577</v>
      </c>
      <c r="H233" s="490"/>
      <c r="I233" s="1354">
        <f t="shared" ref="I233:J233" si="262">I232+7</f>
        <v>45541</v>
      </c>
      <c r="J233" s="1384">
        <f t="shared" si="262"/>
        <v>45543</v>
      </c>
    </row>
    <row r="234" spans="1:12" s="14" customFormat="1" ht="19.5">
      <c r="A234" s="78"/>
      <c r="B234" s="2886" t="s">
        <v>3522</v>
      </c>
      <c r="C234" s="2887" t="s">
        <v>3588</v>
      </c>
      <c r="D234" s="93">
        <v>45548</v>
      </c>
      <c r="E234" s="95">
        <f t="shared" si="255"/>
        <v>45577</v>
      </c>
      <c r="F234" s="95">
        <f t="shared" si="256"/>
        <v>45579</v>
      </c>
      <c r="G234" s="95">
        <f t="shared" si="257"/>
        <v>45584</v>
      </c>
      <c r="H234" s="490"/>
      <c r="I234" s="1354">
        <f t="shared" ref="I234:J234" si="263">I233+7</f>
        <v>45548</v>
      </c>
      <c r="J234" s="1384">
        <f t="shared" si="263"/>
        <v>45550</v>
      </c>
    </row>
    <row r="235" spans="1:12" s="14" customFormat="1" ht="19.5">
      <c r="A235" s="78"/>
      <c r="B235" s="2886" t="s">
        <v>3346</v>
      </c>
      <c r="C235" s="2887" t="s">
        <v>3589</v>
      </c>
      <c r="D235" s="93">
        <v>45555</v>
      </c>
      <c r="E235" s="95">
        <f t="shared" si="255"/>
        <v>45584</v>
      </c>
      <c r="F235" s="95">
        <f t="shared" si="256"/>
        <v>45586</v>
      </c>
      <c r="G235" s="95">
        <f t="shared" si="257"/>
        <v>45591</v>
      </c>
      <c r="H235" s="490"/>
      <c r="I235" s="1354">
        <f t="shared" ref="I235:J235" si="264">I234+7</f>
        <v>45555</v>
      </c>
      <c r="J235" s="1384">
        <f t="shared" si="264"/>
        <v>45557</v>
      </c>
    </row>
    <row r="236" spans="1:12" s="14" customFormat="1" ht="19.5">
      <c r="A236" s="78"/>
      <c r="B236" s="2886" t="s">
        <v>3509</v>
      </c>
      <c r="C236" s="2887" t="s">
        <v>3590</v>
      </c>
      <c r="D236" s="93">
        <v>45562</v>
      </c>
      <c r="E236" s="95">
        <f t="shared" si="255"/>
        <v>45591</v>
      </c>
      <c r="F236" s="95">
        <f t="shared" si="256"/>
        <v>45593</v>
      </c>
      <c r="G236" s="95">
        <f t="shared" si="257"/>
        <v>45598</v>
      </c>
      <c r="H236" s="490"/>
      <c r="I236" s="1354">
        <f t="shared" ref="I236:J236" si="265">I235+7</f>
        <v>45562</v>
      </c>
      <c r="J236" s="1384">
        <f t="shared" si="265"/>
        <v>45564</v>
      </c>
    </row>
    <row r="240" spans="1:12" s="14" customFormat="1" ht="20.25">
      <c r="B240" s="17" t="s">
        <v>2215</v>
      </c>
      <c r="C240" s="5"/>
      <c r="D240" s="5"/>
      <c r="E240" s="5"/>
      <c r="F240" s="5"/>
      <c r="G240" s="5"/>
      <c r="H240" s="100"/>
      <c r="I240"/>
      <c r="J240" s="37"/>
      <c r="K240" s="29"/>
      <c r="L240" s="30"/>
    </row>
    <row r="241" spans="2:12" s="14" customFormat="1" ht="16.5" customHeight="1">
      <c r="B241" s="5"/>
      <c r="C241" s="5"/>
      <c r="D241" s="5"/>
      <c r="E241" s="5"/>
      <c r="F241" s="5"/>
      <c r="G241" s="5"/>
      <c r="H241" s="5"/>
      <c r="I241"/>
      <c r="J241" s="37"/>
      <c r="K241" s="29"/>
      <c r="L241" s="30"/>
    </row>
    <row r="242" spans="2:12" s="29" customFormat="1" ht="15">
      <c r="B242" s="53" t="s">
        <v>1890</v>
      </c>
      <c r="C242" s="30"/>
      <c r="D242" s="30"/>
      <c r="E242" s="54"/>
      <c r="F242" s="55" t="s">
        <v>1928</v>
      </c>
      <c r="G242" s="55"/>
      <c r="H242" s="30"/>
      <c r="I242" s="30"/>
      <c r="J242" s="55" t="s">
        <v>1952</v>
      </c>
      <c r="K242" s="55"/>
      <c r="L242" s="55"/>
    </row>
    <row r="243" spans="2:12" s="29" customFormat="1" ht="15">
      <c r="B243" s="56" t="s">
        <v>1891</v>
      </c>
      <c r="C243" s="30"/>
      <c r="D243" s="57" t="s">
        <v>2217</v>
      </c>
      <c r="E243" s="55"/>
      <c r="F243" s="30" t="s">
        <v>1929</v>
      </c>
      <c r="G243" s="30"/>
      <c r="H243" s="57" t="s">
        <v>1930</v>
      </c>
      <c r="I243" s="30"/>
      <c r="J243" s="30" t="s">
        <v>1954</v>
      </c>
      <c r="K243" s="30"/>
      <c r="L243" s="58" t="s">
        <v>1955</v>
      </c>
    </row>
    <row r="244" spans="2:12" s="29" customFormat="1" ht="7.5" customHeight="1">
      <c r="B244" s="56"/>
      <c r="C244" s="30"/>
      <c r="D244" s="57"/>
      <c r="E244" s="55"/>
      <c r="F244" s="30"/>
      <c r="G244" s="30"/>
      <c r="H244" s="57"/>
      <c r="I244" s="30"/>
      <c r="J244" s="30"/>
      <c r="K244" s="30"/>
      <c r="L244" s="58"/>
    </row>
    <row r="245" spans="2:12" s="29" customFormat="1" ht="14.25">
      <c r="B245" s="59" t="str">
        <f>HOME!A$566</f>
        <v>ZANT CHONG</v>
      </c>
      <c r="C245" s="59" t="str">
        <f>HOME!B$566</f>
        <v>6011 2429</v>
      </c>
      <c r="D245" s="38" t="str">
        <f>HOME!C$566</f>
        <v>zant.chong@msc.com</v>
      </c>
      <c r="F245" s="59" t="str">
        <f>HOME!A583</f>
        <v>ROBERT CHIA</v>
      </c>
      <c r="G245" s="59" t="str">
        <f>HOME!B583</f>
        <v>6011 0564</v>
      </c>
      <c r="H245" s="38" t="str">
        <f>HOME!C583</f>
        <v>robert.chia@msc.com</v>
      </c>
      <c r="J245" s="59" t="str">
        <f>HOME!A$598</f>
        <v>RAYNAR ANG</v>
      </c>
      <c r="K245" s="59" t="str">
        <f>HOME!B$598</f>
        <v>6011 2358</v>
      </c>
      <c r="L245" s="38" t="str">
        <f>HOME!C$598</f>
        <v>raynar.ang@msc.com</v>
      </c>
    </row>
    <row r="246" spans="2:12" ht="14.25">
      <c r="B246" s="59" t="str">
        <f>HOME!A$567</f>
        <v>PHOEBE HUANG</v>
      </c>
      <c r="C246" s="59" t="str">
        <f>HOME!B$567</f>
        <v>6011 0562</v>
      </c>
      <c r="D246" s="38" t="str">
        <f>HOME!C$567</f>
        <v>phoebe.huang@msc.com</v>
      </c>
      <c r="E246" s="29"/>
      <c r="F246" s="59" t="str">
        <f>HOME!A584</f>
        <v>S. Y. LIEW</v>
      </c>
      <c r="G246" s="59" t="str">
        <f>HOME!B584</f>
        <v>6011 2348</v>
      </c>
      <c r="H246" s="38" t="str">
        <f>HOME!C584</f>
        <v>seoyi.liew@msc.com</v>
      </c>
      <c r="I246" s="29"/>
      <c r="J246" s="59" t="str">
        <f>HOME!A$599</f>
        <v>KAI SIANG</v>
      </c>
      <c r="K246" s="59" t="str">
        <f>HOME!B$599</f>
        <v>6011 2356</v>
      </c>
      <c r="L246" s="38" t="str">
        <f>HOME!C$599</f>
        <v>kaisiang.lim@msc.com</v>
      </c>
    </row>
    <row r="247" spans="2:12" ht="14.25">
      <c r="B247" s="59" t="str">
        <f>HOME!A$568</f>
        <v>SHERWIN LIM</v>
      </c>
      <c r="C247" s="59" t="str">
        <f>HOME!B$568</f>
        <v>6011 2395</v>
      </c>
      <c r="D247" s="38" t="str">
        <f>HOME!C$568</f>
        <v>sherwin.lim@msc.com</v>
      </c>
      <c r="E247" s="29"/>
      <c r="F247" s="59" t="str">
        <f>HOME!A585</f>
        <v>SHARON KOH</v>
      </c>
      <c r="G247" s="59" t="str">
        <f>HOME!B585</f>
        <v>6011 2349</v>
      </c>
      <c r="H247" s="38" t="str">
        <f>HOME!C585</f>
        <v>sharon.koh@msc.com</v>
      </c>
      <c r="I247" s="29"/>
      <c r="J247" s="59" t="str">
        <f>HOME!A$600</f>
        <v>DEWI</v>
      </c>
      <c r="K247" s="59" t="str">
        <f>HOME!B$600</f>
        <v>6011 2354</v>
      </c>
      <c r="L247" s="38" t="str">
        <f>HOME!C$600</f>
        <v>dewi.ratnah@msc.com</v>
      </c>
    </row>
    <row r="248" spans="2:12" ht="14.25">
      <c r="B248" s="59" t="str">
        <f>HOME!A$569</f>
        <v>NATALIE LEW</v>
      </c>
      <c r="C248" s="59" t="str">
        <f>HOME!B$569</f>
        <v>6011 2399</v>
      </c>
      <c r="D248" s="38" t="str">
        <f>HOME!C$569</f>
        <v>natalie.lew@msc.com</v>
      </c>
      <c r="E248" s="29"/>
      <c r="F248" s="59" t="str">
        <f>HOME!A586</f>
        <v>ANGELIA LAU</v>
      </c>
      <c r="G248" s="59" t="str">
        <f>HOME!B586</f>
        <v>6011 2346</v>
      </c>
      <c r="H248" s="38" t="str">
        <f>HOME!C586</f>
        <v>angelia.lau@msc.com</v>
      </c>
      <c r="I248" s="29"/>
      <c r="J248" s="59" t="str">
        <f>HOME!A$601</f>
        <v>YU TING</v>
      </c>
      <c r="K248" s="59" t="str">
        <f>HOME!B$601</f>
        <v>6011 2359</v>
      </c>
      <c r="L248" s="38" t="str">
        <f>HOME!C$601</f>
        <v>yuting.luo@msc.com</v>
      </c>
    </row>
    <row r="249" spans="2:12" ht="14.25">
      <c r="B249" s="59" t="str">
        <f>HOME!A$570</f>
        <v xml:space="preserve">LIM LEE HLI </v>
      </c>
      <c r="C249" s="59" t="str">
        <f>HOME!B$570</f>
        <v>6011 2352</v>
      </c>
      <c r="D249" s="38" t="str">
        <f>HOME!C$570</f>
        <v>leehli.lim@msc.com</v>
      </c>
      <c r="E249" s="29"/>
      <c r="F249" s="59" t="str">
        <f>HOME!A587</f>
        <v>NOOR AFNINDAH</v>
      </c>
      <c r="G249" s="59" t="str">
        <f>HOME!B587</f>
        <v>6011 2347</v>
      </c>
      <c r="H249" s="38" t="str">
        <f>HOME!C587</f>
        <v>noor.afnindah@msc.com</v>
      </c>
      <c r="I249" s="29"/>
      <c r="J249" s="59" t="str">
        <f>HOME!A$602</f>
        <v>-</v>
      </c>
      <c r="K249" s="59" t="str">
        <f>HOME!B$602</f>
        <v>6011 0567</v>
      </c>
      <c r="L249" s="38" t="str">
        <f>HOME!C$602</f>
        <v>-</v>
      </c>
    </row>
    <row r="250" spans="2:12" ht="14.25">
      <c r="B250" s="59" t="str">
        <f>HOME!A$571</f>
        <v>LIM AI PHEN</v>
      </c>
      <c r="C250" s="59" t="str">
        <f>HOME!B$571</f>
        <v>6011 9646</v>
      </c>
      <c r="D250" s="38" t="str">
        <f>HOME!C$571</f>
        <v>aiphen.lim@msc.com</v>
      </c>
      <c r="E250" s="29"/>
      <c r="F250" s="59" t="str">
        <f>HOME!A588</f>
        <v>NG CHING WEI</v>
      </c>
      <c r="G250" s="59" t="str">
        <f>HOME!B588</f>
        <v>6011 2404</v>
      </c>
      <c r="H250" s="38" t="str">
        <f>HOME!C588</f>
        <v>chingwei.ng@msc.com</v>
      </c>
      <c r="I250" s="29"/>
      <c r="J250" s="59" t="str">
        <f>HOME!A$603</f>
        <v>SHAN SHAN</v>
      </c>
      <c r="K250" s="59" t="str">
        <f>HOME!B$603</f>
        <v>6011 2353</v>
      </c>
      <c r="L250" s="38" t="str">
        <f>HOME!C$603</f>
        <v>shanshan.chin@msc.com</v>
      </c>
    </row>
    <row r="251" spans="2:12" ht="14.25">
      <c r="B251" s="59" t="str">
        <f>HOME!A$572</f>
        <v>DARIUS ONG</v>
      </c>
      <c r="C251" s="59" t="str">
        <f>HOME!B$572</f>
        <v>6011 2396</v>
      </c>
      <c r="D251" s="38" t="str">
        <f>HOME!C$572</f>
        <v>darius.ong@msc.com</v>
      </c>
      <c r="E251" s="29"/>
      <c r="F251" s="59">
        <f>HOME!A589</f>
        <v>0</v>
      </c>
      <c r="G251" s="59">
        <f>HOME!B589</f>
        <v>0</v>
      </c>
      <c r="H251" s="38">
        <f>HOME!C589</f>
        <v>0</v>
      </c>
      <c r="I251" s="29"/>
      <c r="J251" s="59" t="str">
        <f>HOME!A$604</f>
        <v>EUNICE</v>
      </c>
      <c r="K251" s="59" t="str">
        <f>HOME!B$604</f>
        <v>6011 2355</v>
      </c>
      <c r="L251" s="38" t="str">
        <f>HOME!C$604</f>
        <v>eunice.chan@msc.com</v>
      </c>
    </row>
    <row r="252" spans="2:12" ht="14.25">
      <c r="B252" s="59" t="str">
        <f>HOME!A$573</f>
        <v>LAWRENCE ANG (CROSS-TRADE)</v>
      </c>
      <c r="C252" s="59" t="str">
        <f>HOME!B$573</f>
        <v>6011 2400</v>
      </c>
      <c r="D252" s="38" t="str">
        <f>HOME!C$573</f>
        <v>lawrence.ang@msc.com</v>
      </c>
      <c r="E252" s="29"/>
      <c r="F252" s="59" t="str">
        <f>HOME!A590</f>
        <v>.</v>
      </c>
      <c r="G252" s="59" t="str">
        <f>HOME!B590</f>
        <v>.</v>
      </c>
      <c r="H252" s="38" t="str">
        <f>HOME!C590</f>
        <v>.</v>
      </c>
      <c r="I252" s="29"/>
      <c r="J252" s="59" t="str">
        <f>HOME!A$605</f>
        <v>HAZEL</v>
      </c>
      <c r="K252" s="59" t="str">
        <f>HOME!B$605</f>
        <v>6011 2435</v>
      </c>
      <c r="L252" s="38" t="str">
        <f>HOME!C$605</f>
        <v>hazel.toh@msc.com</v>
      </c>
    </row>
    <row r="253" spans="2:12" ht="14.25">
      <c r="B253" s="59" t="str">
        <f>HOME!A574</f>
        <v>ASHTON YAN</v>
      </c>
      <c r="C253" s="59" t="str">
        <f>HOME!B574</f>
        <v>6011 2398</v>
      </c>
      <c r="D253" s="38" t="str">
        <f>HOME!C574</f>
        <v>ashton.yan@msc.com</v>
      </c>
      <c r="E253" s="29"/>
      <c r="F253" s="29"/>
      <c r="G253" s="60"/>
    </row>
    <row r="254" spans="2:12" ht="14.25">
      <c r="B254" s="59" t="str">
        <f>HOME!A575</f>
        <v>JUN YUAN (IMP)</v>
      </c>
      <c r="C254" s="59" t="str">
        <f>HOME!B575</f>
        <v>6011 2402</v>
      </c>
      <c r="D254" s="38" t="str">
        <f>HOME!C575</f>
        <v>junyuan.kwa@msc.com</v>
      </c>
      <c r="E254" s="29"/>
      <c r="F254" s="29"/>
      <c r="G254" s="60"/>
    </row>
    <row r="255" spans="2:12" ht="14.25">
      <c r="B255" s="59" t="str">
        <f>HOME!A576</f>
        <v>KARTHI</v>
      </c>
      <c r="C255" s="59" t="str">
        <f>HOME!B576</f>
        <v>6011 2397</v>
      </c>
      <c r="D255" s="38" t="str">
        <f>HOME!C576</f>
        <v>karthigayan.velu@msc.com</v>
      </c>
      <c r="E255" s="29"/>
      <c r="F255" s="29"/>
      <c r="G255" s="60"/>
    </row>
    <row r="256" spans="2:12" ht="14.25">
      <c r="B256" s="59">
        <f>HOME!A577</f>
        <v>0</v>
      </c>
      <c r="C256" s="59">
        <f>HOME!B577</f>
        <v>0</v>
      </c>
      <c r="D256" s="38">
        <f>HOME!C577</f>
        <v>0</v>
      </c>
    </row>
    <row r="257" spans="2:7" ht="14.25">
      <c r="B257" s="59" t="str">
        <f>HOME!A578</f>
        <v xml:space="preserve">MAIN LINE  </v>
      </c>
      <c r="C257" s="59" t="str">
        <f>HOME!B578</f>
        <v>6011 2424</v>
      </c>
      <c r="D257" s="38">
        <f>HOME!C578</f>
        <v>0</v>
      </c>
    </row>
    <row r="258" spans="2:7" ht="14.25">
      <c r="B258" s="59"/>
      <c r="C258" s="59"/>
      <c r="D258" s="38"/>
    </row>
    <row r="259" spans="2:7" ht="14.25">
      <c r="B259" s="59"/>
      <c r="C259" s="59"/>
      <c r="D259" s="38"/>
    </row>
    <row r="267" spans="2:7">
      <c r="F267" s="298">
        <v>44918</v>
      </c>
      <c r="G267" s="298">
        <f>F267+26</f>
        <v>44944</v>
      </c>
    </row>
    <row r="268" spans="2:7">
      <c r="G268" s="298">
        <f>F267+17</f>
        <v>44935</v>
      </c>
    </row>
  </sheetData>
  <customSheetViews>
    <customSheetView guid="{25211047-2AA7-431D-8637-AA6183637E8E}" scale="85" fitToPage="1" hiddenRows="1">
      <selection activeCell="B23" sqref="B23"/>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5" fitToPage="1" hiddenRows="1">
      <selection activeCell="B23" sqref="B23"/>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scale="85" fitToPage="1">
      <selection activeCell="K13" sqref="K13"/>
      <pageMargins left="0" right="0" top="0" bottom="0" header="0" footer="0"/>
      <pageSetup paperSize="9" scale="65" orientation="landscape" verticalDpi="0" r:id="rId3"/>
      <headerFooter>
        <oddFooter>&amp;RLast update : &amp;D   &amp;T&amp;L&amp;1#&amp;"Calibri"&amp;10 Sensitivity: Internal</oddFooter>
      </headerFooter>
    </customSheetView>
    <customSheetView guid="{999D0099-E3FC-46FC-839A-D58F693EE82E}" scale="85" fitToPage="1" topLeftCell="A4">
      <selection activeCell="B21" sqref="B21"/>
      <pageMargins left="0" right="0" top="0" bottom="0" header="0" footer="0"/>
      <pageSetup paperSize="9" scale="65" orientation="landscape" verticalDpi="0" r:id="rId4"/>
      <headerFooter>
        <oddFooter>&amp;RLast update : &amp;D   &amp;T&amp;L&amp;1#&amp;"Calibri"&amp;10 Sensitivity: Internal</oddFooter>
      </headerFooter>
    </customSheetView>
    <customSheetView guid="{9C701732-F58F-4708-A15C-976D1C40D46C}" scale="85" fitToPage="1">
      <selection activeCell="D16" sqref="D16"/>
      <pageMargins left="0" right="0" top="0" bottom="0" header="0" footer="0"/>
      <pageSetup paperSize="9" scale="65" orientation="landscape" verticalDpi="0" r:id="rId5"/>
      <headerFooter>
        <oddFooter>&amp;RLast update : &amp;D   &amp;T</oddFooter>
      </headerFooter>
    </customSheetView>
    <customSheetView guid="{4207851A-A9C4-4C7F-A983-5888F88768C0}" scale="85" fitToPage="1">
      <selection activeCell="I38" sqref="I38"/>
      <pageMargins left="0" right="0" top="0" bottom="0" header="0" footer="0"/>
      <pageSetup paperSize="9" scale="65" orientation="landscape" verticalDpi="0" r:id="rId6"/>
      <headerFooter>
        <oddFooter>&amp;RLast update : &amp;D   &amp;T</oddFooter>
      </headerFooter>
    </customSheetView>
    <customSheetView guid="{1A9C4D40-FD7F-415B-AEEF-6F3B6F11E2D9}" scale="85" fitToPage="1">
      <selection activeCell="B12" sqref="B12:D12"/>
      <pageMargins left="0" right="0" top="0" bottom="0" header="0" footer="0"/>
      <pageSetup paperSize="9" scale="65" orientation="landscape" verticalDpi="0" r:id="rId7"/>
      <headerFooter>
        <oddFooter>&amp;RLast update : &amp;D   &amp;T</oddFooter>
      </headerFooter>
    </customSheetView>
    <customSheetView guid="{160FD25C-1E8A-49AB-8AA3-887F1FFDB82C}" scale="85" fitToPage="1">
      <selection activeCell="R14" sqref="R14"/>
      <pageMargins left="0" right="0" top="0" bottom="0" header="0" footer="0"/>
      <pageSetup paperSize="9" scale="65" orientation="landscape" verticalDpi="0" r:id="rId8"/>
      <headerFooter>
        <oddFooter>&amp;RLast update : &amp;D   &amp;T</oddFooter>
      </headerFooter>
    </customSheetView>
    <customSheetView guid="{03674205-2BF0-451F-960D-B59271ECD65B}" scale="85" fitToPage="1">
      <selection activeCell="B5" sqref="B5"/>
      <pageMargins left="0" right="0" top="0" bottom="0" header="0" footer="0"/>
      <pageSetup paperSize="9" scale="65" orientation="landscape" verticalDpi="0" r:id="rId9"/>
      <headerFooter>
        <oddFooter>&amp;RLast update : &amp;D   &amp;T</oddFooter>
      </headerFooter>
    </customSheetView>
    <customSheetView guid="{D36430BB-1304-416E-AC9B-64341E38D53B}" scale="70" fitToPage="1">
      <pageMargins left="0" right="0" top="0" bottom="0" header="0" footer="0"/>
      <pageSetup paperSize="9" scale="65" orientation="landscape" verticalDpi="0" r:id="rId10"/>
      <headerFooter>
        <oddFooter>&amp;RLast update : &amp;D   &amp;T</oddFooter>
      </headerFooter>
    </customSheetView>
    <customSheetView guid="{A1DFBD3A-7D67-4D0B-A768-38A02D65809C}" scale="70" fitToPage="1">
      <selection activeCell="B17" sqref="B17"/>
      <pageMargins left="0" right="0" top="0" bottom="0" header="0" footer="0"/>
      <pageSetup paperSize="9" scale="65" orientation="landscape" verticalDpi="0" r:id="rId11"/>
      <headerFooter>
        <oddFooter>&amp;RLast update : &amp;D   &amp;T</oddFooter>
      </headerFooter>
    </customSheetView>
    <customSheetView guid="{8F6257B3-44F8-495E-975F-715EC7CBE577}" scale="70" fitToPage="1">
      <pageMargins left="0" right="0" top="0" bottom="0" header="0" footer="0"/>
      <pageSetup paperSize="9" scale="65" orientation="landscape" verticalDpi="0" r:id="rId12"/>
      <headerFooter>
        <oddFooter>&amp;RLast update : &amp;D   &amp;T</oddFooter>
      </headerFooter>
    </customSheetView>
    <customSheetView guid="{4E666960-F75E-4DEC-AA08-CB80C5246F2D}" scale="70" fitToPage="1">
      <selection activeCell="E5" sqref="E5:I5"/>
      <pageMargins left="0" right="0" top="0" bottom="0" header="0" footer="0"/>
      <pageSetup paperSize="9" scale="65" orientation="landscape" verticalDpi="0" r:id="rId13"/>
      <headerFooter>
        <oddFooter>&amp;RLast update : &amp;D   &amp;T</oddFooter>
      </headerFooter>
    </customSheetView>
    <customSheetView guid="{DF664468-2591-4537-A401-E39E9401FA18}" scale="70" fitToPage="1">
      <selection activeCell="B3" sqref="B3:G8"/>
      <pageMargins left="0" right="0" top="0" bottom="0" header="0" footer="0"/>
      <pageSetup paperSize="9" scale="65" orientation="landscape" verticalDpi="0" r:id="rId14"/>
      <headerFooter>
        <oddFooter>&amp;RLast update : &amp;D   &amp;T</oddFooter>
      </headerFooter>
    </customSheetView>
    <customSheetView guid="{16EA4947-C328-4911-A966-8572790A84A9}" scale="85" fitToPage="1">
      <selection activeCell="A7" sqref="A7:XFD7"/>
      <pageMargins left="0" right="0" top="0" bottom="0" header="0" footer="0"/>
      <pageSetup paperSize="9" scale="65" orientation="landscape" verticalDpi="0" r:id="rId15"/>
      <headerFooter>
        <oddFooter>&amp;RLast update : &amp;D   &amp;T&amp;L&amp;1#&amp;"Calibri"&amp;10 Sensitivity: Internal</oddFooter>
      </headerFooter>
    </customSheetView>
    <customSheetView guid="{5024D59A-F791-4B48-8A8A-90A9A8BA3CB8}" scale="85" fitToPage="1" topLeftCell="A13">
      <selection activeCell="G27" sqref="G27"/>
      <pageMargins left="0" right="0" top="0" bottom="0" header="0" footer="0"/>
      <pageSetup paperSize="9" scale="65" orientation="landscape" verticalDpi="0" r:id="rId16"/>
      <headerFooter>
        <oddFooter>&amp;RLast update : &amp;D   &amp;T&amp;L&amp;1#&amp;"Calibri"&amp;10 Sensitivity: Internal</oddFooter>
      </headerFooter>
    </customSheetView>
    <customSheetView guid="{834388B3-D1C0-4496-81CB-D8907F6C94B1}" scale="85" fitToPage="1">
      <selection activeCell="J12" sqref="J12"/>
      <pageMargins left="0" right="0" top="0" bottom="0" header="0" footer="0"/>
      <pageSetup paperSize="9" scale="65" orientation="landscape" verticalDpi="0" r:id="rId17"/>
      <headerFooter>
        <oddFooter>&amp;RLast update : &amp;D   &amp;T&amp;L&amp;1#&amp;"Calibri"&amp;10 Sensitivity: Internal</oddFooter>
      </headerFooter>
    </customSheetView>
    <customSheetView guid="{C9B667F6-80E0-402E-8E37-77C446D41929}" scale="85" fitToPage="1" topLeftCell="A10">
      <selection activeCell="F24" sqref="F24"/>
      <pageMargins left="0" right="0" top="0" bottom="0" header="0" footer="0"/>
      <pageSetup paperSize="9" scale="65" orientation="landscape" verticalDpi="0" r:id="rId18"/>
      <headerFooter>
        <oddFooter>&amp;RLast update : &amp;D   &amp;T&amp;L&amp;1#&amp;"Calibri"&amp;10&amp;K000000Sensitivity: Internal</oddFooter>
      </headerFooter>
    </customSheetView>
    <customSheetView guid="{F64DF93A-0CD5-4665-A448-613906F88C7C}" scale="85" fitToPage="1" hiddenRows="1">
      <selection activeCell="C15" sqref="C15"/>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5" fitToPage="1" hiddenRows="1">
      <selection activeCell="B23" sqref="B23"/>
      <pageMargins left="0" right="0" top="0" bottom="0" header="0" footer="0"/>
      <pageSetup paperSize="9" scale="65" orientation="landscape" r:id="rId20"/>
      <headerFooter>
        <oddFooter>&amp;RLast update : &amp;D   &amp;T&amp;L&amp;1#&amp;"Calibri"&amp;10&amp;K000000Sensitivity: Internal</oddFooter>
      </headerFooter>
    </customSheetView>
  </customSheetViews>
  <phoneticPr fontId="32" type="noConversion"/>
  <hyperlinks>
    <hyperlink ref="H243" display="custsvc@msca.com.sg" xr:uid="{00000000-0004-0000-0A00-000000000000}"/>
    <hyperlink ref="L243" display="sinexp@msca.com.sg" xr:uid="{00000000-0004-0000-0A00-000001000000}"/>
    <hyperlink ref="D243" display="mktg-dept@msca.com.sg" xr:uid="{00000000-0004-0000-0A00-000002000000}"/>
  </hyperlinks>
  <pageMargins left="0.19685039370078741" right="0.39370078740157483" top="0.74803149606299213" bottom="0.74803149606299213" header="0.31496062992125984" footer="0.31496062992125984"/>
  <pageSetup paperSize="9" scale="56" orientation="landscape" r:id="rId21"/>
  <headerFooter>
    <oddFooter>&amp;L_x000D_&amp;1#&amp;"Calibri"&amp;10&amp;K000000 Sensitivity: Internal&amp;RLast update : &amp;D   &amp;T&amp;</oddFooter>
  </headerFooter>
  <drawing r:id="rId2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00B050"/>
  </sheetPr>
  <dimension ref="A1"/>
  <sheetViews>
    <sheetView workbookViewId="0"/>
  </sheetViews>
  <sheetFormatPr defaultRowHeight="12.75"/>
  <sheetData/>
  <customSheetViews>
    <customSheetView guid="{25211047-2AA7-431D-8637-AA6183637E8E}" state="hidden">
      <pageMargins left="0" right="0" top="0" bottom="0" header="0" footer="0"/>
      <pageSetup paperSize="9" orientation="portrait" verticalDpi="0" r:id="rId1"/>
      <headerFooter>
        <oddFooter>&amp;L&amp;1#&amp;"Calibri"&amp;10&amp;K000000Sensitivity: Internal</oddFooter>
      </headerFooter>
    </customSheetView>
    <customSheetView guid="{B0B43395-6E32-4DB3-A2D8-DD2362C77F4F}" state="hidden">
      <pageMargins left="0" right="0" top="0" bottom="0" header="0" footer="0"/>
      <pageSetup paperSize="9" orientation="portrait" verticalDpi="0" r:id="rId2"/>
      <headerFooter>
        <oddFooter>&amp;L&amp;1#&amp;"Calibri"&amp;10&amp;K000000Sensitivity: Internal</oddFooter>
      </headerFooter>
    </customSheetView>
    <customSheetView guid="{F64DF93A-0CD5-4665-A448-613906F88C7C}" state="hidden">
      <pageMargins left="0" right="0" top="0" bottom="0" header="0" footer="0"/>
      <pageSetup paperSize="9" orientation="portrait" verticalDpi="0" r:id="rId3"/>
      <headerFooter>
        <oddFooter>&amp;L&amp;1#&amp;"Calibri"&amp;10&amp;K000000Sensitivity: Internal</oddFooter>
      </headerFooter>
    </customSheetView>
    <customSheetView guid="{D8AE3607-C68D-4DD7-8BE1-F63EA4A613B4}" state="hidden">
      <pageMargins left="0" right="0" top="0" bottom="0" header="0" footer="0"/>
      <pageSetup paperSize="9" orientation="portrait" verticalDpi="0" r:id="rId4"/>
      <headerFooter>
        <oddFooter>&amp;L&amp;1#&amp;"Calibri"&amp;10&amp;K000000Sensitivity: Internal</oddFooter>
      </headerFooter>
    </customSheetView>
  </customSheetViews>
  <pageMargins left="0.7" right="0.7" top="0.75" bottom="0.75" header="0.3" footer="0.3"/>
  <pageSetup paperSize="9" orientation="portrait" r:id="rId5"/>
  <headerFooter>
    <oddFooter>&amp;L_x000D_&amp;1#&amp;"Calibri"&amp;10&amp;K000000 Sensitivity: Internal</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tabColor rgb="FF00B050"/>
  </sheetPr>
  <dimension ref="A1"/>
  <sheetViews>
    <sheetView workbookViewId="0"/>
  </sheetViews>
  <sheetFormatPr defaultRowHeight="12.75"/>
  <sheetData/>
  <customSheetViews>
    <customSheetView guid="{25211047-2AA7-431D-8637-AA6183637E8E}" state="hidden">
      <pageMargins left="0" right="0" top="0" bottom="0" header="0" footer="0"/>
      <pageSetup paperSize="9" orientation="portrait" verticalDpi="0" r:id="rId1"/>
      <headerFooter>
        <oddFooter>&amp;L&amp;1#&amp;"Calibri"&amp;10&amp;K000000Sensitivity: Internal</oddFooter>
      </headerFooter>
    </customSheetView>
    <customSheetView guid="{B0B43395-6E32-4DB3-A2D8-DD2362C77F4F}" state="hidden">
      <pageMargins left="0" right="0" top="0" bottom="0" header="0" footer="0"/>
      <pageSetup paperSize="9" orientation="portrait" verticalDpi="0" r:id="rId2"/>
      <headerFooter>
        <oddFooter>&amp;L&amp;1#&amp;"Calibri"&amp;10&amp;K000000Sensitivity: Internal</oddFooter>
      </headerFooter>
    </customSheetView>
    <customSheetView guid="{F64DF93A-0CD5-4665-A448-613906F88C7C}" state="hidden">
      <pageMargins left="0" right="0" top="0" bottom="0" header="0" footer="0"/>
      <pageSetup paperSize="9" orientation="portrait" verticalDpi="0" r:id="rId3"/>
      <headerFooter>
        <oddFooter>&amp;L&amp;1#&amp;"Calibri"&amp;10&amp;K000000Sensitivity: Internal</oddFooter>
      </headerFooter>
    </customSheetView>
    <customSheetView guid="{D8AE3607-C68D-4DD7-8BE1-F63EA4A613B4}" state="hidden">
      <pageMargins left="0" right="0" top="0" bottom="0" header="0" footer="0"/>
      <pageSetup paperSize="9" orientation="portrait" verticalDpi="0" r:id="rId4"/>
      <headerFooter>
        <oddFooter>&amp;L&amp;1#&amp;"Calibri"&amp;10&amp;K000000Sensitivity: Internal</oddFooter>
      </headerFooter>
    </customSheetView>
  </customSheetViews>
  <pageMargins left="0.7" right="0.7" top="0.75" bottom="0.75" header="0.3" footer="0.3"/>
  <pageSetup paperSize="9" orientation="portrait" r:id="rId5"/>
  <headerFooter>
    <oddFooter>&amp;L_x000D_&amp;1#&amp;"Calibri"&amp;10&amp;K000000 Sensitivity: Internal</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0">
    <tabColor rgb="FF00B050"/>
    <pageSetUpPr fitToPage="1"/>
  </sheetPr>
  <dimension ref="A2:L140"/>
  <sheetViews>
    <sheetView zoomScaleNormal="100" workbookViewId="0">
      <selection activeCell="B4" sqref="B4:I109"/>
    </sheetView>
  </sheetViews>
  <sheetFormatPr defaultColWidth="9.42578125" defaultRowHeight="12.75"/>
  <cols>
    <col min="1" max="1" width="13.42578125" style="682" customWidth="1"/>
    <col min="2" max="2" width="15" style="62" customWidth="1"/>
    <col min="3" max="3" width="9.5703125" style="62" customWidth="1"/>
    <col min="4" max="4" width="16.42578125" style="62" customWidth="1"/>
    <col min="5" max="5" width="13" style="62" customWidth="1"/>
    <col min="6" max="6" width="19.42578125" style="62" customWidth="1"/>
    <col min="7" max="7" width="10.42578125" style="62" customWidth="1"/>
    <col min="8" max="8" width="10.7109375" style="62" customWidth="1"/>
    <col min="9" max="9" width="16.5703125" style="62" customWidth="1"/>
    <col min="10" max="10" width="13.5703125" style="62" customWidth="1"/>
    <col min="11" max="16384" width="9.42578125" style="5"/>
  </cols>
  <sheetData>
    <row r="2" spans="1:10" s="37" customFormat="1" ht="20.25" customHeight="1">
      <c r="A2" s="721" t="s">
        <v>1982</v>
      </c>
    </row>
    <row r="3" spans="1:10" s="37" customFormat="1" ht="20.25" customHeight="1">
      <c r="A3" s="682"/>
    </row>
    <row r="4" spans="1:10" customFormat="1">
      <c r="A4" s="682"/>
      <c r="B4" s="9"/>
      <c r="C4" s="9"/>
      <c r="D4" s="9" t="s">
        <v>3591</v>
      </c>
      <c r="E4" s="9"/>
      <c r="F4" s="9"/>
      <c r="G4" s="9"/>
    </row>
    <row r="5" spans="1:10">
      <c r="B5" s="85"/>
      <c r="C5" s="85"/>
      <c r="D5" s="85"/>
      <c r="E5" s="85"/>
      <c r="F5" s="85"/>
      <c r="G5" s="705"/>
    </row>
    <row r="6" spans="1:10" s="72" customFormat="1" ht="33.75" hidden="1">
      <c r="A6" s="683"/>
      <c r="B6" s="247"/>
      <c r="C6" s="248"/>
      <c r="D6" s="241" t="s">
        <v>1985</v>
      </c>
      <c r="E6" s="241" t="s">
        <v>1986</v>
      </c>
      <c r="F6" s="192" t="s">
        <v>3592</v>
      </c>
      <c r="G6" s="706" t="s">
        <v>3593</v>
      </c>
      <c r="H6" s="246" t="s">
        <v>3594</v>
      </c>
      <c r="I6" s="244" t="s">
        <v>880</v>
      </c>
      <c r="J6" s="83"/>
    </row>
    <row r="7" spans="1:10" s="72" customFormat="1" ht="12" hidden="1" thickBot="1">
      <c r="A7" s="683"/>
      <c r="B7" s="249"/>
      <c r="C7" s="250" t="s">
        <v>3595</v>
      </c>
      <c r="D7" s="242"/>
      <c r="E7" s="242" t="s">
        <v>3596</v>
      </c>
      <c r="F7" s="193"/>
      <c r="G7" s="707"/>
      <c r="H7" s="245" t="s">
        <v>3557</v>
      </c>
      <c r="I7" s="245" t="s">
        <v>3597</v>
      </c>
      <c r="J7" s="83"/>
    </row>
    <row r="8" spans="1:10" s="72" customFormat="1" ht="12" hidden="1" thickTop="1">
      <c r="A8" s="683"/>
      <c r="B8" s="106" t="s">
        <v>3598</v>
      </c>
      <c r="C8" s="107" t="s">
        <v>3599</v>
      </c>
      <c r="D8" s="284">
        <v>43306</v>
      </c>
      <c r="E8" s="108">
        <v>43308</v>
      </c>
      <c r="F8" s="302" t="s">
        <v>3600</v>
      </c>
      <c r="G8" s="708"/>
      <c r="H8" s="284" t="e">
        <f>#REF!+27</f>
        <v>#REF!</v>
      </c>
      <c r="I8" s="109" t="e">
        <f>#REF!+31</f>
        <v>#REF!</v>
      </c>
      <c r="J8" s="83" t="e">
        <f>IF(#REF!&gt;E8,".","XX")</f>
        <v>#REF!</v>
      </c>
    </row>
    <row r="9" spans="1:10" s="72" customFormat="1" ht="12" hidden="1" thickBot="1">
      <c r="A9" s="683"/>
      <c r="B9" s="110"/>
      <c r="C9" s="278"/>
      <c r="D9" s="278"/>
      <c r="E9" s="111"/>
      <c r="F9" s="112"/>
      <c r="G9" s="709"/>
      <c r="H9" s="278"/>
      <c r="I9" s="76"/>
      <c r="J9" s="83" t="e">
        <f>IF(#REF!&gt;E9,".","XX")</f>
        <v>#REF!</v>
      </c>
    </row>
    <row r="10" spans="1:10" s="72" customFormat="1" ht="12" hidden="1" thickTop="1">
      <c r="A10" s="683"/>
      <c r="B10" s="341"/>
      <c r="C10" s="415"/>
      <c r="D10" s="288"/>
      <c r="E10" s="415"/>
      <c r="F10" s="341"/>
      <c r="G10" s="710"/>
      <c r="H10" s="288"/>
      <c r="I10" s="416"/>
      <c r="J10" s="83"/>
    </row>
    <row r="11" spans="1:10" s="72" customFormat="1" ht="12" hidden="1" thickBot="1">
      <c r="A11" s="683"/>
      <c r="B11" s="341"/>
      <c r="C11" s="415"/>
      <c r="D11" s="378"/>
      <c r="E11" s="378"/>
      <c r="F11" s="417"/>
      <c r="G11" s="711"/>
      <c r="H11" s="132"/>
      <c r="I11" s="132"/>
      <c r="J11" s="83"/>
    </row>
    <row r="12" spans="1:10" s="72" customFormat="1" ht="36" hidden="1" customHeight="1" thickTop="1" thickBot="1">
      <c r="A12" s="683"/>
      <c r="B12" s="68"/>
      <c r="C12" s="179"/>
      <c r="D12" s="69" t="s">
        <v>3121</v>
      </c>
      <c r="E12" s="246" t="s">
        <v>3601</v>
      </c>
      <c r="F12" s="244" t="s">
        <v>3602</v>
      </c>
      <c r="G12" s="712"/>
      <c r="H12" s="449"/>
      <c r="I12" s="132"/>
      <c r="J12" s="83"/>
    </row>
    <row r="13" spans="1:10" s="72" customFormat="1" ht="12" hidden="1" customHeight="1" thickTop="1" thickBot="1">
      <c r="A13" s="683"/>
      <c r="B13" s="73"/>
      <c r="C13" s="251" t="s">
        <v>3603</v>
      </c>
      <c r="D13" s="74" t="s">
        <v>1173</v>
      </c>
      <c r="E13" s="245" t="s">
        <v>3128</v>
      </c>
      <c r="F13" s="245" t="s">
        <v>3604</v>
      </c>
      <c r="G13" s="711"/>
      <c r="H13" s="132"/>
      <c r="I13" s="132"/>
      <c r="J13" s="83"/>
    </row>
    <row r="14" spans="1:10" s="72" customFormat="1" ht="15" hidden="1" customHeight="1" thickTop="1">
      <c r="A14" s="683"/>
      <c r="B14" s="450" t="s">
        <v>3605</v>
      </c>
      <c r="C14" s="451" t="s">
        <v>3606</v>
      </c>
      <c r="D14" s="457">
        <v>43415</v>
      </c>
      <c r="E14" s="452"/>
      <c r="F14" s="457"/>
      <c r="G14" s="711"/>
      <c r="H14" s="132"/>
      <c r="I14" s="132"/>
      <c r="J14" s="83"/>
    </row>
    <row r="15" spans="1:10" s="72" customFormat="1" ht="15" hidden="1" customHeight="1">
      <c r="A15" s="683"/>
      <c r="B15" s="484"/>
      <c r="C15" s="531" t="s">
        <v>3607</v>
      </c>
      <c r="D15" s="526" t="s">
        <v>3606</v>
      </c>
      <c r="E15" s="452">
        <v>43441</v>
      </c>
      <c r="F15" s="457">
        <v>43447</v>
      </c>
      <c r="G15" s="711"/>
      <c r="H15" s="132"/>
      <c r="I15" s="132"/>
      <c r="J15" s="83"/>
    </row>
    <row r="16" spans="1:10" s="72" customFormat="1" ht="15" hidden="1" customHeight="1">
      <c r="A16" s="683"/>
      <c r="B16" s="557" t="s">
        <v>2151</v>
      </c>
      <c r="C16" s="485" t="s">
        <v>3608</v>
      </c>
      <c r="D16" s="467">
        <v>43506</v>
      </c>
      <c r="E16" s="555">
        <f t="shared" ref="E16" si="0">D16+26</f>
        <v>43532</v>
      </c>
      <c r="F16" s="467">
        <f t="shared" ref="F16" si="1">D16+32</f>
        <v>43538</v>
      </c>
      <c r="G16" s="711"/>
      <c r="H16" s="132"/>
      <c r="I16" s="132"/>
      <c r="J16" s="83"/>
    </row>
    <row r="17" spans="1:8" s="72" customFormat="1" ht="15" hidden="1" customHeight="1">
      <c r="A17" s="683"/>
      <c r="B17" s="342" t="s">
        <v>3229</v>
      </c>
      <c r="C17" s="485" t="s">
        <v>3609</v>
      </c>
      <c r="D17" s="287">
        <v>43632</v>
      </c>
      <c r="E17" s="586" t="s">
        <v>3610</v>
      </c>
      <c r="F17" s="287"/>
      <c r="G17" s="711"/>
      <c r="H17" s="132"/>
    </row>
    <row r="18" spans="1:8" s="72" customFormat="1" ht="15" hidden="1" customHeight="1">
      <c r="A18" s="683" t="s">
        <v>3611</v>
      </c>
      <c r="B18" s="572"/>
      <c r="C18" s="585" t="s">
        <v>3612</v>
      </c>
      <c r="D18" s="587" t="s">
        <v>3610</v>
      </c>
      <c r="E18" s="452">
        <v>43659</v>
      </c>
      <c r="F18" s="457">
        <v>43665</v>
      </c>
      <c r="G18" s="711"/>
      <c r="H18" s="132"/>
    </row>
    <row r="19" spans="1:8" s="72" customFormat="1" ht="14.25" hidden="1" customHeight="1">
      <c r="A19" s="674"/>
      <c r="B19" s="610" t="s">
        <v>2429</v>
      </c>
      <c r="C19" s="611" t="s">
        <v>3613</v>
      </c>
      <c r="D19" s="633">
        <v>43779</v>
      </c>
      <c r="E19" s="629" t="s">
        <v>3614</v>
      </c>
      <c r="F19" s="609"/>
      <c r="G19" s="711"/>
      <c r="H19" s="132"/>
    </row>
    <row r="20" spans="1:8" s="72" customFormat="1" ht="14.25" hidden="1" customHeight="1">
      <c r="A20" s="674"/>
      <c r="B20" s="628"/>
      <c r="C20" s="632" t="s">
        <v>3615</v>
      </c>
      <c r="D20" s="625" t="s">
        <v>3616</v>
      </c>
      <c r="E20" s="626">
        <v>43805</v>
      </c>
      <c r="F20" s="627">
        <v>43811</v>
      </c>
      <c r="G20" s="711"/>
      <c r="H20" s="132"/>
    </row>
    <row r="21" spans="1:8" s="72" customFormat="1" ht="14.25" hidden="1" customHeight="1">
      <c r="A21" s="674"/>
      <c r="B21" s="610" t="s">
        <v>3617</v>
      </c>
      <c r="C21" s="611" t="s">
        <v>3618</v>
      </c>
      <c r="D21" s="633">
        <v>43793</v>
      </c>
      <c r="E21" s="629" t="s">
        <v>3619</v>
      </c>
      <c r="F21" s="609"/>
      <c r="G21" s="711"/>
      <c r="H21" s="132"/>
    </row>
    <row r="22" spans="1:8" s="72" customFormat="1" ht="14.25" hidden="1" customHeight="1">
      <c r="A22" s="674"/>
      <c r="B22" s="628"/>
      <c r="C22" s="632" t="s">
        <v>3620</v>
      </c>
      <c r="D22" s="625" t="s">
        <v>3621</v>
      </c>
      <c r="E22" s="626">
        <v>43819</v>
      </c>
      <c r="F22" s="627">
        <v>43825</v>
      </c>
      <c r="G22" s="711"/>
      <c r="H22" s="132"/>
    </row>
    <row r="23" spans="1:8" s="72" customFormat="1" ht="14.25" hidden="1" customHeight="1">
      <c r="A23" s="674"/>
      <c r="B23" s="623" t="s">
        <v>2398</v>
      </c>
      <c r="C23" s="624" t="s">
        <v>3622</v>
      </c>
      <c r="D23" s="589">
        <v>43814</v>
      </c>
      <c r="E23" s="629" t="s">
        <v>3623</v>
      </c>
      <c r="F23" s="609"/>
      <c r="G23" s="711"/>
      <c r="H23" s="132"/>
    </row>
    <row r="24" spans="1:8" s="72" customFormat="1" ht="14.25" hidden="1" customHeight="1">
      <c r="A24" s="674"/>
      <c r="B24" s="628"/>
      <c r="C24" s="632" t="s">
        <v>3624</v>
      </c>
      <c r="D24" s="625" t="s">
        <v>3625</v>
      </c>
      <c r="E24" s="626">
        <v>43840</v>
      </c>
      <c r="F24" s="627">
        <v>43846</v>
      </c>
      <c r="G24" s="711"/>
      <c r="H24" s="132"/>
    </row>
    <row r="25" spans="1:8" s="72" customFormat="1" ht="14.25" hidden="1" customHeight="1" thickBot="1">
      <c r="A25" s="674"/>
      <c r="B25" s="675" t="s">
        <v>3626</v>
      </c>
      <c r="C25" s="676" t="s">
        <v>3627</v>
      </c>
      <c r="D25" s="677">
        <v>43849</v>
      </c>
      <c r="E25" s="699">
        <v>43875</v>
      </c>
      <c r="F25" s="699">
        <v>43881</v>
      </c>
      <c r="G25" s="711"/>
      <c r="H25" s="132"/>
    </row>
    <row r="26" spans="1:8" s="72" customFormat="1" ht="14.25" hidden="1" customHeight="1">
      <c r="A26" s="674" t="s">
        <v>2429</v>
      </c>
      <c r="B26" s="700" t="s">
        <v>3628</v>
      </c>
      <c r="C26" s="701" t="s">
        <v>3629</v>
      </c>
      <c r="D26" s="702">
        <v>43850</v>
      </c>
      <c r="E26" s="687" t="s">
        <v>3630</v>
      </c>
      <c r="F26" s="688"/>
      <c r="G26" s="711"/>
      <c r="H26" s="132">
        <f>D26+25</f>
        <v>43875</v>
      </c>
    </row>
    <row r="27" spans="1:8" s="72" customFormat="1" ht="14.25" hidden="1" customHeight="1" thickBot="1">
      <c r="A27" s="674"/>
      <c r="B27" s="689"/>
      <c r="C27" s="690" t="s">
        <v>3631</v>
      </c>
      <c r="D27" s="691" t="s">
        <v>3632</v>
      </c>
      <c r="E27" s="703">
        <v>43883</v>
      </c>
      <c r="F27" s="704">
        <v>43889</v>
      </c>
      <c r="G27" s="711"/>
      <c r="H27" s="132"/>
    </row>
    <row r="28" spans="1:8" s="72" customFormat="1" ht="14.25" hidden="1" customHeight="1" thickBot="1">
      <c r="A28" s="674" t="s">
        <v>3633</v>
      </c>
      <c r="B28" s="695" t="s">
        <v>2151</v>
      </c>
      <c r="C28" s="685" t="s">
        <v>3634</v>
      </c>
      <c r="D28" s="696">
        <v>43863</v>
      </c>
      <c r="E28" s="697">
        <v>43889</v>
      </c>
      <c r="F28" s="698">
        <v>43895</v>
      </c>
      <c r="G28" s="711"/>
      <c r="H28" s="132"/>
    </row>
    <row r="29" spans="1:8" s="72" customFormat="1" ht="14.25" hidden="1" customHeight="1">
      <c r="A29" s="674"/>
      <c r="B29" s="684" t="s">
        <v>3635</v>
      </c>
      <c r="C29" s="685" t="s">
        <v>3636</v>
      </c>
      <c r="D29" s="686">
        <v>43870</v>
      </c>
      <c r="E29" s="687" t="s">
        <v>3637</v>
      </c>
      <c r="F29" s="687" t="s">
        <v>3638</v>
      </c>
      <c r="G29" s="711"/>
      <c r="H29" s="132"/>
    </row>
    <row r="30" spans="1:8" s="72" customFormat="1" ht="14.25" hidden="1" customHeight="1">
      <c r="A30" s="674"/>
      <c r="B30" s="727"/>
      <c r="C30" s="728" t="s">
        <v>3639</v>
      </c>
      <c r="D30" s="729" t="s">
        <v>3640</v>
      </c>
      <c r="E30" s="730" t="s">
        <v>3641</v>
      </c>
      <c r="F30" s="716"/>
      <c r="G30" s="715"/>
      <c r="H30" s="132"/>
    </row>
    <row r="31" spans="1:8" s="72" customFormat="1" ht="14.25" hidden="1" customHeight="1" thickBot="1">
      <c r="A31" s="674"/>
      <c r="B31" s="723" t="s">
        <v>3633</v>
      </c>
      <c r="C31" s="690"/>
      <c r="D31" s="724" t="s">
        <v>3642</v>
      </c>
      <c r="E31" s="717" t="s">
        <v>3643</v>
      </c>
      <c r="F31" s="693">
        <v>43909</v>
      </c>
      <c r="G31" s="715"/>
      <c r="H31" s="132"/>
    </row>
    <row r="32" spans="1:8" s="72" customFormat="1" ht="14.25" hidden="1" customHeight="1" thickTop="1">
      <c r="A32" s="674" t="s">
        <v>3644</v>
      </c>
      <c r="B32" s="590" t="s">
        <v>2946</v>
      </c>
      <c r="C32" s="486" t="s">
        <v>3645</v>
      </c>
      <c r="D32" s="486">
        <v>43877</v>
      </c>
      <c r="E32" s="687" t="s">
        <v>3646</v>
      </c>
      <c r="F32" s="688"/>
      <c r="G32" s="715"/>
      <c r="H32" s="132"/>
    </row>
    <row r="33" spans="1:9" s="72" customFormat="1" ht="14.25" hidden="1" customHeight="1" thickBot="1">
      <c r="A33" s="674"/>
      <c r="B33" s="689"/>
      <c r="C33" s="762" t="s">
        <v>3642</v>
      </c>
      <c r="D33" s="763" t="s">
        <v>3647</v>
      </c>
      <c r="E33" s="764">
        <v>43903</v>
      </c>
      <c r="F33" s="765">
        <v>43909</v>
      </c>
      <c r="G33" s="711"/>
      <c r="H33" s="132"/>
      <c r="I33" s="132"/>
    </row>
    <row r="34" spans="1:9" s="72" customFormat="1" ht="14.25" hidden="1" customHeight="1" thickBot="1">
      <c r="A34" s="674" t="s">
        <v>3648</v>
      </c>
      <c r="B34" s="731" t="s">
        <v>3648</v>
      </c>
      <c r="C34" s="766" t="s">
        <v>3649</v>
      </c>
      <c r="D34" s="476">
        <v>43891</v>
      </c>
      <c r="E34" s="767" t="s">
        <v>3650</v>
      </c>
      <c r="F34" s="768">
        <v>43892</v>
      </c>
      <c r="G34" s="711"/>
      <c r="H34" s="132"/>
      <c r="I34" s="132"/>
    </row>
    <row r="35" spans="1:9" s="72" customFormat="1" ht="14.25" hidden="1" customHeight="1" thickBot="1">
      <c r="A35" s="674"/>
      <c r="B35" s="689"/>
      <c r="C35" s="722" t="s">
        <v>3651</v>
      </c>
      <c r="D35" s="694" t="s">
        <v>3650</v>
      </c>
      <c r="E35" s="718">
        <v>43917</v>
      </c>
      <c r="F35" s="719">
        <v>43892</v>
      </c>
      <c r="G35" s="711"/>
      <c r="H35" s="132"/>
      <c r="I35" s="132"/>
    </row>
    <row r="36" spans="1:9" s="72" customFormat="1" ht="14.25" hidden="1" customHeight="1" thickBot="1">
      <c r="A36" s="674"/>
      <c r="B36" s="769" t="s">
        <v>3652</v>
      </c>
      <c r="C36" s="770" t="s">
        <v>3653</v>
      </c>
      <c r="D36" s="771">
        <v>43898</v>
      </c>
      <c r="E36" s="720" t="s">
        <v>3654</v>
      </c>
      <c r="F36" s="772">
        <v>43930</v>
      </c>
      <c r="G36" s="711"/>
      <c r="H36" s="132"/>
      <c r="I36" s="132"/>
    </row>
    <row r="37" spans="1:9" s="72" customFormat="1" ht="14.25" hidden="1" customHeight="1" thickBot="1">
      <c r="A37" s="674"/>
      <c r="B37" s="723"/>
      <c r="C37" s="690" t="s">
        <v>3655</v>
      </c>
      <c r="D37" s="694" t="s">
        <v>3656</v>
      </c>
      <c r="E37" s="692">
        <v>43924</v>
      </c>
      <c r="F37" s="693">
        <v>43930</v>
      </c>
      <c r="G37" s="711"/>
      <c r="H37" s="132"/>
      <c r="I37" s="132"/>
    </row>
    <row r="38" spans="1:9" s="72" customFormat="1" ht="14.25" hidden="1" customHeight="1" thickBot="1">
      <c r="A38" s="674" t="s">
        <v>3657</v>
      </c>
      <c r="B38" s="773" t="s">
        <v>3658</v>
      </c>
      <c r="C38" s="774" t="s">
        <v>3659</v>
      </c>
      <c r="D38" s="775">
        <v>43910</v>
      </c>
      <c r="E38" s="776" t="s">
        <v>3660</v>
      </c>
      <c r="F38" s="420">
        <v>43937</v>
      </c>
      <c r="G38" s="711"/>
      <c r="H38" s="132"/>
      <c r="I38" s="132"/>
    </row>
    <row r="39" spans="1:9" s="72" customFormat="1" ht="14.25" hidden="1" customHeight="1">
      <c r="A39" s="674"/>
      <c r="B39" s="777" t="s">
        <v>3148</v>
      </c>
      <c r="C39" s="778" t="s">
        <v>3661</v>
      </c>
      <c r="D39" s="779">
        <v>43905</v>
      </c>
      <c r="E39" s="749" t="s">
        <v>3662</v>
      </c>
      <c r="F39" s="780"/>
      <c r="G39" s="711"/>
      <c r="H39" s="132"/>
      <c r="I39" s="132"/>
    </row>
    <row r="40" spans="1:9" s="72" customFormat="1" ht="14.25" hidden="1" customHeight="1" thickBot="1">
      <c r="A40" s="674"/>
      <c r="B40" s="689"/>
      <c r="C40" s="690" t="s">
        <v>3663</v>
      </c>
      <c r="D40" s="694" t="s">
        <v>3664</v>
      </c>
      <c r="E40" s="692">
        <v>43931</v>
      </c>
      <c r="F40" s="693">
        <v>43937</v>
      </c>
      <c r="G40" s="711"/>
      <c r="H40" s="132"/>
      <c r="I40" s="132"/>
    </row>
    <row r="41" spans="1:9" s="72" customFormat="1" ht="14.25" hidden="1" customHeight="1">
      <c r="A41" s="674"/>
      <c r="B41" s="610" t="s">
        <v>3665</v>
      </c>
      <c r="C41" s="611" t="s">
        <v>3666</v>
      </c>
      <c r="D41" s="612">
        <v>43912</v>
      </c>
      <c r="E41" s="631">
        <f t="shared" ref="E41" si="2">D41+26</f>
        <v>43938</v>
      </c>
      <c r="F41" s="612">
        <f t="shared" ref="F41" si="3">D41+32</f>
        <v>43944</v>
      </c>
      <c r="G41" s="711"/>
      <c r="H41" s="132"/>
      <c r="I41" s="132"/>
    </row>
    <row r="42" spans="1:9" s="72" customFormat="1" ht="14.25" hidden="1" customHeight="1">
      <c r="A42" s="674"/>
      <c r="B42" s="784"/>
      <c r="C42" s="785"/>
      <c r="D42" s="784"/>
      <c r="E42" s="784"/>
      <c r="F42" s="784"/>
      <c r="G42" s="786"/>
      <c r="H42" s="132"/>
      <c r="I42" s="132"/>
    </row>
    <row r="43" spans="1:9" s="72" customFormat="1" ht="14.25" hidden="1" customHeight="1" thickBot="1">
      <c r="A43" s="674"/>
      <c r="B43" s="787"/>
      <c r="C43" s="788"/>
      <c r="D43" s="787"/>
      <c r="E43" s="787"/>
      <c r="F43" s="787"/>
      <c r="G43" s="789"/>
      <c r="H43" s="132"/>
      <c r="I43" s="132"/>
    </row>
    <row r="44" spans="1:9" s="72" customFormat="1" ht="28.5" hidden="1" customHeight="1" thickTop="1" thickBot="1">
      <c r="A44" s="674"/>
      <c r="B44" s="68"/>
      <c r="C44" s="742"/>
      <c r="D44" s="743" t="s">
        <v>3121</v>
      </c>
      <c r="E44" s="463" t="s">
        <v>3601</v>
      </c>
      <c r="F44" s="353" t="s">
        <v>3602</v>
      </c>
      <c r="G44" s="711"/>
      <c r="H44" s="132"/>
      <c r="I44" s="132"/>
    </row>
    <row r="45" spans="1:9" s="72" customFormat="1" ht="14.25" hidden="1" customHeight="1" thickTop="1" thickBot="1">
      <c r="A45" s="674"/>
      <c r="B45" s="1179" t="s">
        <v>3667</v>
      </c>
      <c r="C45" s="744" t="s">
        <v>3603</v>
      </c>
      <c r="D45" s="745" t="s">
        <v>1173</v>
      </c>
      <c r="E45" s="358" t="s">
        <v>3129</v>
      </c>
      <c r="F45" s="358" t="s">
        <v>3668</v>
      </c>
      <c r="G45" s="929"/>
      <c r="H45" s="132"/>
      <c r="I45" s="132"/>
    </row>
    <row r="46" spans="1:9" s="72" customFormat="1" ht="14.25" hidden="1" customHeight="1" thickTop="1" thickBot="1">
      <c r="A46" s="674" t="s">
        <v>3669</v>
      </c>
      <c r="B46" s="557" t="s">
        <v>2151</v>
      </c>
      <c r="C46" s="624" t="s">
        <v>3670</v>
      </c>
      <c r="D46" s="673">
        <v>43931</v>
      </c>
      <c r="E46" s="467">
        <v>43968</v>
      </c>
      <c r="F46" s="467">
        <v>43974</v>
      </c>
      <c r="G46" s="929">
        <v>43926</v>
      </c>
      <c r="H46" s="132"/>
      <c r="I46" s="132"/>
    </row>
    <row r="47" spans="1:9" s="72" customFormat="1" ht="14.25" hidden="1" customHeight="1">
      <c r="A47" s="674" t="s">
        <v>3671</v>
      </c>
      <c r="B47" s="815" t="s">
        <v>2004</v>
      </c>
      <c r="C47" s="819" t="s">
        <v>3672</v>
      </c>
      <c r="D47" s="817">
        <v>43942</v>
      </c>
      <c r="E47" s="818" t="s">
        <v>3673</v>
      </c>
      <c r="F47" s="816"/>
      <c r="G47" s="929">
        <v>43940</v>
      </c>
      <c r="H47" s="132"/>
      <c r="I47" s="132"/>
    </row>
    <row r="48" spans="1:9" s="72" customFormat="1" ht="14.25" hidden="1" customHeight="1" thickBot="1">
      <c r="A48" s="674"/>
      <c r="B48" s="826"/>
      <c r="C48" s="827" t="s">
        <v>3674</v>
      </c>
      <c r="D48" s="828" t="s">
        <v>3675</v>
      </c>
      <c r="E48" s="829">
        <v>43968</v>
      </c>
      <c r="F48" s="830">
        <v>43974</v>
      </c>
      <c r="G48" s="929"/>
      <c r="H48" s="132"/>
      <c r="I48" s="132"/>
    </row>
    <row r="49" spans="1:9" s="72" customFormat="1" ht="14.25" hidden="1" customHeight="1">
      <c r="A49" s="674"/>
      <c r="B49" s="904" t="s">
        <v>3676</v>
      </c>
      <c r="C49" s="905" t="s">
        <v>2409</v>
      </c>
      <c r="D49" s="906">
        <v>43944</v>
      </c>
      <c r="E49" s="907" t="s">
        <v>3677</v>
      </c>
      <c r="F49" s="816"/>
      <c r="G49" s="929">
        <v>43947</v>
      </c>
      <c r="H49" s="132"/>
      <c r="I49" s="132"/>
    </row>
    <row r="50" spans="1:9" s="72" customFormat="1" ht="14.25" hidden="1" customHeight="1">
      <c r="A50" s="674"/>
      <c r="B50" s="833" t="s">
        <v>2059</v>
      </c>
      <c r="C50" s="834" t="s">
        <v>3678</v>
      </c>
      <c r="D50" s="835">
        <v>43951</v>
      </c>
      <c r="E50" s="836" t="s">
        <v>3679</v>
      </c>
      <c r="F50" s="837"/>
      <c r="G50" s="929"/>
      <c r="H50" s="132"/>
      <c r="I50" s="132"/>
    </row>
    <row r="51" spans="1:9" s="72" customFormat="1" ht="23.25" hidden="1" thickBot="1">
      <c r="A51" s="825" t="s">
        <v>3680</v>
      </c>
      <c r="B51" s="831"/>
      <c r="C51" s="913" t="s">
        <v>3681</v>
      </c>
      <c r="D51" s="915" t="s">
        <v>3682</v>
      </c>
      <c r="E51" s="916">
        <v>43975</v>
      </c>
      <c r="F51" s="832">
        <v>43982</v>
      </c>
      <c r="G51" s="929"/>
      <c r="H51" s="132"/>
      <c r="I51" s="132"/>
    </row>
    <row r="52" spans="1:9" s="72" customFormat="1" ht="14.25" hidden="1" customHeight="1" thickBot="1">
      <c r="A52" s="674"/>
      <c r="B52" s="908" t="s">
        <v>3313</v>
      </c>
      <c r="C52" s="912" t="s">
        <v>3683</v>
      </c>
      <c r="D52" s="914">
        <v>43954</v>
      </c>
      <c r="E52" s="842" t="s">
        <v>3684</v>
      </c>
      <c r="F52" s="688"/>
      <c r="G52" s="929"/>
      <c r="H52" s="132"/>
      <c r="I52" s="132"/>
    </row>
    <row r="53" spans="1:9" s="72" customFormat="1" ht="14.25" hidden="1" customHeight="1" thickBot="1">
      <c r="A53" s="674"/>
      <c r="B53" s="839"/>
      <c r="C53" s="909" t="s">
        <v>3685</v>
      </c>
      <c r="D53" s="910" t="s">
        <v>3684</v>
      </c>
      <c r="E53" s="911">
        <v>43983</v>
      </c>
      <c r="F53" s="855"/>
      <c r="G53" s="929"/>
      <c r="H53" s="132"/>
      <c r="I53" s="132"/>
    </row>
    <row r="54" spans="1:9" s="72" customFormat="1" ht="14.25" hidden="1" customHeight="1">
      <c r="A54" s="674" t="s">
        <v>3686</v>
      </c>
      <c r="B54" s="856" t="s">
        <v>3337</v>
      </c>
      <c r="C54" s="857" t="s">
        <v>3687</v>
      </c>
      <c r="D54" s="858">
        <v>43960</v>
      </c>
      <c r="E54" s="720" t="s">
        <v>3688</v>
      </c>
      <c r="F54" s="688"/>
      <c r="G54" s="929"/>
      <c r="H54" s="132"/>
      <c r="I54" s="132"/>
    </row>
    <row r="55" spans="1:9" s="72" customFormat="1" ht="14.25" hidden="1" customHeight="1" thickBot="1">
      <c r="A55" s="674"/>
      <c r="B55" s="839"/>
      <c r="C55" s="843" t="s">
        <v>3689</v>
      </c>
      <c r="D55" s="842" t="s">
        <v>3690</v>
      </c>
      <c r="E55" s="840">
        <v>43990</v>
      </c>
      <c r="F55" s="841">
        <v>43996</v>
      </c>
      <c r="G55" s="929"/>
      <c r="H55" s="132"/>
      <c r="I55" s="132"/>
    </row>
    <row r="56" spans="1:9" s="72" customFormat="1" ht="14.25" hidden="1" customHeight="1">
      <c r="A56" s="674" t="s">
        <v>3691</v>
      </c>
      <c r="B56" s="623" t="s">
        <v>2590</v>
      </c>
      <c r="C56" s="624" t="s">
        <v>3692</v>
      </c>
      <c r="D56" s="486">
        <v>43988</v>
      </c>
      <c r="E56" s="782">
        <f t="shared" ref="E56" si="4">D56+29</f>
        <v>44017</v>
      </c>
      <c r="F56" s="486">
        <f t="shared" ref="F56" si="5">D56+35</f>
        <v>44023</v>
      </c>
      <c r="G56" s="929"/>
      <c r="H56" s="132"/>
      <c r="I56" s="132"/>
    </row>
    <row r="57" spans="1:9" s="72" customFormat="1" ht="14.25" hidden="1" customHeight="1" thickBot="1">
      <c r="A57" s="674" t="s">
        <v>2709</v>
      </c>
      <c r="B57" s="623" t="s">
        <v>3691</v>
      </c>
      <c r="C57" s="624" t="s">
        <v>3693</v>
      </c>
      <c r="D57" s="486">
        <v>43996</v>
      </c>
      <c r="E57" s="782">
        <f t="shared" ref="E57" si="6">D57+29</f>
        <v>44025</v>
      </c>
      <c r="F57" s="486">
        <f t="shared" ref="F57" si="7">D57+35</f>
        <v>44031</v>
      </c>
      <c r="G57" s="929"/>
      <c r="H57" s="132"/>
      <c r="I57" s="132"/>
    </row>
    <row r="58" spans="1:9" s="72" customFormat="1" ht="14.25" hidden="1" customHeight="1">
      <c r="A58" s="674" t="s">
        <v>2754</v>
      </c>
      <c r="B58" s="883" t="s">
        <v>2709</v>
      </c>
      <c r="C58" s="884" t="s">
        <v>3694</v>
      </c>
      <c r="D58" s="885">
        <v>44003</v>
      </c>
      <c r="E58" s="886" t="s">
        <v>3695</v>
      </c>
      <c r="F58" s="688"/>
      <c r="G58" s="929"/>
      <c r="H58" s="132"/>
      <c r="I58" s="132"/>
    </row>
    <row r="59" spans="1:9" s="72" customFormat="1" ht="14.25" hidden="1" customHeight="1" thickBot="1">
      <c r="A59" s="674"/>
      <c r="B59" s="887"/>
      <c r="C59" s="888" t="s">
        <v>3696</v>
      </c>
      <c r="D59" s="889" t="s">
        <v>3695</v>
      </c>
      <c r="E59" s="890">
        <v>44032</v>
      </c>
      <c r="F59" s="859">
        <v>44038</v>
      </c>
      <c r="G59" s="929"/>
      <c r="H59" s="132"/>
      <c r="I59" s="132"/>
    </row>
    <row r="60" spans="1:9" s="72" customFormat="1" ht="14.25" hidden="1" customHeight="1">
      <c r="A60" s="674"/>
      <c r="B60" s="892" t="s">
        <v>2754</v>
      </c>
      <c r="C60" s="685" t="s">
        <v>3697</v>
      </c>
      <c r="D60" s="895">
        <v>44008</v>
      </c>
      <c r="E60" s="589">
        <v>44038</v>
      </c>
      <c r="F60" s="589">
        <v>44044</v>
      </c>
      <c r="G60" s="930">
        <v>44010</v>
      </c>
      <c r="H60" s="132"/>
      <c r="I60" s="132"/>
    </row>
    <row r="61" spans="1:9" s="72" customFormat="1" ht="14.25" hidden="1" customHeight="1">
      <c r="A61" s="674"/>
      <c r="B61" s="900" t="s">
        <v>2563</v>
      </c>
      <c r="C61" s="901" t="s">
        <v>3698</v>
      </c>
      <c r="D61" s="902">
        <v>44017</v>
      </c>
      <c r="E61" s="903">
        <f>D61+29</f>
        <v>44046</v>
      </c>
      <c r="F61" s="903">
        <f t="shared" ref="F61" si="8">D61+35</f>
        <v>44052</v>
      </c>
      <c r="G61" s="929"/>
      <c r="H61" s="132"/>
      <c r="I61" s="132"/>
    </row>
    <row r="62" spans="1:9" s="72" customFormat="1" ht="14.25" hidden="1" customHeight="1" thickBot="1">
      <c r="A62" s="674"/>
      <c r="B62" s="1022" t="s">
        <v>3699</v>
      </c>
      <c r="C62" s="1023" t="s">
        <v>3700</v>
      </c>
      <c r="D62" s="1024">
        <v>44153</v>
      </c>
      <c r="E62" s="1025" t="s">
        <v>3701</v>
      </c>
      <c r="F62" s="1026"/>
      <c r="G62" s="711"/>
      <c r="H62" s="132"/>
      <c r="I62" s="132"/>
    </row>
    <row r="63" spans="1:9" s="72" customFormat="1" ht="14.25" hidden="1" customHeight="1" thickBot="1">
      <c r="A63" s="674"/>
      <c r="B63" s="1027"/>
      <c r="C63" s="1028" t="s">
        <v>3702</v>
      </c>
      <c r="D63" s="1025" t="s">
        <v>3703</v>
      </c>
      <c r="E63" s="1024">
        <v>44177</v>
      </c>
      <c r="F63" s="1024">
        <v>44183</v>
      </c>
      <c r="G63" s="711"/>
      <c r="H63" s="132"/>
      <c r="I63" s="132"/>
    </row>
    <row r="64" spans="1:9" s="72" customFormat="1" ht="14.25" hidden="1" customHeight="1" thickBot="1">
      <c r="A64" s="1127" t="s">
        <v>2590</v>
      </c>
      <c r="B64" s="1135" t="s">
        <v>3704</v>
      </c>
      <c r="C64" s="1136" t="s">
        <v>3705</v>
      </c>
      <c r="D64" s="1161">
        <v>44243</v>
      </c>
      <c r="E64" s="1161">
        <v>44276</v>
      </c>
      <c r="F64" s="1161">
        <v>44282</v>
      </c>
      <c r="G64" s="1131">
        <v>44241</v>
      </c>
      <c r="H64" s="1139">
        <f t="shared" ref="H64:H65" si="9">D64-G64</f>
        <v>2</v>
      </c>
      <c r="I64" s="1131">
        <v>44227</v>
      </c>
    </row>
    <row r="65" spans="1:11" s="72" customFormat="1" ht="14.25" hidden="1" customHeight="1" thickTop="1">
      <c r="A65" s="1127" t="s">
        <v>3704</v>
      </c>
      <c r="B65" s="1128" t="s">
        <v>2590</v>
      </c>
      <c r="C65" s="1137" t="s">
        <v>3706</v>
      </c>
      <c r="D65" s="1129">
        <v>44249</v>
      </c>
      <c r="E65" s="1130">
        <f>D65+28</f>
        <v>44277</v>
      </c>
      <c r="F65" s="1129">
        <f>D65+34</f>
        <v>44283</v>
      </c>
      <c r="G65" s="1131">
        <f t="shared" ref="G65" si="10">G64+7</f>
        <v>44248</v>
      </c>
      <c r="H65" s="1139">
        <f t="shared" si="9"/>
        <v>1</v>
      </c>
      <c r="I65" s="1131">
        <v>44234</v>
      </c>
      <c r="J65" s="83"/>
      <c r="K65" s="80"/>
    </row>
    <row r="66" spans="1:11" s="72" customFormat="1" ht="14.25" hidden="1" customHeight="1">
      <c r="A66" s="1127"/>
      <c r="B66" s="1132" t="s">
        <v>3707</v>
      </c>
      <c r="C66" s="1138" t="s">
        <v>3708</v>
      </c>
      <c r="D66" s="1129">
        <v>44255</v>
      </c>
      <c r="E66" s="1134">
        <v>44292</v>
      </c>
      <c r="F66" s="1129">
        <v>44239</v>
      </c>
      <c r="G66" s="1131">
        <f t="shared" ref="G66:G67" si="11">G65+7</f>
        <v>44255</v>
      </c>
      <c r="H66" s="1139">
        <f t="shared" ref="H66:H70" si="12">D66-G66</f>
        <v>0</v>
      </c>
      <c r="I66" s="1131">
        <v>44241</v>
      </c>
      <c r="J66" s="83"/>
      <c r="K66" s="80"/>
    </row>
    <row r="67" spans="1:11" s="72" customFormat="1" ht="14.25" hidden="1" customHeight="1" thickBot="1">
      <c r="A67" s="1127"/>
      <c r="B67" s="1165" t="s">
        <v>3164</v>
      </c>
      <c r="C67" s="1166" t="s">
        <v>3709</v>
      </c>
      <c r="D67" s="1167">
        <v>44265</v>
      </c>
      <c r="E67" s="1168">
        <v>44296</v>
      </c>
      <c r="F67" s="1169">
        <v>44302</v>
      </c>
      <c r="G67" s="1131">
        <f t="shared" si="11"/>
        <v>44262</v>
      </c>
      <c r="H67" s="1139">
        <f t="shared" si="12"/>
        <v>3</v>
      </c>
      <c r="I67" s="1131">
        <v>44248</v>
      </c>
      <c r="J67" s="83"/>
      <c r="K67" s="80"/>
    </row>
    <row r="68" spans="1:11" s="72" customFormat="1" ht="14.25" hidden="1" customHeight="1">
      <c r="A68" s="1127"/>
      <c r="B68" s="1171" t="s">
        <v>3710</v>
      </c>
      <c r="C68" s="1178" t="s">
        <v>3711</v>
      </c>
      <c r="D68" s="1172">
        <v>44268</v>
      </c>
      <c r="E68" s="1172" t="s">
        <v>3712</v>
      </c>
      <c r="F68" s="1173"/>
      <c r="G68" s="1131"/>
      <c r="H68" s="1139"/>
      <c r="I68" s="1131"/>
      <c r="J68" s="83"/>
      <c r="K68" s="80"/>
    </row>
    <row r="69" spans="1:11" s="72" customFormat="1" ht="14.25" hidden="1" customHeight="1" thickBot="1">
      <c r="A69" s="1127" t="s">
        <v>3713</v>
      </c>
      <c r="B69" s="1174"/>
      <c r="C69" s="1177" t="s">
        <v>3714</v>
      </c>
      <c r="D69" s="1175" t="s">
        <v>3715</v>
      </c>
      <c r="E69" s="1175">
        <v>44296</v>
      </c>
      <c r="F69" s="1176">
        <v>44302</v>
      </c>
      <c r="G69" s="1131">
        <v>44269</v>
      </c>
      <c r="H69" s="1139">
        <f>D68-G69</f>
        <v>-1</v>
      </c>
      <c r="I69" s="1131">
        <v>44255</v>
      </c>
      <c r="J69" s="83"/>
      <c r="K69" s="80"/>
    </row>
    <row r="70" spans="1:11" s="72" customFormat="1" ht="14.25" hidden="1" customHeight="1" thickBot="1">
      <c r="A70" s="1162" t="s">
        <v>3716</v>
      </c>
      <c r="B70" s="1170" t="s">
        <v>3066</v>
      </c>
      <c r="C70" s="1137" t="s">
        <v>3717</v>
      </c>
      <c r="D70" s="1180">
        <v>44276</v>
      </c>
      <c r="E70" s="1130">
        <f>D70+30</f>
        <v>44306</v>
      </c>
      <c r="F70" s="1129">
        <f>D70+36</f>
        <v>44312</v>
      </c>
      <c r="G70" s="1131">
        <v>44276</v>
      </c>
      <c r="H70" s="1139">
        <f t="shared" si="12"/>
        <v>0</v>
      </c>
      <c r="I70" s="1131">
        <f>G70-7</f>
        <v>44269</v>
      </c>
      <c r="J70" s="83"/>
      <c r="K70" s="80"/>
    </row>
    <row r="71" spans="1:11" s="72" customFormat="1" ht="15.75" customHeight="1" thickBot="1">
      <c r="A71" s="1162"/>
      <c r="B71" s="85"/>
      <c r="C71" s="85"/>
      <c r="D71" s="85"/>
      <c r="E71" s="85"/>
      <c r="F71" s="85"/>
      <c r="G71" s="1131"/>
      <c r="H71" s="1139"/>
      <c r="I71" s="1131"/>
      <c r="J71" s="83"/>
      <c r="K71" s="80"/>
    </row>
    <row r="72" spans="1:11" s="72" customFormat="1" ht="28.5" hidden="1" customHeight="1">
      <c r="A72" s="1162"/>
      <c r="B72" s="349"/>
      <c r="C72" s="350"/>
      <c r="D72" s="351" t="s">
        <v>1985</v>
      </c>
      <c r="E72" s="1245" t="s">
        <v>3718</v>
      </c>
      <c r="F72" s="1184" t="s">
        <v>3719</v>
      </c>
      <c r="G72" s="1185" t="s">
        <v>1988</v>
      </c>
      <c r="H72" s="1185" t="s">
        <v>1350</v>
      </c>
      <c r="I72" s="1197" t="s">
        <v>3720</v>
      </c>
      <c r="J72" s="83"/>
      <c r="K72" s="80"/>
    </row>
    <row r="73" spans="1:11" s="72" customFormat="1" ht="14.25" hidden="1" customHeight="1" thickBot="1">
      <c r="A73" s="1162"/>
      <c r="B73" s="354"/>
      <c r="C73" s="1241" t="s">
        <v>3721</v>
      </c>
      <c r="D73" s="356" t="s">
        <v>2888</v>
      </c>
      <c r="E73" s="1186"/>
      <c r="F73" s="1187"/>
      <c r="G73" s="1188"/>
      <c r="H73" s="358" t="s">
        <v>3722</v>
      </c>
      <c r="I73" s="358" t="s">
        <v>3604</v>
      </c>
      <c r="J73" s="83"/>
      <c r="K73" s="80"/>
    </row>
    <row r="74" spans="1:11" s="72" customFormat="1" ht="14.25" hidden="1" customHeight="1" thickTop="1">
      <c r="A74" s="1127"/>
      <c r="B74" s="1230" t="s">
        <v>3350</v>
      </c>
      <c r="C74" s="1231" t="s">
        <v>3723</v>
      </c>
      <c r="D74" s="1231">
        <v>44296</v>
      </c>
      <c r="E74" s="1189">
        <f>D74+5</f>
        <v>44301</v>
      </c>
      <c r="F74" s="1192" t="s">
        <v>2527</v>
      </c>
      <c r="G74" s="1196" t="s">
        <v>3724</v>
      </c>
      <c r="H74" s="1231">
        <v>44307</v>
      </c>
      <c r="I74" s="1231">
        <f>D74+28</f>
        <v>44324</v>
      </c>
      <c r="J74" s="83"/>
      <c r="K74" s="83" t="str">
        <f>IF(H74&gt;E74,".","XX")</f>
        <v>.</v>
      </c>
    </row>
    <row r="75" spans="1:11" s="72" customFormat="1" ht="14.25" hidden="1" customHeight="1" thickBot="1">
      <c r="A75" s="1127"/>
      <c r="B75" s="1160"/>
      <c r="C75" s="1161"/>
      <c r="D75" s="1161"/>
      <c r="E75" s="1191"/>
      <c r="F75" s="1193"/>
      <c r="G75" s="1135"/>
      <c r="H75" s="1194"/>
      <c r="I75" s="1195"/>
      <c r="J75" s="83"/>
      <c r="K75" s="83" t="str">
        <f>IF(H75&gt;E74,".","XX")</f>
        <v>XX</v>
      </c>
    </row>
    <row r="76" spans="1:11" s="72" customFormat="1" ht="14.25" hidden="1" customHeight="1" thickTop="1">
      <c r="A76" s="1127"/>
      <c r="B76" s="1200" t="s">
        <v>2412</v>
      </c>
      <c r="C76" s="1231" t="s">
        <v>3725</v>
      </c>
      <c r="D76" s="1231">
        <v>44303</v>
      </c>
      <c r="E76" s="1189">
        <f>D76+5</f>
        <v>44308</v>
      </c>
      <c r="F76" s="1206" t="s">
        <v>3726</v>
      </c>
      <c r="G76" s="1207" t="s">
        <v>3727</v>
      </c>
      <c r="H76" s="1201">
        <v>44314</v>
      </c>
      <c r="I76" s="1201">
        <f>D76+28</f>
        <v>44331</v>
      </c>
      <c r="J76" s="83"/>
      <c r="K76" s="83" t="str">
        <f>IF(H76&gt;E76,".","XX")</f>
        <v>.</v>
      </c>
    </row>
    <row r="77" spans="1:11" s="72" customFormat="1" ht="14.25" hidden="1" customHeight="1" thickBot="1">
      <c r="A77" s="1127"/>
      <c r="B77" s="1203"/>
      <c r="C77" s="1161"/>
      <c r="D77" s="1161"/>
      <c r="E77" s="1191"/>
      <c r="F77" s="1208"/>
      <c r="G77" s="1212"/>
      <c r="H77" s="1210"/>
      <c r="I77" s="1210"/>
      <c r="J77" s="83"/>
      <c r="K77" s="83" t="str">
        <f>IF(H77&gt;E76,".","XX")</f>
        <v>XX</v>
      </c>
    </row>
    <row r="78" spans="1:11" s="72" customFormat="1" ht="14.25" hidden="1" customHeight="1" thickTop="1">
      <c r="A78" s="1127"/>
      <c r="B78" s="1200" t="s">
        <v>3633</v>
      </c>
      <c r="C78" s="1201" t="s">
        <v>3728</v>
      </c>
      <c r="D78" s="1201">
        <f>D74+7</f>
        <v>44303</v>
      </c>
      <c r="E78" s="1202" t="s">
        <v>3729</v>
      </c>
      <c r="F78" s="1206" t="s">
        <v>3726</v>
      </c>
      <c r="G78" s="1207" t="s">
        <v>3727</v>
      </c>
      <c r="H78" s="1201">
        <v>44314</v>
      </c>
      <c r="I78" s="1201">
        <f>D78+28</f>
        <v>44331</v>
      </c>
      <c r="J78" s="83"/>
      <c r="K78" s="83" t="str">
        <f>IF(H78&gt;E78,".","XX")</f>
        <v>XX</v>
      </c>
    </row>
    <row r="79" spans="1:11" s="72" customFormat="1" ht="14.25" hidden="1" customHeight="1" thickBot="1">
      <c r="A79" s="1127"/>
      <c r="B79" s="1203"/>
      <c r="C79" s="1204"/>
      <c r="D79" s="1204"/>
      <c r="E79" s="1205">
        <v>44312</v>
      </c>
      <c r="F79" s="1208" t="s">
        <v>3730</v>
      </c>
      <c r="G79" s="1209">
        <v>44313</v>
      </c>
      <c r="H79" s="1210"/>
      <c r="I79" s="1210"/>
      <c r="J79" s="83"/>
      <c r="K79" s="83" t="str">
        <f>IF(H79&gt;E78,".","XX")</f>
        <v>XX</v>
      </c>
    </row>
    <row r="80" spans="1:11" s="72" customFormat="1" ht="14.25" hidden="1" customHeight="1" thickTop="1">
      <c r="A80" s="1127"/>
      <c r="B80" s="1230" t="s">
        <v>2416</v>
      </c>
      <c r="C80" s="1231" t="s">
        <v>3731</v>
      </c>
      <c r="D80" s="1231">
        <v>44312</v>
      </c>
      <c r="E80" s="1189">
        <f>D80+7</f>
        <v>44319</v>
      </c>
      <c r="F80" s="1192" t="s">
        <v>3732</v>
      </c>
      <c r="G80" s="1196" t="s">
        <v>3733</v>
      </c>
      <c r="H80" s="1231">
        <v>44328</v>
      </c>
      <c r="I80" s="1231">
        <f>D80+28</f>
        <v>44340</v>
      </c>
      <c r="J80" s="83"/>
      <c r="K80" s="83" t="str">
        <f>IF(H80&gt;E80,".","XX")</f>
        <v>.</v>
      </c>
    </row>
    <row r="81" spans="2:11" s="72" customFormat="1" ht="14.25" hidden="1" customHeight="1" thickBot="1">
      <c r="B81" s="1160"/>
      <c r="C81" s="1161"/>
      <c r="D81" s="1161"/>
      <c r="E81" s="1191"/>
      <c r="F81" s="1193"/>
      <c r="G81" s="1135"/>
      <c r="H81" s="1194"/>
      <c r="I81" s="1195"/>
      <c r="J81" s="83"/>
      <c r="K81" s="83" t="str">
        <f>IF(H81&gt;E80,".","XX")</f>
        <v>XX</v>
      </c>
    </row>
    <row r="82" spans="2:11" s="72" customFormat="1" ht="14.25" hidden="1" customHeight="1" thickTop="1">
      <c r="B82" s="1222" t="s">
        <v>2380</v>
      </c>
      <c r="C82" s="1223" t="s">
        <v>3734</v>
      </c>
      <c r="D82" s="1223">
        <f>D80+7</f>
        <v>44319</v>
      </c>
      <c r="E82" s="1189">
        <f>D82+5</f>
        <v>44324</v>
      </c>
      <c r="F82" s="1192" t="s">
        <v>3164</v>
      </c>
      <c r="G82" s="1196" t="s">
        <v>3735</v>
      </c>
      <c r="H82" s="1231">
        <v>44342</v>
      </c>
      <c r="I82" s="1231">
        <f>D82+28</f>
        <v>44347</v>
      </c>
      <c r="J82" s="83"/>
      <c r="K82" s="83" t="str">
        <f>IF(H82&gt;E82,".","XX")</f>
        <v>.</v>
      </c>
    </row>
    <row r="83" spans="2:11" s="72" customFormat="1" ht="14.25" hidden="1" customHeight="1" thickBot="1">
      <c r="B83" s="1225"/>
      <c r="C83" s="1190"/>
      <c r="D83" s="1226"/>
      <c r="E83" s="1191"/>
      <c r="F83" s="1193"/>
      <c r="G83" s="1135"/>
      <c r="H83" s="1194"/>
      <c r="I83" s="1195"/>
      <c r="J83" s="83"/>
      <c r="K83" s="83" t="str">
        <f>IF(H83&gt;E82,".","XX")</f>
        <v>XX</v>
      </c>
    </row>
    <row r="84" spans="2:11" s="72" customFormat="1" ht="14.25" hidden="1" customHeight="1" thickTop="1">
      <c r="B84" s="1222" t="s">
        <v>2799</v>
      </c>
      <c r="C84" s="1223" t="s">
        <v>3736</v>
      </c>
      <c r="D84" s="1223">
        <f>D82+7</f>
        <v>44326</v>
      </c>
      <c r="E84" s="1189">
        <f>D84+5</f>
        <v>44331</v>
      </c>
      <c r="F84" s="1192" t="s">
        <v>2454</v>
      </c>
      <c r="G84" s="1196" t="s">
        <v>3737</v>
      </c>
      <c r="H84" s="1231">
        <v>44335</v>
      </c>
      <c r="I84" s="1231">
        <f>D84+28</f>
        <v>44354</v>
      </c>
      <c r="J84" s="83"/>
      <c r="K84" s="83" t="str">
        <f>IF(H84&gt;E84,".","XX")</f>
        <v>.</v>
      </c>
    </row>
    <row r="85" spans="2:11" s="72" customFormat="1" ht="14.25" hidden="1" customHeight="1" thickBot="1">
      <c r="B85" s="1225"/>
      <c r="C85" s="1190"/>
      <c r="D85" s="1226"/>
      <c r="E85" s="1191"/>
      <c r="F85" s="1193"/>
      <c r="G85" s="1135"/>
      <c r="H85" s="1194"/>
      <c r="I85" s="1195"/>
      <c r="J85" s="83"/>
      <c r="K85" s="83" t="str">
        <f>IF(H85&gt;E84,".","XX")</f>
        <v>XX</v>
      </c>
    </row>
    <row r="86" spans="2:11" s="72" customFormat="1" ht="29.25" hidden="1" customHeight="1" thickTop="1">
      <c r="B86" s="349"/>
      <c r="C86" s="350"/>
      <c r="D86" s="351" t="s">
        <v>1985</v>
      </c>
      <c r="E86" s="1183" t="s">
        <v>3718</v>
      </c>
      <c r="F86" s="1184" t="s">
        <v>3719</v>
      </c>
      <c r="G86" s="1185" t="s">
        <v>1988</v>
      </c>
      <c r="H86" s="1185" t="s">
        <v>1350</v>
      </c>
      <c r="I86" s="1197" t="s">
        <v>3720</v>
      </c>
      <c r="J86" s="83"/>
      <c r="K86" s="80"/>
    </row>
    <row r="87" spans="2:11" s="72" customFormat="1" ht="14.25" hidden="1" customHeight="1" thickBot="1">
      <c r="B87" s="354"/>
      <c r="C87" s="1241" t="s">
        <v>3721</v>
      </c>
      <c r="D87" s="356" t="s">
        <v>3738</v>
      </c>
      <c r="E87" s="1186"/>
      <c r="F87" s="1187"/>
      <c r="G87" s="1188"/>
      <c r="H87" s="358" t="s">
        <v>3722</v>
      </c>
      <c r="I87" s="358" t="s">
        <v>3604</v>
      </c>
      <c r="J87" s="83"/>
      <c r="K87" s="80"/>
    </row>
    <row r="88" spans="2:11" s="72" customFormat="1" ht="14.25" hidden="1" customHeight="1" thickTop="1">
      <c r="B88" s="1230" t="s">
        <v>2789</v>
      </c>
      <c r="C88" s="1231" t="s">
        <v>3739</v>
      </c>
      <c r="D88" s="1231" t="e">
        <f>#REF!+7</f>
        <v>#REF!</v>
      </c>
      <c r="E88" s="1189" t="e">
        <f>D88+7</f>
        <v>#REF!</v>
      </c>
      <c r="F88" s="1192" t="s">
        <v>3164</v>
      </c>
      <c r="G88" s="1196" t="s">
        <v>3740</v>
      </c>
      <c r="H88" s="1231" t="e">
        <f>#REF!+7</f>
        <v>#REF!</v>
      </c>
      <c r="I88" s="1129" t="e">
        <f>D88+29</f>
        <v>#REF!</v>
      </c>
      <c r="J88" s="83"/>
      <c r="K88" s="83" t="e">
        <f>IF(H88&gt;E88,".","XX")</f>
        <v>#REF!</v>
      </c>
    </row>
    <row r="89" spans="2:11" s="72" customFormat="1" ht="14.25" hidden="1" customHeight="1" thickBot="1">
      <c r="B89" s="1160"/>
      <c r="C89" s="1161"/>
      <c r="D89" s="1161"/>
      <c r="E89" s="1191"/>
      <c r="F89" s="1193"/>
      <c r="G89" s="1135"/>
      <c r="H89" s="1194"/>
      <c r="I89" s="1195"/>
      <c r="J89" s="83"/>
      <c r="K89" s="83" t="e">
        <f>IF(H89&gt;E88,".","XX")</f>
        <v>#REF!</v>
      </c>
    </row>
    <row r="90" spans="2:11" s="72" customFormat="1" ht="23.25" customHeight="1">
      <c r="B90" s="2352"/>
      <c r="C90" s="2353"/>
      <c r="D90" s="2354" t="s">
        <v>1985</v>
      </c>
      <c r="E90" s="2355" t="s">
        <v>3741</v>
      </c>
      <c r="F90" s="2356" t="s">
        <v>3719</v>
      </c>
      <c r="G90" s="2357" t="s">
        <v>1988</v>
      </c>
      <c r="H90" s="2636" t="s">
        <v>1148</v>
      </c>
      <c r="I90" s="2358" t="s">
        <v>692</v>
      </c>
      <c r="J90" s="83"/>
      <c r="K90" s="80"/>
    </row>
    <row r="91" spans="2:11" s="72" customFormat="1" ht="23.25" customHeight="1" thickBot="1">
      <c r="B91" s="2359"/>
      <c r="C91" s="2360" t="s">
        <v>3742</v>
      </c>
      <c r="D91" s="2361" t="s">
        <v>2991</v>
      </c>
      <c r="E91" s="2452"/>
      <c r="F91" s="2363"/>
      <c r="G91" s="2364"/>
      <c r="H91" s="2292"/>
      <c r="I91" s="2292" t="s">
        <v>3743</v>
      </c>
      <c r="J91" s="83"/>
      <c r="K91" s="80"/>
    </row>
    <row r="92" spans="2:11" s="72" customFormat="1" ht="14.25" customHeight="1" thickTop="1">
      <c r="B92" s="1128" t="s">
        <v>3744</v>
      </c>
      <c r="C92" s="1129" t="s">
        <v>3745</v>
      </c>
      <c r="D92" s="1129">
        <v>45094</v>
      </c>
      <c r="E92" s="2273">
        <v>45107</v>
      </c>
      <c r="F92" s="1232" t="s">
        <v>2486</v>
      </c>
      <c r="G92" s="1233" t="s">
        <v>3746</v>
      </c>
      <c r="H92" s="2267">
        <v>45107</v>
      </c>
      <c r="I92" s="1609">
        <f>H92+10+5</f>
        <v>45122</v>
      </c>
      <c r="J92" s="83"/>
      <c r="K92" s="83"/>
    </row>
    <row r="93" spans="2:11" s="72" customFormat="1" ht="14.25" customHeight="1" thickBot="1">
      <c r="B93" s="1135"/>
      <c r="C93" s="1161"/>
      <c r="D93" s="1161"/>
      <c r="E93" s="2278"/>
      <c r="F93" s="1143"/>
      <c r="G93" s="1142"/>
      <c r="H93" s="1126"/>
      <c r="I93" s="1236"/>
      <c r="J93" s="83"/>
      <c r="K93" s="83"/>
    </row>
    <row r="94" spans="2:11" s="72" customFormat="1" ht="14.25" customHeight="1" thickTop="1">
      <c r="B94" s="2271" t="s">
        <v>3747</v>
      </c>
      <c r="C94" s="2272" t="s">
        <v>3748</v>
      </c>
      <c r="D94" s="2277">
        <v>45101</v>
      </c>
      <c r="E94" s="2273">
        <v>45114</v>
      </c>
      <c r="F94" s="1232" t="s">
        <v>3749</v>
      </c>
      <c r="G94" s="1233" t="s">
        <v>3750</v>
      </c>
      <c r="H94" s="2267">
        <v>45114</v>
      </c>
      <c r="I94" s="1609">
        <f>H94+10+5</f>
        <v>45129</v>
      </c>
      <c r="J94" s="83"/>
      <c r="K94" s="83"/>
    </row>
    <row r="95" spans="2:11" s="72" customFormat="1" ht="14.25" customHeight="1" thickBot="1">
      <c r="B95" s="1135"/>
      <c r="C95" s="1161"/>
      <c r="D95" s="1161"/>
      <c r="E95" s="2305"/>
      <c r="F95" s="1143"/>
      <c r="G95" s="1142"/>
      <c r="H95" s="1126"/>
      <c r="I95" s="1236"/>
      <c r="J95" s="83"/>
      <c r="K95" s="83"/>
    </row>
    <row r="96" spans="2:11" s="72" customFormat="1" ht="14.25" customHeight="1" thickTop="1">
      <c r="B96" s="2271" t="s">
        <v>3747</v>
      </c>
      <c r="C96" s="2272" t="s">
        <v>3748</v>
      </c>
      <c r="D96" s="2277">
        <v>45101</v>
      </c>
      <c r="E96" s="2692">
        <v>45114</v>
      </c>
      <c r="F96" s="1232" t="s">
        <v>2754</v>
      </c>
      <c r="G96" s="1233" t="s">
        <v>3751</v>
      </c>
      <c r="H96" s="2267">
        <v>45121</v>
      </c>
      <c r="I96" s="1609">
        <f>H96+10+5</f>
        <v>45136</v>
      </c>
      <c r="J96" s="83"/>
      <c r="K96" s="83"/>
    </row>
    <row r="98" spans="1:9" s="72" customFormat="1" ht="14.25" customHeight="1" thickTop="1">
      <c r="A98" s="1127"/>
      <c r="B98" s="2271" t="s">
        <v>3752</v>
      </c>
      <c r="C98" s="2272" t="s">
        <v>3753</v>
      </c>
      <c r="D98" s="2277">
        <v>45107</v>
      </c>
      <c r="E98" s="2273">
        <v>45118</v>
      </c>
      <c r="F98" s="1626" t="s">
        <v>3237</v>
      </c>
      <c r="G98" s="1233" t="s">
        <v>3754</v>
      </c>
      <c r="H98" s="2267">
        <v>45128</v>
      </c>
      <c r="I98" s="1609">
        <f>H98+10+5</f>
        <v>45143</v>
      </c>
    </row>
    <row r="99" spans="1:9" s="72" customFormat="1" ht="14.25" customHeight="1" thickBot="1">
      <c r="A99" s="1127"/>
      <c r="B99" s="1477"/>
      <c r="C99" s="1478"/>
      <c r="D99" s="1478"/>
      <c r="E99" s="2278"/>
      <c r="F99" s="1141"/>
      <c r="G99" s="1142"/>
      <c r="H99" s="1126"/>
      <c r="I99" s="1236"/>
    </row>
    <row r="100" spans="1:9" s="72" customFormat="1" ht="14.25" customHeight="1" thickTop="1">
      <c r="A100" s="1162" t="s">
        <v>3755</v>
      </c>
      <c r="B100" s="2271" t="s">
        <v>3337</v>
      </c>
      <c r="C100" s="2272" t="s">
        <v>3756</v>
      </c>
      <c r="D100" s="2277">
        <v>45115</v>
      </c>
      <c r="E100" s="2273">
        <v>45128</v>
      </c>
      <c r="F100" s="1626" t="s">
        <v>3020</v>
      </c>
      <c r="G100" s="1233" t="s">
        <v>3757</v>
      </c>
      <c r="H100" s="2267">
        <v>45135</v>
      </c>
      <c r="I100" s="1609">
        <f>H100+10+5</f>
        <v>45150</v>
      </c>
    </row>
    <row r="101" spans="1:9" s="72" customFormat="1" ht="14.25" customHeight="1" thickBot="1">
      <c r="A101" s="1127"/>
      <c r="B101" s="1477"/>
      <c r="C101" s="1478"/>
      <c r="D101" s="1478"/>
      <c r="E101" s="2278"/>
      <c r="F101" s="1143"/>
      <c r="G101" s="1142"/>
      <c r="H101" s="1126"/>
      <c r="I101" s="1236"/>
    </row>
    <row r="102" spans="1:9" s="72" customFormat="1" ht="14.25" customHeight="1" thickTop="1">
      <c r="A102" s="1127"/>
      <c r="B102" s="2271" t="s">
        <v>3758</v>
      </c>
      <c r="C102" s="2272" t="s">
        <v>3759</v>
      </c>
      <c r="D102" s="2272">
        <v>45122</v>
      </c>
      <c r="E102" s="2273">
        <v>45135</v>
      </c>
      <c r="F102" s="1232" t="s">
        <v>3225</v>
      </c>
      <c r="G102" s="1233" t="s">
        <v>3760</v>
      </c>
      <c r="H102" s="2267">
        <v>45142</v>
      </c>
      <c r="I102" s="1609">
        <f>H102+10+5</f>
        <v>45157</v>
      </c>
    </row>
    <row r="103" spans="1:9" s="72" customFormat="1" ht="14.25" customHeight="1" thickBot="1">
      <c r="A103" s="1127"/>
      <c r="B103" s="1477"/>
      <c r="C103" s="1478"/>
      <c r="D103" s="1478"/>
      <c r="E103" s="2278"/>
      <c r="F103" s="1143"/>
      <c r="G103" s="1142"/>
      <c r="H103" s="1126"/>
      <c r="I103" s="1236"/>
    </row>
    <row r="104" spans="1:9" s="72" customFormat="1" ht="14.25" customHeight="1" thickTop="1">
      <c r="A104" s="1127"/>
      <c r="B104" s="2271" t="s">
        <v>3761</v>
      </c>
      <c r="C104" s="2272" t="s">
        <v>3762</v>
      </c>
      <c r="D104" s="2277">
        <v>45128</v>
      </c>
      <c r="E104" s="2273">
        <v>45142</v>
      </c>
      <c r="F104" s="1232" t="s">
        <v>2709</v>
      </c>
      <c r="G104" s="1233" t="s">
        <v>3763</v>
      </c>
      <c r="H104" s="2267">
        <f>H102+7</f>
        <v>45149</v>
      </c>
      <c r="I104" s="1609">
        <f>H104+10+5</f>
        <v>45164</v>
      </c>
    </row>
    <row r="105" spans="1:9" s="72" customFormat="1" ht="14.25" customHeight="1" thickBot="1">
      <c r="A105" s="1127"/>
      <c r="B105" s="1477"/>
      <c r="C105" s="1478"/>
      <c r="D105" s="1478"/>
      <c r="E105" s="2278"/>
      <c r="F105" s="1143"/>
      <c r="G105" s="1142"/>
      <c r="H105" s="1126"/>
      <c r="I105" s="1236"/>
    </row>
    <row r="106" spans="1:9" s="72" customFormat="1" ht="14.25" customHeight="1" thickTop="1">
      <c r="A106" s="1127"/>
      <c r="B106" s="2271" t="s">
        <v>3339</v>
      </c>
      <c r="C106" s="2272" t="s">
        <v>3764</v>
      </c>
      <c r="D106" s="2272">
        <v>45136</v>
      </c>
      <c r="E106" s="1377" t="s">
        <v>2159</v>
      </c>
      <c r="F106" s="1232" t="s">
        <v>3765</v>
      </c>
      <c r="G106" s="1233" t="s">
        <v>3766</v>
      </c>
      <c r="H106" s="2267">
        <f>H104+7</f>
        <v>45156</v>
      </c>
      <c r="I106" s="1609">
        <f>H106+10+5</f>
        <v>45171</v>
      </c>
    </row>
    <row r="107" spans="1:9" s="72" customFormat="1" ht="14.25" customHeight="1" thickBot="1">
      <c r="A107" s="1127"/>
      <c r="B107" s="1477"/>
      <c r="C107" s="1478"/>
      <c r="D107" s="1478"/>
      <c r="E107" s="2278"/>
      <c r="F107" s="1143"/>
      <c r="G107" s="1142"/>
      <c r="H107" s="1126"/>
      <c r="I107" s="1236"/>
    </row>
    <row r="108" spans="1:9" s="72" customFormat="1" ht="14.25" customHeight="1" thickTop="1">
      <c r="A108" s="1127"/>
      <c r="B108" s="2271" t="s">
        <v>3707</v>
      </c>
      <c r="C108" s="2272" t="s">
        <v>3767</v>
      </c>
      <c r="D108" s="2272">
        <v>45139</v>
      </c>
      <c r="E108" s="2273">
        <f>D108+11+2</f>
        <v>45152</v>
      </c>
      <c r="F108" s="1232" t="s">
        <v>3633</v>
      </c>
      <c r="G108" s="1233" t="s">
        <v>3768</v>
      </c>
      <c r="H108" s="2267">
        <f>H106+7</f>
        <v>45163</v>
      </c>
      <c r="I108" s="1609">
        <f>H108+10+5</f>
        <v>45178</v>
      </c>
    </row>
    <row r="109" spans="1:9" s="72" customFormat="1" ht="14.25" customHeight="1" thickBot="1">
      <c r="A109" s="1127"/>
      <c r="B109" s="1477"/>
      <c r="C109" s="1478"/>
      <c r="D109" s="1478"/>
      <c r="E109" s="2278"/>
      <c r="F109" s="1143"/>
      <c r="G109" s="1142"/>
      <c r="H109" s="1126"/>
      <c r="I109" s="1236"/>
    </row>
    <row r="110" spans="1:9" s="72" customFormat="1" ht="14.25" hidden="1" customHeight="1" thickTop="1">
      <c r="A110" s="1127"/>
      <c r="B110" s="2271" t="s">
        <v>3769</v>
      </c>
      <c r="C110" s="2272" t="s">
        <v>3770</v>
      </c>
      <c r="D110" s="2272">
        <v>45141</v>
      </c>
      <c r="E110" s="2273">
        <f>D110+11+2</f>
        <v>45154</v>
      </c>
      <c r="F110" s="1232" t="s">
        <v>2486</v>
      </c>
      <c r="G110" s="1233" t="s">
        <v>3771</v>
      </c>
      <c r="H110" s="2267">
        <f>H108+7</f>
        <v>45170</v>
      </c>
      <c r="I110" s="1609">
        <f>H110+10+5</f>
        <v>45185</v>
      </c>
    </row>
    <row r="111" spans="1:9" s="72" customFormat="1" ht="14.25" hidden="1" customHeight="1" thickBot="1">
      <c r="A111" s="1127"/>
      <c r="B111" s="1477"/>
      <c r="C111" s="1478"/>
      <c r="D111" s="1478"/>
      <c r="E111" s="2278"/>
      <c r="F111" s="1143"/>
      <c r="G111" s="1142"/>
      <c r="H111" s="1126"/>
      <c r="I111" s="1236"/>
    </row>
    <row r="112" spans="1:9" s="72" customFormat="1" ht="14.25" hidden="1" customHeight="1" thickTop="1">
      <c r="A112" s="1127"/>
      <c r="B112" s="2271" t="s">
        <v>2946</v>
      </c>
      <c r="C112" s="2272" t="s">
        <v>3772</v>
      </c>
      <c r="D112" s="2272">
        <f>D108+14</f>
        <v>45153</v>
      </c>
      <c r="E112" s="2273">
        <v>45170</v>
      </c>
      <c r="F112" s="1232" t="s">
        <v>3749</v>
      </c>
      <c r="G112" s="1233" t="s">
        <v>3773</v>
      </c>
      <c r="H112" s="2267">
        <f>H110+7</f>
        <v>45177</v>
      </c>
      <c r="I112" s="1609">
        <f>H112+10+5</f>
        <v>45192</v>
      </c>
    </row>
    <row r="113" spans="2:12" ht="13.5" thickTop="1"/>
    <row r="114" spans="2:12" s="72" customFormat="1" ht="14.25" hidden="1" customHeight="1" thickTop="1">
      <c r="B114" s="2271" t="s">
        <v>3774</v>
      </c>
      <c r="C114" s="2272" t="s">
        <v>3775</v>
      </c>
      <c r="D114" s="2272">
        <f>D112+7</f>
        <v>45160</v>
      </c>
      <c r="E114" s="2273">
        <f>E112+7</f>
        <v>45177</v>
      </c>
      <c r="F114" s="1232" t="s">
        <v>2754</v>
      </c>
      <c r="G114" s="1233" t="s">
        <v>3776</v>
      </c>
      <c r="H114" s="2267">
        <f>H112+7</f>
        <v>45184</v>
      </c>
      <c r="I114" s="1609">
        <f>H114+10+5</f>
        <v>45199</v>
      </c>
      <c r="J114" s="83"/>
      <c r="K114" s="83"/>
    </row>
    <row r="115" spans="2:12" s="72" customFormat="1" ht="14.25" hidden="1" customHeight="1" thickBot="1">
      <c r="B115" s="1477"/>
      <c r="C115" s="1478"/>
      <c r="D115" s="1478"/>
      <c r="E115" s="2278"/>
      <c r="F115" s="1143"/>
      <c r="G115" s="1142"/>
      <c r="H115" s="1126"/>
      <c r="I115" s="1236"/>
      <c r="J115" s="83"/>
      <c r="K115" s="83"/>
    </row>
    <row r="116" spans="2:12" s="72" customFormat="1" ht="14.25" hidden="1" customHeight="1" thickTop="1">
      <c r="B116" s="2271" t="s">
        <v>3777</v>
      </c>
      <c r="C116" s="2272" t="s">
        <v>3778</v>
      </c>
      <c r="D116" s="2272">
        <f>D114+7</f>
        <v>45167</v>
      </c>
      <c r="E116" s="2273">
        <f>E114+7</f>
        <v>45184</v>
      </c>
      <c r="F116" s="1232" t="s">
        <v>2925</v>
      </c>
      <c r="G116" s="1233" t="s">
        <v>3779</v>
      </c>
      <c r="H116" s="2267">
        <f>H114+7</f>
        <v>45191</v>
      </c>
      <c r="I116" s="1609">
        <f>H116+10+5</f>
        <v>45206</v>
      </c>
      <c r="J116" s="83"/>
      <c r="K116" s="83"/>
    </row>
    <row r="117" spans="2:12" s="72" customFormat="1" ht="14.25" hidden="1" customHeight="1" thickBot="1">
      <c r="B117" s="1477"/>
      <c r="C117" s="1478"/>
      <c r="D117" s="1478"/>
      <c r="E117" s="2278"/>
      <c r="F117" s="1143"/>
      <c r="G117" s="1142"/>
      <c r="H117" s="1126"/>
      <c r="I117" s="1236"/>
      <c r="J117" s="83"/>
      <c r="K117" s="83"/>
    </row>
    <row r="118" spans="2:12" s="72" customFormat="1" ht="14.25" hidden="1" customHeight="1" thickTop="1">
      <c r="B118" s="2271" t="s">
        <v>3744</v>
      </c>
      <c r="C118" s="2272" t="s">
        <v>3780</v>
      </c>
      <c r="D118" s="2272">
        <f>D116+7</f>
        <v>45174</v>
      </c>
      <c r="E118" s="2273">
        <f>E116+7</f>
        <v>45191</v>
      </c>
      <c r="F118" s="1232" t="s">
        <v>1426</v>
      </c>
      <c r="G118" s="1233" t="s">
        <v>3781</v>
      </c>
      <c r="H118" s="2267">
        <f>H116+7</f>
        <v>45198</v>
      </c>
      <c r="I118" s="1609">
        <f>H118+10+5</f>
        <v>45213</v>
      </c>
      <c r="J118" s="83"/>
      <c r="K118" s="83"/>
    </row>
    <row r="119" spans="2:12" s="72" customFormat="1" ht="14.25" hidden="1" customHeight="1" thickBot="1">
      <c r="B119" s="1477"/>
      <c r="C119" s="1478"/>
      <c r="D119" s="1478"/>
      <c r="E119" s="2278"/>
      <c r="F119" s="1143"/>
      <c r="G119" s="1142"/>
      <c r="H119" s="1126"/>
      <c r="I119" s="1236"/>
      <c r="J119" s="83"/>
      <c r="K119" s="83"/>
    </row>
    <row r="120" spans="2:12" s="72" customFormat="1" ht="14.25" hidden="1" customHeight="1" thickTop="1">
      <c r="B120" s="2271" t="s">
        <v>3747</v>
      </c>
      <c r="C120" s="2272" t="s">
        <v>3782</v>
      </c>
      <c r="D120" s="2272">
        <f>D118+7</f>
        <v>45181</v>
      </c>
      <c r="E120" s="2273">
        <f>E118+7</f>
        <v>45198</v>
      </c>
      <c r="F120" s="1232" t="s">
        <v>3225</v>
      </c>
      <c r="G120" s="1233" t="s">
        <v>3783</v>
      </c>
      <c r="H120" s="2267">
        <f>H118+7</f>
        <v>45205</v>
      </c>
      <c r="I120" s="1609">
        <f>H120+10+5</f>
        <v>45220</v>
      </c>
      <c r="J120" s="83"/>
      <c r="K120" s="83"/>
    </row>
    <row r="121" spans="2:12" s="72" customFormat="1" ht="14.25" hidden="1" customHeight="1" thickBot="1">
      <c r="B121" s="1477"/>
      <c r="C121" s="1478"/>
      <c r="D121" s="1478"/>
      <c r="E121" s="2278"/>
      <c r="F121" s="1143"/>
      <c r="G121" s="1142"/>
      <c r="H121" s="1126"/>
      <c r="I121" s="1236"/>
      <c r="J121" s="83"/>
      <c r="K121" s="83"/>
    </row>
    <row r="122" spans="2:12" s="72" customFormat="1" ht="18.75">
      <c r="B122" s="3894" t="s">
        <v>2215</v>
      </c>
      <c r="C122" s="3894"/>
      <c r="D122" s="3894"/>
      <c r="E122" s="3894"/>
      <c r="F122" s="3894"/>
      <c r="G122" s="3894"/>
      <c r="H122" s="3894"/>
      <c r="I122" s="3894"/>
      <c r="J122" s="83"/>
      <c r="K122" s="83"/>
      <c r="L122" s="62"/>
    </row>
    <row r="123" spans="2:12" s="72" customFormat="1" ht="11.25">
      <c r="B123" s="79"/>
      <c r="C123" s="62"/>
      <c r="D123" s="62"/>
      <c r="E123" s="62"/>
      <c r="F123" s="62"/>
      <c r="G123" s="62"/>
      <c r="H123" s="80"/>
      <c r="I123" s="62"/>
      <c r="J123" s="83"/>
      <c r="K123" s="83"/>
      <c r="L123" s="62"/>
    </row>
    <row r="124" spans="2:12" s="72" customFormat="1" ht="17.25" customHeight="1">
      <c r="B124" s="280" t="s">
        <v>1890</v>
      </c>
      <c r="C124" s="71"/>
      <c r="D124" s="71"/>
      <c r="E124" s="281"/>
      <c r="F124" s="72" t="s">
        <v>1928</v>
      </c>
      <c r="H124" s="71"/>
      <c r="I124" s="71"/>
      <c r="J124" s="72" t="s">
        <v>1952</v>
      </c>
    </row>
    <row r="125" spans="2:12" s="71" customFormat="1" ht="11.25">
      <c r="B125" s="83" t="s">
        <v>1891</v>
      </c>
      <c r="D125" s="84" t="s">
        <v>2217</v>
      </c>
      <c r="E125" s="72"/>
      <c r="F125" s="71" t="s">
        <v>1929</v>
      </c>
      <c r="H125" s="84" t="s">
        <v>1930</v>
      </c>
      <c r="J125" s="71" t="s">
        <v>1954</v>
      </c>
      <c r="L125" s="82" t="s">
        <v>1955</v>
      </c>
    </row>
    <row r="126" spans="2:12" s="71" customFormat="1" ht="11.25">
      <c r="B126" s="83"/>
      <c r="D126" s="84"/>
      <c r="E126" s="72"/>
      <c r="H126" s="2450"/>
      <c r="L126" s="82"/>
    </row>
    <row r="127" spans="2:12" s="71" customFormat="1" ht="11.25">
      <c r="B127" s="81" t="str">
        <f>HOME!A$566</f>
        <v>ZANT CHONG</v>
      </c>
      <c r="C127" s="81" t="str">
        <f>HOME!B$566</f>
        <v>6011 2429</v>
      </c>
      <c r="D127" s="66" t="str">
        <f>HOME!C$566</f>
        <v>zant.chong@msc.com</v>
      </c>
      <c r="E127" s="62"/>
      <c r="F127" s="81" t="str">
        <f>HOME!A583</f>
        <v>ROBERT CHIA</v>
      </c>
      <c r="G127" s="81" t="str">
        <f>HOME!B583</f>
        <v>6011 0564</v>
      </c>
      <c r="H127" s="66" t="str">
        <f>HOME!C583</f>
        <v>robert.chia@msc.com</v>
      </c>
      <c r="I127" s="62"/>
      <c r="J127" s="81" t="str">
        <f>HOME!A$598</f>
        <v>RAYNAR ANG</v>
      </c>
      <c r="K127" s="81" t="str">
        <f>HOME!B$598</f>
        <v>6011 2358</v>
      </c>
      <c r="L127" s="66" t="str">
        <f>HOME!C$598</f>
        <v>raynar.ang@msc.com</v>
      </c>
    </row>
    <row r="128" spans="2:12" s="62" customFormat="1" ht="11.25">
      <c r="B128" s="81" t="str">
        <f>HOME!A$567</f>
        <v>PHOEBE HUANG</v>
      </c>
      <c r="C128" s="81" t="str">
        <f>HOME!B$567</f>
        <v>6011 0562</v>
      </c>
      <c r="D128" s="66" t="str">
        <f>HOME!C$567</f>
        <v>phoebe.huang@msc.com</v>
      </c>
      <c r="F128" s="81" t="str">
        <f>HOME!A584</f>
        <v>S. Y. LIEW</v>
      </c>
      <c r="G128" s="81" t="str">
        <f>HOME!B584</f>
        <v>6011 2348</v>
      </c>
      <c r="H128" s="66" t="str">
        <f>HOME!C584</f>
        <v>seoyi.liew@msc.com</v>
      </c>
      <c r="J128" s="81" t="str">
        <f>HOME!A$600</f>
        <v>DEWI</v>
      </c>
      <c r="K128" s="81" t="str">
        <f>HOME!B$600</f>
        <v>6011 2354</v>
      </c>
      <c r="L128" s="66" t="str">
        <f>HOME!C$600</f>
        <v>dewi.ratnah@msc.com</v>
      </c>
    </row>
    <row r="129" spans="2:12" s="62" customFormat="1" ht="11.25">
      <c r="B129" s="81" t="str">
        <f>HOME!A$568</f>
        <v>SHERWIN LIM</v>
      </c>
      <c r="C129" s="81" t="str">
        <f>HOME!B$568</f>
        <v>6011 2395</v>
      </c>
      <c r="D129" s="66" t="str">
        <f>HOME!C$568</f>
        <v>sherwin.lim@msc.com</v>
      </c>
      <c r="F129" s="81" t="str">
        <f>HOME!A585</f>
        <v>SHARON KOH</v>
      </c>
      <c r="G129" s="81" t="str">
        <f>HOME!B585</f>
        <v>6011 2349</v>
      </c>
      <c r="H129" s="66" t="str">
        <f>HOME!C585</f>
        <v>sharon.koh@msc.com</v>
      </c>
      <c r="J129" s="81" t="str">
        <f>HOME!A$603</f>
        <v>SHAN SHAN</v>
      </c>
      <c r="K129" s="81" t="str">
        <f>HOME!B$603</f>
        <v>6011 2353</v>
      </c>
      <c r="L129" s="66" t="str">
        <f>HOME!C$603</f>
        <v>shanshan.chin@msc.com</v>
      </c>
    </row>
    <row r="130" spans="2:12" s="62" customFormat="1" ht="11.25">
      <c r="B130" s="81" t="str">
        <f>HOME!A$569</f>
        <v>NATALIE LEW</v>
      </c>
      <c r="C130" s="81" t="str">
        <f>HOME!B$569</f>
        <v>6011 2399</v>
      </c>
      <c r="D130" s="66" t="str">
        <f>HOME!C$569</f>
        <v>natalie.lew@msc.com</v>
      </c>
      <c r="F130" s="81" t="str">
        <f>HOME!A586</f>
        <v>ANGELIA LAU</v>
      </c>
      <c r="G130" s="81" t="str">
        <f>HOME!B586</f>
        <v>6011 2346</v>
      </c>
      <c r="H130" s="66" t="str">
        <f>HOME!C586</f>
        <v>angelia.lau@msc.com</v>
      </c>
      <c r="J130" s="81" t="str">
        <f>HOME!A$604</f>
        <v>EUNICE</v>
      </c>
      <c r="K130" s="81" t="str">
        <f>HOME!B$604</f>
        <v>6011 2355</v>
      </c>
      <c r="L130" s="66" t="str">
        <f>HOME!C$604</f>
        <v>eunice.chan@msc.com</v>
      </c>
    </row>
    <row r="131" spans="2:12" s="62" customFormat="1" ht="11.25">
      <c r="B131" s="81" t="str">
        <f>HOME!A$570</f>
        <v xml:space="preserve">LIM LEE HLI </v>
      </c>
      <c r="C131" s="81" t="str">
        <f>HOME!B$570</f>
        <v>6011 2352</v>
      </c>
      <c r="D131" s="66" t="str">
        <f>HOME!C$570</f>
        <v>leehli.lim@msc.com</v>
      </c>
      <c r="F131" s="81" t="str">
        <f>HOME!A587</f>
        <v>NOOR AFNINDAH</v>
      </c>
      <c r="G131" s="81" t="str">
        <f>HOME!B587</f>
        <v>6011 2347</v>
      </c>
      <c r="H131" s="66" t="str">
        <f>HOME!C587</f>
        <v>noor.afnindah@msc.com</v>
      </c>
      <c r="J131" s="81" t="str">
        <f>HOME!A$599</f>
        <v>KAI SIANG</v>
      </c>
      <c r="K131" s="81" t="str">
        <f>HOME!B$599</f>
        <v>6011 2356</v>
      </c>
      <c r="L131" s="66" t="str">
        <f>HOME!C$599</f>
        <v>kaisiang.lim@msc.com</v>
      </c>
    </row>
    <row r="132" spans="2:12" s="62" customFormat="1" ht="11.25">
      <c r="B132" s="81" t="str">
        <f>HOME!A$571</f>
        <v>LIM AI PHEN</v>
      </c>
      <c r="C132" s="81" t="str">
        <f>HOME!B$571</f>
        <v>6011 9646</v>
      </c>
      <c r="D132" s="66" t="str">
        <f>HOME!C$571</f>
        <v>aiphen.lim@msc.com</v>
      </c>
      <c r="F132" s="81" t="str">
        <f>HOME!A588</f>
        <v>NG CHING WEI</v>
      </c>
      <c r="G132" s="81" t="str">
        <f>HOME!B588</f>
        <v>6011 2404</v>
      </c>
      <c r="H132" s="66" t="str">
        <f>HOME!C588</f>
        <v>chingwei.ng@msc.com</v>
      </c>
      <c r="J132" s="81" t="str">
        <f>HOME!A$601</f>
        <v>YU TING</v>
      </c>
      <c r="K132" s="81" t="str">
        <f>HOME!B$601</f>
        <v>6011 2359</v>
      </c>
      <c r="L132" s="66" t="str">
        <f>HOME!C$601</f>
        <v>yuting.luo@msc.com</v>
      </c>
    </row>
    <row r="133" spans="2:12" s="62" customFormat="1" ht="11.25">
      <c r="B133" s="81" t="str">
        <f>HOME!A$572</f>
        <v>DARIUS ONG</v>
      </c>
      <c r="C133" s="81" t="str">
        <f>HOME!B$572</f>
        <v>6011 2396</v>
      </c>
      <c r="D133" s="66" t="str">
        <f>HOME!C$572</f>
        <v>darius.ong@msc.com</v>
      </c>
      <c r="F133" s="81">
        <f>HOME!A589</f>
        <v>0</v>
      </c>
      <c r="G133" s="81">
        <f>HOME!B589</f>
        <v>0</v>
      </c>
      <c r="H133" s="66">
        <f>HOME!C589</f>
        <v>0</v>
      </c>
      <c r="J133" s="81" t="str">
        <f>HOME!A$605</f>
        <v>HAZEL</v>
      </c>
      <c r="K133" s="81" t="str">
        <f>HOME!B$605</f>
        <v>6011 2435</v>
      </c>
      <c r="L133" s="66" t="str">
        <f>HOME!C$605</f>
        <v>hazel.toh@msc.com</v>
      </c>
    </row>
    <row r="134" spans="2:12" s="62" customFormat="1" ht="11.25">
      <c r="B134" s="81" t="str">
        <f>HOME!A573</f>
        <v>LAWRENCE ANG (CROSS-TRADE)</v>
      </c>
      <c r="C134" s="81" t="str">
        <f>HOME!B573</f>
        <v>6011 2400</v>
      </c>
      <c r="D134" s="66" t="str">
        <f>HOME!C573</f>
        <v>lawrence.ang@msc.com</v>
      </c>
      <c r="F134" s="81" t="str">
        <f>HOME!A590</f>
        <v>.</v>
      </c>
      <c r="G134" s="81" t="str">
        <f>HOME!B590</f>
        <v>.</v>
      </c>
      <c r="H134" s="66" t="str">
        <f>HOME!C590</f>
        <v>.</v>
      </c>
      <c r="J134" s="81" t="str">
        <f>HOME!A$602</f>
        <v>-</v>
      </c>
      <c r="K134" s="81" t="str">
        <f>HOME!B$602</f>
        <v>6011 0567</v>
      </c>
      <c r="L134" s="66" t="str">
        <f>HOME!C$602</f>
        <v>-</v>
      </c>
    </row>
    <row r="135" spans="2:12" s="62" customFormat="1" ht="11.25">
      <c r="B135" s="81" t="str">
        <f>HOME!A574</f>
        <v>ASHTON YAN</v>
      </c>
      <c r="C135" s="81" t="str">
        <f>HOME!B574</f>
        <v>6011 2398</v>
      </c>
      <c r="D135" s="66" t="str">
        <f>HOME!C574</f>
        <v>ashton.yan@msc.com</v>
      </c>
      <c r="G135" s="85"/>
      <c r="H135" s="2451"/>
      <c r="J135" s="81"/>
    </row>
    <row r="136" spans="2:12" s="62" customFormat="1" ht="11.25">
      <c r="B136" s="81" t="str">
        <f>HOME!A575</f>
        <v>JUN YUAN (IMP)</v>
      </c>
      <c r="C136" s="81" t="str">
        <f>HOME!B575</f>
        <v>6011 2402</v>
      </c>
      <c r="D136" s="66" t="str">
        <f>HOME!C575</f>
        <v>junyuan.kwa@msc.com</v>
      </c>
      <c r="G136" s="85"/>
      <c r="H136" s="2451"/>
    </row>
    <row r="137" spans="2:12" s="62" customFormat="1" ht="11.25">
      <c r="B137" s="81" t="str">
        <f>HOME!A576</f>
        <v>KARTHI</v>
      </c>
      <c r="C137" s="81" t="str">
        <f>HOME!B576</f>
        <v>6011 2397</v>
      </c>
      <c r="D137" s="66" t="str">
        <f>HOME!C576</f>
        <v>karthigayan.velu@msc.com</v>
      </c>
      <c r="G137" s="85"/>
      <c r="H137" s="66"/>
      <c r="I137" s="82"/>
    </row>
    <row r="138" spans="2:12" s="62" customFormat="1" ht="11.25">
      <c r="B138" s="81" t="str">
        <f>HOME!A578</f>
        <v xml:space="preserve">MAIN LINE  </v>
      </c>
      <c r="C138" s="81" t="str">
        <f>HOME!B578</f>
        <v>6011 2424</v>
      </c>
      <c r="D138" s="66">
        <f>HOME!C577</f>
        <v>0</v>
      </c>
      <c r="G138" s="85"/>
      <c r="H138" s="85"/>
      <c r="I138" s="82"/>
    </row>
    <row r="139" spans="2:12">
      <c r="B139" s="81" t="e">
        <f>HOME!#REF!</f>
        <v>#REF!</v>
      </c>
      <c r="C139" s="81" t="e">
        <f>HOME!#REF!</f>
        <v>#REF!</v>
      </c>
      <c r="D139" s="66">
        <f>HOME!C578</f>
        <v>0</v>
      </c>
      <c r="K139" s="62"/>
    </row>
    <row r="140" spans="2:12">
      <c r="B140" s="81">
        <f>HOME!A579</f>
        <v>0</v>
      </c>
      <c r="C140" s="81">
        <f>HOME!B579</f>
        <v>0</v>
      </c>
      <c r="D140" s="66">
        <f>HOME!C579</f>
        <v>0</v>
      </c>
    </row>
  </sheetData>
  <sheetProtection formatCells="0"/>
  <customSheetViews>
    <customSheetView guid="{25211047-2AA7-431D-8637-AA6183637E8E}" scale="115" fitToPage="1" hiddenRows="1">
      <selection activeCell="A62" sqref="A62:G85"/>
      <pageMargins left="0" right="0" top="0" bottom="0" header="0" footer="0"/>
      <pageSetup paperSize="9" scale="89" orientation="landscape" r:id="rId1"/>
      <headerFooter>
        <oddFooter>&amp;RLast update : &amp;D   &amp;T&amp;L&amp;1#&amp;"Calibri"&amp;10&amp;K000000Sensitivity: Internal</oddFooter>
      </headerFooter>
    </customSheetView>
    <customSheetView guid="{B0B43395-6E32-4DB3-A2D8-DD2362C77F4F}" scale="115" fitToPage="1" hiddenRows="1">
      <selection activeCell="A62" sqref="A62:G85"/>
      <pageMargins left="0" right="0" top="0" bottom="0" header="0" footer="0"/>
      <pageSetup paperSize="9" scale="89" orientation="landscape" r:id="rId2"/>
      <headerFooter>
        <oddFooter>&amp;RLast update : &amp;D   &amp;T&amp;L&amp;1#&amp;"Calibri"&amp;10&amp;K000000Sensitivity: Internal</oddFooter>
      </headerFooter>
    </customSheetView>
    <customSheetView guid="{82E65AA3-5988-4ED4-A56D-19D1BA591355}" scale="115" fitToPage="1" hiddenRows="1" topLeftCell="A34">
      <selection activeCell="B57" sqref="B57"/>
      <pageMargins left="0" right="0" top="0" bottom="0" header="0" footer="0"/>
      <pageSetup paperSize="9" scale="74" orientation="landscape" r:id="rId3"/>
      <headerFooter>
        <oddFooter>&amp;RLast update : &amp;D   &amp;T&amp;L&amp;1#&amp;"Calibri"&amp;10 Sensitivity: Internal</oddFooter>
      </headerFooter>
    </customSheetView>
    <customSheetView guid="{999D0099-E3FC-46FC-839A-D58F693EE82E}" scale="115" fitToPage="1" hiddenRows="1">
      <selection activeCell="H25" sqref="H25"/>
      <pageMargins left="0" right="0" top="0" bottom="0" header="0" footer="0"/>
      <pageSetup paperSize="9" scale="82" orientation="landscape" r:id="rId4"/>
      <headerFooter>
        <oddFooter>&amp;RLast update : &amp;D   &amp;T&amp;L&amp;1#&amp;"Calibri"&amp;10 Sensitivity: Internal</oddFooter>
      </headerFooter>
    </customSheetView>
    <customSheetView guid="{9C701732-F58F-4708-A15C-976D1C40D46C}" fitToPage="1" hiddenRows="1">
      <selection activeCell="B18" sqref="B18"/>
      <pageMargins left="0" right="0" top="0" bottom="0" header="0" footer="0"/>
      <pageSetup paperSize="9" scale="72" orientation="landscape" r:id="rId5"/>
      <headerFooter>
        <oddFooter>&amp;RLast update : &amp;D   &amp;T</oddFooter>
      </headerFooter>
    </customSheetView>
    <customSheetView guid="{4207851A-A9C4-4C7F-A983-5888F88768C0}" fitToPage="1" hiddenRows="1">
      <selection activeCell="D21" sqref="D21:H21"/>
      <pageMargins left="0" right="0" top="0" bottom="0" header="0" footer="0"/>
      <pageSetup paperSize="9" scale="72" orientation="landscape" r:id="rId6"/>
      <headerFooter>
        <oddFooter>&amp;RLast update : &amp;D   &amp;T</oddFooter>
      </headerFooter>
    </customSheetView>
    <customSheetView guid="{1A9C4D40-FD7F-415B-AEEF-6F3B6F11E2D9}" fitToPage="1" hiddenRows="1">
      <selection activeCell="D20" sqref="D20"/>
      <pageMargins left="0" right="0" top="0" bottom="0" header="0" footer="0"/>
      <pageSetup paperSize="9" scale="72" orientation="landscape" r:id="rId7"/>
      <headerFooter>
        <oddFooter>&amp;RLast update : &amp;D   &amp;T</oddFooter>
      </headerFooter>
    </customSheetView>
    <customSheetView guid="{160FD25C-1E8A-49AB-8AA3-887F1FFDB82C}" scale="110" fitToPage="1" hiddenRows="1" topLeftCell="A11">
      <selection activeCell="F28" sqref="F28"/>
      <pageMargins left="0" right="0" top="0" bottom="0" header="0" footer="0"/>
      <pageSetup paperSize="9" scale="72" orientation="landscape" r:id="rId8"/>
      <headerFooter>
        <oddFooter>&amp;RLast update : &amp;D   &amp;T</oddFooter>
      </headerFooter>
    </customSheetView>
    <customSheetView guid="{03674205-2BF0-451F-960D-B59271ECD65B}" scale="110" fitToPage="1" hiddenRows="1">
      <selection activeCell="B5" sqref="B5"/>
      <pageMargins left="0" right="0" top="0" bottom="0" header="0" footer="0"/>
      <pageSetup paperSize="9" scale="72" orientation="landscape" r:id="rId9"/>
      <headerFooter>
        <oddFooter>&amp;RLast update : &amp;D   &amp;T</oddFooter>
      </headerFooter>
    </customSheetView>
    <customSheetView guid="{D36430BB-1304-416E-AC9B-64341E38D53B}" scale="110" fitToPage="1" hiddenRows="1">
      <selection activeCell="D16" sqref="D16"/>
      <pageMargins left="0" right="0" top="0" bottom="0" header="0" footer="0"/>
      <pageSetup paperSize="9" scale="72" orientation="landscape" r:id="rId10"/>
      <headerFooter>
        <oddFooter>&amp;RLast update : &amp;D   &amp;T</oddFooter>
      </headerFooter>
    </customSheetView>
    <customSheetView guid="{A1DFBD3A-7D67-4D0B-A768-38A02D65809C}" scale="110" fitToPage="1" hiddenRows="1">
      <selection activeCell="J12" sqref="J12"/>
      <pageMargins left="0" right="0" top="0" bottom="0" header="0" footer="0"/>
      <pageSetup paperSize="9" scale="86" orientation="landscape" r:id="rId11"/>
      <headerFooter>
        <oddFooter>&amp;RLast update : &amp;D   &amp;T</oddFooter>
      </headerFooter>
    </customSheetView>
    <customSheetView guid="{8F6257B3-44F8-495E-975F-715EC7CBE577}" scale="110" fitToPage="1" hiddenRows="1">
      <selection activeCell="B4" sqref="B4:L23"/>
      <pageMargins left="0" right="0" top="0" bottom="0" header="0" footer="0"/>
      <pageSetup paperSize="9" scale="82" orientation="landscape" r:id="rId12"/>
      <headerFooter>
        <oddFooter>&amp;RLast update : &amp;D   &amp;T</oddFooter>
      </headerFooter>
    </customSheetView>
    <customSheetView guid="{4E666960-F75E-4DEC-AA08-CB80C5246F2D}" scale="110" showPageBreaks="1" fitToPage="1" hiddenRows="1">
      <selection activeCell="H50" sqref="H50"/>
      <pageMargins left="0" right="0" top="0" bottom="0" header="0" footer="0"/>
      <pageSetup paperSize="9" scale="82" orientation="landscape" r:id="rId13"/>
      <headerFooter>
        <oddFooter>&amp;RLast update : &amp;D   &amp;T</oddFooter>
      </headerFooter>
    </customSheetView>
    <customSheetView guid="{DF664468-2591-4537-A401-E39E9401FA18}" scale="110" fitToPage="1" hiddenRows="1">
      <selection activeCell="B4" sqref="B4:L21"/>
      <pageMargins left="0" right="0" top="0" bottom="0" header="0" footer="0"/>
      <pageSetup paperSize="9" scale="79" orientation="landscape" r:id="rId14"/>
      <headerFooter>
        <oddFooter>&amp;RLast update : &amp;D   &amp;T</oddFooter>
      </headerFooter>
    </customSheetView>
    <customSheetView guid="{16EA4947-C328-4911-A966-8572790A84A9}" scale="115" fitToPage="1" showAutoFilter="1" hiddenRows="1" topLeftCell="A19">
      <selection activeCell="A22" sqref="A22:XFD22"/>
      <pageMargins left="0" right="0" top="0" bottom="0" header="0" footer="0"/>
      <pageSetup paperSize="9" scale="84" orientation="landscape" r:id="rId15"/>
      <headerFooter>
        <oddFooter>&amp;RLast update : &amp;D   &amp;T&amp;L&amp;1#&amp;"Calibri"&amp;10 Sensitivity: Internal</oddFooter>
      </headerFooter>
      <autoFilter ref="B13:F40" xr:uid="{0EDC0181-BABB-4715-915E-53CDB3339208}"/>
    </customSheetView>
    <customSheetView guid="{5024D59A-F791-4B48-8A8A-90A9A8BA3CB8}" scale="115" fitToPage="1" hiddenRows="1" topLeftCell="A23">
      <selection activeCell="B35" sqref="B35"/>
      <pageMargins left="0" right="0" top="0" bottom="0" header="0" footer="0"/>
      <pageSetup paperSize="9" scale="84" orientation="landscape" r:id="rId16"/>
      <headerFooter>
        <oddFooter>&amp;RLast update : &amp;D   &amp;T&amp;L&amp;1#&amp;"Calibri"&amp;10 Sensitivity: Internal</oddFooter>
      </headerFooter>
    </customSheetView>
    <customSheetView guid="{834388B3-D1C0-4496-81CB-D8907F6C94B1}" scale="115" fitToPage="1" hiddenRows="1">
      <selection activeCell="B33" sqref="B33:C33"/>
      <pageMargins left="0" right="0" top="0" bottom="0" header="0" footer="0"/>
      <pageSetup paperSize="9" scale="84" orientation="landscape" r:id="rId17"/>
      <headerFooter>
        <oddFooter>&amp;RLast update : &amp;D   &amp;T&amp;L&amp;1#&amp;"Calibri"&amp;10 Sensitivity: Internal</oddFooter>
      </headerFooter>
    </customSheetView>
    <customSheetView guid="{C9B667F6-80E0-402E-8E37-77C446D41929}" scale="115" fitToPage="1" hiddenRows="1">
      <selection activeCell="D63" sqref="D63"/>
      <pageMargins left="0" right="0" top="0" bottom="0" header="0" footer="0"/>
      <pageSetup paperSize="9" scale="80" orientation="landscape" r:id="rId18"/>
      <headerFooter>
        <oddFooter>&amp;RLast update : &amp;D   &amp;T&amp;L&amp;1#&amp;"Calibri"&amp;10&amp;K000000Sensitivity: Internal</oddFooter>
      </headerFooter>
    </customSheetView>
    <customSheetView guid="{F64DF93A-0CD5-4665-A448-613906F88C7C}" scale="115" fitToPage="1" hiddenRows="1">
      <pageMargins left="0" right="0" top="0" bottom="0" header="0" footer="0"/>
      <pageSetup paperSize="9" scale="89" orientation="landscape" r:id="rId19"/>
      <headerFooter>
        <oddFooter>&amp;RLast update : &amp;D   &amp;T&amp;L&amp;1#&amp;"Calibri"&amp;10&amp;K000000Sensitivity: Internal</oddFooter>
      </headerFooter>
    </customSheetView>
    <customSheetView guid="{D8AE3607-C68D-4DD7-8BE1-F63EA4A613B4}" scale="115" fitToPage="1" hiddenRows="1">
      <selection activeCell="A62" sqref="A62:G85"/>
      <pageMargins left="0" right="0" top="0" bottom="0" header="0" footer="0"/>
      <pageSetup paperSize="9" scale="89" orientation="landscape" r:id="rId20"/>
      <headerFooter>
        <oddFooter>&amp;RLast update : &amp;D   &amp;T&amp;L&amp;1#&amp;"Calibri"&amp;10&amp;K000000Sensitivity: Internal</oddFooter>
      </headerFooter>
    </customSheetView>
  </customSheetViews>
  <mergeCells count="1">
    <mergeCell ref="B122:I122"/>
  </mergeCells>
  <hyperlinks>
    <hyperlink ref="H125" display="custsvc@msca.com.sg" xr:uid="{00000000-0004-0000-0D00-000000000000}"/>
    <hyperlink ref="L125" display="sinexp@msca.com.sg" xr:uid="{00000000-0004-0000-0D00-000001000000}"/>
    <hyperlink ref="D125" display="mktg-dept@msca.com.sg" xr:uid="{00000000-0004-0000-0D00-000002000000}"/>
  </hyperlinks>
  <pageMargins left="0.19685039370078741" right="0.23622047244094491" top="0.74803149606299213" bottom="0.74803149606299213" header="0.31496062992125984" footer="0.31496062992125984"/>
  <pageSetup paperSize="9" scale="78" orientation="landscape" r:id="rId21"/>
  <headerFooter>
    <oddFooter>&amp;L_x000D_&amp;1#&amp;"Calibri"&amp;10&amp;K000000 Sensitivity: Internal&amp;RLast update : &amp;D   &amp;T&amp;</oddFooter>
  </headerFooter>
  <drawing r:id="rId2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06F6F-41D6-435C-B0D3-54356BAEE785}">
  <sheetPr codeName="Sheet14">
    <tabColor rgb="FF00B050"/>
    <pageSetUpPr fitToPage="1"/>
  </sheetPr>
  <dimension ref="B2:P127"/>
  <sheetViews>
    <sheetView zoomScaleNormal="100" zoomScaleSheetLayoutView="85" workbookViewId="0">
      <selection activeCell="G101" sqref="G101"/>
    </sheetView>
  </sheetViews>
  <sheetFormatPr defaultColWidth="9.42578125" defaultRowHeight="12.75"/>
  <cols>
    <col min="2" max="2" width="10.42578125" customWidth="1"/>
    <col min="3" max="3" width="19.5703125" customWidth="1"/>
    <col min="4" max="4" width="10.5703125" customWidth="1"/>
    <col min="5" max="6" width="11.5703125" customWidth="1"/>
    <col min="7" max="7" width="20.7109375" customWidth="1"/>
    <col min="8" max="8" width="11.42578125" customWidth="1"/>
    <col min="9" max="9" width="12.42578125" customWidth="1"/>
    <col min="10" max="10" width="11.85546875" customWidth="1"/>
    <col min="11" max="11" width="11.42578125" customWidth="1"/>
    <col min="12" max="12" width="14.5703125" customWidth="1"/>
    <col min="13" max="13" width="12.5703125" customWidth="1"/>
    <col min="14" max="14" width="6.85546875" customWidth="1"/>
    <col min="15" max="15" width="13.5703125" bestFit="1" customWidth="1"/>
  </cols>
  <sheetData>
    <row r="2" spans="3:13" s="37" customFormat="1" ht="17.25" customHeight="1">
      <c r="C2" s="7" t="s">
        <v>1982</v>
      </c>
    </row>
    <row r="3" spans="3:13" s="37" customFormat="1" ht="15.75">
      <c r="C3" s="7"/>
    </row>
    <row r="4" spans="3:13">
      <c r="C4" s="231" t="s">
        <v>3784</v>
      </c>
      <c r="D4" s="9"/>
      <c r="E4" s="9" t="s">
        <v>3785</v>
      </c>
      <c r="F4" s="9"/>
      <c r="G4" s="9"/>
      <c r="H4" s="9"/>
      <c r="I4" s="9"/>
      <c r="J4" s="9"/>
      <c r="K4" s="9"/>
      <c r="M4" s="116"/>
    </row>
    <row r="5" spans="3:13">
      <c r="C5" s="9"/>
      <c r="D5" s="9"/>
      <c r="E5" s="9"/>
      <c r="F5" s="9"/>
      <c r="G5" s="9"/>
      <c r="H5" s="9"/>
      <c r="I5" s="9"/>
      <c r="J5" s="9"/>
      <c r="K5" s="9"/>
      <c r="M5" s="116"/>
    </row>
    <row r="6" spans="3:13" s="72" customFormat="1" ht="23.25" hidden="1" thickBot="1">
      <c r="C6" s="349"/>
      <c r="D6" s="350"/>
      <c r="E6" s="351" t="s">
        <v>1985</v>
      </c>
      <c r="F6" s="351" t="s">
        <v>3786</v>
      </c>
      <c r="G6" s="352" t="s">
        <v>1987</v>
      </c>
      <c r="H6" s="351" t="s">
        <v>1988</v>
      </c>
      <c r="I6" s="351" t="s">
        <v>218</v>
      </c>
      <c r="J6" s="351" t="s">
        <v>1794</v>
      </c>
      <c r="K6" s="252" t="s">
        <v>692</v>
      </c>
      <c r="L6" s="353" t="s">
        <v>880</v>
      </c>
      <c r="M6" s="116"/>
    </row>
    <row r="7" spans="3:13" s="72" customFormat="1" ht="12" hidden="1" thickBot="1">
      <c r="C7" s="354"/>
      <c r="D7" s="355" t="s">
        <v>2991</v>
      </c>
      <c r="E7" s="356"/>
      <c r="F7" s="356" t="s">
        <v>3787</v>
      </c>
      <c r="G7" s="357"/>
      <c r="H7" s="357"/>
      <c r="I7" s="358" t="s">
        <v>3787</v>
      </c>
      <c r="J7" s="358" t="s">
        <v>3788</v>
      </c>
      <c r="K7" s="358" t="s">
        <v>3668</v>
      </c>
      <c r="L7" s="358" t="s">
        <v>3559</v>
      </c>
      <c r="M7" s="116"/>
    </row>
    <row r="8" spans="3:13" s="72" customFormat="1" hidden="1" thickTop="1" thickBot="1">
      <c r="C8" s="443" t="s">
        <v>3789</v>
      </c>
      <c r="D8" s="444" t="s">
        <v>3790</v>
      </c>
      <c r="E8" s="445">
        <v>43308</v>
      </c>
      <c r="F8" s="445">
        <v>43316</v>
      </c>
      <c r="G8" s="446" t="s">
        <v>3680</v>
      </c>
      <c r="H8" s="447" t="s">
        <v>3791</v>
      </c>
      <c r="I8" s="447">
        <v>43317</v>
      </c>
      <c r="J8" s="448">
        <f>E8+22</f>
        <v>43330</v>
      </c>
      <c r="K8" s="448">
        <v>43336</v>
      </c>
      <c r="L8" s="448">
        <v>43341</v>
      </c>
      <c r="M8" s="368" t="str">
        <f>IF(I8&gt;F8,".","XX")</f>
        <v>.</v>
      </c>
    </row>
    <row r="9" spans="3:13" s="72" customFormat="1" ht="12" hidden="1" thickBot="1">
      <c r="C9" s="300"/>
      <c r="D9" s="261"/>
      <c r="E9" s="261"/>
      <c r="F9" s="261"/>
      <c r="G9" s="262"/>
      <c r="H9" s="260"/>
      <c r="I9" s="261"/>
      <c r="J9" s="440"/>
      <c r="K9" s="440"/>
      <c r="L9" s="440"/>
      <c r="M9" s="116"/>
    </row>
    <row r="10" spans="3:13" s="72" customFormat="1" hidden="1" thickTop="1" thickBot="1">
      <c r="C10" s="265" t="s">
        <v>3792</v>
      </c>
      <c r="D10" s="266" t="s">
        <v>3793</v>
      </c>
      <c r="E10" s="267">
        <v>43314</v>
      </c>
      <c r="F10" s="267">
        <v>43323</v>
      </c>
      <c r="G10" s="268" t="s">
        <v>3794</v>
      </c>
      <c r="H10" s="269" t="s">
        <v>3795</v>
      </c>
      <c r="I10" s="269">
        <v>43324</v>
      </c>
      <c r="J10" s="269">
        <v>43335</v>
      </c>
      <c r="K10" s="269">
        <v>43342</v>
      </c>
      <c r="L10" s="269">
        <v>43344</v>
      </c>
      <c r="M10" s="368" t="str">
        <f>IF(I10&gt;F10,".","XX")</f>
        <v>.</v>
      </c>
    </row>
    <row r="11" spans="3:13" s="72" customFormat="1" ht="12" hidden="1" thickBot="1">
      <c r="C11" s="270"/>
      <c r="D11" s="271"/>
      <c r="E11" s="271"/>
      <c r="F11" s="271"/>
      <c r="G11" s="383"/>
      <c r="H11" s="272"/>
      <c r="I11" s="271"/>
      <c r="J11" s="271"/>
      <c r="K11" s="271"/>
      <c r="L11" s="271"/>
      <c r="M11" s="116"/>
    </row>
    <row r="12" spans="3:13" s="72" customFormat="1" hidden="1" thickTop="1" thickBot="1">
      <c r="C12" s="265" t="s">
        <v>3796</v>
      </c>
      <c r="D12" s="266" t="s">
        <v>3797</v>
      </c>
      <c r="E12" s="267">
        <v>43321</v>
      </c>
      <c r="F12" s="267">
        <v>43330</v>
      </c>
      <c r="G12" s="268" t="s">
        <v>2451</v>
      </c>
      <c r="H12" s="269" t="s">
        <v>3798</v>
      </c>
      <c r="I12" s="269">
        <v>43331</v>
      </c>
      <c r="J12" s="269">
        <v>43312</v>
      </c>
      <c r="K12" s="269">
        <v>43350</v>
      </c>
      <c r="L12" s="269">
        <v>43355</v>
      </c>
      <c r="M12" s="368" t="str">
        <f>IF(I12&gt;F12,".","XX")</f>
        <v>.</v>
      </c>
    </row>
    <row r="13" spans="3:13" s="72" customFormat="1" ht="12" hidden="1" thickBot="1">
      <c r="C13" s="270"/>
      <c r="D13" s="271"/>
      <c r="E13" s="271"/>
      <c r="F13" s="271"/>
      <c r="G13" s="273"/>
      <c r="H13" s="272"/>
      <c r="I13" s="271"/>
      <c r="J13" s="271"/>
      <c r="K13" s="271"/>
      <c r="L13" s="271"/>
      <c r="M13" s="116"/>
    </row>
    <row r="14" spans="3:13" s="72" customFormat="1" hidden="1" thickTop="1" thickBot="1">
      <c r="C14" s="265" t="s">
        <v>3799</v>
      </c>
      <c r="D14" s="266" t="s">
        <v>3800</v>
      </c>
      <c r="E14" s="267">
        <v>43328</v>
      </c>
      <c r="F14" s="267">
        <v>43337</v>
      </c>
      <c r="G14" s="268" t="s">
        <v>3801</v>
      </c>
      <c r="H14" s="269" t="s">
        <v>3802</v>
      </c>
      <c r="I14" s="269">
        <v>43341</v>
      </c>
      <c r="J14" s="269">
        <v>43355</v>
      </c>
      <c r="K14" s="269">
        <v>43361</v>
      </c>
      <c r="L14" s="269">
        <v>43365</v>
      </c>
      <c r="M14" s="368" t="str">
        <f>IF(I14&gt;F14,".","XX")</f>
        <v>.</v>
      </c>
    </row>
    <row r="15" spans="3:13" s="72" customFormat="1" ht="12" hidden="1" thickBot="1">
      <c r="C15" s="270"/>
      <c r="D15" s="271"/>
      <c r="E15" s="271"/>
      <c r="F15" s="271"/>
      <c r="G15" s="273"/>
      <c r="H15" s="272"/>
      <c r="I15" s="358" t="s">
        <v>3722</v>
      </c>
      <c r="J15" s="271"/>
      <c r="K15" s="271"/>
      <c r="L15" s="271"/>
      <c r="M15" s="132"/>
    </row>
    <row r="16" spans="3:13" s="72" customFormat="1" hidden="1" thickTop="1" thickBot="1">
      <c r="C16" s="265" t="s">
        <v>3803</v>
      </c>
      <c r="D16" s="266" t="s">
        <v>3804</v>
      </c>
      <c r="E16" s="267">
        <v>43335</v>
      </c>
      <c r="F16" s="267">
        <v>43344</v>
      </c>
      <c r="G16" s="268" t="s">
        <v>3805</v>
      </c>
      <c r="H16" s="269" t="s">
        <v>3806</v>
      </c>
      <c r="I16" s="269">
        <f>I14+7</f>
        <v>43348</v>
      </c>
      <c r="J16" s="269">
        <v>43363</v>
      </c>
      <c r="K16" s="269">
        <v>43370</v>
      </c>
      <c r="L16" s="269">
        <v>43374</v>
      </c>
      <c r="M16" s="368" t="str">
        <f>IF(I16&gt;F16,".","XX")</f>
        <v>.</v>
      </c>
    </row>
    <row r="17" spans="3:13" s="72" customFormat="1" ht="12" hidden="1" thickBot="1">
      <c r="C17" s="270"/>
      <c r="D17" s="271"/>
      <c r="E17" s="271"/>
      <c r="F17" s="271"/>
      <c r="G17" s="383"/>
      <c r="H17" s="272"/>
      <c r="I17" s="358" t="s">
        <v>3722</v>
      </c>
      <c r="J17" s="271"/>
      <c r="K17" s="271"/>
      <c r="L17" s="271"/>
      <c r="M17" s="116"/>
    </row>
    <row r="18" spans="3:13" s="72" customFormat="1" ht="23.25" hidden="1" thickBot="1">
      <c r="C18" s="349"/>
      <c r="D18" s="350"/>
      <c r="E18" s="351" t="s">
        <v>1985</v>
      </c>
      <c r="F18" s="351" t="s">
        <v>3786</v>
      </c>
      <c r="G18" s="352" t="s">
        <v>1987</v>
      </c>
      <c r="H18" s="351" t="s">
        <v>1988</v>
      </c>
      <c r="I18" s="351" t="s">
        <v>218</v>
      </c>
      <c r="J18" s="351" t="s">
        <v>1794</v>
      </c>
      <c r="K18" s="463" t="s">
        <v>697</v>
      </c>
      <c r="L18" s="353" t="s">
        <v>880</v>
      </c>
      <c r="M18" s="116"/>
    </row>
    <row r="19" spans="3:13" s="72" customFormat="1" ht="12" hidden="1" thickBot="1">
      <c r="C19" s="354"/>
      <c r="D19" s="355" t="s">
        <v>3807</v>
      </c>
      <c r="E19" s="356"/>
      <c r="F19" s="356" t="s">
        <v>3722</v>
      </c>
      <c r="G19" s="357"/>
      <c r="H19" s="357"/>
      <c r="I19" s="358" t="s">
        <v>3722</v>
      </c>
      <c r="J19" s="358" t="s">
        <v>3604</v>
      </c>
      <c r="K19" s="358" t="s">
        <v>3559</v>
      </c>
      <c r="L19" s="358" t="s">
        <v>3808</v>
      </c>
      <c r="M19" s="116"/>
    </row>
    <row r="20" spans="3:13" s="72" customFormat="1" hidden="1" thickTop="1" thickBot="1">
      <c r="C20" s="480" t="s">
        <v>2466</v>
      </c>
      <c r="D20" s="481" t="s">
        <v>3809</v>
      </c>
      <c r="E20" s="476">
        <v>43373</v>
      </c>
      <c r="F20" s="479">
        <f>E20+13</f>
        <v>43386</v>
      </c>
      <c r="G20" s="465" t="s">
        <v>2151</v>
      </c>
      <c r="H20" s="269" t="s">
        <v>3810</v>
      </c>
      <c r="I20" s="471">
        <v>43390</v>
      </c>
      <c r="J20" s="464">
        <v>43399</v>
      </c>
      <c r="K20" s="464">
        <v>43405</v>
      </c>
      <c r="L20" s="464">
        <f>E20+36</f>
        <v>43409</v>
      </c>
      <c r="M20" s="368" t="str">
        <f>IF(I20&gt;F20,".","XX")</f>
        <v>.</v>
      </c>
    </row>
    <row r="21" spans="3:13" s="72" customFormat="1" ht="12" hidden="1" thickBot="1">
      <c r="C21" s="482"/>
      <c r="D21" s="483"/>
      <c r="E21" s="478"/>
      <c r="F21" s="478"/>
      <c r="G21" s="383"/>
      <c r="H21" s="272"/>
      <c r="I21" s="441"/>
      <c r="J21" s="441"/>
      <c r="K21" s="441"/>
      <c r="L21" s="441"/>
      <c r="M21" s="116"/>
    </row>
    <row r="22" spans="3:13" s="72" customFormat="1" hidden="1" thickTop="1" thickBot="1">
      <c r="C22" s="532" t="s">
        <v>2151</v>
      </c>
      <c r="D22" s="476" t="s">
        <v>3811</v>
      </c>
      <c r="E22" s="476">
        <v>43450</v>
      </c>
      <c r="F22" s="476">
        <v>43463</v>
      </c>
      <c r="G22" s="268" t="s">
        <v>3812</v>
      </c>
      <c r="H22" s="269" t="s">
        <v>3813</v>
      </c>
      <c r="I22" s="269">
        <v>43467</v>
      </c>
      <c r="J22" s="269">
        <f>E22+30</f>
        <v>43480</v>
      </c>
      <c r="K22" s="269">
        <f>E22+36</f>
        <v>43486</v>
      </c>
      <c r="L22" s="269">
        <f>E22+40</f>
        <v>43490</v>
      </c>
      <c r="M22" s="116"/>
    </row>
    <row r="23" spans="3:13" s="72" customFormat="1" ht="12" hidden="1" thickBot="1">
      <c r="C23" s="477"/>
      <c r="D23" s="478"/>
      <c r="E23" s="478"/>
      <c r="F23" s="271"/>
      <c r="G23" s="383"/>
      <c r="H23" s="272"/>
      <c r="I23" s="271"/>
      <c r="J23" s="271"/>
      <c r="K23" s="271"/>
      <c r="L23" s="271"/>
      <c r="M23" s="116"/>
    </row>
    <row r="24" spans="3:13" s="72" customFormat="1" hidden="1" thickTop="1" thickBot="1">
      <c r="C24" s="475" t="s">
        <v>2486</v>
      </c>
      <c r="D24" s="476" t="s">
        <v>3814</v>
      </c>
      <c r="E24" s="476">
        <v>43464</v>
      </c>
      <c r="F24" s="476">
        <v>43477</v>
      </c>
      <c r="G24" s="268" t="s">
        <v>2451</v>
      </c>
      <c r="H24" s="269" t="s">
        <v>3815</v>
      </c>
      <c r="I24" s="269">
        <v>43481</v>
      </c>
      <c r="J24" s="269">
        <f>E24+30</f>
        <v>43494</v>
      </c>
      <c r="K24" s="269">
        <f>E24+36</f>
        <v>43500</v>
      </c>
      <c r="L24" s="269">
        <f>E24+40</f>
        <v>43504</v>
      </c>
      <c r="M24" s="116"/>
    </row>
    <row r="25" spans="3:13" s="72" customFormat="1" ht="12" hidden="1" thickBot="1">
      <c r="C25" s="477"/>
      <c r="D25" s="478"/>
      <c r="E25" s="478"/>
      <c r="F25" s="271"/>
      <c r="G25" s="534"/>
      <c r="H25" s="272"/>
      <c r="I25" s="271"/>
      <c r="J25" s="271"/>
      <c r="K25" s="271"/>
      <c r="L25" s="271"/>
      <c r="M25" s="116"/>
    </row>
    <row r="26" spans="3:13" s="72" customFormat="1" ht="23.25" hidden="1" thickBot="1">
      <c r="C26" s="349"/>
      <c r="D26" s="350"/>
      <c r="E26" s="351" t="s">
        <v>1985</v>
      </c>
      <c r="F26" s="351" t="s">
        <v>3786</v>
      </c>
      <c r="G26" s="352" t="s">
        <v>3816</v>
      </c>
      <c r="H26" s="351" t="s">
        <v>1988</v>
      </c>
      <c r="I26" s="351" t="s">
        <v>218</v>
      </c>
      <c r="J26" s="351" t="s">
        <v>1794</v>
      </c>
      <c r="K26" s="246" t="s">
        <v>3594</v>
      </c>
      <c r="L26" s="353" t="s">
        <v>880</v>
      </c>
      <c r="M26" s="116"/>
    </row>
    <row r="27" spans="3:13" s="72" customFormat="1" ht="12" hidden="1" thickBot="1">
      <c r="C27" s="354"/>
      <c r="D27" s="355"/>
      <c r="E27" s="356"/>
      <c r="F27" s="356" t="s">
        <v>3722</v>
      </c>
      <c r="G27" s="357"/>
      <c r="H27" s="357"/>
      <c r="I27" s="358" t="s">
        <v>3722</v>
      </c>
      <c r="J27" s="760" t="s">
        <v>3604</v>
      </c>
      <c r="K27" s="760" t="s">
        <v>3559</v>
      </c>
      <c r="L27" s="760" t="s">
        <v>3808</v>
      </c>
      <c r="M27" s="116"/>
    </row>
    <row r="28" spans="3:13" s="72" customFormat="1" hidden="1" thickTop="1" thickBot="1">
      <c r="C28" s="537" t="s">
        <v>3161</v>
      </c>
      <c r="D28" s="472" t="s">
        <v>3817</v>
      </c>
      <c r="E28" s="472">
        <v>43471</v>
      </c>
      <c r="F28" s="472" t="s">
        <v>2159</v>
      </c>
      <c r="G28" s="263" t="s">
        <v>3161</v>
      </c>
      <c r="H28" s="259" t="s">
        <v>3818</v>
      </c>
      <c r="I28" s="259">
        <v>43488</v>
      </c>
      <c r="J28" s="259">
        <v>43501</v>
      </c>
      <c r="K28" s="259">
        <v>43507</v>
      </c>
      <c r="L28" s="259">
        <v>43511</v>
      </c>
      <c r="M28" s="116"/>
    </row>
    <row r="29" spans="3:13" s="72" customFormat="1" ht="12" hidden="1" thickBot="1">
      <c r="C29" s="473"/>
      <c r="D29" s="474"/>
      <c r="E29" s="474"/>
      <c r="F29" s="261"/>
      <c r="G29" s="535"/>
      <c r="H29" s="260"/>
      <c r="I29" s="261"/>
      <c r="J29" s="261"/>
      <c r="K29" s="261"/>
      <c r="L29" s="261"/>
      <c r="M29" s="116"/>
    </row>
    <row r="30" spans="3:13" s="72" customFormat="1" hidden="1" thickTop="1" thickBot="1">
      <c r="C30" s="559" t="s">
        <v>2950</v>
      </c>
      <c r="D30" s="560" t="s">
        <v>3819</v>
      </c>
      <c r="E30" s="560">
        <v>43492</v>
      </c>
      <c r="F30" s="560">
        <v>43505</v>
      </c>
      <c r="G30" s="558" t="s">
        <v>2151</v>
      </c>
      <c r="H30" s="259" t="s">
        <v>3820</v>
      </c>
      <c r="I30" s="471">
        <v>43509</v>
      </c>
      <c r="J30" s="471">
        <v>43522</v>
      </c>
      <c r="K30" s="471">
        <v>43528</v>
      </c>
      <c r="L30" s="471">
        <v>43532</v>
      </c>
      <c r="M30" s="116"/>
    </row>
    <row r="31" spans="3:13" s="72" customFormat="1" ht="12" hidden="1" thickBot="1">
      <c r="C31" s="561"/>
      <c r="D31" s="562"/>
      <c r="E31" s="562"/>
      <c r="F31" s="563"/>
      <c r="G31" s="535"/>
      <c r="H31" s="260"/>
      <c r="I31" s="556"/>
      <c r="J31" s="556"/>
      <c r="K31" s="556"/>
      <c r="L31" s="556"/>
      <c r="M31" s="116"/>
    </row>
    <row r="32" spans="3:13" s="72" customFormat="1" hidden="1" thickTop="1" thickBot="1">
      <c r="C32" s="564" t="s">
        <v>3821</v>
      </c>
      <c r="D32" s="565" t="s">
        <v>3822</v>
      </c>
      <c r="E32" s="565">
        <v>43499</v>
      </c>
      <c r="F32" s="565">
        <v>43512</v>
      </c>
      <c r="G32" s="465" t="s">
        <v>2151</v>
      </c>
      <c r="H32" s="269" t="s">
        <v>3608</v>
      </c>
      <c r="I32" s="471">
        <v>43516</v>
      </c>
      <c r="J32" s="471">
        <v>43529</v>
      </c>
      <c r="K32" s="471">
        <v>43535</v>
      </c>
      <c r="L32" s="471">
        <v>43539</v>
      </c>
      <c r="M32" s="116"/>
    </row>
    <row r="34" spans="2:13" s="72" customFormat="1" hidden="1" thickTop="1" thickBot="1">
      <c r="B34" s="491"/>
      <c r="C34" s="564" t="s">
        <v>2435</v>
      </c>
      <c r="D34" s="565" t="s">
        <v>3823</v>
      </c>
      <c r="E34" s="565">
        <v>43506</v>
      </c>
      <c r="F34" s="565" t="s">
        <v>2159</v>
      </c>
      <c r="G34" s="465" t="s">
        <v>2151</v>
      </c>
      <c r="H34" s="269" t="s">
        <v>3824</v>
      </c>
      <c r="I34" s="471">
        <v>43523</v>
      </c>
      <c r="J34" s="471">
        <v>43536</v>
      </c>
      <c r="K34" s="471">
        <v>43542</v>
      </c>
      <c r="L34" s="471">
        <v>43546</v>
      </c>
      <c r="M34" s="116"/>
    </row>
    <row r="35" spans="2:13" s="72" customFormat="1" ht="12" hidden="1" thickBot="1">
      <c r="B35" s="491"/>
      <c r="C35" s="566"/>
      <c r="D35" s="567"/>
      <c r="E35" s="567"/>
      <c r="F35" s="568"/>
      <c r="G35" s="383"/>
      <c r="H35" s="272"/>
      <c r="I35" s="556"/>
      <c r="J35" s="556"/>
      <c r="K35" s="556"/>
      <c r="L35" s="556"/>
      <c r="M35" s="116"/>
    </row>
    <row r="36" spans="2:13" s="72" customFormat="1" hidden="1" thickTop="1" thickBot="1">
      <c r="B36" s="491"/>
      <c r="C36" s="564" t="s">
        <v>2466</v>
      </c>
      <c r="D36" s="476" t="s">
        <v>3825</v>
      </c>
      <c r="E36" s="476">
        <v>43513</v>
      </c>
      <c r="F36" s="476">
        <v>43526</v>
      </c>
      <c r="G36" s="465" t="s">
        <v>2151</v>
      </c>
      <c r="H36" s="269" t="s">
        <v>3826</v>
      </c>
      <c r="I36" s="471">
        <v>43530</v>
      </c>
      <c r="J36" s="471">
        <v>43543</v>
      </c>
      <c r="K36" s="471">
        <v>43549</v>
      </c>
      <c r="L36" s="471">
        <v>43553</v>
      </c>
      <c r="M36" s="116"/>
    </row>
    <row r="37" spans="2:13" s="72" customFormat="1" ht="12" hidden="1" thickBot="1">
      <c r="B37" s="491"/>
      <c r="C37" s="477"/>
      <c r="D37" s="478"/>
      <c r="E37" s="478"/>
      <c r="F37" s="271"/>
      <c r="G37" s="534"/>
      <c r="H37" s="272"/>
      <c r="I37" s="556"/>
      <c r="J37" s="556"/>
      <c r="K37" s="556"/>
      <c r="L37" s="556"/>
      <c r="M37" s="116"/>
    </row>
    <row r="38" spans="2:13" s="72" customFormat="1" hidden="1" thickTop="1" thickBot="1">
      <c r="B38" s="491"/>
      <c r="C38" s="533" t="s">
        <v>2151</v>
      </c>
      <c r="D38" s="486"/>
      <c r="E38" s="486">
        <v>43587</v>
      </c>
      <c r="F38" s="571">
        <v>43596</v>
      </c>
      <c r="G38" s="263" t="s">
        <v>3827</v>
      </c>
      <c r="H38" s="259" t="s">
        <v>3828</v>
      </c>
      <c r="I38" s="259">
        <v>43600</v>
      </c>
      <c r="J38" s="259">
        <v>43613</v>
      </c>
      <c r="K38" s="259">
        <v>43621</v>
      </c>
      <c r="L38" s="259">
        <v>43625</v>
      </c>
      <c r="M38" s="116"/>
    </row>
    <row r="39" spans="2:13" s="72" customFormat="1" ht="12" hidden="1" thickBot="1">
      <c r="B39" s="491"/>
      <c r="C39" s="580"/>
      <c r="D39" s="488"/>
      <c r="E39" s="488"/>
      <c r="F39" s="588"/>
      <c r="G39" s="388"/>
      <c r="H39" s="260"/>
      <c r="I39" s="261"/>
      <c r="J39" s="261"/>
      <c r="K39" s="261"/>
      <c r="L39" s="261"/>
      <c r="M39" s="116"/>
    </row>
    <row r="40" spans="2:13" s="72" customFormat="1" hidden="1" thickTop="1" thickBot="1">
      <c r="B40" s="596" t="s">
        <v>3829</v>
      </c>
      <c r="C40" s="590" t="s">
        <v>3830</v>
      </c>
      <c r="D40" s="591" t="s">
        <v>3831</v>
      </c>
      <c r="E40" s="591">
        <v>43739</v>
      </c>
      <c r="F40" s="591">
        <v>43752</v>
      </c>
      <c r="G40" s="263" t="s">
        <v>2151</v>
      </c>
      <c r="H40" s="259" t="s">
        <v>3832</v>
      </c>
      <c r="I40" s="614">
        <v>43754</v>
      </c>
      <c r="J40" s="614">
        <v>43767</v>
      </c>
      <c r="K40" s="614">
        <v>43775</v>
      </c>
      <c r="L40" s="614">
        <v>43779</v>
      </c>
      <c r="M40" s="83" t="s">
        <v>1949</v>
      </c>
    </row>
    <row r="41" spans="2:13" s="72" customFormat="1" ht="12" hidden="1" thickBot="1">
      <c r="B41" s="491"/>
      <c r="C41" s="487"/>
      <c r="D41" s="616"/>
      <c r="E41" s="616"/>
      <c r="F41" s="617"/>
      <c r="G41" s="388"/>
      <c r="H41" s="260"/>
      <c r="I41" s="615"/>
      <c r="J41" s="615"/>
      <c r="K41" s="615"/>
      <c r="L41" s="615"/>
      <c r="M41" s="83" t="s">
        <v>1949</v>
      </c>
    </row>
    <row r="42" spans="2:13" s="72" customFormat="1" hidden="1" thickTop="1" thickBot="1">
      <c r="B42" s="596" t="s">
        <v>3833</v>
      </c>
      <c r="C42" s="669" t="s">
        <v>2981</v>
      </c>
      <c r="D42" s="670" t="s">
        <v>3834</v>
      </c>
      <c r="E42" s="670">
        <v>43851</v>
      </c>
      <c r="F42" s="648">
        <v>43864</v>
      </c>
      <c r="G42" s="557" t="s">
        <v>2151</v>
      </c>
      <c r="H42" s="269" t="s">
        <v>3835</v>
      </c>
      <c r="I42" s="471">
        <v>43866</v>
      </c>
      <c r="J42" s="471">
        <v>43879</v>
      </c>
      <c r="K42" s="471">
        <v>43887</v>
      </c>
      <c r="L42" s="471">
        <v>43891</v>
      </c>
      <c r="M42" s="83" t="str">
        <f>IF(I42&gt;F42,".","XX")</f>
        <v>.</v>
      </c>
    </row>
    <row r="43" spans="2:13" s="72" customFormat="1" ht="12" hidden="1" thickBot="1">
      <c r="B43" s="636"/>
      <c r="C43" s="643" t="s">
        <v>3836</v>
      </c>
      <c r="D43" s="478"/>
      <c r="E43" s="478">
        <v>43848</v>
      </c>
      <c r="F43" s="649"/>
      <c r="G43" s="383"/>
      <c r="H43" s="272"/>
      <c r="I43" s="271"/>
      <c r="J43" s="271"/>
      <c r="K43" s="271"/>
      <c r="L43" s="271"/>
      <c r="M43" s="83" t="str">
        <f>IF(I42&gt;F43,".","XX")</f>
        <v>.</v>
      </c>
    </row>
    <row r="44" spans="2:13" s="72" customFormat="1" hidden="1" thickTop="1" thickBot="1">
      <c r="B44" s="596" t="s">
        <v>3837</v>
      </c>
      <c r="C44" s="669" t="s">
        <v>3747</v>
      </c>
      <c r="D44" s="670" t="s">
        <v>3838</v>
      </c>
      <c r="E44" s="670">
        <v>43855</v>
      </c>
      <c r="F44" s="671">
        <v>43868</v>
      </c>
      <c r="G44" s="557" t="s">
        <v>2151</v>
      </c>
      <c r="H44" s="269" t="s">
        <v>3839</v>
      </c>
      <c r="I44" s="471">
        <v>43873</v>
      </c>
      <c r="J44" s="471">
        <v>43886</v>
      </c>
      <c r="K44" s="471">
        <v>43894</v>
      </c>
      <c r="L44" s="471">
        <v>43898</v>
      </c>
      <c r="M44" s="83" t="str">
        <f>IF(I44&gt;F44,".","XX")</f>
        <v>.</v>
      </c>
    </row>
    <row r="45" spans="2:13" s="72" customFormat="1" ht="12" hidden="1" thickBot="1">
      <c r="B45" s="491"/>
      <c r="C45" s="662"/>
      <c r="D45" s="483"/>
      <c r="E45" s="483"/>
      <c r="F45" s="649"/>
      <c r="G45" s="634"/>
      <c r="H45" s="272"/>
      <c r="I45" s="271"/>
      <c r="J45" s="271"/>
      <c r="K45" s="271"/>
      <c r="L45" s="271"/>
      <c r="M45" s="83" t="str">
        <f>IF(I44&gt;F45,".","XX")</f>
        <v>.</v>
      </c>
    </row>
    <row r="46" spans="2:13" s="72" customFormat="1" hidden="1" thickTop="1" thickBot="1">
      <c r="B46" s="596"/>
      <c r="C46" s="590" t="s">
        <v>2442</v>
      </c>
      <c r="D46" s="486" t="s">
        <v>3840</v>
      </c>
      <c r="E46" s="486">
        <v>43862</v>
      </c>
      <c r="F46" s="486">
        <v>43875</v>
      </c>
      <c r="G46" s="732" t="s">
        <v>2151</v>
      </c>
      <c r="H46" s="259" t="s">
        <v>3841</v>
      </c>
      <c r="I46" s="471">
        <v>43880</v>
      </c>
      <c r="J46" s="471">
        <v>43893</v>
      </c>
      <c r="K46" s="471">
        <v>43901</v>
      </c>
      <c r="L46" s="471">
        <v>43905</v>
      </c>
      <c r="M46" s="83" t="s">
        <v>1949</v>
      </c>
    </row>
    <row r="47" spans="2:13" s="72" customFormat="1" ht="12" hidden="1" thickBot="1">
      <c r="B47" s="491"/>
      <c r="C47" s="666" t="s">
        <v>2977</v>
      </c>
      <c r="D47" s="667" t="s">
        <v>3842</v>
      </c>
      <c r="E47" s="667">
        <v>43500</v>
      </c>
      <c r="F47" s="668">
        <v>43513</v>
      </c>
      <c r="G47" s="630" t="s">
        <v>3843</v>
      </c>
      <c r="H47" s="260"/>
      <c r="I47" s="261"/>
      <c r="J47" s="261"/>
      <c r="K47" s="261"/>
      <c r="L47" s="261"/>
      <c r="M47" s="83" t="s">
        <v>1949</v>
      </c>
    </row>
    <row r="48" spans="2:13" s="72" customFormat="1" hidden="1" thickTop="1" thickBot="1">
      <c r="B48" s="491"/>
      <c r="C48" s="735" t="s">
        <v>3752</v>
      </c>
      <c r="D48" s="565" t="s">
        <v>3844</v>
      </c>
      <c r="E48" s="591">
        <v>43904</v>
      </c>
      <c r="F48" s="591">
        <v>43917</v>
      </c>
      <c r="G48" s="268" t="s">
        <v>3845</v>
      </c>
      <c r="H48" s="269" t="s">
        <v>3666</v>
      </c>
      <c r="I48" s="269">
        <v>43922</v>
      </c>
      <c r="J48" s="269">
        <v>43935</v>
      </c>
      <c r="K48" s="269">
        <v>43943</v>
      </c>
      <c r="L48" s="269">
        <v>43947</v>
      </c>
      <c r="M48" s="83" t="s">
        <v>1949</v>
      </c>
    </row>
    <row r="49" spans="2:16" s="72" customFormat="1" ht="12" hidden="1" thickBot="1">
      <c r="B49" s="491"/>
      <c r="C49" s="733" t="s">
        <v>2984</v>
      </c>
      <c r="D49" s="734" t="s">
        <v>3846</v>
      </c>
      <c r="E49" s="478">
        <v>43907</v>
      </c>
      <c r="F49" s="271">
        <v>43920</v>
      </c>
      <c r="G49" s="634"/>
      <c r="H49" s="272"/>
      <c r="I49" s="271"/>
      <c r="J49" s="271"/>
      <c r="K49" s="271"/>
      <c r="L49" s="271"/>
      <c r="M49" s="83" t="s">
        <v>1949</v>
      </c>
      <c r="N49" s="290"/>
      <c r="O49" s="290"/>
    </row>
    <row r="50" spans="2:16" s="72" customFormat="1" hidden="1" thickTop="1" thickBot="1">
      <c r="B50" s="491"/>
      <c r="C50" s="751" t="s">
        <v>3774</v>
      </c>
      <c r="D50" s="565" t="s">
        <v>3847</v>
      </c>
      <c r="E50" s="565">
        <v>43911</v>
      </c>
      <c r="F50" s="753">
        <v>43924</v>
      </c>
      <c r="G50" s="750"/>
      <c r="H50" s="614" t="s">
        <v>3848</v>
      </c>
      <c r="I50" s="614">
        <v>43929</v>
      </c>
      <c r="J50" s="614">
        <v>43942</v>
      </c>
      <c r="K50" s="614">
        <v>43950</v>
      </c>
      <c r="L50" s="614">
        <v>43954</v>
      </c>
      <c r="M50" s="83" t="s">
        <v>1949</v>
      </c>
      <c r="N50" s="290"/>
    </row>
    <row r="51" spans="2:16" s="72" customFormat="1" ht="12" hidden="1" thickBot="1">
      <c r="B51" s="491"/>
      <c r="C51" s="752"/>
      <c r="D51" s="567"/>
      <c r="E51" s="920"/>
      <c r="F51" s="896"/>
      <c r="G51" s="917"/>
      <c r="H51" s="918"/>
      <c r="I51" s="919"/>
      <c r="J51" s="919"/>
      <c r="K51" s="919"/>
      <c r="L51" s="615"/>
      <c r="M51" s="83" t="s">
        <v>1949</v>
      </c>
    </row>
    <row r="52" spans="2:16" s="72" customFormat="1" ht="23.25" hidden="1" thickBot="1">
      <c r="B52" s="491"/>
      <c r="C52" s="349"/>
      <c r="D52" s="350"/>
      <c r="E52" s="923" t="s">
        <v>1985</v>
      </c>
      <c r="F52" s="924" t="s">
        <v>3786</v>
      </c>
      <c r="G52" s="925" t="s">
        <v>3816</v>
      </c>
      <c r="H52" s="924" t="s">
        <v>1988</v>
      </c>
      <c r="I52" s="924" t="s">
        <v>218</v>
      </c>
      <c r="J52" s="926" t="s">
        <v>3594</v>
      </c>
      <c r="K52" s="927" t="s">
        <v>880</v>
      </c>
      <c r="L52" s="116"/>
    </row>
    <row r="53" spans="2:16" s="72" customFormat="1" ht="11.25" hidden="1" customHeight="1" thickBot="1">
      <c r="B53" s="491"/>
      <c r="C53" s="354"/>
      <c r="D53" s="1241" t="s">
        <v>3742</v>
      </c>
      <c r="E53" s="746" t="s">
        <v>1994</v>
      </c>
      <c r="F53" s="356" t="s">
        <v>3787</v>
      </c>
      <c r="G53" s="357"/>
      <c r="H53" s="357"/>
      <c r="I53" s="356" t="s">
        <v>3849</v>
      </c>
      <c r="J53" s="921" t="s">
        <v>3850</v>
      </c>
      <c r="K53" s="922" t="s">
        <v>3851</v>
      </c>
      <c r="L53" s="116"/>
      <c r="M53" s="1247" t="s">
        <v>3852</v>
      </c>
      <c r="N53" s="1247" t="s">
        <v>3136</v>
      </c>
      <c r="O53" s="1248" t="s">
        <v>3853</v>
      </c>
      <c r="P53" s="1248" t="s">
        <v>3854</v>
      </c>
    </row>
    <row r="54" spans="2:16" s="72" customFormat="1" hidden="1" thickTop="1" thickBot="1">
      <c r="B54" s="596" t="s">
        <v>3855</v>
      </c>
      <c r="C54" s="748" t="s">
        <v>1426</v>
      </c>
      <c r="D54" s="560" t="s">
        <v>3856</v>
      </c>
      <c r="E54" s="421">
        <v>43932</v>
      </c>
      <c r="F54" s="421">
        <v>43945</v>
      </c>
      <c r="G54" s="810" t="s">
        <v>3680</v>
      </c>
      <c r="H54" s="811" t="s">
        <v>3672</v>
      </c>
      <c r="I54" s="811">
        <v>43949</v>
      </c>
      <c r="J54" s="811">
        <v>43962</v>
      </c>
      <c r="K54" s="811">
        <v>43967</v>
      </c>
      <c r="L54" s="83" t="s">
        <v>1949</v>
      </c>
    </row>
    <row r="55" spans="2:16" s="72" customFormat="1" ht="12" hidden="1" thickBot="1">
      <c r="B55" s="596" t="s">
        <v>3857</v>
      </c>
      <c r="C55" s="733" t="s">
        <v>2981</v>
      </c>
      <c r="D55" s="663" t="s">
        <v>3858</v>
      </c>
      <c r="E55" s="808">
        <v>43928</v>
      </c>
      <c r="F55" s="615">
        <v>43942</v>
      </c>
      <c r="G55" s="442" t="s">
        <v>3859</v>
      </c>
      <c r="H55" s="812"/>
      <c r="I55" s="617"/>
      <c r="J55" s="617"/>
      <c r="K55" s="617"/>
      <c r="L55" s="83" t="s">
        <v>1949</v>
      </c>
    </row>
    <row r="56" spans="2:16" s="72" customFormat="1" hidden="1" thickTop="1" thickBot="1">
      <c r="B56" s="596" t="s">
        <v>2442</v>
      </c>
      <c r="C56" s="748" t="s">
        <v>1426</v>
      </c>
      <c r="D56" s="560" t="s">
        <v>3860</v>
      </c>
      <c r="E56" s="421">
        <v>43939</v>
      </c>
      <c r="F56" s="421">
        <v>43952</v>
      </c>
      <c r="G56" s="810" t="s">
        <v>3801</v>
      </c>
      <c r="H56" s="811" t="s">
        <v>3861</v>
      </c>
      <c r="I56" s="811">
        <v>43956</v>
      </c>
      <c r="J56" s="811">
        <v>43969</v>
      </c>
      <c r="K56" s="811">
        <v>43974</v>
      </c>
      <c r="L56" s="83" t="s">
        <v>1949</v>
      </c>
    </row>
    <row r="57" spans="2:16" s="72" customFormat="1" ht="12" hidden="1" thickBot="1">
      <c r="B57" s="596" t="s">
        <v>3862</v>
      </c>
      <c r="C57" s="733" t="s">
        <v>3863</v>
      </c>
      <c r="D57" s="663" t="s">
        <v>3864</v>
      </c>
      <c r="E57" s="808">
        <v>43935</v>
      </c>
      <c r="F57" s="615">
        <v>43949</v>
      </c>
      <c r="G57" s="813"/>
      <c r="H57" s="812"/>
      <c r="I57" s="617"/>
      <c r="J57" s="617"/>
      <c r="K57" s="617"/>
      <c r="L57" s="83" t="s">
        <v>1949</v>
      </c>
    </row>
    <row r="58" spans="2:16" s="72" customFormat="1" hidden="1" thickTop="1" thickBot="1">
      <c r="B58" s="596"/>
      <c r="C58" s="590" t="s">
        <v>3707</v>
      </c>
      <c r="D58" s="486" t="s">
        <v>3865</v>
      </c>
      <c r="E58" s="809">
        <v>43946</v>
      </c>
      <c r="F58" s="809">
        <v>43959</v>
      </c>
      <c r="G58" s="814" t="s">
        <v>3866</v>
      </c>
      <c r="H58" s="811" t="s">
        <v>3867</v>
      </c>
      <c r="I58" s="811">
        <v>43963</v>
      </c>
      <c r="J58" s="811">
        <v>43976</v>
      </c>
      <c r="K58" s="811">
        <v>43981</v>
      </c>
      <c r="L58" s="83" t="s">
        <v>1949</v>
      </c>
    </row>
    <row r="59" spans="2:16" s="72" customFormat="1" ht="12" hidden="1" thickBot="1">
      <c r="B59" s="596"/>
      <c r="C59" s="644"/>
      <c r="D59" s="488"/>
      <c r="E59" s="808"/>
      <c r="F59" s="615"/>
      <c r="G59" s="813"/>
      <c r="H59" s="812"/>
      <c r="I59" s="617"/>
      <c r="J59" s="617"/>
      <c r="K59" s="617"/>
      <c r="L59" s="83" t="s">
        <v>1949</v>
      </c>
    </row>
    <row r="60" spans="2:16" s="72" customFormat="1" hidden="1" thickTop="1" thickBot="1">
      <c r="B60" s="596" t="s">
        <v>3855</v>
      </c>
      <c r="C60" s="533" t="s">
        <v>2151</v>
      </c>
      <c r="D60" s="486" t="s">
        <v>3868</v>
      </c>
      <c r="E60" s="421">
        <v>43953</v>
      </c>
      <c r="F60" s="421">
        <v>43966</v>
      </c>
      <c r="G60" s="810" t="s">
        <v>3845</v>
      </c>
      <c r="H60" s="811" t="s">
        <v>3869</v>
      </c>
      <c r="I60" s="811">
        <v>43970</v>
      </c>
      <c r="J60" s="811">
        <v>43983</v>
      </c>
      <c r="K60" s="811">
        <v>43988</v>
      </c>
      <c r="L60" s="83" t="s">
        <v>1949</v>
      </c>
    </row>
    <row r="61" spans="2:16" s="72" customFormat="1" ht="12" hidden="1" thickBot="1">
      <c r="B61" s="596"/>
      <c r="C61" s="806" t="s">
        <v>3237</v>
      </c>
      <c r="D61" s="807" t="s">
        <v>3870</v>
      </c>
      <c r="E61" s="808">
        <v>43949</v>
      </c>
      <c r="F61" s="615">
        <v>43962</v>
      </c>
      <c r="G61" s="813"/>
      <c r="H61" s="812"/>
      <c r="I61" s="617"/>
      <c r="J61" s="617"/>
      <c r="K61" s="617"/>
      <c r="L61" s="83" t="s">
        <v>1949</v>
      </c>
    </row>
    <row r="62" spans="2:16" s="72" customFormat="1" hidden="1" thickTop="1" thickBot="1">
      <c r="B62" s="491"/>
      <c r="C62" s="475" t="s">
        <v>3337</v>
      </c>
      <c r="D62" s="476" t="s">
        <v>3687</v>
      </c>
      <c r="E62" s="476">
        <v>43960</v>
      </c>
      <c r="F62" s="476">
        <v>43973</v>
      </c>
      <c r="G62" s="814" t="s">
        <v>3812</v>
      </c>
      <c r="H62" s="811" t="s">
        <v>3871</v>
      </c>
      <c r="I62" s="811">
        <v>43977</v>
      </c>
      <c r="J62" s="811">
        <v>43990</v>
      </c>
      <c r="K62" s="811">
        <v>43995</v>
      </c>
      <c r="L62" s="83" t="s">
        <v>1949</v>
      </c>
    </row>
    <row r="63" spans="2:16" s="72" customFormat="1" ht="12" hidden="1" thickBot="1">
      <c r="B63" s="491"/>
      <c r="C63" s="643"/>
      <c r="D63" s="478"/>
      <c r="E63" s="478"/>
      <c r="F63" s="271"/>
      <c r="G63" s="813"/>
      <c r="H63" s="812"/>
      <c r="I63" s="617"/>
      <c r="J63" s="617"/>
      <c r="K63" s="617"/>
      <c r="L63" s="83" t="s">
        <v>1949</v>
      </c>
    </row>
    <row r="64" spans="2:16" s="72" customFormat="1" hidden="1" thickTop="1" thickBot="1">
      <c r="B64" s="491"/>
      <c r="C64" s="475" t="s">
        <v>3339</v>
      </c>
      <c r="D64" s="476" t="s">
        <v>3872</v>
      </c>
      <c r="E64" s="476">
        <v>43967</v>
      </c>
      <c r="F64" s="476">
        <v>43980</v>
      </c>
      <c r="G64" s="814" t="s">
        <v>3843</v>
      </c>
      <c r="H64" s="811" t="s">
        <v>3873</v>
      </c>
      <c r="I64" s="811">
        <v>43984</v>
      </c>
      <c r="J64" s="811">
        <v>43997</v>
      </c>
      <c r="K64" s="811">
        <v>44002</v>
      </c>
      <c r="L64" s="83" t="s">
        <v>1949</v>
      </c>
    </row>
    <row r="65" spans="2:16" s="72" customFormat="1" ht="12" hidden="1" thickBot="1">
      <c r="B65" s="491"/>
      <c r="C65" s="643"/>
      <c r="D65" s="478"/>
      <c r="E65" s="478"/>
      <c r="F65" s="271"/>
      <c r="G65" s="824"/>
      <c r="H65" s="812"/>
      <c r="I65" s="617"/>
      <c r="J65" s="617"/>
      <c r="K65" s="617"/>
      <c r="L65" s="83" t="s">
        <v>1949</v>
      </c>
    </row>
    <row r="66" spans="2:16" s="72" customFormat="1" hidden="1" thickTop="1" thickBot="1">
      <c r="B66" s="491"/>
      <c r="C66" s="475" t="s">
        <v>2684</v>
      </c>
      <c r="D66" s="476" t="s">
        <v>3874</v>
      </c>
      <c r="E66" s="476">
        <f>E64+7</f>
        <v>43974</v>
      </c>
      <c r="F66" s="476">
        <f>F64+7</f>
        <v>43987</v>
      </c>
      <c r="G66" s="263" t="s">
        <v>2471</v>
      </c>
      <c r="H66" s="259" t="s">
        <v>3875</v>
      </c>
      <c r="I66" s="259">
        <f>I64+7</f>
        <v>43991</v>
      </c>
      <c r="J66" s="259">
        <f>I66+13</f>
        <v>44004</v>
      </c>
      <c r="K66" s="259">
        <f>I66+18</f>
        <v>44009</v>
      </c>
      <c r="L66" s="83" t="str">
        <f>IF(I66&gt;F66,".","XX")</f>
        <v>.</v>
      </c>
    </row>
    <row r="67" spans="2:16" s="72" customFormat="1" ht="12" hidden="1" thickBot="1">
      <c r="B67" s="491"/>
      <c r="C67" s="643"/>
      <c r="D67" s="478"/>
      <c r="E67" s="478"/>
      <c r="F67" s="271"/>
      <c r="G67" s="893"/>
      <c r="H67" s="894"/>
      <c r="I67" s="563"/>
      <c r="J67" s="563"/>
      <c r="K67" s="563"/>
      <c r="L67" s="83" t="str">
        <f>IF(I66&gt;F67,".","XX")</f>
        <v>.</v>
      </c>
    </row>
    <row r="68" spans="2:16" s="72" customFormat="1" hidden="1" thickTop="1" thickBot="1">
      <c r="B68" s="491"/>
      <c r="C68" s="564" t="s">
        <v>2442</v>
      </c>
      <c r="D68" s="565" t="s">
        <v>3876</v>
      </c>
      <c r="E68" s="476">
        <f>E66+7</f>
        <v>43981</v>
      </c>
      <c r="F68" s="476">
        <f>F66+7</f>
        <v>43994</v>
      </c>
      <c r="G68" s="810" t="s">
        <v>3801</v>
      </c>
      <c r="H68" s="811" t="s">
        <v>3877</v>
      </c>
      <c r="I68" s="811">
        <f>I66+7</f>
        <v>43998</v>
      </c>
      <c r="J68" s="811">
        <f>I68+13</f>
        <v>44011</v>
      </c>
      <c r="K68" s="811">
        <f>I68+18</f>
        <v>44016</v>
      </c>
      <c r="L68" s="83" t="str">
        <f>IF(I68&gt;F68,".","XX")</f>
        <v>.</v>
      </c>
    </row>
    <row r="69" spans="2:16" s="72" customFormat="1" ht="12" hidden="1" thickBot="1">
      <c r="B69" s="491"/>
      <c r="C69" s="733" t="s">
        <v>3878</v>
      </c>
      <c r="D69" s="483" t="s">
        <v>3879</v>
      </c>
      <c r="E69" s="478">
        <v>43977</v>
      </c>
      <c r="F69" s="271">
        <v>43991</v>
      </c>
      <c r="G69" s="813"/>
      <c r="H69" s="812"/>
      <c r="I69" s="617"/>
      <c r="J69" s="617"/>
      <c r="K69" s="617"/>
      <c r="L69" s="83" t="str">
        <f>IF(I68&gt;F69,".","XX")</f>
        <v>.</v>
      </c>
    </row>
    <row r="70" spans="2:16" s="72" customFormat="1" hidden="1" thickTop="1" thickBot="1">
      <c r="B70" s="491"/>
      <c r="C70" s="1222" t="s">
        <v>3880</v>
      </c>
      <c r="D70" s="1223" t="s">
        <v>3881</v>
      </c>
      <c r="E70" s="1223">
        <v>44399</v>
      </c>
      <c r="F70" s="1252" t="s">
        <v>2159</v>
      </c>
      <c r="G70" s="268" t="s">
        <v>3882</v>
      </c>
      <c r="H70" s="269" t="s">
        <v>3883</v>
      </c>
      <c r="I70" s="269">
        <v>44432</v>
      </c>
      <c r="J70" s="269">
        <v>44445</v>
      </c>
      <c r="K70" s="1390" t="s">
        <v>2159</v>
      </c>
      <c r="L70" s="368" t="s">
        <v>3884</v>
      </c>
      <c r="M70" s="1253">
        <v>44399</v>
      </c>
      <c r="N70" s="1254">
        <v>44401</v>
      </c>
      <c r="O70" s="1253">
        <v>44395</v>
      </c>
      <c r="P70" s="1253">
        <v>44396</v>
      </c>
    </row>
    <row r="71" spans="2:16" s="72" customFormat="1" ht="12" hidden="1" thickBot="1">
      <c r="B71" s="491"/>
      <c r="C71" s="1381"/>
      <c r="D71" s="1226"/>
      <c r="E71" s="1226"/>
      <c r="F71" s="1226"/>
      <c r="G71" s="634"/>
      <c r="H71" s="267"/>
      <c r="I71" s="267"/>
      <c r="J71" s="1211"/>
      <c r="K71" s="1211"/>
      <c r="L71" s="368" t="s">
        <v>3884</v>
      </c>
    </row>
    <row r="72" spans="2:16" s="72" customFormat="1" hidden="1" thickTop="1" thickBot="1">
      <c r="B72" s="491"/>
      <c r="C72" s="1222" t="s">
        <v>3885</v>
      </c>
      <c r="D72" s="1223" t="s">
        <v>3886</v>
      </c>
      <c r="E72" s="1223">
        <v>44406</v>
      </c>
      <c r="F72" s="1223">
        <v>44415</v>
      </c>
      <c r="G72" s="268" t="s">
        <v>3882</v>
      </c>
      <c r="H72" s="269" t="s">
        <v>3883</v>
      </c>
      <c r="I72" s="269">
        <v>44432</v>
      </c>
      <c r="J72" s="269">
        <v>44445</v>
      </c>
      <c r="K72" s="1390" t="s">
        <v>2159</v>
      </c>
      <c r="L72" s="368" t="s">
        <v>1949</v>
      </c>
      <c r="M72" s="1253">
        <v>44406</v>
      </c>
      <c r="N72" s="1254">
        <v>44408</v>
      </c>
      <c r="O72" s="1253">
        <v>44402</v>
      </c>
      <c r="P72" s="1253">
        <v>44403</v>
      </c>
    </row>
    <row r="73" spans="2:16" s="72" customFormat="1" ht="12" hidden="1" thickBot="1">
      <c r="B73" s="491"/>
      <c r="C73" s="1381"/>
      <c r="D73" s="1226"/>
      <c r="E73" s="1226"/>
      <c r="F73" s="1226"/>
      <c r="G73" s="634"/>
      <c r="H73" s="267"/>
      <c r="I73" s="267"/>
      <c r="J73" s="1211"/>
      <c r="K73" s="1211"/>
      <c r="L73" s="368" t="s">
        <v>3884</v>
      </c>
    </row>
    <row r="74" spans="2:16" s="72" customFormat="1" hidden="1" thickTop="1" thickBot="1">
      <c r="B74" s="491"/>
      <c r="C74" s="1222" t="s">
        <v>3887</v>
      </c>
      <c r="D74" s="1223" t="s">
        <v>3888</v>
      </c>
      <c r="E74" s="1223">
        <v>44413</v>
      </c>
      <c r="F74" s="1377" t="s">
        <v>2159</v>
      </c>
      <c r="G74" s="268" t="s">
        <v>3882</v>
      </c>
      <c r="H74" s="269" t="s">
        <v>3883</v>
      </c>
      <c r="I74" s="269">
        <v>44432</v>
      </c>
      <c r="J74" s="269">
        <v>44445</v>
      </c>
      <c r="K74" s="1390" t="s">
        <v>2159</v>
      </c>
      <c r="L74" s="368" t="s">
        <v>3884</v>
      </c>
      <c r="M74" s="1253">
        <v>44413</v>
      </c>
      <c r="N74" s="1254">
        <v>44415</v>
      </c>
      <c r="O74" s="1253">
        <v>44409</v>
      </c>
      <c r="P74" s="1253">
        <v>44410</v>
      </c>
    </row>
    <row r="75" spans="2:16" s="72" customFormat="1" ht="12" hidden="1" thickBot="1">
      <c r="B75" s="491"/>
      <c r="C75" s="1446"/>
      <c r="D75" s="1447"/>
      <c r="E75" s="1447"/>
      <c r="F75" s="1447"/>
      <c r="G75" s="1450"/>
      <c r="H75" s="1449"/>
      <c r="I75" s="1449"/>
      <c r="J75" s="1448"/>
      <c r="K75" s="1448"/>
      <c r="L75" s="368" t="s">
        <v>3884</v>
      </c>
    </row>
    <row r="76" spans="2:16" s="72" customFormat="1" hidden="1" thickTop="1" thickBot="1">
      <c r="B76" s="491"/>
      <c r="C76" s="1365" t="s">
        <v>3889</v>
      </c>
      <c r="D76" s="1366" t="s">
        <v>3890</v>
      </c>
      <c r="E76" s="1366">
        <v>44532</v>
      </c>
      <c r="F76" s="1366">
        <v>44542</v>
      </c>
      <c r="G76" s="1486" t="s">
        <v>3891</v>
      </c>
      <c r="H76" s="1075" t="s">
        <v>3892</v>
      </c>
      <c r="I76" s="1075">
        <v>44572</v>
      </c>
      <c r="J76" s="1075">
        <v>44585</v>
      </c>
      <c r="K76" s="1075">
        <v>44590</v>
      </c>
      <c r="L76" s="368" t="s">
        <v>1949</v>
      </c>
      <c r="M76" s="1253">
        <v>44525</v>
      </c>
      <c r="N76" s="1254">
        <v>44527</v>
      </c>
      <c r="O76" s="1253">
        <v>44521</v>
      </c>
      <c r="P76" s="1253">
        <v>44522</v>
      </c>
    </row>
    <row r="77" spans="2:16" s="72" customFormat="1" ht="12" hidden="1" thickBot="1">
      <c r="B77" s="491"/>
      <c r="C77" s="1368"/>
      <c r="D77" s="1369"/>
      <c r="E77" s="1369"/>
      <c r="F77" s="1369"/>
      <c r="G77" s="1481"/>
      <c r="H77" s="1482"/>
      <c r="I77" s="1489"/>
      <c r="J77" s="1484"/>
      <c r="K77" s="1485"/>
      <c r="L77" s="368" t="s">
        <v>3884</v>
      </c>
    </row>
    <row r="78" spans="2:16" s="72" customFormat="1" hidden="1" thickTop="1" thickBot="1">
      <c r="B78" s="491"/>
      <c r="C78" s="1365" t="s">
        <v>3893</v>
      </c>
      <c r="D78" s="1366" t="s">
        <v>3894</v>
      </c>
      <c r="E78" s="1366">
        <v>44539</v>
      </c>
      <c r="F78" s="1366">
        <v>44549</v>
      </c>
      <c r="G78" s="1486" t="s">
        <v>3843</v>
      </c>
      <c r="H78" s="1487" t="s">
        <v>3895</v>
      </c>
      <c r="I78" s="1488">
        <v>44579</v>
      </c>
      <c r="J78" s="1075">
        <v>44592</v>
      </c>
      <c r="K78" s="1075">
        <v>44597</v>
      </c>
      <c r="L78" s="368" t="s">
        <v>1949</v>
      </c>
      <c r="M78" s="1253">
        <v>44532</v>
      </c>
      <c r="N78" s="1254">
        <v>44534</v>
      </c>
      <c r="O78" s="1253">
        <v>44528</v>
      </c>
      <c r="P78" s="1253">
        <v>44529</v>
      </c>
    </row>
    <row r="79" spans="2:16" s="72" customFormat="1" ht="12" hidden="1" thickBot="1">
      <c r="B79" s="491"/>
      <c r="C79" s="1368"/>
      <c r="D79" s="1369"/>
      <c r="E79" s="1369"/>
      <c r="F79" s="1369"/>
      <c r="G79" s="1507"/>
      <c r="H79" s="367"/>
      <c r="I79" s="366"/>
      <c r="J79" s="366"/>
      <c r="K79" s="366"/>
      <c r="L79" s="368" t="s">
        <v>3884</v>
      </c>
    </row>
    <row r="80" spans="2:16" ht="13.5" thickBot="1"/>
    <row r="81" spans="3:16" s="72" customFormat="1" ht="23.25" hidden="1" thickBot="1">
      <c r="C81" s="2352"/>
      <c r="D81" s="2353"/>
      <c r="E81" s="2354" t="s">
        <v>1985</v>
      </c>
      <c r="F81" s="2657" t="s">
        <v>3786</v>
      </c>
      <c r="G81" s="2658" t="s">
        <v>3896</v>
      </c>
      <c r="H81" s="2659" t="s">
        <v>1988</v>
      </c>
      <c r="I81" s="2659" t="s">
        <v>218</v>
      </c>
      <c r="J81" s="2660" t="s">
        <v>697</v>
      </c>
      <c r="K81" s="2661" t="s">
        <v>880</v>
      </c>
      <c r="L81" s="368"/>
    </row>
    <row r="82" spans="3:16" s="72" customFormat="1" ht="12" hidden="1" thickBot="1">
      <c r="C82" s="2359"/>
      <c r="D82" s="2360" t="s">
        <v>3742</v>
      </c>
      <c r="E82" s="2361" t="s">
        <v>2991</v>
      </c>
      <c r="F82" s="2662" t="s">
        <v>3849</v>
      </c>
      <c r="G82" s="2663"/>
      <c r="H82" s="2663"/>
      <c r="I82" s="2361" t="s">
        <v>3849</v>
      </c>
      <c r="J82" s="2664" t="s">
        <v>3850</v>
      </c>
      <c r="K82" s="2665" t="s">
        <v>3851</v>
      </c>
      <c r="L82" s="368"/>
      <c r="M82" s="1247" t="s">
        <v>3852</v>
      </c>
      <c r="N82" s="1247" t="s">
        <v>3136</v>
      </c>
      <c r="O82" s="1248" t="s">
        <v>3853</v>
      </c>
      <c r="P82" s="1248" t="s">
        <v>3854</v>
      </c>
    </row>
    <row r="83" spans="3:16" s="72" customFormat="1" ht="12" hidden="1" thickTop="1">
      <c r="C83" s="2271" t="s">
        <v>3769</v>
      </c>
      <c r="D83" s="2272" t="s">
        <v>3770</v>
      </c>
      <c r="E83" s="2272">
        <v>45148</v>
      </c>
      <c r="F83" s="2273">
        <v>45159</v>
      </c>
      <c r="G83" s="1140" t="s">
        <v>3866</v>
      </c>
      <c r="H83" s="2479" t="s">
        <v>3897</v>
      </c>
      <c r="I83" s="2666">
        <v>45164</v>
      </c>
      <c r="J83" s="1125">
        <v>45177</v>
      </c>
      <c r="K83" s="1125">
        <v>45182</v>
      </c>
      <c r="L83" s="368" t="s">
        <v>1949</v>
      </c>
    </row>
    <row r="84" spans="3:16" s="72" customFormat="1" ht="12" hidden="1" thickBot="1">
      <c r="C84" s="1477"/>
      <c r="D84" s="1478"/>
      <c r="E84" s="1478"/>
      <c r="F84" s="2278"/>
      <c r="G84" s="2667"/>
      <c r="H84" s="1370"/>
      <c r="I84" s="1126"/>
      <c r="J84" s="1126"/>
      <c r="K84" s="1126"/>
      <c r="L84" s="368" t="s">
        <v>3884</v>
      </c>
    </row>
    <row r="85" spans="3:16" s="72" customFormat="1" ht="23.25" thickBot="1">
      <c r="C85" s="2780"/>
      <c r="D85" s="2781"/>
      <c r="E85" s="2782" t="s">
        <v>1985</v>
      </c>
      <c r="F85" s="2783" t="s">
        <v>3786</v>
      </c>
      <c r="G85" s="2784" t="s">
        <v>3898</v>
      </c>
      <c r="H85" s="2659" t="s">
        <v>1988</v>
      </c>
      <c r="I85" s="2659" t="s">
        <v>3899</v>
      </c>
      <c r="J85" s="2785" t="s">
        <v>692</v>
      </c>
      <c r="K85" s="2786" t="s">
        <v>880</v>
      </c>
      <c r="L85" s="368"/>
    </row>
    <row r="86" spans="3:16" s="72" customFormat="1" ht="12" thickBot="1">
      <c r="C86" s="2787"/>
      <c r="D86" s="2360" t="s">
        <v>3900</v>
      </c>
      <c r="E86" s="2788" t="s">
        <v>2991</v>
      </c>
      <c r="F86" s="2789" t="s">
        <v>3849</v>
      </c>
      <c r="G86" s="2788"/>
      <c r="H86" s="2788"/>
      <c r="I86" s="2788" t="s">
        <v>3849</v>
      </c>
      <c r="J86" s="2790" t="s">
        <v>3850</v>
      </c>
      <c r="K86" s="2791" t="s">
        <v>3851</v>
      </c>
      <c r="L86" s="368"/>
    </row>
    <row r="87" spans="3:16" s="72" customFormat="1" ht="12" thickTop="1">
      <c r="C87" s="2271" t="s">
        <v>2946</v>
      </c>
      <c r="D87" s="2272" t="s">
        <v>3772</v>
      </c>
      <c r="E87" s="2272">
        <v>45156</v>
      </c>
      <c r="F87" s="2273">
        <v>45169</v>
      </c>
      <c r="G87" s="2792" t="s">
        <v>3901</v>
      </c>
      <c r="H87" s="2793" t="s">
        <v>3902</v>
      </c>
      <c r="I87" s="2794">
        <v>45171</v>
      </c>
      <c r="J87" s="1125">
        <v>45184</v>
      </c>
      <c r="K87" s="1125">
        <v>45190</v>
      </c>
      <c r="L87" s="368" t="s">
        <v>1949</v>
      </c>
    </row>
    <row r="88" spans="3:16" s="72" customFormat="1" ht="12" thickBot="1">
      <c r="C88" s="1477"/>
      <c r="D88" s="1478"/>
      <c r="E88" s="1478"/>
      <c r="F88" s="2278"/>
      <c r="G88" s="2795"/>
      <c r="H88" s="2796"/>
      <c r="I88" s="2797"/>
      <c r="J88" s="2797"/>
      <c r="K88" s="2797"/>
      <c r="L88" s="368" t="s">
        <v>3884</v>
      </c>
    </row>
    <row r="89" spans="3:16" s="72" customFormat="1" ht="12" thickTop="1">
      <c r="C89" s="2271" t="s">
        <v>3774</v>
      </c>
      <c r="D89" s="2272" t="s">
        <v>3775</v>
      </c>
      <c r="E89" s="2272">
        <v>45162</v>
      </c>
      <c r="F89" s="2273">
        <f>E89+11+2</f>
        <v>45175</v>
      </c>
      <c r="G89" s="2792" t="s">
        <v>3845</v>
      </c>
      <c r="H89" s="2793" t="s">
        <v>3903</v>
      </c>
      <c r="I89" s="2794">
        <f>I87+7</f>
        <v>45178</v>
      </c>
      <c r="J89" s="1125">
        <f>I89+13</f>
        <v>45191</v>
      </c>
      <c r="K89" s="1125">
        <f>I89+19</f>
        <v>45197</v>
      </c>
      <c r="L89" s="368" t="str">
        <f>IF(I89&gt;F89,".","XX")</f>
        <v>.</v>
      </c>
    </row>
    <row r="90" spans="3:16" s="72" customFormat="1" ht="12" thickBot="1">
      <c r="C90" s="1477"/>
      <c r="D90" s="1478"/>
      <c r="E90" s="2318"/>
      <c r="F90" s="2278"/>
      <c r="G90" s="2795"/>
      <c r="H90" s="2796"/>
      <c r="I90" s="2797"/>
      <c r="J90" s="2797"/>
      <c r="K90" s="2797"/>
      <c r="L90" s="368" t="str">
        <f>IF(I90&gt;F89,".","XX")</f>
        <v>XX</v>
      </c>
    </row>
    <row r="91" spans="3:16" s="72" customFormat="1" ht="12" thickTop="1">
      <c r="C91" s="2271" t="s">
        <v>3777</v>
      </c>
      <c r="D91" s="2272" t="s">
        <v>3778</v>
      </c>
      <c r="E91" s="2272">
        <v>45170</v>
      </c>
      <c r="F91" s="2273">
        <v>45181</v>
      </c>
      <c r="G91" s="2792" t="s">
        <v>3904</v>
      </c>
      <c r="H91" s="2793" t="s">
        <v>3905</v>
      </c>
      <c r="I91" s="2794">
        <f>I89+7</f>
        <v>45185</v>
      </c>
      <c r="J91" s="1125">
        <f>I91+13</f>
        <v>45198</v>
      </c>
      <c r="K91" s="1125">
        <f>I91+19</f>
        <v>45204</v>
      </c>
      <c r="L91" s="368" t="str">
        <f>IF(I91&gt;F91,".","XX")</f>
        <v>.</v>
      </c>
    </row>
    <row r="92" spans="3:16" s="72" customFormat="1" ht="12" thickBot="1">
      <c r="C92" s="1477"/>
      <c r="D92" s="1478"/>
      <c r="E92" s="1478"/>
      <c r="F92" s="2278"/>
      <c r="G92" s="2795"/>
      <c r="H92" s="2796"/>
      <c r="I92" s="2797"/>
      <c r="J92" s="2797"/>
      <c r="K92" s="2797"/>
      <c r="L92" s="368" t="str">
        <f>IF(I92&gt;F91,".","XX")</f>
        <v>XX</v>
      </c>
    </row>
    <row r="93" spans="3:16" s="72" customFormat="1" ht="12" thickTop="1">
      <c r="C93" s="2271" t="s">
        <v>3744</v>
      </c>
      <c r="D93" s="2272" t="s">
        <v>3780</v>
      </c>
      <c r="E93" s="2272">
        <v>45176</v>
      </c>
      <c r="F93" s="2273">
        <f>E93+11+2</f>
        <v>45189</v>
      </c>
      <c r="G93" s="2680" t="s">
        <v>2507</v>
      </c>
      <c r="H93" s="2793" t="s">
        <v>3906</v>
      </c>
      <c r="I93" s="2794">
        <f>I91+7</f>
        <v>45192</v>
      </c>
      <c r="J93" s="1125">
        <f>I93+13</f>
        <v>45205</v>
      </c>
      <c r="K93" s="1125">
        <f>I93+19</f>
        <v>45211</v>
      </c>
      <c r="L93" s="368" t="str">
        <f>IF(I93&gt;F93,".","XX")</f>
        <v>.</v>
      </c>
    </row>
    <row r="94" spans="3:16" s="72" customFormat="1" ht="12" thickBot="1">
      <c r="C94" s="1477"/>
      <c r="D94" s="1478"/>
      <c r="E94" s="2318"/>
      <c r="F94" s="2771"/>
      <c r="G94" s="2687"/>
      <c r="H94" s="2797"/>
      <c r="I94" s="2797"/>
      <c r="J94" s="2797"/>
      <c r="K94" s="2797"/>
      <c r="L94" s="368" t="str">
        <f>IF(I94&gt;F93,".","XX")</f>
        <v>XX</v>
      </c>
    </row>
    <row r="95" spans="3:16" s="72" customFormat="1" ht="12" thickTop="1">
      <c r="C95" s="2271" t="s">
        <v>3747</v>
      </c>
      <c r="D95" s="2272" t="s">
        <v>3782</v>
      </c>
      <c r="E95" s="2770">
        <f>E93+7</f>
        <v>45183</v>
      </c>
      <c r="F95" s="2273">
        <f>E95+11+2</f>
        <v>45196</v>
      </c>
      <c r="G95" s="2680" t="s">
        <v>3812</v>
      </c>
      <c r="H95" s="2773" t="s">
        <v>3907</v>
      </c>
      <c r="I95" s="2798">
        <f>I93+7</f>
        <v>45199</v>
      </c>
      <c r="J95" s="1609">
        <f>I95+13</f>
        <v>45212</v>
      </c>
      <c r="K95" s="1125">
        <f>I95+19</f>
        <v>45218</v>
      </c>
      <c r="L95" s="368" t="str">
        <f>IF(I95&gt;F95,".","XX")</f>
        <v>.</v>
      </c>
    </row>
    <row r="96" spans="3:16" s="72" customFormat="1" ht="12" thickBot="1">
      <c r="C96" s="1477"/>
      <c r="D96" s="1478"/>
      <c r="E96" s="2318"/>
      <c r="F96" s="2278"/>
      <c r="G96" s="2680"/>
      <c r="H96" s="1370"/>
      <c r="I96" s="2774"/>
      <c r="J96" s="2772"/>
      <c r="K96" s="1494"/>
      <c r="L96" s="368" t="str">
        <f>IF(I96&gt;F95,".","XX")</f>
        <v>XX</v>
      </c>
    </row>
    <row r="97" spans="3:16" s="72" customFormat="1" ht="12" thickTop="1">
      <c r="C97" s="2271" t="s">
        <v>3752</v>
      </c>
      <c r="D97" s="2272" t="s">
        <v>3908</v>
      </c>
      <c r="E97" s="2770">
        <f>E95+7</f>
        <v>45190</v>
      </c>
      <c r="F97" s="2273">
        <f>E97+11+2</f>
        <v>45203</v>
      </c>
      <c r="G97" s="1140" t="s">
        <v>3909</v>
      </c>
      <c r="H97" s="1494" t="s">
        <v>3910</v>
      </c>
      <c r="I97" s="2794">
        <f>I95+7</f>
        <v>45206</v>
      </c>
      <c r="J97" s="1125">
        <f>I97+13</f>
        <v>45219</v>
      </c>
      <c r="K97" s="1125">
        <f>I97+19</f>
        <v>45225</v>
      </c>
      <c r="L97" s="368" t="str">
        <f>IF(I97&gt;F97,".","XX")</f>
        <v>.</v>
      </c>
    </row>
    <row r="98" spans="3:16" s="72" customFormat="1" ht="12" thickBot="1">
      <c r="C98" s="1477"/>
      <c r="D98" s="1478"/>
      <c r="E98" s="2318"/>
      <c r="F98" s="2278"/>
      <c r="G98" s="2681"/>
      <c r="H98" s="1370"/>
      <c r="I98" s="1126"/>
      <c r="J98" s="1126"/>
      <c r="K98" s="1126"/>
      <c r="L98" s="368" t="str">
        <f>IF(I98&gt;F97,".","XX")</f>
        <v>XX</v>
      </c>
    </row>
    <row r="99" spans="3:16" s="72" customFormat="1" ht="12" thickTop="1">
      <c r="C99" s="2271" t="s">
        <v>3337</v>
      </c>
      <c r="D99" s="2272" t="s">
        <v>3911</v>
      </c>
      <c r="E99" s="2272">
        <v>45199</v>
      </c>
      <c r="F99" s="2273">
        <v>45210</v>
      </c>
      <c r="G99" s="2680" t="s">
        <v>3794</v>
      </c>
      <c r="H99" s="2793" t="s">
        <v>3912</v>
      </c>
      <c r="I99" s="2794">
        <f>I97+7</f>
        <v>45213</v>
      </c>
      <c r="J99" s="1125">
        <f>I99+13</f>
        <v>45226</v>
      </c>
      <c r="K99" s="1125">
        <f>I99+19</f>
        <v>45232</v>
      </c>
      <c r="L99" s="368" t="str">
        <f>IF(I99&gt;F99,".","XX")</f>
        <v>.</v>
      </c>
    </row>
    <row r="100" spans="3:16" s="72" customFormat="1" ht="12" thickBot="1">
      <c r="C100" s="1477"/>
      <c r="D100" s="1478"/>
      <c r="E100" s="1478"/>
      <c r="F100" s="2278"/>
      <c r="G100" s="2687"/>
      <c r="H100" s="2796"/>
      <c r="I100" s="2797"/>
      <c r="J100" s="2797"/>
      <c r="K100" s="2797"/>
      <c r="L100" s="368" t="str">
        <f>IF(I100&gt;F99,".","XX")</f>
        <v>XX</v>
      </c>
    </row>
    <row r="101" spans="3:16" s="72" customFormat="1" ht="12" thickTop="1">
      <c r="C101" s="2271" t="s">
        <v>3758</v>
      </c>
      <c r="D101" s="2272" t="s">
        <v>3913</v>
      </c>
      <c r="E101" s="2272">
        <v>45204</v>
      </c>
      <c r="F101" s="2273">
        <f>E101+11+2</f>
        <v>45217</v>
      </c>
      <c r="G101" s="2680" t="s">
        <v>3866</v>
      </c>
      <c r="H101" s="2773" t="s">
        <v>3914</v>
      </c>
      <c r="I101" s="2848">
        <f>I99+7</f>
        <v>45220</v>
      </c>
      <c r="J101" s="1125">
        <f>I101+13</f>
        <v>45233</v>
      </c>
      <c r="K101" s="1125">
        <f>I101+19</f>
        <v>45239</v>
      </c>
      <c r="L101" s="368" t="str">
        <f>IF(I101&gt;F101,".","XX")</f>
        <v>.</v>
      </c>
    </row>
    <row r="102" spans="3:16" s="72" customFormat="1" ht="12" thickBot="1">
      <c r="C102" s="1477"/>
      <c r="D102" s="1478"/>
      <c r="E102" s="1478"/>
      <c r="F102" s="2278"/>
      <c r="G102" s="2795"/>
      <c r="H102" s="1370"/>
      <c r="I102" s="1126"/>
      <c r="J102" s="1126"/>
      <c r="K102" s="1126"/>
      <c r="L102" s="368" t="str">
        <f>IF(I102&gt;F101,".","XX")</f>
        <v>XX</v>
      </c>
    </row>
    <row r="103" spans="3:16" s="72" customFormat="1" ht="12" hidden="1" thickTop="1">
      <c r="C103" s="2271" t="s">
        <v>3761</v>
      </c>
      <c r="D103" s="2272" t="s">
        <v>3915</v>
      </c>
      <c r="E103" s="2272">
        <f>E101+7</f>
        <v>45211</v>
      </c>
      <c r="F103" s="2273">
        <f>E103+11+2</f>
        <v>45224</v>
      </c>
      <c r="G103" s="2792" t="s">
        <v>3845</v>
      </c>
      <c r="H103" s="1494" t="s">
        <v>3916</v>
      </c>
      <c r="I103" s="2794">
        <f>I101+7</f>
        <v>45227</v>
      </c>
      <c r="J103" s="1125">
        <f>I103+13</f>
        <v>45240</v>
      </c>
      <c r="K103" s="1125">
        <f>I103+19</f>
        <v>45246</v>
      </c>
      <c r="L103" s="368" t="str">
        <f>IF(I103&gt;F103,".","XX")</f>
        <v>.</v>
      </c>
    </row>
    <row r="104" spans="3:16" s="72" customFormat="1" ht="12" hidden="1" thickBot="1">
      <c r="C104" s="1477"/>
      <c r="D104" s="1478"/>
      <c r="E104" s="1478"/>
      <c r="F104" s="2278"/>
      <c r="G104" s="2681"/>
      <c r="H104" s="1370"/>
      <c r="I104" s="1126"/>
      <c r="J104" s="1126"/>
      <c r="K104" s="1126"/>
      <c r="L104" s="368" t="str">
        <f>IF(I104&gt;F103,".","XX")</f>
        <v>XX</v>
      </c>
    </row>
    <row r="105" spans="3:16" s="72" customFormat="1" ht="12" hidden="1" thickTop="1">
      <c r="C105" s="2271" t="s">
        <v>2442</v>
      </c>
      <c r="D105" s="2272" t="s">
        <v>3917</v>
      </c>
      <c r="E105" s="2272">
        <f>E103+7</f>
        <v>45218</v>
      </c>
      <c r="F105" s="2273">
        <f>E105+11+2</f>
        <v>45231</v>
      </c>
      <c r="G105" s="2792" t="s">
        <v>3918</v>
      </c>
      <c r="H105" s="1494" t="s">
        <v>3919</v>
      </c>
      <c r="I105" s="2794">
        <f>I103+7</f>
        <v>45234</v>
      </c>
      <c r="J105" s="1125">
        <f>I105+13</f>
        <v>45247</v>
      </c>
      <c r="K105" s="1125">
        <f>I105+19</f>
        <v>45253</v>
      </c>
      <c r="L105" s="368" t="str">
        <f>IF(I105&gt;F105,".","XX")</f>
        <v>.</v>
      </c>
    </row>
    <row r="106" spans="3:16" s="72" customFormat="1" ht="12" hidden="1" thickBot="1">
      <c r="C106" s="1477"/>
      <c r="D106" s="1478"/>
      <c r="E106" s="1478"/>
      <c r="F106" s="2278"/>
      <c r="G106" s="2681"/>
      <c r="H106" s="1370"/>
      <c r="I106" s="1126"/>
      <c r="J106" s="1126"/>
      <c r="K106" s="1126"/>
      <c r="L106" s="368" t="str">
        <f>IF(I106&gt;F105,".","XX")</f>
        <v>XX</v>
      </c>
    </row>
    <row r="107" spans="3:16" s="72" customFormat="1" ht="12" hidden="1" thickTop="1">
      <c r="C107" s="2271" t="s">
        <v>3339</v>
      </c>
      <c r="D107" s="2272" t="s">
        <v>3920</v>
      </c>
      <c r="E107" s="2272">
        <f>E105+7</f>
        <v>45225</v>
      </c>
      <c r="F107" s="2273">
        <f>E107+11+2</f>
        <v>45238</v>
      </c>
      <c r="G107" s="2792" t="s">
        <v>3921</v>
      </c>
      <c r="H107" s="1494" t="s">
        <v>3922</v>
      </c>
      <c r="I107" s="2794">
        <f>I105+7</f>
        <v>45241</v>
      </c>
      <c r="J107" s="1125">
        <f>I107+13</f>
        <v>45254</v>
      </c>
      <c r="K107" s="1125">
        <f>I107+19</f>
        <v>45260</v>
      </c>
      <c r="L107" s="368" t="str">
        <f>IF(I107&gt;F107,".","XX")</f>
        <v>.</v>
      </c>
    </row>
    <row r="108" spans="3:16" s="72" customFormat="1" ht="12" hidden="1" thickBot="1">
      <c r="C108" s="1477"/>
      <c r="D108" s="1478"/>
      <c r="E108" s="1478"/>
      <c r="F108" s="2278"/>
      <c r="G108" s="2681"/>
      <c r="H108" s="1370"/>
      <c r="I108" s="1126"/>
      <c r="J108" s="1126"/>
      <c r="K108" s="1126"/>
      <c r="L108" s="368" t="str">
        <f>IF(I108&gt;F107,".","XX")</f>
        <v>XX</v>
      </c>
    </row>
    <row r="109" spans="3:16" s="72" customFormat="1" ht="15.75" thickTop="1">
      <c r="C109" s="2453" t="s">
        <v>2215</v>
      </c>
      <c r="D109" s="2329"/>
      <c r="E109" s="2329"/>
      <c r="F109" s="2329"/>
      <c r="G109" s="2329"/>
      <c r="H109" s="2668"/>
      <c r="I109" s="2668"/>
      <c r="J109" s="2668"/>
      <c r="K109" s="2668"/>
      <c r="L109" s="62"/>
    </row>
    <row r="110" spans="3:16" s="72" customFormat="1" ht="15">
      <c r="C110" s="2453"/>
      <c r="D110" s="2329"/>
      <c r="E110" s="2329"/>
      <c r="F110" s="2329"/>
      <c r="G110" s="2329"/>
      <c r="H110" s="2668"/>
      <c r="I110" s="2668"/>
      <c r="J110" s="2668"/>
      <c r="K110" s="2668"/>
      <c r="L110" s="62"/>
      <c r="M110" s="83"/>
      <c r="N110" s="62"/>
      <c r="O110" s="62"/>
      <c r="P110" s="62"/>
    </row>
    <row r="111" spans="3:16" s="72" customFormat="1" ht="17.25" customHeight="1">
      <c r="C111" s="2669" t="s">
        <v>1890</v>
      </c>
      <c r="D111" s="2365"/>
      <c r="E111" s="2389" t="s">
        <v>2216</v>
      </c>
      <c r="F111" s="2670"/>
      <c r="G111" s="2668" t="s">
        <v>1928</v>
      </c>
      <c r="H111" s="2668"/>
      <c r="I111" s="2365"/>
      <c r="J111" s="2365"/>
      <c r="K111" s="2365"/>
      <c r="L111" s="72" t="s">
        <v>1952</v>
      </c>
      <c r="O111" s="62"/>
      <c r="P111" s="71"/>
    </row>
    <row r="112" spans="3:16" s="71" customFormat="1">
      <c r="C112" s="83" t="s">
        <v>1891</v>
      </c>
      <c r="E112" s="276" t="s">
        <v>2217</v>
      </c>
      <c r="F112" s="72"/>
      <c r="G112" s="71" t="s">
        <v>1929</v>
      </c>
      <c r="I112" s="84" t="s">
        <v>1930</v>
      </c>
      <c r="J112" s="84"/>
      <c r="K112" s="62"/>
      <c r="L112" s="71" t="s">
        <v>1954</v>
      </c>
      <c r="N112" s="82" t="s">
        <v>1955</v>
      </c>
      <c r="O112" s="62"/>
      <c r="P112" s="62"/>
    </row>
    <row r="114" spans="3:14" s="71" customFormat="1" ht="11.25">
      <c r="C114" s="81" t="s">
        <v>1893</v>
      </c>
      <c r="D114" s="81" t="s">
        <v>1894</v>
      </c>
      <c r="E114" s="66" t="s">
        <v>1895</v>
      </c>
      <c r="F114" s="62"/>
      <c r="G114" s="81" t="s">
        <v>1931</v>
      </c>
      <c r="H114" s="81" t="s">
        <v>1932</v>
      </c>
      <c r="I114" s="66" t="s">
        <v>1933</v>
      </c>
      <c r="J114" s="66"/>
      <c r="K114" s="66"/>
      <c r="L114" s="81" t="s">
        <v>1958</v>
      </c>
      <c r="M114" s="81" t="s">
        <v>1959</v>
      </c>
      <c r="N114" s="66" t="s">
        <v>1960</v>
      </c>
    </row>
    <row r="115" spans="3:14" s="62" customFormat="1" ht="11.25">
      <c r="C115" s="81">
        <v>0</v>
      </c>
      <c r="D115" s="81" t="s">
        <v>1897</v>
      </c>
      <c r="E115" s="66">
        <v>0</v>
      </c>
      <c r="G115" s="81" t="s">
        <v>1934</v>
      </c>
      <c r="H115" s="81" t="s">
        <v>1935</v>
      </c>
      <c r="I115" s="66" t="s">
        <v>1936</v>
      </c>
      <c r="J115" s="66"/>
      <c r="K115" s="66"/>
      <c r="L115" s="81" t="s">
        <v>1964</v>
      </c>
      <c r="M115" s="81" t="s">
        <v>1965</v>
      </c>
      <c r="N115" s="66" t="s">
        <v>1966</v>
      </c>
    </row>
    <row r="116" spans="3:14" s="62" customFormat="1" ht="11.25">
      <c r="C116" s="81" t="s">
        <v>3923</v>
      </c>
      <c r="D116" s="81" t="s">
        <v>1900</v>
      </c>
      <c r="E116" s="66" t="s">
        <v>3924</v>
      </c>
      <c r="G116" s="81" t="s">
        <v>1937</v>
      </c>
      <c r="H116" s="81" t="s">
        <v>1938</v>
      </c>
      <c r="I116" s="66" t="s">
        <v>1939</v>
      </c>
      <c r="J116" s="66"/>
      <c r="K116" s="66"/>
      <c r="L116" s="81" t="s">
        <v>1972</v>
      </c>
      <c r="M116" s="81" t="s">
        <v>1973</v>
      </c>
      <c r="N116" s="66" t="s">
        <v>1974</v>
      </c>
    </row>
    <row r="117" spans="3:14" s="62" customFormat="1" ht="11.25">
      <c r="C117" s="81" t="s">
        <v>1902</v>
      </c>
      <c r="D117" s="81" t="s">
        <v>1903</v>
      </c>
      <c r="E117" s="66" t="s">
        <v>1904</v>
      </c>
      <c r="G117" s="81" t="s">
        <v>1940</v>
      </c>
      <c r="H117" s="81" t="s">
        <v>1941</v>
      </c>
      <c r="I117" s="66" t="s">
        <v>1942</v>
      </c>
      <c r="J117" s="66"/>
      <c r="K117" s="66"/>
      <c r="L117" s="81" t="s">
        <v>1975</v>
      </c>
      <c r="M117" s="81" t="s">
        <v>1976</v>
      </c>
      <c r="N117" s="66" t="s">
        <v>1977</v>
      </c>
    </row>
    <row r="118" spans="3:14" s="62" customFormat="1" ht="11.25">
      <c r="C118" s="81" t="s">
        <v>3925</v>
      </c>
      <c r="D118" s="81" t="s">
        <v>3926</v>
      </c>
      <c r="E118" s="66" t="s">
        <v>3927</v>
      </c>
      <c r="G118" s="81" t="s">
        <v>3928</v>
      </c>
      <c r="H118" s="81" t="s">
        <v>1944</v>
      </c>
      <c r="I118" s="66" t="s">
        <v>3929</v>
      </c>
      <c r="J118" s="66"/>
      <c r="K118" s="66"/>
      <c r="L118" s="81" t="s">
        <v>1961</v>
      </c>
      <c r="M118" s="81" t="s">
        <v>1962</v>
      </c>
      <c r="N118" s="66" t="s">
        <v>1963</v>
      </c>
    </row>
    <row r="119" spans="3:14" s="62" customFormat="1" ht="11.25">
      <c r="C119" s="81" t="s">
        <v>1908</v>
      </c>
      <c r="D119" s="81" t="s">
        <v>1909</v>
      </c>
      <c r="E119" s="66" t="s">
        <v>1910</v>
      </c>
      <c r="G119" s="81" t="s">
        <v>3930</v>
      </c>
      <c r="H119" s="81" t="s">
        <v>1947</v>
      </c>
      <c r="I119" s="66" t="s">
        <v>3931</v>
      </c>
      <c r="J119" s="66"/>
      <c r="K119" s="66"/>
      <c r="L119" s="81" t="s">
        <v>1967</v>
      </c>
      <c r="M119" s="81" t="s">
        <v>1968</v>
      </c>
      <c r="N119" s="66" t="s">
        <v>1969</v>
      </c>
    </row>
    <row r="120" spans="3:14" s="62" customFormat="1" ht="11.25">
      <c r="C120" s="81" t="s">
        <v>1911</v>
      </c>
      <c r="D120" s="81" t="s">
        <v>1912</v>
      </c>
      <c r="E120" s="66" t="s">
        <v>1913</v>
      </c>
      <c r="G120" s="81">
        <v>0</v>
      </c>
      <c r="H120" s="81">
        <v>0</v>
      </c>
      <c r="I120" s="66">
        <v>0</v>
      </c>
      <c r="J120" s="66"/>
      <c r="K120" s="66"/>
      <c r="L120" s="81" t="s">
        <v>1978</v>
      </c>
      <c r="M120" s="81" t="s">
        <v>1979</v>
      </c>
      <c r="N120" s="66" t="s">
        <v>1980</v>
      </c>
    </row>
    <row r="121" spans="3:14" s="62" customFormat="1" ht="11.25">
      <c r="C121" s="81" t="s">
        <v>3932</v>
      </c>
      <c r="D121" s="81" t="s">
        <v>1915</v>
      </c>
      <c r="E121" s="66" t="s">
        <v>1916</v>
      </c>
      <c r="G121" s="81" t="s">
        <v>1949</v>
      </c>
      <c r="H121" s="81" t="s">
        <v>1949</v>
      </c>
      <c r="I121" s="81" t="s">
        <v>1949</v>
      </c>
      <c r="J121" s="66"/>
      <c r="K121" s="66"/>
      <c r="L121" s="81" t="s">
        <v>3933</v>
      </c>
      <c r="M121" s="81" t="s">
        <v>1971</v>
      </c>
      <c r="N121" s="66" t="s">
        <v>3934</v>
      </c>
    </row>
    <row r="122" spans="3:14" s="62" customFormat="1" ht="11.25">
      <c r="C122" s="81" t="s">
        <v>1917</v>
      </c>
      <c r="D122" s="81" t="s">
        <v>1918</v>
      </c>
      <c r="E122" s="66" t="s">
        <v>1919</v>
      </c>
      <c r="H122" s="85"/>
      <c r="I122" s="82"/>
      <c r="J122" s="82"/>
      <c r="K122" s="82"/>
      <c r="L122" s="81"/>
    </row>
    <row r="123" spans="3:14" s="62" customFormat="1" ht="11.25">
      <c r="C123" s="81" t="s">
        <v>3935</v>
      </c>
      <c r="D123" s="81" t="s">
        <v>1921</v>
      </c>
      <c r="E123" s="66" t="s">
        <v>1922</v>
      </c>
      <c r="H123" s="85"/>
      <c r="I123" s="82"/>
      <c r="J123" s="82"/>
      <c r="K123" s="82"/>
    </row>
    <row r="124" spans="3:14" s="62" customFormat="1" ht="11.25">
      <c r="C124" s="81" t="s">
        <v>1923</v>
      </c>
      <c r="D124" s="81" t="s">
        <v>1924</v>
      </c>
      <c r="E124" s="66" t="s">
        <v>1925</v>
      </c>
      <c r="H124" s="85"/>
      <c r="I124" s="85"/>
      <c r="J124" s="85"/>
      <c r="K124" s="85"/>
    </row>
    <row r="125" spans="3:14" s="62" customFormat="1" ht="11.25">
      <c r="C125" s="81">
        <v>0</v>
      </c>
      <c r="D125" s="81">
        <v>0</v>
      </c>
      <c r="E125" s="66">
        <v>0</v>
      </c>
      <c r="H125" s="85"/>
      <c r="I125" s="85"/>
      <c r="J125" s="85"/>
      <c r="K125" s="85"/>
    </row>
    <row r="126" spans="3:14" s="62" customFormat="1" ht="11.25">
      <c r="C126" s="81" t="s">
        <v>1926</v>
      </c>
      <c r="D126" s="81" t="s">
        <v>1927</v>
      </c>
      <c r="E126" s="66">
        <v>0</v>
      </c>
    </row>
    <row r="127" spans="3:14" s="62" customFormat="1" ht="11.25">
      <c r="C127" s="81">
        <v>0</v>
      </c>
      <c r="D127" s="81">
        <v>0</v>
      </c>
      <c r="E127" s="66">
        <v>0</v>
      </c>
    </row>
  </sheetData>
  <sheetProtection formatCells="0"/>
  <hyperlinks>
    <hyperlink ref="I112" display="custsvc@msca.com.sg" xr:uid="{A3AA5D49-19F8-4B88-8D51-E6874E30880C}"/>
    <hyperlink ref="N112" display="sinexp@msca.com.sg" xr:uid="{2A418ECA-2E50-4D07-8AEA-6BDB7F6AF1F5}"/>
    <hyperlink ref="E112" display="mktg-dept@msca.com.sg" xr:uid="{6866B1B8-123E-46AF-81E0-D0FCCD4A7FD5}"/>
  </hyperlinks>
  <pageMargins left="0.19685039370078741" right="0.27559055118110237" top="0.74803149606299213" bottom="0.19685039370078741" header="0.31496062992125984" footer="0.31496062992125984"/>
  <pageSetup paperSize="9" scale="77" orientation="landscape" blackAndWhite="1" r:id="rId1"/>
  <headerFooter>
    <oddFooter>&amp;L_x000D_&amp;1#&amp;"Calibri"&amp;10&amp;K000000 Sensitivity: Internal&amp;RLast update : &amp;D   &amp;T&amp;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7030A0"/>
    <pageSetUpPr fitToPage="1"/>
  </sheetPr>
  <dimension ref="A2:M256"/>
  <sheetViews>
    <sheetView showGridLines="0" zoomScale="85" zoomScaleNormal="85" workbookViewId="0">
      <selection activeCell="L243" sqref="L243"/>
    </sheetView>
  </sheetViews>
  <sheetFormatPr defaultColWidth="9.42578125" defaultRowHeight="20.100000000000001" customHeight="1"/>
  <cols>
    <col min="1" max="1" width="22.5703125" style="2461" customWidth="1"/>
    <col min="2" max="2" width="25.7109375" style="27" customWidth="1"/>
    <col min="3" max="3" width="25.140625" style="27" customWidth="1"/>
    <col min="4" max="4" width="14.5703125" style="27" customWidth="1"/>
    <col min="5" max="5" width="16.42578125" style="27" customWidth="1"/>
    <col min="6" max="6" width="23.85546875" style="27" customWidth="1"/>
    <col min="7" max="7" width="17.5703125" style="27" customWidth="1"/>
    <col min="8" max="8" width="25.140625" style="27" customWidth="1"/>
    <col min="9" max="9" width="17.28515625" style="27" customWidth="1"/>
    <col min="10" max="10" width="16.5703125" style="27" customWidth="1"/>
    <col min="11" max="11" width="11.42578125" style="27" customWidth="1"/>
    <col min="12" max="16384" width="9.42578125" style="27"/>
  </cols>
  <sheetData>
    <row r="2" spans="1:13" s="141" customFormat="1" ht="20.100000000000001" customHeight="1">
      <c r="A2" s="2461"/>
      <c r="B2" s="3895" t="s">
        <v>1365</v>
      </c>
      <c r="C2" s="3895"/>
      <c r="D2" s="3895"/>
      <c r="E2" s="3895"/>
      <c r="F2" s="3895"/>
      <c r="G2" s="3895"/>
      <c r="H2" s="3895"/>
      <c r="K2" s="3626"/>
      <c r="M2" s="40"/>
    </row>
    <row r="3" spans="1:13" ht="20.100000000000001" customHeight="1">
      <c r="A3" s="229"/>
      <c r="B3" s="981"/>
      <c r="C3" s="981"/>
      <c r="D3" s="981" t="s">
        <v>3936</v>
      </c>
      <c r="E3" s="981"/>
      <c r="F3" s="981"/>
      <c r="G3" s="981"/>
      <c r="H3" s="981"/>
      <c r="I3" s="981"/>
      <c r="J3" s="42"/>
      <c r="K3" s="42"/>
    </row>
    <row r="4" spans="1:13" ht="20.100000000000001" customHeight="1">
      <c r="A4" s="229"/>
      <c r="B4" s="981"/>
      <c r="C4" s="981"/>
      <c r="D4" s="981"/>
      <c r="E4" s="981"/>
      <c r="F4" s="981"/>
      <c r="G4" s="981"/>
      <c r="H4" s="981"/>
      <c r="I4" s="981"/>
      <c r="J4" s="42"/>
      <c r="K4" s="42"/>
    </row>
    <row r="5" spans="1:13" ht="20.100000000000001" customHeight="1">
      <c r="B5" s="3656" t="s">
        <v>3937</v>
      </c>
      <c r="C5" s="512"/>
      <c r="D5" s="512"/>
      <c r="E5" s="512"/>
      <c r="F5" s="512"/>
      <c r="G5" s="512"/>
      <c r="H5" s="512"/>
      <c r="I5" s="512"/>
      <c r="J5" s="42"/>
      <c r="K5" s="42"/>
    </row>
    <row r="6" spans="1:13" s="14" customFormat="1" ht="30" hidden="1" customHeight="1">
      <c r="A6" s="3660"/>
      <c r="B6" s="581"/>
      <c r="C6" s="52"/>
      <c r="D6" s="3896" t="s">
        <v>1985</v>
      </c>
      <c r="E6" s="97" t="s">
        <v>1448</v>
      </c>
      <c r="F6" s="97" t="s">
        <v>446</v>
      </c>
      <c r="G6" s="97" t="s">
        <v>615</v>
      </c>
      <c r="H6" s="97" t="s">
        <v>1269</v>
      </c>
      <c r="I6" s="97" t="s">
        <v>1061</v>
      </c>
      <c r="J6" s="3628"/>
      <c r="K6" s="3629"/>
      <c r="L6" s="27"/>
      <c r="M6" s="27"/>
    </row>
    <row r="7" spans="1:13" s="14" customFormat="1" ht="30" hidden="1" customHeight="1" thickBot="1">
      <c r="A7" s="3661" t="s">
        <v>1990</v>
      </c>
      <c r="B7" s="582"/>
      <c r="C7" s="98" t="s">
        <v>3938</v>
      </c>
      <c r="D7" s="3897"/>
      <c r="E7" s="99" t="s">
        <v>3138</v>
      </c>
      <c r="F7" s="99" t="s">
        <v>3124</v>
      </c>
      <c r="G7" s="99" t="s">
        <v>3939</v>
      </c>
      <c r="H7" s="99" t="s">
        <v>3127</v>
      </c>
      <c r="I7" s="99" t="s">
        <v>3128</v>
      </c>
      <c r="J7" s="3628" t="s">
        <v>2000</v>
      </c>
      <c r="K7" s="3630" t="s">
        <v>3136</v>
      </c>
      <c r="L7" s="27"/>
      <c r="M7" s="27"/>
    </row>
    <row r="8" spans="1:13" s="14" customFormat="1" ht="20.100000000000001" hidden="1" customHeight="1" thickTop="1">
      <c r="A8" s="3660"/>
      <c r="B8" s="736" t="s">
        <v>3940</v>
      </c>
      <c r="C8" s="95" t="s">
        <v>3941</v>
      </c>
      <c r="D8" s="95">
        <v>43983</v>
      </c>
      <c r="E8" s="95">
        <f t="shared" ref="E8:E10" si="0">D8+13</f>
        <v>43996</v>
      </c>
      <c r="F8" s="95">
        <f t="shared" ref="F8:F11" si="1">D8+15</f>
        <v>43998</v>
      </c>
      <c r="G8" s="95">
        <f t="shared" ref="G8:G11" si="2">D8+20</f>
        <v>44003</v>
      </c>
      <c r="H8" s="95">
        <f t="shared" ref="H8:H11" si="3">D8+23</f>
        <v>44006</v>
      </c>
      <c r="I8" s="95">
        <f t="shared" ref="I8:I11" si="4">D8+25</f>
        <v>44008</v>
      </c>
      <c r="J8" s="1776"/>
      <c r="K8" s="1776"/>
      <c r="L8" s="27"/>
      <c r="M8" s="27"/>
    </row>
    <row r="9" spans="1:13" s="14" customFormat="1" ht="20.100000000000001" hidden="1" customHeight="1">
      <c r="A9" s="3660"/>
      <c r="B9" s="736" t="s">
        <v>3942</v>
      </c>
      <c r="C9" s="95" t="s">
        <v>3943</v>
      </c>
      <c r="D9" s="95">
        <v>43990</v>
      </c>
      <c r="E9" s="95">
        <f t="shared" si="0"/>
        <v>44003</v>
      </c>
      <c r="F9" s="95">
        <f t="shared" si="1"/>
        <v>44005</v>
      </c>
      <c r="G9" s="95">
        <f t="shared" si="2"/>
        <v>44010</v>
      </c>
      <c r="H9" s="95">
        <f t="shared" si="3"/>
        <v>44013</v>
      </c>
      <c r="I9" s="95">
        <f t="shared" si="4"/>
        <v>44015</v>
      </c>
      <c r="J9" s="1776"/>
      <c r="K9" s="1776"/>
      <c r="L9" s="27"/>
      <c r="M9" s="27"/>
    </row>
    <row r="10" spans="1:13" s="14" customFormat="1" ht="20.100000000000001" hidden="1" customHeight="1">
      <c r="A10" s="3660"/>
      <c r="B10" s="736" t="s">
        <v>3830</v>
      </c>
      <c r="C10" s="95" t="s">
        <v>2430</v>
      </c>
      <c r="D10" s="95">
        <v>43997</v>
      </c>
      <c r="E10" s="95">
        <f t="shared" si="0"/>
        <v>44010</v>
      </c>
      <c r="F10" s="95">
        <f t="shared" si="1"/>
        <v>44012</v>
      </c>
      <c r="G10" s="95">
        <f t="shared" si="2"/>
        <v>44017</v>
      </c>
      <c r="H10" s="95">
        <f t="shared" si="3"/>
        <v>44020</v>
      </c>
      <c r="I10" s="95">
        <f t="shared" si="4"/>
        <v>44022</v>
      </c>
      <c r="J10" s="1776"/>
      <c r="K10" s="1776"/>
      <c r="L10" s="27"/>
      <c r="M10" s="27"/>
    </row>
    <row r="11" spans="1:13" s="14" customFormat="1" ht="20.100000000000001" hidden="1" customHeight="1">
      <c r="A11" s="3660"/>
      <c r="B11" s="736" t="s">
        <v>3878</v>
      </c>
      <c r="C11" s="95" t="s">
        <v>2432</v>
      </c>
      <c r="D11" s="95">
        <v>44004</v>
      </c>
      <c r="E11" s="95">
        <f>D11+13</f>
        <v>44017</v>
      </c>
      <c r="F11" s="95">
        <f t="shared" si="1"/>
        <v>44019</v>
      </c>
      <c r="G11" s="95">
        <f t="shared" si="2"/>
        <v>44024</v>
      </c>
      <c r="H11" s="95">
        <f t="shared" si="3"/>
        <v>44027</v>
      </c>
      <c r="I11" s="95">
        <f t="shared" si="4"/>
        <v>44029</v>
      </c>
      <c r="J11" s="1776"/>
      <c r="K11" s="1776"/>
      <c r="L11" s="27"/>
      <c r="M11" s="27"/>
    </row>
    <row r="12" spans="1:13" s="14" customFormat="1" ht="20.100000000000001" hidden="1" customHeight="1">
      <c r="A12" s="3660"/>
      <c r="B12" s="736" t="s">
        <v>2984</v>
      </c>
      <c r="C12" s="95" t="s">
        <v>3944</v>
      </c>
      <c r="D12" s="95">
        <v>44011</v>
      </c>
      <c r="E12" s="95">
        <f>D12+13</f>
        <v>44024</v>
      </c>
      <c r="F12" s="95">
        <f>D12+15</f>
        <v>44026</v>
      </c>
      <c r="G12" s="95">
        <f>D12+20</f>
        <v>44031</v>
      </c>
      <c r="H12" s="95">
        <f>D12+23</f>
        <v>44034</v>
      </c>
      <c r="I12" s="95">
        <f>D12+25</f>
        <v>44036</v>
      </c>
      <c r="J12" s="1776"/>
      <c r="K12" s="1776"/>
      <c r="L12" s="27"/>
      <c r="M12" s="27"/>
    </row>
    <row r="13" spans="1:13" s="14" customFormat="1" ht="20.100000000000001" hidden="1" customHeight="1">
      <c r="A13" s="3660"/>
      <c r="B13" s="736" t="s">
        <v>3945</v>
      </c>
      <c r="C13" s="95" t="s">
        <v>2440</v>
      </c>
      <c r="D13" s="95">
        <v>44018</v>
      </c>
      <c r="E13" s="95">
        <f t="shared" ref="E13:E16" si="5">D13+13</f>
        <v>44031</v>
      </c>
      <c r="F13" s="95">
        <f t="shared" ref="F13:F16" si="6">D13+15</f>
        <v>44033</v>
      </c>
      <c r="G13" s="95">
        <f t="shared" ref="G13:G16" si="7">D13+20</f>
        <v>44038</v>
      </c>
      <c r="H13" s="95">
        <f t="shared" ref="H13:H16" si="8">D13+23</f>
        <v>44041</v>
      </c>
      <c r="I13" s="95">
        <f t="shared" ref="I13:I16" si="9">D13+25</f>
        <v>44043</v>
      </c>
      <c r="J13" s="1776"/>
      <c r="K13" s="1776"/>
      <c r="L13" s="27"/>
      <c r="M13" s="27"/>
    </row>
    <row r="14" spans="1:13" s="14" customFormat="1" ht="20.100000000000001" hidden="1" customHeight="1">
      <c r="A14" s="3660"/>
      <c r="B14" s="736" t="s">
        <v>2752</v>
      </c>
      <c r="C14" s="95" t="s">
        <v>3946</v>
      </c>
      <c r="D14" s="95">
        <v>44025</v>
      </c>
      <c r="E14" s="95">
        <f t="shared" si="5"/>
        <v>44038</v>
      </c>
      <c r="F14" s="95">
        <f t="shared" si="6"/>
        <v>44040</v>
      </c>
      <c r="G14" s="95">
        <f t="shared" si="7"/>
        <v>44045</v>
      </c>
      <c r="H14" s="95">
        <f t="shared" si="8"/>
        <v>44048</v>
      </c>
      <c r="I14" s="95">
        <f t="shared" si="9"/>
        <v>44050</v>
      </c>
      <c r="J14" s="1776"/>
      <c r="K14" s="1776"/>
      <c r="L14" s="27"/>
      <c r="M14" s="27"/>
    </row>
    <row r="15" spans="1:13" s="14" customFormat="1" ht="20.100000000000001" hidden="1" customHeight="1">
      <c r="A15" s="3660"/>
      <c r="B15" s="736" t="s">
        <v>2981</v>
      </c>
      <c r="C15" s="95" t="s">
        <v>2446</v>
      </c>
      <c r="D15" s="95">
        <v>44032</v>
      </c>
      <c r="E15" s="95">
        <f t="shared" si="5"/>
        <v>44045</v>
      </c>
      <c r="F15" s="95">
        <f t="shared" si="6"/>
        <v>44047</v>
      </c>
      <c r="G15" s="95">
        <f t="shared" si="7"/>
        <v>44052</v>
      </c>
      <c r="H15" s="95">
        <f t="shared" si="8"/>
        <v>44055</v>
      </c>
      <c r="I15" s="95">
        <f t="shared" si="9"/>
        <v>44057</v>
      </c>
      <c r="J15" s="1776"/>
      <c r="K15" s="1776"/>
      <c r="L15" s="27"/>
      <c r="M15" s="27"/>
    </row>
    <row r="16" spans="1:13" s="14" customFormat="1" ht="20.100000000000001" hidden="1" customHeight="1">
      <c r="A16" s="3660"/>
      <c r="B16" s="736" t="s">
        <v>3863</v>
      </c>
      <c r="C16" s="95" t="s">
        <v>3947</v>
      </c>
      <c r="D16" s="95">
        <v>44039</v>
      </c>
      <c r="E16" s="95">
        <f t="shared" si="5"/>
        <v>44052</v>
      </c>
      <c r="F16" s="95">
        <f t="shared" si="6"/>
        <v>44054</v>
      </c>
      <c r="G16" s="95">
        <f t="shared" si="7"/>
        <v>44059</v>
      </c>
      <c r="H16" s="95">
        <f t="shared" si="8"/>
        <v>44062</v>
      </c>
      <c r="I16" s="95">
        <f t="shared" si="9"/>
        <v>44064</v>
      </c>
      <c r="J16" s="1776"/>
      <c r="K16" s="1776"/>
      <c r="L16" s="27"/>
      <c r="M16" s="27"/>
    </row>
    <row r="17" spans="1:13" s="14" customFormat="1" ht="20.100000000000001" hidden="1" customHeight="1">
      <c r="A17" s="3660"/>
      <c r="B17" s="736" t="s">
        <v>3658</v>
      </c>
      <c r="C17" s="95" t="s">
        <v>2452</v>
      </c>
      <c r="D17" s="95">
        <v>44046</v>
      </c>
      <c r="E17" s="95">
        <f t="shared" ref="E17:E21" si="10">D17+13</f>
        <v>44059</v>
      </c>
      <c r="F17" s="95">
        <f t="shared" ref="F17:F21" si="11">D17+15</f>
        <v>44061</v>
      </c>
      <c r="G17" s="95">
        <f t="shared" ref="G17:G21" si="12">D17+20</f>
        <v>44066</v>
      </c>
      <c r="H17" s="95">
        <f t="shared" ref="H17:H21" si="13">D17+23</f>
        <v>44069</v>
      </c>
      <c r="I17" s="95">
        <f t="shared" ref="I17:I21" si="14">D17+25</f>
        <v>44071</v>
      </c>
      <c r="J17" s="1776"/>
      <c r="K17" s="1776"/>
      <c r="L17" s="27"/>
      <c r="M17" s="27"/>
    </row>
    <row r="18" spans="1:13" s="14" customFormat="1" ht="20.100000000000001" hidden="1" customHeight="1">
      <c r="A18" s="3660"/>
      <c r="B18" s="736" t="s">
        <v>3948</v>
      </c>
      <c r="C18" s="95" t="s">
        <v>3949</v>
      </c>
      <c r="D18" s="95">
        <v>44053</v>
      </c>
      <c r="E18" s="95">
        <f t="shared" si="10"/>
        <v>44066</v>
      </c>
      <c r="F18" s="95">
        <f t="shared" si="11"/>
        <v>44068</v>
      </c>
      <c r="G18" s="95">
        <f t="shared" si="12"/>
        <v>44073</v>
      </c>
      <c r="H18" s="95">
        <f t="shared" si="13"/>
        <v>44076</v>
      </c>
      <c r="I18" s="95">
        <f t="shared" si="14"/>
        <v>44078</v>
      </c>
      <c r="J18" s="1776"/>
      <c r="K18" s="1776"/>
      <c r="L18" s="27"/>
      <c r="M18" s="27"/>
    </row>
    <row r="19" spans="1:13" s="14" customFormat="1" ht="20.100000000000001" hidden="1" customHeight="1">
      <c r="A19" s="3660"/>
      <c r="B19" s="736" t="s">
        <v>3940</v>
      </c>
      <c r="C19" s="95" t="s">
        <v>2457</v>
      </c>
      <c r="D19" s="95">
        <v>44060</v>
      </c>
      <c r="E19" s="95">
        <f t="shared" si="10"/>
        <v>44073</v>
      </c>
      <c r="F19" s="95">
        <f t="shared" si="11"/>
        <v>44075</v>
      </c>
      <c r="G19" s="95">
        <f t="shared" si="12"/>
        <v>44080</v>
      </c>
      <c r="H19" s="95">
        <f t="shared" si="13"/>
        <v>44083</v>
      </c>
      <c r="I19" s="95">
        <f t="shared" si="14"/>
        <v>44085</v>
      </c>
      <c r="J19" s="1776"/>
      <c r="K19" s="1776"/>
      <c r="L19" s="27"/>
      <c r="M19" s="27"/>
    </row>
    <row r="20" spans="1:13" s="14" customFormat="1" ht="20.100000000000001" hidden="1" customHeight="1">
      <c r="A20" s="3660"/>
      <c r="B20" s="736" t="s">
        <v>3942</v>
      </c>
      <c r="C20" s="95" t="s">
        <v>2459</v>
      </c>
      <c r="D20" s="95">
        <v>44067</v>
      </c>
      <c r="E20" s="95">
        <f t="shared" si="10"/>
        <v>44080</v>
      </c>
      <c r="F20" s="95">
        <f t="shared" si="11"/>
        <v>44082</v>
      </c>
      <c r="G20" s="95">
        <f t="shared" si="12"/>
        <v>44087</v>
      </c>
      <c r="H20" s="95">
        <f t="shared" si="13"/>
        <v>44090</v>
      </c>
      <c r="I20" s="95">
        <f t="shared" si="14"/>
        <v>44092</v>
      </c>
      <c r="J20" s="1776"/>
      <c r="K20" s="1776"/>
      <c r="L20" s="27"/>
      <c r="M20" s="27"/>
    </row>
    <row r="21" spans="1:13" s="14" customFormat="1" ht="20.100000000000001" hidden="1" customHeight="1">
      <c r="A21" s="3660"/>
      <c r="B21" s="736" t="s">
        <v>3830</v>
      </c>
      <c r="C21" s="95" t="s">
        <v>2461</v>
      </c>
      <c r="D21" s="95">
        <v>44074</v>
      </c>
      <c r="E21" s="95">
        <f t="shared" si="10"/>
        <v>44087</v>
      </c>
      <c r="F21" s="95">
        <f t="shared" si="11"/>
        <v>44089</v>
      </c>
      <c r="G21" s="95">
        <f t="shared" si="12"/>
        <v>44094</v>
      </c>
      <c r="H21" s="95">
        <f t="shared" si="13"/>
        <v>44097</v>
      </c>
      <c r="I21" s="95">
        <f t="shared" si="14"/>
        <v>44099</v>
      </c>
      <c r="J21" s="1776"/>
      <c r="K21" s="1776"/>
      <c r="L21" s="27"/>
      <c r="M21" s="27"/>
    </row>
    <row r="22" spans="1:13" s="14" customFormat="1" ht="20.100000000000001" hidden="1" customHeight="1">
      <c r="A22" s="3660"/>
      <c r="B22" s="736" t="s">
        <v>3878</v>
      </c>
      <c r="C22" s="95" t="s">
        <v>3950</v>
      </c>
      <c r="D22" s="95">
        <v>44081</v>
      </c>
      <c r="E22" s="95">
        <f>D22+13</f>
        <v>44094</v>
      </c>
      <c r="F22" s="95">
        <f>D22+15</f>
        <v>44096</v>
      </c>
      <c r="G22" s="95">
        <f>D22+20</f>
        <v>44101</v>
      </c>
      <c r="H22" s="95">
        <f>D22+23</f>
        <v>44104</v>
      </c>
      <c r="I22" s="95">
        <f>D22+25</f>
        <v>44106</v>
      </c>
      <c r="J22" s="1776"/>
      <c r="K22" s="1776"/>
      <c r="L22" s="27"/>
      <c r="M22" s="27"/>
    </row>
    <row r="23" spans="1:13" s="14" customFormat="1" ht="20.100000000000001" hidden="1" customHeight="1">
      <c r="A23" s="3660"/>
      <c r="B23" s="736" t="s">
        <v>2984</v>
      </c>
      <c r="C23" s="95" t="s">
        <v>3951</v>
      </c>
      <c r="D23" s="95">
        <v>44092</v>
      </c>
      <c r="E23" s="95">
        <f>D23+13</f>
        <v>44105</v>
      </c>
      <c r="F23" s="95">
        <f>D23+15</f>
        <v>44107</v>
      </c>
      <c r="G23" s="95">
        <f>D23+20</f>
        <v>44112</v>
      </c>
      <c r="H23" s="95">
        <f>D23+23</f>
        <v>44115</v>
      </c>
      <c r="I23" s="95">
        <f>D23+25</f>
        <v>44117</v>
      </c>
      <c r="J23" s="1776"/>
      <c r="K23" s="1776"/>
      <c r="L23" s="27"/>
      <c r="M23" s="27"/>
    </row>
    <row r="24" spans="1:13" s="14" customFormat="1" ht="20.100000000000001" hidden="1" customHeight="1">
      <c r="A24" s="3660"/>
      <c r="B24" s="736" t="s">
        <v>3945</v>
      </c>
      <c r="C24" s="95" t="s">
        <v>3952</v>
      </c>
      <c r="D24" s="95">
        <v>44095</v>
      </c>
      <c r="E24" s="95">
        <f>D24+13</f>
        <v>44108</v>
      </c>
      <c r="F24" s="95">
        <f>D24+15</f>
        <v>44110</v>
      </c>
      <c r="G24" s="95">
        <f>D24+20</f>
        <v>44115</v>
      </c>
      <c r="H24" s="95">
        <f>D24+23</f>
        <v>44118</v>
      </c>
      <c r="I24" s="95">
        <f>D24+25</f>
        <v>44120</v>
      </c>
      <c r="J24" s="1776"/>
      <c r="K24" s="1776"/>
      <c r="L24" s="27"/>
      <c r="M24" s="27"/>
    </row>
    <row r="25" spans="1:13" s="14" customFormat="1" ht="20.100000000000001" hidden="1" customHeight="1">
      <c r="A25" s="3660"/>
      <c r="B25" s="736" t="s">
        <v>2752</v>
      </c>
      <c r="C25" s="95" t="s">
        <v>3953</v>
      </c>
      <c r="D25" s="95">
        <v>44102</v>
      </c>
      <c r="E25" s="95">
        <f>D25+13</f>
        <v>44115</v>
      </c>
      <c r="F25" s="95">
        <f>D25+15</f>
        <v>44117</v>
      </c>
      <c r="G25" s="95">
        <f>D25+20</f>
        <v>44122</v>
      </c>
      <c r="H25" s="95">
        <f>D25+23</f>
        <v>44125</v>
      </c>
      <c r="I25" s="95">
        <f>D25+25</f>
        <v>44127</v>
      </c>
      <c r="J25" s="1776"/>
      <c r="K25" s="1776"/>
      <c r="L25" s="27"/>
      <c r="M25" s="27"/>
    </row>
    <row r="26" spans="1:13" s="14" customFormat="1" ht="20.100000000000001" hidden="1" customHeight="1">
      <c r="A26" s="3660"/>
      <c r="B26" s="736" t="s">
        <v>2981</v>
      </c>
      <c r="C26" s="95" t="s">
        <v>2476</v>
      </c>
      <c r="D26" s="95">
        <v>44109</v>
      </c>
      <c r="E26" s="95">
        <f t="shared" ref="E26:E29" si="15">D26+13</f>
        <v>44122</v>
      </c>
      <c r="F26" s="95">
        <f t="shared" ref="F26:F29" si="16">D26+15</f>
        <v>44124</v>
      </c>
      <c r="G26" s="95">
        <f t="shared" ref="G26:G29" si="17">D26+20</f>
        <v>44129</v>
      </c>
      <c r="H26" s="95">
        <f t="shared" ref="H26:H29" si="18">D26+23</f>
        <v>44132</v>
      </c>
      <c r="I26" s="95">
        <f t="shared" ref="I26:I29" si="19">D26+25</f>
        <v>44134</v>
      </c>
      <c r="J26" s="1776"/>
      <c r="K26" s="1776"/>
      <c r="L26" s="27"/>
      <c r="M26" s="27"/>
    </row>
    <row r="27" spans="1:13" s="14" customFormat="1" ht="20.100000000000001" hidden="1" customHeight="1">
      <c r="A27" s="3660"/>
      <c r="B27" s="736" t="s">
        <v>3863</v>
      </c>
      <c r="C27" s="95" t="s">
        <v>2478</v>
      </c>
      <c r="D27" s="95">
        <v>44118</v>
      </c>
      <c r="E27" s="95">
        <f t="shared" si="15"/>
        <v>44131</v>
      </c>
      <c r="F27" s="95">
        <f t="shared" si="16"/>
        <v>44133</v>
      </c>
      <c r="G27" s="95">
        <f t="shared" si="17"/>
        <v>44138</v>
      </c>
      <c r="H27" s="95">
        <f t="shared" si="18"/>
        <v>44141</v>
      </c>
      <c r="I27" s="95">
        <f t="shared" si="19"/>
        <v>44143</v>
      </c>
      <c r="J27" s="1776"/>
      <c r="K27" s="1776"/>
      <c r="L27" s="27"/>
      <c r="M27" s="27"/>
    </row>
    <row r="28" spans="1:13" s="14" customFormat="1" ht="20.100000000000001" hidden="1" customHeight="1">
      <c r="A28" s="3660"/>
      <c r="B28" s="736" t="s">
        <v>3658</v>
      </c>
      <c r="C28" s="95" t="s">
        <v>2480</v>
      </c>
      <c r="D28" s="95">
        <v>44123</v>
      </c>
      <c r="E28" s="95">
        <f t="shared" si="15"/>
        <v>44136</v>
      </c>
      <c r="F28" s="95">
        <f t="shared" si="16"/>
        <v>44138</v>
      </c>
      <c r="G28" s="95">
        <f t="shared" si="17"/>
        <v>44143</v>
      </c>
      <c r="H28" s="95">
        <f t="shared" si="18"/>
        <v>44146</v>
      </c>
      <c r="I28" s="95">
        <f t="shared" si="19"/>
        <v>44148</v>
      </c>
      <c r="J28" s="1776"/>
      <c r="K28" s="1776"/>
      <c r="L28" s="27"/>
      <c r="M28" s="27"/>
    </row>
    <row r="29" spans="1:13" s="14" customFormat="1" ht="20.100000000000001" hidden="1" customHeight="1">
      <c r="A29" s="3660"/>
      <c r="B29" s="736" t="s">
        <v>3948</v>
      </c>
      <c r="C29" s="95" t="s">
        <v>3954</v>
      </c>
      <c r="D29" s="95">
        <v>44132</v>
      </c>
      <c r="E29" s="95">
        <f t="shared" si="15"/>
        <v>44145</v>
      </c>
      <c r="F29" s="95">
        <f t="shared" si="16"/>
        <v>44147</v>
      </c>
      <c r="G29" s="95">
        <f t="shared" si="17"/>
        <v>44152</v>
      </c>
      <c r="H29" s="95">
        <f t="shared" si="18"/>
        <v>44155</v>
      </c>
      <c r="I29" s="95">
        <f t="shared" si="19"/>
        <v>44157</v>
      </c>
      <c r="J29" s="1776"/>
      <c r="K29" s="1776"/>
      <c r="L29" s="27"/>
      <c r="M29" s="27"/>
    </row>
    <row r="30" spans="1:13" s="14" customFormat="1" ht="20.100000000000001" hidden="1" customHeight="1">
      <c r="A30" s="3660"/>
      <c r="B30" s="736" t="s">
        <v>3940</v>
      </c>
      <c r="C30" s="95" t="s">
        <v>3955</v>
      </c>
      <c r="D30" s="95">
        <v>44139</v>
      </c>
      <c r="E30" s="95">
        <f t="shared" ref="E30:E38" si="20">D30+13</f>
        <v>44152</v>
      </c>
      <c r="F30" s="95">
        <f t="shared" ref="F30:F38" si="21">D30+15</f>
        <v>44154</v>
      </c>
      <c r="G30" s="95">
        <f t="shared" ref="G30:G38" si="22">D30+20</f>
        <v>44159</v>
      </c>
      <c r="H30" s="95">
        <f t="shared" ref="H30:H38" si="23">D30+23</f>
        <v>44162</v>
      </c>
      <c r="I30" s="95">
        <f t="shared" ref="I30:I38" si="24">D30+25</f>
        <v>44164</v>
      </c>
      <c r="J30" s="1776"/>
      <c r="K30" s="1776"/>
      <c r="L30" s="27"/>
      <c r="M30" s="27"/>
    </row>
    <row r="31" spans="1:13" s="14" customFormat="1" ht="20.100000000000001" hidden="1" customHeight="1">
      <c r="A31" s="3660"/>
      <c r="B31" s="736" t="s">
        <v>3942</v>
      </c>
      <c r="C31" s="95" t="s">
        <v>3956</v>
      </c>
      <c r="D31" s="95">
        <v>44147</v>
      </c>
      <c r="E31" s="95">
        <f t="shared" si="20"/>
        <v>44160</v>
      </c>
      <c r="F31" s="95">
        <f t="shared" si="21"/>
        <v>44162</v>
      </c>
      <c r="G31" s="95">
        <f t="shared" si="22"/>
        <v>44167</v>
      </c>
      <c r="H31" s="95">
        <f t="shared" si="23"/>
        <v>44170</v>
      </c>
      <c r="I31" s="95">
        <f t="shared" si="24"/>
        <v>44172</v>
      </c>
      <c r="J31" s="1776"/>
      <c r="K31" s="1776"/>
      <c r="L31" s="27"/>
      <c r="M31" s="27"/>
    </row>
    <row r="32" spans="1:13" s="14" customFormat="1" ht="20.100000000000001" hidden="1" customHeight="1">
      <c r="A32" s="3660"/>
      <c r="B32" s="736" t="s">
        <v>3830</v>
      </c>
      <c r="C32" s="95" t="s">
        <v>3957</v>
      </c>
      <c r="D32" s="95">
        <v>44154</v>
      </c>
      <c r="E32" s="95">
        <f t="shared" si="20"/>
        <v>44167</v>
      </c>
      <c r="F32" s="95">
        <f t="shared" si="21"/>
        <v>44169</v>
      </c>
      <c r="G32" s="95">
        <f t="shared" si="22"/>
        <v>44174</v>
      </c>
      <c r="H32" s="95">
        <f t="shared" si="23"/>
        <v>44177</v>
      </c>
      <c r="I32" s="95">
        <f t="shared" si="24"/>
        <v>44179</v>
      </c>
      <c r="J32" s="1776"/>
      <c r="K32" s="1776"/>
      <c r="L32" s="27"/>
      <c r="M32" s="27"/>
    </row>
    <row r="33" spans="1:13" s="14" customFormat="1" ht="20.100000000000001" hidden="1" customHeight="1">
      <c r="A33" s="3660"/>
      <c r="B33" s="736" t="s">
        <v>3878</v>
      </c>
      <c r="C33" s="95" t="s">
        <v>2493</v>
      </c>
      <c r="D33" s="95">
        <v>44161</v>
      </c>
      <c r="E33" s="95">
        <f t="shared" si="20"/>
        <v>44174</v>
      </c>
      <c r="F33" s="95">
        <f t="shared" si="21"/>
        <v>44176</v>
      </c>
      <c r="G33" s="95">
        <f t="shared" si="22"/>
        <v>44181</v>
      </c>
      <c r="H33" s="95">
        <f t="shared" si="23"/>
        <v>44184</v>
      </c>
      <c r="I33" s="95">
        <f t="shared" si="24"/>
        <v>44186</v>
      </c>
      <c r="J33" s="1776"/>
      <c r="K33" s="1776"/>
      <c r="L33" s="27"/>
      <c r="M33" s="27"/>
    </row>
    <row r="34" spans="1:13" s="14" customFormat="1" ht="20.100000000000001" hidden="1" customHeight="1">
      <c r="A34" s="3660"/>
      <c r="B34" s="736" t="s">
        <v>2984</v>
      </c>
      <c r="C34" s="95" t="s">
        <v>2497</v>
      </c>
      <c r="D34" s="95">
        <v>44170</v>
      </c>
      <c r="E34" s="95">
        <f t="shared" si="20"/>
        <v>44183</v>
      </c>
      <c r="F34" s="95">
        <f t="shared" si="21"/>
        <v>44185</v>
      </c>
      <c r="G34" s="95">
        <f t="shared" si="22"/>
        <v>44190</v>
      </c>
      <c r="H34" s="95">
        <f t="shared" si="23"/>
        <v>44193</v>
      </c>
      <c r="I34" s="95">
        <f t="shared" si="24"/>
        <v>44195</v>
      </c>
      <c r="J34" s="1776"/>
      <c r="K34" s="1776"/>
      <c r="L34" s="27"/>
      <c r="M34" s="27"/>
    </row>
    <row r="35" spans="1:13" s="14" customFormat="1" ht="20.100000000000001" hidden="1" customHeight="1">
      <c r="A35" s="3660"/>
      <c r="B35" s="736" t="s">
        <v>3945</v>
      </c>
      <c r="C35" s="95" t="s">
        <v>2500</v>
      </c>
      <c r="D35" s="95">
        <v>44175</v>
      </c>
      <c r="E35" s="95">
        <f t="shared" si="20"/>
        <v>44188</v>
      </c>
      <c r="F35" s="95">
        <f t="shared" si="21"/>
        <v>44190</v>
      </c>
      <c r="G35" s="95">
        <f t="shared" si="22"/>
        <v>44195</v>
      </c>
      <c r="H35" s="95">
        <f t="shared" si="23"/>
        <v>44198</v>
      </c>
      <c r="I35" s="95">
        <f t="shared" si="24"/>
        <v>44200</v>
      </c>
      <c r="J35" s="1776"/>
      <c r="K35" s="1776"/>
      <c r="L35" s="27"/>
      <c r="M35" s="27"/>
    </row>
    <row r="36" spans="1:13" s="14" customFormat="1" ht="20.100000000000001" hidden="1" customHeight="1">
      <c r="A36" s="3660"/>
      <c r="B36" s="736" t="s">
        <v>2752</v>
      </c>
      <c r="C36" s="95" t="s">
        <v>2504</v>
      </c>
      <c r="D36" s="95">
        <v>44183</v>
      </c>
      <c r="E36" s="95">
        <f t="shared" si="20"/>
        <v>44196</v>
      </c>
      <c r="F36" s="95">
        <f t="shared" si="21"/>
        <v>44198</v>
      </c>
      <c r="G36" s="95">
        <f t="shared" si="22"/>
        <v>44203</v>
      </c>
      <c r="H36" s="95">
        <f t="shared" si="23"/>
        <v>44206</v>
      </c>
      <c r="I36" s="95">
        <f t="shared" si="24"/>
        <v>44208</v>
      </c>
      <c r="J36" s="1776"/>
      <c r="K36" s="1776"/>
      <c r="L36" s="27"/>
      <c r="M36" s="27"/>
    </row>
    <row r="37" spans="1:13" s="14" customFormat="1" ht="20.100000000000001" hidden="1" customHeight="1">
      <c r="A37" s="3660"/>
      <c r="B37" s="736" t="s">
        <v>2981</v>
      </c>
      <c r="C37" s="95" t="s">
        <v>2508</v>
      </c>
      <c r="D37" s="95">
        <v>44187</v>
      </c>
      <c r="E37" s="95">
        <f t="shared" si="20"/>
        <v>44200</v>
      </c>
      <c r="F37" s="95">
        <f t="shared" si="21"/>
        <v>44202</v>
      </c>
      <c r="G37" s="95">
        <f t="shared" si="22"/>
        <v>44207</v>
      </c>
      <c r="H37" s="95">
        <f t="shared" si="23"/>
        <v>44210</v>
      </c>
      <c r="I37" s="95">
        <f t="shared" si="24"/>
        <v>44212</v>
      </c>
      <c r="J37" s="1776"/>
      <c r="K37" s="1776"/>
      <c r="L37" s="27"/>
      <c r="M37" s="27"/>
    </row>
    <row r="38" spans="1:13" s="14" customFormat="1" ht="20.100000000000001" hidden="1" customHeight="1">
      <c r="A38" s="3660"/>
      <c r="B38" s="736" t="s">
        <v>3863</v>
      </c>
      <c r="C38" s="95" t="s">
        <v>3958</v>
      </c>
      <c r="D38" s="95">
        <v>44194</v>
      </c>
      <c r="E38" s="95">
        <f t="shared" si="20"/>
        <v>44207</v>
      </c>
      <c r="F38" s="95">
        <f t="shared" si="21"/>
        <v>44209</v>
      </c>
      <c r="G38" s="95">
        <f t="shared" si="22"/>
        <v>44214</v>
      </c>
      <c r="H38" s="95">
        <f t="shared" si="23"/>
        <v>44217</v>
      </c>
      <c r="I38" s="95">
        <f t="shared" si="24"/>
        <v>44219</v>
      </c>
      <c r="J38" s="1776"/>
      <c r="K38" s="1776"/>
      <c r="L38" s="27"/>
      <c r="M38" s="27"/>
    </row>
    <row r="39" spans="1:13" s="14" customFormat="1" ht="20.100000000000001" hidden="1" customHeight="1">
      <c r="A39" s="3660"/>
      <c r="B39" s="736" t="s">
        <v>3658</v>
      </c>
      <c r="C39" s="95" t="s">
        <v>3959</v>
      </c>
      <c r="D39" s="95">
        <v>44203</v>
      </c>
      <c r="E39" s="95">
        <f t="shared" ref="E39:E42" si="25">D39+13</f>
        <v>44216</v>
      </c>
      <c r="F39" s="95">
        <f t="shared" ref="F39:F42" si="26">D39+15</f>
        <v>44218</v>
      </c>
      <c r="G39" s="95">
        <f t="shared" ref="G39:G42" si="27">D39+20</f>
        <v>44223</v>
      </c>
      <c r="H39" s="95">
        <f t="shared" ref="H39:H42" si="28">D39+23</f>
        <v>44226</v>
      </c>
      <c r="I39" s="95">
        <f t="shared" ref="I39:I42" si="29">D39+25</f>
        <v>44228</v>
      </c>
      <c r="J39" s="1776"/>
      <c r="K39" s="1776"/>
      <c r="L39" s="27"/>
      <c r="M39" s="27"/>
    </row>
    <row r="40" spans="1:13" s="14" customFormat="1" ht="20.100000000000001" hidden="1" customHeight="1">
      <c r="A40" s="3660"/>
      <c r="B40" s="736" t="s">
        <v>3948</v>
      </c>
      <c r="C40" s="95" t="s">
        <v>3960</v>
      </c>
      <c r="D40" s="95">
        <v>44212</v>
      </c>
      <c r="E40" s="95">
        <f t="shared" si="25"/>
        <v>44225</v>
      </c>
      <c r="F40" s="95">
        <f t="shared" si="26"/>
        <v>44227</v>
      </c>
      <c r="G40" s="95">
        <f t="shared" si="27"/>
        <v>44232</v>
      </c>
      <c r="H40" s="95">
        <f t="shared" si="28"/>
        <v>44235</v>
      </c>
      <c r="I40" s="95">
        <f t="shared" si="29"/>
        <v>44237</v>
      </c>
      <c r="J40" s="1776"/>
      <c r="K40" s="1776"/>
      <c r="L40" s="27"/>
      <c r="M40" s="27"/>
    </row>
    <row r="41" spans="1:13" s="14" customFormat="1" ht="20.100000000000001" hidden="1" customHeight="1">
      <c r="A41" s="3660"/>
      <c r="B41" s="736" t="s">
        <v>3940</v>
      </c>
      <c r="C41" s="95" t="s">
        <v>3961</v>
      </c>
      <c r="D41" s="95">
        <v>44221</v>
      </c>
      <c r="E41" s="95">
        <f t="shared" si="25"/>
        <v>44234</v>
      </c>
      <c r="F41" s="95">
        <f t="shared" si="26"/>
        <v>44236</v>
      </c>
      <c r="G41" s="95">
        <f t="shared" si="27"/>
        <v>44241</v>
      </c>
      <c r="H41" s="95">
        <f t="shared" si="28"/>
        <v>44244</v>
      </c>
      <c r="I41" s="95">
        <f t="shared" si="29"/>
        <v>44246</v>
      </c>
      <c r="J41" s="1776"/>
      <c r="K41" s="1776"/>
      <c r="L41" s="27"/>
      <c r="M41" s="27"/>
    </row>
    <row r="42" spans="1:13" s="14" customFormat="1" ht="20.100000000000001" hidden="1" customHeight="1">
      <c r="A42" s="3660"/>
      <c r="B42" s="736" t="s">
        <v>3942</v>
      </c>
      <c r="C42" s="95" t="s">
        <v>2520</v>
      </c>
      <c r="D42" s="95">
        <v>44223</v>
      </c>
      <c r="E42" s="95">
        <f t="shared" si="25"/>
        <v>44236</v>
      </c>
      <c r="F42" s="95">
        <f t="shared" si="26"/>
        <v>44238</v>
      </c>
      <c r="G42" s="95">
        <f t="shared" si="27"/>
        <v>44243</v>
      </c>
      <c r="H42" s="95">
        <f t="shared" si="28"/>
        <v>44246</v>
      </c>
      <c r="I42" s="95">
        <f t="shared" si="29"/>
        <v>44248</v>
      </c>
      <c r="J42" s="1776"/>
      <c r="K42" s="1776"/>
      <c r="L42" s="27"/>
      <c r="M42" s="27"/>
    </row>
    <row r="43" spans="1:13" s="14" customFormat="1" ht="20.100000000000001" hidden="1" customHeight="1">
      <c r="A43" s="3660"/>
      <c r="B43" s="736" t="s">
        <v>3830</v>
      </c>
      <c r="C43" s="95" t="s">
        <v>2524</v>
      </c>
      <c r="D43" s="95">
        <v>44235</v>
      </c>
      <c r="E43" s="95">
        <f t="shared" ref="E43:E48" si="30">D43+13</f>
        <v>44248</v>
      </c>
      <c r="F43" s="95">
        <f t="shared" ref="F43:F48" si="31">D43+15</f>
        <v>44250</v>
      </c>
      <c r="G43" s="95">
        <f t="shared" ref="G43:G48" si="32">D43+20</f>
        <v>44255</v>
      </c>
      <c r="H43" s="95">
        <f t="shared" ref="H43:H48" si="33">D43+23</f>
        <v>44258</v>
      </c>
      <c r="I43" s="95">
        <f t="shared" ref="I43:I48" si="34">D43+25</f>
        <v>44260</v>
      </c>
      <c r="J43" s="1776"/>
      <c r="K43" s="1776"/>
      <c r="L43" s="27"/>
      <c r="M43" s="27"/>
    </row>
    <row r="44" spans="1:13" s="14" customFormat="1" ht="20.100000000000001" hidden="1" customHeight="1">
      <c r="A44" s="3660"/>
      <c r="B44" s="736" t="s">
        <v>3878</v>
      </c>
      <c r="C44" s="95" t="s">
        <v>2528</v>
      </c>
      <c r="D44" s="95">
        <v>44237</v>
      </c>
      <c r="E44" s="95">
        <f t="shared" si="30"/>
        <v>44250</v>
      </c>
      <c r="F44" s="95">
        <f t="shared" si="31"/>
        <v>44252</v>
      </c>
      <c r="G44" s="95">
        <f t="shared" si="32"/>
        <v>44257</v>
      </c>
      <c r="H44" s="95">
        <f t="shared" si="33"/>
        <v>44260</v>
      </c>
      <c r="I44" s="95">
        <f t="shared" si="34"/>
        <v>44262</v>
      </c>
      <c r="J44" s="1776"/>
      <c r="K44" s="1776"/>
      <c r="L44" s="27"/>
      <c r="M44" s="27"/>
    </row>
    <row r="45" spans="1:13" s="14" customFormat="1" ht="20.100000000000001" hidden="1" customHeight="1">
      <c r="A45" s="3660"/>
      <c r="B45" s="736" t="s">
        <v>2984</v>
      </c>
      <c r="C45" s="95" t="s">
        <v>2531</v>
      </c>
      <c r="D45" s="95">
        <v>44250</v>
      </c>
      <c r="E45" s="95">
        <f t="shared" si="30"/>
        <v>44263</v>
      </c>
      <c r="F45" s="95">
        <f t="shared" si="31"/>
        <v>44265</v>
      </c>
      <c r="G45" s="95">
        <f t="shared" si="32"/>
        <v>44270</v>
      </c>
      <c r="H45" s="95">
        <f t="shared" si="33"/>
        <v>44273</v>
      </c>
      <c r="I45" s="95">
        <f t="shared" si="34"/>
        <v>44275</v>
      </c>
      <c r="J45" s="1776"/>
      <c r="K45" s="1776"/>
      <c r="L45" s="27"/>
      <c r="M45" s="27"/>
    </row>
    <row r="46" spans="1:13" s="14" customFormat="1" ht="20.100000000000001" hidden="1" customHeight="1">
      <c r="A46" s="3660"/>
      <c r="B46" s="736" t="s">
        <v>3945</v>
      </c>
      <c r="C46" s="95" t="s">
        <v>3962</v>
      </c>
      <c r="D46" s="95">
        <v>44261</v>
      </c>
      <c r="E46" s="95">
        <f t="shared" si="30"/>
        <v>44274</v>
      </c>
      <c r="F46" s="95">
        <f t="shared" si="31"/>
        <v>44276</v>
      </c>
      <c r="G46" s="95">
        <f t="shared" si="32"/>
        <v>44281</v>
      </c>
      <c r="H46" s="95">
        <f t="shared" si="33"/>
        <v>44284</v>
      </c>
      <c r="I46" s="95">
        <f t="shared" si="34"/>
        <v>44286</v>
      </c>
      <c r="J46" s="1776"/>
      <c r="K46" s="1776"/>
      <c r="L46" s="27"/>
      <c r="M46" s="27"/>
    </row>
    <row r="47" spans="1:13" s="14" customFormat="1" ht="20.100000000000001" hidden="1" customHeight="1">
      <c r="A47" s="3660"/>
      <c r="B47" s="736" t="s">
        <v>2752</v>
      </c>
      <c r="C47" s="95" t="s">
        <v>3963</v>
      </c>
      <c r="D47" s="95">
        <v>44263</v>
      </c>
      <c r="E47" s="95">
        <f t="shared" si="30"/>
        <v>44276</v>
      </c>
      <c r="F47" s="95">
        <f t="shared" si="31"/>
        <v>44278</v>
      </c>
      <c r="G47" s="95">
        <f t="shared" si="32"/>
        <v>44283</v>
      </c>
      <c r="H47" s="95">
        <f t="shared" si="33"/>
        <v>44286</v>
      </c>
      <c r="I47" s="95">
        <f t="shared" si="34"/>
        <v>44288</v>
      </c>
      <c r="J47" s="1776"/>
      <c r="K47" s="1776"/>
      <c r="L47" s="27"/>
      <c r="M47" s="27"/>
    </row>
    <row r="48" spans="1:13" s="14" customFormat="1" ht="20.100000000000001" hidden="1" customHeight="1">
      <c r="A48" s="3660"/>
      <c r="B48" s="736" t="s">
        <v>2981</v>
      </c>
      <c r="C48" s="95" t="s">
        <v>3964</v>
      </c>
      <c r="D48" s="95">
        <v>44269</v>
      </c>
      <c r="E48" s="95">
        <f t="shared" si="30"/>
        <v>44282</v>
      </c>
      <c r="F48" s="95">
        <f t="shared" si="31"/>
        <v>44284</v>
      </c>
      <c r="G48" s="95">
        <f t="shared" si="32"/>
        <v>44289</v>
      </c>
      <c r="H48" s="95">
        <f t="shared" si="33"/>
        <v>44292</v>
      </c>
      <c r="I48" s="95">
        <f t="shared" si="34"/>
        <v>44294</v>
      </c>
      <c r="J48" s="1776"/>
      <c r="K48" s="1776"/>
      <c r="L48" s="27"/>
      <c r="M48" s="27"/>
    </row>
    <row r="49" spans="1:13" s="14" customFormat="1" ht="20.100000000000001" hidden="1" customHeight="1">
      <c r="A49" s="3660" t="s">
        <v>3965</v>
      </c>
      <c r="B49" s="1155" t="s">
        <v>2151</v>
      </c>
      <c r="C49" s="95" t="s">
        <v>3966</v>
      </c>
      <c r="D49" s="95">
        <v>44270</v>
      </c>
      <c r="E49" s="619"/>
      <c r="F49" s="619"/>
      <c r="G49" s="619"/>
      <c r="H49" s="619"/>
      <c r="I49" s="619"/>
      <c r="J49" s="1776"/>
      <c r="K49" s="1776"/>
      <c r="L49" s="27"/>
      <c r="M49" s="27"/>
    </row>
    <row r="50" spans="1:13" s="14" customFormat="1" ht="20.100000000000001" hidden="1" customHeight="1">
      <c r="A50" s="3660"/>
      <c r="B50" s="736" t="s">
        <v>3863</v>
      </c>
      <c r="C50" s="95" t="s">
        <v>3967</v>
      </c>
      <c r="D50" s="95">
        <v>44278</v>
      </c>
      <c r="E50" s="95">
        <f t="shared" ref="E50:E60" si="35">D50+13</f>
        <v>44291</v>
      </c>
      <c r="F50" s="95">
        <f t="shared" ref="F50:F60" si="36">D50+15</f>
        <v>44293</v>
      </c>
      <c r="G50" s="95">
        <f t="shared" ref="G50:G60" si="37">D50+20</f>
        <v>44298</v>
      </c>
      <c r="H50" s="95">
        <f t="shared" ref="H50:H60" si="38">D50+23</f>
        <v>44301</v>
      </c>
      <c r="I50" s="95">
        <f t="shared" ref="I50:I60" si="39">D50+25</f>
        <v>44303</v>
      </c>
      <c r="J50" s="1776"/>
      <c r="K50" s="1776"/>
      <c r="L50" s="27"/>
      <c r="M50" s="27"/>
    </row>
    <row r="51" spans="1:13" s="14" customFormat="1" ht="20.100000000000001" hidden="1" customHeight="1">
      <c r="A51" s="3660"/>
      <c r="B51" s="736" t="s">
        <v>3658</v>
      </c>
      <c r="C51" s="95" t="s">
        <v>3968</v>
      </c>
      <c r="D51" s="95">
        <v>44285</v>
      </c>
      <c r="E51" s="95">
        <f t="shared" si="35"/>
        <v>44298</v>
      </c>
      <c r="F51" s="95">
        <f t="shared" si="36"/>
        <v>44300</v>
      </c>
      <c r="G51" s="95">
        <f t="shared" si="37"/>
        <v>44305</v>
      </c>
      <c r="H51" s="95">
        <f t="shared" si="38"/>
        <v>44308</v>
      </c>
      <c r="I51" s="95">
        <f t="shared" si="39"/>
        <v>44310</v>
      </c>
      <c r="J51" s="1776"/>
      <c r="K51" s="1776"/>
      <c r="L51" s="27"/>
      <c r="M51" s="27"/>
    </row>
    <row r="52" spans="1:13" s="14" customFormat="1" ht="20.100000000000001" hidden="1" customHeight="1">
      <c r="A52" s="3660"/>
      <c r="B52" s="736" t="s">
        <v>3948</v>
      </c>
      <c r="C52" s="95" t="s">
        <v>3969</v>
      </c>
      <c r="D52" s="95">
        <v>44293</v>
      </c>
      <c r="E52" s="95">
        <f t="shared" si="35"/>
        <v>44306</v>
      </c>
      <c r="F52" s="95">
        <f t="shared" si="36"/>
        <v>44308</v>
      </c>
      <c r="G52" s="95">
        <f t="shared" si="37"/>
        <v>44313</v>
      </c>
      <c r="H52" s="95">
        <f t="shared" si="38"/>
        <v>44316</v>
      </c>
      <c r="I52" s="95">
        <f t="shared" si="39"/>
        <v>44318</v>
      </c>
      <c r="J52" s="1776"/>
      <c r="K52" s="1776"/>
      <c r="L52" s="27"/>
      <c r="M52" s="27"/>
    </row>
    <row r="53" spans="1:13" s="14" customFormat="1" ht="20.100000000000001" hidden="1" customHeight="1">
      <c r="A53" s="3660"/>
      <c r="B53" s="736" t="s">
        <v>3940</v>
      </c>
      <c r="C53" s="95" t="s">
        <v>2561</v>
      </c>
      <c r="D53" s="95">
        <v>44302</v>
      </c>
      <c r="E53" s="95">
        <f t="shared" si="35"/>
        <v>44315</v>
      </c>
      <c r="F53" s="95">
        <f t="shared" si="36"/>
        <v>44317</v>
      </c>
      <c r="G53" s="95">
        <f t="shared" si="37"/>
        <v>44322</v>
      </c>
      <c r="H53" s="95">
        <f t="shared" si="38"/>
        <v>44325</v>
      </c>
      <c r="I53" s="95">
        <f t="shared" si="39"/>
        <v>44327</v>
      </c>
      <c r="J53" s="1776"/>
      <c r="K53" s="1776"/>
      <c r="L53" s="27"/>
      <c r="M53" s="27"/>
    </row>
    <row r="54" spans="1:13" s="14" customFormat="1" ht="20.100000000000001" hidden="1" customHeight="1">
      <c r="A54" s="3660"/>
      <c r="B54" s="736" t="s">
        <v>3942</v>
      </c>
      <c r="C54" s="95" t="s">
        <v>2564</v>
      </c>
      <c r="D54" s="95">
        <v>44307</v>
      </c>
      <c r="E54" s="95">
        <f t="shared" si="35"/>
        <v>44320</v>
      </c>
      <c r="F54" s="95">
        <f t="shared" si="36"/>
        <v>44322</v>
      </c>
      <c r="G54" s="95">
        <f t="shared" si="37"/>
        <v>44327</v>
      </c>
      <c r="H54" s="95">
        <f t="shared" si="38"/>
        <v>44330</v>
      </c>
      <c r="I54" s="95">
        <f t="shared" si="39"/>
        <v>44332</v>
      </c>
      <c r="J54" s="1776"/>
      <c r="K54" s="1776"/>
      <c r="L54" s="27"/>
      <c r="M54" s="27"/>
    </row>
    <row r="55" spans="1:13" s="14" customFormat="1" ht="20.100000000000001" hidden="1" customHeight="1">
      <c r="A55" s="3660"/>
      <c r="B55" s="736" t="s">
        <v>3830</v>
      </c>
      <c r="C55" s="95" t="s">
        <v>2569</v>
      </c>
      <c r="D55" s="95">
        <v>44312</v>
      </c>
      <c r="E55" s="95">
        <f t="shared" si="35"/>
        <v>44325</v>
      </c>
      <c r="F55" s="95">
        <f t="shared" si="36"/>
        <v>44327</v>
      </c>
      <c r="G55" s="95">
        <f t="shared" si="37"/>
        <v>44332</v>
      </c>
      <c r="H55" s="95">
        <f t="shared" si="38"/>
        <v>44335</v>
      </c>
      <c r="I55" s="95">
        <f t="shared" si="39"/>
        <v>44337</v>
      </c>
      <c r="J55" s="1776"/>
      <c r="K55" s="1776"/>
      <c r="L55" s="27"/>
      <c r="M55" s="27"/>
    </row>
    <row r="56" spans="1:13" s="14" customFormat="1" ht="20.100000000000001" hidden="1" customHeight="1">
      <c r="A56" s="3660"/>
      <c r="B56" s="736" t="s">
        <v>3878</v>
      </c>
      <c r="C56" s="95" t="s">
        <v>3970</v>
      </c>
      <c r="D56" s="95">
        <v>44322</v>
      </c>
      <c r="E56" s="95">
        <f t="shared" si="35"/>
        <v>44335</v>
      </c>
      <c r="F56" s="95">
        <f t="shared" si="36"/>
        <v>44337</v>
      </c>
      <c r="G56" s="95">
        <f t="shared" si="37"/>
        <v>44342</v>
      </c>
      <c r="H56" s="95">
        <f t="shared" si="38"/>
        <v>44345</v>
      </c>
      <c r="I56" s="95">
        <f t="shared" si="39"/>
        <v>44347</v>
      </c>
      <c r="J56" s="1776"/>
      <c r="K56" s="1776"/>
      <c r="L56" s="27"/>
      <c r="M56" s="27"/>
    </row>
    <row r="57" spans="1:13" s="14" customFormat="1" ht="20.100000000000001" hidden="1" customHeight="1">
      <c r="A57" s="3660"/>
      <c r="B57" s="736" t="s">
        <v>2984</v>
      </c>
      <c r="C57" s="95" t="s">
        <v>2579</v>
      </c>
      <c r="D57" s="95">
        <v>44328</v>
      </c>
      <c r="E57" s="95">
        <f t="shared" si="35"/>
        <v>44341</v>
      </c>
      <c r="F57" s="95">
        <f t="shared" si="36"/>
        <v>44343</v>
      </c>
      <c r="G57" s="95">
        <f t="shared" si="37"/>
        <v>44348</v>
      </c>
      <c r="H57" s="95">
        <f t="shared" si="38"/>
        <v>44351</v>
      </c>
      <c r="I57" s="95">
        <f t="shared" si="39"/>
        <v>44353</v>
      </c>
      <c r="J57" s="1776"/>
      <c r="K57" s="1776"/>
      <c r="L57" s="27"/>
      <c r="M57" s="27"/>
    </row>
    <row r="58" spans="1:13" s="14" customFormat="1" ht="20.100000000000001" hidden="1" customHeight="1">
      <c r="A58" s="3660"/>
      <c r="B58" s="736" t="s">
        <v>3945</v>
      </c>
      <c r="C58" s="95" t="s">
        <v>3971</v>
      </c>
      <c r="D58" s="95">
        <v>44337</v>
      </c>
      <c r="E58" s="95">
        <f t="shared" si="35"/>
        <v>44350</v>
      </c>
      <c r="F58" s="95">
        <f t="shared" si="36"/>
        <v>44352</v>
      </c>
      <c r="G58" s="95">
        <f t="shared" si="37"/>
        <v>44357</v>
      </c>
      <c r="H58" s="95">
        <f t="shared" si="38"/>
        <v>44360</v>
      </c>
      <c r="I58" s="95">
        <f t="shared" si="39"/>
        <v>44362</v>
      </c>
      <c r="J58" s="1776"/>
      <c r="K58" s="1776"/>
      <c r="L58" s="27"/>
      <c r="M58" s="27"/>
    </row>
    <row r="59" spans="1:13" s="14" customFormat="1" ht="20.100000000000001" hidden="1" customHeight="1">
      <c r="A59" s="3660"/>
      <c r="B59" s="736" t="s">
        <v>2752</v>
      </c>
      <c r="C59" s="95" t="s">
        <v>3972</v>
      </c>
      <c r="D59" s="95">
        <v>44343</v>
      </c>
      <c r="E59" s="95">
        <f t="shared" si="35"/>
        <v>44356</v>
      </c>
      <c r="F59" s="95">
        <f t="shared" si="36"/>
        <v>44358</v>
      </c>
      <c r="G59" s="95">
        <f t="shared" si="37"/>
        <v>44363</v>
      </c>
      <c r="H59" s="95">
        <f t="shared" si="38"/>
        <v>44366</v>
      </c>
      <c r="I59" s="95">
        <f t="shared" si="39"/>
        <v>44368</v>
      </c>
      <c r="J59" s="1776"/>
      <c r="K59" s="1776"/>
      <c r="L59" s="27"/>
      <c r="M59" s="27"/>
    </row>
    <row r="60" spans="1:13" s="14" customFormat="1" ht="20.100000000000001" hidden="1" customHeight="1">
      <c r="A60" s="3660"/>
      <c r="B60" s="736" t="s">
        <v>2981</v>
      </c>
      <c r="C60" s="95" t="s">
        <v>3973</v>
      </c>
      <c r="D60" s="95">
        <v>44353</v>
      </c>
      <c r="E60" s="95">
        <f t="shared" si="35"/>
        <v>44366</v>
      </c>
      <c r="F60" s="95">
        <f t="shared" si="36"/>
        <v>44368</v>
      </c>
      <c r="G60" s="95">
        <f t="shared" si="37"/>
        <v>44373</v>
      </c>
      <c r="H60" s="95">
        <f t="shared" si="38"/>
        <v>44376</v>
      </c>
      <c r="I60" s="95">
        <f t="shared" si="39"/>
        <v>44378</v>
      </c>
      <c r="J60" s="1776"/>
      <c r="K60" s="1776"/>
      <c r="L60" s="27"/>
      <c r="M60" s="27"/>
    </row>
    <row r="61" spans="1:13" s="14" customFormat="1" ht="20.100000000000001" hidden="1" customHeight="1">
      <c r="A61" s="3660"/>
      <c r="B61" s="736" t="s">
        <v>3863</v>
      </c>
      <c r="C61" s="95" t="s">
        <v>3974</v>
      </c>
      <c r="D61" s="95">
        <v>44361</v>
      </c>
      <c r="E61" s="95">
        <f t="shared" ref="E61:E66" si="40">D61+13</f>
        <v>44374</v>
      </c>
      <c r="F61" s="95">
        <f t="shared" ref="F61:F66" si="41">D61+15</f>
        <v>44376</v>
      </c>
      <c r="G61" s="95">
        <f t="shared" ref="G61:G66" si="42">D61+20</f>
        <v>44381</v>
      </c>
      <c r="H61" s="95">
        <f t="shared" ref="H61:H66" si="43">D61+23</f>
        <v>44384</v>
      </c>
      <c r="I61" s="95">
        <f t="shared" ref="I61:I66" si="44">D61+25</f>
        <v>44386</v>
      </c>
      <c r="J61" s="1776"/>
      <c r="K61" s="1776"/>
      <c r="L61" s="27"/>
      <c r="M61" s="27"/>
    </row>
    <row r="62" spans="1:13" s="14" customFormat="1" ht="20.100000000000001" hidden="1" customHeight="1">
      <c r="A62" s="3660"/>
      <c r="B62" s="736" t="s">
        <v>3658</v>
      </c>
      <c r="C62" s="95" t="s">
        <v>3975</v>
      </c>
      <c r="D62" s="95">
        <v>44362</v>
      </c>
      <c r="E62" s="95">
        <f t="shared" si="40"/>
        <v>44375</v>
      </c>
      <c r="F62" s="95">
        <f t="shared" si="41"/>
        <v>44377</v>
      </c>
      <c r="G62" s="95">
        <f t="shared" si="42"/>
        <v>44382</v>
      </c>
      <c r="H62" s="95">
        <f t="shared" si="43"/>
        <v>44385</v>
      </c>
      <c r="I62" s="95">
        <f t="shared" si="44"/>
        <v>44387</v>
      </c>
      <c r="J62" s="1776"/>
      <c r="K62" s="1776"/>
      <c r="L62" s="27"/>
      <c r="M62" s="27"/>
    </row>
    <row r="63" spans="1:13" s="14" customFormat="1" ht="20.100000000000001" hidden="1" customHeight="1">
      <c r="A63" s="3660"/>
      <c r="B63" s="736" t="s">
        <v>3948</v>
      </c>
      <c r="C63" s="95" t="s">
        <v>3976</v>
      </c>
      <c r="D63" s="95">
        <v>44374</v>
      </c>
      <c r="E63" s="95">
        <f t="shared" si="40"/>
        <v>44387</v>
      </c>
      <c r="F63" s="95">
        <f t="shared" si="41"/>
        <v>44389</v>
      </c>
      <c r="G63" s="95">
        <f t="shared" si="42"/>
        <v>44394</v>
      </c>
      <c r="H63" s="95">
        <f t="shared" si="43"/>
        <v>44397</v>
      </c>
      <c r="I63" s="95">
        <f t="shared" si="44"/>
        <v>44399</v>
      </c>
      <c r="J63" s="3631">
        <v>44368</v>
      </c>
      <c r="K63" s="3631">
        <v>44369</v>
      </c>
      <c r="L63" s="27"/>
      <c r="M63" s="27"/>
    </row>
    <row r="64" spans="1:13" s="14" customFormat="1" ht="20.100000000000001" hidden="1" customHeight="1">
      <c r="A64" s="3660"/>
      <c r="B64" s="736" t="s">
        <v>3940</v>
      </c>
      <c r="C64" s="95" t="s">
        <v>3977</v>
      </c>
      <c r="D64" s="95">
        <v>44380</v>
      </c>
      <c r="E64" s="95">
        <f t="shared" si="40"/>
        <v>44393</v>
      </c>
      <c r="F64" s="95">
        <f t="shared" si="41"/>
        <v>44395</v>
      </c>
      <c r="G64" s="95">
        <f t="shared" si="42"/>
        <v>44400</v>
      </c>
      <c r="H64" s="95">
        <f t="shared" si="43"/>
        <v>44403</v>
      </c>
      <c r="I64" s="95">
        <f t="shared" si="44"/>
        <v>44405</v>
      </c>
      <c r="J64" s="3631">
        <v>44375</v>
      </c>
      <c r="K64" s="3631">
        <v>44376</v>
      </c>
      <c r="L64" s="27"/>
      <c r="M64" s="27"/>
    </row>
    <row r="65" spans="1:13" s="14" customFormat="1" ht="20.100000000000001" hidden="1" customHeight="1">
      <c r="A65" s="3660"/>
      <c r="B65" s="736" t="s">
        <v>3942</v>
      </c>
      <c r="C65" s="95" t="s">
        <v>3978</v>
      </c>
      <c r="D65" s="95">
        <v>44388</v>
      </c>
      <c r="E65" s="95">
        <f t="shared" si="40"/>
        <v>44401</v>
      </c>
      <c r="F65" s="95">
        <f t="shared" si="41"/>
        <v>44403</v>
      </c>
      <c r="G65" s="95">
        <f t="shared" si="42"/>
        <v>44408</v>
      </c>
      <c r="H65" s="95">
        <f t="shared" si="43"/>
        <v>44411</v>
      </c>
      <c r="I65" s="95">
        <f t="shared" si="44"/>
        <v>44413</v>
      </c>
      <c r="J65" s="3631">
        <v>44382</v>
      </c>
      <c r="K65" s="3631">
        <v>44383</v>
      </c>
      <c r="L65" s="27"/>
      <c r="M65" s="27"/>
    </row>
    <row r="66" spans="1:13" s="14" customFormat="1" ht="20.100000000000001" hidden="1" customHeight="1">
      <c r="A66" s="3660"/>
      <c r="B66" s="736" t="s">
        <v>3830</v>
      </c>
      <c r="C66" s="95" t="s">
        <v>2612</v>
      </c>
      <c r="D66" s="95">
        <v>44394</v>
      </c>
      <c r="E66" s="95">
        <f t="shared" si="40"/>
        <v>44407</v>
      </c>
      <c r="F66" s="95">
        <f t="shared" si="41"/>
        <v>44409</v>
      </c>
      <c r="G66" s="95">
        <f t="shared" si="42"/>
        <v>44414</v>
      </c>
      <c r="H66" s="95">
        <f t="shared" si="43"/>
        <v>44417</v>
      </c>
      <c r="I66" s="95">
        <f t="shared" si="44"/>
        <v>44419</v>
      </c>
      <c r="J66" s="3631">
        <v>44389</v>
      </c>
      <c r="K66" s="3631">
        <v>44390</v>
      </c>
      <c r="L66" s="27"/>
      <c r="M66" s="27"/>
    </row>
    <row r="67" spans="1:13" s="14" customFormat="1" ht="20.100000000000001" hidden="1" customHeight="1">
      <c r="A67" s="3660" t="s">
        <v>3979</v>
      </c>
      <c r="B67" s="838" t="s">
        <v>3980</v>
      </c>
      <c r="C67" s="95" t="s">
        <v>3981</v>
      </c>
      <c r="D67" s="95">
        <v>44396</v>
      </c>
      <c r="E67" s="619"/>
      <c r="F67" s="619"/>
      <c r="G67" s="619"/>
      <c r="H67" s="619"/>
      <c r="I67" s="619"/>
      <c r="J67" s="3631">
        <v>44396</v>
      </c>
      <c r="K67" s="3631">
        <v>44397</v>
      </c>
      <c r="L67" s="27"/>
      <c r="M67" s="27"/>
    </row>
    <row r="68" spans="1:13" s="14" customFormat="1" ht="20.100000000000001" hidden="1" customHeight="1">
      <c r="A68" s="3660" t="s">
        <v>3982</v>
      </c>
      <c r="B68" s="736" t="s">
        <v>3878</v>
      </c>
      <c r="C68" s="95" t="s">
        <v>2619</v>
      </c>
      <c r="D68" s="95">
        <v>44408</v>
      </c>
      <c r="E68" s="95">
        <f t="shared" ref="E68:E73" si="45">D68+13</f>
        <v>44421</v>
      </c>
      <c r="F68" s="95">
        <f t="shared" ref="F68:F73" si="46">D68+15</f>
        <v>44423</v>
      </c>
      <c r="G68" s="95">
        <f t="shared" ref="G68:G73" si="47">D68+20</f>
        <v>44428</v>
      </c>
      <c r="H68" s="95">
        <f t="shared" ref="H68:H73" si="48">D68+23</f>
        <v>44431</v>
      </c>
      <c r="I68" s="95">
        <f t="shared" ref="I68:I73" si="49">D68+25</f>
        <v>44433</v>
      </c>
      <c r="J68" s="3631">
        <v>44403</v>
      </c>
      <c r="K68" s="3631">
        <v>44404</v>
      </c>
      <c r="L68" s="27"/>
      <c r="M68" s="27"/>
    </row>
    <row r="69" spans="1:13" s="14" customFormat="1" ht="20.100000000000001" hidden="1" customHeight="1">
      <c r="A69" s="3660"/>
      <c r="B69" s="736" t="s">
        <v>2984</v>
      </c>
      <c r="C69" s="95" t="s">
        <v>3983</v>
      </c>
      <c r="D69" s="95">
        <v>44414</v>
      </c>
      <c r="E69" s="95">
        <f t="shared" si="45"/>
        <v>44427</v>
      </c>
      <c r="F69" s="95">
        <f t="shared" si="46"/>
        <v>44429</v>
      </c>
      <c r="G69" s="95">
        <f t="shared" si="47"/>
        <v>44434</v>
      </c>
      <c r="H69" s="95">
        <f t="shared" si="48"/>
        <v>44437</v>
      </c>
      <c r="I69" s="95">
        <f t="shared" si="49"/>
        <v>44439</v>
      </c>
      <c r="J69" s="3631">
        <v>44410</v>
      </c>
      <c r="K69" s="3631">
        <v>44411</v>
      </c>
      <c r="L69" s="27"/>
      <c r="M69" s="27"/>
    </row>
    <row r="70" spans="1:13" s="14" customFormat="1" ht="20.100000000000001" hidden="1" customHeight="1">
      <c r="A70" s="3660"/>
      <c r="B70" s="736" t="s">
        <v>3945</v>
      </c>
      <c r="C70" s="95" t="s">
        <v>3984</v>
      </c>
      <c r="D70" s="95">
        <v>44419</v>
      </c>
      <c r="E70" s="95">
        <f t="shared" si="45"/>
        <v>44432</v>
      </c>
      <c r="F70" s="95">
        <f t="shared" si="46"/>
        <v>44434</v>
      </c>
      <c r="G70" s="95">
        <f t="shared" si="47"/>
        <v>44439</v>
      </c>
      <c r="H70" s="95">
        <f t="shared" si="48"/>
        <v>44442</v>
      </c>
      <c r="I70" s="95">
        <f t="shared" si="49"/>
        <v>44444</v>
      </c>
      <c r="J70" s="3631">
        <v>44417</v>
      </c>
      <c r="K70" s="3631">
        <v>44418</v>
      </c>
      <c r="L70" s="27"/>
      <c r="M70" s="27"/>
    </row>
    <row r="71" spans="1:13" s="14" customFormat="1" ht="20.100000000000001" hidden="1" customHeight="1">
      <c r="A71" s="3660"/>
      <c r="B71" s="736" t="s">
        <v>2752</v>
      </c>
      <c r="C71" s="95" t="s">
        <v>3985</v>
      </c>
      <c r="D71" s="95">
        <v>44428</v>
      </c>
      <c r="E71" s="95">
        <f t="shared" si="45"/>
        <v>44441</v>
      </c>
      <c r="F71" s="95">
        <f t="shared" si="46"/>
        <v>44443</v>
      </c>
      <c r="G71" s="95">
        <f t="shared" si="47"/>
        <v>44448</v>
      </c>
      <c r="H71" s="95">
        <f>D71+23</f>
        <v>44451</v>
      </c>
      <c r="I71" s="95">
        <f t="shared" si="49"/>
        <v>44453</v>
      </c>
      <c r="J71" s="3631">
        <v>44424</v>
      </c>
      <c r="K71" s="3631">
        <v>44425</v>
      </c>
      <c r="L71" s="27"/>
      <c r="M71" s="27"/>
    </row>
    <row r="72" spans="1:13" s="14" customFormat="1" ht="20.100000000000001" hidden="1" customHeight="1">
      <c r="A72" s="3660"/>
      <c r="B72" s="736" t="s">
        <v>2981</v>
      </c>
      <c r="C72" s="95" t="s">
        <v>3986</v>
      </c>
      <c r="D72" s="95">
        <v>44436</v>
      </c>
      <c r="E72" s="95">
        <f t="shared" si="45"/>
        <v>44449</v>
      </c>
      <c r="F72" s="619">
        <f t="shared" si="46"/>
        <v>44451</v>
      </c>
      <c r="G72" s="95">
        <f t="shared" si="47"/>
        <v>44456</v>
      </c>
      <c r="H72" s="95">
        <f t="shared" si="48"/>
        <v>44459</v>
      </c>
      <c r="I72" s="95">
        <f t="shared" si="49"/>
        <v>44461</v>
      </c>
      <c r="J72" s="3631">
        <v>44431</v>
      </c>
      <c r="K72" s="3631">
        <v>44432</v>
      </c>
      <c r="L72" s="27"/>
      <c r="M72" s="27"/>
    </row>
    <row r="73" spans="1:13" s="14" customFormat="1" ht="20.100000000000001" hidden="1" customHeight="1">
      <c r="A73" s="3660"/>
      <c r="B73" s="736" t="s">
        <v>3863</v>
      </c>
      <c r="C73" s="95" t="s">
        <v>3987</v>
      </c>
      <c r="D73" s="95">
        <v>44442</v>
      </c>
      <c r="E73" s="95">
        <f t="shared" si="45"/>
        <v>44455</v>
      </c>
      <c r="F73" s="95">
        <f t="shared" si="46"/>
        <v>44457</v>
      </c>
      <c r="G73" s="95">
        <f t="shared" si="47"/>
        <v>44462</v>
      </c>
      <c r="H73" s="95">
        <f t="shared" si="48"/>
        <v>44465</v>
      </c>
      <c r="I73" s="95">
        <f t="shared" si="49"/>
        <v>44467</v>
      </c>
      <c r="J73" s="3631">
        <v>44438</v>
      </c>
      <c r="K73" s="3631">
        <v>44439</v>
      </c>
      <c r="L73" s="27"/>
      <c r="M73" s="27"/>
    </row>
    <row r="74" spans="1:13" s="14" customFormat="1" ht="20.100000000000001" hidden="1" customHeight="1">
      <c r="A74" s="3660" t="s">
        <v>3988</v>
      </c>
      <c r="B74" s="736" t="s">
        <v>3658</v>
      </c>
      <c r="C74" s="95" t="s">
        <v>3989</v>
      </c>
      <c r="D74" s="95">
        <v>44445</v>
      </c>
      <c r="E74" s="95">
        <f t="shared" ref="E74:E77" si="50">D74+13</f>
        <v>44458</v>
      </c>
      <c r="F74" s="95">
        <f t="shared" ref="F74:F77" si="51">D74+15</f>
        <v>44460</v>
      </c>
      <c r="G74" s="95">
        <f t="shared" ref="G74:G77" si="52">D74+20</f>
        <v>44465</v>
      </c>
      <c r="H74" s="95">
        <f t="shared" ref="H74:H77" si="53">D74+23</f>
        <v>44468</v>
      </c>
      <c r="I74" s="95">
        <f t="shared" ref="I74:I77" si="54">D74+25</f>
        <v>44470</v>
      </c>
      <c r="J74" s="3631">
        <v>44445</v>
      </c>
      <c r="K74" s="3631">
        <v>44446</v>
      </c>
      <c r="L74" s="27"/>
      <c r="M74" s="27"/>
    </row>
    <row r="75" spans="1:13" s="14" customFormat="1" ht="20.100000000000001" hidden="1" customHeight="1">
      <c r="A75" s="3660"/>
      <c r="B75" s="736" t="s">
        <v>3948</v>
      </c>
      <c r="C75" s="95" t="s">
        <v>3990</v>
      </c>
      <c r="D75" s="95">
        <v>44458</v>
      </c>
      <c r="E75" s="95">
        <f t="shared" si="50"/>
        <v>44471</v>
      </c>
      <c r="F75" s="95">
        <f t="shared" si="51"/>
        <v>44473</v>
      </c>
      <c r="G75" s="95">
        <f t="shared" si="52"/>
        <v>44478</v>
      </c>
      <c r="H75" s="95">
        <f t="shared" si="53"/>
        <v>44481</v>
      </c>
      <c r="I75" s="95">
        <f t="shared" si="54"/>
        <v>44483</v>
      </c>
      <c r="J75" s="3631">
        <v>44452</v>
      </c>
      <c r="K75" s="3631">
        <v>44453</v>
      </c>
      <c r="L75" s="27"/>
      <c r="M75" s="27"/>
    </row>
    <row r="76" spans="1:13" s="14" customFormat="1" ht="20.100000000000001" hidden="1" customHeight="1">
      <c r="A76" s="3660"/>
      <c r="B76" s="736" t="s">
        <v>3940</v>
      </c>
      <c r="C76" s="95" t="s">
        <v>2644</v>
      </c>
      <c r="D76" s="95">
        <v>44463</v>
      </c>
      <c r="E76" s="95">
        <f t="shared" si="50"/>
        <v>44476</v>
      </c>
      <c r="F76" s="95">
        <f t="shared" si="51"/>
        <v>44478</v>
      </c>
      <c r="G76" s="95">
        <f t="shared" si="52"/>
        <v>44483</v>
      </c>
      <c r="H76" s="95">
        <f t="shared" si="53"/>
        <v>44486</v>
      </c>
      <c r="I76" s="95">
        <f t="shared" si="54"/>
        <v>44488</v>
      </c>
      <c r="J76" s="3631">
        <v>44459</v>
      </c>
      <c r="K76" s="3631">
        <v>44460</v>
      </c>
      <c r="L76" s="27"/>
      <c r="M76" s="27"/>
    </row>
    <row r="77" spans="1:13" s="14" customFormat="1" ht="20.100000000000001" hidden="1" customHeight="1">
      <c r="A77" s="3660"/>
      <c r="B77" s="736" t="s">
        <v>3942</v>
      </c>
      <c r="C77" s="95" t="s">
        <v>2648</v>
      </c>
      <c r="D77" s="95">
        <v>44473</v>
      </c>
      <c r="E77" s="95">
        <f t="shared" si="50"/>
        <v>44486</v>
      </c>
      <c r="F77" s="95">
        <f t="shared" si="51"/>
        <v>44488</v>
      </c>
      <c r="G77" s="95">
        <f t="shared" si="52"/>
        <v>44493</v>
      </c>
      <c r="H77" s="95">
        <f t="shared" si="53"/>
        <v>44496</v>
      </c>
      <c r="I77" s="95">
        <f t="shared" si="54"/>
        <v>44498</v>
      </c>
      <c r="J77" s="3631">
        <v>44466</v>
      </c>
      <c r="K77" s="3631">
        <v>44467</v>
      </c>
      <c r="L77" s="27"/>
      <c r="M77" s="27"/>
    </row>
    <row r="78" spans="1:13" s="14" customFormat="1" ht="20.100000000000001" hidden="1" customHeight="1">
      <c r="A78" s="3660"/>
      <c r="B78" s="736" t="s">
        <v>3830</v>
      </c>
      <c r="C78" s="95" t="s">
        <v>2651</v>
      </c>
      <c r="D78" s="95">
        <v>44477</v>
      </c>
      <c r="E78" s="95">
        <f>D78+13</f>
        <v>44490</v>
      </c>
      <c r="F78" s="95">
        <f>D78+15</f>
        <v>44492</v>
      </c>
      <c r="G78" s="95">
        <f>D78+20</f>
        <v>44497</v>
      </c>
      <c r="H78" s="95">
        <f>D78+23</f>
        <v>44500</v>
      </c>
      <c r="I78" s="95">
        <f>D78+25</f>
        <v>44502</v>
      </c>
      <c r="J78" s="3631">
        <v>44473</v>
      </c>
      <c r="K78" s="3631">
        <v>44474</v>
      </c>
      <c r="L78" s="27"/>
      <c r="M78" s="27"/>
    </row>
    <row r="79" spans="1:13" s="14" customFormat="1" ht="20.100000000000001" hidden="1" customHeight="1">
      <c r="A79" s="3660"/>
      <c r="B79" s="736" t="s">
        <v>3878</v>
      </c>
      <c r="C79" s="95" t="s">
        <v>2654</v>
      </c>
      <c r="D79" s="95">
        <v>44484</v>
      </c>
      <c r="E79" s="95">
        <f>D79+13</f>
        <v>44497</v>
      </c>
      <c r="F79" s="95">
        <f>D79+15</f>
        <v>44499</v>
      </c>
      <c r="G79" s="95">
        <f>D79+20</f>
        <v>44504</v>
      </c>
      <c r="H79" s="95">
        <f>D79+23</f>
        <v>44507</v>
      </c>
      <c r="I79" s="95">
        <f>D79+25</f>
        <v>44509</v>
      </c>
      <c r="J79" s="3631">
        <v>44480</v>
      </c>
      <c r="K79" s="3631">
        <v>44481</v>
      </c>
      <c r="L79" s="27"/>
      <c r="M79" s="27"/>
    </row>
    <row r="80" spans="1:13" s="14" customFormat="1" ht="20.100000000000001" hidden="1" customHeight="1">
      <c r="A80" s="3660"/>
      <c r="B80" s="736" t="s">
        <v>2984</v>
      </c>
      <c r="C80" s="95" t="s">
        <v>3991</v>
      </c>
      <c r="D80" s="95">
        <v>44492</v>
      </c>
      <c r="E80" s="95">
        <f>D80+13</f>
        <v>44505</v>
      </c>
      <c r="F80" s="95">
        <f>D80+15</f>
        <v>44507</v>
      </c>
      <c r="G80" s="95">
        <f>D80+20</f>
        <v>44512</v>
      </c>
      <c r="H80" s="95">
        <f>D80+23</f>
        <v>44515</v>
      </c>
      <c r="I80" s="95">
        <f>D80+25</f>
        <v>44517</v>
      </c>
      <c r="J80" s="3631">
        <v>44487</v>
      </c>
      <c r="K80" s="3631">
        <v>44488</v>
      </c>
      <c r="L80" s="27"/>
      <c r="M80" s="27"/>
    </row>
    <row r="81" spans="1:13" s="14" customFormat="1" ht="20.100000000000001" hidden="1" customHeight="1">
      <c r="A81" s="3660"/>
      <c r="B81" s="736" t="s">
        <v>3945</v>
      </c>
      <c r="C81" s="95" t="s">
        <v>2659</v>
      </c>
      <c r="D81" s="95">
        <v>44508</v>
      </c>
      <c r="E81" s="95">
        <f>D81+13</f>
        <v>44521</v>
      </c>
      <c r="F81" s="95">
        <f>D81+15</f>
        <v>44523</v>
      </c>
      <c r="G81" s="95">
        <f>D81+20</f>
        <v>44528</v>
      </c>
      <c r="H81" s="95">
        <f>D81+23</f>
        <v>44531</v>
      </c>
      <c r="I81" s="95">
        <f>D81+25</f>
        <v>44533</v>
      </c>
      <c r="J81" s="3631">
        <v>44494</v>
      </c>
      <c r="K81" s="3631">
        <v>44495</v>
      </c>
      <c r="L81" s="27"/>
      <c r="M81" s="27"/>
    </row>
    <row r="82" spans="1:13" s="14" customFormat="1" ht="20.100000000000001" hidden="1" customHeight="1">
      <c r="A82" s="3660"/>
      <c r="B82" s="736" t="s">
        <v>2752</v>
      </c>
      <c r="C82" s="95" t="s">
        <v>3992</v>
      </c>
      <c r="D82" s="95">
        <v>44506</v>
      </c>
      <c r="E82" s="95">
        <f t="shared" ref="E82:E89" si="55">D82+13</f>
        <v>44519</v>
      </c>
      <c r="F82" s="95">
        <f t="shared" ref="F82:F85" si="56">D82+15</f>
        <v>44521</v>
      </c>
      <c r="G82" s="95">
        <f t="shared" ref="G82:G85" si="57">D82+20</f>
        <v>44526</v>
      </c>
      <c r="H82" s="95">
        <f t="shared" ref="H82:H85" si="58">D82+23</f>
        <v>44529</v>
      </c>
      <c r="I82" s="95">
        <f t="shared" ref="I82:I85" si="59">D82+25</f>
        <v>44531</v>
      </c>
      <c r="J82" s="3631">
        <v>44501</v>
      </c>
      <c r="K82" s="3631">
        <v>44502</v>
      </c>
      <c r="L82" s="27"/>
      <c r="M82" s="27"/>
    </row>
    <row r="83" spans="1:13" s="14" customFormat="1" ht="20.100000000000001" hidden="1" customHeight="1">
      <c r="A83" s="3660"/>
      <c r="B83" s="736" t="s">
        <v>2981</v>
      </c>
      <c r="C83" s="95" t="s">
        <v>3993</v>
      </c>
      <c r="D83" s="95">
        <v>44513</v>
      </c>
      <c r="E83" s="95">
        <f t="shared" si="55"/>
        <v>44526</v>
      </c>
      <c r="F83" s="95">
        <f t="shared" si="56"/>
        <v>44528</v>
      </c>
      <c r="G83" s="95">
        <f t="shared" si="57"/>
        <v>44533</v>
      </c>
      <c r="H83" s="95">
        <f t="shared" si="58"/>
        <v>44536</v>
      </c>
      <c r="I83" s="95">
        <f t="shared" si="59"/>
        <v>44538</v>
      </c>
      <c r="J83" s="3631">
        <v>44508</v>
      </c>
      <c r="K83" s="3631">
        <v>44509</v>
      </c>
      <c r="L83" s="27"/>
      <c r="M83" s="27"/>
    </row>
    <row r="84" spans="1:13" s="14" customFormat="1" ht="20.100000000000001" hidden="1" customHeight="1">
      <c r="A84" s="3660"/>
      <c r="B84" s="736" t="s">
        <v>3863</v>
      </c>
      <c r="C84" s="95" t="s">
        <v>3994</v>
      </c>
      <c r="D84" s="95">
        <v>44526</v>
      </c>
      <c r="E84" s="95">
        <f t="shared" si="55"/>
        <v>44539</v>
      </c>
      <c r="F84" s="95">
        <f t="shared" si="56"/>
        <v>44541</v>
      </c>
      <c r="G84" s="95">
        <f t="shared" si="57"/>
        <v>44546</v>
      </c>
      <c r="H84" s="95">
        <f t="shared" si="58"/>
        <v>44549</v>
      </c>
      <c r="I84" s="95">
        <f t="shared" si="59"/>
        <v>44551</v>
      </c>
      <c r="J84" s="3631">
        <v>44515</v>
      </c>
      <c r="K84" s="3631">
        <v>44516</v>
      </c>
      <c r="L84" s="27"/>
      <c r="M84" s="27"/>
    </row>
    <row r="85" spans="1:13" s="14" customFormat="1" ht="20.100000000000001" hidden="1" customHeight="1">
      <c r="A85" s="3660"/>
      <c r="B85" s="736" t="s">
        <v>3658</v>
      </c>
      <c r="C85" s="95" t="s">
        <v>3995</v>
      </c>
      <c r="D85" s="95">
        <v>44529</v>
      </c>
      <c r="E85" s="95">
        <f t="shared" si="55"/>
        <v>44542</v>
      </c>
      <c r="F85" s="95">
        <f t="shared" si="56"/>
        <v>44544</v>
      </c>
      <c r="G85" s="95">
        <f t="shared" si="57"/>
        <v>44549</v>
      </c>
      <c r="H85" s="95">
        <f t="shared" si="58"/>
        <v>44552</v>
      </c>
      <c r="I85" s="95">
        <f t="shared" si="59"/>
        <v>44554</v>
      </c>
      <c r="J85" s="3631">
        <v>44522</v>
      </c>
      <c r="K85" s="3631">
        <v>44523</v>
      </c>
      <c r="L85" s="27"/>
      <c r="M85" s="27"/>
    </row>
    <row r="86" spans="1:13" s="14" customFormat="1" ht="20.100000000000001" hidden="1" customHeight="1">
      <c r="A86" s="3660"/>
      <c r="B86" s="736" t="s">
        <v>3948</v>
      </c>
      <c r="C86" s="95" t="s">
        <v>3996</v>
      </c>
      <c r="D86" s="95">
        <v>44541</v>
      </c>
      <c r="E86" s="95">
        <f>D86+13</f>
        <v>44554</v>
      </c>
      <c r="F86" s="95">
        <f>D86+15</f>
        <v>44556</v>
      </c>
      <c r="G86" s="95">
        <f>D86+20</f>
        <v>44561</v>
      </c>
      <c r="H86" s="95">
        <f>D86+23</f>
        <v>44564</v>
      </c>
      <c r="I86" s="95">
        <f>D86+25</f>
        <v>44566</v>
      </c>
      <c r="J86" s="3631">
        <v>44529</v>
      </c>
      <c r="K86" s="3631">
        <v>44530</v>
      </c>
      <c r="L86" s="27"/>
      <c r="M86" s="27"/>
    </row>
    <row r="87" spans="1:13" s="14" customFormat="1" ht="20.100000000000001" hidden="1" customHeight="1">
      <c r="A87" s="3660"/>
      <c r="B87" s="736" t="s">
        <v>3940</v>
      </c>
      <c r="C87" s="95" t="s">
        <v>2679</v>
      </c>
      <c r="D87" s="95">
        <v>44547</v>
      </c>
      <c r="E87" s="95">
        <f t="shared" si="55"/>
        <v>44560</v>
      </c>
      <c r="F87" s="95">
        <f t="shared" ref="F87:F89" si="60">D87+15</f>
        <v>44562</v>
      </c>
      <c r="G87" s="95">
        <f t="shared" ref="G87:G89" si="61">D87+20</f>
        <v>44567</v>
      </c>
      <c r="H87" s="95">
        <f t="shared" ref="H87:H89" si="62">D87+23</f>
        <v>44570</v>
      </c>
      <c r="I87" s="95">
        <f t="shared" ref="I87:I89" si="63">D87+25</f>
        <v>44572</v>
      </c>
      <c r="J87" s="3631">
        <v>44536</v>
      </c>
      <c r="K87" s="3631">
        <v>44537</v>
      </c>
      <c r="L87" s="27"/>
      <c r="M87" s="27"/>
    </row>
    <row r="88" spans="1:13" s="14" customFormat="1" ht="20.100000000000001" hidden="1" customHeight="1">
      <c r="A88" s="3660"/>
      <c r="B88" s="736" t="s">
        <v>3942</v>
      </c>
      <c r="C88" s="95" t="s">
        <v>2680</v>
      </c>
      <c r="D88" s="95">
        <v>44549</v>
      </c>
      <c r="E88" s="95">
        <f t="shared" si="55"/>
        <v>44562</v>
      </c>
      <c r="F88" s="95">
        <f t="shared" si="60"/>
        <v>44564</v>
      </c>
      <c r="G88" s="95">
        <f t="shared" si="61"/>
        <v>44569</v>
      </c>
      <c r="H88" s="95">
        <f t="shared" si="62"/>
        <v>44572</v>
      </c>
      <c r="I88" s="95">
        <f t="shared" si="63"/>
        <v>44574</v>
      </c>
      <c r="J88" s="3631">
        <v>44543</v>
      </c>
      <c r="K88" s="3631">
        <v>44544</v>
      </c>
      <c r="L88" s="27"/>
      <c r="M88" s="27"/>
    </row>
    <row r="89" spans="1:13" s="14" customFormat="1" ht="20.100000000000001" hidden="1" customHeight="1">
      <c r="A89" s="3660"/>
      <c r="B89" s="736" t="s">
        <v>3830</v>
      </c>
      <c r="C89" s="95" t="s">
        <v>2682</v>
      </c>
      <c r="D89" s="95">
        <v>44555</v>
      </c>
      <c r="E89" s="95">
        <f t="shared" si="55"/>
        <v>44568</v>
      </c>
      <c r="F89" s="95">
        <f t="shared" si="60"/>
        <v>44570</v>
      </c>
      <c r="G89" s="95">
        <f t="shared" si="61"/>
        <v>44575</v>
      </c>
      <c r="H89" s="95">
        <f t="shared" si="62"/>
        <v>44578</v>
      </c>
      <c r="I89" s="95">
        <f t="shared" si="63"/>
        <v>44580</v>
      </c>
      <c r="J89" s="3631">
        <v>44550</v>
      </c>
      <c r="K89" s="3631">
        <v>44551</v>
      </c>
      <c r="L89" s="27"/>
      <c r="M89" s="27"/>
    </row>
    <row r="90" spans="1:13" s="14" customFormat="1" ht="20.100000000000001" hidden="1" customHeight="1">
      <c r="A90" s="3660"/>
      <c r="B90" s="1064" t="s">
        <v>2151</v>
      </c>
      <c r="C90" s="95" t="s">
        <v>3997</v>
      </c>
      <c r="D90" s="95">
        <v>44557</v>
      </c>
      <c r="E90" s="619"/>
      <c r="F90" s="619"/>
      <c r="G90" s="619"/>
      <c r="H90" s="619"/>
      <c r="I90" s="619"/>
      <c r="J90" s="3631">
        <v>44557</v>
      </c>
      <c r="K90" s="3631">
        <v>44558</v>
      </c>
      <c r="L90" s="27"/>
      <c r="M90" s="27"/>
    </row>
    <row r="91" spans="1:13" s="14" customFormat="1" ht="20.100000000000001" hidden="1" customHeight="1">
      <c r="A91" s="3660" t="s">
        <v>3998</v>
      </c>
      <c r="B91" s="736" t="s">
        <v>3878</v>
      </c>
      <c r="C91" s="95" t="s">
        <v>3999</v>
      </c>
      <c r="D91" s="95">
        <v>44202</v>
      </c>
      <c r="E91" s="95">
        <f t="shared" ref="E91:E95" si="64">D91+13</f>
        <v>44215</v>
      </c>
      <c r="F91" s="95">
        <f t="shared" ref="F91:F95" si="65">D91+15</f>
        <v>44217</v>
      </c>
      <c r="G91" s="95">
        <f t="shared" ref="G91:G95" si="66">D91+20</f>
        <v>44222</v>
      </c>
      <c r="H91" s="95">
        <f t="shared" ref="H91:H95" si="67">D91+23</f>
        <v>44225</v>
      </c>
      <c r="I91" s="95">
        <f t="shared" ref="I91:I95" si="68">D91+25</f>
        <v>44227</v>
      </c>
      <c r="J91" s="3631">
        <v>44564</v>
      </c>
      <c r="K91" s="3631">
        <v>44565</v>
      </c>
      <c r="L91" s="27"/>
      <c r="M91" s="27"/>
    </row>
    <row r="92" spans="1:13" s="14" customFormat="1" ht="20.100000000000001" hidden="1" customHeight="1">
      <c r="A92" s="3660" t="s">
        <v>4000</v>
      </c>
      <c r="B92" s="736" t="s">
        <v>2984</v>
      </c>
      <c r="C92" s="95" t="s">
        <v>2690</v>
      </c>
      <c r="D92" s="95">
        <v>44576</v>
      </c>
      <c r="E92" s="95">
        <f t="shared" si="64"/>
        <v>44589</v>
      </c>
      <c r="F92" s="95">
        <f t="shared" si="65"/>
        <v>44591</v>
      </c>
      <c r="G92" s="95">
        <f t="shared" si="66"/>
        <v>44596</v>
      </c>
      <c r="H92" s="95">
        <f t="shared" si="67"/>
        <v>44599</v>
      </c>
      <c r="I92" s="95">
        <f t="shared" si="68"/>
        <v>44601</v>
      </c>
      <c r="J92" s="3631">
        <v>44571</v>
      </c>
      <c r="K92" s="3631">
        <v>44572</v>
      </c>
      <c r="L92" s="27"/>
      <c r="M92" s="27"/>
    </row>
    <row r="93" spans="1:13" s="14" customFormat="1" ht="20.100000000000001" hidden="1" customHeight="1">
      <c r="A93" s="3660" t="s">
        <v>4001</v>
      </c>
      <c r="B93" s="736" t="s">
        <v>2752</v>
      </c>
      <c r="C93" s="95" t="s">
        <v>2692</v>
      </c>
      <c r="D93" s="95">
        <v>44582</v>
      </c>
      <c r="E93" s="95">
        <f t="shared" si="64"/>
        <v>44595</v>
      </c>
      <c r="F93" s="95">
        <f t="shared" si="65"/>
        <v>44597</v>
      </c>
      <c r="G93" s="95">
        <f t="shared" si="66"/>
        <v>44602</v>
      </c>
      <c r="H93" s="95">
        <f t="shared" si="67"/>
        <v>44605</v>
      </c>
      <c r="I93" s="95">
        <f t="shared" si="68"/>
        <v>44607</v>
      </c>
      <c r="J93" s="3631">
        <v>44578</v>
      </c>
      <c r="K93" s="3631">
        <v>44579</v>
      </c>
      <c r="L93" s="27"/>
      <c r="M93" s="27"/>
    </row>
    <row r="94" spans="1:13" s="14" customFormat="1" ht="20.100000000000001" hidden="1" customHeight="1">
      <c r="A94" s="3660" t="s">
        <v>4002</v>
      </c>
      <c r="B94" s="736" t="s">
        <v>3945</v>
      </c>
      <c r="C94" s="95" t="s">
        <v>4003</v>
      </c>
      <c r="D94" s="95">
        <v>44586</v>
      </c>
      <c r="E94" s="95">
        <f t="shared" si="64"/>
        <v>44599</v>
      </c>
      <c r="F94" s="95">
        <f t="shared" si="65"/>
        <v>44601</v>
      </c>
      <c r="G94" s="95">
        <f t="shared" si="66"/>
        <v>44606</v>
      </c>
      <c r="H94" s="95">
        <f t="shared" si="67"/>
        <v>44609</v>
      </c>
      <c r="I94" s="95">
        <f t="shared" si="68"/>
        <v>44611</v>
      </c>
      <c r="J94" s="3631">
        <v>44585</v>
      </c>
      <c r="K94" s="3631">
        <v>44586</v>
      </c>
      <c r="L94" s="27"/>
      <c r="M94" s="27"/>
    </row>
    <row r="95" spans="1:13" s="14" customFormat="1" ht="20.100000000000001" hidden="1" customHeight="1">
      <c r="A95" s="3660" t="s">
        <v>4004</v>
      </c>
      <c r="B95" s="736" t="s">
        <v>2981</v>
      </c>
      <c r="C95" s="95" t="s">
        <v>4005</v>
      </c>
      <c r="D95" s="95">
        <v>44594</v>
      </c>
      <c r="E95" s="95">
        <f t="shared" si="64"/>
        <v>44607</v>
      </c>
      <c r="F95" s="95">
        <f t="shared" si="65"/>
        <v>44609</v>
      </c>
      <c r="G95" s="95">
        <f t="shared" si="66"/>
        <v>44614</v>
      </c>
      <c r="H95" s="95">
        <f t="shared" si="67"/>
        <v>44617</v>
      </c>
      <c r="I95" s="95">
        <f t="shared" si="68"/>
        <v>44619</v>
      </c>
      <c r="J95" s="3631">
        <v>44592</v>
      </c>
      <c r="K95" s="3631">
        <v>44593</v>
      </c>
      <c r="L95" s="27"/>
      <c r="M95" s="27"/>
    </row>
    <row r="96" spans="1:13" s="14" customFormat="1" ht="20.100000000000001" hidden="1" customHeight="1">
      <c r="A96" s="3660" t="s">
        <v>4006</v>
      </c>
      <c r="B96" s="736" t="s">
        <v>3863</v>
      </c>
      <c r="C96" s="95" t="s">
        <v>4007</v>
      </c>
      <c r="D96" s="95">
        <v>44608</v>
      </c>
      <c r="E96" s="95">
        <f>D96+13</f>
        <v>44621</v>
      </c>
      <c r="F96" s="95">
        <f>D96+15</f>
        <v>44623</v>
      </c>
      <c r="G96" s="95">
        <f>D96+20</f>
        <v>44628</v>
      </c>
      <c r="H96" s="95">
        <f>D96+23</f>
        <v>44631</v>
      </c>
      <c r="I96" s="95">
        <f>D96+25</f>
        <v>44633</v>
      </c>
      <c r="J96" s="3631">
        <v>44599</v>
      </c>
      <c r="K96" s="3631">
        <v>44600</v>
      </c>
      <c r="L96" s="27"/>
      <c r="M96" s="27"/>
    </row>
    <row r="97" spans="1:13" s="14" customFormat="1" ht="20.100000000000001" hidden="1" customHeight="1">
      <c r="A97" s="3660" t="s">
        <v>4008</v>
      </c>
      <c r="B97" s="1064" t="s">
        <v>2151</v>
      </c>
      <c r="C97" s="95" t="s">
        <v>4009</v>
      </c>
      <c r="D97" s="95">
        <v>44606</v>
      </c>
      <c r="E97" s="619"/>
      <c r="F97" s="619"/>
      <c r="G97" s="619"/>
      <c r="H97" s="619"/>
      <c r="I97" s="619"/>
      <c r="J97" s="3631">
        <v>44606</v>
      </c>
      <c r="K97" s="3631">
        <v>44607</v>
      </c>
      <c r="L97" s="27"/>
      <c r="M97" s="27"/>
    </row>
    <row r="98" spans="1:13" s="14" customFormat="1" ht="20.100000000000001" hidden="1" customHeight="1">
      <c r="A98" s="3660" t="s">
        <v>4010</v>
      </c>
      <c r="B98" s="736" t="s">
        <v>3658</v>
      </c>
      <c r="C98" s="95" t="s">
        <v>4011</v>
      </c>
      <c r="D98" s="95">
        <v>44615</v>
      </c>
      <c r="E98" s="95">
        <f>D98+13</f>
        <v>44628</v>
      </c>
      <c r="F98" s="95">
        <f>D98+15</f>
        <v>44630</v>
      </c>
      <c r="G98" s="95">
        <f>D98+20</f>
        <v>44635</v>
      </c>
      <c r="H98" s="95">
        <f>D98+23</f>
        <v>44638</v>
      </c>
      <c r="I98" s="95">
        <f>D98+25</f>
        <v>44640</v>
      </c>
      <c r="J98" s="3631">
        <v>44613</v>
      </c>
      <c r="K98" s="3631">
        <v>44614</v>
      </c>
      <c r="L98" s="27"/>
      <c r="M98" s="27"/>
    </row>
    <row r="99" spans="1:13" s="14" customFormat="1" ht="20.100000000000001" hidden="1" customHeight="1">
      <c r="A99" s="3660" t="s">
        <v>4012</v>
      </c>
      <c r="B99" s="736" t="s">
        <v>3948</v>
      </c>
      <c r="C99" s="95" t="s">
        <v>4013</v>
      </c>
      <c r="D99" s="95">
        <v>44626</v>
      </c>
      <c r="E99" s="95">
        <f>D99+13</f>
        <v>44639</v>
      </c>
      <c r="F99" s="95">
        <f>D99+15</f>
        <v>44641</v>
      </c>
      <c r="G99" s="95">
        <f>D99+20</f>
        <v>44646</v>
      </c>
      <c r="H99" s="95">
        <f>D99+23</f>
        <v>44649</v>
      </c>
      <c r="I99" s="95">
        <f>D99+25</f>
        <v>44651</v>
      </c>
      <c r="J99" s="3631">
        <v>44620</v>
      </c>
      <c r="K99" s="3631">
        <v>44621</v>
      </c>
      <c r="L99" s="27"/>
      <c r="M99" s="27"/>
    </row>
    <row r="100" spans="1:13" s="14" customFormat="1" ht="20.100000000000001" hidden="1" customHeight="1">
      <c r="A100" s="3660" t="s">
        <v>4014</v>
      </c>
      <c r="B100" s="736" t="s">
        <v>3940</v>
      </c>
      <c r="C100" s="95" t="s">
        <v>4015</v>
      </c>
      <c r="D100" s="95">
        <v>44628</v>
      </c>
      <c r="E100" s="95">
        <f t="shared" ref="E100:E107" si="69">D100+13</f>
        <v>44641</v>
      </c>
      <c r="F100" s="95">
        <f t="shared" ref="F100:F103" si="70">D100+15</f>
        <v>44643</v>
      </c>
      <c r="G100" s="95">
        <f t="shared" ref="G100:G103" si="71">D100+20</f>
        <v>44648</v>
      </c>
      <c r="H100" s="95">
        <f t="shared" ref="H100:H103" si="72">D100+23</f>
        <v>44651</v>
      </c>
      <c r="I100" s="95">
        <f t="shared" ref="I100:I103" si="73">D100+25</f>
        <v>44653</v>
      </c>
      <c r="J100" s="3631">
        <v>44627</v>
      </c>
      <c r="K100" s="3631">
        <v>44628</v>
      </c>
      <c r="L100" s="27"/>
      <c r="M100" s="27"/>
    </row>
    <row r="101" spans="1:13" s="14" customFormat="1" ht="20.100000000000001" hidden="1" customHeight="1">
      <c r="A101" s="3660" t="s">
        <v>4016</v>
      </c>
      <c r="B101" s="736" t="s">
        <v>3942</v>
      </c>
      <c r="C101" s="95" t="s">
        <v>4017</v>
      </c>
      <c r="D101" s="95">
        <v>44634</v>
      </c>
      <c r="E101" s="95">
        <f t="shared" si="69"/>
        <v>44647</v>
      </c>
      <c r="F101" s="95">
        <f t="shared" si="70"/>
        <v>44649</v>
      </c>
      <c r="G101" s="95">
        <f t="shared" si="71"/>
        <v>44654</v>
      </c>
      <c r="H101" s="95">
        <f t="shared" si="72"/>
        <v>44657</v>
      </c>
      <c r="I101" s="95">
        <f t="shared" si="73"/>
        <v>44659</v>
      </c>
      <c r="J101" s="3631">
        <v>44634</v>
      </c>
      <c r="K101" s="3631">
        <v>44635</v>
      </c>
      <c r="L101" s="27"/>
      <c r="M101" s="27"/>
    </row>
    <row r="102" spans="1:13" s="14" customFormat="1" ht="20.100000000000001" hidden="1" customHeight="1">
      <c r="A102" s="3660" t="s">
        <v>4018</v>
      </c>
      <c r="B102" s="736" t="s">
        <v>3830</v>
      </c>
      <c r="C102" s="95" t="s">
        <v>2713</v>
      </c>
      <c r="D102" s="95">
        <v>44641</v>
      </c>
      <c r="E102" s="95">
        <f t="shared" si="69"/>
        <v>44654</v>
      </c>
      <c r="F102" s="95">
        <f t="shared" si="70"/>
        <v>44656</v>
      </c>
      <c r="G102" s="95">
        <f t="shared" si="71"/>
        <v>44661</v>
      </c>
      <c r="H102" s="95">
        <f t="shared" si="72"/>
        <v>44664</v>
      </c>
      <c r="I102" s="95">
        <f t="shared" si="73"/>
        <v>44666</v>
      </c>
      <c r="J102" s="3631">
        <v>44641</v>
      </c>
      <c r="K102" s="3631">
        <v>44642</v>
      </c>
      <c r="L102" s="27"/>
      <c r="M102" s="27"/>
    </row>
    <row r="103" spans="1:13" s="14" customFormat="1" ht="20.100000000000001" hidden="1" customHeight="1">
      <c r="A103" s="3660" t="s">
        <v>4019</v>
      </c>
      <c r="B103" s="736" t="s">
        <v>3878</v>
      </c>
      <c r="C103" s="95" t="s">
        <v>2718</v>
      </c>
      <c r="D103" s="95">
        <v>44652</v>
      </c>
      <c r="E103" s="95">
        <f t="shared" si="69"/>
        <v>44665</v>
      </c>
      <c r="F103" s="95">
        <f t="shared" si="70"/>
        <v>44667</v>
      </c>
      <c r="G103" s="95">
        <f t="shared" si="71"/>
        <v>44672</v>
      </c>
      <c r="H103" s="95">
        <f t="shared" si="72"/>
        <v>44675</v>
      </c>
      <c r="I103" s="95">
        <f t="shared" si="73"/>
        <v>44677</v>
      </c>
      <c r="J103" s="3631">
        <v>44648</v>
      </c>
      <c r="K103" s="3631">
        <v>44649</v>
      </c>
      <c r="L103" s="27"/>
      <c r="M103" s="27"/>
    </row>
    <row r="104" spans="1:13" s="14" customFormat="1" ht="20.100000000000001" hidden="1" customHeight="1">
      <c r="A104" s="3660" t="s">
        <v>4020</v>
      </c>
      <c r="B104" s="736" t="s">
        <v>2984</v>
      </c>
      <c r="C104" s="95" t="s">
        <v>2720</v>
      </c>
      <c r="D104" s="95">
        <v>44658</v>
      </c>
      <c r="E104" s="95">
        <f t="shared" si="69"/>
        <v>44671</v>
      </c>
      <c r="F104" s="95">
        <f t="shared" ref="F104:F107" si="74">D104+15</f>
        <v>44673</v>
      </c>
      <c r="G104" s="95">
        <f t="shared" ref="G104:G107" si="75">D104+20</f>
        <v>44678</v>
      </c>
      <c r="H104" s="95">
        <f t="shared" ref="H104:H107" si="76">D104+23</f>
        <v>44681</v>
      </c>
      <c r="I104" s="95">
        <f t="shared" ref="I104:I107" si="77">D104+25</f>
        <v>44683</v>
      </c>
      <c r="J104" s="3631">
        <v>44655</v>
      </c>
      <c r="K104" s="3631">
        <v>44656</v>
      </c>
      <c r="L104" s="27"/>
      <c r="M104" s="27"/>
    </row>
    <row r="105" spans="1:13" s="14" customFormat="1" ht="20.100000000000001" hidden="1" customHeight="1">
      <c r="A105" s="3660" t="s">
        <v>4021</v>
      </c>
      <c r="B105" s="736" t="s">
        <v>2752</v>
      </c>
      <c r="C105" s="95" t="s">
        <v>2722</v>
      </c>
      <c r="D105" s="95">
        <v>44667</v>
      </c>
      <c r="E105" s="95">
        <f t="shared" si="69"/>
        <v>44680</v>
      </c>
      <c r="F105" s="95">
        <f t="shared" si="74"/>
        <v>44682</v>
      </c>
      <c r="G105" s="95">
        <f t="shared" si="75"/>
        <v>44687</v>
      </c>
      <c r="H105" s="95">
        <f t="shared" si="76"/>
        <v>44690</v>
      </c>
      <c r="I105" s="95">
        <f t="shared" si="77"/>
        <v>44692</v>
      </c>
      <c r="J105" s="3631">
        <v>44662</v>
      </c>
      <c r="K105" s="3631">
        <v>44663</v>
      </c>
      <c r="L105" s="27"/>
      <c r="M105" s="27"/>
    </row>
    <row r="106" spans="1:13" s="14" customFormat="1" ht="20.100000000000001" hidden="1" customHeight="1">
      <c r="A106" s="3660" t="s">
        <v>4022</v>
      </c>
      <c r="B106" s="736" t="s">
        <v>3945</v>
      </c>
      <c r="C106" s="95" t="s">
        <v>4023</v>
      </c>
      <c r="D106" s="95">
        <v>44673</v>
      </c>
      <c r="E106" s="95">
        <f t="shared" si="69"/>
        <v>44686</v>
      </c>
      <c r="F106" s="95">
        <f t="shared" si="74"/>
        <v>44688</v>
      </c>
      <c r="G106" s="95">
        <f t="shared" si="75"/>
        <v>44693</v>
      </c>
      <c r="H106" s="95">
        <f t="shared" si="76"/>
        <v>44696</v>
      </c>
      <c r="I106" s="95">
        <f t="shared" si="77"/>
        <v>44698</v>
      </c>
      <c r="J106" s="3631">
        <v>44669</v>
      </c>
      <c r="K106" s="3631">
        <v>44670</v>
      </c>
      <c r="L106" s="27"/>
      <c r="M106" s="27"/>
    </row>
    <row r="107" spans="1:13" s="14" customFormat="1" ht="20.100000000000001" hidden="1" customHeight="1">
      <c r="A107" s="3660" t="s">
        <v>4024</v>
      </c>
      <c r="B107" s="736" t="s">
        <v>2981</v>
      </c>
      <c r="C107" s="95" t="s">
        <v>4025</v>
      </c>
      <c r="D107" s="95">
        <v>44685</v>
      </c>
      <c r="E107" s="95">
        <f t="shared" si="69"/>
        <v>44698</v>
      </c>
      <c r="F107" s="95">
        <f t="shared" si="74"/>
        <v>44700</v>
      </c>
      <c r="G107" s="95">
        <f t="shared" si="75"/>
        <v>44705</v>
      </c>
      <c r="H107" s="95">
        <f t="shared" si="76"/>
        <v>44708</v>
      </c>
      <c r="I107" s="95">
        <f t="shared" si="77"/>
        <v>44710</v>
      </c>
      <c r="J107" s="3631">
        <v>44676</v>
      </c>
      <c r="K107" s="3631">
        <v>44677</v>
      </c>
      <c r="L107" s="27"/>
      <c r="M107" s="27"/>
    </row>
    <row r="108" spans="1:13" s="14" customFormat="1" ht="20.100000000000001" hidden="1" customHeight="1">
      <c r="A108" s="3660" t="s">
        <v>4026</v>
      </c>
      <c r="B108" s="1155" t="s">
        <v>2151</v>
      </c>
      <c r="C108" s="95" t="s">
        <v>2727</v>
      </c>
      <c r="D108" s="95">
        <v>44683</v>
      </c>
      <c r="E108" s="619"/>
      <c r="F108" s="619"/>
      <c r="G108" s="619"/>
      <c r="H108" s="619"/>
      <c r="I108" s="619"/>
      <c r="J108" s="3631">
        <v>44683</v>
      </c>
      <c r="K108" s="3631">
        <v>44684</v>
      </c>
      <c r="L108" s="27"/>
      <c r="M108" s="27"/>
    </row>
    <row r="109" spans="1:13" s="14" customFormat="1" ht="20.100000000000001" hidden="1" customHeight="1">
      <c r="A109" s="3660" t="s">
        <v>4027</v>
      </c>
      <c r="B109" s="736" t="s">
        <v>3863</v>
      </c>
      <c r="C109" s="95" t="s">
        <v>2729</v>
      </c>
      <c r="D109" s="95">
        <v>44699</v>
      </c>
      <c r="E109" s="95">
        <f t="shared" ref="E109:E112" si="78">D109+13</f>
        <v>44712</v>
      </c>
      <c r="F109" s="95">
        <f t="shared" ref="F109:F112" si="79">D109+15</f>
        <v>44714</v>
      </c>
      <c r="G109" s="95">
        <f t="shared" ref="G109:G112" si="80">D109+20</f>
        <v>44719</v>
      </c>
      <c r="H109" s="95">
        <f t="shared" ref="H109:H112" si="81">D109+23</f>
        <v>44722</v>
      </c>
      <c r="I109" s="95">
        <f t="shared" ref="I109:I112" si="82">D109+25</f>
        <v>44724</v>
      </c>
      <c r="J109" s="3631">
        <v>44690</v>
      </c>
      <c r="K109" s="3631">
        <v>44691</v>
      </c>
      <c r="L109" s="27"/>
      <c r="M109" s="27"/>
    </row>
    <row r="110" spans="1:13" s="14" customFormat="1" ht="20.100000000000001" hidden="1" customHeight="1">
      <c r="A110" s="3660" t="s">
        <v>4028</v>
      </c>
      <c r="B110" s="736" t="s">
        <v>3658</v>
      </c>
      <c r="C110" s="95" t="s">
        <v>2730</v>
      </c>
      <c r="D110" s="95">
        <v>44702</v>
      </c>
      <c r="E110" s="95">
        <f t="shared" si="78"/>
        <v>44715</v>
      </c>
      <c r="F110" s="95">
        <f t="shared" si="79"/>
        <v>44717</v>
      </c>
      <c r="G110" s="95">
        <f t="shared" si="80"/>
        <v>44722</v>
      </c>
      <c r="H110" s="95">
        <f t="shared" si="81"/>
        <v>44725</v>
      </c>
      <c r="I110" s="95">
        <f t="shared" si="82"/>
        <v>44727</v>
      </c>
      <c r="J110" s="3631">
        <v>44697</v>
      </c>
      <c r="K110" s="3631">
        <v>44698</v>
      </c>
      <c r="L110" s="27"/>
      <c r="M110" s="27"/>
    </row>
    <row r="111" spans="1:13" s="14" customFormat="1" ht="20.100000000000001" hidden="1" customHeight="1">
      <c r="A111" s="3660" t="s">
        <v>4029</v>
      </c>
      <c r="B111" s="736" t="s">
        <v>3948</v>
      </c>
      <c r="C111" s="95" t="s">
        <v>4030</v>
      </c>
      <c r="D111" s="95">
        <v>44712</v>
      </c>
      <c r="E111" s="95">
        <f t="shared" si="78"/>
        <v>44725</v>
      </c>
      <c r="F111" s="95">
        <f t="shared" si="79"/>
        <v>44727</v>
      </c>
      <c r="G111" s="95">
        <f t="shared" si="80"/>
        <v>44732</v>
      </c>
      <c r="H111" s="95">
        <f t="shared" si="81"/>
        <v>44735</v>
      </c>
      <c r="I111" s="95">
        <f t="shared" si="82"/>
        <v>44737</v>
      </c>
      <c r="J111" s="3631">
        <v>44704</v>
      </c>
      <c r="K111" s="3631">
        <v>44705</v>
      </c>
      <c r="L111" s="27"/>
      <c r="M111" s="27"/>
    </row>
    <row r="112" spans="1:13" s="14" customFormat="1" ht="20.100000000000001" hidden="1" customHeight="1">
      <c r="A112" s="3660" t="s">
        <v>4031</v>
      </c>
      <c r="B112" s="736" t="s">
        <v>3940</v>
      </c>
      <c r="C112" s="95" t="s">
        <v>2225</v>
      </c>
      <c r="D112" s="95">
        <v>44717</v>
      </c>
      <c r="E112" s="95">
        <f t="shared" si="78"/>
        <v>44730</v>
      </c>
      <c r="F112" s="95">
        <f t="shared" si="79"/>
        <v>44732</v>
      </c>
      <c r="G112" s="95">
        <f t="shared" si="80"/>
        <v>44737</v>
      </c>
      <c r="H112" s="95">
        <f t="shared" si="81"/>
        <v>44740</v>
      </c>
      <c r="I112" s="95">
        <f t="shared" si="82"/>
        <v>44742</v>
      </c>
      <c r="J112" s="3631">
        <v>44711</v>
      </c>
      <c r="K112" s="3631">
        <v>44712</v>
      </c>
      <c r="L112" s="27"/>
      <c r="M112" s="27"/>
    </row>
    <row r="113" spans="1:13" s="14" customFormat="1" ht="20.100000000000001" hidden="1" customHeight="1">
      <c r="A113" s="3660" t="s">
        <v>4032</v>
      </c>
      <c r="B113" s="1155" t="s">
        <v>2151</v>
      </c>
      <c r="C113" s="95" t="s">
        <v>2229</v>
      </c>
      <c r="D113" s="95">
        <v>44718</v>
      </c>
      <c r="E113" s="619"/>
      <c r="F113" s="619"/>
      <c r="G113" s="619"/>
      <c r="H113" s="619"/>
      <c r="I113" s="619"/>
      <c r="J113" s="3631">
        <v>44718</v>
      </c>
      <c r="K113" s="3631">
        <v>44719</v>
      </c>
      <c r="L113" s="27"/>
      <c r="M113" s="27"/>
    </row>
    <row r="114" spans="1:13" s="14" customFormat="1" ht="20.100000000000001" hidden="1" customHeight="1">
      <c r="A114" s="3660" t="s">
        <v>4033</v>
      </c>
      <c r="B114" s="736" t="s">
        <v>3942</v>
      </c>
      <c r="C114" s="95" t="s">
        <v>2233</v>
      </c>
      <c r="D114" s="95">
        <v>44729</v>
      </c>
      <c r="E114" s="95">
        <f t="shared" ref="E114:E116" si="83">D114+13</f>
        <v>44742</v>
      </c>
      <c r="F114" s="95">
        <f t="shared" ref="F114:F116" si="84">D114+15</f>
        <v>44744</v>
      </c>
      <c r="G114" s="95">
        <f t="shared" ref="G114:G116" si="85">D114+20</f>
        <v>44749</v>
      </c>
      <c r="H114" s="95">
        <f t="shared" ref="H114:H116" si="86">D114+23</f>
        <v>44752</v>
      </c>
      <c r="I114" s="95">
        <f t="shared" ref="I114:I116" si="87">D114+25</f>
        <v>44754</v>
      </c>
      <c r="J114" s="3631">
        <v>44725</v>
      </c>
      <c r="K114" s="3631">
        <v>44726</v>
      </c>
      <c r="L114" s="27"/>
      <c r="M114" s="27"/>
    </row>
    <row r="115" spans="1:13" s="14" customFormat="1" ht="20.100000000000001" hidden="1" customHeight="1">
      <c r="A115" s="3660" t="s">
        <v>4034</v>
      </c>
      <c r="B115" s="736" t="s">
        <v>2977</v>
      </c>
      <c r="C115" s="95" t="s">
        <v>2237</v>
      </c>
      <c r="D115" s="95">
        <v>44735</v>
      </c>
      <c r="E115" s="95">
        <f t="shared" si="83"/>
        <v>44748</v>
      </c>
      <c r="F115" s="95">
        <f t="shared" si="84"/>
        <v>44750</v>
      </c>
      <c r="G115" s="95">
        <f t="shared" si="85"/>
        <v>44755</v>
      </c>
      <c r="H115" s="95">
        <f t="shared" si="86"/>
        <v>44758</v>
      </c>
      <c r="I115" s="95">
        <f t="shared" si="87"/>
        <v>44760</v>
      </c>
      <c r="J115" s="3631">
        <v>44732</v>
      </c>
      <c r="K115" s="3631">
        <v>44733</v>
      </c>
      <c r="L115" s="27"/>
      <c r="M115" s="27"/>
    </row>
    <row r="116" spans="1:13" s="14" customFormat="1" ht="20.100000000000001" hidden="1" customHeight="1">
      <c r="A116" s="3660" t="s">
        <v>4035</v>
      </c>
      <c r="B116" s="736" t="s">
        <v>3878</v>
      </c>
      <c r="C116" s="95" t="s">
        <v>2241</v>
      </c>
      <c r="D116" s="95">
        <v>44741</v>
      </c>
      <c r="E116" s="95">
        <f t="shared" si="83"/>
        <v>44754</v>
      </c>
      <c r="F116" s="95">
        <f t="shared" si="84"/>
        <v>44756</v>
      </c>
      <c r="G116" s="95">
        <f t="shared" si="85"/>
        <v>44761</v>
      </c>
      <c r="H116" s="95">
        <f t="shared" si="86"/>
        <v>44764</v>
      </c>
      <c r="I116" s="95">
        <f t="shared" si="87"/>
        <v>44766</v>
      </c>
      <c r="J116" s="3631">
        <v>44739</v>
      </c>
      <c r="K116" s="3631">
        <v>44740</v>
      </c>
      <c r="L116" s="27"/>
      <c r="M116" s="27"/>
    </row>
    <row r="117" spans="1:13" s="14" customFormat="1" ht="20.100000000000001" hidden="1" customHeight="1">
      <c r="A117" s="3660" t="s">
        <v>4036</v>
      </c>
      <c r="B117" s="736" t="s">
        <v>2984</v>
      </c>
      <c r="C117" s="95" t="s">
        <v>2245</v>
      </c>
      <c r="D117" s="95">
        <v>44747</v>
      </c>
      <c r="E117" s="95">
        <f t="shared" ref="E117:E126" si="88">D117+13</f>
        <v>44760</v>
      </c>
      <c r="F117" s="95">
        <f t="shared" ref="F117:F126" si="89">D117+15</f>
        <v>44762</v>
      </c>
      <c r="G117" s="95">
        <f t="shared" ref="G117:G126" si="90">D117+20</f>
        <v>44767</v>
      </c>
      <c r="H117" s="95">
        <f t="shared" ref="H117:H126" si="91">D117+23</f>
        <v>44770</v>
      </c>
      <c r="I117" s="95">
        <f t="shared" ref="I117:I126" si="92">D117+25</f>
        <v>44772</v>
      </c>
      <c r="J117" s="3631">
        <v>44746</v>
      </c>
      <c r="K117" s="3631">
        <v>44747</v>
      </c>
      <c r="L117" s="27"/>
      <c r="M117" s="27"/>
    </row>
    <row r="118" spans="1:13" s="14" customFormat="1" ht="20.100000000000001" hidden="1" customHeight="1">
      <c r="A118" s="3660" t="s">
        <v>4037</v>
      </c>
      <c r="B118" s="736" t="s">
        <v>4038</v>
      </c>
      <c r="C118" s="95" t="s">
        <v>2248</v>
      </c>
      <c r="D118" s="95">
        <v>44758</v>
      </c>
      <c r="E118" s="619"/>
      <c r="F118" s="619"/>
      <c r="G118" s="95">
        <f>D118+20</f>
        <v>44778</v>
      </c>
      <c r="H118" s="95">
        <f>D118+23</f>
        <v>44781</v>
      </c>
      <c r="I118" s="95">
        <f>D118+25</f>
        <v>44783</v>
      </c>
      <c r="J118" s="3631"/>
      <c r="K118" s="3631"/>
      <c r="L118" s="27"/>
      <c r="M118" s="27"/>
    </row>
    <row r="119" spans="1:13" s="14" customFormat="1" ht="20.100000000000001" hidden="1" customHeight="1">
      <c r="A119" s="3660" t="s">
        <v>4037</v>
      </c>
      <c r="B119" s="736" t="s">
        <v>4039</v>
      </c>
      <c r="C119" s="95" t="s">
        <v>2248</v>
      </c>
      <c r="D119" s="95">
        <v>44759</v>
      </c>
      <c r="E119" s="95">
        <f>D119+13</f>
        <v>44772</v>
      </c>
      <c r="F119" s="95">
        <f>D119+15</f>
        <v>44774</v>
      </c>
      <c r="G119" s="619"/>
      <c r="H119" s="619"/>
      <c r="I119" s="619"/>
      <c r="J119" s="3631"/>
      <c r="K119" s="3631"/>
      <c r="L119" s="27"/>
      <c r="M119" s="27"/>
    </row>
    <row r="120" spans="1:13" s="14" customFormat="1" ht="20.100000000000001" hidden="1" customHeight="1">
      <c r="A120" s="3660" t="s">
        <v>4040</v>
      </c>
      <c r="B120" s="736" t="s">
        <v>3945</v>
      </c>
      <c r="C120" s="95" t="s">
        <v>2252</v>
      </c>
      <c r="D120" s="95">
        <v>44764</v>
      </c>
      <c r="E120" s="95">
        <f t="shared" si="88"/>
        <v>44777</v>
      </c>
      <c r="F120" s="95">
        <f t="shared" si="89"/>
        <v>44779</v>
      </c>
      <c r="G120" s="95">
        <f t="shared" si="90"/>
        <v>44784</v>
      </c>
      <c r="H120" s="95">
        <f t="shared" si="91"/>
        <v>44787</v>
      </c>
      <c r="I120" s="95">
        <f t="shared" si="92"/>
        <v>44789</v>
      </c>
      <c r="J120" s="3631">
        <v>44760</v>
      </c>
      <c r="K120" s="3631">
        <v>44761</v>
      </c>
      <c r="L120" s="27"/>
      <c r="M120" s="27"/>
    </row>
    <row r="121" spans="1:13" s="14" customFormat="1" ht="20.100000000000001" hidden="1" customHeight="1">
      <c r="A121" s="3660" t="s">
        <v>4041</v>
      </c>
      <c r="B121" s="736" t="s">
        <v>2981</v>
      </c>
      <c r="C121" s="95" t="s">
        <v>2256</v>
      </c>
      <c r="D121" s="95">
        <v>44771</v>
      </c>
      <c r="E121" s="95">
        <f t="shared" si="88"/>
        <v>44784</v>
      </c>
      <c r="F121" s="95">
        <f t="shared" si="89"/>
        <v>44786</v>
      </c>
      <c r="G121" s="95">
        <f t="shared" si="90"/>
        <v>44791</v>
      </c>
      <c r="H121" s="95">
        <f t="shared" si="91"/>
        <v>44794</v>
      </c>
      <c r="I121" s="95">
        <f t="shared" si="92"/>
        <v>44796</v>
      </c>
      <c r="J121" s="3631">
        <v>44767</v>
      </c>
      <c r="K121" s="3631">
        <v>44768</v>
      </c>
      <c r="L121" s="27"/>
      <c r="M121" s="27"/>
    </row>
    <row r="122" spans="1:13" s="14" customFormat="1" ht="20.100000000000001" hidden="1" customHeight="1">
      <c r="A122" s="3660" t="s">
        <v>4042</v>
      </c>
      <c r="B122" s="736" t="s">
        <v>3863</v>
      </c>
      <c r="C122" s="95" t="s">
        <v>2257</v>
      </c>
      <c r="D122" s="95">
        <v>44778</v>
      </c>
      <c r="E122" s="95">
        <f t="shared" si="88"/>
        <v>44791</v>
      </c>
      <c r="F122" s="95">
        <f t="shared" si="89"/>
        <v>44793</v>
      </c>
      <c r="G122" s="95">
        <f t="shared" si="90"/>
        <v>44798</v>
      </c>
      <c r="H122" s="95">
        <f t="shared" si="91"/>
        <v>44801</v>
      </c>
      <c r="I122" s="95">
        <f t="shared" si="92"/>
        <v>44803</v>
      </c>
      <c r="J122" s="3631">
        <v>44774</v>
      </c>
      <c r="K122" s="3631">
        <v>44775</v>
      </c>
      <c r="L122" s="27"/>
      <c r="M122" s="27"/>
    </row>
    <row r="123" spans="1:13" s="14" customFormat="1" ht="20.100000000000001" hidden="1" customHeight="1">
      <c r="A123" s="3660" t="s">
        <v>4043</v>
      </c>
      <c r="B123" s="736" t="s">
        <v>3658</v>
      </c>
      <c r="C123" s="95" t="s">
        <v>2259</v>
      </c>
      <c r="D123" s="95">
        <v>44787</v>
      </c>
      <c r="E123" s="95">
        <f t="shared" si="88"/>
        <v>44800</v>
      </c>
      <c r="F123" s="95">
        <f t="shared" si="89"/>
        <v>44802</v>
      </c>
      <c r="G123" s="95">
        <f t="shared" si="90"/>
        <v>44807</v>
      </c>
      <c r="H123" s="95">
        <f t="shared" si="91"/>
        <v>44810</v>
      </c>
      <c r="I123" s="95">
        <f t="shared" si="92"/>
        <v>44812</v>
      </c>
      <c r="J123" s="3631">
        <v>44781</v>
      </c>
      <c r="K123" s="3631">
        <v>44782</v>
      </c>
      <c r="L123" s="27"/>
      <c r="M123" s="27"/>
    </row>
    <row r="124" spans="1:13" s="14" customFormat="1" ht="20.100000000000001" hidden="1" customHeight="1">
      <c r="A124" s="3660"/>
      <c r="B124" s="1155" t="s">
        <v>3468</v>
      </c>
      <c r="C124" s="95" t="s">
        <v>4044</v>
      </c>
      <c r="D124" s="619"/>
      <c r="E124" s="619"/>
      <c r="F124" s="619"/>
      <c r="G124" s="619"/>
      <c r="H124" s="619"/>
      <c r="I124" s="619"/>
      <c r="J124" s="3631">
        <v>44788</v>
      </c>
      <c r="K124" s="3631">
        <v>44789</v>
      </c>
      <c r="L124" s="27"/>
      <c r="M124" s="27"/>
    </row>
    <row r="125" spans="1:13" s="14" customFormat="1" ht="20.100000000000001" hidden="1" customHeight="1">
      <c r="A125" s="3660" t="s">
        <v>4045</v>
      </c>
      <c r="B125" s="736" t="s">
        <v>3948</v>
      </c>
      <c r="C125" s="95" t="s">
        <v>4046</v>
      </c>
      <c r="D125" s="95">
        <v>44796</v>
      </c>
      <c r="E125" s="95">
        <f t="shared" si="88"/>
        <v>44809</v>
      </c>
      <c r="F125" s="95">
        <f t="shared" si="89"/>
        <v>44811</v>
      </c>
      <c r="G125" s="95">
        <f t="shared" si="90"/>
        <v>44816</v>
      </c>
      <c r="H125" s="95">
        <f t="shared" si="91"/>
        <v>44819</v>
      </c>
      <c r="I125" s="95">
        <f t="shared" si="92"/>
        <v>44821</v>
      </c>
      <c r="J125" s="3631">
        <v>44795</v>
      </c>
      <c r="K125" s="3631">
        <v>44796</v>
      </c>
      <c r="L125" s="27"/>
      <c r="M125" s="27"/>
    </row>
    <row r="126" spans="1:13" s="14" customFormat="1" ht="20.100000000000001" hidden="1" customHeight="1">
      <c r="A126" s="3660" t="s">
        <v>4047</v>
      </c>
      <c r="B126" s="736" t="s">
        <v>3940</v>
      </c>
      <c r="C126" s="95" t="s">
        <v>2271</v>
      </c>
      <c r="D126" s="95">
        <v>44805</v>
      </c>
      <c r="E126" s="95">
        <f t="shared" si="88"/>
        <v>44818</v>
      </c>
      <c r="F126" s="95">
        <f t="shared" si="89"/>
        <v>44820</v>
      </c>
      <c r="G126" s="95">
        <f t="shared" si="90"/>
        <v>44825</v>
      </c>
      <c r="H126" s="95">
        <f t="shared" si="91"/>
        <v>44828</v>
      </c>
      <c r="I126" s="95">
        <f t="shared" si="92"/>
        <v>44830</v>
      </c>
      <c r="J126" s="3631">
        <v>44802</v>
      </c>
      <c r="K126" s="3631">
        <v>44803</v>
      </c>
      <c r="L126" s="27"/>
      <c r="M126" s="27"/>
    </row>
    <row r="127" spans="1:13" s="14" customFormat="1" ht="20.100000000000001" hidden="1" customHeight="1">
      <c r="A127" s="3660" t="s">
        <v>4048</v>
      </c>
      <c r="B127" s="736" t="s">
        <v>3830</v>
      </c>
      <c r="C127" s="95" t="s">
        <v>2275</v>
      </c>
      <c r="D127" s="95">
        <v>44812</v>
      </c>
      <c r="E127" s="95">
        <f t="shared" ref="E127" si="93">D127+13</f>
        <v>44825</v>
      </c>
      <c r="F127" s="95">
        <f t="shared" ref="F127" si="94">D127+15</f>
        <v>44827</v>
      </c>
      <c r="G127" s="95">
        <f t="shared" ref="G127" si="95">D127+20</f>
        <v>44832</v>
      </c>
      <c r="H127" s="95">
        <f t="shared" ref="H127" si="96">D127+23</f>
        <v>44835</v>
      </c>
      <c r="I127" s="95">
        <f t="shared" ref="I127" si="97">D127+25</f>
        <v>44837</v>
      </c>
      <c r="J127" s="3631">
        <v>44809</v>
      </c>
      <c r="K127" s="3631">
        <v>44810</v>
      </c>
      <c r="L127" s="27"/>
      <c r="M127" s="27"/>
    </row>
    <row r="128" spans="1:13" s="14" customFormat="1" ht="20.100000000000001" hidden="1" customHeight="1">
      <c r="A128" s="3660" t="s">
        <v>3988</v>
      </c>
      <c r="B128" s="736" t="s">
        <v>2977</v>
      </c>
      <c r="C128" s="95" t="s">
        <v>2278</v>
      </c>
      <c r="D128" s="95">
        <v>44827</v>
      </c>
      <c r="E128" s="95">
        <f>D128+13</f>
        <v>44840</v>
      </c>
      <c r="F128" s="95">
        <f>D128+15</f>
        <v>44842</v>
      </c>
      <c r="G128" s="619"/>
      <c r="H128" s="619"/>
      <c r="I128" s="619"/>
      <c r="J128" s="3631">
        <v>44816</v>
      </c>
      <c r="K128" s="3631">
        <v>44817</v>
      </c>
      <c r="L128" s="27"/>
      <c r="M128" s="27"/>
    </row>
    <row r="129" spans="1:13" s="14" customFormat="1" ht="20.100000000000001" hidden="1" customHeight="1">
      <c r="A129" s="3660" t="s">
        <v>4049</v>
      </c>
      <c r="B129" s="1155" t="s">
        <v>3468</v>
      </c>
      <c r="C129" s="95" t="s">
        <v>2281</v>
      </c>
      <c r="D129" s="1928">
        <v>44823</v>
      </c>
      <c r="E129" s="1928"/>
      <c r="F129" s="1928"/>
      <c r="G129" s="1928"/>
      <c r="H129" s="1928"/>
      <c r="I129" s="1928"/>
      <c r="J129" s="3631">
        <v>44823</v>
      </c>
      <c r="K129" s="3631">
        <v>44824</v>
      </c>
      <c r="L129" s="27"/>
      <c r="M129" s="27"/>
    </row>
    <row r="130" spans="1:13" s="14" customFormat="1" ht="20.100000000000001" hidden="1" customHeight="1">
      <c r="A130" s="3660" t="s">
        <v>4050</v>
      </c>
      <c r="B130" s="736" t="s">
        <v>3878</v>
      </c>
      <c r="C130" s="95" t="s">
        <v>2284</v>
      </c>
      <c r="D130" s="95">
        <v>44834</v>
      </c>
      <c r="E130" s="95">
        <f>D130+13</f>
        <v>44847</v>
      </c>
      <c r="F130" s="95">
        <f>D130+15</f>
        <v>44849</v>
      </c>
      <c r="G130" s="95">
        <f>D130+20</f>
        <v>44854</v>
      </c>
      <c r="H130" s="95">
        <f>D130+23</f>
        <v>44857</v>
      </c>
      <c r="I130" s="95">
        <f>D130+25</f>
        <v>44859</v>
      </c>
      <c r="J130" s="3631">
        <v>44830</v>
      </c>
      <c r="K130" s="3631">
        <v>44831</v>
      </c>
      <c r="L130" s="27"/>
      <c r="M130" s="27"/>
    </row>
    <row r="131" spans="1:13" s="14" customFormat="1" ht="20.100000000000001" hidden="1" customHeight="1">
      <c r="A131" s="3660" t="s">
        <v>4051</v>
      </c>
      <c r="B131" s="1155" t="s">
        <v>2151</v>
      </c>
      <c r="C131" s="95" t="s">
        <v>2286</v>
      </c>
      <c r="D131" s="619"/>
      <c r="E131" s="619"/>
      <c r="F131" s="619"/>
      <c r="G131" s="619"/>
      <c r="H131" s="619"/>
      <c r="I131" s="619"/>
      <c r="J131" s="3631">
        <v>44837</v>
      </c>
      <c r="K131" s="3631">
        <v>44838</v>
      </c>
      <c r="L131" s="27"/>
      <c r="M131" s="27"/>
    </row>
    <row r="132" spans="1:13" s="14" customFormat="1" ht="20.100000000000001" hidden="1" customHeight="1">
      <c r="A132" s="3660" t="s">
        <v>4052</v>
      </c>
      <c r="B132" s="736" t="s">
        <v>2984</v>
      </c>
      <c r="C132" s="95" t="s">
        <v>2289</v>
      </c>
      <c r="D132" s="95">
        <v>44846</v>
      </c>
      <c r="E132" s="95">
        <f t="shared" ref="E132:E139" si="98">D132+13</f>
        <v>44859</v>
      </c>
      <c r="F132" s="95">
        <f t="shared" ref="F132:F134" si="99">D132+15</f>
        <v>44861</v>
      </c>
      <c r="G132" s="619"/>
      <c r="H132" s="95">
        <f t="shared" ref="H132:H134" si="100">D132+23</f>
        <v>44869</v>
      </c>
      <c r="I132" s="95">
        <f t="shared" ref="I132:I134" si="101">D132+25</f>
        <v>44871</v>
      </c>
      <c r="J132" s="3631">
        <v>44844</v>
      </c>
      <c r="K132" s="3631">
        <v>44845</v>
      </c>
      <c r="L132" s="27"/>
      <c r="M132" s="27"/>
    </row>
    <row r="133" spans="1:13" s="14" customFormat="1" ht="20.100000000000001" hidden="1" customHeight="1">
      <c r="A133" s="3660" t="s">
        <v>4053</v>
      </c>
      <c r="B133" s="736" t="s">
        <v>3945</v>
      </c>
      <c r="C133" s="95" t="s">
        <v>2293</v>
      </c>
      <c r="D133" s="95">
        <v>44854</v>
      </c>
      <c r="E133" s="95">
        <f t="shared" si="98"/>
        <v>44867</v>
      </c>
      <c r="F133" s="95">
        <f t="shared" si="99"/>
        <v>44869</v>
      </c>
      <c r="G133" s="95">
        <f t="shared" ref="G133:G134" si="102">D133+20</f>
        <v>44874</v>
      </c>
      <c r="H133" s="95">
        <f t="shared" si="100"/>
        <v>44877</v>
      </c>
      <c r="I133" s="95">
        <f t="shared" si="101"/>
        <v>44879</v>
      </c>
      <c r="J133" s="3631">
        <v>44851</v>
      </c>
      <c r="K133" s="3631">
        <v>44852</v>
      </c>
      <c r="L133" s="27"/>
      <c r="M133" s="27"/>
    </row>
    <row r="134" spans="1:13" s="14" customFormat="1" ht="20.100000000000001" hidden="1" customHeight="1">
      <c r="A134" s="3660" t="s">
        <v>4054</v>
      </c>
      <c r="B134" s="736" t="s">
        <v>2981</v>
      </c>
      <c r="C134" s="95" t="s">
        <v>2298</v>
      </c>
      <c r="D134" s="95">
        <v>44862</v>
      </c>
      <c r="E134" s="95">
        <f t="shared" si="98"/>
        <v>44875</v>
      </c>
      <c r="F134" s="95">
        <f t="shared" si="99"/>
        <v>44877</v>
      </c>
      <c r="G134" s="95">
        <f t="shared" si="102"/>
        <v>44882</v>
      </c>
      <c r="H134" s="95">
        <f t="shared" si="100"/>
        <v>44885</v>
      </c>
      <c r="I134" s="95">
        <f t="shared" si="101"/>
        <v>44887</v>
      </c>
      <c r="J134" s="3631">
        <v>44858</v>
      </c>
      <c r="K134" s="3631">
        <v>44859</v>
      </c>
      <c r="L134" s="27"/>
      <c r="M134" s="27"/>
    </row>
    <row r="135" spans="1:13" s="14" customFormat="1" ht="20.100000000000001" hidden="1" customHeight="1">
      <c r="A135" s="3660" t="s">
        <v>4055</v>
      </c>
      <c r="B135" s="1155" t="s">
        <v>2151</v>
      </c>
      <c r="C135" s="95" t="s">
        <v>2300</v>
      </c>
      <c r="D135" s="619"/>
      <c r="E135" s="619"/>
      <c r="F135" s="619"/>
      <c r="G135" s="619"/>
      <c r="H135" s="619"/>
      <c r="I135" s="619"/>
      <c r="J135" s="3631">
        <v>44865</v>
      </c>
      <c r="K135" s="3631">
        <v>44866</v>
      </c>
      <c r="L135" s="27"/>
      <c r="M135" s="27"/>
    </row>
    <row r="136" spans="1:13" s="14" customFormat="1" ht="20.100000000000001" hidden="1" customHeight="1">
      <c r="A136" s="3660" t="s">
        <v>4056</v>
      </c>
      <c r="B136" s="736" t="s">
        <v>3658</v>
      </c>
      <c r="C136" s="95" t="s">
        <v>2302</v>
      </c>
      <c r="D136" s="844">
        <v>44877</v>
      </c>
      <c r="E136" s="95">
        <f t="shared" si="98"/>
        <v>44890</v>
      </c>
      <c r="F136" s="95">
        <f t="shared" ref="F136" si="103">D136+15</f>
        <v>44892</v>
      </c>
      <c r="G136" s="95">
        <f t="shared" ref="G136" si="104">D136+20</f>
        <v>44897</v>
      </c>
      <c r="H136" s="95">
        <f t="shared" ref="H136" si="105">D136+23</f>
        <v>44900</v>
      </c>
      <c r="I136" s="95">
        <f t="shared" ref="I136" si="106">D136+25</f>
        <v>44902</v>
      </c>
      <c r="J136" s="3631">
        <v>44872</v>
      </c>
      <c r="K136" s="3631">
        <v>44873</v>
      </c>
      <c r="L136" s="27"/>
      <c r="M136" s="27"/>
    </row>
    <row r="137" spans="1:13" s="14" customFormat="1" ht="20.100000000000001" hidden="1" customHeight="1">
      <c r="A137" s="3660" t="s">
        <v>4057</v>
      </c>
      <c r="B137" s="736" t="s">
        <v>4058</v>
      </c>
      <c r="C137" s="95" t="s">
        <v>2305</v>
      </c>
      <c r="D137" s="95">
        <v>44879</v>
      </c>
      <c r="E137" s="95">
        <f t="shared" si="98"/>
        <v>44892</v>
      </c>
      <c r="F137" s="95">
        <f t="shared" ref="F137:F139" si="107">D137+15</f>
        <v>44894</v>
      </c>
      <c r="G137" s="95">
        <f t="shared" ref="G137:G139" si="108">D137+20</f>
        <v>44899</v>
      </c>
      <c r="H137" s="95">
        <f t="shared" ref="H137:H139" si="109">D137+23</f>
        <v>44902</v>
      </c>
      <c r="I137" s="95">
        <f t="shared" ref="I137:I139" si="110">D137+25</f>
        <v>44904</v>
      </c>
      <c r="J137" s="3631">
        <v>44879</v>
      </c>
      <c r="K137" s="3631">
        <v>44880</v>
      </c>
      <c r="L137" s="27"/>
      <c r="M137" s="27"/>
    </row>
    <row r="138" spans="1:13" s="14" customFormat="1" ht="20.100000000000001" hidden="1" customHeight="1">
      <c r="A138" s="3660" t="s">
        <v>4059</v>
      </c>
      <c r="B138" s="736" t="s">
        <v>3940</v>
      </c>
      <c r="C138" s="95" t="s">
        <v>2307</v>
      </c>
      <c r="D138" s="95">
        <v>44888</v>
      </c>
      <c r="E138" s="95">
        <f t="shared" si="98"/>
        <v>44901</v>
      </c>
      <c r="F138" s="95">
        <f t="shared" si="107"/>
        <v>44903</v>
      </c>
      <c r="G138" s="95">
        <f t="shared" si="108"/>
        <v>44908</v>
      </c>
      <c r="H138" s="95">
        <f t="shared" si="109"/>
        <v>44911</v>
      </c>
      <c r="I138" s="95">
        <f t="shared" si="110"/>
        <v>44913</v>
      </c>
      <c r="J138" s="3631">
        <v>44886</v>
      </c>
      <c r="K138" s="3631">
        <v>44887</v>
      </c>
      <c r="L138" s="27"/>
      <c r="M138" s="27"/>
    </row>
    <row r="139" spans="1:13" s="14" customFormat="1" ht="20.100000000000001" hidden="1" customHeight="1">
      <c r="A139" s="3660" t="s">
        <v>4060</v>
      </c>
      <c r="B139" s="736" t="s">
        <v>3830</v>
      </c>
      <c r="C139" s="95" t="s">
        <v>2309</v>
      </c>
      <c r="D139" s="95">
        <v>44896</v>
      </c>
      <c r="E139" s="95">
        <f t="shared" si="98"/>
        <v>44909</v>
      </c>
      <c r="F139" s="95">
        <f t="shared" si="107"/>
        <v>44911</v>
      </c>
      <c r="G139" s="95">
        <f t="shared" si="108"/>
        <v>44916</v>
      </c>
      <c r="H139" s="95">
        <f t="shared" si="109"/>
        <v>44919</v>
      </c>
      <c r="I139" s="95">
        <f t="shared" si="110"/>
        <v>44921</v>
      </c>
      <c r="J139" s="3631">
        <v>44893</v>
      </c>
      <c r="K139" s="3631">
        <v>44894</v>
      </c>
      <c r="L139" s="27"/>
      <c r="M139" s="27"/>
    </row>
    <row r="140" spans="1:13" s="14" customFormat="1" ht="20.100000000000001" hidden="1" customHeight="1">
      <c r="A140" s="3660" t="s">
        <v>4061</v>
      </c>
      <c r="B140" s="736" t="s">
        <v>3942</v>
      </c>
      <c r="C140" s="95" t="s">
        <v>2311</v>
      </c>
      <c r="D140" s="95">
        <v>44900</v>
      </c>
      <c r="E140" s="95">
        <f t="shared" ref="E140:E148" si="111">D140+13</f>
        <v>44913</v>
      </c>
      <c r="F140" s="95">
        <f t="shared" ref="F140:F148" si="112">D140+15</f>
        <v>44915</v>
      </c>
      <c r="G140" s="95">
        <f t="shared" ref="G140:G148" si="113">D140+20</f>
        <v>44920</v>
      </c>
      <c r="H140" s="95">
        <f t="shared" ref="H140:H148" si="114">D140+23</f>
        <v>44923</v>
      </c>
      <c r="I140" s="95">
        <f t="shared" ref="I140:I148" si="115">D140+25</f>
        <v>44925</v>
      </c>
      <c r="J140" s="3631">
        <v>44900</v>
      </c>
      <c r="K140" s="3631">
        <v>44901</v>
      </c>
      <c r="L140" s="27"/>
      <c r="M140" s="27"/>
    </row>
    <row r="141" spans="1:13" s="14" customFormat="1" ht="20.100000000000001" hidden="1" customHeight="1">
      <c r="A141" s="3660" t="s">
        <v>4062</v>
      </c>
      <c r="B141" s="736" t="s">
        <v>2977</v>
      </c>
      <c r="C141" s="95" t="s">
        <v>2314</v>
      </c>
      <c r="D141" s="95">
        <v>44907</v>
      </c>
      <c r="E141" s="95">
        <f t="shared" si="111"/>
        <v>44920</v>
      </c>
      <c r="F141" s="95">
        <f t="shared" si="112"/>
        <v>44922</v>
      </c>
      <c r="G141" s="95">
        <f t="shared" si="113"/>
        <v>44927</v>
      </c>
      <c r="H141" s="95">
        <f t="shared" si="114"/>
        <v>44930</v>
      </c>
      <c r="I141" s="95">
        <f t="shared" si="115"/>
        <v>44932</v>
      </c>
      <c r="J141" s="3631">
        <v>44907</v>
      </c>
      <c r="K141" s="3631">
        <v>44908</v>
      </c>
      <c r="L141" s="27"/>
      <c r="M141" s="27"/>
    </row>
    <row r="142" spans="1:13" s="14" customFormat="1" ht="20.100000000000001" hidden="1" customHeight="1">
      <c r="A142" s="3660" t="s">
        <v>4063</v>
      </c>
      <c r="B142" s="736" t="s">
        <v>3863</v>
      </c>
      <c r="C142" s="95" t="s">
        <v>2318</v>
      </c>
      <c r="D142" s="95">
        <v>44914</v>
      </c>
      <c r="E142" s="95">
        <f t="shared" si="111"/>
        <v>44927</v>
      </c>
      <c r="F142" s="95">
        <f t="shared" si="112"/>
        <v>44929</v>
      </c>
      <c r="G142" s="95">
        <f t="shared" si="113"/>
        <v>44934</v>
      </c>
      <c r="H142" s="95">
        <f t="shared" si="114"/>
        <v>44937</v>
      </c>
      <c r="I142" s="95">
        <f t="shared" si="115"/>
        <v>44939</v>
      </c>
      <c r="J142" s="3631">
        <v>44914</v>
      </c>
      <c r="K142" s="3631">
        <v>44915</v>
      </c>
      <c r="L142" s="27"/>
      <c r="M142" s="27"/>
    </row>
    <row r="143" spans="1:13" s="14" customFormat="1" ht="20.100000000000001" hidden="1" customHeight="1">
      <c r="A143" s="3660" t="s">
        <v>4064</v>
      </c>
      <c r="B143" s="2008" t="s">
        <v>4065</v>
      </c>
      <c r="C143" s="95" t="s">
        <v>2324</v>
      </c>
      <c r="D143" s="95">
        <v>44921</v>
      </c>
      <c r="E143" s="95">
        <f t="shared" si="111"/>
        <v>44934</v>
      </c>
      <c r="F143" s="95">
        <f t="shared" si="112"/>
        <v>44936</v>
      </c>
      <c r="G143" s="95">
        <f t="shared" si="113"/>
        <v>44941</v>
      </c>
      <c r="H143" s="95">
        <f t="shared" si="114"/>
        <v>44944</v>
      </c>
      <c r="I143" s="95">
        <f t="shared" si="115"/>
        <v>44946</v>
      </c>
      <c r="J143" s="3631">
        <v>44921</v>
      </c>
      <c r="K143" s="3631">
        <v>44922</v>
      </c>
      <c r="L143" s="27"/>
      <c r="M143" s="27"/>
    </row>
    <row r="144" spans="1:13" s="14" customFormat="1" ht="20.100000000000001" hidden="1" customHeight="1">
      <c r="A144" s="3660" t="s">
        <v>4066</v>
      </c>
      <c r="B144" s="2008" t="s">
        <v>2984</v>
      </c>
      <c r="C144" s="95" t="s">
        <v>2324</v>
      </c>
      <c r="D144" s="95">
        <v>44564</v>
      </c>
      <c r="E144" s="95">
        <f t="shared" si="111"/>
        <v>44577</v>
      </c>
      <c r="F144" s="95">
        <f t="shared" si="112"/>
        <v>44579</v>
      </c>
      <c r="G144" s="95">
        <f t="shared" si="113"/>
        <v>44584</v>
      </c>
      <c r="H144" s="95">
        <f t="shared" si="114"/>
        <v>44587</v>
      </c>
      <c r="I144" s="95">
        <f t="shared" si="115"/>
        <v>44589</v>
      </c>
      <c r="J144" s="3631">
        <v>44928</v>
      </c>
      <c r="K144" s="3631">
        <v>44929</v>
      </c>
      <c r="L144" s="27"/>
      <c r="M144" s="27"/>
    </row>
    <row r="145" spans="1:13" s="14" customFormat="1" ht="20.100000000000001" hidden="1" customHeight="1">
      <c r="A145" s="3660" t="s">
        <v>4000</v>
      </c>
      <c r="B145" s="736" t="s">
        <v>2752</v>
      </c>
      <c r="C145" s="95" t="s">
        <v>2326</v>
      </c>
      <c r="D145" s="95">
        <v>44939</v>
      </c>
      <c r="E145" s="95">
        <f t="shared" si="111"/>
        <v>44952</v>
      </c>
      <c r="F145" s="95">
        <f t="shared" si="112"/>
        <v>44954</v>
      </c>
      <c r="G145" s="95">
        <f t="shared" si="113"/>
        <v>44959</v>
      </c>
      <c r="H145" s="95">
        <f t="shared" si="114"/>
        <v>44962</v>
      </c>
      <c r="I145" s="95">
        <f t="shared" si="115"/>
        <v>44964</v>
      </c>
      <c r="J145" s="3631">
        <v>44935</v>
      </c>
      <c r="K145" s="3631">
        <v>44936</v>
      </c>
      <c r="L145" s="27"/>
      <c r="M145" s="27"/>
    </row>
    <row r="146" spans="1:13" s="14" customFormat="1" ht="20.100000000000001" hidden="1" customHeight="1">
      <c r="A146" s="3660" t="s">
        <v>4001</v>
      </c>
      <c r="B146" s="736" t="s">
        <v>2981</v>
      </c>
      <c r="C146" s="95" t="s">
        <v>2328</v>
      </c>
      <c r="D146" s="95">
        <v>44947</v>
      </c>
      <c r="E146" s="95">
        <f t="shared" si="111"/>
        <v>44960</v>
      </c>
      <c r="F146" s="95">
        <f t="shared" si="112"/>
        <v>44962</v>
      </c>
      <c r="G146" s="95">
        <f t="shared" si="113"/>
        <v>44967</v>
      </c>
      <c r="H146" s="95">
        <f t="shared" si="114"/>
        <v>44970</v>
      </c>
      <c r="I146" s="95">
        <f t="shared" si="115"/>
        <v>44972</v>
      </c>
      <c r="J146" s="3631">
        <v>44942</v>
      </c>
      <c r="K146" s="3631">
        <v>44943</v>
      </c>
      <c r="L146" s="27"/>
      <c r="M146" s="27"/>
    </row>
    <row r="147" spans="1:13" s="14" customFormat="1" ht="20.100000000000001" hidden="1" customHeight="1">
      <c r="A147" s="3660" t="s">
        <v>4067</v>
      </c>
      <c r="B147" s="736" t="s">
        <v>2968</v>
      </c>
      <c r="C147" s="95" t="s">
        <v>2330</v>
      </c>
      <c r="D147" s="95">
        <v>44950</v>
      </c>
      <c r="E147" s="95">
        <f t="shared" si="111"/>
        <v>44963</v>
      </c>
      <c r="F147" s="95">
        <f t="shared" si="112"/>
        <v>44965</v>
      </c>
      <c r="G147" s="95">
        <f t="shared" si="113"/>
        <v>44970</v>
      </c>
      <c r="H147" s="95">
        <f t="shared" si="114"/>
        <v>44973</v>
      </c>
      <c r="I147" s="95">
        <f t="shared" si="115"/>
        <v>44975</v>
      </c>
      <c r="J147" s="3631">
        <v>44949</v>
      </c>
      <c r="K147" s="3631">
        <v>44950</v>
      </c>
      <c r="L147" s="27"/>
      <c r="M147" s="27"/>
    </row>
    <row r="148" spans="1:13" s="14" customFormat="1" ht="20.100000000000001" hidden="1" customHeight="1">
      <c r="A148" s="3660" t="s">
        <v>4004</v>
      </c>
      <c r="B148" s="736" t="s">
        <v>3658</v>
      </c>
      <c r="C148" s="95" t="s">
        <v>2334</v>
      </c>
      <c r="D148" s="95">
        <v>44960</v>
      </c>
      <c r="E148" s="95">
        <f t="shared" si="111"/>
        <v>44973</v>
      </c>
      <c r="F148" s="95">
        <f t="shared" si="112"/>
        <v>44975</v>
      </c>
      <c r="G148" s="95">
        <f t="shared" si="113"/>
        <v>44980</v>
      </c>
      <c r="H148" s="95">
        <f t="shared" si="114"/>
        <v>44983</v>
      </c>
      <c r="I148" s="95">
        <f t="shared" si="115"/>
        <v>44985</v>
      </c>
      <c r="J148" s="3631">
        <v>44956</v>
      </c>
      <c r="K148" s="3631">
        <v>44957</v>
      </c>
      <c r="L148" s="27"/>
      <c r="M148" s="27"/>
    </row>
    <row r="149" spans="1:13" s="14" customFormat="1" ht="20.100000000000001" hidden="1" customHeight="1">
      <c r="A149" s="3660" t="s">
        <v>4006</v>
      </c>
      <c r="B149" s="1155" t="s">
        <v>2151</v>
      </c>
      <c r="C149" s="95" t="s">
        <v>2336</v>
      </c>
      <c r="D149" s="95">
        <v>44963</v>
      </c>
      <c r="E149" s="619"/>
      <c r="F149" s="619"/>
      <c r="G149" s="619"/>
      <c r="H149" s="619"/>
      <c r="I149" s="619"/>
      <c r="J149" s="3631">
        <v>44963</v>
      </c>
      <c r="K149" s="3631">
        <v>44964</v>
      </c>
      <c r="L149" s="27"/>
      <c r="M149" s="27"/>
    </row>
    <row r="150" spans="1:13" s="14" customFormat="1" ht="20.100000000000001" hidden="1" customHeight="1">
      <c r="A150" s="3660" t="s">
        <v>4008</v>
      </c>
      <c r="B150" s="736" t="s">
        <v>3940</v>
      </c>
      <c r="C150" s="95" t="s">
        <v>2340</v>
      </c>
      <c r="D150" s="95">
        <v>44971</v>
      </c>
      <c r="E150" s="95">
        <f t="shared" ref="E150:E160" si="116">D150+13</f>
        <v>44984</v>
      </c>
      <c r="F150" s="95">
        <f t="shared" ref="F150:F160" si="117">D150+15</f>
        <v>44986</v>
      </c>
      <c r="G150" s="95">
        <f t="shared" ref="G150:G160" si="118">D150+20</f>
        <v>44991</v>
      </c>
      <c r="H150" s="95">
        <f t="shared" ref="H150:H160" si="119">D150+23</f>
        <v>44994</v>
      </c>
      <c r="I150" s="95">
        <f t="shared" ref="I150:I160" si="120">D150+25</f>
        <v>44996</v>
      </c>
      <c r="J150" s="3631">
        <v>44970</v>
      </c>
      <c r="K150" s="3631">
        <v>44971</v>
      </c>
      <c r="L150" s="27"/>
      <c r="M150" s="27"/>
    </row>
    <row r="151" spans="1:13" s="14" customFormat="1" ht="20.100000000000001" hidden="1" customHeight="1">
      <c r="A151" s="3660" t="s">
        <v>4068</v>
      </c>
      <c r="B151" s="736" t="s">
        <v>3830</v>
      </c>
      <c r="C151" s="95" t="s">
        <v>2342</v>
      </c>
      <c r="D151" s="95">
        <v>44977</v>
      </c>
      <c r="E151" s="95">
        <f t="shared" si="116"/>
        <v>44990</v>
      </c>
      <c r="F151" s="95">
        <f t="shared" si="117"/>
        <v>44992</v>
      </c>
      <c r="G151" s="95">
        <f t="shared" si="118"/>
        <v>44997</v>
      </c>
      <c r="H151" s="95">
        <f t="shared" si="119"/>
        <v>45000</v>
      </c>
      <c r="I151" s="95">
        <f t="shared" si="120"/>
        <v>45002</v>
      </c>
      <c r="J151" s="3631">
        <v>44977</v>
      </c>
      <c r="K151" s="3631">
        <v>44978</v>
      </c>
      <c r="L151" s="27"/>
      <c r="M151" s="27"/>
    </row>
    <row r="152" spans="1:13" s="14" customFormat="1" ht="20.100000000000001" hidden="1" customHeight="1">
      <c r="A152" s="3660" t="s">
        <v>4069</v>
      </c>
      <c r="B152" s="736" t="s">
        <v>3942</v>
      </c>
      <c r="C152" s="95" t="s">
        <v>2345</v>
      </c>
      <c r="D152" s="95">
        <v>44985</v>
      </c>
      <c r="E152" s="95">
        <f t="shared" si="116"/>
        <v>44998</v>
      </c>
      <c r="F152" s="95">
        <f t="shared" si="117"/>
        <v>45000</v>
      </c>
      <c r="G152" s="95">
        <f t="shared" si="118"/>
        <v>45005</v>
      </c>
      <c r="H152" s="95">
        <f t="shared" si="119"/>
        <v>45008</v>
      </c>
      <c r="I152" s="95">
        <f t="shared" si="120"/>
        <v>45010</v>
      </c>
      <c r="J152" s="3631">
        <v>44984</v>
      </c>
      <c r="K152" s="3631">
        <v>44985</v>
      </c>
      <c r="L152" s="27"/>
      <c r="M152" s="27"/>
    </row>
    <row r="153" spans="1:13" s="14" customFormat="1" ht="20.100000000000001" hidden="1" customHeight="1">
      <c r="A153" s="3660" t="s">
        <v>4014</v>
      </c>
      <c r="B153" s="736" t="s">
        <v>2977</v>
      </c>
      <c r="C153" s="95" t="s">
        <v>2348</v>
      </c>
      <c r="D153" s="95">
        <v>44991</v>
      </c>
      <c r="E153" s="95">
        <f t="shared" si="116"/>
        <v>45004</v>
      </c>
      <c r="F153" s="95">
        <f t="shared" si="117"/>
        <v>45006</v>
      </c>
      <c r="G153" s="95">
        <f t="shared" si="118"/>
        <v>45011</v>
      </c>
      <c r="H153" s="95">
        <f t="shared" si="119"/>
        <v>45014</v>
      </c>
      <c r="I153" s="95">
        <f t="shared" si="120"/>
        <v>45016</v>
      </c>
      <c r="J153" s="3631">
        <v>44991</v>
      </c>
      <c r="K153" s="3631">
        <v>44992</v>
      </c>
      <c r="L153" s="27"/>
      <c r="M153" s="27"/>
    </row>
    <row r="154" spans="1:13" s="14" customFormat="1" ht="20.100000000000001" hidden="1" customHeight="1">
      <c r="A154" s="3660" t="s">
        <v>4016</v>
      </c>
      <c r="B154" s="736" t="s">
        <v>3863</v>
      </c>
      <c r="C154" s="95" t="s">
        <v>2350</v>
      </c>
      <c r="D154" s="95">
        <v>44998</v>
      </c>
      <c r="E154" s="95">
        <f t="shared" si="116"/>
        <v>45011</v>
      </c>
      <c r="F154" s="95">
        <f t="shared" si="117"/>
        <v>45013</v>
      </c>
      <c r="G154" s="95">
        <f t="shared" si="118"/>
        <v>45018</v>
      </c>
      <c r="H154" s="95">
        <f t="shared" si="119"/>
        <v>45021</v>
      </c>
      <c r="I154" s="95">
        <f t="shared" si="120"/>
        <v>45023</v>
      </c>
      <c r="J154" s="3631">
        <v>44998</v>
      </c>
      <c r="K154" s="3631">
        <v>44999</v>
      </c>
      <c r="L154" s="27"/>
      <c r="M154" s="27"/>
    </row>
    <row r="155" spans="1:13" s="14" customFormat="1" ht="20.100000000000001" hidden="1" customHeight="1">
      <c r="A155" s="3660" t="s">
        <v>4018</v>
      </c>
      <c r="B155" s="736" t="s">
        <v>3878</v>
      </c>
      <c r="C155" s="95" t="s">
        <v>2352</v>
      </c>
      <c r="D155" s="95">
        <v>45006</v>
      </c>
      <c r="E155" s="95">
        <f t="shared" si="116"/>
        <v>45019</v>
      </c>
      <c r="F155" s="95">
        <f t="shared" si="117"/>
        <v>45021</v>
      </c>
      <c r="G155" s="95">
        <f t="shared" si="118"/>
        <v>45026</v>
      </c>
      <c r="H155" s="95">
        <f t="shared" si="119"/>
        <v>45029</v>
      </c>
      <c r="I155" s="95">
        <f t="shared" si="120"/>
        <v>45031</v>
      </c>
      <c r="J155" s="3631">
        <v>45005</v>
      </c>
      <c r="K155" s="3631">
        <v>45006</v>
      </c>
      <c r="L155" s="27"/>
      <c r="M155" s="27"/>
    </row>
    <row r="156" spans="1:13" s="14" customFormat="1" ht="20.100000000000001" hidden="1" customHeight="1">
      <c r="A156" s="3660" t="s">
        <v>4019</v>
      </c>
      <c r="B156" s="736" t="s">
        <v>2984</v>
      </c>
      <c r="C156" s="95" t="s">
        <v>2354</v>
      </c>
      <c r="D156" s="95">
        <v>45013</v>
      </c>
      <c r="E156" s="95">
        <f t="shared" si="116"/>
        <v>45026</v>
      </c>
      <c r="F156" s="95">
        <f t="shared" si="117"/>
        <v>45028</v>
      </c>
      <c r="G156" s="95">
        <f t="shared" si="118"/>
        <v>45033</v>
      </c>
      <c r="H156" s="95">
        <f t="shared" si="119"/>
        <v>45036</v>
      </c>
      <c r="I156" s="95">
        <f t="shared" si="120"/>
        <v>45038</v>
      </c>
      <c r="J156" s="3631">
        <v>45012</v>
      </c>
      <c r="K156" s="3631">
        <v>45013</v>
      </c>
      <c r="L156" s="27"/>
      <c r="M156" s="27"/>
    </row>
    <row r="157" spans="1:13" s="14" customFormat="1" ht="20.100000000000001" hidden="1" customHeight="1">
      <c r="A157" s="3660" t="s">
        <v>4020</v>
      </c>
      <c r="B157" s="736" t="s">
        <v>3945</v>
      </c>
      <c r="C157" s="95" t="s">
        <v>2356</v>
      </c>
      <c r="D157" s="95">
        <v>45019</v>
      </c>
      <c r="E157" s="95">
        <f t="shared" si="116"/>
        <v>45032</v>
      </c>
      <c r="F157" s="95">
        <f t="shared" si="117"/>
        <v>45034</v>
      </c>
      <c r="G157" s="95">
        <f t="shared" si="118"/>
        <v>45039</v>
      </c>
      <c r="H157" s="95">
        <f t="shared" si="119"/>
        <v>45042</v>
      </c>
      <c r="I157" s="95">
        <f t="shared" si="120"/>
        <v>45044</v>
      </c>
      <c r="J157" s="3631">
        <v>45019</v>
      </c>
      <c r="K157" s="3631">
        <v>45020</v>
      </c>
      <c r="L157" s="27"/>
      <c r="M157" s="27"/>
    </row>
    <row r="158" spans="1:13" s="14" customFormat="1" ht="20.100000000000001" hidden="1" customHeight="1">
      <c r="A158" s="3660" t="s">
        <v>4021</v>
      </c>
      <c r="B158" s="736" t="s">
        <v>2752</v>
      </c>
      <c r="C158" s="95" t="s">
        <v>2358</v>
      </c>
      <c r="D158" s="95">
        <v>45029</v>
      </c>
      <c r="E158" s="95">
        <f t="shared" si="116"/>
        <v>45042</v>
      </c>
      <c r="F158" s="95">
        <f t="shared" si="117"/>
        <v>45044</v>
      </c>
      <c r="G158" s="95">
        <f t="shared" si="118"/>
        <v>45049</v>
      </c>
      <c r="H158" s="95">
        <f t="shared" si="119"/>
        <v>45052</v>
      </c>
      <c r="I158" s="95">
        <f t="shared" si="120"/>
        <v>45054</v>
      </c>
      <c r="J158" s="3631">
        <v>45026</v>
      </c>
      <c r="K158" s="3631">
        <v>45027</v>
      </c>
      <c r="L158" s="27"/>
      <c r="M158" s="27"/>
    </row>
    <row r="159" spans="1:13" s="14" customFormat="1" ht="20.100000000000001" hidden="1" customHeight="1">
      <c r="A159" s="3660" t="s">
        <v>4022</v>
      </c>
      <c r="B159" s="736" t="s">
        <v>4070</v>
      </c>
      <c r="C159" s="95" t="s">
        <v>2360</v>
      </c>
      <c r="D159" s="95">
        <v>45033</v>
      </c>
      <c r="E159" s="95">
        <f t="shared" si="116"/>
        <v>45046</v>
      </c>
      <c r="F159" s="95">
        <f t="shared" si="117"/>
        <v>45048</v>
      </c>
      <c r="G159" s="95">
        <f t="shared" si="118"/>
        <v>45053</v>
      </c>
      <c r="H159" s="95">
        <f t="shared" si="119"/>
        <v>45056</v>
      </c>
      <c r="I159" s="95">
        <f t="shared" si="120"/>
        <v>45058</v>
      </c>
      <c r="J159" s="3631">
        <v>45033</v>
      </c>
      <c r="K159" s="3631">
        <v>45034</v>
      </c>
      <c r="L159" s="27"/>
      <c r="M159" s="27"/>
    </row>
    <row r="160" spans="1:13" s="14" customFormat="1" ht="20.100000000000001" hidden="1" customHeight="1">
      <c r="A160" s="3660" t="s">
        <v>4024</v>
      </c>
      <c r="B160" s="736" t="s">
        <v>4058</v>
      </c>
      <c r="C160" s="95" t="s">
        <v>2362</v>
      </c>
      <c r="D160" s="95">
        <v>45040</v>
      </c>
      <c r="E160" s="95">
        <f t="shared" si="116"/>
        <v>45053</v>
      </c>
      <c r="F160" s="95">
        <f t="shared" si="117"/>
        <v>45055</v>
      </c>
      <c r="G160" s="95">
        <f t="shared" si="118"/>
        <v>45060</v>
      </c>
      <c r="H160" s="95">
        <f t="shared" si="119"/>
        <v>45063</v>
      </c>
      <c r="I160" s="95">
        <f t="shared" si="120"/>
        <v>45065</v>
      </c>
      <c r="J160" s="3631">
        <v>45040</v>
      </c>
      <c r="K160" s="3631">
        <v>45041</v>
      </c>
      <c r="L160" s="27"/>
      <c r="M160" s="27"/>
    </row>
    <row r="161" spans="1:13" s="14" customFormat="1" ht="20.100000000000001" hidden="1" customHeight="1">
      <c r="A161" s="3660" t="s">
        <v>4026</v>
      </c>
      <c r="B161" s="736" t="s">
        <v>2968</v>
      </c>
      <c r="C161" s="95" t="s">
        <v>2365</v>
      </c>
      <c r="D161" s="95">
        <v>45047</v>
      </c>
      <c r="E161" s="95">
        <f>D161+13</f>
        <v>45060</v>
      </c>
      <c r="F161" s="95">
        <f>D161+15</f>
        <v>45062</v>
      </c>
      <c r="G161" s="95">
        <f>D161+20</f>
        <v>45067</v>
      </c>
      <c r="H161" s="95">
        <f>D161+23</f>
        <v>45070</v>
      </c>
      <c r="I161" s="95">
        <f>D161+25</f>
        <v>45072</v>
      </c>
      <c r="J161" s="3631">
        <v>45047</v>
      </c>
      <c r="K161" s="3631">
        <v>45048</v>
      </c>
      <c r="L161" s="27"/>
      <c r="M161" s="27"/>
    </row>
    <row r="162" spans="1:13" s="14" customFormat="1" ht="20.100000000000001" hidden="1" customHeight="1">
      <c r="A162" s="3660" t="s">
        <v>4027</v>
      </c>
      <c r="B162" s="736" t="s">
        <v>3658</v>
      </c>
      <c r="C162" s="95" t="s">
        <v>2367</v>
      </c>
      <c r="D162" s="95">
        <v>45055</v>
      </c>
      <c r="E162" s="95">
        <f>D162+13</f>
        <v>45068</v>
      </c>
      <c r="F162" s="95">
        <f>D162+15</f>
        <v>45070</v>
      </c>
      <c r="G162" s="95">
        <f>D162+20</f>
        <v>45075</v>
      </c>
      <c r="H162" s="95">
        <f>D162+23</f>
        <v>45078</v>
      </c>
      <c r="I162" s="95">
        <f>D162+25</f>
        <v>45080</v>
      </c>
      <c r="J162" s="3631">
        <v>45054</v>
      </c>
      <c r="K162" s="3631">
        <v>45055</v>
      </c>
      <c r="L162" s="27"/>
      <c r="M162" s="27"/>
    </row>
    <row r="163" spans="1:13" s="14" customFormat="1" ht="20.100000000000001" hidden="1" customHeight="1">
      <c r="A163" s="3660" t="s">
        <v>4028</v>
      </c>
      <c r="B163" s="736" t="s">
        <v>3940</v>
      </c>
      <c r="C163" s="95" t="s">
        <v>2369</v>
      </c>
      <c r="D163" s="95">
        <v>45061</v>
      </c>
      <c r="E163" s="95">
        <f>D163+13</f>
        <v>45074</v>
      </c>
      <c r="F163" s="95">
        <f>D163+15</f>
        <v>45076</v>
      </c>
      <c r="G163" s="95">
        <f>D163+20</f>
        <v>45081</v>
      </c>
      <c r="H163" s="95">
        <f>D163+23</f>
        <v>45084</v>
      </c>
      <c r="I163" s="95">
        <f>D163+25</f>
        <v>45086</v>
      </c>
      <c r="J163" s="3631">
        <v>45061</v>
      </c>
      <c r="K163" s="3631">
        <v>45062</v>
      </c>
      <c r="L163" s="27"/>
      <c r="M163" s="27"/>
    </row>
    <row r="164" spans="1:13" s="14" customFormat="1" ht="20.100000000000001" hidden="1" customHeight="1">
      <c r="A164" s="3660" t="s">
        <v>4029</v>
      </c>
      <c r="B164" s="736" t="s">
        <v>3830</v>
      </c>
      <c r="C164" s="95" t="s">
        <v>2371</v>
      </c>
      <c r="D164" s="95">
        <v>45070</v>
      </c>
      <c r="E164" s="95">
        <f>D164+13</f>
        <v>45083</v>
      </c>
      <c r="F164" s="95">
        <f>D164+15</f>
        <v>45085</v>
      </c>
      <c r="G164" s="95">
        <f>D164+20</f>
        <v>45090</v>
      </c>
      <c r="H164" s="95">
        <f>D164+23</f>
        <v>45093</v>
      </c>
      <c r="I164" s="95">
        <f>D164+25</f>
        <v>45095</v>
      </c>
      <c r="J164" s="3631">
        <v>45068</v>
      </c>
      <c r="K164" s="3631">
        <v>45069</v>
      </c>
      <c r="L164" s="27"/>
      <c r="M164" s="27"/>
    </row>
    <row r="165" spans="1:13" s="14" customFormat="1" ht="20.100000000000001" hidden="1" customHeight="1">
      <c r="A165" s="3660" t="s">
        <v>4031</v>
      </c>
      <c r="B165" s="736" t="s">
        <v>3942</v>
      </c>
      <c r="C165" s="95" t="s">
        <v>2373</v>
      </c>
      <c r="D165" s="95">
        <v>45079</v>
      </c>
      <c r="E165" s="95">
        <f>D165+13</f>
        <v>45092</v>
      </c>
      <c r="F165" s="95">
        <f>D165+15</f>
        <v>45094</v>
      </c>
      <c r="G165" s="95">
        <f>D165+20</f>
        <v>45099</v>
      </c>
      <c r="H165" s="95">
        <f>D165+23</f>
        <v>45102</v>
      </c>
      <c r="I165" s="95">
        <f>D165+25</f>
        <v>45104</v>
      </c>
      <c r="J165" s="3631">
        <v>45075</v>
      </c>
      <c r="K165" s="3631">
        <v>45076</v>
      </c>
      <c r="L165" s="27"/>
      <c r="M165" s="27"/>
    </row>
    <row r="166" spans="1:13" s="14" customFormat="1" ht="20.100000000000001" hidden="1" customHeight="1">
      <c r="A166" s="3660" t="s">
        <v>4071</v>
      </c>
      <c r="B166" s="736" t="s">
        <v>3863</v>
      </c>
      <c r="C166" s="95" t="s">
        <v>2375</v>
      </c>
      <c r="D166" s="95">
        <v>45084</v>
      </c>
      <c r="E166" s="95">
        <f t="shared" ref="E166:E178" si="121">D166+13</f>
        <v>45097</v>
      </c>
      <c r="F166" s="95">
        <f t="shared" ref="F166:F178" si="122">D166+15</f>
        <v>45099</v>
      </c>
      <c r="G166" s="95">
        <f t="shared" ref="G166:G178" si="123">D166+20</f>
        <v>45104</v>
      </c>
      <c r="H166" s="95">
        <f t="shared" ref="H166:H178" si="124">D166+23</f>
        <v>45107</v>
      </c>
      <c r="I166" s="95">
        <f t="shared" ref="I166:I178" si="125">D166+25</f>
        <v>45109</v>
      </c>
      <c r="J166" s="3631">
        <v>45082</v>
      </c>
      <c r="K166" s="3631">
        <v>45083</v>
      </c>
      <c r="L166" s="27"/>
      <c r="M166" s="27"/>
    </row>
    <row r="167" spans="1:13" s="14" customFormat="1" ht="20.100000000000001" hidden="1" customHeight="1">
      <c r="A167" s="3660" t="s">
        <v>4033</v>
      </c>
      <c r="B167" s="736" t="s">
        <v>3878</v>
      </c>
      <c r="C167" s="95" t="s">
        <v>2005</v>
      </c>
      <c r="D167" s="95">
        <v>45095</v>
      </c>
      <c r="E167" s="95">
        <f t="shared" si="121"/>
        <v>45108</v>
      </c>
      <c r="F167" s="95">
        <f t="shared" si="122"/>
        <v>45110</v>
      </c>
      <c r="G167" s="95">
        <f t="shared" si="123"/>
        <v>45115</v>
      </c>
      <c r="H167" s="95">
        <f t="shared" si="124"/>
        <v>45118</v>
      </c>
      <c r="I167" s="95">
        <f t="shared" si="125"/>
        <v>45120</v>
      </c>
      <c r="J167" s="3631">
        <v>45089</v>
      </c>
      <c r="K167" s="3631">
        <v>45090</v>
      </c>
      <c r="L167" s="27"/>
      <c r="M167" s="27"/>
    </row>
    <row r="168" spans="1:13" s="14" customFormat="1" ht="20.100000000000001" hidden="1" customHeight="1">
      <c r="A168" s="3660" t="s">
        <v>4034</v>
      </c>
      <c r="B168" s="1155" t="s">
        <v>2151</v>
      </c>
      <c r="C168" s="95" t="s">
        <v>4072</v>
      </c>
      <c r="D168" s="95">
        <v>45096</v>
      </c>
      <c r="E168" s="619"/>
      <c r="F168" s="619"/>
      <c r="G168" s="619"/>
      <c r="H168" s="619"/>
      <c r="I168" s="619"/>
      <c r="J168" s="3631"/>
      <c r="K168" s="3631"/>
      <c r="L168" s="27"/>
      <c r="M168" s="27"/>
    </row>
    <row r="169" spans="1:13" s="14" customFormat="1" ht="20.100000000000001" hidden="1" customHeight="1">
      <c r="A169" s="3660" t="s">
        <v>4035</v>
      </c>
      <c r="B169" s="736" t="s">
        <v>2984</v>
      </c>
      <c r="C169" s="95" t="s">
        <v>2013</v>
      </c>
      <c r="D169" s="95">
        <v>45103</v>
      </c>
      <c r="E169" s="95">
        <f t="shared" si="121"/>
        <v>45116</v>
      </c>
      <c r="F169" s="95">
        <f t="shared" si="122"/>
        <v>45118</v>
      </c>
      <c r="G169" s="95">
        <f t="shared" si="123"/>
        <v>45123</v>
      </c>
      <c r="H169" s="95">
        <f t="shared" si="124"/>
        <v>45126</v>
      </c>
      <c r="I169" s="95">
        <f t="shared" si="125"/>
        <v>45128</v>
      </c>
      <c r="J169" s="3631">
        <v>45103</v>
      </c>
      <c r="K169" s="3631">
        <v>45104</v>
      </c>
      <c r="L169" s="27"/>
      <c r="M169" s="27"/>
    </row>
    <row r="170" spans="1:13" s="14" customFormat="1" ht="20.100000000000001" hidden="1" customHeight="1">
      <c r="A170" s="3660" t="s">
        <v>4036</v>
      </c>
      <c r="B170" s="736" t="s">
        <v>3945</v>
      </c>
      <c r="C170" s="95" t="s">
        <v>2024</v>
      </c>
      <c r="D170" s="95">
        <v>45110</v>
      </c>
      <c r="E170" s="95">
        <f t="shared" si="121"/>
        <v>45123</v>
      </c>
      <c r="F170" s="95">
        <f t="shared" si="122"/>
        <v>45125</v>
      </c>
      <c r="G170" s="95">
        <f t="shared" si="123"/>
        <v>45130</v>
      </c>
      <c r="H170" s="95">
        <f t="shared" si="124"/>
        <v>45133</v>
      </c>
      <c r="I170" s="95">
        <f t="shared" si="125"/>
        <v>45135</v>
      </c>
      <c r="J170" s="3631">
        <v>45110</v>
      </c>
      <c r="K170" s="3631">
        <v>45111</v>
      </c>
      <c r="L170" s="27"/>
      <c r="M170" s="27"/>
    </row>
    <row r="171" spans="1:13" s="14" customFormat="1" ht="20.100000000000001" hidden="1" customHeight="1">
      <c r="A171" s="3660" t="s">
        <v>4037</v>
      </c>
      <c r="B171" s="736" t="s">
        <v>2752</v>
      </c>
      <c r="C171" s="95" t="s">
        <v>2028</v>
      </c>
      <c r="D171" s="95">
        <v>45117</v>
      </c>
      <c r="E171" s="95">
        <f t="shared" si="121"/>
        <v>45130</v>
      </c>
      <c r="F171" s="95">
        <f t="shared" si="122"/>
        <v>45132</v>
      </c>
      <c r="G171" s="95">
        <f t="shared" si="123"/>
        <v>45137</v>
      </c>
      <c r="H171" s="95">
        <f t="shared" si="124"/>
        <v>45140</v>
      </c>
      <c r="I171" s="95">
        <f t="shared" si="125"/>
        <v>45142</v>
      </c>
      <c r="J171" s="3631">
        <v>45117</v>
      </c>
      <c r="K171" s="3631">
        <v>45118</v>
      </c>
      <c r="L171" s="27"/>
      <c r="M171" s="27"/>
    </row>
    <row r="172" spans="1:13" s="14" customFormat="1" ht="20.100000000000001" hidden="1" customHeight="1">
      <c r="A172" s="3660" t="s">
        <v>4040</v>
      </c>
      <c r="B172" s="736" t="s">
        <v>4058</v>
      </c>
      <c r="C172" s="95" t="s">
        <v>2033</v>
      </c>
      <c r="D172" s="95">
        <v>45124</v>
      </c>
      <c r="E172" s="95">
        <f t="shared" si="121"/>
        <v>45137</v>
      </c>
      <c r="F172" s="95">
        <f t="shared" si="122"/>
        <v>45139</v>
      </c>
      <c r="G172" s="95">
        <f t="shared" si="123"/>
        <v>45144</v>
      </c>
      <c r="H172" s="95">
        <f t="shared" si="124"/>
        <v>45147</v>
      </c>
      <c r="I172" s="95">
        <f t="shared" si="125"/>
        <v>45149</v>
      </c>
      <c r="J172" s="3631">
        <v>45124</v>
      </c>
      <c r="K172" s="3631">
        <v>45125</v>
      </c>
      <c r="L172" s="27"/>
      <c r="M172" s="27"/>
    </row>
    <row r="173" spans="1:13" s="14" customFormat="1" ht="20.100000000000001" hidden="1" customHeight="1">
      <c r="A173" s="3660" t="s">
        <v>4041</v>
      </c>
      <c r="B173" s="736" t="s">
        <v>4070</v>
      </c>
      <c r="C173" s="95" t="s">
        <v>2036</v>
      </c>
      <c r="D173" s="95">
        <v>45131</v>
      </c>
      <c r="E173" s="95">
        <f t="shared" si="121"/>
        <v>45144</v>
      </c>
      <c r="F173" s="95">
        <f t="shared" si="122"/>
        <v>45146</v>
      </c>
      <c r="G173" s="95">
        <f t="shared" si="123"/>
        <v>45151</v>
      </c>
      <c r="H173" s="95">
        <f t="shared" si="124"/>
        <v>45154</v>
      </c>
      <c r="I173" s="95">
        <f t="shared" si="125"/>
        <v>45156</v>
      </c>
      <c r="J173" s="3631">
        <v>45131</v>
      </c>
      <c r="K173" s="3631">
        <v>45132</v>
      </c>
      <c r="L173" s="27"/>
      <c r="M173" s="27"/>
    </row>
    <row r="174" spans="1:13" s="14" customFormat="1" ht="20.100000000000001" hidden="1" customHeight="1">
      <c r="A174" s="3660" t="s">
        <v>4042</v>
      </c>
      <c r="B174" s="1155" t="s">
        <v>2151</v>
      </c>
      <c r="C174" s="95" t="s">
        <v>2038</v>
      </c>
      <c r="D174" s="95">
        <v>45138</v>
      </c>
      <c r="E174" s="619"/>
      <c r="F174" s="619"/>
      <c r="G174" s="619"/>
      <c r="H174" s="619"/>
      <c r="I174" s="619"/>
      <c r="J174" s="3631">
        <v>45138</v>
      </c>
      <c r="K174" s="3631">
        <v>45139</v>
      </c>
      <c r="L174" s="27"/>
      <c r="M174" s="27"/>
    </row>
    <row r="175" spans="1:13" s="14" customFormat="1" ht="20.100000000000001" hidden="1" customHeight="1">
      <c r="A175" s="3660" t="s">
        <v>4043</v>
      </c>
      <c r="B175" s="736" t="s">
        <v>3658</v>
      </c>
      <c r="C175" s="95" t="s">
        <v>2043</v>
      </c>
      <c r="D175" s="95">
        <v>45145</v>
      </c>
      <c r="E175" s="95">
        <f t="shared" si="121"/>
        <v>45158</v>
      </c>
      <c r="F175" s="95">
        <f t="shared" si="122"/>
        <v>45160</v>
      </c>
      <c r="G175" s="95">
        <f t="shared" si="123"/>
        <v>45165</v>
      </c>
      <c r="H175" s="95">
        <f t="shared" si="124"/>
        <v>45168</v>
      </c>
      <c r="I175" s="95">
        <f t="shared" si="125"/>
        <v>45170</v>
      </c>
      <c r="J175" s="3631">
        <v>45145</v>
      </c>
      <c r="K175" s="3631">
        <v>45146</v>
      </c>
      <c r="L175" s="27"/>
      <c r="M175" s="27"/>
    </row>
    <row r="176" spans="1:13" s="14" customFormat="1" ht="20.100000000000001" hidden="1" customHeight="1">
      <c r="A176" s="3660" t="s">
        <v>4045</v>
      </c>
      <c r="B176" s="736" t="s">
        <v>3940</v>
      </c>
      <c r="C176" s="95" t="s">
        <v>2046</v>
      </c>
      <c r="D176" s="95">
        <v>45153</v>
      </c>
      <c r="E176" s="95">
        <f t="shared" si="121"/>
        <v>45166</v>
      </c>
      <c r="F176" s="95">
        <f t="shared" si="122"/>
        <v>45168</v>
      </c>
      <c r="G176" s="95">
        <f t="shared" si="123"/>
        <v>45173</v>
      </c>
      <c r="H176" s="95">
        <f t="shared" si="124"/>
        <v>45176</v>
      </c>
      <c r="I176" s="95">
        <f t="shared" si="125"/>
        <v>45178</v>
      </c>
      <c r="J176" s="3631">
        <v>45152</v>
      </c>
      <c r="K176" s="3631">
        <v>45153</v>
      </c>
      <c r="L176" s="27"/>
      <c r="M176" s="27"/>
    </row>
    <row r="177" spans="1:13" s="14" customFormat="1" ht="20.100000000000001" hidden="1" customHeight="1">
      <c r="A177" s="3660" t="s">
        <v>4047</v>
      </c>
      <c r="B177" s="736" t="s">
        <v>3830</v>
      </c>
      <c r="C177" s="95" t="s">
        <v>2051</v>
      </c>
      <c r="D177" s="95">
        <v>45159</v>
      </c>
      <c r="E177" s="95">
        <f t="shared" si="121"/>
        <v>45172</v>
      </c>
      <c r="F177" s="95">
        <f t="shared" si="122"/>
        <v>45174</v>
      </c>
      <c r="G177" s="95">
        <f t="shared" si="123"/>
        <v>45179</v>
      </c>
      <c r="H177" s="95">
        <f t="shared" si="124"/>
        <v>45182</v>
      </c>
      <c r="I177" s="95">
        <f t="shared" si="125"/>
        <v>45184</v>
      </c>
      <c r="J177" s="3631">
        <v>45159</v>
      </c>
      <c r="K177" s="3631">
        <v>45160</v>
      </c>
      <c r="L177" s="27"/>
      <c r="M177" s="27"/>
    </row>
    <row r="178" spans="1:13" s="14" customFormat="1" ht="20.100000000000001" hidden="1" customHeight="1">
      <c r="A178" s="3660" t="s">
        <v>4048</v>
      </c>
      <c r="B178" s="736" t="s">
        <v>3942</v>
      </c>
      <c r="C178" s="95" t="s">
        <v>2056</v>
      </c>
      <c r="D178" s="95">
        <v>45166</v>
      </c>
      <c r="E178" s="95">
        <f t="shared" si="121"/>
        <v>45179</v>
      </c>
      <c r="F178" s="95">
        <f t="shared" si="122"/>
        <v>45181</v>
      </c>
      <c r="G178" s="95">
        <f t="shared" si="123"/>
        <v>45186</v>
      </c>
      <c r="H178" s="95">
        <f t="shared" si="124"/>
        <v>45189</v>
      </c>
      <c r="I178" s="95">
        <f t="shared" si="125"/>
        <v>45191</v>
      </c>
      <c r="J178" s="3631">
        <v>45166</v>
      </c>
      <c r="K178" s="3631">
        <v>45167</v>
      </c>
      <c r="L178" s="27"/>
      <c r="M178" s="27"/>
    </row>
    <row r="179" spans="1:13" s="14" customFormat="1" ht="20.100000000000001" hidden="1" customHeight="1">
      <c r="A179" s="3660" t="s">
        <v>3988</v>
      </c>
      <c r="B179" s="736" t="s">
        <v>3863</v>
      </c>
      <c r="C179" s="95" t="s">
        <v>2060</v>
      </c>
      <c r="D179" s="95">
        <v>45173</v>
      </c>
      <c r="E179" s="95">
        <f t="shared" ref="E179:E187" si="126">D179+13</f>
        <v>45186</v>
      </c>
      <c r="F179" s="95">
        <f t="shared" ref="F179:F187" si="127">D179+15</f>
        <v>45188</v>
      </c>
      <c r="G179" s="95">
        <f t="shared" ref="G179:G187" si="128">D179+20</f>
        <v>45193</v>
      </c>
      <c r="H179" s="95">
        <f t="shared" ref="H179:H187" si="129">D179+23</f>
        <v>45196</v>
      </c>
      <c r="I179" s="95">
        <f t="shared" ref="I179:I187" si="130">D179+25</f>
        <v>45198</v>
      </c>
      <c r="J179" s="3631">
        <v>45173</v>
      </c>
      <c r="K179" s="3631">
        <v>45174</v>
      </c>
      <c r="L179" s="27"/>
      <c r="M179" s="27"/>
    </row>
    <row r="180" spans="1:13" s="14" customFormat="1" ht="20.100000000000001" hidden="1" customHeight="1">
      <c r="A180" s="3660" t="s">
        <v>4049</v>
      </c>
      <c r="B180" s="736" t="s">
        <v>2981</v>
      </c>
      <c r="C180" s="95" t="s">
        <v>2062</v>
      </c>
      <c r="D180" s="95">
        <v>45180</v>
      </c>
      <c r="E180" s="95">
        <f t="shared" si="126"/>
        <v>45193</v>
      </c>
      <c r="F180" s="95">
        <f t="shared" si="127"/>
        <v>45195</v>
      </c>
      <c r="G180" s="95">
        <f t="shared" si="128"/>
        <v>45200</v>
      </c>
      <c r="H180" s="95">
        <f t="shared" si="129"/>
        <v>45203</v>
      </c>
      <c r="I180" s="95">
        <f t="shared" si="130"/>
        <v>45205</v>
      </c>
      <c r="J180" s="3631">
        <v>45180</v>
      </c>
      <c r="K180" s="3631">
        <v>45181</v>
      </c>
      <c r="L180" s="27"/>
      <c r="M180" s="27"/>
    </row>
    <row r="181" spans="1:13" s="14" customFormat="1" ht="20.100000000000001" hidden="1" customHeight="1">
      <c r="A181" s="3660" t="s">
        <v>4050</v>
      </c>
      <c r="B181" s="736" t="s">
        <v>3878</v>
      </c>
      <c r="C181" s="95" t="s">
        <v>2067</v>
      </c>
      <c r="D181" s="95">
        <v>45187</v>
      </c>
      <c r="E181" s="95">
        <f t="shared" si="126"/>
        <v>45200</v>
      </c>
      <c r="F181" s="95">
        <f t="shared" si="127"/>
        <v>45202</v>
      </c>
      <c r="G181" s="95">
        <f t="shared" si="128"/>
        <v>45207</v>
      </c>
      <c r="H181" s="95">
        <f t="shared" si="129"/>
        <v>45210</v>
      </c>
      <c r="I181" s="95">
        <f t="shared" si="130"/>
        <v>45212</v>
      </c>
      <c r="J181" s="3631">
        <v>45187</v>
      </c>
      <c r="K181" s="3631">
        <v>45188</v>
      </c>
      <c r="L181" s="27"/>
      <c r="M181" s="27"/>
    </row>
    <row r="182" spans="1:13" s="14" customFormat="1" ht="20.100000000000001" hidden="1" customHeight="1">
      <c r="A182" s="3660" t="s">
        <v>4051</v>
      </c>
      <c r="B182" s="736" t="s">
        <v>3945</v>
      </c>
      <c r="C182" s="95" t="s">
        <v>2071</v>
      </c>
      <c r="D182" s="95">
        <v>45194</v>
      </c>
      <c r="E182" s="95">
        <f t="shared" si="126"/>
        <v>45207</v>
      </c>
      <c r="F182" s="95">
        <f t="shared" si="127"/>
        <v>45209</v>
      </c>
      <c r="G182" s="95">
        <f t="shared" si="128"/>
        <v>45214</v>
      </c>
      <c r="H182" s="95">
        <f t="shared" si="129"/>
        <v>45217</v>
      </c>
      <c r="I182" s="95">
        <f t="shared" si="130"/>
        <v>45219</v>
      </c>
      <c r="J182" s="3631">
        <v>45194</v>
      </c>
      <c r="K182" s="3631">
        <v>45195</v>
      </c>
      <c r="L182" s="27"/>
      <c r="M182" s="27"/>
    </row>
    <row r="183" spans="1:13" s="14" customFormat="1" ht="20.100000000000001" hidden="1" customHeight="1">
      <c r="A183" s="3660" t="s">
        <v>4052</v>
      </c>
      <c r="B183" s="736" t="s">
        <v>2984</v>
      </c>
      <c r="C183" s="95" t="s">
        <v>2074</v>
      </c>
      <c r="D183" s="95">
        <v>45201</v>
      </c>
      <c r="E183" s="95">
        <f t="shared" si="126"/>
        <v>45214</v>
      </c>
      <c r="F183" s="95">
        <f t="shared" si="127"/>
        <v>45216</v>
      </c>
      <c r="G183" s="95">
        <f t="shared" si="128"/>
        <v>45221</v>
      </c>
      <c r="H183" s="95">
        <f t="shared" si="129"/>
        <v>45224</v>
      </c>
      <c r="I183" s="95">
        <f t="shared" si="130"/>
        <v>45226</v>
      </c>
      <c r="J183" s="3631">
        <v>45201</v>
      </c>
      <c r="K183" s="3631">
        <v>45202</v>
      </c>
      <c r="L183" s="27"/>
      <c r="M183" s="27"/>
    </row>
    <row r="184" spans="1:13" s="14" customFormat="1" ht="20.100000000000001" hidden="1" customHeight="1">
      <c r="A184" s="3660" t="s">
        <v>4073</v>
      </c>
      <c r="B184" s="736" t="s">
        <v>2752</v>
      </c>
      <c r="C184" s="95" t="s">
        <v>2076</v>
      </c>
      <c r="D184" s="95">
        <v>45208</v>
      </c>
      <c r="E184" s="95">
        <f t="shared" si="126"/>
        <v>45221</v>
      </c>
      <c r="F184" s="95">
        <f t="shared" si="127"/>
        <v>45223</v>
      </c>
      <c r="G184" s="95">
        <f t="shared" si="128"/>
        <v>45228</v>
      </c>
      <c r="H184" s="95">
        <f t="shared" si="129"/>
        <v>45231</v>
      </c>
      <c r="I184" s="95">
        <f t="shared" si="130"/>
        <v>45233</v>
      </c>
      <c r="J184" s="3631">
        <v>45208</v>
      </c>
      <c r="K184" s="3631">
        <v>45209</v>
      </c>
      <c r="L184" s="27"/>
      <c r="M184" s="27"/>
    </row>
    <row r="185" spans="1:13" s="14" customFormat="1" ht="20.100000000000001" hidden="1" customHeight="1">
      <c r="A185" s="3660" t="s">
        <v>4053</v>
      </c>
      <c r="B185" s="736" t="s">
        <v>4058</v>
      </c>
      <c r="C185" s="95" t="s">
        <v>2080</v>
      </c>
      <c r="D185" s="95">
        <v>45215</v>
      </c>
      <c r="E185" s="95">
        <f t="shared" si="126"/>
        <v>45228</v>
      </c>
      <c r="F185" s="95">
        <f t="shared" si="127"/>
        <v>45230</v>
      </c>
      <c r="G185" s="95">
        <f t="shared" si="128"/>
        <v>45235</v>
      </c>
      <c r="H185" s="95">
        <f t="shared" si="129"/>
        <v>45238</v>
      </c>
      <c r="I185" s="95">
        <f t="shared" si="130"/>
        <v>45240</v>
      </c>
      <c r="J185" s="3631">
        <v>45215</v>
      </c>
      <c r="K185" s="3631">
        <v>45216</v>
      </c>
      <c r="L185" s="27"/>
      <c r="M185" s="27"/>
    </row>
    <row r="186" spans="1:13" s="14" customFormat="1" ht="20.100000000000001" hidden="1" customHeight="1">
      <c r="A186" s="3660" t="s">
        <v>4054</v>
      </c>
      <c r="B186" s="1155" t="s">
        <v>2151</v>
      </c>
      <c r="C186" s="95" t="s">
        <v>2084</v>
      </c>
      <c r="D186" s="95">
        <v>45222</v>
      </c>
      <c r="E186" s="619"/>
      <c r="F186" s="619"/>
      <c r="G186" s="619"/>
      <c r="H186" s="619"/>
      <c r="I186" s="619"/>
      <c r="J186" s="3631">
        <v>45222</v>
      </c>
      <c r="K186" s="3631">
        <v>45223</v>
      </c>
      <c r="L186" s="27"/>
      <c r="M186" s="27"/>
    </row>
    <row r="187" spans="1:13" s="14" customFormat="1" ht="20.100000000000001" hidden="1" customHeight="1">
      <c r="A187" s="3660"/>
      <c r="B187" s="2241" t="s">
        <v>3658</v>
      </c>
      <c r="C187" s="95" t="s">
        <v>2087</v>
      </c>
      <c r="D187" s="95">
        <v>45229</v>
      </c>
      <c r="E187" s="95">
        <f t="shared" si="126"/>
        <v>45242</v>
      </c>
      <c r="F187" s="95">
        <f t="shared" si="127"/>
        <v>45244</v>
      </c>
      <c r="G187" s="95">
        <f t="shared" si="128"/>
        <v>45249</v>
      </c>
      <c r="H187" s="95">
        <f t="shared" si="129"/>
        <v>45252</v>
      </c>
      <c r="I187" s="95">
        <f t="shared" si="130"/>
        <v>45254</v>
      </c>
      <c r="J187" s="3631">
        <v>45229</v>
      </c>
      <c r="K187" s="3631">
        <v>45230</v>
      </c>
      <c r="L187" s="3627" t="s">
        <v>4055</v>
      </c>
      <c r="M187" s="27"/>
    </row>
    <row r="188" spans="1:13" s="14" customFormat="1" ht="20.100000000000001" hidden="1" customHeight="1">
      <c r="A188" s="3660"/>
      <c r="B188" s="2241" t="s">
        <v>3940</v>
      </c>
      <c r="C188" s="95" t="s">
        <v>2089</v>
      </c>
      <c r="D188" s="95">
        <v>45236</v>
      </c>
      <c r="E188" s="95">
        <f t="shared" ref="E188:E191" si="131">D188+13</f>
        <v>45249</v>
      </c>
      <c r="F188" s="95">
        <f t="shared" ref="F188:F191" si="132">D188+15</f>
        <v>45251</v>
      </c>
      <c r="G188" s="95">
        <f t="shared" ref="G188:G191" si="133">D188+20</f>
        <v>45256</v>
      </c>
      <c r="H188" s="95">
        <f t="shared" ref="H188:H191" si="134">D188+23</f>
        <v>45259</v>
      </c>
      <c r="I188" s="95">
        <f t="shared" ref="I188:I191" si="135">D188+25</f>
        <v>45261</v>
      </c>
      <c r="J188" s="3631">
        <v>45236</v>
      </c>
      <c r="K188" s="3631">
        <v>45237</v>
      </c>
      <c r="L188" s="3627" t="s">
        <v>4056</v>
      </c>
      <c r="M188" s="27"/>
    </row>
    <row r="189" spans="1:13" s="14" customFormat="1" ht="20.100000000000001" hidden="1" customHeight="1">
      <c r="A189" s="3660" t="s">
        <v>4070</v>
      </c>
      <c r="B189" s="2241" t="s">
        <v>3830</v>
      </c>
      <c r="C189" s="95" t="s">
        <v>2090</v>
      </c>
      <c r="D189" s="95">
        <v>45243</v>
      </c>
      <c r="E189" s="95">
        <f t="shared" si="131"/>
        <v>45256</v>
      </c>
      <c r="F189" s="95">
        <f t="shared" si="132"/>
        <v>45258</v>
      </c>
      <c r="G189" s="95">
        <f t="shared" si="133"/>
        <v>45263</v>
      </c>
      <c r="H189" s="95">
        <f t="shared" si="134"/>
        <v>45266</v>
      </c>
      <c r="I189" s="95">
        <f t="shared" si="135"/>
        <v>45268</v>
      </c>
      <c r="J189" s="3631">
        <v>45243</v>
      </c>
      <c r="K189" s="3631">
        <v>45244</v>
      </c>
      <c r="L189" s="3627" t="s">
        <v>4057</v>
      </c>
      <c r="M189" s="27"/>
    </row>
    <row r="190" spans="1:13" s="14" customFormat="1" ht="20.100000000000001" hidden="1" customHeight="1">
      <c r="A190" s="3660"/>
      <c r="B190" s="2241" t="s">
        <v>3942</v>
      </c>
      <c r="C190" s="95" t="s">
        <v>2093</v>
      </c>
      <c r="D190" s="95">
        <v>45250</v>
      </c>
      <c r="E190" s="95">
        <f t="shared" si="131"/>
        <v>45263</v>
      </c>
      <c r="F190" s="95">
        <f t="shared" si="132"/>
        <v>45265</v>
      </c>
      <c r="G190" s="95">
        <f t="shared" si="133"/>
        <v>45270</v>
      </c>
      <c r="H190" s="95">
        <f t="shared" si="134"/>
        <v>45273</v>
      </c>
      <c r="I190" s="95">
        <f t="shared" si="135"/>
        <v>45275</v>
      </c>
      <c r="J190" s="3631">
        <v>45250</v>
      </c>
      <c r="K190" s="3631">
        <v>45251</v>
      </c>
      <c r="L190" s="3627" t="s">
        <v>4059</v>
      </c>
      <c r="M190" s="27"/>
    </row>
    <row r="191" spans="1:13" s="14" customFormat="1" ht="20.100000000000001" hidden="1" customHeight="1">
      <c r="A191" s="3660"/>
      <c r="B191" s="2241" t="s">
        <v>2977</v>
      </c>
      <c r="C191" s="95" t="s">
        <v>2096</v>
      </c>
      <c r="D191" s="95">
        <v>45257</v>
      </c>
      <c r="E191" s="95">
        <f t="shared" si="131"/>
        <v>45270</v>
      </c>
      <c r="F191" s="95">
        <f t="shared" si="132"/>
        <v>45272</v>
      </c>
      <c r="G191" s="95">
        <f t="shared" si="133"/>
        <v>45277</v>
      </c>
      <c r="H191" s="95">
        <f t="shared" si="134"/>
        <v>45280</v>
      </c>
      <c r="I191" s="95">
        <f t="shared" si="135"/>
        <v>45282</v>
      </c>
      <c r="J191" s="3631">
        <v>45257</v>
      </c>
      <c r="K191" s="3631">
        <v>45258</v>
      </c>
      <c r="L191" s="3627" t="s">
        <v>4060</v>
      </c>
      <c r="M191" s="27"/>
    </row>
    <row r="192" spans="1:13" s="14" customFormat="1" ht="20.100000000000001" hidden="1" customHeight="1">
      <c r="A192" s="3660"/>
      <c r="B192" s="581"/>
      <c r="C192" s="52"/>
      <c r="D192" s="97" t="s">
        <v>1985</v>
      </c>
      <c r="E192" s="97" t="s">
        <v>1448</v>
      </c>
      <c r="F192" s="97" t="s">
        <v>446</v>
      </c>
      <c r="G192" s="97" t="s">
        <v>615</v>
      </c>
      <c r="H192" s="97" t="s">
        <v>1269</v>
      </c>
      <c r="I192" s="97" t="s">
        <v>1061</v>
      </c>
      <c r="J192" s="3631"/>
      <c r="K192" s="3631"/>
      <c r="L192" s="3627"/>
      <c r="M192" s="27"/>
    </row>
    <row r="193" spans="1:13" s="14" customFormat="1" ht="20.100000000000001" hidden="1" customHeight="1" thickBot="1">
      <c r="A193" s="3660"/>
      <c r="B193" s="582"/>
      <c r="C193" s="98" t="s">
        <v>3938</v>
      </c>
      <c r="D193" s="90"/>
      <c r="E193" s="99" t="s">
        <v>3138</v>
      </c>
      <c r="F193" s="99" t="s">
        <v>3124</v>
      </c>
      <c r="G193" s="99" t="s">
        <v>3939</v>
      </c>
      <c r="H193" s="99" t="s">
        <v>3127</v>
      </c>
      <c r="I193" s="99" t="s">
        <v>3128</v>
      </c>
      <c r="J193" s="3631"/>
      <c r="K193" s="3631"/>
      <c r="L193" s="3627"/>
      <c r="M193" s="27"/>
    </row>
    <row r="194" spans="1:13" s="14" customFormat="1" ht="20.100000000000001" hidden="1" customHeight="1" thickTop="1">
      <c r="A194" s="3660"/>
      <c r="B194" s="2252" t="s">
        <v>2981</v>
      </c>
      <c r="C194" s="95" t="s">
        <v>2101</v>
      </c>
      <c r="D194" s="95">
        <v>45264</v>
      </c>
      <c r="E194" s="95">
        <f>D194+13</f>
        <v>45277</v>
      </c>
      <c r="F194" s="619">
        <f>D194+15</f>
        <v>45279</v>
      </c>
      <c r="G194" s="95">
        <f>D194+20</f>
        <v>45284</v>
      </c>
      <c r="H194" s="95">
        <f>D194+23</f>
        <v>45287</v>
      </c>
      <c r="I194" s="95">
        <f>D194+25</f>
        <v>45289</v>
      </c>
      <c r="J194" s="3631">
        <v>45264</v>
      </c>
      <c r="K194" s="3631">
        <v>45265</v>
      </c>
      <c r="L194" s="3627" t="s">
        <v>4074</v>
      </c>
      <c r="M194" s="27"/>
    </row>
    <row r="195" spans="1:13" s="14" customFormat="1" ht="20.100000000000001" hidden="1" customHeight="1">
      <c r="A195" s="3660"/>
      <c r="B195" s="2241" t="s">
        <v>3878</v>
      </c>
      <c r="C195" s="95" t="s">
        <v>2102</v>
      </c>
      <c r="D195" s="95">
        <v>45271</v>
      </c>
      <c r="E195" s="95">
        <f>D195+13</f>
        <v>45284</v>
      </c>
      <c r="F195" s="619">
        <f>D195+15</f>
        <v>45286</v>
      </c>
      <c r="G195" s="95">
        <f>D195+20</f>
        <v>45291</v>
      </c>
      <c r="H195" s="95">
        <f>D195+23</f>
        <v>45294</v>
      </c>
      <c r="I195" s="95">
        <f>D195+25</f>
        <v>45296</v>
      </c>
      <c r="J195" s="3631">
        <v>45271</v>
      </c>
      <c r="K195" s="3631">
        <v>45272</v>
      </c>
      <c r="L195" s="3627" t="s">
        <v>4075</v>
      </c>
      <c r="M195" s="27"/>
    </row>
    <row r="196" spans="1:13" s="14" customFormat="1" ht="20.100000000000001" hidden="1" customHeight="1">
      <c r="A196" s="3660"/>
      <c r="B196" s="2241" t="s">
        <v>3945</v>
      </c>
      <c r="C196" s="95" t="s">
        <v>2106</v>
      </c>
      <c r="D196" s="95">
        <v>45278</v>
      </c>
      <c r="E196" s="95">
        <f t="shared" ref="E196:E202" si="136">D196+13</f>
        <v>45291</v>
      </c>
      <c r="F196" s="619">
        <f t="shared" ref="F196:F198" si="137">D196+15</f>
        <v>45293</v>
      </c>
      <c r="G196" s="619"/>
      <c r="H196" s="95">
        <f t="shared" ref="H196:H202" si="138">D196+23</f>
        <v>45301</v>
      </c>
      <c r="I196" s="95">
        <f t="shared" ref="I196:I202" si="139">D196+25</f>
        <v>45303</v>
      </c>
      <c r="J196" s="3631">
        <v>45278</v>
      </c>
      <c r="K196" s="3631">
        <v>45279</v>
      </c>
      <c r="L196" s="3627" t="s">
        <v>4063</v>
      </c>
      <c r="M196" s="27"/>
    </row>
    <row r="197" spans="1:13" s="14" customFormat="1" ht="20.100000000000001" hidden="1" customHeight="1">
      <c r="A197" s="3660"/>
      <c r="B197" s="2241" t="s">
        <v>2984</v>
      </c>
      <c r="C197" s="95" t="s">
        <v>2111</v>
      </c>
      <c r="D197" s="95">
        <v>45285</v>
      </c>
      <c r="E197" s="95">
        <f t="shared" si="136"/>
        <v>45298</v>
      </c>
      <c r="F197" s="619">
        <f t="shared" si="137"/>
        <v>45300</v>
      </c>
      <c r="G197" s="619"/>
      <c r="H197" s="95">
        <f t="shared" si="138"/>
        <v>45308</v>
      </c>
      <c r="I197" s="95">
        <f t="shared" si="139"/>
        <v>45310</v>
      </c>
      <c r="J197" s="3631">
        <v>45285</v>
      </c>
      <c r="K197" s="3631">
        <v>45286</v>
      </c>
      <c r="L197" s="3627" t="s">
        <v>4076</v>
      </c>
      <c r="M197" s="27"/>
    </row>
    <row r="198" spans="1:13" s="14" customFormat="1" ht="20.100000000000001" hidden="1" customHeight="1">
      <c r="A198" s="3660"/>
      <c r="B198" s="2241" t="s">
        <v>2752</v>
      </c>
      <c r="C198" s="95" t="s">
        <v>2112</v>
      </c>
      <c r="D198" s="95">
        <v>44928</v>
      </c>
      <c r="E198" s="95">
        <f t="shared" si="136"/>
        <v>44941</v>
      </c>
      <c r="F198" s="619">
        <f t="shared" si="137"/>
        <v>44943</v>
      </c>
      <c r="G198" s="619"/>
      <c r="H198" s="95">
        <f t="shared" si="138"/>
        <v>44951</v>
      </c>
      <c r="I198" s="95">
        <f t="shared" si="139"/>
        <v>44953</v>
      </c>
      <c r="J198" s="3631">
        <v>45292</v>
      </c>
      <c r="K198" s="3631">
        <v>45293</v>
      </c>
      <c r="L198" s="3627" t="s">
        <v>3998</v>
      </c>
      <c r="M198" s="27"/>
    </row>
    <row r="199" spans="1:13" s="14" customFormat="1" ht="20.100000000000001" hidden="1" customHeight="1">
      <c r="A199" s="3660"/>
      <c r="B199" s="2241" t="s">
        <v>4077</v>
      </c>
      <c r="C199" s="95" t="s">
        <v>2115</v>
      </c>
      <c r="D199" s="95">
        <v>45301</v>
      </c>
      <c r="E199" s="95">
        <f t="shared" si="136"/>
        <v>45314</v>
      </c>
      <c r="F199" s="619"/>
      <c r="G199" s="619"/>
      <c r="H199" s="95">
        <f t="shared" si="138"/>
        <v>45324</v>
      </c>
      <c r="I199" s="95">
        <f t="shared" si="139"/>
        <v>45326</v>
      </c>
      <c r="J199" s="3631">
        <v>45299</v>
      </c>
      <c r="K199" s="3631">
        <v>45300</v>
      </c>
      <c r="L199" s="3627" t="s">
        <v>4000</v>
      </c>
      <c r="M199" s="27"/>
    </row>
    <row r="200" spans="1:13" s="14" customFormat="1" ht="20.100000000000001" hidden="1" customHeight="1">
      <c r="A200" s="3660"/>
      <c r="B200" s="2241" t="s">
        <v>3863</v>
      </c>
      <c r="C200" s="95" t="s">
        <v>2117</v>
      </c>
      <c r="D200" s="95">
        <v>45308</v>
      </c>
      <c r="E200" s="95">
        <f t="shared" si="136"/>
        <v>45321</v>
      </c>
      <c r="F200" s="619"/>
      <c r="G200" s="619"/>
      <c r="H200" s="95">
        <f t="shared" si="138"/>
        <v>45331</v>
      </c>
      <c r="I200" s="95">
        <f t="shared" si="139"/>
        <v>45333</v>
      </c>
      <c r="J200" s="3631">
        <v>45306</v>
      </c>
      <c r="K200" s="3631">
        <v>45307</v>
      </c>
      <c r="L200" s="3627" t="s">
        <v>4001</v>
      </c>
      <c r="M200" s="27"/>
    </row>
    <row r="201" spans="1:13" s="14" customFormat="1" ht="20.100000000000001" hidden="1" customHeight="1">
      <c r="A201" s="3660" t="s">
        <v>4078</v>
      </c>
      <c r="B201" s="2241" t="s">
        <v>3658</v>
      </c>
      <c r="C201" s="95" t="s">
        <v>2121</v>
      </c>
      <c r="D201" s="95">
        <v>45318</v>
      </c>
      <c r="E201" s="95">
        <f t="shared" si="136"/>
        <v>45331</v>
      </c>
      <c r="F201" s="619"/>
      <c r="G201" s="619"/>
      <c r="H201" s="95">
        <f t="shared" si="138"/>
        <v>45341</v>
      </c>
      <c r="I201" s="95">
        <f t="shared" si="139"/>
        <v>45343</v>
      </c>
      <c r="J201" s="3631">
        <v>45313</v>
      </c>
      <c r="K201" s="3631">
        <v>45314</v>
      </c>
      <c r="L201" s="3627" t="s">
        <v>4002</v>
      </c>
      <c r="M201" s="27"/>
    </row>
    <row r="202" spans="1:13" s="14" customFormat="1" ht="20.100000000000001" hidden="1" customHeight="1">
      <c r="A202" s="3660"/>
      <c r="B202" s="2252" t="s">
        <v>3940</v>
      </c>
      <c r="C202" s="2888" t="s">
        <v>2123</v>
      </c>
      <c r="D202" s="95">
        <v>45328</v>
      </c>
      <c r="E202" s="95">
        <f t="shared" si="136"/>
        <v>45341</v>
      </c>
      <c r="F202" s="619"/>
      <c r="G202" s="95">
        <f t="shared" ref="G202:G204" si="140">D202+20</f>
        <v>45348</v>
      </c>
      <c r="H202" s="95">
        <f t="shared" si="138"/>
        <v>45351</v>
      </c>
      <c r="I202" s="95">
        <f t="shared" si="139"/>
        <v>45353</v>
      </c>
      <c r="J202" s="3631">
        <v>45320</v>
      </c>
      <c r="K202" s="3631">
        <v>45321</v>
      </c>
      <c r="L202" s="3627" t="s">
        <v>4004</v>
      </c>
      <c r="M202" s="27"/>
    </row>
    <row r="203" spans="1:13" s="14" customFormat="1" ht="20.100000000000001" hidden="1" customHeight="1">
      <c r="A203" s="3660" t="s">
        <v>4079</v>
      </c>
      <c r="B203" s="3045" t="s">
        <v>2151</v>
      </c>
      <c r="C203" s="95" t="s">
        <v>2125</v>
      </c>
      <c r="D203" s="95">
        <v>45327</v>
      </c>
      <c r="E203" s="3121" t="s">
        <v>4080</v>
      </c>
      <c r="F203" s="3121" t="s">
        <v>4081</v>
      </c>
      <c r="G203" s="3121" t="s">
        <v>4082</v>
      </c>
      <c r="H203" s="3121" t="s">
        <v>4082</v>
      </c>
      <c r="I203" s="3121" t="s">
        <v>4082</v>
      </c>
      <c r="J203" s="3631">
        <v>45327</v>
      </c>
      <c r="K203" s="3631">
        <v>45328</v>
      </c>
      <c r="L203" s="3627" t="s">
        <v>4006</v>
      </c>
      <c r="M203" s="27"/>
    </row>
    <row r="204" spans="1:13" s="14" customFormat="1" ht="20.100000000000001" hidden="1" customHeight="1">
      <c r="A204" s="3660" t="s">
        <v>3942</v>
      </c>
      <c r="B204" s="2886" t="s">
        <v>3830</v>
      </c>
      <c r="C204" s="93" t="s">
        <v>2127</v>
      </c>
      <c r="D204" s="93">
        <v>45341</v>
      </c>
      <c r="E204" s="93">
        <f t="shared" ref="E204" si="141">D204+13</f>
        <v>45354</v>
      </c>
      <c r="F204" s="1624"/>
      <c r="G204" s="93">
        <f t="shared" si="140"/>
        <v>45361</v>
      </c>
      <c r="H204" s="93">
        <f t="shared" ref="H204" si="142">D204+23</f>
        <v>45364</v>
      </c>
      <c r="I204" s="93">
        <f t="shared" ref="I204" si="143">D204+25</f>
        <v>45366</v>
      </c>
      <c r="J204" s="3631">
        <v>45334</v>
      </c>
      <c r="K204" s="3631">
        <v>45335</v>
      </c>
      <c r="L204" s="3627" t="s">
        <v>4008</v>
      </c>
      <c r="M204" s="27"/>
    </row>
    <row r="205" spans="1:13" s="14" customFormat="1" ht="30" customHeight="1">
      <c r="A205" s="3660"/>
      <c r="B205" s="581"/>
      <c r="C205" s="52"/>
      <c r="D205" s="3896" t="s">
        <v>1985</v>
      </c>
      <c r="E205" s="97" t="s">
        <v>1448</v>
      </c>
      <c r="F205" s="97" t="s">
        <v>615</v>
      </c>
      <c r="G205" s="97" t="s">
        <v>1269</v>
      </c>
      <c r="H205" s="97" t="s">
        <v>1061</v>
      </c>
      <c r="I205" s="3143"/>
      <c r="J205" s="3632"/>
      <c r="K205" s="3629"/>
      <c r="L205" s="27"/>
      <c r="M205" s="27"/>
    </row>
    <row r="206" spans="1:13" s="14" customFormat="1" ht="30" customHeight="1" thickBot="1">
      <c r="A206" s="3661" t="s">
        <v>1990</v>
      </c>
      <c r="B206" s="582"/>
      <c r="C206" s="98" t="s">
        <v>3938</v>
      </c>
      <c r="D206" s="3897"/>
      <c r="E206" s="99" t="s">
        <v>3604</v>
      </c>
      <c r="F206" s="99" t="s">
        <v>3743</v>
      </c>
      <c r="G206" s="99" t="s">
        <v>4083</v>
      </c>
      <c r="H206" s="99" t="s">
        <v>3808</v>
      </c>
      <c r="I206" s="3144"/>
      <c r="J206" s="3825" t="s">
        <v>2000</v>
      </c>
      <c r="K206" s="1383" t="s">
        <v>2001</v>
      </c>
      <c r="L206" s="3824" t="s">
        <v>4084</v>
      </c>
      <c r="M206" s="27"/>
    </row>
    <row r="207" spans="1:13" s="14" customFormat="1" ht="20.100000000000001" hidden="1" customHeight="1" thickTop="1">
      <c r="A207" s="3660" t="s">
        <v>4085</v>
      </c>
      <c r="B207" s="2886" t="s">
        <v>3942</v>
      </c>
      <c r="C207" s="93" t="s">
        <v>2129</v>
      </c>
      <c r="D207" s="93">
        <v>45345</v>
      </c>
      <c r="E207" s="93">
        <f>D207+30</f>
        <v>45375</v>
      </c>
      <c r="F207" s="93">
        <f>D207+35</f>
        <v>45380</v>
      </c>
      <c r="G207" s="93">
        <f>D207+38</f>
        <v>45383</v>
      </c>
      <c r="H207" s="93">
        <f>D207+40</f>
        <v>45385</v>
      </c>
      <c r="I207" s="490"/>
      <c r="J207" s="986">
        <v>45341</v>
      </c>
      <c r="K207" s="986">
        <v>45342</v>
      </c>
      <c r="L207" s="3823" t="s">
        <v>4068</v>
      </c>
      <c r="M207" s="27"/>
    </row>
    <row r="208" spans="1:13" s="14" customFormat="1" ht="20.100000000000001" hidden="1" customHeight="1">
      <c r="A208" s="3660"/>
      <c r="B208" s="3045" t="s">
        <v>2151</v>
      </c>
      <c r="C208" s="93" t="s">
        <v>2132</v>
      </c>
      <c r="D208" s="93">
        <v>45348</v>
      </c>
      <c r="E208" s="3121" t="s">
        <v>4086</v>
      </c>
      <c r="F208" s="3121" t="s">
        <v>4087</v>
      </c>
      <c r="G208" s="3121" t="s">
        <v>4087</v>
      </c>
      <c r="H208" s="3121" t="s">
        <v>4087</v>
      </c>
      <c r="I208" s="490"/>
      <c r="J208" s="986">
        <v>45348</v>
      </c>
      <c r="K208" s="986">
        <v>45349</v>
      </c>
      <c r="L208" s="3823" t="s">
        <v>4069</v>
      </c>
      <c r="M208" s="27"/>
    </row>
    <row r="209" spans="1:13" s="14" customFormat="1" ht="20.100000000000001" hidden="1" customHeight="1">
      <c r="A209" s="3660" t="s">
        <v>2977</v>
      </c>
      <c r="B209" s="3045" t="s">
        <v>2151</v>
      </c>
      <c r="C209" s="93" t="s">
        <v>2136</v>
      </c>
      <c r="D209" s="93">
        <v>45355</v>
      </c>
      <c r="E209" s="1624"/>
      <c r="F209" s="1624"/>
      <c r="G209" s="1624"/>
      <c r="H209" s="1624"/>
      <c r="I209" s="490"/>
      <c r="J209" s="986">
        <v>45355</v>
      </c>
      <c r="K209" s="986">
        <v>45356</v>
      </c>
      <c r="L209" s="3823" t="s">
        <v>4014</v>
      </c>
      <c r="M209" s="27"/>
    </row>
    <row r="210" spans="1:13" s="14" customFormat="1" ht="20.100000000000001" hidden="1" customHeight="1">
      <c r="A210" s="3660" t="s">
        <v>2981</v>
      </c>
      <c r="B210" s="2886" t="s">
        <v>4058</v>
      </c>
      <c r="C210" s="93" t="s">
        <v>2139</v>
      </c>
      <c r="D210" s="93">
        <v>45362</v>
      </c>
      <c r="E210" s="93">
        <f t="shared" ref="E210:E217" si="144">D210+30</f>
        <v>45392</v>
      </c>
      <c r="F210" s="93">
        <f t="shared" ref="F210:F217" si="145">D210+35</f>
        <v>45397</v>
      </c>
      <c r="G210" s="93"/>
      <c r="H210" s="93">
        <f t="shared" ref="H210:H217" si="146">D210+40</f>
        <v>45402</v>
      </c>
      <c r="I210" s="490"/>
      <c r="J210" s="986">
        <v>45362</v>
      </c>
      <c r="K210" s="986">
        <v>45363</v>
      </c>
      <c r="L210" s="3823" t="s">
        <v>4016</v>
      </c>
      <c r="M210" s="27"/>
    </row>
    <row r="211" spans="1:13" s="14" customFormat="1" ht="20.100000000000001" hidden="1" customHeight="1">
      <c r="A211" s="3660" t="s">
        <v>4088</v>
      </c>
      <c r="B211" s="2220" t="s">
        <v>2970</v>
      </c>
      <c r="C211" s="93" t="s">
        <v>2142</v>
      </c>
      <c r="D211" s="2994">
        <v>45371</v>
      </c>
      <c r="E211" s="93">
        <f t="shared" si="144"/>
        <v>45401</v>
      </c>
      <c r="F211" s="93">
        <f t="shared" si="145"/>
        <v>45406</v>
      </c>
      <c r="G211" s="93">
        <f t="shared" ref="G211:G217" si="147">D211+38</f>
        <v>45409</v>
      </c>
      <c r="H211" s="93">
        <f t="shared" si="146"/>
        <v>45411</v>
      </c>
      <c r="I211" s="490"/>
      <c r="J211" s="986">
        <v>45369</v>
      </c>
      <c r="K211" s="986">
        <v>45370</v>
      </c>
      <c r="L211" s="3823" t="s">
        <v>4018</v>
      </c>
      <c r="M211" s="27"/>
    </row>
    <row r="212" spans="1:13" s="14" customFormat="1" ht="20.100000000000001" hidden="1" customHeight="1">
      <c r="A212" s="3660"/>
      <c r="B212" s="2886" t="s">
        <v>3945</v>
      </c>
      <c r="C212" s="93" t="s">
        <v>2145</v>
      </c>
      <c r="D212" s="93">
        <v>45376</v>
      </c>
      <c r="E212" s="93">
        <f t="shared" si="144"/>
        <v>45406</v>
      </c>
      <c r="F212" s="93">
        <f t="shared" si="145"/>
        <v>45411</v>
      </c>
      <c r="G212" s="93">
        <f t="shared" si="147"/>
        <v>45414</v>
      </c>
      <c r="H212" s="93">
        <f t="shared" si="146"/>
        <v>45416</v>
      </c>
      <c r="I212" s="490"/>
      <c r="J212" s="986">
        <v>45376</v>
      </c>
      <c r="K212" s="986">
        <v>45377</v>
      </c>
      <c r="L212" s="3823" t="s">
        <v>4019</v>
      </c>
      <c r="M212" s="27"/>
    </row>
    <row r="213" spans="1:13" s="14" customFormat="1" ht="20.100000000000001" hidden="1" customHeight="1">
      <c r="A213" s="3660"/>
      <c r="B213" s="2220" t="s">
        <v>4070</v>
      </c>
      <c r="C213" s="93" t="s">
        <v>2147</v>
      </c>
      <c r="D213" s="93">
        <v>45383</v>
      </c>
      <c r="E213" s="93">
        <f t="shared" si="144"/>
        <v>45413</v>
      </c>
      <c r="F213" s="93">
        <f t="shared" si="145"/>
        <v>45418</v>
      </c>
      <c r="G213" s="93">
        <f t="shared" si="147"/>
        <v>45421</v>
      </c>
      <c r="H213" s="93">
        <f t="shared" si="146"/>
        <v>45423</v>
      </c>
      <c r="I213" s="490"/>
      <c r="J213" s="986">
        <v>45383</v>
      </c>
      <c r="K213" s="986">
        <v>45384</v>
      </c>
      <c r="L213" s="3823" t="s">
        <v>4020</v>
      </c>
      <c r="M213" s="27"/>
    </row>
    <row r="214" spans="1:13" s="14" customFormat="1" ht="20.100000000000001" hidden="1" customHeight="1">
      <c r="A214" s="3660"/>
      <c r="B214" s="2220" t="s">
        <v>3878</v>
      </c>
      <c r="C214" s="93" t="s">
        <v>2148</v>
      </c>
      <c r="D214" s="93">
        <v>45393</v>
      </c>
      <c r="E214" s="93">
        <f t="shared" si="144"/>
        <v>45423</v>
      </c>
      <c r="F214" s="93">
        <f t="shared" si="145"/>
        <v>45428</v>
      </c>
      <c r="G214" s="93">
        <f t="shared" si="147"/>
        <v>45431</v>
      </c>
      <c r="H214" s="93">
        <f t="shared" si="146"/>
        <v>45433</v>
      </c>
      <c r="I214" s="490"/>
      <c r="J214" s="986">
        <v>45390</v>
      </c>
      <c r="K214" s="986">
        <v>45391</v>
      </c>
      <c r="L214" s="3823" t="s">
        <v>4021</v>
      </c>
      <c r="M214" s="27"/>
    </row>
    <row r="215" spans="1:13" s="14" customFormat="1" ht="20.100000000000001" hidden="1" customHeight="1">
      <c r="A215" s="3660"/>
      <c r="B215" s="2220" t="s">
        <v>4089</v>
      </c>
      <c r="C215" s="93" t="s">
        <v>2150</v>
      </c>
      <c r="D215" s="93">
        <v>45400</v>
      </c>
      <c r="E215" s="93">
        <f t="shared" si="144"/>
        <v>45430</v>
      </c>
      <c r="F215" s="93">
        <f t="shared" si="145"/>
        <v>45435</v>
      </c>
      <c r="G215" s="93">
        <f t="shared" si="147"/>
        <v>45438</v>
      </c>
      <c r="H215" s="93">
        <f t="shared" si="146"/>
        <v>45440</v>
      </c>
      <c r="I215" s="490"/>
      <c r="J215" s="986">
        <v>45397</v>
      </c>
      <c r="K215" s="986">
        <v>45398</v>
      </c>
      <c r="L215" s="3823" t="s">
        <v>4022</v>
      </c>
      <c r="M215" s="27"/>
    </row>
    <row r="216" spans="1:13" s="14" customFormat="1" ht="20.100000000000001" hidden="1" customHeight="1">
      <c r="A216" s="3660"/>
      <c r="B216" s="2220" t="s">
        <v>2765</v>
      </c>
      <c r="C216" s="93" t="s">
        <v>2153</v>
      </c>
      <c r="D216" s="93">
        <v>45409</v>
      </c>
      <c r="E216" s="93">
        <f t="shared" si="144"/>
        <v>45439</v>
      </c>
      <c r="F216" s="93">
        <f t="shared" si="145"/>
        <v>45444</v>
      </c>
      <c r="G216" s="93">
        <f t="shared" si="147"/>
        <v>45447</v>
      </c>
      <c r="H216" s="93">
        <f t="shared" si="146"/>
        <v>45449</v>
      </c>
      <c r="I216" s="490"/>
      <c r="J216" s="986">
        <v>45404</v>
      </c>
      <c r="K216" s="986">
        <v>45405</v>
      </c>
      <c r="L216" s="3823" t="s">
        <v>4024</v>
      </c>
      <c r="M216" s="27"/>
    </row>
    <row r="217" spans="1:13" s="14" customFormat="1" ht="20.100000000000001" hidden="1" customHeight="1">
      <c r="A217" s="3660"/>
      <c r="B217" s="2220" t="s">
        <v>4077</v>
      </c>
      <c r="C217" s="93" t="s">
        <v>2160</v>
      </c>
      <c r="D217" s="93">
        <v>45414</v>
      </c>
      <c r="E217" s="93">
        <f t="shared" si="144"/>
        <v>45444</v>
      </c>
      <c r="F217" s="93">
        <f t="shared" si="145"/>
        <v>45449</v>
      </c>
      <c r="G217" s="93">
        <f t="shared" si="147"/>
        <v>45452</v>
      </c>
      <c r="H217" s="93">
        <f t="shared" si="146"/>
        <v>45454</v>
      </c>
      <c r="I217" s="490"/>
      <c r="J217" s="986">
        <v>45411</v>
      </c>
      <c r="K217" s="986">
        <v>45412</v>
      </c>
      <c r="L217" s="3823" t="s">
        <v>4026</v>
      </c>
      <c r="M217" s="27"/>
    </row>
    <row r="218" spans="1:13" s="14" customFormat="1" ht="20.100000000000001" hidden="1" customHeight="1">
      <c r="A218" s="3660"/>
      <c r="B218" s="2220" t="s">
        <v>4090</v>
      </c>
      <c r="C218" s="93" t="s">
        <v>2162</v>
      </c>
      <c r="D218" s="93">
        <v>45423</v>
      </c>
      <c r="E218" s="93">
        <f t="shared" ref="E218:E221" si="148">D218+30</f>
        <v>45453</v>
      </c>
      <c r="F218" s="93">
        <f t="shared" ref="F218:F221" si="149">D218+35</f>
        <v>45458</v>
      </c>
      <c r="G218" s="93">
        <f t="shared" ref="G218:G221" si="150">D218+38</f>
        <v>45461</v>
      </c>
      <c r="H218" s="93">
        <f t="shared" ref="H218:H221" si="151">D218+40</f>
        <v>45463</v>
      </c>
      <c r="I218" s="490"/>
      <c r="J218" s="986">
        <v>45418</v>
      </c>
      <c r="K218" s="986">
        <v>45419</v>
      </c>
      <c r="L218" s="3823" t="s">
        <v>4027</v>
      </c>
      <c r="M218" s="27"/>
    </row>
    <row r="219" spans="1:13" s="14" customFormat="1" ht="20.100000000000001" hidden="1" customHeight="1">
      <c r="A219" s="3660"/>
      <c r="B219" s="2220" t="s">
        <v>3863</v>
      </c>
      <c r="C219" s="93" t="s">
        <v>2164</v>
      </c>
      <c r="D219" s="93">
        <v>45432</v>
      </c>
      <c r="E219" s="93">
        <f t="shared" si="148"/>
        <v>45462</v>
      </c>
      <c r="F219" s="93">
        <f t="shared" si="149"/>
        <v>45467</v>
      </c>
      <c r="G219" s="93">
        <f t="shared" si="150"/>
        <v>45470</v>
      </c>
      <c r="H219" s="93">
        <f t="shared" si="151"/>
        <v>45472</v>
      </c>
      <c r="I219" s="490"/>
      <c r="J219" s="986">
        <v>45425</v>
      </c>
      <c r="K219" s="986">
        <v>45426</v>
      </c>
      <c r="L219" s="3823" t="s">
        <v>4028</v>
      </c>
      <c r="M219" s="27"/>
    </row>
    <row r="220" spans="1:13" s="14" customFormat="1" ht="20.100000000000001" hidden="1" customHeight="1">
      <c r="A220" s="3660"/>
      <c r="B220" s="2886" t="s">
        <v>2971</v>
      </c>
      <c r="C220" s="93" t="s">
        <v>2167</v>
      </c>
      <c r="D220" s="93">
        <v>45439</v>
      </c>
      <c r="E220" s="93">
        <f t="shared" si="148"/>
        <v>45469</v>
      </c>
      <c r="F220" s="93">
        <f t="shared" si="149"/>
        <v>45474</v>
      </c>
      <c r="G220" s="93">
        <f t="shared" si="150"/>
        <v>45477</v>
      </c>
      <c r="H220" s="93">
        <f t="shared" si="151"/>
        <v>45479</v>
      </c>
      <c r="I220" s="490"/>
      <c r="J220" s="986">
        <v>45432</v>
      </c>
      <c r="K220" s="986">
        <v>45433</v>
      </c>
      <c r="L220" s="3823" t="s">
        <v>4029</v>
      </c>
      <c r="M220" s="27"/>
    </row>
    <row r="221" spans="1:13" s="14" customFormat="1" ht="20.100000000000001" hidden="1" customHeight="1">
      <c r="A221" s="3660"/>
      <c r="B221" s="2886" t="s">
        <v>2968</v>
      </c>
      <c r="C221" s="93" t="s">
        <v>2174</v>
      </c>
      <c r="D221" s="93">
        <v>45443</v>
      </c>
      <c r="E221" s="93">
        <f t="shared" si="148"/>
        <v>45473</v>
      </c>
      <c r="F221" s="93">
        <f t="shared" si="149"/>
        <v>45478</v>
      </c>
      <c r="G221" s="93">
        <f t="shared" si="150"/>
        <v>45481</v>
      </c>
      <c r="H221" s="93">
        <f t="shared" si="151"/>
        <v>45483</v>
      </c>
      <c r="I221" s="490"/>
      <c r="J221" s="986">
        <v>45439</v>
      </c>
      <c r="K221" s="986">
        <v>45440</v>
      </c>
      <c r="L221" s="3823" t="s">
        <v>4031</v>
      </c>
      <c r="M221" s="27"/>
    </row>
    <row r="222" spans="1:13" s="14" customFormat="1" ht="20.100000000000001" hidden="1" customHeight="1" thickTop="1">
      <c r="A222" s="3660"/>
      <c r="B222" s="2886" t="s">
        <v>3830</v>
      </c>
      <c r="C222" s="93" t="s">
        <v>2177</v>
      </c>
      <c r="D222" s="93">
        <v>45452</v>
      </c>
      <c r="E222" s="93">
        <f>D222+30</f>
        <v>45482</v>
      </c>
      <c r="F222" s="93">
        <f t="shared" ref="F222:F226" si="152">D222+35</f>
        <v>45487</v>
      </c>
      <c r="G222" s="93">
        <f t="shared" ref="G222:G226" si="153">D222+38</f>
        <v>45490</v>
      </c>
      <c r="H222" s="93">
        <f t="shared" ref="H222:H226" si="154">D222+40</f>
        <v>45492</v>
      </c>
      <c r="I222" s="490"/>
      <c r="J222" s="986">
        <v>45446</v>
      </c>
      <c r="K222" s="986">
        <v>45447</v>
      </c>
      <c r="L222" s="3823" t="s">
        <v>4071</v>
      </c>
      <c r="M222" s="27"/>
    </row>
    <row r="223" spans="1:13" s="14" customFormat="1" ht="20.100000000000001" hidden="1" customHeight="1">
      <c r="A223" s="3660"/>
      <c r="B223" s="2886" t="s">
        <v>3942</v>
      </c>
      <c r="C223" s="93" t="s">
        <v>2180</v>
      </c>
      <c r="D223" s="93">
        <v>45455</v>
      </c>
      <c r="E223" s="93">
        <f t="shared" ref="E223:E226" si="155">D223+30</f>
        <v>45485</v>
      </c>
      <c r="F223" s="93">
        <f t="shared" si="152"/>
        <v>45490</v>
      </c>
      <c r="G223" s="93">
        <f t="shared" si="153"/>
        <v>45493</v>
      </c>
      <c r="H223" s="93">
        <f t="shared" si="154"/>
        <v>45495</v>
      </c>
      <c r="I223" s="490"/>
      <c r="J223" s="986">
        <v>45453</v>
      </c>
      <c r="K223" s="986">
        <v>45454</v>
      </c>
      <c r="L223" s="3823" t="s">
        <v>4033</v>
      </c>
      <c r="M223" s="27"/>
    </row>
    <row r="224" spans="1:13" s="14" customFormat="1" ht="20.100000000000001" hidden="1" customHeight="1" thickTop="1">
      <c r="A224" s="3660"/>
      <c r="B224" s="3751" t="s">
        <v>3945</v>
      </c>
      <c r="C224" s="93" t="s">
        <v>2182</v>
      </c>
      <c r="D224" s="3659" t="s">
        <v>2159</v>
      </c>
      <c r="E224" s="1624">
        <v>45490</v>
      </c>
      <c r="F224" s="1624">
        <v>45495</v>
      </c>
      <c r="G224" s="1624">
        <v>45498</v>
      </c>
      <c r="H224" s="1624">
        <v>45500</v>
      </c>
      <c r="I224" s="3591"/>
      <c r="J224" s="986">
        <v>45460</v>
      </c>
      <c r="K224" s="986">
        <v>45461</v>
      </c>
      <c r="L224" s="3823" t="s">
        <v>4034</v>
      </c>
      <c r="M224" s="27"/>
    </row>
    <row r="225" spans="1:13" s="14" customFormat="1" ht="20.100000000000001" hidden="1" customHeight="1">
      <c r="A225" s="3660" t="s">
        <v>3940</v>
      </c>
      <c r="B225" s="3751" t="s">
        <v>4091</v>
      </c>
      <c r="C225" s="93" t="s">
        <v>2186</v>
      </c>
      <c r="D225" s="93">
        <v>45467</v>
      </c>
      <c r="E225" s="93">
        <f t="shared" si="155"/>
        <v>45497</v>
      </c>
      <c r="F225" s="93">
        <f t="shared" si="152"/>
        <v>45502</v>
      </c>
      <c r="G225" s="93">
        <f t="shared" si="153"/>
        <v>45505</v>
      </c>
      <c r="H225" s="93">
        <f t="shared" si="154"/>
        <v>45507</v>
      </c>
      <c r="I225" s="490"/>
      <c r="J225" s="986">
        <v>45467</v>
      </c>
      <c r="K225" s="986">
        <v>45468</v>
      </c>
      <c r="L225" s="3823" t="s">
        <v>4035</v>
      </c>
      <c r="M225" s="27"/>
    </row>
    <row r="226" spans="1:13" s="14" customFormat="1" ht="20.100000000000001" customHeight="1" thickTop="1">
      <c r="A226" s="3660"/>
      <c r="B226" s="3751" t="s">
        <v>4058</v>
      </c>
      <c r="C226" s="93" t="s">
        <v>2188</v>
      </c>
      <c r="D226" s="93">
        <v>45474</v>
      </c>
      <c r="E226" s="93">
        <f t="shared" si="155"/>
        <v>45504</v>
      </c>
      <c r="F226" s="93">
        <f t="shared" si="152"/>
        <v>45509</v>
      </c>
      <c r="G226" s="93">
        <f t="shared" si="153"/>
        <v>45512</v>
      </c>
      <c r="H226" s="93">
        <f t="shared" si="154"/>
        <v>45514</v>
      </c>
      <c r="I226" s="490"/>
      <c r="J226" s="986">
        <v>45474</v>
      </c>
      <c r="K226" s="986">
        <v>45475</v>
      </c>
      <c r="L226" s="3823">
        <f t="shared" ref="L226:L233" si="156">WEEKNUM(K226)</f>
        <v>27</v>
      </c>
      <c r="M226" s="27"/>
    </row>
    <row r="227" spans="1:13" s="14" customFormat="1" ht="20.100000000000001" customHeight="1">
      <c r="A227" s="3660"/>
      <c r="B227" s="3751" t="s">
        <v>2970</v>
      </c>
      <c r="C227" s="93" t="s">
        <v>2193</v>
      </c>
      <c r="D227" s="93">
        <v>45481</v>
      </c>
      <c r="E227" s="93">
        <f t="shared" ref="E227:E230" si="157">D227+30</f>
        <v>45511</v>
      </c>
      <c r="F227" s="93">
        <f t="shared" ref="F227:F230" si="158">D227+35</f>
        <v>45516</v>
      </c>
      <c r="G227" s="93">
        <f t="shared" ref="G227:G230" si="159">D227+38</f>
        <v>45519</v>
      </c>
      <c r="H227" s="93">
        <f t="shared" ref="H227:H230" si="160">D227+40</f>
        <v>45521</v>
      </c>
      <c r="I227" s="490"/>
      <c r="J227" s="986">
        <v>45481</v>
      </c>
      <c r="K227" s="986">
        <v>45482</v>
      </c>
      <c r="L227" s="3823">
        <f t="shared" si="156"/>
        <v>28</v>
      </c>
      <c r="M227" s="27"/>
    </row>
    <row r="228" spans="1:13" s="14" customFormat="1" ht="20.100000000000001" customHeight="1">
      <c r="A228" s="3660"/>
      <c r="B228" s="3751" t="s">
        <v>3940</v>
      </c>
      <c r="C228" s="93" t="s">
        <v>2197</v>
      </c>
      <c r="D228" s="93">
        <v>45488</v>
      </c>
      <c r="E228" s="93">
        <f t="shared" si="157"/>
        <v>45518</v>
      </c>
      <c r="F228" s="93">
        <f t="shared" si="158"/>
        <v>45523</v>
      </c>
      <c r="G228" s="93">
        <f t="shared" si="159"/>
        <v>45526</v>
      </c>
      <c r="H228" s="93">
        <f t="shared" si="160"/>
        <v>45528</v>
      </c>
      <c r="I228" s="490"/>
      <c r="J228" s="986">
        <v>45488</v>
      </c>
      <c r="K228" s="986">
        <v>45489</v>
      </c>
      <c r="L228" s="3823">
        <f t="shared" si="156"/>
        <v>29</v>
      </c>
      <c r="M228" s="27"/>
    </row>
    <row r="229" spans="1:13" s="14" customFormat="1" ht="20.100000000000001" customHeight="1">
      <c r="A229" s="3660"/>
      <c r="B229" s="3751" t="s">
        <v>4070</v>
      </c>
      <c r="C229" s="93" t="s">
        <v>2199</v>
      </c>
      <c r="D229" s="93">
        <v>45495</v>
      </c>
      <c r="E229" s="93">
        <f t="shared" si="157"/>
        <v>45525</v>
      </c>
      <c r="F229" s="93">
        <f t="shared" si="158"/>
        <v>45530</v>
      </c>
      <c r="G229" s="93">
        <f t="shared" si="159"/>
        <v>45533</v>
      </c>
      <c r="H229" s="93">
        <f t="shared" si="160"/>
        <v>45535</v>
      </c>
      <c r="I229" s="490"/>
      <c r="J229" s="986">
        <v>45495</v>
      </c>
      <c r="K229" s="986">
        <v>45496</v>
      </c>
      <c r="L229" s="3823">
        <f t="shared" si="156"/>
        <v>30</v>
      </c>
      <c r="M229" s="27"/>
    </row>
    <row r="230" spans="1:13" s="14" customFormat="1" ht="20.100000000000001" customHeight="1">
      <c r="A230" s="3660"/>
      <c r="B230" s="3751" t="s">
        <v>3878</v>
      </c>
      <c r="C230" s="93" t="s">
        <v>2201</v>
      </c>
      <c r="D230" s="93">
        <v>45502</v>
      </c>
      <c r="E230" s="93">
        <f t="shared" si="157"/>
        <v>45532</v>
      </c>
      <c r="F230" s="93">
        <f t="shared" si="158"/>
        <v>45537</v>
      </c>
      <c r="G230" s="93">
        <f t="shared" si="159"/>
        <v>45540</v>
      </c>
      <c r="H230" s="93">
        <f t="shared" si="160"/>
        <v>45542</v>
      </c>
      <c r="I230" s="490"/>
      <c r="J230" s="986">
        <v>45502</v>
      </c>
      <c r="K230" s="986">
        <v>45503</v>
      </c>
      <c r="L230" s="3823">
        <f t="shared" si="156"/>
        <v>31</v>
      </c>
      <c r="M230" s="27"/>
    </row>
    <row r="231" spans="1:13" s="14" customFormat="1" ht="20.100000000000001" customHeight="1">
      <c r="A231" s="3660"/>
      <c r="B231" s="3751" t="s">
        <v>4089</v>
      </c>
      <c r="C231" s="93" t="s">
        <v>2203</v>
      </c>
      <c r="D231" s="93">
        <v>45509</v>
      </c>
      <c r="E231" s="93">
        <f t="shared" ref="E231" si="161">D231+30</f>
        <v>45539</v>
      </c>
      <c r="F231" s="93">
        <f t="shared" ref="F231" si="162">D231+35</f>
        <v>45544</v>
      </c>
      <c r="G231" s="93">
        <f t="shared" ref="G231" si="163">D231+38</f>
        <v>45547</v>
      </c>
      <c r="H231" s="93">
        <f t="shared" ref="H231" si="164">D231+40</f>
        <v>45549</v>
      </c>
      <c r="I231" s="490"/>
      <c r="J231" s="986">
        <v>45509</v>
      </c>
      <c r="K231" s="986">
        <v>45510</v>
      </c>
      <c r="L231" s="3823">
        <f t="shared" si="156"/>
        <v>32</v>
      </c>
      <c r="M231" s="27"/>
    </row>
    <row r="232" spans="1:13" s="14" customFormat="1" ht="20.100000000000001" customHeight="1">
      <c r="A232" s="3660"/>
      <c r="B232" s="3751" t="s">
        <v>2765</v>
      </c>
      <c r="C232" s="93" t="s">
        <v>2205</v>
      </c>
      <c r="D232" s="93">
        <v>45516</v>
      </c>
      <c r="E232" s="93">
        <f>D232+30</f>
        <v>45546</v>
      </c>
      <c r="F232" s="93">
        <f>D232+35</f>
        <v>45551</v>
      </c>
      <c r="G232" s="93">
        <f>D232+38</f>
        <v>45554</v>
      </c>
      <c r="H232" s="93">
        <f>D232+40</f>
        <v>45556</v>
      </c>
      <c r="I232" s="490"/>
      <c r="J232" s="986">
        <v>45502</v>
      </c>
      <c r="K232" s="986">
        <v>45503</v>
      </c>
      <c r="L232" s="3823">
        <f t="shared" si="156"/>
        <v>31</v>
      </c>
      <c r="M232" s="27"/>
    </row>
    <row r="233" spans="1:13" s="14" customFormat="1" ht="20.100000000000001" customHeight="1">
      <c r="A233" s="3660"/>
      <c r="B233" s="3751" t="s">
        <v>4077</v>
      </c>
      <c r="C233" s="93" t="s">
        <v>2207</v>
      </c>
      <c r="D233" s="93">
        <v>45523</v>
      </c>
      <c r="E233" s="93">
        <f>D233+30</f>
        <v>45553</v>
      </c>
      <c r="F233" s="93">
        <f>D233+35</f>
        <v>45558</v>
      </c>
      <c r="G233" s="93">
        <f>D233+38</f>
        <v>45561</v>
      </c>
      <c r="H233" s="93">
        <f>D233+40</f>
        <v>45563</v>
      </c>
      <c r="I233" s="490"/>
      <c r="J233" s="986">
        <v>45509</v>
      </c>
      <c r="K233" s="986">
        <v>45510</v>
      </c>
      <c r="L233" s="3823">
        <f t="shared" si="156"/>
        <v>32</v>
      </c>
      <c r="M233" s="27"/>
    </row>
    <row r="234" spans="1:13" s="14" customFormat="1" ht="20.100000000000001" customHeight="1">
      <c r="A234" s="3660"/>
      <c r="B234" s="3633"/>
      <c r="C234" s="145"/>
      <c r="D234" s="490"/>
      <c r="E234" s="1776"/>
      <c r="F234" s="27"/>
      <c r="G234" s="27"/>
      <c r="H234" s="27"/>
      <c r="I234" s="27"/>
      <c r="J234" s="1776"/>
      <c r="K234" s="1776"/>
      <c r="L234" s="27"/>
      <c r="M234" s="27"/>
    </row>
    <row r="235" spans="1:13" s="14" customFormat="1" ht="20.100000000000001" customHeight="1">
      <c r="A235" s="3660"/>
      <c r="B235" s="3633"/>
      <c r="C235" s="145"/>
      <c r="D235" s="490"/>
      <c r="E235" s="1776"/>
      <c r="F235" s="27"/>
      <c r="G235" s="27"/>
      <c r="H235" s="27"/>
      <c r="I235" s="27"/>
      <c r="J235" s="1776"/>
      <c r="K235" s="1776"/>
      <c r="L235" s="27"/>
      <c r="M235" s="27"/>
    </row>
    <row r="236" spans="1:13" s="14" customFormat="1" ht="20.100000000000001" customHeight="1">
      <c r="A236" s="3660"/>
      <c r="B236" s="3633"/>
      <c r="C236" s="145"/>
      <c r="D236" s="490"/>
      <c r="E236" s="1776"/>
      <c r="F236" s="27"/>
      <c r="G236" s="27"/>
      <c r="H236" s="27"/>
      <c r="I236" s="27"/>
      <c r="J236" s="1776"/>
      <c r="K236" s="1776"/>
      <c r="L236" s="27"/>
      <c r="M236" s="27"/>
    </row>
    <row r="237" spans="1:13" s="14" customFormat="1" ht="20.100000000000001" customHeight="1">
      <c r="A237" s="3660"/>
      <c r="B237" s="3634" t="s">
        <v>2215</v>
      </c>
      <c r="C237" s="27"/>
      <c r="D237" s="27"/>
      <c r="E237" s="27"/>
      <c r="F237" s="27"/>
      <c r="G237" s="27"/>
      <c r="H237" s="27"/>
      <c r="I237" s="27"/>
      <c r="J237" s="27"/>
      <c r="K237" s="27"/>
      <c r="L237" s="27"/>
      <c r="M237" s="27"/>
    </row>
    <row r="238" spans="1:13" s="30" customFormat="1" ht="20.100000000000001" customHeight="1" thickBot="1">
      <c r="A238" s="3661"/>
      <c r="D238" s="3635"/>
      <c r="E238" s="3635"/>
      <c r="G238" s="145"/>
      <c r="H238" s="3635"/>
      <c r="L238" s="3635"/>
      <c r="M238" s="27"/>
    </row>
    <row r="239" spans="1:13" s="30" customFormat="1" ht="20.100000000000001" customHeight="1">
      <c r="A239" s="3661"/>
      <c r="B239" s="3608"/>
      <c r="C239" s="3609"/>
      <c r="D239" s="3610"/>
      <c r="E239" s="3657"/>
      <c r="F239" s="3611"/>
      <c r="G239" s="3612"/>
      <c r="H239" s="3613"/>
      <c r="L239" s="3635"/>
      <c r="M239" s="27"/>
    </row>
    <row r="240" spans="1:13" s="30" customFormat="1" ht="20.100000000000001" customHeight="1">
      <c r="A240" s="3661"/>
      <c r="B240" s="3614" t="s">
        <v>1890</v>
      </c>
      <c r="C240" s="140"/>
      <c r="D240" s="210" t="s">
        <v>4092</v>
      </c>
      <c r="E240" s="210"/>
      <c r="F240" s="210"/>
      <c r="G240" s="210" t="s">
        <v>1952</v>
      </c>
      <c r="H240" s="3615"/>
      <c r="J240" s="55"/>
      <c r="K240" s="55"/>
      <c r="L240" s="55"/>
      <c r="M240" s="27"/>
    </row>
    <row r="241" spans="1:13" s="30" customFormat="1" ht="20.100000000000001" customHeight="1">
      <c r="A241" s="3661"/>
      <c r="B241" s="3616" t="s">
        <v>1891</v>
      </c>
      <c r="C241" s="3617" t="s">
        <v>1892</v>
      </c>
      <c r="D241" s="138" t="s">
        <v>1929</v>
      </c>
      <c r="E241" s="210"/>
      <c r="F241" s="3617" t="s">
        <v>1930</v>
      </c>
      <c r="G241" s="140" t="s">
        <v>1954</v>
      </c>
      <c r="H241" s="3618" t="s">
        <v>1955</v>
      </c>
      <c r="I241" s="27"/>
      <c r="J241" s="27"/>
      <c r="K241" s="27"/>
      <c r="L241" s="1157"/>
      <c r="M241" s="27"/>
    </row>
    <row r="242" spans="1:13" s="30" customFormat="1" ht="20.100000000000001" customHeight="1">
      <c r="A242" s="3661"/>
      <c r="B242" s="3616" t="s">
        <v>1893</v>
      </c>
      <c r="C242" s="3617" t="s">
        <v>1895</v>
      </c>
      <c r="D242" s="138" t="s">
        <v>1931</v>
      </c>
      <c r="E242" s="2461" t="s">
        <v>1932</v>
      </c>
      <c r="F242" s="3619" t="s">
        <v>1933</v>
      </c>
      <c r="G242" s="140" t="s">
        <v>1958</v>
      </c>
      <c r="H242" s="3618" t="s">
        <v>1960</v>
      </c>
      <c r="L242" s="1157"/>
      <c r="M242" s="27"/>
    </row>
    <row r="243" spans="1:13" s="30" customFormat="1" ht="20.100000000000001" customHeight="1">
      <c r="A243" s="3661"/>
      <c r="B243" s="3616" t="s">
        <v>1917</v>
      </c>
      <c r="C243" s="3617" t="s">
        <v>1919</v>
      </c>
      <c r="D243" s="138" t="s">
        <v>1934</v>
      </c>
      <c r="E243" s="2461" t="s">
        <v>1935</v>
      </c>
      <c r="F243" s="3619" t="s">
        <v>1936</v>
      </c>
      <c r="G243" s="140" t="s">
        <v>1964</v>
      </c>
      <c r="H243" s="3618" t="s">
        <v>1966</v>
      </c>
      <c r="J243" s="1345"/>
      <c r="K243" s="1345"/>
      <c r="L243" s="56"/>
      <c r="M243" s="27"/>
    </row>
    <row r="244" spans="1:13" ht="20.100000000000001" customHeight="1">
      <c r="B244" s="3616" t="s">
        <v>4093</v>
      </c>
      <c r="C244" s="3617" t="s">
        <v>1925</v>
      </c>
      <c r="D244" s="138" t="s">
        <v>1937</v>
      </c>
      <c r="E244" s="2461" t="s">
        <v>1938</v>
      </c>
      <c r="F244" s="3619" t="s">
        <v>1939</v>
      </c>
      <c r="G244" s="140" t="s">
        <v>4094</v>
      </c>
      <c r="H244" s="3618" t="s">
        <v>1980</v>
      </c>
      <c r="I244" s="30"/>
      <c r="J244" s="1345"/>
      <c r="K244" s="1345"/>
      <c r="L244" s="56"/>
    </row>
    <row r="245" spans="1:13" ht="20.100000000000001" customHeight="1">
      <c r="B245" s="3616" t="s">
        <v>1902</v>
      </c>
      <c r="C245" s="3617" t="s">
        <v>1904</v>
      </c>
      <c r="D245" s="138" t="s">
        <v>1940</v>
      </c>
      <c r="E245" s="2461" t="s">
        <v>1941</v>
      </c>
      <c r="F245" s="3619" t="s">
        <v>1942</v>
      </c>
      <c r="G245" s="140" t="s">
        <v>1961</v>
      </c>
      <c r="H245" s="3618" t="s">
        <v>1963</v>
      </c>
      <c r="I245" s="30"/>
      <c r="J245" s="1345"/>
      <c r="K245" s="1345"/>
      <c r="L245" s="56"/>
    </row>
    <row r="246" spans="1:13" ht="20.100000000000001" customHeight="1">
      <c r="B246" s="3616" t="s">
        <v>4095</v>
      </c>
      <c r="C246" s="3617" t="s">
        <v>1913</v>
      </c>
      <c r="D246" s="138" t="s">
        <v>1943</v>
      </c>
      <c r="E246" s="2461" t="s">
        <v>1944</v>
      </c>
      <c r="F246" s="3619" t="s">
        <v>1945</v>
      </c>
      <c r="G246" s="140" t="s">
        <v>1967</v>
      </c>
      <c r="H246" s="3618" t="s">
        <v>1969</v>
      </c>
      <c r="I246" s="30"/>
      <c r="J246" s="1345"/>
      <c r="K246" s="1345"/>
      <c r="L246" s="56"/>
    </row>
    <row r="247" spans="1:13" ht="20.100000000000001" customHeight="1">
      <c r="B247" s="3616" t="s">
        <v>3923</v>
      </c>
      <c r="C247" s="3617" t="s">
        <v>3924</v>
      </c>
      <c r="D247" s="138" t="s">
        <v>4096</v>
      </c>
      <c r="E247" s="2461" t="s">
        <v>1947</v>
      </c>
      <c r="F247" s="3658" t="s">
        <v>1948</v>
      </c>
      <c r="G247" s="140" t="s">
        <v>3933</v>
      </c>
      <c r="H247" s="3618" t="s">
        <v>3934</v>
      </c>
      <c r="I247" s="30"/>
      <c r="J247" s="1345"/>
      <c r="K247" s="1345"/>
      <c r="L247" s="56"/>
    </row>
    <row r="248" spans="1:13" ht="20.100000000000001" customHeight="1">
      <c r="B248" s="3616" t="s">
        <v>4097</v>
      </c>
      <c r="C248" s="3617" t="s">
        <v>1907</v>
      </c>
      <c r="D248" s="138"/>
      <c r="E248" s="140"/>
      <c r="F248" s="140"/>
      <c r="G248" s="140" t="s">
        <v>4098</v>
      </c>
      <c r="H248" s="3620" t="s">
        <v>1977</v>
      </c>
      <c r="I248" s="30"/>
      <c r="J248" s="1345"/>
      <c r="K248" s="1345"/>
      <c r="L248" s="56"/>
    </row>
    <row r="249" spans="1:13" ht="20.100000000000001" customHeight="1">
      <c r="B249" s="3616" t="s">
        <v>1896</v>
      </c>
      <c r="C249" s="3617" t="s">
        <v>1898</v>
      </c>
      <c r="D249" s="140"/>
      <c r="E249" s="140"/>
      <c r="F249" s="140"/>
      <c r="G249" s="140"/>
      <c r="H249" s="3621"/>
      <c r="I249" s="30"/>
      <c r="J249" s="1345"/>
      <c r="K249" s="1345"/>
      <c r="L249" s="56"/>
    </row>
    <row r="250" spans="1:13" ht="20.100000000000001" customHeight="1" thickBot="1">
      <c r="B250" s="3622"/>
      <c r="C250" s="3623"/>
      <c r="D250" s="3623"/>
      <c r="E250" s="3624"/>
      <c r="F250" s="3624"/>
      <c r="G250" s="3624"/>
      <c r="H250" s="3625"/>
      <c r="I250" s="30"/>
      <c r="J250" s="1345"/>
      <c r="K250" s="1345"/>
      <c r="L250" s="56"/>
    </row>
    <row r="251" spans="1:13" ht="20.100000000000001" customHeight="1">
      <c r="B251" s="1345"/>
      <c r="C251" s="1345"/>
      <c r="D251" s="56"/>
      <c r="E251" s="30"/>
      <c r="F251" s="30"/>
      <c r="G251" s="145"/>
      <c r="H251" s="1157"/>
      <c r="I251" s="30"/>
      <c r="J251" s="1345"/>
      <c r="K251" s="30"/>
      <c r="L251" s="30"/>
    </row>
    <row r="252" spans="1:13" ht="20.100000000000001" customHeight="1">
      <c r="B252" s="1345"/>
      <c r="C252" s="1345"/>
      <c r="D252" s="56"/>
      <c r="E252" s="30"/>
      <c r="F252" s="30"/>
      <c r="G252" s="145"/>
      <c r="H252" s="1157"/>
      <c r="I252" s="30"/>
      <c r="J252" s="30"/>
      <c r="K252" s="30"/>
      <c r="L252" s="30"/>
    </row>
    <row r="253" spans="1:13" ht="20.100000000000001" customHeight="1">
      <c r="B253" s="1345"/>
      <c r="C253" s="1345"/>
      <c r="D253" s="56"/>
      <c r="E253" s="30"/>
      <c r="F253" s="30"/>
      <c r="G253" s="145"/>
      <c r="H253" s="145"/>
      <c r="I253" s="1157"/>
      <c r="J253" s="30"/>
      <c r="K253" s="30"/>
      <c r="L253" s="30"/>
    </row>
    <row r="254" spans="1:13" ht="20.100000000000001" customHeight="1">
      <c r="B254" s="1345"/>
      <c r="C254" s="1345"/>
      <c r="D254" s="56"/>
      <c r="E254" s="30"/>
      <c r="J254" s="30"/>
      <c r="K254" s="30"/>
      <c r="L254" s="3635"/>
    </row>
    <row r="255" spans="1:13" ht="20.100000000000001" customHeight="1">
      <c r="B255" s="1345"/>
      <c r="C255" s="1345"/>
      <c r="D255" s="56"/>
      <c r="E255" s="30"/>
      <c r="J255" s="30"/>
      <c r="K255" s="30"/>
      <c r="L255" s="3635"/>
    </row>
    <row r="256" spans="1:13" ht="20.100000000000001" customHeight="1">
      <c r="B256" s="1345"/>
      <c r="C256" s="1345"/>
      <c r="D256" s="56"/>
      <c r="E256" s="30"/>
      <c r="J256" s="30"/>
      <c r="K256" s="56"/>
      <c r="L256" s="3635"/>
    </row>
  </sheetData>
  <customSheetViews>
    <customSheetView guid="{25211047-2AA7-431D-8637-AA6183637E8E}" scale="85" fitToPage="1" hiddenRows="1" topLeftCell="A2">
      <selection activeCell="B14" sqref="B14"/>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5" fitToPage="1" hiddenRows="1" topLeftCell="A2">
      <selection activeCell="B14" sqref="B14"/>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scale="85" fitToPage="1">
      <selection activeCell="B9" sqref="B9"/>
      <pageMargins left="0" right="0" top="0" bottom="0" header="0" footer="0"/>
      <pageSetup paperSize="9" scale="68" orientation="landscape" r:id="rId3"/>
      <headerFooter>
        <oddFooter>&amp;RLast update : &amp;D   &amp;T&amp;L&amp;1#&amp;"Calibri"&amp;10 Sensitivity: Internal</oddFooter>
      </headerFooter>
    </customSheetView>
    <customSheetView guid="{999D0099-E3FC-46FC-839A-D58F693EE82E}" scale="85" fitToPage="1">
      <selection activeCell="C20" sqref="C20"/>
      <pageMargins left="0" right="0" top="0" bottom="0" header="0" footer="0"/>
      <pageSetup paperSize="9" scale="68" orientation="landscape" r:id="rId4"/>
      <headerFooter>
        <oddFooter>&amp;RLast update : &amp;D   &amp;T&amp;L&amp;1#&amp;"Calibri"&amp;10 Sensitivity: Internal</oddFooter>
      </headerFooter>
    </customSheetView>
    <customSheetView guid="{9C701732-F58F-4708-A15C-976D1C40D46C}" scale="85" fitToPage="1">
      <selection activeCell="B4" sqref="B4:F16"/>
      <pageMargins left="0" right="0" top="0" bottom="0" header="0" footer="0"/>
      <pageSetup paperSize="9" scale="74" orientation="landscape" r:id="rId5"/>
      <headerFooter>
        <oddFooter>&amp;RLast update : &amp;D   &amp;T</oddFooter>
      </headerFooter>
    </customSheetView>
    <customSheetView guid="{4207851A-A9C4-4C7F-A983-5888F88768C0}" scale="85" fitToPage="1">
      <selection activeCell="A7" sqref="A7:XFD7"/>
      <pageMargins left="0" right="0" top="0" bottom="0" header="0" footer="0"/>
      <pageSetup paperSize="9" scale="74" orientation="landscape" r:id="rId6"/>
      <headerFooter>
        <oddFooter>&amp;RLast update : &amp;D   &amp;T</oddFooter>
      </headerFooter>
    </customSheetView>
    <customSheetView guid="{1A9C4D40-FD7F-415B-AEEF-6F3B6F11E2D9}" scale="85" fitToPage="1">
      <selection activeCell="A13" sqref="A13:XFD13"/>
      <pageMargins left="0" right="0" top="0" bottom="0" header="0" footer="0"/>
      <pageSetup paperSize="9" scale="74" orientation="landscape" r:id="rId7"/>
      <headerFooter>
        <oddFooter>&amp;RLast update : &amp;D   &amp;T</oddFooter>
      </headerFooter>
    </customSheetView>
    <customSheetView guid="{160FD25C-1E8A-49AB-8AA3-887F1FFDB82C}" scale="85" fitToPage="1">
      <pageMargins left="0" right="0" top="0" bottom="0" header="0" footer="0"/>
      <pageSetup paperSize="9" scale="74" orientation="landscape" r:id="rId8"/>
      <headerFooter>
        <oddFooter>&amp;RLast update : &amp;D   &amp;T</oddFooter>
      </headerFooter>
    </customSheetView>
    <customSheetView guid="{03674205-2BF0-451F-960D-B59271ECD65B}" scale="85" fitToPage="1">
      <selection activeCell="O13" sqref="O13"/>
      <pageMargins left="0" right="0" top="0" bottom="0" header="0" footer="0"/>
      <pageSetup paperSize="9" scale="75" orientation="landscape" r:id="rId9"/>
      <headerFooter>
        <oddFooter>&amp;RLast update : &amp;D   &amp;T</oddFooter>
      </headerFooter>
    </customSheetView>
    <customSheetView guid="{D36430BB-1304-416E-AC9B-64341E38D53B}" scale="85" fitToPage="1">
      <selection activeCell="B5" sqref="B5:F12"/>
      <pageMargins left="0" right="0" top="0" bottom="0" header="0" footer="0"/>
      <pageSetup paperSize="9" scale="75" orientation="landscape" r:id="rId10"/>
      <headerFooter>
        <oddFooter>&amp;RLast update : &amp;D   &amp;T</oddFooter>
      </headerFooter>
    </customSheetView>
    <customSheetView guid="{A1DFBD3A-7D67-4D0B-A768-38A02D65809C}" scale="85" fitToPage="1">
      <selection activeCell="B20" sqref="B20"/>
      <pageMargins left="0" right="0" top="0" bottom="0" header="0" footer="0"/>
      <pageSetup paperSize="9" scale="73" orientation="landscape" r:id="rId11"/>
      <headerFooter>
        <oddFooter>&amp;RLast update : &amp;D   &amp;T</oddFooter>
      </headerFooter>
    </customSheetView>
    <customSheetView guid="{8F6257B3-44F8-495E-975F-715EC7CBE577}" scale="85" fitToPage="1">
      <selection activeCell="A7" sqref="A7:XFD7"/>
      <pageMargins left="0" right="0" top="0" bottom="0" header="0" footer="0"/>
      <pageSetup paperSize="9" scale="73" orientation="landscape" r:id="rId12"/>
      <headerFooter>
        <oddFooter>&amp;RLast update : &amp;D   &amp;T</oddFooter>
      </headerFooter>
    </customSheetView>
    <customSheetView guid="{4E666960-F75E-4DEC-AA08-CB80C5246F2D}" scale="85" fitToPage="1">
      <selection activeCell="E5" sqref="E5:I5"/>
      <pageMargins left="0" right="0" top="0" bottom="0" header="0" footer="0"/>
      <pageSetup paperSize="9" scale="73" orientation="landscape" r:id="rId13"/>
      <headerFooter>
        <oddFooter>&amp;RLast update : &amp;D   &amp;T</oddFooter>
      </headerFooter>
    </customSheetView>
    <customSheetView guid="{DF664468-2591-4537-A401-E39E9401FA18}" scale="85" fitToPage="1">
      <selection activeCell="E14" sqref="E14"/>
      <pageMargins left="0" right="0" top="0" bottom="0" header="0" footer="0"/>
      <pageSetup paperSize="9" scale="73" orientation="landscape" r:id="rId14"/>
      <headerFooter>
        <oddFooter>&amp;RLast update : &amp;D   &amp;T</oddFooter>
      </headerFooter>
    </customSheetView>
    <customSheetView guid="{16EA4947-C328-4911-A966-8572790A84A9}" scale="85" fitToPage="1">
      <selection activeCell="A7" sqref="A7:XFD7"/>
      <pageMargins left="0" right="0" top="0" bottom="0" header="0" footer="0"/>
      <pageSetup paperSize="9" scale="70" orientation="landscape" r:id="rId15"/>
      <headerFooter>
        <oddFooter>&amp;RLast update : &amp;D   &amp;T&amp;L&amp;1#&amp;"Calibri"&amp;10 Sensitivity: Internal</oddFooter>
      </headerFooter>
    </customSheetView>
    <customSheetView guid="{5024D59A-F791-4B48-8A8A-90A9A8BA3CB8}" scale="85" fitToPage="1" topLeftCell="A13">
      <selection activeCell="F27" sqref="F27"/>
      <pageMargins left="0" right="0" top="0" bottom="0" header="0" footer="0"/>
      <pageSetup paperSize="9" scale="70" orientation="landscape" r:id="rId16"/>
      <headerFooter>
        <oddFooter>&amp;RLast update : &amp;D   &amp;T&amp;L&amp;1#&amp;"Calibri"&amp;10 Sensitivity: Internal</oddFooter>
      </headerFooter>
    </customSheetView>
    <customSheetView guid="{834388B3-D1C0-4496-81CB-D8907F6C94B1}" scale="85" fitToPage="1">
      <selection activeCell="B5" sqref="B5:H15"/>
      <pageMargins left="0" right="0" top="0" bottom="0" header="0" footer="0"/>
      <pageSetup paperSize="9" scale="70" orientation="landscape" r:id="rId17"/>
      <headerFooter>
        <oddFooter>&amp;RLast update : &amp;D   &amp;T&amp;L&amp;1#&amp;"Calibri"&amp;10 Sensitivity: Internal</oddFooter>
      </headerFooter>
    </customSheetView>
    <customSheetView guid="{C9B667F6-80E0-402E-8E37-77C446D41929}" scale="85" fitToPage="1" topLeftCell="A2">
      <selection activeCell="F19" sqref="F19"/>
      <pageMargins left="0" right="0" top="0" bottom="0" header="0" footer="0"/>
      <pageSetup paperSize="9" scale="71" orientation="landscape" r:id="rId18"/>
      <headerFooter>
        <oddFooter>&amp;RLast update : &amp;D   &amp;T&amp;L&amp;1#&amp;"Calibri"&amp;10&amp;K000000Sensitivity: Internal</oddFooter>
      </headerFooter>
    </customSheetView>
    <customSheetView guid="{F64DF93A-0CD5-4665-A448-613906F88C7C}" scale="85" fitToPage="1" hiddenRows="1" topLeftCell="A2">
      <selection activeCell="B14" sqref="B14"/>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5" fitToPage="1" hiddenRows="1" topLeftCell="A2">
      <selection activeCell="B14" sqref="B14"/>
      <pageMargins left="0" right="0" top="0" bottom="0" header="0" footer="0"/>
      <pageSetup paperSize="9" scale="65" orientation="landscape" r:id="rId20"/>
      <headerFooter>
        <oddFooter>&amp;RLast update : &amp;D   &amp;T&amp;L&amp;1#&amp;"Calibri"&amp;10&amp;K000000Sensitivity: Internal</oddFooter>
      </headerFooter>
    </customSheetView>
  </customSheetViews>
  <mergeCells count="3">
    <mergeCell ref="B2:H2"/>
    <mergeCell ref="D6:D7"/>
    <mergeCell ref="D205:D206"/>
  </mergeCells>
  <phoneticPr fontId="32" type="noConversion"/>
  <hyperlinks>
    <hyperlink ref="H241" r:id="rId21" xr:uid="{B2ED47F9-A732-4E6B-A9FB-DC4862B633B7}"/>
    <hyperlink ref="C241" r:id="rId22" xr:uid="{E72A4480-39B3-40A0-A891-D60951F98086}"/>
    <hyperlink ref="H246" r:id="rId23" xr:uid="{DF9137BC-8F09-4698-A2C0-7A2A100A860B}"/>
    <hyperlink ref="H245" r:id="rId24" xr:uid="{39164762-5D14-4CCF-98DE-0F3EEB787F0A}"/>
    <hyperlink ref="C245" r:id="rId25" xr:uid="{D4F2BC64-9D56-4B44-A19A-A19CD3D10B16}"/>
    <hyperlink ref="C247" r:id="rId26" xr:uid="{5C9B2032-62CB-4AE2-9312-B0F6AD382CD7}"/>
    <hyperlink ref="C246" r:id="rId27" xr:uid="{E4648460-71AF-40E9-BECE-3423F340B1D4}"/>
    <hyperlink ref="C243" r:id="rId28" xr:uid="{3F70AFB6-8C92-4626-80BD-93C3A862E658}"/>
    <hyperlink ref="C242" r:id="rId29" xr:uid="{039B6F14-5DBC-4BA3-8EBB-2233B2D1BD7E}"/>
    <hyperlink ref="C249" r:id="rId30" xr:uid="{C0DA0B1B-9873-4088-A662-ADA134318A2E}"/>
    <hyperlink ref="H247" r:id="rId31" xr:uid="{E248C0D2-FC03-4BFC-9FF2-6A7371D078F4}"/>
    <hyperlink ref="H244" r:id="rId32" xr:uid="{4D9740CC-ACEB-42D6-BFAE-F971EBC5C429}"/>
    <hyperlink ref="H248" r:id="rId33" xr:uid="{7B76289D-A917-4AE8-8347-269099CA7C78}"/>
    <hyperlink ref="C244" r:id="rId34" xr:uid="{FB40C447-DB2A-4623-8C72-A1B4333776DD}"/>
    <hyperlink ref="F241" r:id="rId35" xr:uid="{FA87B8FC-9AE3-49AD-98D9-8D58CE4BF3C9}"/>
    <hyperlink ref="F246" r:id="rId36" xr:uid="{7D58107F-9207-4FC6-A2C7-EF9957FB8CCF}"/>
    <hyperlink ref="F242" r:id="rId37" xr:uid="{6DE31902-8ED0-411F-8E9C-ABB842F15D04}"/>
    <hyperlink ref="F243" r:id="rId38" xr:uid="{8D5FF9E1-53CC-4FBC-BC23-133AC3A4B611}"/>
    <hyperlink ref="F244" r:id="rId39" xr:uid="{D52F7186-8E77-48A6-A29E-D5F932BBE63B}"/>
    <hyperlink ref="F245" r:id="rId40" xr:uid="{ECE3BA2D-0FA8-4895-85A8-2998A132FD12}"/>
    <hyperlink ref="H242" r:id="rId41" xr:uid="{C02A5BAC-111B-4BAE-AFED-07C0BB1155F1}"/>
    <hyperlink ref="H243" r:id="rId42" xr:uid="{5D245A56-7F53-4BB1-BC50-89B2DEB5D7A0}"/>
    <hyperlink ref="F247" r:id="rId43" xr:uid="{839AB91E-4974-48A9-A622-433321AAF824}"/>
  </hyperlinks>
  <pageMargins left="0.19685039370078741" right="0.19685039370078741" top="0.74803149606299213" bottom="0.74803149606299213" header="0.31496062992125984" footer="0.31496062992125984"/>
  <pageSetup paperSize="9" scale="61" orientation="landscape" r:id="rId44"/>
  <headerFooter>
    <oddFooter>&amp;L_x000D_&amp;1#&amp;"Calibri"&amp;10&amp;K000000 Sensitivity: Internal&amp;RLast update : &amp;D   &amp;T&amp;</oddFooter>
  </headerFooter>
  <drawing r:id="rId4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B87C0-4D56-405A-94D8-219738AA5E9E}">
  <sheetPr>
    <tabColor rgb="FFFF3300"/>
  </sheetPr>
  <dimension ref="A1"/>
  <sheetViews>
    <sheetView topLeftCell="A37" zoomScaleNormal="100" workbookViewId="0">
      <selection activeCell="S29" sqref="S29"/>
    </sheetView>
  </sheetViews>
  <sheetFormatPr defaultRowHeight="12.75"/>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5">
    <tabColor rgb="FF00B050"/>
    <pageSetUpPr fitToPage="1"/>
  </sheetPr>
  <dimension ref="A2:T181"/>
  <sheetViews>
    <sheetView zoomScale="90" zoomScaleNormal="90" workbookViewId="0">
      <pane ySplit="139" topLeftCell="A148" activePane="bottomLeft" state="frozen"/>
      <selection pane="bottomLeft" activeCell="E153" sqref="E153"/>
    </sheetView>
  </sheetViews>
  <sheetFormatPr defaultColWidth="9.42578125" defaultRowHeight="12.75"/>
  <cols>
    <col min="1" max="1" width="8.140625" style="5" customWidth="1"/>
    <col min="2" max="2" width="4.42578125" style="133" customWidth="1"/>
    <col min="3" max="3" width="20.85546875" style="5" customWidth="1"/>
    <col min="4" max="4" width="12.7109375" style="5" customWidth="1"/>
    <col min="5" max="5" width="13" style="5" customWidth="1"/>
    <col min="6" max="6" width="17.5703125" style="5" customWidth="1"/>
    <col min="7" max="7" width="16.5703125" style="5" customWidth="1"/>
    <col min="8" max="11" width="9.5703125" style="5" customWidth="1"/>
    <col min="12" max="12" width="12.5703125" style="5" customWidth="1"/>
    <col min="13" max="15" width="9.42578125" style="5"/>
    <col min="16" max="16" width="14.42578125" style="5" customWidth="1"/>
    <col min="17" max="17" width="9.42578125" style="5"/>
    <col min="18" max="18" width="5.7109375" style="5" bestFit="1" customWidth="1"/>
    <col min="19" max="16384" width="9.42578125" style="5"/>
  </cols>
  <sheetData>
    <row r="2" spans="2:12" s="6" customFormat="1" ht="23.25" customHeight="1">
      <c r="B2" s="174"/>
      <c r="C2" s="45" t="s">
        <v>1982</v>
      </c>
      <c r="D2" s="46"/>
    </row>
    <row r="3" spans="2:12" ht="18">
      <c r="B3" s="120"/>
      <c r="C3" s="120"/>
      <c r="D3" s="120"/>
      <c r="E3" s="120"/>
      <c r="F3" s="120"/>
      <c r="G3" s="120"/>
      <c r="H3" s="120"/>
      <c r="I3" s="120"/>
      <c r="J3" s="37"/>
      <c r="K3" s="37"/>
    </row>
    <row r="4" spans="2:12" ht="18">
      <c r="B4" s="135"/>
      <c r="C4" s="48"/>
      <c r="D4" s="48"/>
      <c r="E4" s="47" t="s">
        <v>4099</v>
      </c>
      <c r="F4" s="120"/>
      <c r="G4" s="48"/>
      <c r="H4" s="134"/>
      <c r="I4" s="134"/>
      <c r="J4" s="37"/>
      <c r="K4" s="37"/>
    </row>
    <row r="5" spans="2:12" ht="15.75">
      <c r="B5" s="135"/>
      <c r="C5" s="48"/>
      <c r="D5" s="48"/>
      <c r="E5" s="48"/>
      <c r="F5" s="48"/>
      <c r="G5" s="48"/>
      <c r="H5" s="134"/>
      <c r="I5" s="134"/>
      <c r="J5" s="37"/>
      <c r="K5" s="37"/>
    </row>
    <row r="6" spans="2:12" ht="65.25" hidden="1" thickTop="1" thickBot="1">
      <c r="B6" s="135"/>
      <c r="C6" s="1257"/>
      <c r="D6" s="1258"/>
      <c r="E6" s="1259" t="s">
        <v>1985</v>
      </c>
      <c r="F6" s="1260" t="s">
        <v>4100</v>
      </c>
      <c r="G6"/>
      <c r="H6" s="134"/>
      <c r="I6" s="134"/>
      <c r="J6" s="37"/>
      <c r="K6" s="37"/>
    </row>
    <row r="7" spans="2:12" ht="15.75" hidden="1" thickTop="1" thickBot="1">
      <c r="B7" s="135"/>
      <c r="C7" s="1261"/>
      <c r="D7" s="1261" t="s">
        <v>4101</v>
      </c>
      <c r="E7" s="1262" t="s">
        <v>3738</v>
      </c>
      <c r="F7" s="1263" t="s">
        <v>3128</v>
      </c>
      <c r="G7"/>
      <c r="H7" s="1247" t="s">
        <v>3136</v>
      </c>
      <c r="I7" s="1248" t="s">
        <v>3853</v>
      </c>
      <c r="J7" s="1248" t="s">
        <v>3854</v>
      </c>
      <c r="K7" s="1249"/>
    </row>
    <row r="8" spans="2:12" ht="14.25" hidden="1" thickTop="1" thickBot="1">
      <c r="B8" s="1213" t="s">
        <v>4102</v>
      </c>
      <c r="C8" s="1266" t="s">
        <v>4103</v>
      </c>
      <c r="D8" s="1267" t="s">
        <v>4104</v>
      </c>
      <c r="E8" s="1268">
        <v>44322</v>
      </c>
      <c r="F8" s="1264">
        <v>44349</v>
      </c>
      <c r="G8" s="1265">
        <v>44309</v>
      </c>
      <c r="H8" s="1250">
        <f t="shared" ref="H8" si="0">G8+1</f>
        <v>44310</v>
      </c>
      <c r="I8" s="1250">
        <f t="shared" ref="I8" si="1">H8-6</f>
        <v>44304</v>
      </c>
      <c r="J8" s="1250">
        <f t="shared" ref="J8" si="2">I8+1</f>
        <v>44305</v>
      </c>
      <c r="K8" s="1249"/>
    </row>
    <row r="9" spans="2:12" ht="27" hidden="1" thickTop="1" thickBot="1">
      <c r="B9" s="1213"/>
      <c r="C9" s="1257"/>
      <c r="D9" s="1258"/>
      <c r="E9" s="1259" t="s">
        <v>1985</v>
      </c>
      <c r="F9" s="1260" t="s">
        <v>4105</v>
      </c>
      <c r="G9" s="1260" t="s">
        <v>4106</v>
      </c>
      <c r="H9" s="1250"/>
      <c r="I9" s="1250"/>
      <c r="J9" s="1250"/>
      <c r="K9" s="1249"/>
    </row>
    <row r="10" spans="2:12" ht="13.5" hidden="1" customHeight="1" thickTop="1" thickBot="1">
      <c r="B10" s="1213"/>
      <c r="C10" s="1261"/>
      <c r="D10" s="1332" t="s">
        <v>4101</v>
      </c>
      <c r="E10" s="1333" t="s">
        <v>3738</v>
      </c>
      <c r="F10" s="1263" t="s">
        <v>3128</v>
      </c>
      <c r="G10" s="1263" t="s">
        <v>3743</v>
      </c>
      <c r="H10" s="1199"/>
      <c r="I10" s="1247" t="s">
        <v>3136</v>
      </c>
      <c r="J10" s="1248" t="s">
        <v>3853</v>
      </c>
      <c r="K10" s="1248" t="s">
        <v>3854</v>
      </c>
    </row>
    <row r="11" spans="2:12" ht="12" hidden="1" customHeight="1" thickTop="1">
      <c r="B11" s="1213" t="s">
        <v>4107</v>
      </c>
      <c r="C11" s="1293" t="s">
        <v>2159</v>
      </c>
      <c r="D11" s="1267" t="s">
        <v>4108</v>
      </c>
      <c r="E11" s="1276">
        <v>44333</v>
      </c>
      <c r="F11" s="1276">
        <v>44364</v>
      </c>
      <c r="G11" s="1276">
        <f t="shared" ref="G11" si="3">F11+10</f>
        <v>44374</v>
      </c>
      <c r="H11" s="1199">
        <v>44330</v>
      </c>
      <c r="I11" s="1250">
        <v>44331</v>
      </c>
      <c r="J11" s="1250">
        <f t="shared" ref="J11" si="4">I11-6</f>
        <v>44325</v>
      </c>
      <c r="K11" s="1250">
        <f t="shared" ref="K11" si="5">J11+1</f>
        <v>44326</v>
      </c>
    </row>
    <row r="12" spans="2:12" ht="15" hidden="1" customHeight="1">
      <c r="B12" s="1213" t="s">
        <v>2675</v>
      </c>
      <c r="C12" s="1293" t="s">
        <v>2159</v>
      </c>
      <c r="D12" s="1267" t="s">
        <v>4109</v>
      </c>
      <c r="E12" s="1276">
        <v>44449</v>
      </c>
      <c r="F12" s="1375">
        <v>44483</v>
      </c>
      <c r="G12" s="1276">
        <f t="shared" ref="G12:G15" si="6">F12+10</f>
        <v>44493</v>
      </c>
      <c r="H12" s="1199">
        <v>44449</v>
      </c>
      <c r="I12" s="1250">
        <f t="shared" ref="I12:I15" si="7">H12+1</f>
        <v>44450</v>
      </c>
      <c r="J12" s="1250">
        <f t="shared" ref="J12:J15" si="8">I12-6</f>
        <v>44444</v>
      </c>
      <c r="K12" s="1250">
        <f t="shared" ref="K12:K15" si="9">J12+1</f>
        <v>44445</v>
      </c>
    </row>
    <row r="13" spans="2:12" ht="15" hidden="1" customHeight="1">
      <c r="B13" s="1213" t="s">
        <v>4110</v>
      </c>
      <c r="C13" s="1266" t="s">
        <v>3111</v>
      </c>
      <c r="D13" s="1267" t="s">
        <v>4111</v>
      </c>
      <c r="E13" s="1264">
        <v>44459</v>
      </c>
      <c r="F13" s="1264">
        <v>44511</v>
      </c>
      <c r="G13" s="1406">
        <f t="shared" si="6"/>
        <v>44521</v>
      </c>
      <c r="H13" s="1199">
        <v>44456</v>
      </c>
      <c r="I13" s="1250">
        <f t="shared" si="7"/>
        <v>44457</v>
      </c>
      <c r="J13" s="1250">
        <f t="shared" si="8"/>
        <v>44451</v>
      </c>
      <c r="K13" s="1250">
        <f t="shared" si="9"/>
        <v>44452</v>
      </c>
    </row>
    <row r="14" spans="2:12" ht="15" hidden="1" customHeight="1">
      <c r="B14" s="1213" t="s">
        <v>4112</v>
      </c>
      <c r="C14" s="1496" t="s">
        <v>4113</v>
      </c>
      <c r="D14" s="1452" t="s">
        <v>4114</v>
      </c>
      <c r="E14" s="1453">
        <v>44464</v>
      </c>
      <c r="F14" s="1264">
        <v>44518</v>
      </c>
      <c r="G14" s="1454">
        <f t="shared" si="6"/>
        <v>44528</v>
      </c>
      <c r="H14" s="1199">
        <v>44463</v>
      </c>
      <c r="I14" s="1250">
        <f t="shared" si="7"/>
        <v>44464</v>
      </c>
      <c r="J14" s="1250">
        <f t="shared" si="8"/>
        <v>44458</v>
      </c>
      <c r="K14" s="1250">
        <f t="shared" si="9"/>
        <v>44459</v>
      </c>
    </row>
    <row r="15" spans="2:12" ht="15" hidden="1" customHeight="1" thickBot="1">
      <c r="B15" s="1213" t="s">
        <v>4115</v>
      </c>
      <c r="C15" s="1397" t="s">
        <v>4116</v>
      </c>
      <c r="D15" s="1491" t="s">
        <v>4117</v>
      </c>
      <c r="E15" s="1515">
        <v>44479</v>
      </c>
      <c r="F15" s="1516">
        <v>44520</v>
      </c>
      <c r="G15" s="1517">
        <f t="shared" si="6"/>
        <v>44530</v>
      </c>
      <c r="H15" s="1199">
        <v>44470</v>
      </c>
      <c r="I15" s="1250">
        <f t="shared" si="7"/>
        <v>44471</v>
      </c>
      <c r="J15" s="1250">
        <f t="shared" si="8"/>
        <v>44465</v>
      </c>
      <c r="K15" s="1250">
        <f t="shared" si="9"/>
        <v>44466</v>
      </c>
    </row>
    <row r="16" spans="2:12" ht="27" hidden="1" customHeight="1" thickTop="1" thickBot="1">
      <c r="B16" s="1213"/>
      <c r="C16" s="1257"/>
      <c r="D16" s="1258"/>
      <c r="E16" s="1520" t="s">
        <v>1985</v>
      </c>
      <c r="F16" s="1544" t="s">
        <v>4118</v>
      </c>
      <c r="G16" s="1545" t="s">
        <v>4105</v>
      </c>
      <c r="H16" s="1199"/>
      <c r="I16" s="1250" t="s">
        <v>4119</v>
      </c>
      <c r="J16" s="1250"/>
      <c r="K16" s="1250"/>
      <c r="L16"/>
    </row>
    <row r="17" spans="1:12" ht="15" hidden="1" customHeight="1" thickBot="1">
      <c r="B17" s="1213"/>
      <c r="C17" s="1261"/>
      <c r="D17" s="1332" t="s">
        <v>4101</v>
      </c>
      <c r="E17" s="1518" t="s">
        <v>3738</v>
      </c>
      <c r="F17" s="1519" t="s">
        <v>3127</v>
      </c>
      <c r="G17" s="1519" t="s">
        <v>3128</v>
      </c>
      <c r="H17" s="1199"/>
      <c r="I17" s="1247" t="s">
        <v>3136</v>
      </c>
      <c r="J17" s="1248" t="s">
        <v>3853</v>
      </c>
      <c r="K17" s="1248" t="s">
        <v>3854</v>
      </c>
      <c r="L17"/>
    </row>
    <row r="18" spans="1:12" ht="15" hidden="1" customHeight="1" thickTop="1" thickBot="1">
      <c r="B18" s="1213" t="s">
        <v>4120</v>
      </c>
      <c r="C18" s="1266" t="s">
        <v>3332</v>
      </c>
      <c r="D18" s="1267" t="s">
        <v>4121</v>
      </c>
      <c r="E18" s="1538">
        <v>44498</v>
      </c>
      <c r="F18" s="1451">
        <v>44535</v>
      </c>
      <c r="G18" s="1451">
        <v>44549</v>
      </c>
      <c r="H18" s="1199">
        <v>44491</v>
      </c>
      <c r="I18" s="1250">
        <v>44492</v>
      </c>
      <c r="J18" s="1250">
        <v>44486</v>
      </c>
      <c r="K18" s="1250">
        <v>44487</v>
      </c>
      <c r="L18"/>
    </row>
    <row r="19" spans="1:12" ht="29.25" hidden="1" customHeight="1" thickBot="1">
      <c r="B19" s="1213"/>
      <c r="C19" s="1257"/>
      <c r="D19" s="1258"/>
      <c r="E19" s="1520" t="s">
        <v>1985</v>
      </c>
      <c r="F19" s="1543" t="s">
        <v>1794</v>
      </c>
      <c r="G19" s="1546" t="s">
        <v>4118</v>
      </c>
      <c r="H19" s="1547" t="s">
        <v>4105</v>
      </c>
      <c r="I19" s="1250"/>
      <c r="J19" s="1250"/>
      <c r="K19" s="1250"/>
      <c r="L19"/>
    </row>
    <row r="20" spans="1:12" ht="15" hidden="1" customHeight="1" thickBot="1">
      <c r="B20" s="1213"/>
      <c r="C20" s="1261"/>
      <c r="D20" s="1332" t="s">
        <v>4101</v>
      </c>
      <c r="E20" s="1518" t="s">
        <v>3738</v>
      </c>
      <c r="F20" s="1519" t="s">
        <v>3127</v>
      </c>
      <c r="G20" s="1519" t="s">
        <v>4122</v>
      </c>
      <c r="H20" s="1519" t="s">
        <v>3604</v>
      </c>
      <c r="I20" s="1250"/>
      <c r="J20" s="1250"/>
      <c r="K20" s="1250"/>
      <c r="L20"/>
    </row>
    <row r="21" spans="1:12" ht="15" hidden="1" customHeight="1" thickTop="1" thickBot="1">
      <c r="B21" s="1213" t="s">
        <v>4123</v>
      </c>
      <c r="C21" s="1496" t="s">
        <v>2950</v>
      </c>
      <c r="D21" s="1542" t="s">
        <v>4124</v>
      </c>
      <c r="E21" s="1534">
        <v>44513</v>
      </c>
      <c r="F21" s="1602">
        <v>44536</v>
      </c>
      <c r="G21" s="1451">
        <v>44540</v>
      </c>
      <c r="H21" s="1451">
        <v>44542</v>
      </c>
      <c r="I21" s="1199">
        <v>44498</v>
      </c>
      <c r="J21" s="1250">
        <v>44499</v>
      </c>
      <c r="K21" s="1250">
        <v>44493</v>
      </c>
      <c r="L21" s="1250">
        <v>44494</v>
      </c>
    </row>
    <row r="22" spans="1:12" ht="15" hidden="1" customHeight="1" thickTop="1" thickBot="1">
      <c r="B22" s="1213" t="s">
        <v>3749</v>
      </c>
      <c r="C22" s="1559" t="s">
        <v>2159</v>
      </c>
      <c r="D22" s="1540" t="s">
        <v>4125</v>
      </c>
      <c r="E22" s="1541" t="s">
        <v>2159</v>
      </c>
      <c r="F22" s="1539"/>
      <c r="G22" s="1539"/>
      <c r="H22" s="1553"/>
      <c r="I22" s="1199">
        <v>44505</v>
      </c>
      <c r="J22" s="1250">
        <v>44506</v>
      </c>
      <c r="K22" s="1250">
        <v>44500</v>
      </c>
      <c r="L22" s="1250">
        <v>44501</v>
      </c>
    </row>
    <row r="23" spans="1:12" ht="30.75" hidden="1" customHeight="1" thickBot="1">
      <c r="B23" s="1213"/>
      <c r="C23" s="1257"/>
      <c r="D23" s="1258"/>
      <c r="E23" s="1520" t="s">
        <v>1985</v>
      </c>
      <c r="F23" s="1543" t="s">
        <v>1794</v>
      </c>
      <c r="G23" s="1546" t="s">
        <v>4118</v>
      </c>
      <c r="H23" s="1547" t="s">
        <v>4105</v>
      </c>
      <c r="I23" s="1199"/>
      <c r="J23" s="1250"/>
      <c r="K23" s="1250"/>
      <c r="L23" s="1250"/>
    </row>
    <row r="24" spans="1:12" ht="15" hidden="1" customHeight="1" thickBot="1">
      <c r="B24" s="1213"/>
      <c r="C24" s="1261"/>
      <c r="D24" s="1332" t="s">
        <v>4101</v>
      </c>
      <c r="E24" s="1518" t="s">
        <v>3738</v>
      </c>
      <c r="F24" s="1519" t="s">
        <v>3127</v>
      </c>
      <c r="G24" s="1519" t="s">
        <v>3129</v>
      </c>
      <c r="H24" s="1519" t="s">
        <v>3557</v>
      </c>
      <c r="I24" s="1199"/>
      <c r="J24" s="1247" t="s">
        <v>3136</v>
      </c>
      <c r="K24" s="1248" t="s">
        <v>3853</v>
      </c>
      <c r="L24" s="1248" t="s">
        <v>3854</v>
      </c>
    </row>
    <row r="25" spans="1:12" ht="15" hidden="1" customHeight="1" thickTop="1" thickBot="1">
      <c r="B25" s="1213" t="s">
        <v>4126</v>
      </c>
      <c r="C25" s="1586" t="s">
        <v>3148</v>
      </c>
      <c r="D25" s="1532" t="s">
        <v>4127</v>
      </c>
      <c r="E25" s="1585" t="s">
        <v>2159</v>
      </c>
      <c r="F25" s="1584"/>
      <c r="G25" s="1584"/>
      <c r="H25" s="1584"/>
      <c r="I25" s="1199">
        <v>44526</v>
      </c>
      <c r="J25" s="1250">
        <v>44527</v>
      </c>
      <c r="K25" s="1250">
        <v>44521</v>
      </c>
      <c r="L25" s="1250">
        <v>44522</v>
      </c>
    </row>
    <row r="26" spans="1:12" ht="15" hidden="1" customHeight="1" thickTop="1" thickBot="1">
      <c r="A26" s="1213" t="s">
        <v>4128</v>
      </c>
      <c r="C26" s="1588" t="s">
        <v>4129</v>
      </c>
      <c r="D26" s="1540" t="s">
        <v>4130</v>
      </c>
      <c r="E26" s="1453">
        <v>44537</v>
      </c>
      <c r="F26" s="1264">
        <v>44578</v>
      </c>
      <c r="G26" s="1264">
        <v>44583</v>
      </c>
      <c r="H26" s="1264">
        <v>44585</v>
      </c>
      <c r="I26" s="1199">
        <v>44533</v>
      </c>
      <c r="J26" s="1250">
        <v>44534</v>
      </c>
      <c r="K26" s="1250">
        <v>44528</v>
      </c>
      <c r="L26" s="1250">
        <v>44529</v>
      </c>
    </row>
    <row r="27" spans="1:12" ht="26.45" hidden="1" customHeight="1" thickBot="1">
      <c r="A27" s="1213"/>
      <c r="C27" s="1257"/>
      <c r="D27" s="1258"/>
      <c r="E27" s="1520" t="s">
        <v>1985</v>
      </c>
      <c r="F27" s="1547" t="s">
        <v>4105</v>
      </c>
      <c r="G27" s="1546" t="s">
        <v>4118</v>
      </c>
      <c r="H27" s="1543" t="s">
        <v>1794</v>
      </c>
      <c r="I27" s="1199"/>
      <c r="J27" s="1250"/>
      <c r="K27" s="1250"/>
      <c r="L27" s="1250"/>
    </row>
    <row r="28" spans="1:12" ht="15" hidden="1" customHeight="1" thickBot="1">
      <c r="A28" s="1213"/>
      <c r="B28" s="1640" t="s">
        <v>4131</v>
      </c>
      <c r="C28" s="1261"/>
      <c r="D28" s="1332" t="s">
        <v>4132</v>
      </c>
      <c r="E28" s="1518" t="s">
        <v>2888</v>
      </c>
      <c r="F28" s="1519" t="s">
        <v>4133</v>
      </c>
      <c r="G28" s="1519" t="s">
        <v>4134</v>
      </c>
      <c r="H28" s="1519" t="s">
        <v>4135</v>
      </c>
      <c r="I28" s="1199"/>
      <c r="J28" s="1247" t="s">
        <v>3136</v>
      </c>
      <c r="K28" s="1248" t="s">
        <v>3853</v>
      </c>
      <c r="L28" s="1248" t="s">
        <v>3854</v>
      </c>
    </row>
    <row r="29" spans="1:12" ht="15" hidden="1" customHeight="1" thickTop="1">
      <c r="A29" s="1213"/>
      <c r="B29" s="1640">
        <v>5</v>
      </c>
      <c r="C29" s="1699" t="s">
        <v>2527</v>
      </c>
      <c r="D29" s="1700" t="s">
        <v>4136</v>
      </c>
      <c r="E29" s="1701" t="s">
        <v>4137</v>
      </c>
      <c r="F29" s="1702"/>
      <c r="G29" s="1698"/>
      <c r="H29" s="1698"/>
      <c r="I29" s="1199">
        <v>44596</v>
      </c>
      <c r="J29" s="1250">
        <v>44597</v>
      </c>
      <c r="K29" s="1250">
        <v>44591</v>
      </c>
      <c r="L29" s="1250">
        <v>44592</v>
      </c>
    </row>
    <row r="30" spans="1:12" ht="15" hidden="1" customHeight="1">
      <c r="A30" s="1213"/>
      <c r="B30" s="1640">
        <v>7</v>
      </c>
      <c r="C30" s="1703" t="s">
        <v>4138</v>
      </c>
      <c r="D30" s="1703" t="s">
        <v>4139</v>
      </c>
      <c r="E30" s="1704">
        <v>44617</v>
      </c>
      <c r="F30" s="1264">
        <v>44697</v>
      </c>
      <c r="G30" s="1724">
        <v>44691</v>
      </c>
      <c r="H30" s="1264">
        <v>44653</v>
      </c>
      <c r="I30" s="1199">
        <v>44610</v>
      </c>
      <c r="J30" s="1250">
        <v>44611</v>
      </c>
      <c r="K30" s="1250">
        <v>44605</v>
      </c>
      <c r="L30" s="1250">
        <v>44606</v>
      </c>
    </row>
    <row r="31" spans="1:12" ht="14.25" hidden="1" customHeight="1">
      <c r="A31" s="1213" t="s">
        <v>4140</v>
      </c>
      <c r="B31" s="1641">
        <v>10</v>
      </c>
      <c r="C31" s="1266" t="s">
        <v>4141</v>
      </c>
      <c r="D31" s="1267" t="s">
        <v>4142</v>
      </c>
      <c r="E31" s="1538">
        <v>44635</v>
      </c>
      <c r="F31" s="1451">
        <v>44702</v>
      </c>
      <c r="G31" s="1722" t="s">
        <v>2159</v>
      </c>
      <c r="H31" s="1451">
        <v>44710</v>
      </c>
      <c r="I31" s="1199">
        <v>44631</v>
      </c>
      <c r="J31" s="1250">
        <v>44632</v>
      </c>
      <c r="K31" s="1250">
        <v>44626</v>
      </c>
      <c r="L31" s="1250">
        <v>44627</v>
      </c>
    </row>
    <row r="32" spans="1:12" ht="14.25" hidden="1" customHeight="1">
      <c r="A32" s="1213" t="s">
        <v>4143</v>
      </c>
      <c r="B32" s="1641">
        <v>13</v>
      </c>
      <c r="C32" s="1431" t="s">
        <v>2151</v>
      </c>
      <c r="D32" s="1304" t="s">
        <v>4144</v>
      </c>
      <c r="E32" s="1375">
        <v>44652</v>
      </c>
      <c r="F32" s="1566">
        <v>44717</v>
      </c>
      <c r="G32" s="1566">
        <v>44729</v>
      </c>
      <c r="H32" s="1566">
        <v>44737</v>
      </c>
      <c r="I32" s="1199">
        <v>44652</v>
      </c>
      <c r="J32" s="1250">
        <v>44653</v>
      </c>
      <c r="K32" s="1250">
        <v>44647</v>
      </c>
      <c r="L32" s="1250">
        <v>44648</v>
      </c>
    </row>
    <row r="33" spans="1:12" ht="14.25" hidden="1" customHeight="1" thickBot="1">
      <c r="A33" s="1213" t="s">
        <v>4145</v>
      </c>
      <c r="B33" s="1641">
        <v>14</v>
      </c>
      <c r="C33" s="1266" t="s">
        <v>4146</v>
      </c>
      <c r="D33" s="1267" t="s">
        <v>4147</v>
      </c>
      <c r="E33" s="1451">
        <v>44661</v>
      </c>
      <c r="F33" s="1451">
        <f>E33+24+40</f>
        <v>44725</v>
      </c>
      <c r="G33" s="1451">
        <f>E33+29+35+12</f>
        <v>44737</v>
      </c>
      <c r="H33" s="1451">
        <f>E33+33+37+10</f>
        <v>44741</v>
      </c>
      <c r="I33" s="1199">
        <f t="shared" ref="I33" si="10">I32+7</f>
        <v>44659</v>
      </c>
      <c r="J33" s="1250">
        <f t="shared" ref="J33" si="11">I33+1</f>
        <v>44660</v>
      </c>
      <c r="K33" s="1250">
        <f t="shared" ref="K33" si="12">J33-6</f>
        <v>44654</v>
      </c>
      <c r="L33" s="1250">
        <f t="shared" ref="L33" si="13">K33+1</f>
        <v>44655</v>
      </c>
    </row>
    <row r="34" spans="1:12" ht="45.75" hidden="1" thickBot="1">
      <c r="A34" s="1213"/>
      <c r="C34" s="1257"/>
      <c r="D34" s="1258"/>
      <c r="E34" s="1520" t="s">
        <v>1985</v>
      </c>
      <c r="F34" s="1547" t="s">
        <v>4105</v>
      </c>
      <c r="G34" s="1546" t="s">
        <v>4118</v>
      </c>
      <c r="H34" s="1543" t="s">
        <v>1135</v>
      </c>
      <c r="I34" s="1199"/>
      <c r="J34" s="1250"/>
      <c r="K34" s="1250"/>
      <c r="L34" s="1250"/>
    </row>
    <row r="35" spans="1:12" ht="14.25" hidden="1" customHeight="1" thickBot="1">
      <c r="A35" s="1213"/>
      <c r="B35" s="1640" t="s">
        <v>4131</v>
      </c>
      <c r="C35" s="1261"/>
      <c r="D35" s="1332" t="s">
        <v>4101</v>
      </c>
      <c r="E35" s="1518" t="s">
        <v>3738</v>
      </c>
      <c r="F35" s="1519" t="s">
        <v>4148</v>
      </c>
      <c r="G35" s="1519" t="s">
        <v>4149</v>
      </c>
      <c r="H35" s="1519" t="s">
        <v>4135</v>
      </c>
      <c r="I35" s="1199"/>
      <c r="J35" s="1247" t="s">
        <v>3136</v>
      </c>
      <c r="K35" s="1248" t="s">
        <v>3853</v>
      </c>
      <c r="L35" s="1248" t="s">
        <v>3854</v>
      </c>
    </row>
    <row r="36" spans="1:12" ht="13.5" hidden="1" customHeight="1" thickTop="1">
      <c r="A36" s="1213" t="s">
        <v>4150</v>
      </c>
      <c r="B36" s="1641">
        <v>15</v>
      </c>
      <c r="C36" s="1266" t="s">
        <v>4151</v>
      </c>
      <c r="D36" s="1267" t="s">
        <v>4152</v>
      </c>
      <c r="E36" s="1451">
        <v>44670</v>
      </c>
      <c r="F36" s="1451">
        <v>44740</v>
      </c>
      <c r="G36" s="1722" t="s">
        <v>2159</v>
      </c>
      <c r="H36" s="1781">
        <v>44752</v>
      </c>
      <c r="I36" s="1199">
        <v>44666</v>
      </c>
      <c r="J36" s="1250">
        <v>44667</v>
      </c>
      <c r="K36" s="1250">
        <v>44661</v>
      </c>
      <c r="L36" s="1250">
        <v>44662</v>
      </c>
    </row>
    <row r="37" spans="1:12" ht="14.25" hidden="1" customHeight="1">
      <c r="A37" s="1213" t="s">
        <v>4153</v>
      </c>
      <c r="B37" s="1641">
        <v>19</v>
      </c>
      <c r="C37" s="1293" t="s">
        <v>2151</v>
      </c>
      <c r="D37" s="1267" t="s">
        <v>4154</v>
      </c>
      <c r="E37" s="1451">
        <v>44695</v>
      </c>
      <c r="F37" s="1264">
        <v>44725</v>
      </c>
      <c r="G37" s="1779" t="s">
        <v>2159</v>
      </c>
      <c r="H37" s="1781">
        <v>44770</v>
      </c>
      <c r="I37" s="1199">
        <v>44694</v>
      </c>
      <c r="J37" s="1250">
        <v>44695</v>
      </c>
      <c r="K37" s="1250">
        <v>44689</v>
      </c>
      <c r="L37" s="1250">
        <v>44690</v>
      </c>
    </row>
    <row r="38" spans="1:12" ht="14.25" hidden="1" customHeight="1">
      <c r="A38" s="1213" t="s">
        <v>4155</v>
      </c>
      <c r="B38" s="1641">
        <v>20</v>
      </c>
      <c r="C38" s="1266" t="s">
        <v>2675</v>
      </c>
      <c r="D38" s="1267" t="s">
        <v>4156</v>
      </c>
      <c r="E38" s="1451">
        <v>44703</v>
      </c>
      <c r="F38" s="1451">
        <v>44738</v>
      </c>
      <c r="G38" s="1779" t="s">
        <v>2159</v>
      </c>
      <c r="H38" s="1781">
        <v>44784</v>
      </c>
      <c r="I38" s="1199">
        <v>44701</v>
      </c>
      <c r="J38" s="1250">
        <v>44702</v>
      </c>
      <c r="K38" s="1250">
        <v>44696</v>
      </c>
      <c r="L38" s="1250">
        <v>44697</v>
      </c>
    </row>
    <row r="39" spans="1:12" ht="14.25" hidden="1" customHeight="1" thickBot="1">
      <c r="A39" s="1213" t="s">
        <v>4157</v>
      </c>
      <c r="B39" s="1641">
        <v>21</v>
      </c>
      <c r="C39" s="1397" t="s">
        <v>2747</v>
      </c>
      <c r="D39" s="1708" t="s">
        <v>4158</v>
      </c>
      <c r="E39" s="1269">
        <v>44710</v>
      </c>
      <c r="F39" s="1534">
        <v>44745</v>
      </c>
      <c r="G39" s="1269">
        <v>44750</v>
      </c>
      <c r="H39" s="1822">
        <v>44784</v>
      </c>
      <c r="I39" s="1199">
        <v>44708</v>
      </c>
      <c r="J39" s="1250">
        <v>44709</v>
      </c>
      <c r="K39" s="1250">
        <v>44703</v>
      </c>
      <c r="L39" s="1250">
        <v>44704</v>
      </c>
    </row>
    <row r="40" spans="1:12" ht="14.25" hidden="1" customHeight="1" thickTop="1">
      <c r="A40" s="1213" t="s">
        <v>4159</v>
      </c>
      <c r="B40" s="1641">
        <v>23</v>
      </c>
      <c r="C40" s="1266" t="s">
        <v>4160</v>
      </c>
      <c r="D40" s="1267" t="s">
        <v>4161</v>
      </c>
      <c r="E40" s="1413" t="s">
        <v>2159</v>
      </c>
      <c r="F40" s="1698"/>
      <c r="G40" s="1837"/>
      <c r="H40" s="1698"/>
      <c r="I40" s="1199">
        <v>44722</v>
      </c>
      <c r="J40" s="1250">
        <v>44723</v>
      </c>
      <c r="K40" s="1250">
        <v>44717</v>
      </c>
      <c r="L40" s="1250">
        <v>44718</v>
      </c>
    </row>
    <row r="41" spans="1:12" ht="39" hidden="1" customHeight="1">
      <c r="A41" s="1213" t="s">
        <v>4162</v>
      </c>
      <c r="B41" s="1641">
        <v>26</v>
      </c>
      <c r="C41" s="1501" t="s">
        <v>4163</v>
      </c>
      <c r="D41" s="1304" t="s">
        <v>4164</v>
      </c>
      <c r="E41" s="1395" t="s">
        <v>2159</v>
      </c>
      <c r="F41" s="1688" t="e">
        <v>#VALUE!</v>
      </c>
      <c r="G41" s="1779" t="s">
        <v>2159</v>
      </c>
      <c r="H41" s="1782" t="e">
        <v>#VALUE!</v>
      </c>
      <c r="I41" s="1199">
        <v>44743</v>
      </c>
      <c r="J41" s="1250">
        <v>44744</v>
      </c>
      <c r="K41" s="1250">
        <v>44738</v>
      </c>
      <c r="L41" s="1250">
        <v>44739</v>
      </c>
    </row>
    <row r="42" spans="1:12" ht="14.25" hidden="1" customHeight="1" thickBot="1">
      <c r="A42" s="1213" t="s">
        <v>4165</v>
      </c>
      <c r="B42" s="1641">
        <v>30</v>
      </c>
      <c r="C42" s="1873" t="s">
        <v>2151</v>
      </c>
      <c r="D42" s="1708" t="s">
        <v>4166</v>
      </c>
      <c r="E42" s="1861" t="s">
        <v>2159</v>
      </c>
      <c r="F42" s="1861"/>
      <c r="G42" s="1861" t="s">
        <v>2159</v>
      </c>
      <c r="H42" s="1826" t="e">
        <v>#VALUE!</v>
      </c>
      <c r="I42" s="1199">
        <v>44771</v>
      </c>
      <c r="J42" s="1250">
        <v>44772</v>
      </c>
      <c r="K42" s="1250">
        <v>44766</v>
      </c>
      <c r="L42" s="1250">
        <v>44767</v>
      </c>
    </row>
    <row r="43" spans="1:12" ht="14.25" hidden="1" customHeight="1" thickTop="1">
      <c r="A43" s="1213" t="s">
        <v>4167</v>
      </c>
      <c r="B43" s="1641">
        <v>33</v>
      </c>
      <c r="C43" s="1431" t="s">
        <v>2151</v>
      </c>
      <c r="D43" s="1304" t="s">
        <v>4168</v>
      </c>
      <c r="E43" s="1883">
        <v>44794</v>
      </c>
      <c r="F43" s="1698">
        <v>44834</v>
      </c>
      <c r="G43" s="1837">
        <v>44839</v>
      </c>
      <c r="H43" s="1781">
        <v>44874</v>
      </c>
      <c r="I43" s="1199">
        <v>44792</v>
      </c>
      <c r="J43" s="1250">
        <v>44793</v>
      </c>
      <c r="K43" s="1250">
        <v>44787</v>
      </c>
      <c r="L43" s="1250">
        <v>44788</v>
      </c>
    </row>
    <row r="44" spans="1:12" ht="14.25" hidden="1" customHeight="1" thickBot="1">
      <c r="A44" s="1213" t="s">
        <v>4169</v>
      </c>
      <c r="B44" s="1641">
        <v>34</v>
      </c>
      <c r="C44" s="1300" t="s">
        <v>2151</v>
      </c>
      <c r="D44" s="1708" t="s">
        <v>4170</v>
      </c>
      <c r="E44" s="1918">
        <v>44799</v>
      </c>
      <c r="F44" s="1584">
        <v>44839</v>
      </c>
      <c r="G44" s="1865" t="s">
        <v>2159</v>
      </c>
      <c r="H44" s="1822">
        <v>44879</v>
      </c>
      <c r="I44" s="1199">
        <v>44799</v>
      </c>
      <c r="J44" s="1250">
        <v>44800</v>
      </c>
      <c r="K44" s="1250">
        <v>44794</v>
      </c>
      <c r="L44" s="1250">
        <v>44795</v>
      </c>
    </row>
    <row r="45" spans="1:12" ht="14.25" hidden="1" customHeight="1" thickTop="1">
      <c r="A45" s="1213" t="s">
        <v>3161</v>
      </c>
      <c r="B45" s="1641">
        <v>36</v>
      </c>
      <c r="C45" s="1431" t="s">
        <v>2151</v>
      </c>
      <c r="D45" s="1304" t="s">
        <v>4171</v>
      </c>
      <c r="E45" s="1883">
        <v>44818</v>
      </c>
      <c r="F45" s="1698">
        <v>44858</v>
      </c>
      <c r="G45" s="1779" t="s">
        <v>2159</v>
      </c>
      <c r="H45" s="1782">
        <v>44898</v>
      </c>
      <c r="I45" s="1199">
        <v>44813</v>
      </c>
      <c r="J45" s="1250">
        <v>44814</v>
      </c>
      <c r="K45" s="1250">
        <v>44808</v>
      </c>
      <c r="L45" s="1250">
        <v>44809</v>
      </c>
    </row>
    <row r="46" spans="1:12" ht="14.25" hidden="1" customHeight="1" thickBot="1">
      <c r="A46" s="1213" t="s">
        <v>4172</v>
      </c>
      <c r="B46" s="1641">
        <v>39</v>
      </c>
      <c r="C46" s="1859" t="s">
        <v>4157</v>
      </c>
      <c r="D46" s="1532" t="s">
        <v>4173</v>
      </c>
      <c r="E46" s="1957">
        <v>44836</v>
      </c>
      <c r="F46" s="1269">
        <v>44871</v>
      </c>
      <c r="G46" s="1269">
        <v>44881</v>
      </c>
      <c r="H46" s="1862">
        <v>44916</v>
      </c>
      <c r="I46" s="1199">
        <v>44834</v>
      </c>
      <c r="J46" s="1250">
        <v>44835</v>
      </c>
      <c r="K46" s="1250">
        <v>44829</v>
      </c>
      <c r="L46" s="1250">
        <v>44830</v>
      </c>
    </row>
    <row r="47" spans="1:12" ht="36" hidden="1" customHeight="1" thickTop="1" thickBot="1">
      <c r="A47" s="1213"/>
      <c r="B47" s="1641"/>
      <c r="C47" s="1257"/>
      <c r="D47" s="1258"/>
      <c r="E47" s="1520" t="s">
        <v>1985</v>
      </c>
      <c r="F47" s="1994" t="s">
        <v>4174</v>
      </c>
      <c r="G47" s="1546" t="s">
        <v>4118</v>
      </c>
      <c r="H47" s="1543" t="s">
        <v>1135</v>
      </c>
      <c r="I47" s="1199"/>
      <c r="J47" s="1250"/>
      <c r="K47" s="1250"/>
      <c r="L47" s="1250"/>
    </row>
    <row r="48" spans="1:12" ht="18" hidden="1" customHeight="1" thickBot="1">
      <c r="A48" s="1213"/>
      <c r="B48" s="1641"/>
      <c r="C48" s="1261"/>
      <c r="D48" s="1332" t="s">
        <v>4101</v>
      </c>
      <c r="E48" s="1518" t="s">
        <v>3738</v>
      </c>
      <c r="F48" s="1519" t="s">
        <v>4148</v>
      </c>
      <c r="G48" s="1519" t="s">
        <v>4149</v>
      </c>
      <c r="H48" s="1519" t="s">
        <v>4135</v>
      </c>
      <c r="I48" s="1199"/>
      <c r="J48" s="1247" t="s">
        <v>3136</v>
      </c>
      <c r="K48" s="1248" t="s">
        <v>3853</v>
      </c>
      <c r="L48" s="1248" t="s">
        <v>3854</v>
      </c>
    </row>
    <row r="49" spans="1:12" ht="14.25" hidden="1" customHeight="1" thickTop="1">
      <c r="A49" s="1213" t="s">
        <v>4175</v>
      </c>
      <c r="B49" s="1641">
        <v>40</v>
      </c>
      <c r="C49" s="1501" t="s">
        <v>3796</v>
      </c>
      <c r="D49" s="1304" t="s">
        <v>4176</v>
      </c>
      <c r="E49" s="1264">
        <v>44842</v>
      </c>
      <c r="F49" s="1992">
        <f>E49+31</f>
        <v>44873</v>
      </c>
      <c r="G49" s="1779" t="s">
        <v>2159</v>
      </c>
      <c r="H49" s="1782">
        <v>44922</v>
      </c>
      <c r="I49" s="1199">
        <v>44841</v>
      </c>
      <c r="J49" s="1250">
        <v>44842</v>
      </c>
      <c r="K49" s="1250">
        <v>44836</v>
      </c>
      <c r="L49" s="1250">
        <v>44837</v>
      </c>
    </row>
    <row r="50" spans="1:12" ht="14.25" hidden="1" customHeight="1">
      <c r="A50" s="1213" t="s">
        <v>4177</v>
      </c>
      <c r="B50" s="1641">
        <v>41</v>
      </c>
      <c r="C50" s="1501" t="s">
        <v>4178</v>
      </c>
      <c r="D50" s="1304" t="s">
        <v>4179</v>
      </c>
      <c r="E50" s="1264">
        <v>44851</v>
      </c>
      <c r="F50" s="1992">
        <v>44879</v>
      </c>
      <c r="G50" s="1780">
        <v>44891</v>
      </c>
      <c r="H50" s="1782">
        <v>44931</v>
      </c>
      <c r="I50" s="1199">
        <v>44848</v>
      </c>
      <c r="J50" s="1250">
        <v>44849</v>
      </c>
      <c r="K50" s="1250">
        <v>44843</v>
      </c>
      <c r="L50" s="1250">
        <v>44844</v>
      </c>
    </row>
    <row r="51" spans="1:12" ht="14.25" hidden="1" customHeight="1">
      <c r="A51" s="1213" t="s">
        <v>4180</v>
      </c>
      <c r="B51" s="1641">
        <v>42</v>
      </c>
      <c r="C51" s="1266" t="s">
        <v>3148</v>
      </c>
      <c r="D51" s="1267" t="s">
        <v>4181</v>
      </c>
      <c r="E51" s="1451">
        <v>44857</v>
      </c>
      <c r="F51" s="1991">
        <v>44885</v>
      </c>
      <c r="G51" s="1722" t="s">
        <v>2159</v>
      </c>
      <c r="H51" s="1781">
        <v>44937</v>
      </c>
      <c r="I51" s="1199">
        <v>44855</v>
      </c>
      <c r="J51" s="1250">
        <v>44856</v>
      </c>
      <c r="K51" s="1250">
        <v>44850</v>
      </c>
      <c r="L51" s="1250">
        <v>44851</v>
      </c>
    </row>
    <row r="52" spans="1:12" ht="14.25" hidden="1" customHeight="1" thickBot="1">
      <c r="A52" s="1213" t="s">
        <v>4182</v>
      </c>
      <c r="B52" s="1641">
        <v>43</v>
      </c>
      <c r="C52" s="1859" t="s">
        <v>4183</v>
      </c>
      <c r="D52" s="1532" t="s">
        <v>4184</v>
      </c>
      <c r="E52" s="1930">
        <v>44864</v>
      </c>
      <c r="F52" s="1993">
        <f>E52+28+3</f>
        <v>44895</v>
      </c>
      <c r="G52" s="1269">
        <f>E52+40+3</f>
        <v>44907</v>
      </c>
      <c r="H52" s="1931">
        <f t="shared" ref="H52" si="14">E52+33+37+10</f>
        <v>44944</v>
      </c>
      <c r="I52" s="1199">
        <f>I51+7</f>
        <v>44862</v>
      </c>
      <c r="J52" s="1250">
        <f>I52+1</f>
        <v>44863</v>
      </c>
      <c r="K52" s="1250">
        <f>J52-6</f>
        <v>44857</v>
      </c>
      <c r="L52" s="1250">
        <f>K52+1</f>
        <v>44858</v>
      </c>
    </row>
    <row r="53" spans="1:12" ht="21" hidden="1" customHeight="1" thickTop="1">
      <c r="A53" s="1213" t="s">
        <v>4185</v>
      </c>
      <c r="B53" s="1641">
        <v>44</v>
      </c>
      <c r="C53" s="1983" t="s">
        <v>3066</v>
      </c>
      <c r="D53" s="1984" t="s">
        <v>4186</v>
      </c>
      <c r="E53" s="1453">
        <v>44869</v>
      </c>
      <c r="F53" s="1453">
        <f t="shared" ref="F53:F55" si="15">E53+28</f>
        <v>44897</v>
      </c>
      <c r="G53" s="1985" t="s">
        <v>2159</v>
      </c>
      <c r="H53" s="1782">
        <f>E53+33+37+10</f>
        <v>44949</v>
      </c>
      <c r="I53" s="1199">
        <f>I52+7</f>
        <v>44869</v>
      </c>
      <c r="J53" s="1250">
        <f>I53+1</f>
        <v>44870</v>
      </c>
      <c r="K53" s="1250">
        <f>J53-6</f>
        <v>44864</v>
      </c>
      <c r="L53" s="1250">
        <f>K53+1</f>
        <v>44865</v>
      </c>
    </row>
    <row r="54" spans="1:12" ht="21" hidden="1" customHeight="1">
      <c r="A54" s="1213" t="s">
        <v>4187</v>
      </c>
      <c r="B54" s="1641">
        <v>45</v>
      </c>
      <c r="C54" s="1266" t="s">
        <v>4188</v>
      </c>
      <c r="D54" s="1267" t="s">
        <v>4189</v>
      </c>
      <c r="E54" s="1451">
        <v>44879</v>
      </c>
      <c r="F54" s="1451">
        <f t="shared" si="15"/>
        <v>44907</v>
      </c>
      <c r="G54" s="1451">
        <f>E54+40</f>
        <v>44919</v>
      </c>
      <c r="H54" s="1782">
        <f>E54+33+37+10</f>
        <v>44959</v>
      </c>
      <c r="I54" s="1199">
        <f>I53+7</f>
        <v>44876</v>
      </c>
      <c r="J54" s="1250">
        <f>I54+1</f>
        <v>44877</v>
      </c>
      <c r="K54" s="1250">
        <f>J54-6</f>
        <v>44871</v>
      </c>
      <c r="L54" s="1250">
        <f>K54+1</f>
        <v>44872</v>
      </c>
    </row>
    <row r="55" spans="1:12" ht="21" hidden="1" customHeight="1">
      <c r="A55" s="1213" t="s">
        <v>3142</v>
      </c>
      <c r="B55" s="1641">
        <v>46</v>
      </c>
      <c r="C55" s="1982" t="s">
        <v>2895</v>
      </c>
      <c r="D55" s="1267" t="s">
        <v>4190</v>
      </c>
      <c r="E55" s="1451">
        <v>44886</v>
      </c>
      <c r="F55" s="1451">
        <f t="shared" si="15"/>
        <v>44914</v>
      </c>
      <c r="G55" s="1722" t="s">
        <v>2159</v>
      </c>
      <c r="H55" s="1781">
        <f>E55+33+37+10</f>
        <v>44966</v>
      </c>
      <c r="I55" s="1199">
        <f>I54+7</f>
        <v>44883</v>
      </c>
      <c r="J55" s="1250">
        <f>I55+1</f>
        <v>44884</v>
      </c>
      <c r="K55" s="1250">
        <f>J55-6</f>
        <v>44878</v>
      </c>
      <c r="L55" s="1250">
        <f>K55+1</f>
        <v>44879</v>
      </c>
    </row>
    <row r="56" spans="1:12" ht="14.25" hidden="1" customHeight="1" thickBot="1">
      <c r="A56" s="1213"/>
      <c r="B56" s="1641"/>
      <c r="C56" s="1199"/>
      <c r="D56" s="2039"/>
      <c r="E56" s="1250"/>
      <c r="F56" s="1250"/>
      <c r="G56"/>
      <c r="H56"/>
      <c r="I56"/>
      <c r="J56"/>
      <c r="K56"/>
      <c r="L56"/>
    </row>
    <row r="57" spans="1:12" ht="45.75" hidden="1" thickBot="1">
      <c r="A57" s="1213"/>
      <c r="B57" s="1641"/>
      <c r="C57" s="1257"/>
      <c r="D57" s="2038"/>
      <c r="E57" s="1520" t="s">
        <v>1985</v>
      </c>
      <c r="F57" s="1994" t="s">
        <v>4105</v>
      </c>
      <c r="G57" s="1546" t="s">
        <v>4118</v>
      </c>
      <c r="H57"/>
      <c r="I57" s="1199"/>
      <c r="J57" s="1250"/>
      <c r="K57" s="1250"/>
      <c r="L57" s="1250"/>
    </row>
    <row r="58" spans="1:12" ht="14.25" hidden="1" customHeight="1" thickBot="1">
      <c r="A58" s="1213"/>
      <c r="B58" s="1641" t="s">
        <v>4191</v>
      </c>
      <c r="C58" s="1261"/>
      <c r="D58" s="1332" t="s">
        <v>4101</v>
      </c>
      <c r="E58" s="1518" t="s">
        <v>3738</v>
      </c>
      <c r="F58" s="1519" t="s">
        <v>4148</v>
      </c>
      <c r="G58" s="1519" t="s">
        <v>4149</v>
      </c>
      <c r="H58"/>
      <c r="I58" s="1199"/>
      <c r="J58" s="1247" t="s">
        <v>3136</v>
      </c>
      <c r="K58" s="1248" t="s">
        <v>3853</v>
      </c>
      <c r="L58" s="1248" t="s">
        <v>3854</v>
      </c>
    </row>
    <row r="59" spans="1:12" ht="21" hidden="1" customHeight="1" thickTop="1">
      <c r="A59" s="1213"/>
      <c r="B59" s="1641">
        <v>3</v>
      </c>
      <c r="C59" s="1293" t="s">
        <v>2527</v>
      </c>
      <c r="D59" s="1267" t="s">
        <v>4192</v>
      </c>
      <c r="E59" s="1451">
        <v>44946</v>
      </c>
      <c r="F59" s="1841" t="s">
        <v>4193</v>
      </c>
      <c r="G59" s="1841" t="s">
        <v>4193</v>
      </c>
      <c r="H59" s="62" t="s">
        <v>4194</v>
      </c>
      <c r="I59" s="1199">
        <v>44946</v>
      </c>
      <c r="J59" s="1250">
        <v>44947</v>
      </c>
      <c r="K59" s="1250">
        <v>44941</v>
      </c>
      <c r="L59" s="1250">
        <v>44942</v>
      </c>
    </row>
    <row r="60" spans="1:12" ht="39" hidden="1" customHeight="1">
      <c r="A60" s="1213"/>
      <c r="B60" s="1641">
        <v>5</v>
      </c>
      <c r="C60" s="1431" t="s">
        <v>2151</v>
      </c>
      <c r="D60" s="1304" t="s">
        <v>4195</v>
      </c>
      <c r="E60" s="1724">
        <v>44960</v>
      </c>
      <c r="F60" s="2198" t="s">
        <v>4196</v>
      </c>
      <c r="G60" s="2198" t="s">
        <v>4197</v>
      </c>
      <c r="H60" s="2195"/>
      <c r="I60" s="1199">
        <v>44960</v>
      </c>
      <c r="J60" s="1250">
        <v>44961</v>
      </c>
      <c r="K60" s="1250">
        <v>44955</v>
      </c>
      <c r="L60" s="1250">
        <v>44956</v>
      </c>
    </row>
    <row r="61" spans="1:12" ht="21" hidden="1" customHeight="1">
      <c r="A61" s="1213"/>
      <c r="B61" s="1641"/>
      <c r="C61" s="2199" t="s">
        <v>4198</v>
      </c>
      <c r="D61" s="2200"/>
      <c r="E61" s="2201">
        <v>44960</v>
      </c>
      <c r="F61" s="2202">
        <v>44990</v>
      </c>
      <c r="G61" s="2196"/>
      <c r="H61" s="2203" t="s">
        <v>4199</v>
      </c>
      <c r="I61" s="1199"/>
      <c r="J61" s="1250"/>
      <c r="K61" s="1250"/>
      <c r="L61" s="1250"/>
    </row>
    <row r="62" spans="1:12" ht="21" hidden="1" customHeight="1">
      <c r="A62" s="1213"/>
      <c r="B62" s="1641"/>
      <c r="C62" s="2199" t="s">
        <v>4200</v>
      </c>
      <c r="D62" s="2200"/>
      <c r="E62" s="2201">
        <v>44960</v>
      </c>
      <c r="F62" s="2196"/>
      <c r="G62" s="2202">
        <v>45003</v>
      </c>
      <c r="H62" s="2203" t="s">
        <v>4201</v>
      </c>
      <c r="I62" s="1199"/>
      <c r="J62" s="1250"/>
      <c r="K62" s="1250"/>
      <c r="L62" s="1250"/>
    </row>
    <row r="63" spans="1:12" ht="21" hidden="1" customHeight="1" thickBot="1">
      <c r="A63" s="1213" t="s">
        <v>4202</v>
      </c>
      <c r="B63" s="1641">
        <v>6</v>
      </c>
      <c r="C63" s="1431" t="s">
        <v>2151</v>
      </c>
      <c r="D63" s="1267" t="s">
        <v>4203</v>
      </c>
      <c r="E63" s="1698">
        <v>44967</v>
      </c>
      <c r="F63" s="1698">
        <v>44995</v>
      </c>
      <c r="G63" s="1865" t="s">
        <v>2159</v>
      </c>
      <c r="H63"/>
      <c r="I63" s="1199">
        <v>44967</v>
      </c>
      <c r="J63" s="1250">
        <v>44968</v>
      </c>
      <c r="K63" s="1250">
        <v>44962</v>
      </c>
      <c r="L63" s="1250">
        <v>44963</v>
      </c>
    </row>
    <row r="64" spans="1:12" ht="21" hidden="1" customHeight="1" thickTop="1" thickBot="1">
      <c r="A64" s="1213"/>
      <c r="B64" s="1641"/>
      <c r="C64" s="2208" t="s">
        <v>4204</v>
      </c>
      <c r="D64" s="2209"/>
      <c r="E64" s="2209">
        <v>44970</v>
      </c>
      <c r="F64" s="2210">
        <v>44998</v>
      </c>
      <c r="G64" s="2210">
        <v>45003</v>
      </c>
      <c r="H64" s="2203" t="s">
        <v>4201</v>
      </c>
      <c r="I64" s="1199"/>
      <c r="J64" s="1250"/>
      <c r="K64" s="1250"/>
      <c r="L64" s="1250"/>
    </row>
    <row r="65" spans="1:16" ht="27" hidden="1" customHeight="1" thickBot="1">
      <c r="A65" s="1213"/>
      <c r="B65" s="1641"/>
      <c r="C65" s="68"/>
      <c r="D65" s="742"/>
      <c r="E65" s="2413" t="s">
        <v>1985</v>
      </c>
      <c r="F65" s="2414" t="s">
        <v>4105</v>
      </c>
      <c r="G65" s="2415" t="s">
        <v>4118</v>
      </c>
      <c r="H65" s="1249"/>
      <c r="I65" s="1975"/>
      <c r="J65" s="1250"/>
      <c r="K65" s="1250"/>
      <c r="L65" s="1250"/>
      <c r="M65"/>
      <c r="N65"/>
      <c r="O65"/>
      <c r="P65"/>
    </row>
    <row r="66" spans="1:16" ht="13.5" hidden="1" thickBot="1">
      <c r="A66" s="1213"/>
      <c r="B66" s="2447"/>
      <c r="C66" s="1332"/>
      <c r="D66" s="1332" t="s">
        <v>4101</v>
      </c>
      <c r="E66" s="1518" t="s">
        <v>3738</v>
      </c>
      <c r="F66" s="2418" t="s">
        <v>4205</v>
      </c>
      <c r="G66" s="2418" t="s">
        <v>4206</v>
      </c>
      <c r="H66" s="1249"/>
      <c r="I66" s="1975"/>
      <c r="J66" s="1247" t="s">
        <v>3136</v>
      </c>
      <c r="K66" s="1248" t="s">
        <v>3853</v>
      </c>
      <c r="L66" s="1248" t="s">
        <v>3854</v>
      </c>
      <c r="M66"/>
      <c r="N66"/>
      <c r="O66"/>
      <c r="P66"/>
    </row>
    <row r="67" spans="1:16" ht="21" hidden="1" customHeight="1" thickTop="1">
      <c r="A67" s="1213" t="s">
        <v>4207</v>
      </c>
      <c r="B67" s="2447">
        <v>10</v>
      </c>
      <c r="C67" s="1132" t="s">
        <v>2892</v>
      </c>
      <c r="D67" s="2419" t="s">
        <v>4208</v>
      </c>
      <c r="E67" s="2420">
        <v>44997</v>
      </c>
      <c r="F67" s="2421" t="s">
        <v>2159</v>
      </c>
      <c r="G67" s="2421" t="s">
        <v>2159</v>
      </c>
      <c r="H67" s="1249"/>
      <c r="I67" s="1975">
        <v>44995</v>
      </c>
      <c r="J67" s="1250">
        <v>44996</v>
      </c>
      <c r="K67" s="1250">
        <v>44990</v>
      </c>
      <c r="L67" s="1250">
        <v>44991</v>
      </c>
      <c r="M67"/>
      <c r="N67"/>
      <c r="O67"/>
      <c r="P67"/>
    </row>
    <row r="68" spans="1:16" ht="21" hidden="1" customHeight="1">
      <c r="A68" s="1213" t="s">
        <v>3049</v>
      </c>
      <c r="B68" s="2447">
        <v>11</v>
      </c>
      <c r="C68" s="1132" t="s">
        <v>4209</v>
      </c>
      <c r="D68" s="2419" t="s">
        <v>4210</v>
      </c>
      <c r="E68" s="2422">
        <v>45010</v>
      </c>
      <c r="F68" s="2421" t="s">
        <v>2159</v>
      </c>
      <c r="G68" s="2421" t="s">
        <v>2159</v>
      </c>
      <c r="H68" s="1249"/>
      <c r="I68" s="1975">
        <v>45002</v>
      </c>
      <c r="J68" s="1250">
        <v>45003</v>
      </c>
      <c r="K68" s="1250">
        <v>44997</v>
      </c>
      <c r="L68" s="1250">
        <v>44998</v>
      </c>
      <c r="M68"/>
      <c r="N68"/>
      <c r="O68"/>
      <c r="P68"/>
    </row>
    <row r="69" spans="1:16" ht="21" hidden="1" customHeight="1" thickBot="1">
      <c r="A69" s="1213" t="s">
        <v>4211</v>
      </c>
      <c r="B69" s="2447">
        <v>13</v>
      </c>
      <c r="C69" s="2274" t="s">
        <v>2151</v>
      </c>
      <c r="D69" s="2423" t="s">
        <v>4212</v>
      </c>
      <c r="E69" s="2424">
        <v>45017</v>
      </c>
      <c r="F69" s="2425">
        <v>45048</v>
      </c>
      <c r="G69" s="2425">
        <v>45053</v>
      </c>
      <c r="H69" s="1249"/>
      <c r="I69" s="1975">
        <v>45016</v>
      </c>
      <c r="J69" s="1250">
        <v>45017</v>
      </c>
      <c r="K69" s="1250">
        <v>45011</v>
      </c>
      <c r="L69" s="1250">
        <v>45012</v>
      </c>
      <c r="M69"/>
      <c r="N69"/>
      <c r="O69"/>
      <c r="P69"/>
    </row>
    <row r="70" spans="1:16" ht="21" hidden="1" customHeight="1" thickTop="1">
      <c r="A70" s="1213" t="s">
        <v>4213</v>
      </c>
      <c r="B70" s="2447">
        <v>15</v>
      </c>
      <c r="C70" s="2381" t="s">
        <v>2151</v>
      </c>
      <c r="D70" s="2419" t="s">
        <v>4214</v>
      </c>
      <c r="E70" s="2426">
        <v>45030</v>
      </c>
      <c r="F70" s="2426">
        <v>45061</v>
      </c>
      <c r="G70" s="2426">
        <v>45066</v>
      </c>
      <c r="H70" s="1249"/>
      <c r="I70" s="1975">
        <v>45030</v>
      </c>
      <c r="J70" s="1250">
        <v>45031</v>
      </c>
      <c r="K70" s="1250">
        <v>45025</v>
      </c>
      <c r="L70" s="1250">
        <v>45026</v>
      </c>
      <c r="M70"/>
      <c r="N70"/>
      <c r="O70"/>
      <c r="P70"/>
    </row>
    <row r="71" spans="1:16" hidden="1">
      <c r="A71" s="1213" t="s">
        <v>4215</v>
      </c>
      <c r="B71" s="2447">
        <v>16</v>
      </c>
      <c r="C71" s="1132" t="s">
        <v>4216</v>
      </c>
      <c r="D71" s="2419" t="s">
        <v>4217</v>
      </c>
      <c r="E71" s="2427">
        <v>45038</v>
      </c>
      <c r="F71" s="2426">
        <v>45069</v>
      </c>
      <c r="G71" s="2426">
        <v>45074</v>
      </c>
      <c r="H71" s="1249"/>
      <c r="I71" s="1975">
        <v>45037</v>
      </c>
      <c r="J71" s="1250">
        <v>45038</v>
      </c>
      <c r="K71" s="1250">
        <v>45032</v>
      </c>
      <c r="L71" s="1250">
        <v>45033</v>
      </c>
      <c r="M71"/>
      <c r="N71"/>
      <c r="O71"/>
      <c r="P71"/>
    </row>
    <row r="72" spans="1:16" ht="13.5" hidden="1" thickBot="1">
      <c r="A72" s="1213" t="s">
        <v>4218</v>
      </c>
      <c r="B72" s="2447">
        <v>17</v>
      </c>
      <c r="C72" s="1135" t="s">
        <v>3704</v>
      </c>
      <c r="D72" s="2423" t="s">
        <v>4219</v>
      </c>
      <c r="E72" s="1167">
        <v>45048</v>
      </c>
      <c r="F72" s="1161">
        <v>45078</v>
      </c>
      <c r="G72" s="1369">
        <v>45083</v>
      </c>
      <c r="H72" s="1249"/>
      <c r="I72" s="1975">
        <v>45044</v>
      </c>
      <c r="J72" s="1250">
        <v>45045</v>
      </c>
      <c r="K72" s="1250">
        <v>45039</v>
      </c>
      <c r="L72" s="1250">
        <v>45040</v>
      </c>
      <c r="M72"/>
      <c r="N72"/>
      <c r="O72"/>
      <c r="P72"/>
    </row>
    <row r="73" spans="1:16" ht="13.5" hidden="1" thickTop="1">
      <c r="A73" s="1213" t="s">
        <v>2929</v>
      </c>
      <c r="B73" s="2447">
        <v>18</v>
      </c>
      <c r="C73" s="2428" t="s">
        <v>3635</v>
      </c>
      <c r="D73" s="2429" t="s">
        <v>4220</v>
      </c>
      <c r="E73" s="1167">
        <v>45051</v>
      </c>
      <c r="F73" s="2397" t="s">
        <v>2159</v>
      </c>
      <c r="G73" s="2397" t="s">
        <v>2159</v>
      </c>
      <c r="H73" s="1249"/>
      <c r="I73" s="1975">
        <v>45051</v>
      </c>
      <c r="J73" s="1250">
        <v>45052</v>
      </c>
      <c r="K73" s="1250">
        <v>45046</v>
      </c>
      <c r="L73" s="1250">
        <v>45047</v>
      </c>
      <c r="M73"/>
      <c r="N73"/>
      <c r="O73"/>
      <c r="P73"/>
    </row>
    <row r="74" spans="1:16" hidden="1">
      <c r="A74" s="1213"/>
      <c r="B74" s="2447"/>
      <c r="C74" s="2430" t="s">
        <v>2234</v>
      </c>
      <c r="D74" s="2431" t="s">
        <v>4221</v>
      </c>
      <c r="E74" s="2432">
        <v>45055</v>
      </c>
      <c r="F74" s="2433" t="s">
        <v>4222</v>
      </c>
      <c r="G74" s="2434"/>
      <c r="H74" s="1249"/>
      <c r="I74" s="1975"/>
      <c r="J74" s="1250"/>
      <c r="K74" s="1250"/>
      <c r="L74" s="1250"/>
      <c r="M74"/>
      <c r="N74"/>
      <c r="O74"/>
      <c r="P74"/>
    </row>
    <row r="75" spans="1:16" ht="22.5" hidden="1">
      <c r="A75" s="1213"/>
      <c r="B75" s="2447">
        <v>18</v>
      </c>
      <c r="C75" s="2435" t="s">
        <v>4160</v>
      </c>
      <c r="D75" s="2436" t="s">
        <v>4220</v>
      </c>
      <c r="E75" s="2437" t="s">
        <v>4223</v>
      </c>
      <c r="F75" s="2445" t="s">
        <v>4224</v>
      </c>
      <c r="G75" s="2438">
        <v>45087</v>
      </c>
      <c r="H75" s="187">
        <v>45058</v>
      </c>
      <c r="I75" s="2416"/>
      <c r="J75" s="2417"/>
      <c r="K75" s="2417"/>
      <c r="L75" s="1250"/>
      <c r="M75"/>
      <c r="N75"/>
      <c r="O75"/>
      <c r="P75"/>
    </row>
    <row r="76" spans="1:16" ht="13.5" hidden="1" thickBot="1">
      <c r="A76" s="1213"/>
      <c r="B76" s="2447"/>
      <c r="C76" s="1135"/>
      <c r="D76" s="2423"/>
      <c r="E76" s="1167"/>
      <c r="F76" s="1167"/>
      <c r="G76" s="2479"/>
      <c r="H76" s="187"/>
      <c r="I76" s="2416"/>
      <c r="J76" s="2417"/>
      <c r="K76" s="2417"/>
      <c r="L76" s="1250"/>
      <c r="M76"/>
      <c r="N76"/>
      <c r="O76"/>
      <c r="P76"/>
    </row>
    <row r="77" spans="1:16" ht="24" hidden="1" thickTop="1" thickBot="1">
      <c r="A77" s="1213"/>
      <c r="B77" s="2447"/>
      <c r="C77" s="349"/>
      <c r="D77" s="2410"/>
      <c r="E77" s="2487" t="s">
        <v>1985</v>
      </c>
      <c r="F77" s="2488" t="s">
        <v>4225</v>
      </c>
      <c r="G77" s="2489" t="s">
        <v>4226</v>
      </c>
      <c r="H77" s="1185" t="s">
        <v>1988</v>
      </c>
      <c r="I77" s="2488" t="s">
        <v>4225</v>
      </c>
      <c r="J77" s="2446" t="s">
        <v>4105</v>
      </c>
      <c r="K77" s="2454" t="s">
        <v>697</v>
      </c>
      <c r="L77" s="2446" t="s">
        <v>4118</v>
      </c>
      <c r="M77" s="1250"/>
      <c r="N77"/>
      <c r="O77"/>
      <c r="P77"/>
    </row>
    <row r="78" spans="1:16" ht="13.5" hidden="1" thickBot="1">
      <c r="A78" s="1213"/>
      <c r="B78" s="2447"/>
      <c r="C78" s="2439"/>
      <c r="D78" s="2439" t="s">
        <v>4227</v>
      </c>
      <c r="E78" s="746"/>
      <c r="F78" s="760"/>
      <c r="G78" s="357"/>
      <c r="H78" s="357"/>
      <c r="I78" s="760"/>
      <c r="J78" s="760" t="s">
        <v>4228</v>
      </c>
      <c r="K78" s="760" t="s">
        <v>4228</v>
      </c>
      <c r="L78" s="2492" t="s">
        <v>4229</v>
      </c>
      <c r="M78" s="1250"/>
      <c r="N78" s="1247"/>
      <c r="O78" s="1248"/>
      <c r="P78" s="1248"/>
    </row>
    <row r="79" spans="1:16" ht="21" hidden="1" customHeight="1" thickTop="1">
      <c r="A79" s="1213" t="s">
        <v>4230</v>
      </c>
      <c r="B79" s="2447">
        <v>19</v>
      </c>
      <c r="C79" s="2486"/>
      <c r="D79" s="2486"/>
      <c r="E79" s="1649"/>
      <c r="F79" s="1649"/>
      <c r="G79" s="2282" t="s">
        <v>4231</v>
      </c>
      <c r="H79" s="1133" t="s">
        <v>4232</v>
      </c>
      <c r="I79" s="2486"/>
      <c r="J79" s="1649"/>
      <c r="K79" s="1649"/>
      <c r="L79" s="1649"/>
      <c r="M79" s="2411"/>
      <c r="N79" s="2412"/>
      <c r="O79" s="2412"/>
      <c r="P79" s="2412"/>
    </row>
    <row r="80" spans="1:16" ht="15" hidden="1" customHeight="1">
      <c r="A80" s="1213" t="s">
        <v>2527</v>
      </c>
      <c r="B80" s="2447">
        <v>19</v>
      </c>
      <c r="C80" s="1132" t="s">
        <v>2006</v>
      </c>
      <c r="D80" s="1132" t="s">
        <v>4233</v>
      </c>
      <c r="E80" s="2440">
        <v>45058</v>
      </c>
      <c r="F80" s="2440">
        <v>45063</v>
      </c>
      <c r="G80" s="1132" t="s">
        <v>4234</v>
      </c>
      <c r="H80" s="2419" t="s">
        <v>4235</v>
      </c>
      <c r="I80" s="2440">
        <v>45066</v>
      </c>
      <c r="J80" s="2649">
        <v>45085</v>
      </c>
      <c r="K80" s="2438"/>
      <c r="L80" s="2440">
        <v>45091</v>
      </c>
      <c r="M80" s="1199">
        <v>45050</v>
      </c>
      <c r="N80" s="1250">
        <v>45051</v>
      </c>
      <c r="O80" s="1250">
        <v>45045</v>
      </c>
      <c r="P80" s="1250">
        <v>45046</v>
      </c>
    </row>
    <row r="81" spans="1:16" ht="15" hidden="1" customHeight="1">
      <c r="A81" s="1213" t="s">
        <v>4236</v>
      </c>
      <c r="B81" s="2447">
        <v>20</v>
      </c>
      <c r="C81" s="2478" t="s">
        <v>4209</v>
      </c>
      <c r="D81" s="2478" t="s">
        <v>4237</v>
      </c>
      <c r="E81" s="2479">
        <v>45068</v>
      </c>
      <c r="F81" s="2501" t="s">
        <v>2159</v>
      </c>
      <c r="G81" s="2623" t="s">
        <v>4102</v>
      </c>
      <c r="H81" s="2624" t="s">
        <v>4238</v>
      </c>
      <c r="I81" s="2625">
        <v>45073</v>
      </c>
      <c r="J81" s="2651" t="s">
        <v>4239</v>
      </c>
      <c r="K81" s="2630">
        <v>45093</v>
      </c>
      <c r="L81" s="2625">
        <v>45098</v>
      </c>
      <c r="M81" s="1199"/>
      <c r="N81" s="2412"/>
      <c r="O81" s="2412"/>
      <c r="P81" s="2412"/>
    </row>
    <row r="82" spans="1:16" ht="15" hidden="1" customHeight="1">
      <c r="A82" s="1213"/>
      <c r="B82" s="2447"/>
      <c r="C82" s="2481"/>
      <c r="D82" s="2482"/>
      <c r="E82" s="2483"/>
      <c r="F82" s="2502"/>
      <c r="G82" s="2626"/>
      <c r="H82" s="2627"/>
      <c r="I82" s="2627"/>
      <c r="J82" s="2480"/>
      <c r="K82" s="2650"/>
      <c r="L82" s="2627"/>
      <c r="M82" s="1199"/>
      <c r="N82" s="2412"/>
      <c r="O82" s="2412"/>
      <c r="P82" s="2412"/>
    </row>
    <row r="83" spans="1:16" ht="15" hidden="1" customHeight="1">
      <c r="A83" s="1213" t="s">
        <v>4240</v>
      </c>
      <c r="B83" s="2447">
        <v>21</v>
      </c>
      <c r="C83" s="2478" t="s">
        <v>2929</v>
      </c>
      <c r="D83" s="2478" t="s">
        <v>4241</v>
      </c>
      <c r="E83" s="2479">
        <v>45072</v>
      </c>
      <c r="F83" s="2479">
        <v>62</v>
      </c>
      <c r="G83" s="2478" t="s">
        <v>3233</v>
      </c>
      <c r="H83" s="2629" t="s">
        <v>4242</v>
      </c>
      <c r="I83" s="2479">
        <v>45080</v>
      </c>
      <c r="J83" s="2651" t="s">
        <v>4239</v>
      </c>
      <c r="K83" s="2630">
        <v>45101</v>
      </c>
      <c r="L83" s="2479">
        <v>45106</v>
      </c>
      <c r="M83" s="1199"/>
      <c r="N83" s="2412"/>
      <c r="O83" s="2412"/>
      <c r="P83" s="2412"/>
    </row>
    <row r="84" spans="1:16" ht="15" hidden="1" customHeight="1">
      <c r="A84" s="1213"/>
      <c r="B84" s="2447"/>
      <c r="C84" s="2639" t="s">
        <v>3233</v>
      </c>
      <c r="D84" s="2475" t="s">
        <v>4243</v>
      </c>
      <c r="E84" s="2480">
        <v>45077</v>
      </c>
      <c r="F84" s="2484"/>
      <c r="G84" s="2631"/>
      <c r="H84" s="2475"/>
      <c r="I84" s="2475"/>
      <c r="J84" s="2480"/>
      <c r="K84" s="2640"/>
      <c r="L84" s="2475"/>
      <c r="M84" s="1199"/>
      <c r="N84" s="2412"/>
      <c r="O84" s="2412"/>
      <c r="P84" s="2412"/>
    </row>
    <row r="85" spans="1:16" ht="15" hidden="1" customHeight="1">
      <c r="A85" s="1213" t="s">
        <v>4244</v>
      </c>
      <c r="B85" s="2447">
        <v>22</v>
      </c>
      <c r="C85" s="2478" t="s">
        <v>2527</v>
      </c>
      <c r="D85" s="2478" t="s">
        <v>4245</v>
      </c>
      <c r="E85" s="2479">
        <v>45078</v>
      </c>
      <c r="F85" s="2474">
        <v>45085</v>
      </c>
      <c r="G85" s="2499"/>
      <c r="H85" s="2628" t="s">
        <v>4246</v>
      </c>
      <c r="I85" s="2474">
        <v>45085</v>
      </c>
      <c r="J85" s="2641">
        <v>45105</v>
      </c>
      <c r="K85" s="2652" t="s">
        <v>4239</v>
      </c>
      <c r="L85" s="2633">
        <v>45110</v>
      </c>
      <c r="M85" s="1199"/>
      <c r="N85" s="2412"/>
      <c r="O85" s="2412"/>
      <c r="P85" s="2412"/>
    </row>
    <row r="86" spans="1:16" ht="15" hidden="1" customHeight="1">
      <c r="A86" s="1213"/>
      <c r="B86" s="2447"/>
      <c r="C86" s="2481"/>
      <c r="D86" s="2482"/>
      <c r="E86" s="2483"/>
      <c r="F86" s="2637"/>
      <c r="G86" s="2500"/>
      <c r="H86" s="2486"/>
      <c r="I86" s="2486"/>
      <c r="J86" s="2480"/>
      <c r="K86" s="2632"/>
      <c r="L86" s="2634"/>
      <c r="M86" s="1199"/>
      <c r="N86" s="2412"/>
      <c r="O86" s="2412"/>
      <c r="P86" s="2412"/>
    </row>
    <row r="87" spans="1:16" ht="15" hidden="1" customHeight="1">
      <c r="A87" s="1213" t="s">
        <v>4247</v>
      </c>
      <c r="B87" s="2447">
        <v>23</v>
      </c>
      <c r="C87" s="2642" t="s">
        <v>3243</v>
      </c>
      <c r="D87" s="2642" t="s">
        <v>4248</v>
      </c>
      <c r="E87" s="2643">
        <v>45082</v>
      </c>
      <c r="F87" s="2644">
        <v>45094</v>
      </c>
      <c r="G87" s="2645"/>
      <c r="H87" s="2646" t="s">
        <v>4249</v>
      </c>
      <c r="I87" s="2644">
        <v>45088</v>
      </c>
      <c r="J87" s="2647">
        <v>45113</v>
      </c>
      <c r="K87" s="2653" t="s">
        <v>4239</v>
      </c>
      <c r="L87" s="2648">
        <v>45117</v>
      </c>
      <c r="M87" s="1199"/>
      <c r="N87" s="2412"/>
      <c r="O87" s="2412"/>
      <c r="P87" s="2412"/>
    </row>
    <row r="88" spans="1:16" ht="15" hidden="1" customHeight="1">
      <c r="A88" s="1213"/>
      <c r="B88" s="2447"/>
      <c r="C88" s="2639" t="s">
        <v>4250</v>
      </c>
      <c r="D88" s="2475" t="s">
        <v>4251</v>
      </c>
      <c r="E88" s="2480">
        <v>45086</v>
      </c>
      <c r="F88" s="2637">
        <v>45093</v>
      </c>
      <c r="G88" s="2500"/>
      <c r="H88" s="2486" t="s">
        <v>4249</v>
      </c>
      <c r="I88" s="1649">
        <v>45093</v>
      </c>
      <c r="J88" s="2480">
        <v>45113</v>
      </c>
      <c r="K88" s="2654" t="s">
        <v>4239</v>
      </c>
      <c r="L88" s="2386">
        <v>45118</v>
      </c>
      <c r="M88" s="2503"/>
      <c r="N88" s="1247"/>
      <c r="O88" s="1248"/>
      <c r="P88" s="1248"/>
    </row>
    <row r="89" spans="1:16" ht="15" hidden="1" customHeight="1">
      <c r="A89" s="1213"/>
      <c r="B89" s="2447"/>
      <c r="C89" s="2478"/>
      <c r="D89" s="2478"/>
      <c r="E89" s="2479"/>
      <c r="F89" s="2479"/>
      <c r="G89" s="2656"/>
      <c r="H89" s="2629"/>
      <c r="I89" s="2479"/>
      <c r="J89" s="2638"/>
      <c r="K89" s="2653"/>
      <c r="L89" s="2633"/>
      <c r="M89" s="2503"/>
      <c r="N89" s="1247"/>
      <c r="O89" s="1248"/>
      <c r="P89" s="1248"/>
    </row>
    <row r="90" spans="1:16" ht="15" hidden="1" customHeight="1" thickBot="1">
      <c r="A90" s="1213"/>
      <c r="B90" s="2447"/>
      <c r="C90" s="2504"/>
      <c r="D90" s="2504"/>
      <c r="E90" s="2695"/>
      <c r="F90" s="2490"/>
      <c r="G90" s="2696"/>
      <c r="H90" s="2697"/>
      <c r="I90" s="2697"/>
      <c r="J90" s="2698"/>
      <c r="K90" s="2635"/>
      <c r="L90" s="2698"/>
      <c r="M90" s="2503"/>
      <c r="N90" s="1247"/>
      <c r="O90" s="1248"/>
      <c r="P90" s="1248"/>
    </row>
    <row r="91" spans="1:16" ht="36.75" hidden="1" customHeight="1" thickBot="1">
      <c r="A91" s="1213"/>
      <c r="B91" s="2447"/>
      <c r="C91" s="349"/>
      <c r="D91" s="1439"/>
      <c r="E91" s="923" t="s">
        <v>1985</v>
      </c>
      <c r="F91" s="924" t="s">
        <v>4225</v>
      </c>
      <c r="G91" s="925" t="s">
        <v>4226</v>
      </c>
      <c r="H91" s="924" t="s">
        <v>1988</v>
      </c>
      <c r="I91" s="924" t="s">
        <v>4225</v>
      </c>
      <c r="J91" s="2446" t="s">
        <v>4105</v>
      </c>
      <c r="K91" s="2446" t="s">
        <v>697</v>
      </c>
      <c r="L91" s="2491" t="s">
        <v>4118</v>
      </c>
      <c r="M91" s="2411"/>
      <c r="N91" s="2412"/>
      <c r="O91" s="2412"/>
      <c r="P91" s="2412"/>
    </row>
    <row r="92" spans="1:16" ht="15" hidden="1" customHeight="1" thickBot="1">
      <c r="A92" s="1213"/>
      <c r="B92" s="2447"/>
      <c r="C92" s="2748" t="s">
        <v>1468</v>
      </c>
      <c r="D92" s="2749" t="s">
        <v>4252</v>
      </c>
      <c r="E92" s="746" t="s">
        <v>3738</v>
      </c>
      <c r="F92" s="921"/>
      <c r="G92" s="357"/>
      <c r="H92" s="2750"/>
      <c r="I92" s="921"/>
      <c r="J92" s="921" t="s">
        <v>4228</v>
      </c>
      <c r="K92" s="921" t="s">
        <v>4228</v>
      </c>
      <c r="L92" s="2751" t="s">
        <v>4229</v>
      </c>
      <c r="M92" s="1199"/>
      <c r="N92" s="1247" t="s">
        <v>4253</v>
      </c>
      <c r="O92" s="1248" t="s">
        <v>3853</v>
      </c>
      <c r="P92" s="1248" t="s">
        <v>3854</v>
      </c>
    </row>
    <row r="93" spans="1:16" ht="15" hidden="1" customHeight="1" thickTop="1">
      <c r="A93" s="1213"/>
      <c r="B93" s="2447">
        <v>24</v>
      </c>
      <c r="C93" s="2699" t="s">
        <v>4254</v>
      </c>
      <c r="D93" s="2685" t="s">
        <v>4255</v>
      </c>
      <c r="E93" s="1575">
        <v>45099</v>
      </c>
      <c r="F93" s="2397" t="s">
        <v>2159</v>
      </c>
      <c r="G93" s="2757" t="s">
        <v>4256</v>
      </c>
      <c r="H93" s="2760" t="s">
        <v>4257</v>
      </c>
      <c r="I93" s="2704">
        <v>45105</v>
      </c>
      <c r="J93" s="2759" t="s">
        <v>4239</v>
      </c>
      <c r="K93" s="1169">
        <v>45125</v>
      </c>
      <c r="L93" s="2761">
        <v>45130</v>
      </c>
      <c r="M93" s="1199">
        <f>M95-7</f>
        <v>45093</v>
      </c>
      <c r="N93" s="1250">
        <f t="shared" ref="N93" si="16">M93+1</f>
        <v>45094</v>
      </c>
      <c r="O93" s="1250">
        <f t="shared" ref="O93" si="17">N93-6</f>
        <v>45088</v>
      </c>
      <c r="P93" s="1250">
        <f t="shared" ref="P93" si="18">O93+1</f>
        <v>45089</v>
      </c>
    </row>
    <row r="94" spans="1:16" ht="15" hidden="1" customHeight="1" thickBot="1">
      <c r="A94" s="1213"/>
      <c r="B94" s="2447"/>
      <c r="C94" s="2667"/>
      <c r="D94" s="2687"/>
      <c r="E94" s="2681"/>
      <c r="F94" s="1236"/>
      <c r="G94" s="1143"/>
      <c r="H94" s="2688"/>
      <c r="I94" s="2681"/>
      <c r="J94" s="2689"/>
      <c r="K94" s="1236"/>
      <c r="L94" s="2690"/>
      <c r="M94" s="1199"/>
      <c r="N94" s="1250"/>
      <c r="O94" s="1250"/>
      <c r="P94" s="1250"/>
    </row>
    <row r="95" spans="1:16" ht="15" hidden="1" customHeight="1" thickTop="1">
      <c r="A95" s="1213" t="s">
        <v>4258</v>
      </c>
      <c r="B95" s="2447">
        <v>25</v>
      </c>
      <c r="C95" s="2710" t="s">
        <v>4259</v>
      </c>
      <c r="D95" s="2711" t="s">
        <v>4260</v>
      </c>
      <c r="E95" s="2712">
        <v>45102</v>
      </c>
      <c r="F95" s="2713">
        <v>45107</v>
      </c>
      <c r="G95" s="2714" t="s">
        <v>2151</v>
      </c>
      <c r="H95" s="2715" t="s">
        <v>4261</v>
      </c>
      <c r="I95" s="2712">
        <v>45108</v>
      </c>
      <c r="J95" s="2713">
        <v>45127</v>
      </c>
      <c r="K95" s="2716" t="s">
        <v>4239</v>
      </c>
      <c r="L95" s="2717">
        <v>45133</v>
      </c>
      <c r="M95" s="1199">
        <v>45100</v>
      </c>
      <c r="N95" s="1250">
        <f t="shared" ref="N95:N101" si="19">M95+1</f>
        <v>45101</v>
      </c>
      <c r="O95" s="1250">
        <f t="shared" ref="O95:O101" si="20">N95-6</f>
        <v>45095</v>
      </c>
      <c r="P95" s="1250">
        <f t="shared" ref="P95:P101" si="21">O95+1</f>
        <v>45096</v>
      </c>
    </row>
    <row r="96" spans="1:16" ht="13.5" thickBot="1"/>
    <row r="97" spans="1:20" ht="15" hidden="1" customHeight="1" thickTop="1">
      <c r="A97" s="1213" t="s">
        <v>4262</v>
      </c>
      <c r="B97" s="2447">
        <v>26</v>
      </c>
      <c r="C97" s="2699" t="s">
        <v>4259</v>
      </c>
      <c r="D97" s="2685" t="s">
        <v>4260</v>
      </c>
      <c r="E97" s="1575">
        <v>45103</v>
      </c>
      <c r="F97" s="1169">
        <v>45109</v>
      </c>
      <c r="G97" s="2714" t="s">
        <v>4160</v>
      </c>
      <c r="H97" s="2715" t="s">
        <v>4263</v>
      </c>
      <c r="I97" s="2712">
        <v>45115</v>
      </c>
      <c r="J97" s="2716" t="s">
        <v>4239</v>
      </c>
      <c r="K97" s="2713">
        <v>45135</v>
      </c>
      <c r="L97" s="2723">
        <v>45140</v>
      </c>
      <c r="M97" s="1199">
        <v>45107</v>
      </c>
      <c r="N97" s="1250">
        <f t="shared" si="19"/>
        <v>45108</v>
      </c>
      <c r="O97" s="1250">
        <f t="shared" si="20"/>
        <v>45102</v>
      </c>
      <c r="P97" s="1250">
        <f t="shared" si="21"/>
        <v>45103</v>
      </c>
      <c r="Q97"/>
      <c r="R97"/>
      <c r="S97"/>
      <c r="T97"/>
    </row>
    <row r="98" spans="1:20" ht="15" hidden="1" customHeight="1" thickBot="1">
      <c r="A98" s="1213"/>
      <c r="B98" s="2447"/>
      <c r="C98" s="2721" t="s">
        <v>2151</v>
      </c>
      <c r="D98" s="2722" t="s">
        <v>4264</v>
      </c>
      <c r="E98" s="2681"/>
      <c r="F98" s="1236"/>
      <c r="G98" s="1143"/>
      <c r="H98" s="2688"/>
      <c r="I98" s="2681"/>
      <c r="J98" s="2689"/>
      <c r="K98" s="1236"/>
      <c r="L98" s="2690"/>
      <c r="M98" s="1199"/>
      <c r="N98" s="1250"/>
      <c r="O98" s="1250"/>
      <c r="P98" s="1250"/>
      <c r="Q98"/>
      <c r="R98"/>
      <c r="S98"/>
      <c r="T98"/>
    </row>
    <row r="99" spans="1:20" ht="15" hidden="1" customHeight="1" thickTop="1">
      <c r="A99" s="1213" t="s">
        <v>4265</v>
      </c>
      <c r="B99" s="2447">
        <v>27</v>
      </c>
      <c r="C99" s="2691" t="s">
        <v>4266</v>
      </c>
      <c r="D99" s="2428" t="s">
        <v>4267</v>
      </c>
      <c r="E99" s="2706">
        <v>45114</v>
      </c>
      <c r="F99" s="2301" t="s">
        <v>4268</v>
      </c>
      <c r="G99" s="2682" t="s">
        <v>2072</v>
      </c>
      <c r="H99" s="2429" t="s">
        <v>4269</v>
      </c>
      <c r="I99" s="1242">
        <v>45122</v>
      </c>
      <c r="J99" s="1169" t="s">
        <v>2159</v>
      </c>
      <c r="K99" s="1169" t="s">
        <v>2159</v>
      </c>
      <c r="L99" s="1169" t="s">
        <v>2159</v>
      </c>
      <c r="M99" s="1199">
        <v>45114</v>
      </c>
      <c r="N99" s="1250">
        <f t="shared" si="19"/>
        <v>45115</v>
      </c>
      <c r="O99" s="1250">
        <f t="shared" si="20"/>
        <v>45109</v>
      </c>
      <c r="P99" s="1250">
        <f t="shared" si="21"/>
        <v>45110</v>
      </c>
      <c r="Q99"/>
      <c r="R99"/>
      <c r="S99"/>
      <c r="T99"/>
    </row>
    <row r="100" spans="1:20" ht="15" hidden="1" customHeight="1" thickBot="1">
      <c r="A100" s="1213"/>
      <c r="B100" s="2447"/>
      <c r="C100" s="2667" t="s">
        <v>4259</v>
      </c>
      <c r="D100" s="2687" t="s">
        <v>4260</v>
      </c>
      <c r="E100" s="2681">
        <v>45103</v>
      </c>
      <c r="F100" s="1236">
        <v>45109</v>
      </c>
      <c r="G100" s="1143"/>
      <c r="H100" s="2688"/>
      <c r="I100" s="2681"/>
      <c r="J100" s="2689"/>
      <c r="K100" s="1236"/>
      <c r="L100" s="2690"/>
      <c r="M100" s="1199"/>
      <c r="N100" s="1250"/>
      <c r="O100" s="1250"/>
      <c r="P100" s="1250"/>
      <c r="Q100"/>
      <c r="R100"/>
      <c r="S100"/>
      <c r="T100"/>
    </row>
    <row r="101" spans="1:20" ht="15" hidden="1" customHeight="1" thickTop="1">
      <c r="A101" s="1213" t="s">
        <v>4270</v>
      </c>
      <c r="B101" s="2447">
        <v>28</v>
      </c>
      <c r="C101" s="2683" t="s">
        <v>3243</v>
      </c>
      <c r="D101" s="2428" t="s">
        <v>4271</v>
      </c>
      <c r="E101" s="2731">
        <v>45126</v>
      </c>
      <c r="F101" s="1169">
        <v>45132</v>
      </c>
      <c r="G101" s="2743" t="s">
        <v>4234</v>
      </c>
      <c r="H101" s="2744" t="s">
        <v>4272</v>
      </c>
      <c r="I101" s="2745">
        <v>45129</v>
      </c>
      <c r="J101" s="2653" t="s">
        <v>2159</v>
      </c>
      <c r="K101" s="2746">
        <v>45149</v>
      </c>
      <c r="L101" s="2747">
        <v>45153</v>
      </c>
      <c r="M101" s="1199">
        <v>45121</v>
      </c>
      <c r="N101" s="1250">
        <f t="shared" si="19"/>
        <v>45122</v>
      </c>
      <c r="O101" s="1250">
        <f t="shared" si="20"/>
        <v>45116</v>
      </c>
      <c r="P101" s="1250">
        <f t="shared" si="21"/>
        <v>45117</v>
      </c>
      <c r="Q101"/>
      <c r="R101"/>
      <c r="S101"/>
      <c r="T101"/>
    </row>
    <row r="102" spans="1:20" ht="15" hidden="1" customHeight="1" thickBot="1">
      <c r="A102" s="1213"/>
      <c r="B102" s="2447"/>
      <c r="C102" s="2758" t="s">
        <v>2170</v>
      </c>
      <c r="D102" s="2687" t="s">
        <v>4273</v>
      </c>
      <c r="E102" s="2681">
        <v>45129</v>
      </c>
      <c r="F102" s="1126">
        <v>45134</v>
      </c>
      <c r="G102" s="1143" t="s">
        <v>4102</v>
      </c>
      <c r="H102" s="2687" t="s">
        <v>4274</v>
      </c>
      <c r="I102" s="2681">
        <v>45136</v>
      </c>
      <c r="J102" s="1236">
        <v>45155</v>
      </c>
      <c r="K102" s="1236" t="s">
        <v>4239</v>
      </c>
      <c r="L102" s="2690">
        <v>45161</v>
      </c>
      <c r="M102" s="1199">
        <v>45129</v>
      </c>
      <c r="N102" s="1250">
        <f t="shared" ref="N102" si="22">M102+1</f>
        <v>45130</v>
      </c>
      <c r="O102" s="1250">
        <f t="shared" ref="O102" si="23">N102-6</f>
        <v>45124</v>
      </c>
      <c r="P102" s="1250">
        <f>O102</f>
        <v>45124</v>
      </c>
      <c r="Q102"/>
      <c r="R102"/>
      <c r="S102"/>
      <c r="T102"/>
    </row>
    <row r="103" spans="1:20" ht="42.75" hidden="1" customHeight="1" thickTop="1" thickBot="1">
      <c r="A103" s="1213"/>
      <c r="B103" s="2447"/>
      <c r="C103" s="349"/>
      <c r="D103" s="1439"/>
      <c r="E103" s="923" t="s">
        <v>1985</v>
      </c>
      <c r="F103" s="924" t="s">
        <v>4225</v>
      </c>
      <c r="G103" s="925" t="s">
        <v>4275</v>
      </c>
      <c r="H103" s="924" t="s">
        <v>1988</v>
      </c>
      <c r="I103" s="924" t="s">
        <v>4225</v>
      </c>
      <c r="J103" s="2446" t="s">
        <v>4105</v>
      </c>
      <c r="K103" s="2446" t="s">
        <v>697</v>
      </c>
      <c r="L103" s="2491" t="s">
        <v>4118</v>
      </c>
      <c r="M103" s="2411"/>
      <c r="N103" s="2412"/>
      <c r="O103" s="2412"/>
      <c r="P103" s="2412"/>
      <c r="Q103"/>
      <c r="R103"/>
      <c r="S103"/>
      <c r="T103"/>
    </row>
    <row r="104" spans="1:20" ht="13.5" hidden="1" thickBot="1">
      <c r="A104" s="1213"/>
      <c r="B104" s="2447"/>
      <c r="C104" s="2748" t="s">
        <v>4276</v>
      </c>
      <c r="D104" s="2749" t="s">
        <v>4277</v>
      </c>
      <c r="E104" s="746" t="s">
        <v>2888</v>
      </c>
      <c r="F104" s="921"/>
      <c r="G104" s="357"/>
      <c r="H104" s="2750"/>
      <c r="I104" s="921"/>
      <c r="J104" s="921" t="s">
        <v>4228</v>
      </c>
      <c r="K104" s="921" t="s">
        <v>4228</v>
      </c>
      <c r="L104" s="2751" t="s">
        <v>4229</v>
      </c>
      <c r="M104" s="1199"/>
      <c r="N104" s="1247" t="s">
        <v>4253</v>
      </c>
      <c r="O104" s="1248" t="s">
        <v>3853</v>
      </c>
      <c r="P104" s="1248" t="s">
        <v>3854</v>
      </c>
      <c r="Q104"/>
      <c r="R104"/>
      <c r="S104"/>
      <c r="T104"/>
    </row>
    <row r="105" spans="1:20" ht="15" hidden="1" customHeight="1" thickTop="1">
      <c r="A105" s="1213" t="s">
        <v>4278</v>
      </c>
      <c r="B105" s="2447">
        <v>29</v>
      </c>
      <c r="C105" s="2752" t="s">
        <v>4279</v>
      </c>
      <c r="D105" s="2753" t="s">
        <v>4280</v>
      </c>
      <c r="E105" s="2737" t="s">
        <v>2159</v>
      </c>
      <c r="F105" s="2737" t="s">
        <v>2159</v>
      </c>
      <c r="G105" s="2769" t="s">
        <v>3233</v>
      </c>
      <c r="H105" s="2429" t="s">
        <v>4281</v>
      </c>
      <c r="I105" s="1242">
        <v>45143</v>
      </c>
      <c r="J105" s="2686" t="s">
        <v>4239</v>
      </c>
      <c r="K105" s="2300">
        <v>45163</v>
      </c>
      <c r="L105" s="2684">
        <v>45168</v>
      </c>
      <c r="M105" s="1199">
        <v>45128</v>
      </c>
      <c r="N105" s="1250">
        <v>45129</v>
      </c>
      <c r="O105" s="1250">
        <v>45123</v>
      </c>
      <c r="P105" s="1250">
        <v>45124</v>
      </c>
      <c r="Q105"/>
      <c r="R105"/>
      <c r="S105"/>
      <c r="T105"/>
    </row>
    <row r="106" spans="1:20" ht="15" hidden="1" customHeight="1" thickBot="1">
      <c r="A106" s="1213"/>
      <c r="B106" s="2447"/>
      <c r="C106" s="2764" t="s">
        <v>4282</v>
      </c>
      <c r="D106" s="2765" t="s">
        <v>4283</v>
      </c>
      <c r="E106" s="2766">
        <v>45139</v>
      </c>
      <c r="F106" s="2767">
        <v>45143</v>
      </c>
      <c r="G106" s="1143"/>
      <c r="H106" s="2687"/>
      <c r="I106" s="2681"/>
      <c r="J106" s="1236"/>
      <c r="K106" s="1236"/>
      <c r="L106" s="2690"/>
      <c r="M106" s="1199">
        <v>45136</v>
      </c>
      <c r="N106" s="1250">
        <v>45137</v>
      </c>
      <c r="O106" s="1250">
        <v>45131</v>
      </c>
      <c r="P106" s="1250">
        <v>45131</v>
      </c>
      <c r="Q106"/>
      <c r="R106"/>
      <c r="S106"/>
      <c r="T106"/>
    </row>
    <row r="107" spans="1:20" ht="15" hidden="1" customHeight="1" thickTop="1">
      <c r="A107" s="1213"/>
      <c r="B107" s="2447">
        <v>33</v>
      </c>
      <c r="C107" s="2683" t="s">
        <v>4284</v>
      </c>
      <c r="D107" s="2428" t="s">
        <v>4285</v>
      </c>
      <c r="E107" s="1242">
        <v>45157</v>
      </c>
      <c r="F107" s="1169">
        <v>45161</v>
      </c>
      <c r="G107" s="2827" t="s">
        <v>2151</v>
      </c>
      <c r="H107" s="2429" t="s">
        <v>4286</v>
      </c>
      <c r="I107" s="2706">
        <v>45171</v>
      </c>
      <c r="J107" s="2301">
        <v>45190</v>
      </c>
      <c r="K107" s="2833" t="s">
        <v>4239</v>
      </c>
      <c r="L107" s="2834">
        <v>45196</v>
      </c>
      <c r="M107" s="1199">
        <v>45157</v>
      </c>
      <c r="N107" s="1250">
        <v>45158</v>
      </c>
      <c r="O107" s="1250">
        <v>45152</v>
      </c>
      <c r="P107" s="1250">
        <v>45152</v>
      </c>
      <c r="Q107"/>
      <c r="R107"/>
      <c r="S107"/>
      <c r="T107"/>
    </row>
    <row r="108" spans="1:20" ht="15" hidden="1" customHeight="1" thickBot="1">
      <c r="A108" s="1213"/>
      <c r="B108" s="2447"/>
      <c r="C108" s="2667"/>
      <c r="D108" s="2687"/>
      <c r="E108" s="2681"/>
      <c r="F108" s="1236"/>
      <c r="G108" s="1143"/>
      <c r="H108" s="2687"/>
      <c r="I108" s="2681"/>
      <c r="J108" s="1236"/>
      <c r="K108" s="1236"/>
      <c r="L108" s="2690"/>
      <c r="M108" s="1199"/>
      <c r="N108" s="1250"/>
      <c r="O108" s="1250"/>
      <c r="P108" s="1250"/>
      <c r="Q108"/>
      <c r="R108"/>
      <c r="S108"/>
      <c r="T108"/>
    </row>
    <row r="109" spans="1:20" ht="15" hidden="1" customHeight="1" thickTop="1">
      <c r="A109" s="1213"/>
      <c r="B109" s="2447">
        <v>34</v>
      </c>
      <c r="C109" s="2683" t="s">
        <v>4287</v>
      </c>
      <c r="D109" s="2428" t="s">
        <v>4288</v>
      </c>
      <c r="E109" s="1242">
        <v>45165</v>
      </c>
      <c r="F109" s="1169">
        <v>45169</v>
      </c>
      <c r="G109" s="2817" t="s">
        <v>2471</v>
      </c>
      <c r="H109" s="2429" t="s">
        <v>4289</v>
      </c>
      <c r="I109" s="1242">
        <v>45178</v>
      </c>
      <c r="J109" s="1169">
        <v>45197</v>
      </c>
      <c r="K109" s="2686" t="s">
        <v>4239</v>
      </c>
      <c r="L109" s="2684">
        <v>45203</v>
      </c>
      <c r="M109" s="1199"/>
      <c r="N109" s="1250"/>
      <c r="O109" s="1250"/>
      <c r="P109" s="1250"/>
      <c r="Q109"/>
      <c r="R109"/>
      <c r="S109"/>
      <c r="T109"/>
    </row>
    <row r="110" spans="1:20" ht="15" hidden="1" customHeight="1" thickBot="1">
      <c r="A110" s="1213"/>
      <c r="B110" s="2447"/>
      <c r="C110" s="2667"/>
      <c r="D110" s="2687"/>
      <c r="E110" s="2681"/>
      <c r="F110" s="1236"/>
      <c r="G110" s="1143"/>
      <c r="H110" s="2687"/>
      <c r="I110" s="2681"/>
      <c r="J110" s="1236"/>
      <c r="K110" s="1236"/>
      <c r="L110" s="2690"/>
      <c r="M110" s="1199"/>
      <c r="N110" s="1250"/>
      <c r="O110" s="1250"/>
      <c r="P110" s="1250"/>
      <c r="Q110"/>
      <c r="R110"/>
      <c r="S110"/>
      <c r="T110"/>
    </row>
    <row r="111" spans="1:20" ht="15" hidden="1" customHeight="1" thickTop="1" thickBot="1">
      <c r="A111" s="1213"/>
      <c r="B111" s="2447"/>
      <c r="C111" s="2680"/>
      <c r="D111" s="2680"/>
      <c r="E111" s="1575"/>
      <c r="F111" s="1242"/>
      <c r="G111" s="2680"/>
      <c r="H111" s="2680"/>
      <c r="I111" s="1575"/>
      <c r="J111" s="1242"/>
      <c r="K111" s="1242"/>
      <c r="L111" s="2704"/>
      <c r="M111" s="1199"/>
      <c r="N111" s="1250"/>
      <c r="O111" s="1250"/>
      <c r="P111" s="1250"/>
      <c r="Q111"/>
      <c r="R111"/>
      <c r="S111"/>
      <c r="T111"/>
    </row>
    <row r="112" spans="1:20" ht="23.25" hidden="1" thickBot="1">
      <c r="A112" s="1213"/>
      <c r="B112" s="2447"/>
      <c r="C112" s="349"/>
      <c r="D112" s="1439"/>
      <c r="E112" s="923" t="s">
        <v>1985</v>
      </c>
      <c r="F112" s="2446" t="s">
        <v>4105</v>
      </c>
      <c r="G112" s="2820" t="s">
        <v>4118</v>
      </c>
      <c r="H112"/>
      <c r="I112" s="2818"/>
      <c r="J112" s="2818"/>
      <c r="K112" s="2818"/>
      <c r="L112" s="2819"/>
      <c r="M112" s="1199"/>
      <c r="N112" s="1250"/>
      <c r="O112" s="1250"/>
      <c r="P112" s="1250"/>
      <c r="Q112"/>
      <c r="R112"/>
      <c r="S112"/>
      <c r="T112"/>
    </row>
    <row r="113" spans="1:20" hidden="1">
      <c r="A113" s="1213"/>
      <c r="B113" s="2447"/>
      <c r="C113" s="2849" t="s">
        <v>4290</v>
      </c>
      <c r="D113" s="2850" t="s">
        <v>4291</v>
      </c>
      <c r="E113" s="2852" t="s">
        <v>3595</v>
      </c>
      <c r="F113" s="2853" t="s">
        <v>4292</v>
      </c>
      <c r="G113" s="2854" t="s">
        <v>4293</v>
      </c>
      <c r="H113" s="1247" t="s">
        <v>4294</v>
      </c>
      <c r="I113" s="1247" t="s">
        <v>4253</v>
      </c>
      <c r="J113" s="1248" t="s">
        <v>3853</v>
      </c>
      <c r="K113" s="1248" t="s">
        <v>3854</v>
      </c>
      <c r="L113" s="1199"/>
      <c r="M113" s="1250"/>
      <c r="N113" s="1250"/>
      <c r="O113" s="1250"/>
      <c r="P113" s="1250"/>
      <c r="Q113"/>
      <c r="R113"/>
      <c r="S113"/>
      <c r="T113"/>
    </row>
    <row r="114" spans="1:20" ht="24" hidden="1" customHeight="1">
      <c r="A114" s="1213" t="s">
        <v>4295</v>
      </c>
      <c r="B114" s="2447">
        <v>36</v>
      </c>
      <c r="C114" s="2855" t="s">
        <v>2151</v>
      </c>
      <c r="D114" s="1132" t="s">
        <v>4296</v>
      </c>
      <c r="E114" s="2434">
        <v>45183</v>
      </c>
      <c r="F114" s="2434">
        <v>45214</v>
      </c>
      <c r="G114" s="2434">
        <v>45219</v>
      </c>
      <c r="H114" s="1199">
        <v>45175</v>
      </c>
      <c r="I114" s="2847">
        <v>45176</v>
      </c>
      <c r="J114" s="2847">
        <v>45170</v>
      </c>
      <c r="K114" s="2847">
        <v>45170</v>
      </c>
      <c r="L114" s="1199"/>
      <c r="M114" s="1250"/>
      <c r="N114" s="1250"/>
      <c r="O114" s="1250"/>
      <c r="P114" s="1250"/>
      <c r="Q114"/>
      <c r="R114"/>
      <c r="S114"/>
      <c r="T114"/>
    </row>
    <row r="115" spans="1:20" ht="24" hidden="1" customHeight="1">
      <c r="A115" s="1213" t="s">
        <v>4297</v>
      </c>
      <c r="B115" s="2447">
        <v>38</v>
      </c>
      <c r="C115" s="2856" t="s">
        <v>2466</v>
      </c>
      <c r="D115" s="1132" t="s">
        <v>4298</v>
      </c>
      <c r="E115" s="2440">
        <v>45189</v>
      </c>
      <c r="F115" s="2892" t="s">
        <v>2159</v>
      </c>
      <c r="G115" s="2892" t="s">
        <v>2159</v>
      </c>
      <c r="H115" s="1199">
        <v>45189</v>
      </c>
      <c r="I115" s="2847">
        <v>45190</v>
      </c>
      <c r="J115" s="2847">
        <v>45184</v>
      </c>
      <c r="K115" s="2847">
        <v>45184</v>
      </c>
      <c r="L115" s="2875" t="s">
        <v>4299</v>
      </c>
      <c r="M115" s="2868"/>
      <c r="N115" s="2869" t="s">
        <v>1985</v>
      </c>
      <c r="O115" s="2869" t="s">
        <v>3786</v>
      </c>
      <c r="P115" s="2869" t="s">
        <v>3898</v>
      </c>
      <c r="Q115" s="2870" t="s">
        <v>1988</v>
      </c>
      <c r="R115" s="2870" t="s">
        <v>3899</v>
      </c>
      <c r="S115" s="2884" t="s">
        <v>692</v>
      </c>
      <c r="T115" s="2870" t="s">
        <v>880</v>
      </c>
    </row>
    <row r="116" spans="1:20" ht="24" hidden="1" customHeight="1">
      <c r="A116" s="1213" t="s">
        <v>4300</v>
      </c>
      <c r="B116" s="2447">
        <v>39</v>
      </c>
      <c r="C116" s="2855" t="s">
        <v>4301</v>
      </c>
      <c r="D116" s="1132" t="s">
        <v>4302</v>
      </c>
      <c r="E116" s="2434">
        <v>45196</v>
      </c>
      <c r="F116" s="2434">
        <v>45227</v>
      </c>
      <c r="G116" s="2434">
        <v>45232</v>
      </c>
      <c r="H116" s="1199">
        <v>45196</v>
      </c>
      <c r="I116" s="2847">
        <v>45197</v>
      </c>
      <c r="J116" s="2847">
        <v>45191</v>
      </c>
      <c r="K116" s="2847">
        <v>45191</v>
      </c>
      <c r="L116" s="2871" t="s">
        <v>3337</v>
      </c>
      <c r="M116" s="2872" t="s">
        <v>3911</v>
      </c>
      <c r="N116" s="2872">
        <v>45197</v>
      </c>
      <c r="O116" s="2872">
        <v>45210</v>
      </c>
      <c r="P116" s="2872" t="s">
        <v>3794</v>
      </c>
      <c r="Q116" s="2873" t="s">
        <v>3912</v>
      </c>
      <c r="R116" s="2872">
        <v>45213</v>
      </c>
      <c r="S116" s="2872">
        <v>45226</v>
      </c>
      <c r="T116" s="2872">
        <v>45232</v>
      </c>
    </row>
    <row r="117" spans="1:20" ht="24" hidden="1" customHeight="1" thickBot="1">
      <c r="A117" s="1213" t="s">
        <v>2919</v>
      </c>
      <c r="B117" s="2447">
        <v>40</v>
      </c>
      <c r="C117" s="2855" t="s">
        <v>4301</v>
      </c>
      <c r="D117" s="1132" t="s">
        <v>4303</v>
      </c>
      <c r="E117" s="2434">
        <v>45203</v>
      </c>
      <c r="F117" s="2434">
        <v>45234</v>
      </c>
      <c r="G117" s="2434">
        <v>45239</v>
      </c>
      <c r="H117" s="1199">
        <v>45203</v>
      </c>
      <c r="I117" s="2847">
        <v>45204</v>
      </c>
      <c r="J117" s="2847">
        <v>45198</v>
      </c>
      <c r="K117" s="2847">
        <v>45198</v>
      </c>
      <c r="L117" s="2874" t="s">
        <v>3758</v>
      </c>
      <c r="M117" s="2872" t="s">
        <v>3913</v>
      </c>
      <c r="N117" s="2872">
        <v>45204</v>
      </c>
      <c r="O117" s="2872">
        <v>45217</v>
      </c>
      <c r="P117" s="2872" t="s">
        <v>3866</v>
      </c>
      <c r="Q117" s="2873" t="s">
        <v>3914</v>
      </c>
      <c r="R117" s="2872">
        <v>45220</v>
      </c>
      <c r="S117" s="2872">
        <v>45233</v>
      </c>
      <c r="T117" s="2872">
        <v>45233</v>
      </c>
    </row>
    <row r="118" spans="1:20" ht="25.5" hidden="1" thickTop="1" thickBot="1">
      <c r="A118" s="1213"/>
      <c r="B118" s="2447"/>
      <c r="C118" s="349"/>
      <c r="D118" s="1439"/>
      <c r="E118" s="351" t="s">
        <v>1985</v>
      </c>
      <c r="F118" s="1842" t="s">
        <v>1332</v>
      </c>
      <c r="G118" s="1843" t="s">
        <v>4226</v>
      </c>
      <c r="H118" s="1844" t="s">
        <v>1988</v>
      </c>
      <c r="I118" s="1842" t="s">
        <v>1332</v>
      </c>
      <c r="J118" s="2897" t="s">
        <v>697</v>
      </c>
      <c r="K118" s="2820" t="s">
        <v>4118</v>
      </c>
      <c r="L118" s="2879"/>
      <c r="M118" s="2880"/>
      <c r="N118" s="2880"/>
      <c r="O118" s="2880"/>
      <c r="P118" s="2880"/>
      <c r="Q118" s="2881"/>
      <c r="R118" s="2880"/>
      <c r="S118" s="2880"/>
      <c r="T118" s="2880"/>
    </row>
    <row r="119" spans="1:20" ht="13.5" hidden="1" thickBot="1">
      <c r="A119" s="1213"/>
      <c r="B119" s="2447"/>
      <c r="C119" s="2849" t="s">
        <v>4290</v>
      </c>
      <c r="D119" s="2850"/>
      <c r="E119" s="356"/>
      <c r="F119" s="760"/>
      <c r="G119" s="357"/>
      <c r="H119" s="357"/>
      <c r="I119" s="760"/>
      <c r="J119" s="2853"/>
      <c r="K119" s="2854"/>
      <c r="L119" s="2879"/>
      <c r="M119" s="2880"/>
      <c r="N119" s="2880"/>
      <c r="O119" s="2880"/>
      <c r="P119" s="2880"/>
      <c r="Q119" s="2881"/>
      <c r="R119" s="2880"/>
      <c r="S119" s="2880"/>
      <c r="T119" s="2880"/>
    </row>
    <row r="120" spans="1:20" ht="24" hidden="1" customHeight="1" thickTop="1" thickBot="1">
      <c r="A120" s="1213" t="s">
        <v>4304</v>
      </c>
      <c r="B120" s="2447">
        <v>41</v>
      </c>
      <c r="C120" s="2857" t="s">
        <v>2919</v>
      </c>
      <c r="D120" s="1132" t="s">
        <v>4305</v>
      </c>
      <c r="E120" s="2440">
        <v>45211</v>
      </c>
      <c r="F120" s="2440">
        <v>45216</v>
      </c>
      <c r="G120" s="2857" t="s">
        <v>2551</v>
      </c>
      <c r="H120" s="1132" t="s">
        <v>4305</v>
      </c>
      <c r="I120" s="2440">
        <v>45220</v>
      </c>
      <c r="J120" s="2440">
        <v>45240</v>
      </c>
      <c r="K120" s="2440">
        <v>45245</v>
      </c>
      <c r="L120" s="1199">
        <v>45210</v>
      </c>
      <c r="M120" s="2847">
        <v>45211</v>
      </c>
      <c r="N120" s="2847">
        <v>45205</v>
      </c>
      <c r="O120" s="2847">
        <v>45205</v>
      </c>
      <c r="P120" s="1250"/>
      <c r="Q120"/>
      <c r="R120"/>
      <c r="S120"/>
      <c r="T120"/>
    </row>
    <row r="121" spans="1:20" ht="24" hidden="1" customHeight="1" thickBot="1">
      <c r="A121" s="1213"/>
      <c r="B121" s="2447"/>
      <c r="C121" s="349"/>
      <c r="D121" s="1439"/>
      <c r="E121" s="923" t="s">
        <v>1985</v>
      </c>
      <c r="F121" s="2891" t="s">
        <v>697</v>
      </c>
      <c r="G121" s="2820" t="s">
        <v>4118</v>
      </c>
      <c r="H121" s="1199"/>
      <c r="I121" s="2847"/>
      <c r="J121" s="2847"/>
      <c r="K121" s="2847"/>
      <c r="L121" s="2894" t="s">
        <v>4306</v>
      </c>
      <c r="M121" s="2893"/>
      <c r="N121" s="1250"/>
      <c r="O121" s="1250"/>
      <c r="P121" s="1250"/>
      <c r="Q121"/>
      <c r="R121"/>
      <c r="S121"/>
      <c r="T121"/>
    </row>
    <row r="122" spans="1:20" ht="25.5" hidden="1" thickTop="1" thickBot="1">
      <c r="A122" s="1213"/>
      <c r="B122" s="2447"/>
      <c r="C122" s="2849" t="s">
        <v>4290</v>
      </c>
      <c r="D122" s="2850" t="s">
        <v>4291</v>
      </c>
      <c r="E122" s="2852" t="s">
        <v>3595</v>
      </c>
      <c r="F122" s="1842" t="s">
        <v>4307</v>
      </c>
      <c r="G122" s="1843" t="s">
        <v>4226</v>
      </c>
      <c r="H122" s="1844" t="s">
        <v>1988</v>
      </c>
      <c r="I122" s="1842" t="s">
        <v>4307</v>
      </c>
      <c r="J122" s="2897" t="s">
        <v>697</v>
      </c>
      <c r="K122" s="2820" t="s">
        <v>4118</v>
      </c>
      <c r="L122" s="2819"/>
      <c r="M122" s="1199"/>
      <c r="N122" s="1250"/>
      <c r="O122" s="1250"/>
      <c r="P122" s="1250"/>
      <c r="Q122"/>
      <c r="R122"/>
      <c r="S122"/>
      <c r="T122"/>
    </row>
    <row r="123" spans="1:20" ht="24" hidden="1" customHeight="1" thickBot="1">
      <c r="A123" s="1213" t="s">
        <v>4308</v>
      </c>
      <c r="B123" s="2447">
        <v>42</v>
      </c>
      <c r="C123" s="2856" t="s">
        <v>4309</v>
      </c>
      <c r="D123" s="1132" t="s">
        <v>4310</v>
      </c>
      <c r="E123" s="2440">
        <v>45218</v>
      </c>
      <c r="F123" s="2440">
        <v>45232</v>
      </c>
      <c r="G123" s="2857" t="s">
        <v>4279</v>
      </c>
      <c r="H123" s="1132" t="s">
        <v>4310</v>
      </c>
      <c r="I123" s="2440">
        <v>45233</v>
      </c>
      <c r="J123" s="2440">
        <f>E123+31</f>
        <v>45249</v>
      </c>
      <c r="K123" s="2440">
        <f>E123+37</f>
        <v>45255</v>
      </c>
      <c r="L123" s="1199">
        <f>L120+7</f>
        <v>45217</v>
      </c>
      <c r="M123" s="2847">
        <f t="shared" ref="M123" si="24">L123+1</f>
        <v>45218</v>
      </c>
      <c r="N123" s="2847">
        <f t="shared" ref="N123" si="25">M123-6</f>
        <v>45212</v>
      </c>
      <c r="O123" s="2847">
        <f>N123</f>
        <v>45212</v>
      </c>
      <c r="P123" s="1250"/>
      <c r="Q123"/>
      <c r="R123"/>
      <c r="S123"/>
      <c r="T123"/>
    </row>
    <row r="124" spans="1:20" ht="32.25" hidden="1" customHeight="1" thickBot="1">
      <c r="A124" s="1213"/>
      <c r="B124" s="2447"/>
      <c r="C124" s="349"/>
      <c r="D124" s="1439"/>
      <c r="E124" s="923" t="s">
        <v>1985</v>
      </c>
      <c r="F124" s="2891" t="s">
        <v>697</v>
      </c>
      <c r="G124" s="2820" t="s">
        <v>4118</v>
      </c>
      <c r="H124" s="1199"/>
      <c r="I124" s="2847"/>
      <c r="J124" s="2847"/>
      <c r="K124" s="2847"/>
      <c r="L124" s="2907" t="s">
        <v>4306</v>
      </c>
      <c r="M124" s="1199"/>
      <c r="N124" s="1250"/>
      <c r="O124" s="1250"/>
      <c r="P124" s="1250"/>
      <c r="Q124"/>
      <c r="R124"/>
      <c r="S124"/>
      <c r="T124"/>
    </row>
    <row r="125" spans="1:20" hidden="1">
      <c r="A125" s="1213"/>
      <c r="B125" s="2447"/>
      <c r="C125" s="2849" t="s">
        <v>4290</v>
      </c>
      <c r="D125" s="2850" t="s">
        <v>4291</v>
      </c>
      <c r="E125" s="2852" t="s">
        <v>3595</v>
      </c>
      <c r="F125" s="2853" t="s">
        <v>4292</v>
      </c>
      <c r="G125" s="2854" t="s">
        <v>4293</v>
      </c>
      <c r="H125" s="1247" t="s">
        <v>4294</v>
      </c>
      <c r="I125" s="1247" t="s">
        <v>4253</v>
      </c>
      <c r="J125" s="1248" t="s">
        <v>3853</v>
      </c>
      <c r="K125" s="1248" t="s">
        <v>3854</v>
      </c>
      <c r="L125" s="2819"/>
      <c r="M125" s="1199"/>
      <c r="N125" s="1250"/>
      <c r="O125" s="1250"/>
      <c r="P125" s="1250"/>
      <c r="Q125"/>
      <c r="R125"/>
      <c r="S125"/>
      <c r="T125"/>
    </row>
    <row r="126" spans="1:20" ht="24" hidden="1" customHeight="1">
      <c r="A126" s="1213" t="s">
        <v>4311</v>
      </c>
      <c r="B126" s="2447">
        <v>44</v>
      </c>
      <c r="C126" s="2856" t="s">
        <v>3142</v>
      </c>
      <c r="D126" s="1132" t="s">
        <v>4312</v>
      </c>
      <c r="E126" s="2440">
        <v>45232</v>
      </c>
      <c r="F126" s="2421" t="s">
        <v>2159</v>
      </c>
      <c r="G126" s="2421" t="s">
        <v>2159</v>
      </c>
      <c r="H126" s="1199" t="e">
        <f>#REF!+7</f>
        <v>#REF!</v>
      </c>
      <c r="I126" s="2847" t="e">
        <f t="shared" ref="I126" si="26">H126+1</f>
        <v>#REF!</v>
      </c>
      <c r="J126" s="2847" t="e">
        <f t="shared" ref="J126" si="27">I126-6</f>
        <v>#REF!</v>
      </c>
      <c r="K126" s="2847" t="e">
        <f t="shared" ref="K126" si="28">J126</f>
        <v>#REF!</v>
      </c>
      <c r="L126" s="2819"/>
      <c r="M126" s="1199"/>
      <c r="N126" s="1250"/>
      <c r="O126" s="1250"/>
      <c r="P126" s="1250"/>
      <c r="Q126"/>
      <c r="R126"/>
      <c r="S126"/>
      <c r="T126"/>
    </row>
    <row r="127" spans="1:20" ht="24.75" hidden="1" customHeight="1" thickBot="1">
      <c r="A127" s="1213" t="s">
        <v>4308</v>
      </c>
      <c r="B127" s="2447">
        <v>48</v>
      </c>
      <c r="C127" s="2851" t="s">
        <v>2590</v>
      </c>
      <c r="D127" s="2851" t="s">
        <v>4313</v>
      </c>
      <c r="E127" s="2427">
        <v>45260</v>
      </c>
      <c r="F127" s="3898" t="s">
        <v>2159</v>
      </c>
      <c r="G127" s="3898"/>
      <c r="H127" s="1199" t="e">
        <f>#REF!+7</f>
        <v>#REF!</v>
      </c>
      <c r="I127" s="2847" t="e">
        <f t="shared" ref="I127" si="29">H127+1</f>
        <v>#REF!</v>
      </c>
      <c r="J127" s="2847" t="e">
        <f t="shared" ref="J127" si="30">I127-6</f>
        <v>#REF!</v>
      </c>
      <c r="K127" s="2847" t="e">
        <f>J127</f>
        <v>#REF!</v>
      </c>
      <c r="L127" s="2819"/>
      <c r="M127" s="1199"/>
      <c r="N127" s="1250"/>
      <c r="O127" s="1250"/>
      <c r="P127" s="1250"/>
      <c r="Q127"/>
      <c r="R127"/>
      <c r="S127"/>
      <c r="T127"/>
    </row>
    <row r="128" spans="1:20" ht="21" hidden="1" customHeight="1" thickBot="1">
      <c r="A128" s="1213"/>
      <c r="B128" s="2447"/>
      <c r="C128" s="349"/>
      <c r="D128" s="1439"/>
      <c r="E128" s="923" t="s">
        <v>1985</v>
      </c>
      <c r="F128" s="2891" t="s">
        <v>697</v>
      </c>
      <c r="G128" s="2820" t="s">
        <v>4118</v>
      </c>
      <c r="H128" s="1199"/>
      <c r="I128" s="2847"/>
      <c r="J128" s="2847"/>
      <c r="K128" s="2847"/>
      <c r="L128" s="2907" t="s">
        <v>4306</v>
      </c>
      <c r="M128" s="1199"/>
      <c r="N128" s="1250"/>
      <c r="O128" s="1250"/>
      <c r="P128" s="1250"/>
      <c r="Q128"/>
      <c r="R128"/>
      <c r="S128"/>
      <c r="T128"/>
    </row>
    <row r="129" spans="1:20" hidden="1">
      <c r="A129" s="1213"/>
      <c r="B129" s="2447"/>
      <c r="C129" s="2849" t="s">
        <v>4290</v>
      </c>
      <c r="D129" s="2850" t="s">
        <v>4314</v>
      </c>
      <c r="E129" s="2852" t="s">
        <v>3738</v>
      </c>
      <c r="F129" s="2853" t="s">
        <v>4292</v>
      </c>
      <c r="G129" s="2854" t="s">
        <v>4293</v>
      </c>
      <c r="H129" s="1250" t="s">
        <v>4294</v>
      </c>
      <c r="I129" s="1250" t="s">
        <v>4253</v>
      </c>
      <c r="J129" s="1248" t="s">
        <v>3853</v>
      </c>
      <c r="K129" s="1248" t="s">
        <v>3854</v>
      </c>
      <c r="L129" s="3132"/>
      <c r="M129" s="1199"/>
      <c r="N129" s="1250"/>
      <c r="O129" s="1250"/>
      <c r="P129" s="1250"/>
      <c r="Q129"/>
      <c r="R129"/>
      <c r="S129"/>
      <c r="T129"/>
    </row>
    <row r="130" spans="1:20" ht="17.25" hidden="1" customHeight="1">
      <c r="A130" s="1213" t="s">
        <v>4315</v>
      </c>
      <c r="B130" s="2447">
        <v>1</v>
      </c>
      <c r="C130" s="1132" t="s">
        <v>3294</v>
      </c>
      <c r="D130" s="1132" t="s">
        <v>4316</v>
      </c>
      <c r="E130" s="2440">
        <v>45300</v>
      </c>
      <c r="F130" s="2440">
        <v>45329</v>
      </c>
      <c r="G130" s="2440">
        <v>45335</v>
      </c>
      <c r="H130" s="1199">
        <v>45296</v>
      </c>
      <c r="I130" s="2847">
        <v>45297</v>
      </c>
      <c r="J130" s="2847">
        <v>45291</v>
      </c>
      <c r="K130" s="2984">
        <v>45292</v>
      </c>
      <c r="L130" s="3133">
        <v>45288</v>
      </c>
      <c r="M130" s="1199"/>
      <c r="N130" s="1250"/>
      <c r="O130" s="1250"/>
      <c r="P130" s="1250"/>
      <c r="Q130"/>
      <c r="R130"/>
      <c r="S130"/>
      <c r="T130"/>
    </row>
    <row r="131" spans="1:20" ht="17.25" hidden="1" customHeight="1" thickBot="1">
      <c r="A131" s="1213" t="s">
        <v>4317</v>
      </c>
      <c r="B131" s="2447">
        <v>2</v>
      </c>
      <c r="C131" s="1132" t="s">
        <v>2463</v>
      </c>
      <c r="D131" s="1132" t="s">
        <v>4318</v>
      </c>
      <c r="E131" s="2427">
        <v>45304</v>
      </c>
      <c r="F131" s="2440">
        <v>45333</v>
      </c>
      <c r="G131" s="2440">
        <v>45339</v>
      </c>
      <c r="H131" s="1199">
        <v>45303</v>
      </c>
      <c r="I131" s="2847">
        <v>45304</v>
      </c>
      <c r="J131" s="2847">
        <v>45298</v>
      </c>
      <c r="K131" s="2847">
        <v>45299</v>
      </c>
      <c r="L131" s="3132"/>
      <c r="M131" s="1199"/>
      <c r="N131" s="1250"/>
      <c r="O131" s="1250"/>
      <c r="P131" s="1250"/>
      <c r="Q131"/>
      <c r="R131"/>
      <c r="S131"/>
      <c r="T131"/>
    </row>
    <row r="132" spans="1:20" ht="21" hidden="1" customHeight="1" thickTop="1">
      <c r="A132" s="1213"/>
      <c r="B132" s="2447"/>
      <c r="C132" s="349"/>
      <c r="D132" s="1439"/>
      <c r="E132" s="2487" t="s">
        <v>1985</v>
      </c>
      <c r="F132" s="3056" t="s">
        <v>1332</v>
      </c>
      <c r="G132" s="3057" t="s">
        <v>4226</v>
      </c>
      <c r="H132" s="1611" t="s">
        <v>1988</v>
      </c>
      <c r="I132" s="3056" t="s">
        <v>1332</v>
      </c>
      <c r="J132" s="3056" t="s">
        <v>697</v>
      </c>
      <c r="K132" s="3129" t="s">
        <v>4118</v>
      </c>
      <c r="L132" s="3132"/>
      <c r="M132" s="1250" t="s">
        <v>4294</v>
      </c>
      <c r="N132" s="1250" t="s">
        <v>4253</v>
      </c>
      <c r="O132" s="1248" t="s">
        <v>3853</v>
      </c>
      <c r="P132" s="1248" t="s">
        <v>3854</v>
      </c>
      <c r="Q132"/>
      <c r="R132"/>
      <c r="S132"/>
      <c r="T132"/>
    </row>
    <row r="133" spans="1:20" ht="17.25" hidden="1" customHeight="1" thickBot="1">
      <c r="A133" s="1213" t="s">
        <v>4319</v>
      </c>
      <c r="B133" s="2447">
        <v>3</v>
      </c>
      <c r="C133" s="3046" t="s">
        <v>2133</v>
      </c>
      <c r="D133" s="3046" t="s">
        <v>4320</v>
      </c>
      <c r="E133" s="3047">
        <v>45313</v>
      </c>
      <c r="F133" s="3047">
        <v>45316</v>
      </c>
      <c r="G133" s="3058" t="s">
        <v>4321</v>
      </c>
      <c r="H133" s="3047" t="s">
        <v>4322</v>
      </c>
      <c r="I133" s="2421" t="s">
        <v>2159</v>
      </c>
      <c r="J133" s="3047">
        <v>45337</v>
      </c>
      <c r="K133" s="3130">
        <v>45343</v>
      </c>
      <c r="L133" s="3132"/>
      <c r="M133" s="1199">
        <v>45305</v>
      </c>
      <c r="N133" s="2847">
        <v>45305</v>
      </c>
      <c r="O133" s="2847">
        <v>45299</v>
      </c>
      <c r="P133" s="2847">
        <v>45300</v>
      </c>
      <c r="Q133"/>
      <c r="R133"/>
      <c r="S133"/>
      <c r="T133"/>
    </row>
    <row r="134" spans="1:20" ht="21" hidden="1" customHeight="1" thickTop="1" thickBot="1">
      <c r="A134" s="1213"/>
      <c r="B134" s="2447"/>
      <c r="C134" s="349"/>
      <c r="D134" s="1439"/>
      <c r="E134" s="3123" t="s">
        <v>1985</v>
      </c>
      <c r="F134" s="3124" t="s">
        <v>1332</v>
      </c>
      <c r="G134" s="3125" t="s">
        <v>4226</v>
      </c>
      <c r="H134" s="3126" t="s">
        <v>1988</v>
      </c>
      <c r="I134" s="3124" t="s">
        <v>1332</v>
      </c>
      <c r="J134" s="3128" t="s">
        <v>692</v>
      </c>
      <c r="K134" s="3129" t="s">
        <v>4118</v>
      </c>
      <c r="L134" s="3132"/>
      <c r="M134" s="1199"/>
      <c r="N134" s="2847"/>
      <c r="O134" s="2847"/>
      <c r="P134" s="2847"/>
      <c r="Q134"/>
      <c r="R134"/>
      <c r="S134"/>
      <c r="T134"/>
    </row>
    <row r="135" spans="1:20" ht="17.25" hidden="1" customHeight="1" thickTop="1" thickBot="1">
      <c r="A135" s="1213"/>
      <c r="B135" s="2447"/>
      <c r="C135" s="3046" t="s">
        <v>2133</v>
      </c>
      <c r="D135" s="3046" t="s">
        <v>4320</v>
      </c>
      <c r="E135" s="3122">
        <v>45313</v>
      </c>
      <c r="F135" s="3122">
        <v>45316</v>
      </c>
      <c r="G135" s="1128" t="s">
        <v>2435</v>
      </c>
      <c r="H135" s="1129" t="s">
        <v>4323</v>
      </c>
      <c r="I135" s="3127">
        <v>45327</v>
      </c>
      <c r="J135" s="1223">
        <v>45342</v>
      </c>
      <c r="K135" s="3131">
        <v>45347</v>
      </c>
      <c r="L135" s="3132"/>
      <c r="M135" s="1199"/>
      <c r="N135" s="2847"/>
      <c r="O135" s="2847"/>
      <c r="P135" s="2847"/>
      <c r="Q135"/>
      <c r="R135"/>
      <c r="S135"/>
      <c r="T135"/>
    </row>
    <row r="136" spans="1:20" ht="36" customHeight="1" thickBot="1">
      <c r="A136" s="1213"/>
      <c r="B136" s="2447"/>
      <c r="C136" s="349"/>
      <c r="D136" s="1439"/>
      <c r="E136" s="923" t="s">
        <v>1985</v>
      </c>
      <c r="F136" s="3134" t="s">
        <v>692</v>
      </c>
      <c r="G136" s="2820" t="s">
        <v>4118</v>
      </c>
      <c r="H136" s="1199"/>
      <c r="I136" s="2847"/>
      <c r="J136" s="2847"/>
      <c r="K136" s="2847"/>
      <c r="L136" s="3135" t="s">
        <v>4306</v>
      </c>
      <c r="M136" s="1199"/>
      <c r="N136" s="1250"/>
      <c r="O136" s="1250"/>
      <c r="P136" s="1250"/>
      <c r="Q136"/>
      <c r="R136"/>
      <c r="S136"/>
      <c r="T136"/>
    </row>
    <row r="137" spans="1:20" ht="26.25" customHeight="1" thickBot="1">
      <c r="A137" s="1213"/>
      <c r="B137" s="2447"/>
      <c r="C137" s="2849" t="s">
        <v>4290</v>
      </c>
      <c r="D137" s="2850" t="s">
        <v>4314</v>
      </c>
      <c r="E137" s="746" t="s">
        <v>3738</v>
      </c>
      <c r="F137" s="921" t="s">
        <v>4292</v>
      </c>
      <c r="G137" s="2751" t="s">
        <v>4293</v>
      </c>
      <c r="H137" s="1247" t="s">
        <v>4294</v>
      </c>
      <c r="I137" s="2165" t="s">
        <v>2001</v>
      </c>
      <c r="J137" s="1248" t="s">
        <v>3853</v>
      </c>
      <c r="K137" s="1248" t="s">
        <v>3854</v>
      </c>
      <c r="L137" s="3132"/>
      <c r="M137" s="1199"/>
      <c r="N137" s="1250"/>
      <c r="O137" s="1250"/>
      <c r="P137" s="1250"/>
      <c r="Q137"/>
      <c r="R137"/>
      <c r="S137"/>
      <c r="T137"/>
    </row>
    <row r="138" spans="1:20" ht="42.75" hidden="1" customHeight="1" thickTop="1">
      <c r="A138" s="1213" t="s">
        <v>4324</v>
      </c>
      <c r="B138" s="2447">
        <v>6</v>
      </c>
      <c r="C138" s="2851" t="s">
        <v>4325</v>
      </c>
      <c r="D138" s="1132" t="s">
        <v>4326</v>
      </c>
      <c r="E138" s="2440">
        <v>45335</v>
      </c>
      <c r="F138" s="2421" t="s">
        <v>2159</v>
      </c>
      <c r="G138" s="2421" t="s">
        <v>2159</v>
      </c>
      <c r="H138" s="3120">
        <v>45331</v>
      </c>
      <c r="I138" s="2847">
        <v>45332</v>
      </c>
      <c r="J138" s="2847">
        <v>45326</v>
      </c>
      <c r="K138" s="2847">
        <v>45327</v>
      </c>
      <c r="L138" s="3137">
        <v>45320</v>
      </c>
      <c r="M138" s="1199"/>
      <c r="N138" s="1250"/>
      <c r="O138" s="1250"/>
      <c r="P138" s="1250"/>
      <c r="Q138"/>
      <c r="R138"/>
      <c r="S138"/>
      <c r="T138"/>
    </row>
    <row r="139" spans="1:20" ht="42.75" hidden="1" customHeight="1">
      <c r="A139" s="1213" t="s">
        <v>4327</v>
      </c>
      <c r="B139" s="2447">
        <v>7</v>
      </c>
      <c r="C139" s="3176" t="s">
        <v>3164</v>
      </c>
      <c r="D139" s="3176" t="s">
        <v>4328</v>
      </c>
      <c r="E139" s="3177">
        <v>45340</v>
      </c>
      <c r="F139" s="3178" t="s">
        <v>4329</v>
      </c>
      <c r="G139" s="2421" t="s">
        <v>2159</v>
      </c>
      <c r="H139" s="3120">
        <v>45338</v>
      </c>
      <c r="I139" s="2847">
        <v>45339</v>
      </c>
      <c r="J139" s="2847">
        <v>45333</v>
      </c>
      <c r="K139" s="3079">
        <v>45334</v>
      </c>
      <c r="L139" s="3137">
        <v>45327</v>
      </c>
      <c r="M139" s="1199"/>
      <c r="N139" s="1250"/>
      <c r="O139" s="1250"/>
      <c r="P139" s="1250"/>
      <c r="Q139"/>
      <c r="R139"/>
      <c r="S139"/>
      <c r="T139"/>
    </row>
    <row r="140" spans="1:20" ht="42.75" hidden="1" customHeight="1">
      <c r="A140" s="1213" t="s">
        <v>4330</v>
      </c>
      <c r="B140" s="2447">
        <v>15</v>
      </c>
      <c r="C140" s="3340" t="s">
        <v>2159</v>
      </c>
      <c r="D140" s="1132" t="s">
        <v>4331</v>
      </c>
      <c r="E140" s="2421" t="s">
        <v>2159</v>
      </c>
      <c r="F140" s="2434" t="e">
        <v>#VALUE!</v>
      </c>
      <c r="G140" s="2434" t="e">
        <v>#VALUE!</v>
      </c>
      <c r="H140" s="1199">
        <v>45394</v>
      </c>
      <c r="I140" s="2847">
        <v>45395</v>
      </c>
      <c r="J140" s="2984">
        <v>45388</v>
      </c>
      <c r="K140" s="2984">
        <v>45388</v>
      </c>
      <c r="L140" s="2819"/>
      <c r="M140" s="1199"/>
      <c r="N140" s="1250"/>
      <c r="O140" s="1250"/>
      <c r="P140" s="1250"/>
      <c r="Q140"/>
      <c r="R140"/>
      <c r="S140"/>
      <c r="T140"/>
    </row>
    <row r="141" spans="1:20" ht="14.25" hidden="1" customHeight="1" thickTop="1">
      <c r="A141" s="1213" t="s">
        <v>4332</v>
      </c>
      <c r="B141" s="2447">
        <v>17</v>
      </c>
      <c r="C141" s="3416" t="s">
        <v>2939</v>
      </c>
      <c r="D141" s="1132" t="s">
        <v>4333</v>
      </c>
      <c r="E141" s="2421" t="s">
        <v>2159</v>
      </c>
      <c r="F141" s="2434">
        <v>45437</v>
      </c>
      <c r="G141" s="2434">
        <v>45443</v>
      </c>
      <c r="H141" s="1199">
        <v>45408</v>
      </c>
      <c r="I141" s="2847">
        <v>45409</v>
      </c>
      <c r="J141" s="2984">
        <v>45402</v>
      </c>
      <c r="K141" s="2984">
        <v>45402</v>
      </c>
      <c r="L141" s="2819"/>
      <c r="M141" s="1199"/>
      <c r="N141" s="1250"/>
      <c r="O141" s="1250"/>
      <c r="P141" s="1250"/>
      <c r="Q141"/>
      <c r="R141"/>
      <c r="S141"/>
      <c r="T141"/>
    </row>
    <row r="142" spans="1:20" ht="14.25" hidden="1" customHeight="1" thickTop="1">
      <c r="A142" s="1213" t="s">
        <v>3765</v>
      </c>
      <c r="B142" s="2447">
        <v>20</v>
      </c>
      <c r="C142" s="3340" t="s">
        <v>2151</v>
      </c>
      <c r="D142" s="1132" t="s">
        <v>4334</v>
      </c>
      <c r="E142" s="3385">
        <v>45429</v>
      </c>
      <c r="F142" s="3385">
        <v>45458</v>
      </c>
      <c r="G142" s="3385">
        <v>45464</v>
      </c>
      <c r="H142" s="1199">
        <v>45429</v>
      </c>
      <c r="I142" s="2847">
        <v>45430</v>
      </c>
      <c r="J142" s="2984">
        <v>45423</v>
      </c>
      <c r="K142" s="2984">
        <v>45423</v>
      </c>
      <c r="L142" s="2819"/>
      <c r="M142" s="1199"/>
      <c r="N142" s="1250"/>
      <c r="O142" s="1250"/>
      <c r="P142" s="1250"/>
      <c r="Q142"/>
      <c r="R142"/>
      <c r="S142"/>
      <c r="T142"/>
    </row>
    <row r="143" spans="1:20" ht="14.25" hidden="1" customHeight="1">
      <c r="A143" s="1213" t="s">
        <v>4335</v>
      </c>
      <c r="B143" s="2447">
        <v>21</v>
      </c>
      <c r="C143" s="3340" t="s">
        <v>4336</v>
      </c>
      <c r="D143" s="1132" t="s">
        <v>4337</v>
      </c>
      <c r="E143" s="2421" t="s">
        <v>2159</v>
      </c>
      <c r="F143" s="3385">
        <v>45465</v>
      </c>
      <c r="G143" s="3385">
        <v>45471</v>
      </c>
      <c r="H143" s="1199">
        <v>45436</v>
      </c>
      <c r="I143" s="2847">
        <v>45437</v>
      </c>
      <c r="J143" s="2984">
        <v>45430</v>
      </c>
      <c r="K143" s="2984">
        <v>45430</v>
      </c>
      <c r="L143" s="2819"/>
      <c r="M143" s="1199"/>
      <c r="N143" s="1250"/>
      <c r="O143" s="1250"/>
      <c r="P143" s="1250"/>
      <c r="Q143"/>
      <c r="R143"/>
      <c r="S143"/>
      <c r="T143"/>
    </row>
    <row r="144" spans="1:20" ht="24.75" customHeight="1" thickTop="1">
      <c r="A144" s="1213"/>
      <c r="B144" s="2447"/>
      <c r="C144" s="3545" t="s">
        <v>4338</v>
      </c>
      <c r="D144" s="3541" t="s">
        <v>4339</v>
      </c>
      <c r="E144" s="3542">
        <v>45446</v>
      </c>
      <c r="F144" s="3543" t="s">
        <v>4340</v>
      </c>
      <c r="G144" s="2434"/>
      <c r="H144" s="1199"/>
      <c r="I144" s="2847"/>
      <c r="J144" s="2984"/>
      <c r="K144" s="2984"/>
      <c r="L144" s="2819"/>
      <c r="M144" s="1199"/>
      <c r="N144" s="1250"/>
      <c r="O144" s="1250"/>
      <c r="P144" s="1250"/>
      <c r="Q144"/>
      <c r="R144"/>
      <c r="S144"/>
      <c r="T144"/>
    </row>
    <row r="145" spans="1:20" ht="24.75" customHeight="1">
      <c r="A145" s="1213" t="s">
        <v>2956</v>
      </c>
      <c r="B145" s="2447">
        <v>22</v>
      </c>
      <c r="C145" s="3544"/>
      <c r="D145" s="3546" t="s">
        <v>4341</v>
      </c>
      <c r="E145" s="3543" t="s">
        <v>4342</v>
      </c>
      <c r="F145" s="3542">
        <v>45472</v>
      </c>
      <c r="G145" s="3542">
        <v>45478</v>
      </c>
      <c r="H145" s="1199">
        <v>45436</v>
      </c>
      <c r="I145" s="2847">
        <v>45437</v>
      </c>
      <c r="J145" s="2984">
        <v>45430</v>
      </c>
      <c r="K145" s="2984">
        <v>45430</v>
      </c>
      <c r="L145" s="2819"/>
      <c r="M145" s="1199"/>
      <c r="N145" s="1250"/>
      <c r="O145" s="1250"/>
      <c r="P145" s="1250"/>
      <c r="Q145"/>
      <c r="R145"/>
      <c r="S145"/>
      <c r="T145"/>
    </row>
    <row r="146" spans="1:20" ht="15.75" customHeight="1">
      <c r="A146" s="1213"/>
      <c r="B146" s="2447">
        <v>22</v>
      </c>
      <c r="C146" s="3340" t="s">
        <v>2151</v>
      </c>
      <c r="D146" s="3581" t="s">
        <v>4343</v>
      </c>
      <c r="E146" s="3580">
        <v>45443</v>
      </c>
      <c r="F146" s="2434"/>
      <c r="G146" s="2434"/>
      <c r="H146" s="1199">
        <v>45443</v>
      </c>
      <c r="I146" s="2847">
        <v>45444</v>
      </c>
      <c r="J146" s="2984">
        <v>45437</v>
      </c>
      <c r="K146" s="2984">
        <v>45437</v>
      </c>
      <c r="L146" s="2819"/>
      <c r="M146" s="1199"/>
      <c r="N146" s="1250"/>
      <c r="O146" s="1250"/>
      <c r="P146" s="1250"/>
      <c r="Q146"/>
      <c r="R146"/>
      <c r="S146"/>
      <c r="T146"/>
    </row>
    <row r="147" spans="1:20" customFormat="1" ht="15.75" customHeight="1">
      <c r="A147" s="1213" t="s">
        <v>4344</v>
      </c>
      <c r="B147" s="2447">
        <v>23</v>
      </c>
      <c r="C147" s="1132" t="s">
        <v>2948</v>
      </c>
      <c r="D147" s="1132" t="s">
        <v>4345</v>
      </c>
      <c r="E147" s="2440">
        <v>45461</v>
      </c>
      <c r="F147" s="2440">
        <v>45486</v>
      </c>
      <c r="G147" s="2440">
        <v>45493</v>
      </c>
      <c r="H147" s="1199">
        <v>45450</v>
      </c>
      <c r="I147" s="2847">
        <v>45451</v>
      </c>
      <c r="J147" s="2984">
        <v>45444</v>
      </c>
      <c r="K147" s="2984">
        <v>45444</v>
      </c>
      <c r="L147" s="2819"/>
      <c r="M147" s="1199"/>
      <c r="N147" s="1250"/>
      <c r="O147" s="1250"/>
      <c r="P147" s="1250"/>
    </row>
    <row r="148" spans="1:20" ht="15.75" customHeight="1">
      <c r="A148" s="1213" t="s">
        <v>2956</v>
      </c>
      <c r="B148" s="2447">
        <v>24</v>
      </c>
      <c r="C148" s="3340" t="s">
        <v>1426</v>
      </c>
      <c r="D148" s="1132" t="s">
        <v>4346</v>
      </c>
      <c r="E148" s="2421">
        <v>45457</v>
      </c>
      <c r="F148" s="2434">
        <v>45487</v>
      </c>
      <c r="G148" s="2434">
        <v>45493</v>
      </c>
      <c r="H148" s="1199">
        <v>45457</v>
      </c>
      <c r="I148" s="2847">
        <v>45458</v>
      </c>
      <c r="J148" s="2984">
        <v>45451</v>
      </c>
      <c r="K148" s="2984">
        <v>45451</v>
      </c>
      <c r="L148" s="2819"/>
      <c r="M148" s="1199"/>
      <c r="N148" s="1250"/>
      <c r="O148" s="1250"/>
      <c r="P148" s="1250"/>
      <c r="Q148"/>
      <c r="R148"/>
      <c r="S148"/>
      <c r="T148"/>
    </row>
    <row r="149" spans="1:20" ht="15.75" customHeight="1" thickBot="1">
      <c r="A149" s="1213" t="s">
        <v>4347</v>
      </c>
      <c r="B149" s="2447">
        <v>25</v>
      </c>
      <c r="C149" s="3728" t="s">
        <v>2956</v>
      </c>
      <c r="D149" s="1132" t="s">
        <v>4348</v>
      </c>
      <c r="E149" s="2421" t="s">
        <v>2159</v>
      </c>
      <c r="F149" s="3385">
        <v>45465</v>
      </c>
      <c r="G149" s="3385">
        <v>45471</v>
      </c>
      <c r="H149" s="1199">
        <v>45464</v>
      </c>
      <c r="I149" s="2847">
        <v>45465</v>
      </c>
      <c r="J149" s="2984">
        <v>45458</v>
      </c>
      <c r="K149" s="2984">
        <v>45458</v>
      </c>
      <c r="L149" s="2819"/>
      <c r="M149" s="1199"/>
      <c r="N149" s="1250"/>
      <c r="O149" s="1250"/>
      <c r="P149" s="1250"/>
      <c r="Q149"/>
      <c r="R149"/>
      <c r="S149"/>
      <c r="T149"/>
    </row>
    <row r="150" spans="1:20" customFormat="1" ht="25.5" customHeight="1" thickBot="1">
      <c r="A150" s="1213"/>
      <c r="B150" s="2447"/>
      <c r="C150" s="349"/>
      <c r="D150" s="1439"/>
      <c r="E150" s="923" t="s">
        <v>1985</v>
      </c>
      <c r="F150" s="3822" t="s">
        <v>692</v>
      </c>
      <c r="G150" s="2820" t="s">
        <v>4118</v>
      </c>
      <c r="H150" s="1199"/>
      <c r="I150" s="2847"/>
      <c r="J150" s="2847"/>
      <c r="K150" s="2847"/>
      <c r="L150" s="2819"/>
      <c r="M150" s="1199"/>
      <c r="N150" s="1250"/>
      <c r="O150" s="1250"/>
      <c r="P150" s="1250"/>
    </row>
    <row r="151" spans="1:20" customFormat="1" ht="15.75" customHeight="1" thickBot="1">
      <c r="A151" s="1213"/>
      <c r="B151" s="2447"/>
      <c r="C151" s="2849" t="s">
        <v>4290</v>
      </c>
      <c r="D151" s="3821" t="s">
        <v>4349</v>
      </c>
      <c r="E151" s="746" t="s">
        <v>2888</v>
      </c>
      <c r="F151" s="921" t="s">
        <v>4292</v>
      </c>
      <c r="G151" s="2751" t="s">
        <v>4293</v>
      </c>
      <c r="H151" s="1247" t="s">
        <v>4294</v>
      </c>
      <c r="I151" s="1247" t="s">
        <v>4253</v>
      </c>
      <c r="J151" s="1248" t="s">
        <v>3853</v>
      </c>
      <c r="K151" s="1248" t="s">
        <v>3854</v>
      </c>
      <c r="L151" s="2819"/>
      <c r="M151" s="1199"/>
      <c r="N151" s="1250"/>
      <c r="O151" s="1250"/>
      <c r="P151" s="1250"/>
    </row>
    <row r="152" spans="1:20" ht="15.75" customHeight="1" thickTop="1">
      <c r="A152" s="1213" t="s">
        <v>4350</v>
      </c>
      <c r="B152" s="2447">
        <v>26</v>
      </c>
      <c r="C152" s="1132" t="s">
        <v>4151</v>
      </c>
      <c r="D152" s="2851" t="s">
        <v>4351</v>
      </c>
      <c r="E152" s="2440">
        <v>45473</v>
      </c>
      <c r="F152" s="2440">
        <f t="shared" ref="F152:F163" si="31">E152+28</f>
        <v>45501</v>
      </c>
      <c r="G152" s="2440">
        <f t="shared" ref="G152:G163" si="32">E152+34</f>
        <v>45507</v>
      </c>
      <c r="H152" s="1199">
        <v>45472</v>
      </c>
      <c r="I152" s="2847">
        <v>45473</v>
      </c>
      <c r="J152" s="2984">
        <f t="shared" ref="J152" si="33">H152-6</f>
        <v>45466</v>
      </c>
      <c r="K152" s="2984">
        <f t="shared" ref="K152:K163" si="34">J152+1</f>
        <v>45467</v>
      </c>
      <c r="L152" s="2819"/>
      <c r="M152" s="1199"/>
      <c r="N152" s="1250"/>
      <c r="O152" s="1250"/>
      <c r="P152" s="1250"/>
      <c r="Q152"/>
      <c r="R152"/>
      <c r="S152"/>
      <c r="T152"/>
    </row>
    <row r="153" spans="1:20" ht="15.75" customHeight="1">
      <c r="A153" s="1213" t="s">
        <v>4352</v>
      </c>
      <c r="B153" s="2447">
        <v>27</v>
      </c>
      <c r="C153" s="1132" t="s">
        <v>3229</v>
      </c>
      <c r="D153" s="2851" t="s">
        <v>4353</v>
      </c>
      <c r="E153" s="2440">
        <v>45479</v>
      </c>
      <c r="F153" s="2440">
        <f t="shared" si="31"/>
        <v>45507</v>
      </c>
      <c r="G153" s="2440">
        <f t="shared" si="32"/>
        <v>45513</v>
      </c>
      <c r="H153" s="1199">
        <v>45479</v>
      </c>
      <c r="I153" s="2847">
        <v>45480</v>
      </c>
      <c r="J153" s="2984">
        <f t="shared" ref="J153:J163" si="35">H153-6</f>
        <v>45473</v>
      </c>
      <c r="K153" s="2984">
        <f t="shared" si="34"/>
        <v>45474</v>
      </c>
      <c r="L153" s="2819"/>
      <c r="M153" s="1199"/>
      <c r="N153" s="1250"/>
      <c r="O153" s="1250"/>
      <c r="P153" s="1250"/>
      <c r="Q153"/>
      <c r="R153"/>
      <c r="S153"/>
      <c r="T153"/>
    </row>
    <row r="154" spans="1:20" ht="21" customHeight="1">
      <c r="A154" s="1213"/>
      <c r="B154" s="2447"/>
      <c r="C154" s="3846" t="s">
        <v>4354</v>
      </c>
      <c r="D154" s="3541" t="s">
        <v>4355</v>
      </c>
      <c r="E154" s="3542">
        <v>45488</v>
      </c>
      <c r="F154" s="3543" t="s">
        <v>4356</v>
      </c>
      <c r="G154" s="2434"/>
      <c r="H154" s="1199"/>
      <c r="I154" s="2847"/>
      <c r="J154" s="2984"/>
      <c r="K154" s="2984">
        <v>45477</v>
      </c>
      <c r="L154" s="2819"/>
      <c r="M154" s="1199"/>
      <c r="N154" s="1250"/>
      <c r="O154" s="1250"/>
      <c r="P154" s="1250"/>
      <c r="Q154"/>
      <c r="R154"/>
      <c r="S154"/>
      <c r="T154"/>
    </row>
    <row r="155" spans="1:20" ht="21" customHeight="1">
      <c r="A155" s="1213" t="s">
        <v>4357</v>
      </c>
      <c r="B155" s="2447">
        <v>28</v>
      </c>
      <c r="C155" s="3544"/>
      <c r="D155" s="3546" t="s">
        <v>4358</v>
      </c>
      <c r="E155" s="3543" t="s">
        <v>8157</v>
      </c>
      <c r="F155" s="3542">
        <f>H155+28+5</f>
        <v>45519</v>
      </c>
      <c r="G155" s="3542">
        <f>H155+34+5</f>
        <v>45525</v>
      </c>
      <c r="H155" s="1199">
        <v>45486</v>
      </c>
      <c r="I155" s="2847">
        <v>45487</v>
      </c>
      <c r="J155" s="2984">
        <f t="shared" si="35"/>
        <v>45480</v>
      </c>
      <c r="K155" s="2984">
        <f t="shared" si="34"/>
        <v>45481</v>
      </c>
      <c r="L155" s="2819"/>
      <c r="M155" s="1199"/>
      <c r="N155" s="1250"/>
      <c r="O155" s="1250"/>
      <c r="P155" s="1250"/>
      <c r="Q155"/>
      <c r="R155"/>
      <c r="S155"/>
      <c r="T155"/>
    </row>
    <row r="156" spans="1:20" ht="15.75" customHeight="1">
      <c r="A156" s="1213" t="s">
        <v>4359</v>
      </c>
      <c r="B156" s="2447">
        <v>29</v>
      </c>
      <c r="C156" s="1132" t="s">
        <v>3237</v>
      </c>
      <c r="D156" s="2851" t="s">
        <v>4360</v>
      </c>
      <c r="E156" s="2440">
        <v>45493</v>
      </c>
      <c r="F156" s="2440">
        <f t="shared" si="31"/>
        <v>45521</v>
      </c>
      <c r="G156" s="2440">
        <f t="shared" si="32"/>
        <v>45527</v>
      </c>
      <c r="H156" s="1199">
        <v>45493</v>
      </c>
      <c r="I156" s="2847">
        <v>45494</v>
      </c>
      <c r="J156" s="2984">
        <f t="shared" si="35"/>
        <v>45487</v>
      </c>
      <c r="K156" s="2984">
        <f t="shared" si="34"/>
        <v>45488</v>
      </c>
      <c r="L156" s="2819"/>
      <c r="M156" s="1199"/>
      <c r="N156" s="1250"/>
      <c r="O156" s="1250"/>
      <c r="P156" s="1250"/>
      <c r="Q156"/>
      <c r="R156"/>
      <c r="S156"/>
      <c r="T156"/>
    </row>
    <row r="157" spans="1:20" ht="15.75" customHeight="1">
      <c r="A157" s="1213" t="s">
        <v>4361</v>
      </c>
      <c r="B157" s="2447">
        <v>30</v>
      </c>
      <c r="C157" s="1132" t="s">
        <v>2919</v>
      </c>
      <c r="D157" s="2851" t="s">
        <v>4362</v>
      </c>
      <c r="E157" s="2440">
        <v>45500</v>
      </c>
      <c r="F157" s="2440">
        <f t="shared" si="31"/>
        <v>45528</v>
      </c>
      <c r="G157" s="2440">
        <f t="shared" si="32"/>
        <v>45534</v>
      </c>
      <c r="H157" s="1199">
        <v>45500</v>
      </c>
      <c r="I157" s="2847">
        <v>45501</v>
      </c>
      <c r="J157" s="2984">
        <f t="shared" si="35"/>
        <v>45494</v>
      </c>
      <c r="K157" s="2984">
        <f t="shared" si="34"/>
        <v>45495</v>
      </c>
      <c r="L157" s="2819"/>
      <c r="M157" s="1199"/>
      <c r="N157" s="1250"/>
      <c r="O157" s="1250"/>
      <c r="P157" s="1250"/>
      <c r="Q157"/>
      <c r="R157"/>
      <c r="S157"/>
      <c r="T157"/>
    </row>
    <row r="158" spans="1:20" ht="15.75" customHeight="1">
      <c r="A158" s="1213" t="s">
        <v>2921</v>
      </c>
      <c r="B158" s="2447">
        <v>31</v>
      </c>
      <c r="C158" s="1132" t="s">
        <v>2925</v>
      </c>
      <c r="D158" s="2851" t="s">
        <v>4363</v>
      </c>
      <c r="E158" s="2440">
        <v>45507</v>
      </c>
      <c r="F158" s="2440">
        <f t="shared" si="31"/>
        <v>45535</v>
      </c>
      <c r="G158" s="2440">
        <f t="shared" si="32"/>
        <v>45541</v>
      </c>
      <c r="H158" s="1199">
        <f t="shared" ref="H158:H163" si="36">H157+7</f>
        <v>45507</v>
      </c>
      <c r="I158" s="2847">
        <f t="shared" ref="I158:I163" si="37">H158+1</f>
        <v>45508</v>
      </c>
      <c r="J158" s="2984">
        <f t="shared" si="35"/>
        <v>45501</v>
      </c>
      <c r="K158" s="2984">
        <f t="shared" si="34"/>
        <v>45502</v>
      </c>
      <c r="L158" s="2819"/>
      <c r="M158" s="1199"/>
      <c r="N158" s="1250"/>
      <c r="O158" s="1250"/>
      <c r="P158" s="1250"/>
      <c r="Q158"/>
      <c r="R158"/>
      <c r="S158"/>
      <c r="T158"/>
    </row>
    <row r="159" spans="1:20" ht="15.75" customHeight="1">
      <c r="A159" s="1213"/>
      <c r="B159" s="2447">
        <v>32</v>
      </c>
      <c r="C159" s="1132" t="s">
        <v>2923</v>
      </c>
      <c r="D159" s="2851" t="s">
        <v>4364</v>
      </c>
      <c r="E159" s="2440">
        <v>45514</v>
      </c>
      <c r="F159" s="2440">
        <f t="shared" si="31"/>
        <v>45542</v>
      </c>
      <c r="G159" s="2440">
        <f t="shared" si="32"/>
        <v>45548</v>
      </c>
      <c r="H159" s="1199">
        <f t="shared" si="36"/>
        <v>45514</v>
      </c>
      <c r="I159" s="2847">
        <f t="shared" si="37"/>
        <v>45515</v>
      </c>
      <c r="J159" s="2984">
        <f t="shared" si="35"/>
        <v>45508</v>
      </c>
      <c r="K159" s="2984">
        <f t="shared" si="34"/>
        <v>45509</v>
      </c>
      <c r="L159" s="2819"/>
      <c r="M159" s="1199"/>
      <c r="N159" s="1250"/>
      <c r="O159" s="1250"/>
      <c r="P159" s="1250"/>
      <c r="Q159"/>
      <c r="R159"/>
      <c r="S159"/>
      <c r="T159"/>
    </row>
    <row r="160" spans="1:20" ht="15.75" customHeight="1">
      <c r="A160" s="1213" t="s">
        <v>2925</v>
      </c>
      <c r="B160" s="2447">
        <v>33</v>
      </c>
      <c r="C160" s="1132" t="s">
        <v>2921</v>
      </c>
      <c r="D160" s="2851" t="s">
        <v>4365</v>
      </c>
      <c r="E160" s="2440">
        <v>45521</v>
      </c>
      <c r="F160" s="2440">
        <f t="shared" si="31"/>
        <v>45549</v>
      </c>
      <c r="G160" s="2440">
        <f t="shared" si="32"/>
        <v>45555</v>
      </c>
      <c r="H160" s="1199">
        <f t="shared" si="36"/>
        <v>45521</v>
      </c>
      <c r="I160" s="2847">
        <f t="shared" si="37"/>
        <v>45522</v>
      </c>
      <c r="J160" s="2984">
        <f t="shared" si="35"/>
        <v>45515</v>
      </c>
      <c r="K160" s="2984">
        <f t="shared" si="34"/>
        <v>45516</v>
      </c>
      <c r="L160" s="2819"/>
      <c r="M160" s="1199"/>
      <c r="N160" s="1250"/>
      <c r="O160" s="1250"/>
      <c r="P160" s="1250"/>
      <c r="Q160"/>
      <c r="R160"/>
      <c r="S160"/>
      <c r="T160"/>
    </row>
    <row r="161" spans="1:20" ht="15.75" customHeight="1">
      <c r="A161" s="1213"/>
      <c r="B161" s="2447">
        <v>34</v>
      </c>
      <c r="C161" s="1132" t="s">
        <v>2929</v>
      </c>
      <c r="D161" s="2851" t="s">
        <v>4366</v>
      </c>
      <c r="E161" s="2440">
        <v>45528</v>
      </c>
      <c r="F161" s="2440">
        <f t="shared" si="31"/>
        <v>45556</v>
      </c>
      <c r="G161" s="2440">
        <f t="shared" si="32"/>
        <v>45562</v>
      </c>
      <c r="H161" s="1199">
        <f t="shared" si="36"/>
        <v>45528</v>
      </c>
      <c r="I161" s="2847">
        <f t="shared" si="37"/>
        <v>45529</v>
      </c>
      <c r="J161" s="2984">
        <f t="shared" si="35"/>
        <v>45522</v>
      </c>
      <c r="K161" s="2984">
        <f t="shared" si="34"/>
        <v>45523</v>
      </c>
      <c r="L161" s="2819"/>
      <c r="M161" s="1199"/>
      <c r="N161" s="1250"/>
      <c r="O161" s="1250"/>
      <c r="P161" s="1250"/>
      <c r="Q161"/>
      <c r="R161"/>
      <c r="S161"/>
      <c r="T161"/>
    </row>
    <row r="162" spans="1:20" ht="15.75" customHeight="1">
      <c r="A162" s="1213"/>
      <c r="B162" s="2447">
        <v>35</v>
      </c>
      <c r="C162" s="1132" t="s">
        <v>2934</v>
      </c>
      <c r="D162" s="2851" t="s">
        <v>4367</v>
      </c>
      <c r="E162" s="2440">
        <v>45535</v>
      </c>
      <c r="F162" s="2440">
        <f t="shared" si="31"/>
        <v>45563</v>
      </c>
      <c r="G162" s="2440">
        <f t="shared" si="32"/>
        <v>45569</v>
      </c>
      <c r="H162" s="1199">
        <f t="shared" si="36"/>
        <v>45535</v>
      </c>
      <c r="I162" s="2847">
        <f t="shared" si="37"/>
        <v>45536</v>
      </c>
      <c r="J162" s="2984">
        <f t="shared" si="35"/>
        <v>45529</v>
      </c>
      <c r="K162" s="2984">
        <f t="shared" si="34"/>
        <v>45530</v>
      </c>
      <c r="L162" s="2819"/>
      <c r="M162" s="1199"/>
      <c r="N162" s="1250"/>
      <c r="O162" s="1250"/>
      <c r="P162" s="1250"/>
      <c r="Q162"/>
      <c r="R162"/>
      <c r="S162"/>
      <c r="T162"/>
    </row>
    <row r="163" spans="1:20" ht="15.75" customHeight="1">
      <c r="A163" s="1213"/>
      <c r="B163" s="2447">
        <v>36</v>
      </c>
      <c r="C163" s="1132" t="s">
        <v>2936</v>
      </c>
      <c r="D163" s="2851" t="s">
        <v>4368</v>
      </c>
      <c r="E163" s="2440">
        <f t="shared" ref="E163" si="38">E162+7</f>
        <v>45542</v>
      </c>
      <c r="F163" s="2440">
        <f t="shared" si="31"/>
        <v>45570</v>
      </c>
      <c r="G163" s="2440">
        <f t="shared" si="32"/>
        <v>45576</v>
      </c>
      <c r="H163" s="1199">
        <f t="shared" si="36"/>
        <v>45542</v>
      </c>
      <c r="I163" s="2847">
        <f t="shared" si="37"/>
        <v>45543</v>
      </c>
      <c r="J163" s="2984">
        <f t="shared" si="35"/>
        <v>45536</v>
      </c>
      <c r="K163" s="2984">
        <f t="shared" si="34"/>
        <v>45537</v>
      </c>
      <c r="L163" s="2819"/>
      <c r="M163" s="1199"/>
      <c r="N163" s="1250"/>
      <c r="O163" s="1250"/>
      <c r="P163" s="1250"/>
      <c r="Q163"/>
      <c r="R163"/>
      <c r="S163"/>
      <c r="T163"/>
    </row>
    <row r="164" spans="1:20" s="14" customFormat="1" ht="20.25" customHeight="1">
      <c r="A164" s="1213"/>
      <c r="B164" s="2447"/>
      <c r="C164" s="3894" t="s">
        <v>2215</v>
      </c>
      <c r="D164" s="3894"/>
      <c r="E164" s="3894"/>
      <c r="F164" s="3894"/>
      <c r="G164" s="3894"/>
      <c r="H164" s="3894"/>
      <c r="I164" s="3894"/>
      <c r="J164" s="3894"/>
      <c r="K164" s="2700"/>
      <c r="L164" s="2701"/>
      <c r="M164" s="30"/>
      <c r="N164" s="30"/>
      <c r="O164" s="30"/>
      <c r="P164" s="5"/>
      <c r="Q164" s="5"/>
      <c r="R164" s="5"/>
      <c r="S164" s="5"/>
      <c r="T164" s="5"/>
    </row>
    <row r="165" spans="1:20" s="14" customFormat="1" ht="16.5" customHeight="1">
      <c r="A165" s="1213"/>
      <c r="B165" s="2448"/>
      <c r="C165" s="17"/>
      <c r="D165" s="5"/>
      <c r="E165" s="5"/>
      <c r="F165" s="1952"/>
      <c r="G165" s="5"/>
      <c r="H165" s="5"/>
      <c r="I165" s="5"/>
      <c r="J165" s="37"/>
      <c r="K165" s="29"/>
      <c r="L165" s="30"/>
      <c r="M165" s="30"/>
      <c r="N165" s="30"/>
      <c r="O165" s="5"/>
      <c r="P165" s="5"/>
      <c r="Q165" s="5"/>
      <c r="R165" s="5"/>
      <c r="S165" s="5"/>
      <c r="T165" s="5"/>
    </row>
    <row r="166" spans="1:20" s="14" customFormat="1" ht="16.5" customHeight="1">
      <c r="A166" s="1213"/>
      <c r="B166" s="2448"/>
      <c r="C166" s="53" t="s">
        <v>1890</v>
      </c>
      <c r="D166" s="30"/>
      <c r="E166" t="s">
        <v>2216</v>
      </c>
      <c r="F166" s="54"/>
      <c r="G166" s="55" t="s">
        <v>1928</v>
      </c>
      <c r="H166" s="55"/>
      <c r="I166" s="53"/>
      <c r="J166" s="30"/>
      <c r="K166" s="166" t="s">
        <v>1952</v>
      </c>
      <c r="L166" s="53"/>
      <c r="M166" s="55"/>
      <c r="N166" s="30"/>
      <c r="O166" s="5"/>
      <c r="P166" s="5"/>
      <c r="Q166" s="5"/>
      <c r="R166" s="5"/>
      <c r="S166" s="5"/>
      <c r="T166" s="5"/>
    </row>
    <row r="167" spans="1:20" s="30" customFormat="1" ht="14.25">
      <c r="A167" s="2449"/>
      <c r="B167" s="2448"/>
      <c r="C167" s="83" t="s">
        <v>1891</v>
      </c>
      <c r="D167" s="71"/>
      <c r="E167" s="344" t="s">
        <v>2217</v>
      </c>
      <c r="F167" s="72"/>
      <c r="G167" s="71" t="s">
        <v>1929</v>
      </c>
      <c r="H167" s="62"/>
      <c r="I167" s="2441" t="s">
        <v>1930</v>
      </c>
      <c r="J167" s="71"/>
      <c r="K167" s="81" t="str">
        <f>HOME!A596</f>
        <v xml:space="preserve">B/L DRAFT : </v>
      </c>
      <c r="L167" s="81" t="str">
        <f>HOME!B596</f>
        <v>6011 2413</v>
      </c>
      <c r="M167" s="740" t="str">
        <f>HOME!C596</f>
        <v>SG094-Sinexp@msc.com</v>
      </c>
      <c r="N167" s="62"/>
      <c r="O167" s="71"/>
      <c r="P167" s="71"/>
    </row>
    <row r="168" spans="1:20" s="30" customFormat="1" ht="14.25">
      <c r="A168" s="2449"/>
      <c r="B168" s="2448"/>
      <c r="C168" s="71"/>
      <c r="D168" s="71"/>
      <c r="E168" s="84"/>
      <c r="F168" s="72"/>
      <c r="G168" s="71"/>
      <c r="H168" s="62"/>
      <c r="I168" s="2442"/>
      <c r="J168" s="2443"/>
      <c r="K168" s="81" t="str">
        <f>HOME!A597</f>
        <v>PERMIT</v>
      </c>
      <c r="L168" s="81">
        <f>HOME!B597</f>
        <v>0</v>
      </c>
      <c r="M168" s="740" t="str">
        <f>HOME!C597</f>
        <v>SG094-SinPermit@msc.com</v>
      </c>
      <c r="N168" s="62"/>
      <c r="O168" s="71"/>
      <c r="P168" s="71"/>
    </row>
    <row r="169" spans="1:20" s="30" customFormat="1" ht="14.25">
      <c r="C169" s="81" t="str">
        <f>HOME!A$566</f>
        <v>ZANT CHONG</v>
      </c>
      <c r="D169" s="81" t="str">
        <f>HOME!B$566</f>
        <v>6011 2429</v>
      </c>
      <c r="E169" s="66" t="str">
        <f>HOME!C$566</f>
        <v>zant.chong@msc.com</v>
      </c>
      <c r="F169" s="62"/>
      <c r="G169" s="81" t="str">
        <f>HOME!A583</f>
        <v>ROBERT CHIA</v>
      </c>
      <c r="H169" s="81" t="str">
        <f>HOME!B583</f>
        <v>6011 0564</v>
      </c>
      <c r="I169" s="66" t="str">
        <f>HOME!C583</f>
        <v>robert.chia@msc.com</v>
      </c>
      <c r="J169" s="62"/>
      <c r="K169" s="81" t="str">
        <f>HOME!A598</f>
        <v>RAYNAR ANG</v>
      </c>
      <c r="L169" s="81" t="str">
        <f>HOME!B598</f>
        <v>6011 2358</v>
      </c>
      <c r="M169" s="740" t="str">
        <f>HOME!C598</f>
        <v>raynar.ang@msc.com</v>
      </c>
    </row>
    <row r="170" spans="1:20" s="29" customFormat="1" ht="14.25">
      <c r="C170" s="81" t="str">
        <f>HOME!A$567</f>
        <v>PHOEBE HUANG</v>
      </c>
      <c r="D170" s="81" t="str">
        <f>HOME!B$567</f>
        <v>6011 0562</v>
      </c>
      <c r="E170" s="66" t="str">
        <f>HOME!C$567</f>
        <v>phoebe.huang@msc.com</v>
      </c>
      <c r="F170" s="62"/>
      <c r="G170" s="81" t="str">
        <f>HOME!A584</f>
        <v>S. Y. LIEW</v>
      </c>
      <c r="H170" s="81" t="str">
        <f>HOME!B584</f>
        <v>6011 2348</v>
      </c>
      <c r="I170" s="66" t="str">
        <f>HOME!C584</f>
        <v>seoyi.liew@msc.com</v>
      </c>
      <c r="J170" s="62"/>
      <c r="K170" s="81" t="str">
        <f>HOME!A$600</f>
        <v>DEWI</v>
      </c>
      <c r="L170" s="81" t="str">
        <f>HOME!B$600</f>
        <v>6011 2354</v>
      </c>
      <c r="M170" s="740" t="str">
        <f>HOME!C$600</f>
        <v>dewi.ratnah@msc.com</v>
      </c>
    </row>
    <row r="171" spans="1:20" s="29" customFormat="1" ht="14.25">
      <c r="C171" s="81" t="str">
        <f>HOME!A$568</f>
        <v>SHERWIN LIM</v>
      </c>
      <c r="D171" s="81" t="str">
        <f>HOME!B$568</f>
        <v>6011 2395</v>
      </c>
      <c r="E171" s="66" t="str">
        <f>HOME!C$568</f>
        <v>sherwin.lim@msc.com</v>
      </c>
      <c r="F171" s="62"/>
      <c r="G171" s="81" t="str">
        <f>HOME!A585</f>
        <v>SHARON KOH</v>
      </c>
      <c r="H171" s="81" t="str">
        <f>HOME!B585</f>
        <v>6011 2349</v>
      </c>
      <c r="I171" s="66" t="str">
        <f>HOME!C585</f>
        <v>sharon.koh@msc.com</v>
      </c>
      <c r="J171" s="62"/>
      <c r="K171" s="81" t="str">
        <f>HOME!A$603</f>
        <v>SHAN SHAN</v>
      </c>
      <c r="L171" s="81" t="str">
        <f>HOME!B$603</f>
        <v>6011 2353</v>
      </c>
      <c r="M171" s="740" t="str">
        <f>HOME!C$603</f>
        <v>shanshan.chin@msc.com</v>
      </c>
    </row>
    <row r="172" spans="1:20" s="29" customFormat="1" ht="14.25">
      <c r="C172" s="81" t="str">
        <f>HOME!A$569</f>
        <v>NATALIE LEW</v>
      </c>
      <c r="D172" s="81" t="str">
        <f>HOME!B$569</f>
        <v>6011 2399</v>
      </c>
      <c r="E172" s="66" t="str">
        <f>HOME!C$569</f>
        <v>natalie.lew@msc.com</v>
      </c>
      <c r="F172" s="62"/>
      <c r="G172" s="81" t="str">
        <f>HOME!A586</f>
        <v>ANGELIA LAU</v>
      </c>
      <c r="H172" s="81" t="str">
        <f>HOME!B586</f>
        <v>6011 2346</v>
      </c>
      <c r="I172" s="66" t="str">
        <f>HOME!C586</f>
        <v>angelia.lau@msc.com</v>
      </c>
      <c r="J172" s="62"/>
      <c r="K172" s="81" t="str">
        <f>HOME!A$604</f>
        <v>EUNICE</v>
      </c>
      <c r="L172" s="81" t="str">
        <f>HOME!B$604</f>
        <v>6011 2355</v>
      </c>
      <c r="M172" s="740" t="str">
        <f>HOME!C$604</f>
        <v>eunice.chan@msc.com</v>
      </c>
    </row>
    <row r="173" spans="1:20" s="29" customFormat="1" ht="14.25">
      <c r="C173" s="81" t="str">
        <f>HOME!A$570</f>
        <v xml:space="preserve">LIM LEE HLI </v>
      </c>
      <c r="D173" s="81" t="str">
        <f>HOME!B$570</f>
        <v>6011 2352</v>
      </c>
      <c r="E173" s="66" t="str">
        <f>HOME!C$570</f>
        <v>leehli.lim@msc.com</v>
      </c>
      <c r="F173" s="62"/>
      <c r="G173" s="81" t="str">
        <f>HOME!A587</f>
        <v>NOOR AFNINDAH</v>
      </c>
      <c r="H173" s="81" t="str">
        <f>HOME!B587</f>
        <v>6011 2347</v>
      </c>
      <c r="I173" s="66" t="str">
        <f>HOME!C587</f>
        <v>noor.afnindah@msc.com</v>
      </c>
      <c r="J173" s="62"/>
      <c r="K173" s="81" t="str">
        <f>HOME!A$599</f>
        <v>KAI SIANG</v>
      </c>
      <c r="L173" s="81" t="str">
        <f>HOME!B$599</f>
        <v>6011 2356</v>
      </c>
      <c r="M173" s="740" t="str">
        <f>HOME!C$599</f>
        <v>kaisiang.lim@msc.com</v>
      </c>
    </row>
    <row r="174" spans="1:20" s="29" customFormat="1" ht="14.25">
      <c r="C174" s="81" t="str">
        <f>HOME!A$571</f>
        <v>LIM AI PHEN</v>
      </c>
      <c r="D174" s="81" t="str">
        <f>HOME!B$571</f>
        <v>6011 9646</v>
      </c>
      <c r="E174" s="66" t="str">
        <f>HOME!C$571</f>
        <v>aiphen.lim@msc.com</v>
      </c>
      <c r="F174" s="62"/>
      <c r="G174" s="81" t="str">
        <f>HOME!A588</f>
        <v>NG CHING WEI</v>
      </c>
      <c r="H174" s="81" t="str">
        <f>HOME!B588</f>
        <v>6011 2404</v>
      </c>
      <c r="I174" s="66" t="str">
        <f>HOME!C588</f>
        <v>chingwei.ng@msc.com</v>
      </c>
      <c r="J174" s="62"/>
      <c r="K174" s="81" t="str">
        <f>HOME!A$601</f>
        <v>YU TING</v>
      </c>
      <c r="L174" s="81" t="str">
        <f>HOME!B$601</f>
        <v>6011 2359</v>
      </c>
      <c r="M174" s="740" t="str">
        <f>HOME!C$601</f>
        <v>yuting.luo@msc.com</v>
      </c>
    </row>
    <row r="175" spans="1:20" s="29" customFormat="1" ht="14.25">
      <c r="C175" s="81" t="str">
        <f>HOME!A$572</f>
        <v>DARIUS ONG</v>
      </c>
      <c r="D175" s="81" t="str">
        <f>HOME!B$572</f>
        <v>6011 2396</v>
      </c>
      <c r="E175" s="66" t="str">
        <f>HOME!C$572</f>
        <v>darius.ong@msc.com</v>
      </c>
      <c r="F175" s="62"/>
      <c r="G175" s="81">
        <f>HOME!A589</f>
        <v>0</v>
      </c>
      <c r="H175" s="81">
        <f>HOME!B589</f>
        <v>0</v>
      </c>
      <c r="I175" s="66">
        <f>HOME!C589</f>
        <v>0</v>
      </c>
      <c r="J175" s="62"/>
      <c r="K175" s="81" t="str">
        <f>HOME!A$605</f>
        <v>HAZEL</v>
      </c>
      <c r="L175" s="81" t="str">
        <f>HOME!B$605</f>
        <v>6011 2435</v>
      </c>
      <c r="M175" s="740" t="str">
        <f>HOME!C$605</f>
        <v>hazel.toh@msc.com</v>
      </c>
    </row>
    <row r="176" spans="1:20" s="29" customFormat="1" ht="14.25">
      <c r="C176" s="81" t="str">
        <f>HOME!A$573</f>
        <v>LAWRENCE ANG (CROSS-TRADE)</v>
      </c>
      <c r="D176" s="81" t="str">
        <f>HOME!B$573</f>
        <v>6011 2400</v>
      </c>
      <c r="E176" s="66" t="str">
        <f>HOME!C$573</f>
        <v>lawrence.ang@msc.com</v>
      </c>
      <c r="F176" s="62"/>
      <c r="G176" s="81" t="str">
        <f>HOME!A590</f>
        <v>.</v>
      </c>
      <c r="H176" s="81" t="str">
        <f>HOME!B590</f>
        <v>.</v>
      </c>
      <c r="I176" s="66" t="str">
        <f>HOME!C590</f>
        <v>.</v>
      </c>
      <c r="J176" s="62"/>
      <c r="K176" s="81" t="str">
        <f>HOME!A$602</f>
        <v>-</v>
      </c>
      <c r="L176" s="81" t="str">
        <f>HOME!B$602</f>
        <v>6011 0567</v>
      </c>
      <c r="M176" s="740" t="str">
        <f>HOME!C$602</f>
        <v>-</v>
      </c>
    </row>
    <row r="177" spans="3:13" s="29" customFormat="1" ht="14.25">
      <c r="C177" s="81" t="str">
        <f>HOME!A574</f>
        <v>ASHTON YAN</v>
      </c>
      <c r="D177" s="81" t="str">
        <f>HOME!B574</f>
        <v>6011 2398</v>
      </c>
      <c r="E177" s="66" t="str">
        <f>HOME!C574</f>
        <v>ashton.yan@msc.com</v>
      </c>
      <c r="F177" s="62"/>
      <c r="G177" s="62"/>
      <c r="H177" s="62"/>
      <c r="I177" s="62"/>
      <c r="J177" s="62"/>
      <c r="K177" s="62"/>
      <c r="L177" s="740"/>
      <c r="M177" s="62"/>
    </row>
    <row r="178" spans="3:13" s="29" customFormat="1" ht="14.25">
      <c r="C178" s="81" t="str">
        <f>HOME!A575</f>
        <v>JUN YUAN (IMP)</v>
      </c>
      <c r="D178" s="81" t="str">
        <f>HOME!B575</f>
        <v>6011 2402</v>
      </c>
      <c r="E178" s="66" t="str">
        <f>HOME!C575</f>
        <v>junyuan.kwa@msc.com</v>
      </c>
      <c r="F178" s="62"/>
      <c r="G178" s="62"/>
      <c r="H178" s="62"/>
      <c r="I178" s="62"/>
      <c r="J178" s="62"/>
      <c r="K178" s="62"/>
      <c r="L178" s="740"/>
      <c r="M178" s="62"/>
    </row>
    <row r="179" spans="3:13" s="29" customFormat="1" ht="14.25">
      <c r="C179" s="81" t="str">
        <f>HOME!A576</f>
        <v>KARTHI</v>
      </c>
      <c r="D179" s="81" t="str">
        <f>HOME!B576</f>
        <v>6011 2397</v>
      </c>
      <c r="E179" s="66" t="str">
        <f>HOME!C576</f>
        <v>karthigayan.velu@msc.com</v>
      </c>
      <c r="F179" s="62"/>
      <c r="G179" s="62"/>
      <c r="H179" s="62"/>
      <c r="I179" s="2444"/>
      <c r="J179" s="62"/>
      <c r="K179" s="62"/>
      <c r="L179" s="62"/>
      <c r="M179" s="740"/>
    </row>
    <row r="180" spans="3:13" s="29" customFormat="1" ht="14.25">
      <c r="C180" s="81">
        <f>HOME!A577</f>
        <v>0</v>
      </c>
      <c r="D180" s="81">
        <f>HOME!B577</f>
        <v>0</v>
      </c>
      <c r="E180" s="66">
        <f>HOME!C577</f>
        <v>0</v>
      </c>
      <c r="F180" s="62"/>
      <c r="G180" s="81"/>
      <c r="H180" s="85"/>
      <c r="I180" s="85"/>
      <c r="J180" s="62"/>
      <c r="K180" s="62"/>
      <c r="L180" s="62"/>
      <c r="M180" s="62"/>
    </row>
    <row r="181" spans="3:13">
      <c r="C181" s="81" t="str">
        <f>HOME!A578</f>
        <v xml:space="preserve">MAIN LINE  </v>
      </c>
      <c r="D181" s="81" t="str">
        <f>HOME!B578</f>
        <v>6011 2424</v>
      </c>
      <c r="E181" s="66">
        <f>HOME!C578</f>
        <v>0</v>
      </c>
      <c r="F181" s="62"/>
      <c r="G181" s="62"/>
      <c r="H181" s="62"/>
      <c r="I181" s="62"/>
      <c r="J181" s="62"/>
      <c r="K181" s="62"/>
      <c r="L181" s="62"/>
      <c r="M181" s="62"/>
    </row>
  </sheetData>
  <sheetProtection algorithmName="SHA-512" hashValue="MeE4YyNWLp69hUkWBrVgxhkzRFpZNQrbpYQSFD61gDRwJvvA8AXqpwmv4Sfz/AEXWcXBDUXBD18M91gkYIP00A==" saltValue="jD6XZqaqR7Gv8w/agKoQ4Q==" spinCount="100000" sheet="1" formatCells="0"/>
  <customSheetViews>
    <customSheetView guid="{25211047-2AA7-431D-8637-AA6183637E8E}" scale="80" fitToPage="1" hiddenRows="1">
      <pageMargins left="0" right="0" top="0" bottom="0" header="0" footer="0"/>
      <pageSetup paperSize="9" scale="64" orientation="landscape" r:id="rId1"/>
      <headerFooter>
        <oddFooter>&amp;L&amp;1#&amp;"Calibri"&amp;10&amp;K000000Sensitivity: Internal</oddFooter>
      </headerFooter>
    </customSheetView>
    <customSheetView guid="{B0B43395-6E32-4DB3-A2D8-DD2362C77F4F}" scale="80" fitToPage="1" hiddenRows="1">
      <pageMargins left="0" right="0" top="0" bottom="0" header="0" footer="0"/>
      <pageSetup paperSize="9" scale="64" orientation="landscape" r:id="rId2"/>
      <headerFooter>
        <oddFooter>&amp;L&amp;1#&amp;"Calibri"&amp;10&amp;K000000Sensitivity: Internal</oddFooter>
      </headerFooter>
    </customSheetView>
    <customSheetView guid="{82E65AA3-5988-4ED4-A56D-19D1BA591355}" scale="80" fitToPage="1" hiddenRows="1">
      <pageMargins left="0" right="0" top="0" bottom="0" header="0" footer="0"/>
      <pageSetup paperSize="9" scale="64" orientation="landscape" r:id="rId3"/>
      <headerFooter>
        <oddFooter>&amp;L&amp;1#&amp;"Calibri"&amp;10 Sensitivity: Internal</oddFooter>
      </headerFooter>
    </customSheetView>
    <customSheetView guid="{999D0099-E3FC-46FC-839A-D58F693EE82E}" scale="80" fitToPage="1" hiddenRows="1">
      <pageMargins left="0" right="0" top="0" bottom="0" header="0" footer="0"/>
      <pageSetup paperSize="9" scale="64" orientation="landscape" r:id="rId4"/>
      <headerFooter>
        <oddFooter>&amp;L&amp;1#&amp;"Calibri"&amp;10 Sensitivity: Internal</oddFooter>
      </headerFooter>
    </customSheetView>
    <customSheetView guid="{9C701732-F58F-4708-A15C-976D1C40D46C}" scale="80" fitToPage="1" hiddenRows="1">
      <pageMargins left="0" right="0" top="0" bottom="0" header="0" footer="0"/>
      <pageSetup paperSize="9" scale="67" orientation="landscape" r:id="rId5"/>
    </customSheetView>
    <customSheetView guid="{4207851A-A9C4-4C7F-A983-5888F88768C0}" scale="80" fitToPage="1" hiddenRows="1">
      <pageMargins left="0" right="0" top="0" bottom="0" header="0" footer="0"/>
      <pageSetup paperSize="9" scale="67" orientation="landscape" r:id="rId6"/>
    </customSheetView>
    <customSheetView guid="{1A9C4D40-FD7F-415B-AEEF-6F3B6F11E2D9}" scale="80" fitToPage="1" hiddenRows="1">
      <pageMargins left="0" right="0" top="0" bottom="0" header="0" footer="0"/>
      <pageSetup paperSize="9" scale="67" orientation="landscape" r:id="rId7"/>
    </customSheetView>
    <customSheetView guid="{160FD25C-1E8A-49AB-8AA3-887F1FFDB82C}" scale="80" fitToPage="1" hiddenRows="1">
      <pageMargins left="0" right="0" top="0" bottom="0" header="0" footer="0"/>
      <pageSetup paperSize="9" scale="67" orientation="landscape" r:id="rId8"/>
    </customSheetView>
    <customSheetView guid="{03674205-2BF0-451F-960D-B59271ECD65B}" scale="80" fitToPage="1" hiddenRows="1">
      <selection activeCell="B5" sqref="B5"/>
      <pageMargins left="0" right="0" top="0" bottom="0" header="0" footer="0"/>
      <pageSetup paperSize="9" scale="67" orientation="landscape" r:id="rId9"/>
    </customSheetView>
    <customSheetView guid="{D36430BB-1304-416E-AC9B-64341E38D53B}" scale="80" fitToPage="1" hiddenRows="1">
      <pageMargins left="0" right="0" top="0" bottom="0" header="0" footer="0"/>
      <pageSetup paperSize="9" scale="67" orientation="landscape" r:id="rId10"/>
    </customSheetView>
    <customSheetView guid="{A1DFBD3A-7D67-4D0B-A768-38A02D65809C}" scale="80" fitToPage="1" hiddenRows="1">
      <pageMargins left="0" right="0" top="0" bottom="0" header="0" footer="0"/>
      <pageSetup paperSize="9" scale="67" orientation="landscape" r:id="rId11"/>
    </customSheetView>
    <customSheetView guid="{8F6257B3-44F8-495E-975F-715EC7CBE577}" scale="80" fitToPage="1" hiddenRows="1">
      <pageMargins left="0" right="0" top="0" bottom="0" header="0" footer="0"/>
      <pageSetup paperSize="9" scale="67" orientation="landscape" r:id="rId12"/>
    </customSheetView>
    <customSheetView guid="{4E666960-F75E-4DEC-AA08-CB80C5246F2D}" scale="80" fitToPage="1" hiddenRows="1">
      <pageMargins left="0" right="0" top="0" bottom="0" header="0" footer="0"/>
      <pageSetup paperSize="9" scale="67" orientation="landscape" r:id="rId13"/>
    </customSheetView>
    <customSheetView guid="{DF664468-2591-4537-A401-E39E9401FA18}" scale="80" fitToPage="1" hiddenRows="1">
      <pageMargins left="0" right="0" top="0" bottom="0" header="0" footer="0"/>
      <pageSetup paperSize="9" scale="67" orientation="landscape" r:id="rId14"/>
    </customSheetView>
    <customSheetView guid="{16EA4947-C328-4911-A966-8572790A84A9}" scale="80" fitToPage="1" hiddenRows="1">
      <pageMargins left="0" right="0" top="0" bottom="0" header="0" footer="0"/>
      <pageSetup paperSize="9" scale="64" orientation="landscape" r:id="rId15"/>
      <headerFooter>
        <oddFooter>&amp;L&amp;1#&amp;"Calibri"&amp;10 Sensitivity: Internal</oddFooter>
      </headerFooter>
    </customSheetView>
    <customSheetView guid="{5024D59A-F791-4B48-8A8A-90A9A8BA3CB8}" scale="80" fitToPage="1" hiddenRows="1">
      <pageMargins left="0" right="0" top="0" bottom="0" header="0" footer="0"/>
      <pageSetup paperSize="9" scale="64" orientation="landscape" r:id="rId16"/>
      <headerFooter>
        <oddFooter>&amp;L&amp;1#&amp;"Calibri"&amp;10 Sensitivity: Internal</oddFooter>
      </headerFooter>
    </customSheetView>
    <customSheetView guid="{834388B3-D1C0-4496-81CB-D8907F6C94B1}" scale="80" fitToPage="1" hiddenRows="1">
      <pageMargins left="0" right="0" top="0" bottom="0" header="0" footer="0"/>
      <pageSetup paperSize="9" scale="64" orientation="landscape" r:id="rId17"/>
      <headerFooter>
        <oddFooter>&amp;L&amp;1#&amp;"Calibri"&amp;10 Sensitivity: Internal</oddFooter>
      </headerFooter>
    </customSheetView>
    <customSheetView guid="{C9B667F6-80E0-402E-8E37-77C446D41929}" scale="80" fitToPage="1" hiddenRows="1">
      <pageMargins left="0" right="0" top="0" bottom="0" header="0" footer="0"/>
      <pageSetup paperSize="9" scale="64" orientation="landscape" r:id="rId18"/>
      <headerFooter>
        <oddFooter>&amp;L&amp;1#&amp;"Calibri"&amp;10&amp;K000000Sensitivity: Internal</oddFooter>
      </headerFooter>
    </customSheetView>
    <customSheetView guid="{F64DF93A-0CD5-4665-A448-613906F88C7C}" scale="80" fitToPage="1" hiddenRows="1">
      <pageMargins left="0" right="0" top="0" bottom="0" header="0" footer="0"/>
      <pageSetup paperSize="9" scale="64" orientation="landscape" r:id="rId19"/>
      <headerFooter>
        <oddFooter>&amp;L&amp;1#&amp;"Calibri"&amp;10&amp;K000000Sensitivity: Internal</oddFooter>
      </headerFooter>
    </customSheetView>
    <customSheetView guid="{D8AE3607-C68D-4DD7-8BE1-F63EA4A613B4}" scale="80" fitToPage="1" hiddenRows="1">
      <pageMargins left="0" right="0" top="0" bottom="0" header="0" footer="0"/>
      <pageSetup paperSize="9" scale="64" orientation="landscape" r:id="rId20"/>
      <headerFooter>
        <oddFooter>&amp;L&amp;1#&amp;"Calibri"&amp;10&amp;K000000Sensitivity: Internal</oddFooter>
      </headerFooter>
    </customSheetView>
  </customSheetViews>
  <mergeCells count="2">
    <mergeCell ref="C164:J164"/>
    <mergeCell ref="F127:G127"/>
  </mergeCells>
  <hyperlinks>
    <hyperlink ref="H167" display="custsvc@msca.com.sg" xr:uid="{00000000-0004-0000-2A00-000000000000}"/>
    <hyperlink ref="E167" display="mktg-dept@msca.com.sg" xr:uid="{15350055-6629-4360-95E6-16362E162BAA}"/>
    <hyperlink ref="I167" r:id="rId21" xr:uid="{C31221EA-B417-4BE2-B39F-C22E5D768A0F}"/>
    <hyperlink ref="F121" r:id="rId22" xr:uid="{2877C87C-D45F-4580-B75C-1888D6053186}"/>
    <hyperlink ref="F115" r:id="rId23" xr:uid="{BDF07BC5-5A53-4436-969B-DCF8A0244DC1}"/>
    <hyperlink ref="G115" r:id="rId24" xr:uid="{D48679A0-D701-4E6B-A155-9A19F511E37F}"/>
    <hyperlink ref="L121" r:id="rId25" display="LOS ANGELES" xr:uid="{2D3E0B2C-82CF-4E5E-8DF7-7AC6FC15197C}"/>
    <hyperlink ref="J118" r:id="rId26" xr:uid="{18DEEEDE-47C9-41A0-9957-D7BB7CFAACB6}"/>
    <hyperlink ref="F124" r:id="rId27" xr:uid="{0F6764B7-F37C-42D0-A2A6-E48CB662E82E}"/>
    <hyperlink ref="L124" r:id="rId28" display="LOS ANGELES" xr:uid="{AD33F504-0672-4A2C-AC5E-B8C16E0E8B5F}"/>
    <hyperlink ref="J122" r:id="rId29" xr:uid="{4076A717-64AD-4764-8F4E-E9B553362517}"/>
    <hyperlink ref="F127:G127" r:id="rId30" display="OMIT" xr:uid="{2C892AC6-6F6F-437E-9883-A5D204210537}"/>
    <hyperlink ref="F128" r:id="rId31" xr:uid="{D407DF5B-0FC6-4946-9AC0-919BC8C1B3A0}"/>
    <hyperlink ref="L128" r:id="rId32" display="LOS ANGELES" xr:uid="{65A3F652-913A-4931-B3E2-2A40D7A43847}"/>
    <hyperlink ref="F136" r:id="rId33" xr:uid="{58ACAF4A-C0EC-4D83-ABC9-94B1B1683254}"/>
    <hyperlink ref="L136" r:id="rId34" xr:uid="{1EDFCFD4-1F9A-432B-B788-4E19690B0343}"/>
    <hyperlink ref="F150" r:id="rId35" display="https://www.msc.com/en/newsroom/customer-advisories/2024/january/terminal-change-on-transpacific-sentosa-service" xr:uid="{9F71809E-8964-47BC-97D5-3EF8A000D349}"/>
  </hyperlinks>
  <pageMargins left="0.36" right="0.17" top="0.42" bottom="0.27" header="0.31496062992126" footer="0.17"/>
  <pageSetup paperSize="9" scale="85" orientation="landscape" r:id="rId36"/>
  <headerFooter>
    <oddFooter>Page &amp;P&amp;R&amp;F</oddFooter>
  </headerFooter>
  <drawing r:id="rId37"/>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6E117-179C-4A18-AF77-60C85189EA8D}">
  <sheetPr codeName="Sheet49">
    <tabColor rgb="FF00B050"/>
    <pageSetUpPr fitToPage="1"/>
  </sheetPr>
  <dimension ref="B2:S151"/>
  <sheetViews>
    <sheetView zoomScale="85" zoomScaleNormal="85" workbookViewId="0">
      <pane xSplit="6" ySplit="91" topLeftCell="G98" activePane="bottomRight" state="frozen"/>
      <selection pane="topRight" activeCell="G1" sqref="G1"/>
      <selection pane="bottomLeft" activeCell="A92" sqref="A92"/>
      <selection pane="bottomRight" activeCell="C116" sqref="C116"/>
    </sheetView>
  </sheetViews>
  <sheetFormatPr defaultColWidth="9.42578125" defaultRowHeight="12.75"/>
  <cols>
    <col min="1" max="1" width="4.140625" customWidth="1"/>
    <col min="2" max="2" width="4.140625" style="459" customWidth="1"/>
    <col min="3" max="3" width="19.5703125" customWidth="1"/>
    <col min="4" max="4" width="10.42578125" customWidth="1"/>
    <col min="5" max="5" width="12" customWidth="1"/>
    <col min="6" max="6" width="10.5703125" customWidth="1"/>
    <col min="7" max="7" width="17.7109375" customWidth="1"/>
    <col min="8" max="8" width="8.85546875" customWidth="1"/>
    <col min="9" max="9" width="9.42578125" customWidth="1"/>
    <col min="10" max="10" width="14.42578125" customWidth="1"/>
    <col min="11" max="11" width="12" customWidth="1"/>
    <col min="12" max="12" width="12.42578125" customWidth="1"/>
    <col min="13" max="13" width="10.28515625" customWidth="1"/>
  </cols>
  <sheetData>
    <row r="2" spans="2:18" s="37" customFormat="1" ht="15.75">
      <c r="B2" s="459"/>
      <c r="C2" s="7" t="s">
        <v>1982</v>
      </c>
      <c r="N2" s="63"/>
    </row>
    <row r="3" spans="2:18" s="37" customFormat="1" ht="22.5" customHeight="1">
      <c r="B3" s="459"/>
      <c r="C3" s="7"/>
      <c r="N3" s="63"/>
    </row>
    <row r="4" spans="2:18" s="62" customFormat="1">
      <c r="B4" s="1067"/>
      <c r="C4" s="231" t="s">
        <v>3784</v>
      </c>
      <c r="D4" s="67"/>
      <c r="E4" s="9" t="s">
        <v>4369</v>
      </c>
      <c r="F4" s="67"/>
      <c r="G4" s="67"/>
      <c r="H4" s="67"/>
      <c r="I4" s="67"/>
    </row>
    <row r="5" spans="2:18" s="62" customFormat="1" ht="12" thickBot="1">
      <c r="B5" s="1067"/>
      <c r="C5" s="85"/>
      <c r="D5" s="85"/>
      <c r="E5" s="85"/>
      <c r="F5" s="85"/>
      <c r="G5" s="85"/>
      <c r="H5" s="85"/>
      <c r="I5" s="1068"/>
    </row>
    <row r="6" spans="2:18" s="71" customFormat="1" ht="19.5" hidden="1" customHeight="1">
      <c r="B6" s="491"/>
      <c r="C6" s="349"/>
      <c r="D6" s="350"/>
      <c r="E6" s="351" t="s">
        <v>1985</v>
      </c>
      <c r="F6" s="1091" t="s">
        <v>3786</v>
      </c>
      <c r="G6" s="352" t="s">
        <v>4370</v>
      </c>
      <c r="H6" s="1091" t="s">
        <v>1988</v>
      </c>
      <c r="I6" s="1091" t="s">
        <v>218</v>
      </c>
      <c r="J6" s="1092" t="s">
        <v>4371</v>
      </c>
      <c r="K6" s="1093" t="s">
        <v>4372</v>
      </c>
      <c r="L6" s="83"/>
      <c r="M6" s="62"/>
      <c r="N6" s="62"/>
      <c r="O6" s="62"/>
    </row>
    <row r="7" spans="2:18" s="71" customFormat="1" ht="11.25" hidden="1" customHeight="1" thickBot="1">
      <c r="B7" s="491"/>
      <c r="C7" s="354"/>
      <c r="D7" s="1241" t="s">
        <v>3742</v>
      </c>
      <c r="E7" s="356" t="s">
        <v>2991</v>
      </c>
      <c r="F7" s="760" t="s">
        <v>3849</v>
      </c>
      <c r="G7" s="357"/>
      <c r="H7" s="357"/>
      <c r="I7" s="760" t="s">
        <v>3787</v>
      </c>
      <c r="J7" s="760" t="s">
        <v>3668</v>
      </c>
      <c r="K7" s="1094" t="s">
        <v>3559</v>
      </c>
      <c r="L7" s="83"/>
      <c r="M7" s="62"/>
      <c r="N7" s="62"/>
      <c r="O7" s="62"/>
    </row>
    <row r="8" spans="2:18" s="71" customFormat="1" ht="11.25" hidden="1" customHeight="1" thickTop="1">
      <c r="B8" s="491"/>
      <c r="C8" s="1510" t="s">
        <v>3761</v>
      </c>
      <c r="D8" s="1511" t="s">
        <v>4373</v>
      </c>
      <c r="E8" s="1551">
        <v>44529</v>
      </c>
      <c r="F8" s="1511">
        <v>44541</v>
      </c>
      <c r="G8" s="1140" t="s">
        <v>4374</v>
      </c>
      <c r="H8" s="1125" t="s">
        <v>4375</v>
      </c>
      <c r="I8" s="1358">
        <v>44548</v>
      </c>
      <c r="J8" s="1583">
        <v>44574</v>
      </c>
      <c r="K8" s="1125">
        <v>44576</v>
      </c>
      <c r="L8" s="83" t="s">
        <v>1949</v>
      </c>
      <c r="M8" s="62"/>
      <c r="N8" s="62"/>
      <c r="O8" s="62"/>
    </row>
    <row r="9" spans="2:18" s="71" customFormat="1" ht="11.25" hidden="1" customHeight="1" thickBot="1">
      <c r="B9" s="491"/>
      <c r="C9" s="1505"/>
      <c r="D9" s="1503"/>
      <c r="E9" s="1552"/>
      <c r="F9" s="1504"/>
      <c r="G9" s="1141"/>
      <c r="H9" s="1142"/>
      <c r="I9" s="1126"/>
      <c r="J9" s="1592"/>
      <c r="K9" s="1126"/>
      <c r="L9" s="368" t="s">
        <v>3884</v>
      </c>
      <c r="M9" s="62"/>
      <c r="N9" s="62"/>
      <c r="O9" s="62"/>
    </row>
    <row r="10" spans="2:18" s="71" customFormat="1" ht="11.25" hidden="1" customHeight="1" thickTop="1">
      <c r="B10" s="491"/>
      <c r="C10" s="1604" t="s">
        <v>2803</v>
      </c>
      <c r="D10" s="1600" t="s">
        <v>4376</v>
      </c>
      <c r="E10" s="1605">
        <v>44543</v>
      </c>
      <c r="F10" s="1600">
        <v>44557</v>
      </c>
      <c r="G10" s="1140" t="s">
        <v>4377</v>
      </c>
      <c r="H10" s="1125" t="s">
        <v>4378</v>
      </c>
      <c r="I10" s="1358">
        <v>44561</v>
      </c>
      <c r="J10" s="1583">
        <v>44571</v>
      </c>
      <c r="K10" s="1125">
        <v>44573</v>
      </c>
      <c r="L10" s="83" t="s">
        <v>1949</v>
      </c>
      <c r="M10" s="62"/>
      <c r="N10" s="62"/>
      <c r="O10" s="62"/>
    </row>
    <row r="11" spans="2:18" s="71" customFormat="1" ht="11.25" hidden="1" customHeight="1" thickBot="1">
      <c r="B11" s="491"/>
      <c r="C11" s="1606"/>
      <c r="D11" s="1607"/>
      <c r="E11" s="1608"/>
      <c r="F11" s="1607"/>
      <c r="G11" s="1141"/>
      <c r="H11" s="1142"/>
      <c r="I11" s="1126"/>
      <c r="J11" s="1592"/>
      <c r="K11" s="1126"/>
      <c r="L11" s="368" t="s">
        <v>3884</v>
      </c>
      <c r="M11" s="62"/>
      <c r="N11" s="62"/>
      <c r="O11" s="62"/>
    </row>
    <row r="12" spans="2:18" s="71" customFormat="1" ht="23.25" hidden="1" thickTop="1">
      <c r="B12" s="491"/>
      <c r="C12" s="349"/>
      <c r="D12" s="350"/>
      <c r="E12" s="351" t="s">
        <v>1985</v>
      </c>
      <c r="F12" s="1842" t="s">
        <v>3786</v>
      </c>
      <c r="G12" s="1843" t="s">
        <v>4370</v>
      </c>
      <c r="H12" s="1844" t="s">
        <v>1988</v>
      </c>
      <c r="I12" s="1611" t="s">
        <v>218</v>
      </c>
      <c r="J12" s="1092" t="s">
        <v>1135</v>
      </c>
      <c r="K12" s="1093" t="s">
        <v>1303</v>
      </c>
      <c r="L12" s="1093" t="s">
        <v>1004</v>
      </c>
      <c r="M12" s="1093" t="s">
        <v>1794</v>
      </c>
      <c r="N12" s="368"/>
      <c r="O12" s="62"/>
      <c r="P12" s="62"/>
      <c r="Q12" s="62"/>
    </row>
    <row r="13" spans="2:18" s="71" customFormat="1" ht="11.25" hidden="1" customHeight="1" thickBot="1">
      <c r="B13" s="491"/>
      <c r="C13" s="354"/>
      <c r="D13" s="1241" t="s">
        <v>3742</v>
      </c>
      <c r="E13" s="356" t="s">
        <v>2991</v>
      </c>
      <c r="F13" s="760" t="s">
        <v>3849</v>
      </c>
      <c r="G13" s="357"/>
      <c r="H13" s="357"/>
      <c r="I13" s="760" t="s">
        <v>3787</v>
      </c>
      <c r="J13" s="760" t="s">
        <v>4228</v>
      </c>
      <c r="K13" s="1094" t="s">
        <v>4379</v>
      </c>
      <c r="L13" s="1094" t="s">
        <v>4380</v>
      </c>
      <c r="M13" s="1094" t="s">
        <v>4380</v>
      </c>
      <c r="N13" s="368"/>
      <c r="O13" s="62"/>
      <c r="P13" s="62"/>
      <c r="Q13" s="62"/>
    </row>
    <row r="14" spans="2:18" s="71" customFormat="1" ht="11.25" hidden="1" customHeight="1" thickTop="1">
      <c r="B14" s="491"/>
      <c r="C14" s="1510" t="s">
        <v>3339</v>
      </c>
      <c r="D14" s="1511" t="s">
        <v>4381</v>
      </c>
      <c r="E14" s="1511">
        <v>44548</v>
      </c>
      <c r="F14" s="1620" t="s">
        <v>2159</v>
      </c>
      <c r="G14" s="1612" t="s">
        <v>4382</v>
      </c>
      <c r="H14" s="1610" t="s">
        <v>4383</v>
      </c>
      <c r="I14" s="1125">
        <v>44573</v>
      </c>
      <c r="J14" s="1609">
        <v>44584</v>
      </c>
      <c r="K14" s="1125">
        <v>44585</v>
      </c>
      <c r="L14" s="1125">
        <v>44585</v>
      </c>
      <c r="M14" s="1125">
        <v>44585</v>
      </c>
      <c r="N14" s="83" t="s">
        <v>3884</v>
      </c>
      <c r="O14" s="62"/>
      <c r="P14" s="62"/>
      <c r="Q14" s="62"/>
    </row>
    <row r="15" spans="2:18" s="71" customFormat="1" ht="11.25" hidden="1" customHeight="1" thickBot="1">
      <c r="B15" s="491"/>
      <c r="C15" s="1502" t="s">
        <v>3769</v>
      </c>
      <c r="D15" s="1503" t="s">
        <v>4384</v>
      </c>
      <c r="E15" s="1503">
        <v>44555</v>
      </c>
      <c r="F15" s="1503">
        <v>44569</v>
      </c>
      <c r="G15" s="1490"/>
      <c r="H15" s="1142"/>
      <c r="I15" s="1126"/>
      <c r="J15" s="1603"/>
      <c r="K15" s="1126"/>
      <c r="L15" s="1126"/>
      <c r="M15" s="1126"/>
      <c r="N15" s="368" t="s">
        <v>3884</v>
      </c>
      <c r="O15" s="62"/>
      <c r="P15" s="62"/>
      <c r="Q15" s="62"/>
    </row>
    <row r="16" spans="2:18" s="71" customFormat="1" ht="11.25" hidden="1" customHeight="1" thickTop="1" thickBot="1">
      <c r="B16" s="491"/>
      <c r="C16" s="1510" t="s">
        <v>3747</v>
      </c>
      <c r="D16" s="1511" t="s">
        <v>4385</v>
      </c>
      <c r="E16" s="1511">
        <v>44567</v>
      </c>
      <c r="F16" s="1620" t="s">
        <v>2159</v>
      </c>
      <c r="G16" s="1140" t="s">
        <v>2590</v>
      </c>
      <c r="H16" s="1125" t="s">
        <v>4386</v>
      </c>
      <c r="I16" s="1652">
        <v>44584</v>
      </c>
      <c r="J16" s="1609">
        <v>44602</v>
      </c>
      <c r="K16" s="1125">
        <v>44616</v>
      </c>
      <c r="L16" s="1125">
        <v>44616</v>
      </c>
      <c r="M16" s="1125">
        <v>44616</v>
      </c>
      <c r="N16" s="83" t="s">
        <v>3884</v>
      </c>
      <c r="O16" s="1530">
        <v>44560</v>
      </c>
      <c r="P16" s="1509">
        <v>44562</v>
      </c>
      <c r="Q16" s="1508">
        <v>44556</v>
      </c>
      <c r="R16" s="1508">
        <v>44557</v>
      </c>
    </row>
    <row r="17" spans="2:18" s="71" customFormat="1" ht="11.25" hidden="1" customHeight="1" thickTop="1" thickBot="1">
      <c r="B17" s="491"/>
      <c r="C17" s="1502" t="s">
        <v>2860</v>
      </c>
      <c r="D17" s="1503" t="s">
        <v>4387</v>
      </c>
      <c r="E17" s="1503">
        <v>44569</v>
      </c>
      <c r="F17" s="1504">
        <v>44584</v>
      </c>
      <c r="G17" s="1595" t="s">
        <v>4388</v>
      </c>
      <c r="H17" s="1597" t="s">
        <v>4389</v>
      </c>
      <c r="I17" s="1126">
        <v>44592</v>
      </c>
      <c r="J17" s="1609">
        <v>44609</v>
      </c>
      <c r="K17" s="1125">
        <v>44627</v>
      </c>
      <c r="L17" s="1125">
        <v>44627</v>
      </c>
      <c r="M17" s="1125">
        <v>44627</v>
      </c>
      <c r="N17" s="368" t="s">
        <v>3884</v>
      </c>
      <c r="O17" s="62"/>
      <c r="P17" s="62"/>
      <c r="Q17" s="62"/>
    </row>
    <row r="18" spans="2:18" s="71" customFormat="1" ht="11.25" hidden="1" customHeight="1" thickTop="1">
      <c r="B18" s="491"/>
      <c r="C18" s="1510" t="s">
        <v>3758</v>
      </c>
      <c r="D18" s="1511" t="s">
        <v>4390</v>
      </c>
      <c r="E18" s="1511">
        <v>44578</v>
      </c>
      <c r="F18" s="1620" t="s">
        <v>2159</v>
      </c>
      <c r="G18" s="1140" t="s">
        <v>4163</v>
      </c>
      <c r="H18" s="1125" t="s">
        <v>4391</v>
      </c>
      <c r="I18" s="1618">
        <v>44601</v>
      </c>
      <c r="J18" s="1609">
        <v>44614</v>
      </c>
      <c r="K18" s="1125">
        <v>44630</v>
      </c>
      <c r="L18" s="1125">
        <v>44630</v>
      </c>
      <c r="M18" s="1125">
        <v>44630</v>
      </c>
      <c r="N18" s="83" t="s">
        <v>3884</v>
      </c>
      <c r="O18" s="1530">
        <v>44574</v>
      </c>
      <c r="P18" s="1509">
        <v>44576</v>
      </c>
      <c r="Q18" s="1508">
        <v>44570</v>
      </c>
      <c r="R18" s="1508">
        <v>44571</v>
      </c>
    </row>
    <row r="19" spans="2:18" s="71" customFormat="1" ht="11.25" hidden="1" customHeight="1" thickBot="1">
      <c r="B19" s="491"/>
      <c r="C19" s="1642"/>
      <c r="D19" s="1643"/>
      <c r="E19" s="1643"/>
      <c r="F19" s="1644"/>
      <c r="G19" s="1141"/>
      <c r="H19" s="1142"/>
      <c r="I19" s="1126"/>
      <c r="J19" s="1126"/>
      <c r="K19" s="1126"/>
      <c r="L19" s="1126"/>
      <c r="M19" s="1126"/>
      <c r="N19" s="368" t="s">
        <v>3884</v>
      </c>
      <c r="O19" s="62"/>
      <c r="P19" s="62"/>
      <c r="Q19" s="62"/>
    </row>
    <row r="20" spans="2:18" s="71" customFormat="1" ht="11.25" hidden="1" customHeight="1" thickTop="1">
      <c r="B20" s="491"/>
      <c r="C20" s="1510" t="s">
        <v>2442</v>
      </c>
      <c r="D20" s="1511" t="s">
        <v>4392</v>
      </c>
      <c r="E20" s="1671">
        <v>44594</v>
      </c>
      <c r="F20" s="1620" t="s">
        <v>2159</v>
      </c>
      <c r="G20" s="1140" t="s">
        <v>3289</v>
      </c>
      <c r="H20" s="1125" t="s">
        <v>4393</v>
      </c>
      <c r="I20" s="1618">
        <v>44615</v>
      </c>
      <c r="J20" s="1609">
        <v>44627</v>
      </c>
      <c r="K20" s="1125">
        <v>44644</v>
      </c>
      <c r="L20" s="1125">
        <v>44644</v>
      </c>
      <c r="M20" s="1125">
        <v>44644</v>
      </c>
      <c r="N20" s="83" t="s">
        <v>3884</v>
      </c>
      <c r="O20" s="1530">
        <v>44581</v>
      </c>
      <c r="P20" s="1509">
        <v>44583</v>
      </c>
      <c r="Q20" s="1508">
        <v>44577</v>
      </c>
      <c r="R20" s="1508">
        <v>44578</v>
      </c>
    </row>
    <row r="21" spans="2:18" s="71" customFormat="1" ht="11.25" hidden="1" customHeight="1" thickBot="1">
      <c r="B21" s="491"/>
      <c r="C21" s="1502"/>
      <c r="D21" s="1503"/>
      <c r="E21" s="1675"/>
      <c r="F21" s="1673"/>
      <c r="G21" s="1141"/>
      <c r="H21" s="1142"/>
      <c r="I21" s="1126"/>
      <c r="J21" s="1236"/>
      <c r="K21" s="1236"/>
      <c r="L21" s="1236"/>
      <c r="M21" s="1236"/>
      <c r="N21" s="368" t="s">
        <v>3884</v>
      </c>
      <c r="O21" s="62"/>
      <c r="P21" s="62"/>
      <c r="Q21" s="62"/>
    </row>
    <row r="22" spans="2:18" s="71" customFormat="1" ht="11.25" hidden="1" customHeight="1" thickTop="1">
      <c r="B22" s="491"/>
      <c r="C22" s="1510" t="s">
        <v>3752</v>
      </c>
      <c r="D22" s="1511" t="s">
        <v>4394</v>
      </c>
      <c r="E22" s="1671">
        <v>44608</v>
      </c>
      <c r="F22" s="1705" t="s">
        <v>2159</v>
      </c>
      <c r="G22" s="1232" t="s">
        <v>4395</v>
      </c>
      <c r="H22" s="1233" t="s">
        <v>4396</v>
      </c>
      <c r="I22" s="1616">
        <v>44614</v>
      </c>
      <c r="J22" s="1609">
        <v>44626</v>
      </c>
      <c r="K22" s="1125">
        <v>44643</v>
      </c>
      <c r="L22" s="1125">
        <v>44643</v>
      </c>
      <c r="M22" s="1125">
        <v>44643</v>
      </c>
      <c r="N22" s="83" t="s">
        <v>3884</v>
      </c>
      <c r="O22" s="1530">
        <v>44595</v>
      </c>
      <c r="P22" s="1509">
        <v>44597</v>
      </c>
      <c r="Q22" s="1508">
        <v>44591</v>
      </c>
      <c r="R22" s="1508">
        <v>44592</v>
      </c>
    </row>
    <row r="23" spans="2:18" s="71" customFormat="1" ht="11.25" hidden="1" customHeight="1" thickBot="1">
      <c r="B23" s="491"/>
      <c r="C23" s="1502"/>
      <c r="D23" s="1503"/>
      <c r="E23" s="1675"/>
      <c r="F23" s="1673"/>
      <c r="G23" s="1617" t="s">
        <v>3111</v>
      </c>
      <c r="H23" s="1597" t="s">
        <v>4397</v>
      </c>
      <c r="I23" s="1236">
        <v>44625</v>
      </c>
      <c r="J23" s="1236">
        <v>44635</v>
      </c>
      <c r="K23" s="1236">
        <v>44652</v>
      </c>
      <c r="L23" s="1236">
        <v>44652</v>
      </c>
      <c r="M23" s="1236">
        <v>44652</v>
      </c>
      <c r="N23" s="83" t="s">
        <v>3884</v>
      </c>
      <c r="O23" s="62"/>
      <c r="P23" s="62"/>
      <c r="Q23" s="62"/>
    </row>
    <row r="24" spans="2:18" s="71" customFormat="1" ht="11.25" hidden="1" customHeight="1" thickTop="1">
      <c r="B24" s="491"/>
      <c r="C24" s="1510" t="s">
        <v>3761</v>
      </c>
      <c r="D24" s="1511" t="s">
        <v>4398</v>
      </c>
      <c r="E24" s="1670">
        <v>44615</v>
      </c>
      <c r="F24" s="1671">
        <v>44627</v>
      </c>
      <c r="G24" s="1232" t="s">
        <v>3821</v>
      </c>
      <c r="H24" s="1233" t="s">
        <v>4399</v>
      </c>
      <c r="I24" s="1616">
        <v>44645</v>
      </c>
      <c r="J24" s="1720" t="s">
        <v>2159</v>
      </c>
      <c r="K24" s="1589">
        <v>44656</v>
      </c>
      <c r="L24" s="1589">
        <v>44656</v>
      </c>
      <c r="M24" s="1589">
        <v>44656</v>
      </c>
      <c r="N24" s="83" t="s">
        <v>3884</v>
      </c>
      <c r="O24" s="1530">
        <v>44602</v>
      </c>
      <c r="P24" s="1509">
        <v>44604</v>
      </c>
      <c r="Q24" s="1508">
        <v>44598</v>
      </c>
      <c r="R24" s="1508">
        <v>44599</v>
      </c>
    </row>
    <row r="25" spans="2:18" s="71" customFormat="1" ht="11.25" hidden="1" customHeight="1" thickBot="1">
      <c r="B25" s="491"/>
      <c r="C25" s="1502"/>
      <c r="D25" s="1503"/>
      <c r="E25" s="1675"/>
      <c r="F25" s="1673"/>
      <c r="G25" s="1617" t="s">
        <v>4400</v>
      </c>
      <c r="H25" s="1597"/>
      <c r="I25" s="1725">
        <v>44645</v>
      </c>
      <c r="J25" s="1721">
        <v>44658</v>
      </c>
      <c r="K25" s="1236"/>
      <c r="L25" s="1236"/>
      <c r="M25" s="1236"/>
      <c r="N25" s="83" t="s">
        <v>1949</v>
      </c>
      <c r="O25" s="62"/>
      <c r="P25" s="62"/>
      <c r="Q25" s="62"/>
    </row>
    <row r="26" spans="2:18" s="71" customFormat="1" ht="11.25" hidden="1" customHeight="1" thickTop="1">
      <c r="B26" s="491"/>
      <c r="C26" s="1510"/>
      <c r="D26" s="1511"/>
      <c r="E26" s="1671"/>
      <c r="F26" s="1671"/>
      <c r="G26" s="1596" t="s">
        <v>2151</v>
      </c>
      <c r="H26" s="1233" t="s">
        <v>4401</v>
      </c>
      <c r="I26" s="1616">
        <v>44631</v>
      </c>
      <c r="J26" s="1647">
        <v>44643</v>
      </c>
      <c r="K26" s="1565">
        <v>44660</v>
      </c>
      <c r="L26" s="1565">
        <v>44660</v>
      </c>
      <c r="M26" s="1565">
        <v>44660</v>
      </c>
      <c r="N26" s="83" t="s">
        <v>1949</v>
      </c>
      <c r="O26" s="1530">
        <v>44609</v>
      </c>
      <c r="P26" s="1509">
        <v>44611</v>
      </c>
      <c r="Q26" s="1508">
        <v>44605</v>
      </c>
      <c r="R26" s="1508">
        <v>44606</v>
      </c>
    </row>
    <row r="27" spans="2:18" s="71" customFormat="1" ht="11.25" hidden="1" customHeight="1" thickBot="1">
      <c r="B27" s="491"/>
      <c r="C27" s="1502"/>
      <c r="D27" s="1503"/>
      <c r="E27" s="1675"/>
      <c r="F27" s="1673"/>
      <c r="G27" s="1617"/>
      <c r="H27" s="1597"/>
      <c r="I27" s="1236"/>
      <c r="J27" s="1603"/>
      <c r="K27" s="1603"/>
      <c r="L27" s="1603"/>
      <c r="M27" s="1603"/>
      <c r="N27" s="83" t="s">
        <v>3884</v>
      </c>
      <c r="O27" s="62"/>
      <c r="P27" s="62"/>
      <c r="Q27" s="62"/>
    </row>
    <row r="28" spans="2:18" s="71" customFormat="1" ht="11.25" hidden="1" customHeight="1" thickTop="1">
      <c r="B28" s="491"/>
      <c r="C28" s="1510" t="s">
        <v>3337</v>
      </c>
      <c r="D28" s="1511" t="s">
        <v>4402</v>
      </c>
      <c r="E28" s="1671">
        <v>44619</v>
      </c>
      <c r="F28" s="1671">
        <v>44630</v>
      </c>
      <c r="G28" s="1232" t="s">
        <v>3821</v>
      </c>
      <c r="H28" s="1233" t="s">
        <v>4399</v>
      </c>
      <c r="I28" s="1616">
        <v>44645</v>
      </c>
      <c r="J28" s="1720" t="s">
        <v>2159</v>
      </c>
      <c r="K28" s="1125">
        <v>44681</v>
      </c>
      <c r="L28" s="1125">
        <v>44681</v>
      </c>
      <c r="M28" s="1125">
        <v>44681</v>
      </c>
      <c r="N28" s="83" t="s">
        <v>1949</v>
      </c>
      <c r="O28" s="1530">
        <v>44616</v>
      </c>
      <c r="P28" s="1509">
        <v>44618</v>
      </c>
      <c r="Q28" s="1508">
        <v>44612</v>
      </c>
      <c r="R28" s="1508">
        <v>44613</v>
      </c>
    </row>
    <row r="29" spans="2:18" s="71" customFormat="1" ht="11.25" hidden="1" customHeight="1" thickBot="1">
      <c r="B29" s="491"/>
      <c r="C29" s="1502"/>
      <c r="D29" s="1503"/>
      <c r="E29" s="1675"/>
      <c r="F29" s="1673"/>
      <c r="G29" s="1617" t="s">
        <v>4400</v>
      </c>
      <c r="H29" s="1597"/>
      <c r="I29" s="1725">
        <v>44645</v>
      </c>
      <c r="J29" s="1721">
        <v>44658</v>
      </c>
      <c r="K29" s="1126"/>
      <c r="L29" s="1126"/>
      <c r="M29" s="1126"/>
      <c r="N29" s="368" t="s">
        <v>3884</v>
      </c>
      <c r="O29" s="62"/>
      <c r="P29" s="62"/>
      <c r="Q29" s="62"/>
    </row>
    <row r="30" spans="2:18" s="71" customFormat="1" ht="11.25" hidden="1" customHeight="1" thickTop="1">
      <c r="B30" s="491"/>
      <c r="C30" s="1510" t="s">
        <v>2803</v>
      </c>
      <c r="D30" s="1511" t="s">
        <v>4403</v>
      </c>
      <c r="E30" s="1671">
        <v>44626</v>
      </c>
      <c r="F30" s="1671">
        <v>44636</v>
      </c>
      <c r="G30" s="1596" t="s">
        <v>2151</v>
      </c>
      <c r="H30" s="1233" t="s">
        <v>4404</v>
      </c>
      <c r="I30" s="1616">
        <v>44642</v>
      </c>
      <c r="J30" s="1647">
        <v>44654</v>
      </c>
      <c r="K30" s="1565">
        <v>44671</v>
      </c>
      <c r="L30" s="1565">
        <v>44671</v>
      </c>
      <c r="M30" s="1565">
        <v>44671</v>
      </c>
      <c r="N30" s="83" t="s">
        <v>1949</v>
      </c>
      <c r="O30" s="1530">
        <v>44623</v>
      </c>
      <c r="P30" s="1509">
        <v>44625</v>
      </c>
      <c r="Q30" s="1508">
        <v>44619</v>
      </c>
      <c r="R30" s="1508">
        <v>44620</v>
      </c>
    </row>
    <row r="31" spans="2:18" s="71" customFormat="1" ht="11.25" hidden="1" customHeight="1" thickBot="1">
      <c r="B31" s="491"/>
      <c r="C31" s="1502"/>
      <c r="D31" s="1503"/>
      <c r="E31" s="1503"/>
      <c r="F31" s="1504"/>
      <c r="G31" s="1617"/>
      <c r="H31" s="1142"/>
      <c r="I31" s="1126"/>
      <c r="J31" s="1603"/>
      <c r="K31" s="1603"/>
      <c r="L31" s="1603"/>
      <c r="M31" s="1603"/>
      <c r="N31" s="368" t="s">
        <v>3884</v>
      </c>
      <c r="O31" s="62"/>
      <c r="P31" s="62"/>
      <c r="Q31" s="62"/>
    </row>
    <row r="32" spans="2:18" s="71" customFormat="1" ht="11.25" hidden="1" customHeight="1" thickTop="1">
      <c r="B32" s="491"/>
      <c r="C32" s="1510" t="s">
        <v>3747</v>
      </c>
      <c r="D32" s="1511" t="s">
        <v>4405</v>
      </c>
      <c r="E32" s="1511">
        <v>44649</v>
      </c>
      <c r="F32" s="1511">
        <v>44659</v>
      </c>
      <c r="G32" s="1596" t="s">
        <v>2151</v>
      </c>
      <c r="H32" s="1233" t="s">
        <v>4406</v>
      </c>
      <c r="I32" s="1660">
        <v>44663</v>
      </c>
      <c r="J32" s="1647">
        <v>44675</v>
      </c>
      <c r="K32" s="1565">
        <v>44692</v>
      </c>
      <c r="L32" s="1565">
        <v>44692</v>
      </c>
      <c r="M32" s="1565">
        <v>44692</v>
      </c>
      <c r="N32" s="83" t="s">
        <v>1949</v>
      </c>
      <c r="O32" s="1530">
        <v>44644</v>
      </c>
      <c r="P32" s="1509">
        <v>44646</v>
      </c>
      <c r="Q32" s="1508">
        <v>44640</v>
      </c>
      <c r="R32" s="1508">
        <v>44641</v>
      </c>
    </row>
    <row r="33" spans="2:18" s="71" customFormat="1" ht="11.25" hidden="1" customHeight="1" thickBot="1">
      <c r="B33" s="491"/>
      <c r="C33" s="1502"/>
      <c r="D33" s="1503"/>
      <c r="E33" s="1503"/>
      <c r="F33" s="1504"/>
      <c r="G33" s="1143" t="s">
        <v>3142</v>
      </c>
      <c r="H33" s="1142" t="s">
        <v>4407</v>
      </c>
      <c r="I33" s="1126">
        <v>44680</v>
      </c>
      <c r="J33" s="1236">
        <v>44690</v>
      </c>
      <c r="K33" s="1236">
        <v>44706</v>
      </c>
      <c r="L33" s="1236">
        <v>44706</v>
      </c>
      <c r="M33" s="1236">
        <v>44706</v>
      </c>
      <c r="N33" s="368" t="s">
        <v>1949</v>
      </c>
      <c r="O33" s="62"/>
      <c r="P33" s="62"/>
      <c r="Q33" s="62"/>
    </row>
    <row r="34" spans="2:18" s="71" customFormat="1" ht="11.25" hidden="1" customHeight="1" thickTop="1">
      <c r="B34" s="491"/>
      <c r="C34" s="725" t="s">
        <v>2442</v>
      </c>
      <c r="D34" s="279" t="s">
        <v>4408</v>
      </c>
      <c r="E34" s="279">
        <v>44679</v>
      </c>
      <c r="F34" s="1683">
        <v>44690</v>
      </c>
      <c r="G34" s="1596" t="s">
        <v>2151</v>
      </c>
      <c r="H34" s="1761" t="s">
        <v>4409</v>
      </c>
      <c r="I34" s="1762">
        <v>44686</v>
      </c>
      <c r="J34" s="1697">
        <v>44698</v>
      </c>
      <c r="K34" s="1589">
        <v>44715</v>
      </c>
      <c r="L34" s="1589">
        <v>44715</v>
      </c>
      <c r="M34" s="1589">
        <v>44715</v>
      </c>
      <c r="N34" s="83" t="s">
        <v>3884</v>
      </c>
      <c r="O34" s="1530">
        <v>44665</v>
      </c>
      <c r="P34" s="1509">
        <v>44667</v>
      </c>
      <c r="Q34" s="1508">
        <v>44661</v>
      </c>
      <c r="R34" s="1508">
        <v>44662</v>
      </c>
    </row>
    <row r="35" spans="2:18" s="71" customFormat="1" ht="11.25" hidden="1" customHeight="1" thickBot="1">
      <c r="B35" s="491"/>
      <c r="C35" s="1684"/>
      <c r="D35" s="76"/>
      <c r="E35" s="76"/>
      <c r="F35" s="1685"/>
      <c r="G35" s="1617" t="s">
        <v>3289</v>
      </c>
      <c r="H35" s="1142" t="s">
        <v>4410</v>
      </c>
      <c r="I35" s="1126">
        <v>44691</v>
      </c>
      <c r="J35" s="1126">
        <v>44703</v>
      </c>
      <c r="K35" s="1126">
        <v>44720</v>
      </c>
      <c r="L35" s="1126">
        <v>44720</v>
      </c>
      <c r="M35" s="1126">
        <v>44720</v>
      </c>
      <c r="N35" s="368" t="s">
        <v>1949</v>
      </c>
      <c r="O35" s="62"/>
      <c r="P35" s="62"/>
      <c r="Q35" s="62"/>
    </row>
    <row r="36" spans="2:18" s="71" customFormat="1" ht="11.25" hidden="1" customHeight="1" thickTop="1" thickBot="1">
      <c r="B36" s="491"/>
      <c r="C36" s="725" t="s">
        <v>3744</v>
      </c>
      <c r="D36" s="279" t="s">
        <v>4411</v>
      </c>
      <c r="E36" s="279">
        <v>44673</v>
      </c>
      <c r="F36" s="1683">
        <v>44685</v>
      </c>
      <c r="G36" s="1626" t="s">
        <v>3289</v>
      </c>
      <c r="H36" s="1233" t="s">
        <v>4410</v>
      </c>
      <c r="I36" s="1616">
        <v>44692</v>
      </c>
      <c r="J36" s="1609">
        <v>44706</v>
      </c>
      <c r="K36" s="1125">
        <v>44723</v>
      </c>
      <c r="L36" s="1125">
        <v>44726</v>
      </c>
      <c r="M36" s="1125">
        <v>44726</v>
      </c>
      <c r="N36" s="83" t="s">
        <v>1949</v>
      </c>
      <c r="O36" s="1530">
        <v>44672</v>
      </c>
      <c r="P36" s="1509">
        <v>44674</v>
      </c>
      <c r="Q36" s="1508">
        <v>44668</v>
      </c>
      <c r="R36" s="1508">
        <v>44669</v>
      </c>
    </row>
    <row r="37" spans="2:18" s="71" customFormat="1" ht="11.25" hidden="1" customHeight="1" thickTop="1" thickBot="1">
      <c r="B37" s="491"/>
      <c r="C37" s="1684"/>
      <c r="D37" s="76"/>
      <c r="E37" s="76"/>
      <c r="F37" s="1685"/>
      <c r="G37" s="1596" t="s">
        <v>2151</v>
      </c>
      <c r="H37" s="1142" t="s">
        <v>4409</v>
      </c>
      <c r="I37" s="1126">
        <v>44686</v>
      </c>
      <c r="J37" s="1126">
        <v>44698</v>
      </c>
      <c r="K37" s="1126">
        <v>44715</v>
      </c>
      <c r="L37" s="1126">
        <v>44715</v>
      </c>
      <c r="M37" s="1126">
        <v>44715</v>
      </c>
      <c r="N37" s="368" t="s">
        <v>1949</v>
      </c>
      <c r="O37" s="62"/>
      <c r="P37" s="62"/>
      <c r="Q37" s="62"/>
    </row>
    <row r="38" spans="2:18" s="71" customFormat="1" ht="11.25" hidden="1" customHeight="1" thickTop="1">
      <c r="B38" s="491"/>
      <c r="C38" s="725" t="s">
        <v>3761</v>
      </c>
      <c r="D38" s="279" t="s">
        <v>4412</v>
      </c>
      <c r="E38" s="279">
        <v>44697</v>
      </c>
      <c r="F38" s="1821" t="s">
        <v>2159</v>
      </c>
      <c r="G38" s="1232" t="s">
        <v>4413</v>
      </c>
      <c r="H38" s="1233" t="s">
        <v>4414</v>
      </c>
      <c r="I38" s="1762">
        <v>44710</v>
      </c>
      <c r="J38" s="1697">
        <v>44724</v>
      </c>
      <c r="K38" s="1589">
        <v>44741</v>
      </c>
      <c r="L38" s="1589">
        <v>44744</v>
      </c>
      <c r="M38" s="1589">
        <v>44744</v>
      </c>
      <c r="N38" s="83" t="s">
        <v>3884</v>
      </c>
      <c r="O38" s="1530">
        <v>44686</v>
      </c>
      <c r="P38" s="1509">
        <v>44688</v>
      </c>
      <c r="Q38" s="1508">
        <v>44682</v>
      </c>
      <c r="R38" s="1508">
        <v>44683</v>
      </c>
    </row>
    <row r="39" spans="2:18" s="71" customFormat="1" ht="11.25" hidden="1" customHeight="1" thickBot="1">
      <c r="B39" s="491"/>
      <c r="C39" s="1684"/>
      <c r="D39" s="76"/>
      <c r="E39" s="76"/>
      <c r="F39" s="1685"/>
      <c r="G39" s="1143" t="s">
        <v>4415</v>
      </c>
      <c r="H39" s="1142" t="s">
        <v>4416</v>
      </c>
      <c r="I39" s="1126">
        <v>44712</v>
      </c>
      <c r="J39" s="1236">
        <v>44724</v>
      </c>
      <c r="K39" s="1236">
        <v>44741</v>
      </c>
      <c r="L39" s="1236">
        <v>44945</v>
      </c>
      <c r="M39" s="1236">
        <v>44945</v>
      </c>
      <c r="N39" s="368" t="s">
        <v>3884</v>
      </c>
      <c r="O39" s="62"/>
      <c r="P39" s="62"/>
      <c r="Q39" s="62"/>
    </row>
    <row r="40" spans="2:18" s="71" customFormat="1" ht="11.25" hidden="1" customHeight="1" thickTop="1">
      <c r="B40" s="491"/>
      <c r="C40" s="725" t="s">
        <v>3337</v>
      </c>
      <c r="D40" s="279" t="s">
        <v>4417</v>
      </c>
      <c r="E40" s="1765">
        <v>44700</v>
      </c>
      <c r="F40" s="1683">
        <v>44712</v>
      </c>
      <c r="G40" s="1626" t="s">
        <v>4418</v>
      </c>
      <c r="H40" s="1233" t="s">
        <v>4419</v>
      </c>
      <c r="I40" s="1616">
        <v>44727</v>
      </c>
      <c r="J40" s="1840" t="s">
        <v>2159</v>
      </c>
      <c r="K40" s="1125">
        <v>44741</v>
      </c>
      <c r="L40" s="1125">
        <v>44745</v>
      </c>
      <c r="M40" s="1125">
        <v>44745</v>
      </c>
      <c r="N40" s="83" t="s">
        <v>1949</v>
      </c>
      <c r="O40" s="1530">
        <v>44693</v>
      </c>
      <c r="P40" s="1509">
        <v>44695</v>
      </c>
      <c r="Q40" s="1508">
        <v>44689</v>
      </c>
      <c r="R40" s="1508">
        <v>44690</v>
      </c>
    </row>
    <row r="41" spans="2:18" s="71" customFormat="1" ht="11.25" hidden="1" customHeight="1" thickBot="1">
      <c r="B41" s="491"/>
      <c r="C41" s="1684"/>
      <c r="D41" s="76"/>
      <c r="E41" s="76"/>
      <c r="F41" s="1685"/>
      <c r="G41" s="1141"/>
      <c r="H41" s="1142"/>
      <c r="I41" s="1126"/>
      <c r="J41" s="1236"/>
      <c r="K41" s="1236"/>
      <c r="L41" s="1236"/>
      <c r="M41" s="1236"/>
      <c r="N41" s="368" t="s">
        <v>3884</v>
      </c>
      <c r="O41" s="62"/>
      <c r="P41" s="62"/>
      <c r="Q41" s="62"/>
    </row>
    <row r="42" spans="2:18" s="71" customFormat="1" ht="11.25" hidden="1" customHeight="1" thickTop="1" thickBot="1">
      <c r="B42" s="491"/>
      <c r="C42" s="725" t="s">
        <v>3747</v>
      </c>
      <c r="D42" s="279" t="s">
        <v>4420</v>
      </c>
      <c r="E42" s="279">
        <v>44732</v>
      </c>
      <c r="F42" s="1683">
        <v>44746</v>
      </c>
      <c r="G42" s="1232" t="s">
        <v>4421</v>
      </c>
      <c r="H42" s="1233" t="s">
        <v>4422</v>
      </c>
      <c r="I42" s="1616">
        <v>44758</v>
      </c>
      <c r="J42" s="1609">
        <v>44770</v>
      </c>
      <c r="K42" s="1125">
        <v>44802</v>
      </c>
      <c r="L42" s="1125">
        <v>44774</v>
      </c>
      <c r="M42" s="1125">
        <v>44776</v>
      </c>
      <c r="N42" s="83" t="s">
        <v>1949</v>
      </c>
      <c r="O42" s="1530">
        <v>44721</v>
      </c>
      <c r="P42" s="1509">
        <v>44723</v>
      </c>
      <c r="Q42" s="1508">
        <v>44717</v>
      </c>
      <c r="R42" s="1508">
        <v>44718</v>
      </c>
    </row>
    <row r="43" spans="2:18" s="71" customFormat="1" ht="11.25" hidden="1" customHeight="1" thickTop="1" thickBot="1">
      <c r="B43" s="491"/>
      <c r="C43" s="1684"/>
      <c r="D43" s="76"/>
      <c r="E43" s="76"/>
      <c r="F43" s="1685"/>
      <c r="G43" s="1141" t="s">
        <v>3710</v>
      </c>
      <c r="H43" s="1142" t="s">
        <v>4423</v>
      </c>
      <c r="I43" s="1664">
        <v>44749</v>
      </c>
      <c r="J43" s="1609">
        <v>44761</v>
      </c>
      <c r="K43" s="1125">
        <v>44793</v>
      </c>
      <c r="L43" s="1565">
        <v>44765</v>
      </c>
      <c r="M43" s="1366">
        <v>44767</v>
      </c>
      <c r="N43" s="368" t="s">
        <v>1949</v>
      </c>
      <c r="O43" s="62"/>
      <c r="P43" s="62"/>
      <c r="Q43" s="62"/>
    </row>
    <row r="44" spans="2:18" s="71" customFormat="1" ht="21.75" hidden="1" customHeight="1" thickTop="1">
      <c r="B44" s="491"/>
      <c r="C44" s="349"/>
      <c r="D44" s="350"/>
      <c r="E44" s="351" t="s">
        <v>1985</v>
      </c>
      <c r="F44" s="1842" t="s">
        <v>3786</v>
      </c>
      <c r="G44" s="1843" t="s">
        <v>4370</v>
      </c>
      <c r="H44" s="1844" t="s">
        <v>1988</v>
      </c>
      <c r="I44" s="1611" t="s">
        <v>218</v>
      </c>
      <c r="J44" s="1092" t="s">
        <v>1135</v>
      </c>
      <c r="K44" s="1856" t="s">
        <v>1786</v>
      </c>
      <c r="L44" s="1093" t="s">
        <v>1303</v>
      </c>
      <c r="M44" s="349"/>
      <c r="N44" s="368"/>
      <c r="O44" s="62"/>
      <c r="P44" s="62"/>
      <c r="Q44" s="62"/>
    </row>
    <row r="45" spans="2:18" s="71" customFormat="1" ht="10.5" hidden="1" customHeight="1" thickBot="1">
      <c r="B45" s="491"/>
      <c r="C45" s="354"/>
      <c r="D45" s="1241" t="s">
        <v>3742</v>
      </c>
      <c r="E45" s="356" t="s">
        <v>2991</v>
      </c>
      <c r="F45" s="760" t="s">
        <v>3849</v>
      </c>
      <c r="G45" s="357"/>
      <c r="H45" s="357"/>
      <c r="I45" s="760" t="s">
        <v>3787</v>
      </c>
      <c r="J45" s="760" t="s">
        <v>4228</v>
      </c>
      <c r="K45" s="1094" t="s">
        <v>4379</v>
      </c>
      <c r="L45" s="1857" t="s">
        <v>4424</v>
      </c>
      <c r="M45" s="349"/>
      <c r="N45" s="368"/>
      <c r="O45" s="1199"/>
      <c r="P45" s="1247" t="s">
        <v>3136</v>
      </c>
      <c r="Q45" s="1248" t="s">
        <v>3853</v>
      </c>
      <c r="R45" s="1248" t="s">
        <v>3854</v>
      </c>
    </row>
    <row r="46" spans="2:18" s="71" customFormat="1" ht="11.25" hidden="1" customHeight="1" thickTop="1">
      <c r="B46" s="491"/>
      <c r="C46" s="725" t="s">
        <v>3744</v>
      </c>
      <c r="D46" s="279" t="s">
        <v>4425</v>
      </c>
      <c r="E46" s="279">
        <v>44752</v>
      </c>
      <c r="F46" s="1683">
        <v>44767</v>
      </c>
      <c r="G46" s="1863" t="s">
        <v>2151</v>
      </c>
      <c r="H46" s="1858" t="s">
        <v>4426</v>
      </c>
      <c r="I46" s="1864">
        <v>44768</v>
      </c>
      <c r="J46" s="1840">
        <v>44780</v>
      </c>
      <c r="K46" s="1338">
        <v>44782</v>
      </c>
      <c r="L46" s="1338">
        <v>44784</v>
      </c>
      <c r="M46" s="349"/>
      <c r="N46" s="83" t="s">
        <v>1949</v>
      </c>
      <c r="O46" s="1530">
        <v>44742</v>
      </c>
      <c r="P46" s="1509">
        <v>44744</v>
      </c>
      <c r="Q46" s="1508">
        <v>44738</v>
      </c>
      <c r="R46" s="1508">
        <v>44739</v>
      </c>
    </row>
    <row r="47" spans="2:18" s="71" customFormat="1" ht="11.25" hidden="1" customHeight="1" thickBot="1">
      <c r="B47" s="491"/>
      <c r="C47" s="1684"/>
      <c r="D47" s="76"/>
      <c r="E47" s="76"/>
      <c r="F47" s="1685"/>
      <c r="G47" s="1141"/>
      <c r="H47" s="1142"/>
      <c r="I47" s="1126"/>
      <c r="J47" s="1236"/>
      <c r="K47" s="1236"/>
      <c r="L47" s="1236"/>
      <c r="M47" s="349"/>
      <c r="N47" s="368" t="s">
        <v>3884</v>
      </c>
      <c r="O47" s="62"/>
      <c r="P47" s="62"/>
      <c r="Q47" s="62"/>
    </row>
    <row r="48" spans="2:18" s="71" customFormat="1" ht="11.25" hidden="1" customHeight="1" thickTop="1">
      <c r="B48" s="491"/>
      <c r="C48" s="725" t="s">
        <v>3761</v>
      </c>
      <c r="D48" s="279" t="s">
        <v>4427</v>
      </c>
      <c r="E48" s="279">
        <v>44779</v>
      </c>
      <c r="F48" s="1683">
        <v>44790</v>
      </c>
      <c r="G48" s="1232" t="s">
        <v>3216</v>
      </c>
      <c r="H48" s="1233" t="s">
        <v>4428</v>
      </c>
      <c r="I48" s="1616">
        <v>44829</v>
      </c>
      <c r="J48" s="1647">
        <v>44807</v>
      </c>
      <c r="K48" s="1565">
        <v>44811</v>
      </c>
      <c r="L48" s="1125">
        <v>44813</v>
      </c>
      <c r="M48" s="1856" t="s">
        <v>1786</v>
      </c>
      <c r="N48" s="83" t="s">
        <v>1949</v>
      </c>
      <c r="O48" s="1530">
        <v>44770</v>
      </c>
      <c r="P48" s="1509">
        <v>44772</v>
      </c>
      <c r="Q48" s="1508">
        <v>44766</v>
      </c>
      <c r="R48" s="1508">
        <v>44767</v>
      </c>
    </row>
    <row r="49" spans="2:18" s="71" customFormat="1" ht="11.25" hidden="1" customHeight="1" thickBot="1">
      <c r="B49" s="491"/>
      <c r="C49" s="1684"/>
      <c r="D49" s="76"/>
      <c r="E49" s="76"/>
      <c r="F49" s="1685"/>
      <c r="G49" s="1143"/>
      <c r="H49" s="1142"/>
      <c r="I49" s="1126"/>
      <c r="J49" s="1236"/>
      <c r="K49" s="1236"/>
      <c r="L49" s="1236"/>
      <c r="M49" s="1875">
        <v>44818</v>
      </c>
      <c r="N49" s="368" t="s">
        <v>3884</v>
      </c>
      <c r="O49" s="62"/>
      <c r="P49" s="62"/>
      <c r="Q49" s="62"/>
    </row>
    <row r="50" spans="2:18" s="71" customFormat="1" ht="25.5" hidden="1" customHeight="1" thickTop="1">
      <c r="B50" s="491"/>
      <c r="C50" s="349"/>
      <c r="D50" s="350"/>
      <c r="E50" s="351" t="s">
        <v>1985</v>
      </c>
      <c r="F50" s="1842" t="s">
        <v>3786</v>
      </c>
      <c r="G50" s="1843" t="s">
        <v>4370</v>
      </c>
      <c r="H50" s="1844" t="s">
        <v>1988</v>
      </c>
      <c r="I50" s="1611" t="s">
        <v>218</v>
      </c>
      <c r="J50" s="1092" t="s">
        <v>1135</v>
      </c>
      <c r="K50" s="1093" t="s">
        <v>1303</v>
      </c>
      <c r="L50" s="1856" t="s">
        <v>1786</v>
      </c>
      <c r="M50" s="1093" t="s">
        <v>1303</v>
      </c>
      <c r="N50" s="368"/>
      <c r="O50" s="1199"/>
      <c r="P50" s="1250" t="s">
        <v>3136</v>
      </c>
      <c r="Q50" s="1248" t="s">
        <v>3853</v>
      </c>
      <c r="R50" s="1248" t="s">
        <v>3854</v>
      </c>
    </row>
    <row r="51" spans="2:18" s="71" customFormat="1" ht="16.5" hidden="1" customHeight="1" thickBot="1">
      <c r="B51" s="491"/>
      <c r="C51" s="354"/>
      <c r="D51" s="1241" t="s">
        <v>3742</v>
      </c>
      <c r="E51" s="356" t="s">
        <v>2991</v>
      </c>
      <c r="F51" s="760" t="s">
        <v>3849</v>
      </c>
      <c r="G51" s="357"/>
      <c r="H51" s="357"/>
      <c r="I51" s="760" t="s">
        <v>3787</v>
      </c>
      <c r="J51" s="760" t="s">
        <v>4228</v>
      </c>
      <c r="K51" s="1857" t="s">
        <v>4229</v>
      </c>
      <c r="L51" s="1094" t="s">
        <v>4424</v>
      </c>
      <c r="M51" s="1932"/>
      <c r="N51" s="368"/>
      <c r="O51" s="62"/>
      <c r="P51" s="62"/>
      <c r="Q51" s="62"/>
    </row>
    <row r="52" spans="2:18" s="71" customFormat="1" ht="11.25" hidden="1" customHeight="1" thickTop="1">
      <c r="B52" s="491" t="s">
        <v>4429</v>
      </c>
      <c r="C52" s="725" t="s">
        <v>3747</v>
      </c>
      <c r="D52" s="279" t="s">
        <v>4430</v>
      </c>
      <c r="E52" s="279">
        <v>44820</v>
      </c>
      <c r="F52" s="1683">
        <v>44831</v>
      </c>
      <c r="G52" s="1596" t="s">
        <v>2151</v>
      </c>
      <c r="H52" s="1233" t="s">
        <v>4431</v>
      </c>
      <c r="I52" s="1864">
        <v>44831</v>
      </c>
      <c r="J52" s="1840">
        <v>44843</v>
      </c>
      <c r="K52" s="1338">
        <v>44845</v>
      </c>
      <c r="L52" s="1948">
        <v>44847</v>
      </c>
      <c r="M52" s="1933"/>
      <c r="N52" s="83" t="s">
        <v>3884</v>
      </c>
      <c r="O52" s="1530">
        <v>44812</v>
      </c>
      <c r="P52" s="1509">
        <v>44814</v>
      </c>
      <c r="Q52" s="1508">
        <v>44808</v>
      </c>
      <c r="R52" s="1508">
        <v>44809</v>
      </c>
    </row>
    <row r="53" spans="2:18" s="71" customFormat="1" ht="11.25" hidden="1" customHeight="1" thickBot="1">
      <c r="B53" s="491"/>
      <c r="C53" s="1684"/>
      <c r="D53" s="76"/>
      <c r="E53" s="1768"/>
      <c r="F53" s="1685"/>
      <c r="G53" s="1947" t="s">
        <v>4432</v>
      </c>
      <c r="H53" s="1142"/>
      <c r="I53" s="1126"/>
      <c r="J53" s="1236"/>
      <c r="K53" s="1236"/>
      <c r="L53" s="1719"/>
      <c r="M53" s="1934"/>
      <c r="N53" s="368" t="s">
        <v>3884</v>
      </c>
      <c r="O53" s="62"/>
      <c r="P53" s="62"/>
      <c r="Q53" s="62"/>
    </row>
    <row r="54" spans="2:18" s="71" customFormat="1" ht="11.25" hidden="1" customHeight="1" thickTop="1">
      <c r="B54" s="491"/>
      <c r="C54" s="1988" t="s">
        <v>3769</v>
      </c>
      <c r="D54" s="1765" t="s">
        <v>4433</v>
      </c>
      <c r="E54" s="1765">
        <v>44899</v>
      </c>
      <c r="F54" s="1955">
        <v>44914</v>
      </c>
      <c r="G54" s="1596" t="s">
        <v>2151</v>
      </c>
      <c r="H54" s="1233" t="s">
        <v>4434</v>
      </c>
      <c r="I54" s="1616">
        <v>44915</v>
      </c>
      <c r="J54" s="1609">
        <v>44927</v>
      </c>
      <c r="K54" s="1233">
        <v>44929</v>
      </c>
      <c r="L54" s="1125">
        <v>44931</v>
      </c>
      <c r="M54" s="349"/>
      <c r="N54" s="83" t="s">
        <v>1949</v>
      </c>
      <c r="O54" s="1530">
        <v>44882</v>
      </c>
      <c r="P54" s="1509">
        <v>44884</v>
      </c>
      <c r="Q54" s="1508">
        <v>44878</v>
      </c>
      <c r="R54" s="1508">
        <v>44879</v>
      </c>
    </row>
    <row r="55" spans="2:18" s="71" customFormat="1" ht="11.25" hidden="1" customHeight="1" thickBot="1">
      <c r="B55" s="491"/>
      <c r="C55" s="1684"/>
      <c r="D55" s="76"/>
      <c r="E55" s="76"/>
      <c r="F55" s="1685"/>
      <c r="G55" s="1141"/>
      <c r="H55" s="1142"/>
      <c r="I55" s="1126"/>
      <c r="J55" s="1236"/>
      <c r="K55" s="1236"/>
      <c r="L55" s="1236"/>
      <c r="M55" s="349"/>
      <c r="N55" s="368" t="s">
        <v>3884</v>
      </c>
      <c r="O55" s="62"/>
      <c r="P55" s="62"/>
      <c r="Q55" s="62"/>
    </row>
    <row r="56" spans="2:18" s="71" customFormat="1" ht="11.25" hidden="1" customHeight="1" thickTop="1">
      <c r="B56" s="491"/>
      <c r="C56" s="725" t="s">
        <v>3774</v>
      </c>
      <c r="D56" s="279" t="s">
        <v>4435</v>
      </c>
      <c r="E56" s="279">
        <v>44909</v>
      </c>
      <c r="F56" s="1683">
        <v>44921</v>
      </c>
      <c r="G56" s="1232" t="s">
        <v>4436</v>
      </c>
      <c r="H56" s="1233" t="s">
        <v>4437</v>
      </c>
      <c r="I56" s="1616">
        <v>44936</v>
      </c>
      <c r="J56" s="1609">
        <v>44576</v>
      </c>
      <c r="K56" s="1565">
        <v>44578</v>
      </c>
      <c r="L56" s="1125">
        <v>44946</v>
      </c>
      <c r="M56" s="1125">
        <v>44948</v>
      </c>
      <c r="N56" s="83" t="s">
        <v>3884</v>
      </c>
      <c r="O56" s="1530">
        <v>44903</v>
      </c>
      <c r="P56" s="1509">
        <v>44905</v>
      </c>
      <c r="Q56" s="1508">
        <v>44899</v>
      </c>
      <c r="R56" s="1508">
        <v>44900</v>
      </c>
    </row>
    <row r="57" spans="2:18" s="71" customFormat="1" ht="11.25" hidden="1" customHeight="1">
      <c r="B57" s="491"/>
      <c r="C57" s="1684"/>
      <c r="D57" s="76"/>
      <c r="E57" s="76"/>
      <c r="F57" s="1685"/>
      <c r="G57" s="1141"/>
      <c r="H57" s="1142"/>
      <c r="I57" s="1126"/>
      <c r="J57" s="1236"/>
      <c r="K57" s="1603"/>
      <c r="L57" s="1236"/>
      <c r="M57" s="1236"/>
      <c r="N57" s="368" t="s">
        <v>3884</v>
      </c>
      <c r="O57" s="62"/>
      <c r="P57" s="62"/>
      <c r="Q57" s="62"/>
    </row>
    <row r="58" spans="2:18" s="71" customFormat="1" ht="24.75" hidden="1" customHeight="1" thickTop="1">
      <c r="B58" s="491"/>
      <c r="C58" s="349"/>
      <c r="D58" s="350"/>
      <c r="E58" s="351" t="s">
        <v>1985</v>
      </c>
      <c r="F58" s="1842" t="s">
        <v>3786</v>
      </c>
      <c r="G58" s="1843" t="s">
        <v>4370</v>
      </c>
      <c r="H58" s="1844" t="s">
        <v>1988</v>
      </c>
      <c r="I58" s="1611" t="s">
        <v>218</v>
      </c>
      <c r="J58" s="1092" t="s">
        <v>1135</v>
      </c>
      <c r="K58" s="1856" t="s">
        <v>1786</v>
      </c>
      <c r="L58" s="1093" t="s">
        <v>1303</v>
      </c>
      <c r="M58" s="349"/>
      <c r="N58" s="368"/>
      <c r="O58" s="62"/>
      <c r="P58" s="62"/>
      <c r="Q58" s="62"/>
    </row>
    <row r="59" spans="2:18" s="71" customFormat="1" ht="18" hidden="1" customHeight="1" thickBot="1">
      <c r="B59" s="491"/>
      <c r="C59" s="354"/>
      <c r="D59" s="1241" t="s">
        <v>3742</v>
      </c>
      <c r="E59" s="356" t="s">
        <v>2991</v>
      </c>
      <c r="F59" s="760" t="s">
        <v>3849</v>
      </c>
      <c r="G59" s="357"/>
      <c r="H59" s="357"/>
      <c r="I59" s="760" t="s">
        <v>3787</v>
      </c>
      <c r="J59" s="760" t="s">
        <v>4228</v>
      </c>
      <c r="K59" s="1857" t="s">
        <v>4135</v>
      </c>
      <c r="L59" s="1094" t="s">
        <v>4228</v>
      </c>
      <c r="M59" s="349"/>
      <c r="N59" s="368"/>
      <c r="O59" s="62"/>
      <c r="P59" s="1250" t="s">
        <v>3136</v>
      </c>
      <c r="Q59" s="1248" t="s">
        <v>3853</v>
      </c>
      <c r="R59" s="1248" t="s">
        <v>3854</v>
      </c>
    </row>
    <row r="60" spans="2:18" s="71" customFormat="1" ht="11.25" hidden="1" customHeight="1" thickTop="1">
      <c r="B60" s="491"/>
      <c r="C60" s="725" t="s">
        <v>3761</v>
      </c>
      <c r="D60" s="279" t="s">
        <v>4438</v>
      </c>
      <c r="E60" s="2108">
        <v>44944</v>
      </c>
      <c r="F60" s="2109">
        <v>44956</v>
      </c>
      <c r="G60" s="1596" t="s">
        <v>2151</v>
      </c>
      <c r="H60" s="1233" t="s">
        <v>4439</v>
      </c>
      <c r="I60" s="1660">
        <v>44957</v>
      </c>
      <c r="J60" s="1647">
        <v>44969</v>
      </c>
      <c r="K60" s="1565">
        <v>44971</v>
      </c>
      <c r="L60" s="1565">
        <v>44973</v>
      </c>
      <c r="M60" s="349"/>
      <c r="N60" s="83" t="s">
        <v>1949</v>
      </c>
      <c r="O60" s="1530">
        <v>44938</v>
      </c>
      <c r="P60" s="1509">
        <v>44940</v>
      </c>
      <c r="Q60" s="1508">
        <v>44934</v>
      </c>
      <c r="R60" s="1508">
        <v>44935</v>
      </c>
    </row>
    <row r="61" spans="2:18" s="71" customFormat="1" ht="11.25" hidden="1" customHeight="1" thickBot="1">
      <c r="B61" s="491"/>
      <c r="C61" s="1684"/>
      <c r="D61" s="76"/>
      <c r="E61" s="1754"/>
      <c r="F61" s="2110"/>
      <c r="G61" s="1141"/>
      <c r="H61" s="1142"/>
      <c r="I61" s="1603"/>
      <c r="J61" s="1603"/>
      <c r="K61" s="1603"/>
      <c r="L61" s="1603"/>
      <c r="M61" s="349"/>
      <c r="N61" s="368" t="s">
        <v>3884</v>
      </c>
      <c r="O61" s="62"/>
      <c r="P61" s="62"/>
      <c r="Q61" s="62"/>
    </row>
    <row r="62" spans="2:18" s="71" customFormat="1" ht="11.25" hidden="1" customHeight="1" thickTop="1">
      <c r="B62" s="491"/>
      <c r="C62" s="2183" t="s">
        <v>2747</v>
      </c>
      <c r="D62" s="279" t="s">
        <v>4440</v>
      </c>
      <c r="E62" s="279">
        <v>44952</v>
      </c>
      <c r="F62" s="2187" t="s">
        <v>2159</v>
      </c>
      <c r="G62" s="1596" t="s">
        <v>2151</v>
      </c>
      <c r="H62" s="1233" t="s">
        <v>4441</v>
      </c>
      <c r="I62" s="1660">
        <v>44971</v>
      </c>
      <c r="J62" s="1647">
        <v>44983</v>
      </c>
      <c r="K62" s="1565">
        <v>44985</v>
      </c>
      <c r="L62" s="1565">
        <v>44987</v>
      </c>
      <c r="M62" s="349"/>
      <c r="N62" s="83" t="s">
        <v>3884</v>
      </c>
      <c r="O62" s="1530">
        <v>44952</v>
      </c>
      <c r="P62" s="1509">
        <v>44954</v>
      </c>
      <c r="Q62" s="1508">
        <v>44948</v>
      </c>
      <c r="R62" s="1508">
        <v>44949</v>
      </c>
    </row>
    <row r="63" spans="2:18" s="71" customFormat="1" ht="11.25" hidden="1" customHeight="1" thickBot="1">
      <c r="B63" s="491"/>
      <c r="C63" s="2152" t="s">
        <v>4442</v>
      </c>
      <c r="D63" s="2153" t="s">
        <v>4443</v>
      </c>
      <c r="E63" s="2153">
        <v>44953</v>
      </c>
      <c r="F63" s="1485">
        <v>44968</v>
      </c>
      <c r="G63" s="1141"/>
      <c r="H63" s="1142"/>
      <c r="I63" s="1126"/>
      <c r="J63" s="1236"/>
      <c r="K63" s="1236"/>
      <c r="L63" s="1236"/>
      <c r="M63" s="349"/>
      <c r="N63" s="368" t="s">
        <v>3884</v>
      </c>
      <c r="O63" s="62"/>
      <c r="P63" s="62"/>
      <c r="Q63" s="62"/>
    </row>
    <row r="64" spans="2:18" s="71" customFormat="1" ht="11.25" hidden="1" customHeight="1" thickTop="1">
      <c r="B64" s="491"/>
      <c r="C64" s="725" t="s">
        <v>3339</v>
      </c>
      <c r="D64" s="279" t="s">
        <v>4444</v>
      </c>
      <c r="E64" s="279">
        <v>44974</v>
      </c>
      <c r="F64" s="1683">
        <v>44985</v>
      </c>
      <c r="G64" s="1596" t="s">
        <v>2151</v>
      </c>
      <c r="H64" s="1233" t="s">
        <v>4445</v>
      </c>
      <c r="I64" s="1616">
        <v>44993</v>
      </c>
      <c r="J64" s="1647">
        <v>45005</v>
      </c>
      <c r="K64" s="1565">
        <v>45007</v>
      </c>
      <c r="L64" s="1565">
        <v>45009</v>
      </c>
      <c r="M64" s="349"/>
      <c r="N64" s="83" t="s">
        <v>1949</v>
      </c>
      <c r="O64" s="1530">
        <v>44973</v>
      </c>
      <c r="P64" s="1509">
        <v>44975</v>
      </c>
      <c r="Q64" s="1508">
        <v>44969</v>
      </c>
      <c r="R64" s="1508">
        <v>44970</v>
      </c>
    </row>
    <row r="65" spans="2:18" s="71" customFormat="1" ht="11.25" hidden="1" customHeight="1" thickBot="1">
      <c r="B65" s="491"/>
      <c r="C65" s="2152" t="s">
        <v>4446</v>
      </c>
      <c r="D65" s="2153" t="s">
        <v>4447</v>
      </c>
      <c r="E65" s="2153">
        <v>44973</v>
      </c>
      <c r="F65" s="1485">
        <v>44988</v>
      </c>
      <c r="G65" s="1141"/>
      <c r="H65" s="1142"/>
      <c r="I65" s="1126"/>
      <c r="J65" s="1236"/>
      <c r="K65" s="1236"/>
      <c r="L65" s="1236"/>
      <c r="M65" s="349"/>
      <c r="N65" s="368" t="s">
        <v>3884</v>
      </c>
      <c r="O65" s="62"/>
      <c r="P65" s="62"/>
      <c r="Q65" s="62"/>
    </row>
    <row r="66" spans="2:18" s="71" customFormat="1" ht="11.25" hidden="1" customHeight="1" thickTop="1">
      <c r="B66" s="491"/>
      <c r="C66" s="2265" t="s">
        <v>3777</v>
      </c>
      <c r="D66" s="2266" t="s">
        <v>4448</v>
      </c>
      <c r="E66" s="2266">
        <v>45005</v>
      </c>
      <c r="F66" s="1377" t="s">
        <v>2159</v>
      </c>
      <c r="G66" s="1232" t="s">
        <v>4449</v>
      </c>
      <c r="H66" s="1233" t="s">
        <v>4450</v>
      </c>
      <c r="I66" s="2267">
        <v>45017</v>
      </c>
      <c r="J66" s="1609">
        <v>45029</v>
      </c>
      <c r="K66" s="1233">
        <v>45031</v>
      </c>
      <c r="L66" s="1125">
        <v>45033</v>
      </c>
      <c r="M66" s="349"/>
      <c r="N66" s="83" t="s">
        <v>3884</v>
      </c>
      <c r="O66" s="1530">
        <v>44994</v>
      </c>
      <c r="P66" s="1509">
        <v>44996</v>
      </c>
      <c r="Q66" s="1508">
        <v>44990</v>
      </c>
      <c r="R66" s="1508">
        <v>44991</v>
      </c>
    </row>
    <row r="67" spans="2:18" s="71" customFormat="1" ht="11.25" hidden="1" customHeight="1" thickBot="1">
      <c r="B67" s="491"/>
      <c r="C67" s="2268" t="s">
        <v>3774</v>
      </c>
      <c r="D67" s="2269" t="s">
        <v>4451</v>
      </c>
      <c r="E67" s="2269">
        <v>44999</v>
      </c>
      <c r="F67" s="2270">
        <v>45010</v>
      </c>
      <c r="G67" s="1143"/>
      <c r="H67" s="1142"/>
      <c r="I67" s="1126"/>
      <c r="J67" s="1236"/>
      <c r="K67" s="1236"/>
      <c r="L67" s="1236"/>
      <c r="M67" s="349"/>
      <c r="N67" s="368" t="s">
        <v>3884</v>
      </c>
      <c r="O67" s="62"/>
      <c r="P67" s="62"/>
      <c r="Q67" s="62"/>
    </row>
    <row r="68" spans="2:18" s="71" customFormat="1" ht="11.25" hidden="1" customHeight="1" thickTop="1">
      <c r="B68" s="491"/>
      <c r="C68" s="2271" t="s">
        <v>3752</v>
      </c>
      <c r="D68" s="2272" t="s">
        <v>3753</v>
      </c>
      <c r="E68" s="2277">
        <v>45107</v>
      </c>
      <c r="F68" s="2273">
        <v>45118</v>
      </c>
      <c r="G68" s="1232" t="s">
        <v>4452</v>
      </c>
      <c r="H68" s="1233" t="s">
        <v>4453</v>
      </c>
      <c r="I68" s="2267">
        <v>45126</v>
      </c>
      <c r="J68" s="1609">
        <v>45138</v>
      </c>
      <c r="K68" s="1233">
        <v>45140</v>
      </c>
      <c r="L68" s="1125">
        <v>45142</v>
      </c>
      <c r="M68" s="349"/>
      <c r="N68" s="83" t="s">
        <v>1949</v>
      </c>
      <c r="O68" s="1530">
        <v>45099</v>
      </c>
      <c r="P68" s="1509">
        <v>45101</v>
      </c>
      <c r="Q68" s="1508">
        <v>45095</v>
      </c>
      <c r="R68" s="1508">
        <v>45096</v>
      </c>
    </row>
    <row r="69" spans="2:18" s="71" customFormat="1" ht="11.25" hidden="1" customHeight="1" thickBot="1">
      <c r="B69" s="491"/>
      <c r="C69" s="1477"/>
      <c r="D69" s="1478"/>
      <c r="E69" s="1478"/>
      <c r="F69" s="2278"/>
      <c r="G69" s="1143"/>
      <c r="H69" s="1142"/>
      <c r="I69" s="1126"/>
      <c r="J69" s="1236"/>
      <c r="K69" s="1236"/>
      <c r="L69" s="1236"/>
      <c r="M69" s="349"/>
      <c r="N69" s="368" t="s">
        <v>3884</v>
      </c>
      <c r="O69" s="62"/>
      <c r="P69" s="62"/>
      <c r="Q69" s="62"/>
    </row>
    <row r="70" spans="2:18" s="71" customFormat="1" ht="23.25" hidden="1" thickTop="1">
      <c r="B70" s="491"/>
      <c r="C70" s="349"/>
      <c r="D70" s="350"/>
      <c r="E70" s="351" t="s">
        <v>1985</v>
      </c>
      <c r="F70" s="1842" t="s">
        <v>3786</v>
      </c>
      <c r="G70" s="1843" t="s">
        <v>4370</v>
      </c>
      <c r="H70" s="1844" t="s">
        <v>1988</v>
      </c>
      <c r="I70" s="1611" t="s">
        <v>218</v>
      </c>
      <c r="J70" s="2724" t="s">
        <v>1303</v>
      </c>
      <c r="K70" s="1856" t="s">
        <v>1786</v>
      </c>
      <c r="L70" s="2724" t="s">
        <v>1135</v>
      </c>
      <c r="M70" s="349"/>
      <c r="N70" s="368"/>
      <c r="O70" s="62"/>
      <c r="P70" s="62"/>
      <c r="Q70" s="62"/>
    </row>
    <row r="71" spans="2:18" s="71" customFormat="1" ht="12" hidden="1" thickBot="1">
      <c r="B71" s="491"/>
      <c r="C71" s="354" t="s">
        <v>4454</v>
      </c>
      <c r="D71" s="1241" t="s">
        <v>3742</v>
      </c>
      <c r="E71" s="356" t="s">
        <v>2991</v>
      </c>
      <c r="F71" s="760" t="s">
        <v>3849</v>
      </c>
      <c r="G71" s="357"/>
      <c r="H71" s="357"/>
      <c r="I71" s="760" t="s">
        <v>3787</v>
      </c>
      <c r="J71" s="760" t="s">
        <v>4455</v>
      </c>
      <c r="K71" s="1857" t="s">
        <v>4135</v>
      </c>
      <c r="L71" s="1094" t="s">
        <v>4379</v>
      </c>
      <c r="M71" s="349"/>
      <c r="N71" s="368"/>
      <c r="O71" s="62"/>
      <c r="P71" s="62"/>
      <c r="Q71" s="62"/>
    </row>
    <row r="72" spans="2:18" s="71" customFormat="1" ht="23.25" hidden="1" thickTop="1">
      <c r="B72" s="491"/>
      <c r="C72" s="1439"/>
      <c r="D72" s="350"/>
      <c r="E72" s="351" t="s">
        <v>1985</v>
      </c>
      <c r="F72" s="1842" t="s">
        <v>3786</v>
      </c>
      <c r="G72" s="1843" t="s">
        <v>4370</v>
      </c>
      <c r="H72" s="1844" t="s">
        <v>1988</v>
      </c>
      <c r="I72" s="1611" t="s">
        <v>218</v>
      </c>
      <c r="J72" s="2739" t="s">
        <v>1135</v>
      </c>
      <c r="K72" s="1856" t="s">
        <v>1786</v>
      </c>
      <c r="L72" s="2740" t="s">
        <v>1303</v>
      </c>
      <c r="M72" s="349"/>
      <c r="N72" s="368"/>
      <c r="O72" s="62"/>
      <c r="P72" s="62"/>
      <c r="Q72" s="62"/>
    </row>
    <row r="73" spans="2:18" s="71" customFormat="1" ht="12" hidden="1" thickBot="1">
      <c r="B73" s="491"/>
      <c r="C73" s="2741"/>
      <c r="D73" s="1241" t="s">
        <v>3742</v>
      </c>
      <c r="E73" s="356" t="s">
        <v>2991</v>
      </c>
      <c r="F73" s="760" t="s">
        <v>3849</v>
      </c>
      <c r="G73" s="357"/>
      <c r="H73" s="357"/>
      <c r="I73" s="760" t="s">
        <v>3787</v>
      </c>
      <c r="J73" s="760" t="s">
        <v>4228</v>
      </c>
      <c r="K73" s="1857" t="s">
        <v>4135</v>
      </c>
      <c r="L73" s="1094" t="s">
        <v>4228</v>
      </c>
      <c r="M73" s="349"/>
      <c r="N73" s="368"/>
      <c r="O73" s="62"/>
      <c r="P73" s="1247" t="s">
        <v>4253</v>
      </c>
      <c r="Q73" s="1248" t="s">
        <v>3853</v>
      </c>
      <c r="R73" s="1248" t="s">
        <v>3854</v>
      </c>
    </row>
    <row r="74" spans="2:18" s="71" customFormat="1" ht="11.25" hidden="1" customHeight="1" thickTop="1">
      <c r="B74" s="491"/>
      <c r="C74" s="2271" t="s">
        <v>3761</v>
      </c>
      <c r="D74" s="2272" t="s">
        <v>3762</v>
      </c>
      <c r="E74" s="2277">
        <v>45128</v>
      </c>
      <c r="F74" s="2273">
        <v>45138</v>
      </c>
      <c r="G74" s="1232" t="s">
        <v>4456</v>
      </c>
      <c r="H74" s="1233" t="s">
        <v>4457</v>
      </c>
      <c r="I74" s="2267">
        <v>45143</v>
      </c>
      <c r="J74" s="1609">
        <v>45154</v>
      </c>
      <c r="K74" s="1657" t="s">
        <v>2159</v>
      </c>
      <c r="L74" s="1125">
        <v>45157</v>
      </c>
      <c r="M74" s="349"/>
      <c r="N74" s="83" t="s">
        <v>1949</v>
      </c>
      <c r="O74" s="1530">
        <v>45120</v>
      </c>
      <c r="P74" s="1509">
        <v>45122</v>
      </c>
      <c r="Q74" s="1508">
        <v>45116</v>
      </c>
      <c r="R74" s="1508">
        <v>45117</v>
      </c>
    </row>
    <row r="75" spans="2:18" s="71" customFormat="1" ht="11.25" hidden="1" customHeight="1" thickBot="1">
      <c r="B75" s="491"/>
      <c r="C75" s="1477"/>
      <c r="D75" s="1478"/>
      <c r="E75" s="1478"/>
      <c r="F75" s="2278"/>
      <c r="G75" s="2687"/>
      <c r="H75" s="1142"/>
      <c r="I75" s="1126"/>
      <c r="J75" s="1236"/>
      <c r="K75" s="1236"/>
      <c r="L75" s="1236"/>
      <c r="M75" s="349"/>
      <c r="N75" s="368" t="s">
        <v>3884</v>
      </c>
      <c r="O75" s="62"/>
      <c r="P75" s="62"/>
      <c r="Q75" s="62"/>
    </row>
    <row r="76" spans="2:18" s="71" customFormat="1" ht="11.25" hidden="1" customHeight="1" thickTop="1">
      <c r="B76" s="491"/>
      <c r="C76" s="2271" t="s">
        <v>3769</v>
      </c>
      <c r="D76" s="2272" t="s">
        <v>3770</v>
      </c>
      <c r="E76" s="2272">
        <v>45148</v>
      </c>
      <c r="F76" s="2272">
        <v>45159</v>
      </c>
      <c r="G76" s="1626" t="s">
        <v>4250</v>
      </c>
      <c r="H76" s="1233" t="s">
        <v>4458</v>
      </c>
      <c r="I76" s="2267">
        <v>45160</v>
      </c>
      <c r="J76" s="1609">
        <v>45171</v>
      </c>
      <c r="K76" s="1233">
        <v>45173</v>
      </c>
      <c r="L76" s="1125">
        <v>45174</v>
      </c>
      <c r="M76" s="349"/>
      <c r="N76" s="83" t="s">
        <v>1949</v>
      </c>
      <c r="O76" s="1530">
        <v>45141</v>
      </c>
      <c r="P76" s="1509">
        <v>45143</v>
      </c>
      <c r="Q76" s="1508">
        <v>45137</v>
      </c>
      <c r="R76" s="1508">
        <v>45138</v>
      </c>
    </row>
    <row r="77" spans="2:18" s="71" customFormat="1" ht="11.25" hidden="1" customHeight="1" thickBot="1">
      <c r="B77" s="491"/>
      <c r="C77" s="1477"/>
      <c r="D77" s="1478"/>
      <c r="E77" s="1478"/>
      <c r="F77" s="2278"/>
      <c r="G77" s="1143"/>
      <c r="H77" s="1142"/>
      <c r="I77" s="1126"/>
      <c r="J77" s="1236"/>
      <c r="K77" s="1236"/>
      <c r="L77" s="1236"/>
      <c r="M77" s="349"/>
      <c r="N77" s="368" t="s">
        <v>3884</v>
      </c>
      <c r="O77" s="62"/>
      <c r="P77" s="62"/>
      <c r="Q77" s="62"/>
    </row>
    <row r="78" spans="2:18" s="71" customFormat="1" ht="23.25" hidden="1" thickTop="1">
      <c r="B78" s="491"/>
      <c r="C78" s="1439"/>
      <c r="D78" s="350"/>
      <c r="E78" s="351" t="s">
        <v>1985</v>
      </c>
      <c r="F78" s="1842" t="s">
        <v>3786</v>
      </c>
      <c r="G78" s="1843" t="s">
        <v>4370</v>
      </c>
      <c r="H78" s="1844" t="s">
        <v>1988</v>
      </c>
      <c r="I78" s="1611" t="s">
        <v>3899</v>
      </c>
      <c r="J78" s="2775" t="s">
        <v>1303</v>
      </c>
      <c r="K78" s="2776" t="s">
        <v>1135</v>
      </c>
      <c r="L78" s="2776" t="s">
        <v>1786</v>
      </c>
      <c r="M78" s="349"/>
      <c r="N78" s="368"/>
      <c r="O78" s="62"/>
      <c r="P78" s="62"/>
      <c r="Q78" s="62"/>
    </row>
    <row r="79" spans="2:18" s="71" customFormat="1" ht="12" hidden="1" thickBot="1">
      <c r="B79" s="491"/>
      <c r="C79" s="3208" t="s">
        <v>4459</v>
      </c>
      <c r="D79" s="1241" t="s">
        <v>3900</v>
      </c>
      <c r="E79" s="356" t="s">
        <v>2991</v>
      </c>
      <c r="F79" s="760" t="s">
        <v>3849</v>
      </c>
      <c r="G79" s="357"/>
      <c r="H79" s="357"/>
      <c r="I79" s="760" t="s">
        <v>3787</v>
      </c>
      <c r="J79" s="760" t="s">
        <v>4228</v>
      </c>
      <c r="K79" s="1857" t="s">
        <v>4135</v>
      </c>
      <c r="L79" s="1094" t="s">
        <v>4228</v>
      </c>
      <c r="M79" s="349"/>
      <c r="N79" s="368"/>
      <c r="O79" s="1247" t="s">
        <v>4294</v>
      </c>
      <c r="P79" s="1247" t="s">
        <v>4253</v>
      </c>
      <c r="Q79" s="1248" t="s">
        <v>3853</v>
      </c>
      <c r="R79" s="1248" t="s">
        <v>3854</v>
      </c>
    </row>
    <row r="80" spans="2:18" s="71" customFormat="1" ht="11.25" hidden="1" customHeight="1" thickTop="1">
      <c r="B80" s="491"/>
      <c r="C80" s="2271" t="s">
        <v>3747</v>
      </c>
      <c r="D80" s="2272" t="s">
        <v>3782</v>
      </c>
      <c r="E80" s="2272">
        <v>45183</v>
      </c>
      <c r="F80" s="2273">
        <v>45196</v>
      </c>
      <c r="G80" s="2877" t="s">
        <v>2151</v>
      </c>
      <c r="H80" s="2311" t="s">
        <v>4460</v>
      </c>
      <c r="I80" s="2828">
        <v>45204</v>
      </c>
      <c r="J80" s="1647">
        <v>45216</v>
      </c>
      <c r="K80" s="1565">
        <v>45219</v>
      </c>
      <c r="L80" s="1565">
        <v>45222</v>
      </c>
      <c r="M80" s="349"/>
      <c r="N80" s="83" t="s">
        <v>1949</v>
      </c>
      <c r="O80" s="1530">
        <v>45183</v>
      </c>
      <c r="P80" s="1509">
        <v>45184</v>
      </c>
      <c r="Q80" s="1508">
        <v>45178</v>
      </c>
      <c r="R80" s="1508">
        <v>45178</v>
      </c>
    </row>
    <row r="81" spans="2:19" s="71" customFormat="1" ht="11.25" hidden="1" customHeight="1" thickBot="1">
      <c r="B81" s="491"/>
      <c r="C81" s="1477"/>
      <c r="D81" s="1478"/>
      <c r="E81" s="1478"/>
      <c r="F81" s="2278"/>
      <c r="G81" s="1143"/>
      <c r="H81" s="1142"/>
      <c r="I81" s="1126"/>
      <c r="J81" s="1236"/>
      <c r="K81" s="1236"/>
      <c r="L81" s="1236"/>
      <c r="M81" s="349"/>
      <c r="N81" s="368" t="s">
        <v>3884</v>
      </c>
      <c r="O81" s="62"/>
      <c r="P81" s="62"/>
      <c r="Q81" s="62"/>
    </row>
    <row r="82" spans="2:19" s="71" customFormat="1" ht="11.25" hidden="1" customHeight="1" thickTop="1">
      <c r="B82" s="491"/>
      <c r="C82" s="2271" t="s">
        <v>3752</v>
      </c>
      <c r="D82" s="2272" t="s">
        <v>3908</v>
      </c>
      <c r="E82" s="2272">
        <v>45190</v>
      </c>
      <c r="F82" s="2273">
        <v>45202</v>
      </c>
      <c r="G82" s="2876" t="s">
        <v>4461</v>
      </c>
      <c r="H82" s="1233" t="s">
        <v>4462</v>
      </c>
      <c r="I82" s="2895">
        <v>45220</v>
      </c>
      <c r="J82" s="1609">
        <v>45219</v>
      </c>
      <c r="K82" s="1233">
        <v>45222</v>
      </c>
      <c r="L82" s="1657" t="s">
        <v>2159</v>
      </c>
      <c r="M82" s="349"/>
      <c r="N82" s="83" t="s">
        <v>1949</v>
      </c>
      <c r="O82" s="1530">
        <v>45190</v>
      </c>
      <c r="P82" s="1509">
        <v>45191</v>
      </c>
      <c r="Q82" s="1508">
        <v>45185</v>
      </c>
      <c r="R82" s="1508">
        <v>45185</v>
      </c>
    </row>
    <row r="83" spans="2:19" s="71" customFormat="1" ht="11.25" hidden="1" customHeight="1" thickBot="1">
      <c r="B83" s="491"/>
      <c r="C83" s="1477"/>
      <c r="D83" s="1478"/>
      <c r="E83" s="1478"/>
      <c r="F83" s="2278"/>
      <c r="G83" s="1143"/>
      <c r="H83" s="1142"/>
      <c r="I83" s="1126"/>
      <c r="J83" s="1236"/>
      <c r="K83" s="1236"/>
      <c r="L83" s="1236"/>
      <c r="M83" s="349"/>
      <c r="N83" s="368" t="s">
        <v>3884</v>
      </c>
      <c r="O83" s="62"/>
      <c r="P83" s="62"/>
      <c r="Q83" s="62"/>
    </row>
    <row r="84" spans="2:19" s="71" customFormat="1" ht="11.25" hidden="1" customHeight="1" thickTop="1">
      <c r="B84" s="491"/>
      <c r="C84" s="2271" t="s">
        <v>3337</v>
      </c>
      <c r="D84" s="2272" t="s">
        <v>3911</v>
      </c>
      <c r="E84" s="2272">
        <v>45200</v>
      </c>
      <c r="F84" s="2273">
        <v>45210</v>
      </c>
      <c r="G84" s="2877" t="s">
        <v>2151</v>
      </c>
      <c r="H84" s="1233" t="s">
        <v>4463</v>
      </c>
      <c r="I84" s="2828">
        <v>45214</v>
      </c>
      <c r="J84" s="1647">
        <v>45226</v>
      </c>
      <c r="K84" s="1565">
        <v>45229</v>
      </c>
      <c r="L84" s="1565">
        <v>45232</v>
      </c>
      <c r="M84" s="349"/>
      <c r="N84" s="83" t="s">
        <v>1949</v>
      </c>
      <c r="O84" s="1530">
        <v>45197</v>
      </c>
      <c r="P84" s="1509">
        <v>45198</v>
      </c>
      <c r="Q84" s="1508">
        <v>45192</v>
      </c>
      <c r="R84" s="1508">
        <v>45192</v>
      </c>
    </row>
    <row r="85" spans="2:19" s="71" customFormat="1" ht="11.25" hidden="1" customHeight="1" thickBot="1">
      <c r="B85" s="491"/>
      <c r="C85" s="1477"/>
      <c r="D85" s="1478"/>
      <c r="E85" s="1478"/>
      <c r="F85" s="2278"/>
      <c r="G85" s="1143"/>
      <c r="H85" s="1142"/>
      <c r="I85" s="1126"/>
      <c r="J85" s="1236"/>
      <c r="K85" s="1236"/>
      <c r="L85" s="1236"/>
      <c r="M85" s="349"/>
      <c r="N85" s="368" t="s">
        <v>3884</v>
      </c>
      <c r="O85" s="62"/>
      <c r="P85" s="62"/>
      <c r="Q85" s="62"/>
    </row>
    <row r="86" spans="2:19" s="71" customFormat="1" ht="11.25" hidden="1" customHeight="1" thickTop="1">
      <c r="B86" s="491"/>
      <c r="C86" s="2271" t="s">
        <v>3758</v>
      </c>
      <c r="D86" s="2272" t="s">
        <v>3913</v>
      </c>
      <c r="E86" s="2272">
        <v>45204</v>
      </c>
      <c r="F86" s="2273">
        <v>45217</v>
      </c>
      <c r="G86" s="2877" t="s">
        <v>2151</v>
      </c>
      <c r="H86" s="1233" t="s">
        <v>4464</v>
      </c>
      <c r="I86" s="2828">
        <v>45221</v>
      </c>
      <c r="J86" s="1647">
        <v>45233</v>
      </c>
      <c r="K86" s="1565">
        <v>45236</v>
      </c>
      <c r="L86" s="1565">
        <v>45239</v>
      </c>
      <c r="M86" s="349"/>
      <c r="N86" s="83" t="s">
        <v>1949</v>
      </c>
      <c r="O86" s="1530">
        <v>45204</v>
      </c>
      <c r="P86" s="1509">
        <v>45205</v>
      </c>
      <c r="Q86" s="1508">
        <v>45199</v>
      </c>
      <c r="R86" s="1508">
        <v>45199</v>
      </c>
    </row>
    <row r="87" spans="2:19" s="71" customFormat="1" ht="11.25" hidden="1" customHeight="1" thickBot="1">
      <c r="B87" s="491"/>
      <c r="C87" s="1477"/>
      <c r="D87" s="1478"/>
      <c r="E87" s="1478"/>
      <c r="F87" s="2278"/>
      <c r="G87" s="1143"/>
      <c r="H87" s="1142"/>
      <c r="I87" s="1126"/>
      <c r="J87" s="1236"/>
      <c r="K87" s="1236"/>
      <c r="L87" s="1236"/>
      <c r="M87" s="349"/>
      <c r="N87" s="368" t="s">
        <v>3884</v>
      </c>
      <c r="O87" s="62"/>
      <c r="P87" s="62"/>
      <c r="Q87" s="62"/>
    </row>
    <row r="88" spans="2:19" s="71" customFormat="1" ht="11.25" hidden="1" customHeight="1" thickTop="1">
      <c r="B88" s="491"/>
      <c r="C88" s="2271" t="s">
        <v>2442</v>
      </c>
      <c r="D88" s="2272" t="s">
        <v>4465</v>
      </c>
      <c r="E88" s="2272">
        <v>45302</v>
      </c>
      <c r="F88" s="2273">
        <v>45314</v>
      </c>
      <c r="G88" s="2779" t="s">
        <v>4466</v>
      </c>
      <c r="H88" s="1233" t="s">
        <v>4467</v>
      </c>
      <c r="I88" s="2267">
        <v>45319</v>
      </c>
      <c r="J88" s="1609">
        <v>45331</v>
      </c>
      <c r="K88" s="1233">
        <v>45334</v>
      </c>
      <c r="L88" s="1125">
        <v>45337</v>
      </c>
      <c r="M88" s="349"/>
      <c r="N88" s="83" t="s">
        <v>1949</v>
      </c>
      <c r="O88" s="1530">
        <v>45302</v>
      </c>
      <c r="P88" s="1509">
        <v>45303</v>
      </c>
      <c r="Q88" s="1508">
        <v>45297</v>
      </c>
      <c r="R88" s="1508">
        <v>45297</v>
      </c>
    </row>
    <row r="89" spans="2:19" s="71" customFormat="1" ht="11.25" hidden="1" customHeight="1" thickBot="1">
      <c r="B89" s="491"/>
      <c r="C89" s="2469"/>
      <c r="D89" s="1478"/>
      <c r="E89" s="1478"/>
      <c r="F89" s="2278"/>
      <c r="G89" s="2981"/>
      <c r="H89" s="1142"/>
      <c r="I89" s="1126"/>
      <c r="J89" s="1236"/>
      <c r="K89" s="1236"/>
      <c r="L89" s="1236"/>
      <c r="M89" s="349"/>
      <c r="N89" s="368" t="s">
        <v>3884</v>
      </c>
      <c r="O89" s="62"/>
      <c r="P89" s="62"/>
      <c r="Q89" s="62"/>
    </row>
    <row r="90" spans="2:19" s="71" customFormat="1" ht="24" customHeight="1" thickTop="1">
      <c r="B90" s="491"/>
      <c r="C90" s="787"/>
      <c r="D90" s="3388"/>
      <c r="E90" s="3389" t="s">
        <v>1985</v>
      </c>
      <c r="F90" s="3390" t="s">
        <v>3786</v>
      </c>
      <c r="G90" s="3391" t="s">
        <v>4370</v>
      </c>
      <c r="H90" s="3392" t="s">
        <v>1988</v>
      </c>
      <c r="I90" s="3393" t="s">
        <v>3899</v>
      </c>
      <c r="J90" s="3394" t="s">
        <v>1303</v>
      </c>
      <c r="K90" s="3395" t="s">
        <v>1135</v>
      </c>
      <c r="L90" s="3395" t="s">
        <v>1786</v>
      </c>
      <c r="M90" s="3396"/>
      <c r="N90" s="368"/>
      <c r="O90" s="62"/>
      <c r="P90" s="62"/>
      <c r="Q90" s="62"/>
    </row>
    <row r="91" spans="2:19" s="71" customFormat="1" ht="27.75" thickBot="1">
      <c r="B91" s="491"/>
      <c r="C91" s="3397" t="s">
        <v>4468</v>
      </c>
      <c r="D91" s="1241" t="s">
        <v>4469</v>
      </c>
      <c r="E91" s="3398" t="s">
        <v>3595</v>
      </c>
      <c r="F91" s="358" t="s">
        <v>3849</v>
      </c>
      <c r="G91" s="3399"/>
      <c r="H91" s="3399"/>
      <c r="I91" s="358" t="s">
        <v>3787</v>
      </c>
      <c r="J91" s="358" t="s">
        <v>4228</v>
      </c>
      <c r="K91" s="3400" t="s">
        <v>4135</v>
      </c>
      <c r="L91" s="3401" t="s">
        <v>4228</v>
      </c>
      <c r="M91" s="3396"/>
      <c r="N91" s="368"/>
      <c r="O91" s="1247" t="s">
        <v>4294</v>
      </c>
      <c r="P91" s="2165" t="s">
        <v>2001</v>
      </c>
      <c r="Q91" s="1248" t="s">
        <v>3853</v>
      </c>
      <c r="R91" s="1248" t="s">
        <v>3854</v>
      </c>
    </row>
    <row r="92" spans="2:19" s="71" customFormat="1" ht="11.25" hidden="1" customHeight="1" thickTop="1">
      <c r="B92" s="491"/>
      <c r="C92" s="1128" t="s">
        <v>2183</v>
      </c>
      <c r="D92" s="1129" t="s">
        <v>4470</v>
      </c>
      <c r="E92" s="2272">
        <v>45330</v>
      </c>
      <c r="F92" s="2273">
        <v>45339</v>
      </c>
      <c r="G92" s="3402" t="s">
        <v>2151</v>
      </c>
      <c r="H92" s="1233" t="s">
        <v>4471</v>
      </c>
      <c r="I92" s="2828">
        <v>45347</v>
      </c>
      <c r="J92" s="1647">
        <v>45359</v>
      </c>
      <c r="K92" s="1565">
        <v>45362</v>
      </c>
      <c r="L92" s="1565">
        <v>45365</v>
      </c>
      <c r="M92" s="3396"/>
      <c r="N92" s="368" t="s">
        <v>1949</v>
      </c>
      <c r="O92" s="3119">
        <v>45329</v>
      </c>
      <c r="P92" s="3113">
        <v>45330</v>
      </c>
      <c r="Q92" s="3068">
        <v>45324</v>
      </c>
      <c r="R92" s="3068">
        <v>45324</v>
      </c>
      <c r="S92" s="3137">
        <v>45317</v>
      </c>
    </row>
    <row r="93" spans="2:19" s="71" customFormat="1" ht="11.25" hidden="1" customHeight="1" thickBot="1">
      <c r="B93" s="491"/>
      <c r="C93" s="3073" t="s">
        <v>4472</v>
      </c>
      <c r="D93" s="3074" t="s">
        <v>4473</v>
      </c>
      <c r="E93" s="3075">
        <v>45328</v>
      </c>
      <c r="F93" s="3076">
        <v>45338</v>
      </c>
      <c r="G93" s="1143"/>
      <c r="H93" s="1370"/>
      <c r="I93" s="1126"/>
      <c r="J93" s="1236"/>
      <c r="K93" s="1236"/>
      <c r="L93" s="1236"/>
      <c r="M93" s="3396"/>
      <c r="N93" s="3069"/>
      <c r="O93" s="3070"/>
      <c r="P93" s="3114"/>
      <c r="Q93" s="3070"/>
      <c r="R93" s="3070"/>
      <c r="S93" s="3138"/>
    </row>
    <row r="94" spans="2:19" s="71" customFormat="1" ht="11.25" hidden="1" customHeight="1" thickTop="1">
      <c r="B94" s="1213" t="s">
        <v>4474</v>
      </c>
      <c r="C94" s="1128" t="s">
        <v>4475</v>
      </c>
      <c r="D94" s="1129" t="s">
        <v>4476</v>
      </c>
      <c r="E94" s="1129">
        <v>45341</v>
      </c>
      <c r="F94" s="1620" t="s">
        <v>2159</v>
      </c>
      <c r="G94" s="3402" t="s">
        <v>2151</v>
      </c>
      <c r="H94" s="1233" t="s">
        <v>4477</v>
      </c>
      <c r="I94" s="2828">
        <v>45354</v>
      </c>
      <c r="J94" s="1647">
        <v>45366</v>
      </c>
      <c r="K94" s="1565">
        <v>45369</v>
      </c>
      <c r="L94" s="1565">
        <v>45372</v>
      </c>
      <c r="M94" s="3396"/>
      <c r="N94" s="83" t="s">
        <v>3884</v>
      </c>
      <c r="O94" s="3119">
        <v>45336</v>
      </c>
      <c r="P94" s="1509">
        <v>45337</v>
      </c>
      <c r="Q94" s="1508">
        <v>45331</v>
      </c>
      <c r="R94" s="3080">
        <v>45331</v>
      </c>
      <c r="S94" s="3137">
        <v>45324</v>
      </c>
    </row>
    <row r="95" spans="2:19" s="71" customFormat="1" ht="11.25" hidden="1" customHeight="1" thickBot="1">
      <c r="B95" s="1213"/>
      <c r="C95" s="1135"/>
      <c r="D95" s="1161"/>
      <c r="E95" s="1161"/>
      <c r="F95" s="1126"/>
      <c r="G95" s="1143"/>
      <c r="H95" s="1370"/>
      <c r="I95" s="1126"/>
      <c r="J95" s="1236"/>
      <c r="K95" s="1236"/>
      <c r="L95" s="1236"/>
      <c r="M95" s="3396"/>
      <c r="N95" s="368" t="s">
        <v>3884</v>
      </c>
      <c r="O95" s="62"/>
      <c r="P95" s="62"/>
      <c r="Q95" s="62"/>
      <c r="S95" s="3138"/>
    </row>
    <row r="96" spans="2:19" s="71" customFormat="1" ht="11.25" hidden="1" customHeight="1" thickTop="1">
      <c r="B96" s="1213"/>
      <c r="C96" s="1128" t="s">
        <v>2091</v>
      </c>
      <c r="D96" s="1129" t="s">
        <v>4478</v>
      </c>
      <c r="E96" s="1129">
        <v>45388</v>
      </c>
      <c r="F96" s="1366">
        <v>45399</v>
      </c>
      <c r="G96" s="3269" t="s">
        <v>2151</v>
      </c>
      <c r="H96" s="1233" t="s">
        <v>4479</v>
      </c>
      <c r="I96" s="2828">
        <v>45414</v>
      </c>
      <c r="J96" s="1647">
        <v>45415</v>
      </c>
      <c r="K96" s="1565">
        <v>45430</v>
      </c>
      <c r="L96" s="1565">
        <v>45434</v>
      </c>
      <c r="M96" s="3396"/>
      <c r="N96" s="83" t="s">
        <v>1949</v>
      </c>
      <c r="O96" s="1530">
        <v>45385</v>
      </c>
      <c r="P96" s="1509">
        <v>45386</v>
      </c>
      <c r="Q96" s="1508">
        <v>45379</v>
      </c>
      <c r="R96" s="1508">
        <v>45379</v>
      </c>
    </row>
    <row r="97" spans="2:18" s="71" customFormat="1" ht="11.25" hidden="1" customHeight="1" thickBot="1">
      <c r="B97" s="1213"/>
      <c r="C97" s="1135"/>
      <c r="D97" s="1478"/>
      <c r="E97" s="1478"/>
      <c r="F97" s="2278"/>
      <c r="G97" s="1143"/>
      <c r="H97" s="1370"/>
      <c r="I97" s="1126"/>
      <c r="J97" s="1236"/>
      <c r="K97" s="1236"/>
      <c r="L97" s="1236"/>
      <c r="M97" s="3396"/>
      <c r="N97" s="368" t="s">
        <v>3884</v>
      </c>
      <c r="O97" s="62"/>
      <c r="P97" s="62"/>
      <c r="Q97" s="62"/>
    </row>
    <row r="98" spans="2:18" s="71" customFormat="1" ht="16.5" customHeight="1" thickTop="1">
      <c r="B98" s="1213"/>
      <c r="C98" s="1128" t="s">
        <v>2183</v>
      </c>
      <c r="D98" s="1129" t="s">
        <v>4480</v>
      </c>
      <c r="E98" s="1129">
        <v>45425</v>
      </c>
      <c r="F98" s="1366">
        <v>45436</v>
      </c>
      <c r="G98" s="3417" t="s">
        <v>4475</v>
      </c>
      <c r="H98" s="1233" t="s">
        <v>4481</v>
      </c>
      <c r="I98" s="2267">
        <v>45435</v>
      </c>
      <c r="J98" s="3395" t="s">
        <v>1135</v>
      </c>
      <c r="K98" s="3394" t="s">
        <v>1303</v>
      </c>
      <c r="L98" s="1125">
        <v>45455</v>
      </c>
      <c r="M98" s="3396"/>
      <c r="N98" s="83" t="s">
        <v>3884</v>
      </c>
      <c r="O98" s="1530">
        <v>45413</v>
      </c>
      <c r="P98" s="1509">
        <v>45414</v>
      </c>
      <c r="Q98" s="1508">
        <v>45407</v>
      </c>
      <c r="R98" s="1508">
        <v>45407</v>
      </c>
    </row>
    <row r="99" spans="2:18" s="71" customFormat="1" ht="16.5" customHeight="1" thickBot="1">
      <c r="B99" s="1213"/>
      <c r="C99" s="3372" t="s">
        <v>3761</v>
      </c>
      <c r="D99" s="3373" t="s">
        <v>4482</v>
      </c>
      <c r="E99" s="3373">
        <v>45425</v>
      </c>
      <c r="F99" s="3374">
        <v>45435</v>
      </c>
      <c r="G99" s="1143"/>
      <c r="H99" s="1370"/>
      <c r="I99" s="1126"/>
      <c r="J99" s="1236">
        <v>45448</v>
      </c>
      <c r="K99" s="1236">
        <v>45452</v>
      </c>
      <c r="L99" s="1236"/>
      <c r="M99" s="3396"/>
      <c r="N99" s="368" t="s">
        <v>3884</v>
      </c>
      <c r="O99" s="62"/>
      <c r="P99" s="62"/>
      <c r="Q99" s="62"/>
    </row>
    <row r="100" spans="2:18" s="71" customFormat="1" ht="16.5" customHeight="1" thickTop="1">
      <c r="B100" s="1213"/>
      <c r="C100" s="1128" t="s">
        <v>2091</v>
      </c>
      <c r="D100" s="1129" t="s">
        <v>4483</v>
      </c>
      <c r="E100" s="3490" t="s">
        <v>2159</v>
      </c>
      <c r="F100" s="3489">
        <v>45442</v>
      </c>
      <c r="G100" s="2779" t="s">
        <v>4321</v>
      </c>
      <c r="H100" s="1233" t="s">
        <v>4484</v>
      </c>
      <c r="I100" s="2267">
        <v>45440</v>
      </c>
      <c r="J100" s="3554" t="s">
        <v>1135</v>
      </c>
      <c r="K100" s="3555" t="s">
        <v>1303</v>
      </c>
      <c r="L100" s="1125">
        <f>I100+20</f>
        <v>45460</v>
      </c>
      <c r="M100" s="3396"/>
      <c r="N100" s="83" t="str">
        <f>IF(I100&gt;F100,".","XX")</f>
        <v>XX</v>
      </c>
      <c r="O100" s="1530">
        <v>45427</v>
      </c>
      <c r="P100" s="1509">
        <f>O100+1</f>
        <v>45428</v>
      </c>
      <c r="Q100" s="1508">
        <f>O100-6</f>
        <v>45421</v>
      </c>
      <c r="R100" s="1508">
        <f>Q100+0</f>
        <v>45421</v>
      </c>
    </row>
    <row r="101" spans="2:18" s="71" customFormat="1" ht="16.5" customHeight="1" thickBot="1">
      <c r="B101" s="1213"/>
      <c r="C101" s="1477" t="s">
        <v>2091</v>
      </c>
      <c r="D101" s="1478" t="s">
        <v>4485</v>
      </c>
      <c r="E101" s="3490" t="s">
        <v>2159</v>
      </c>
      <c r="F101" s="2278" t="e">
        <f>E101+10</f>
        <v>#VALUE!</v>
      </c>
      <c r="G101" s="1143"/>
      <c r="H101" s="1370"/>
      <c r="I101" s="1126"/>
      <c r="J101" s="1236">
        <f>I100+13</f>
        <v>45453</v>
      </c>
      <c r="K101" s="1236">
        <f>I100+17</f>
        <v>45457</v>
      </c>
      <c r="L101" s="1236"/>
      <c r="M101" s="3396"/>
      <c r="N101" s="368" t="str">
        <f>IF(I101&gt;F100,".","XX")</f>
        <v>XX</v>
      </c>
      <c r="O101" s="62"/>
      <c r="P101" s="62"/>
      <c r="Q101" s="62"/>
    </row>
    <row r="102" spans="2:18" s="71" customFormat="1" ht="16.5" customHeight="1" thickTop="1">
      <c r="B102" s="1213"/>
      <c r="C102" s="1128"/>
      <c r="D102" s="1129"/>
      <c r="E102" s="3224"/>
      <c r="F102" s="3226"/>
      <c r="G102" s="2779" t="s">
        <v>3113</v>
      </c>
      <c r="H102" s="1233" t="s">
        <v>4486</v>
      </c>
      <c r="I102" s="2267">
        <v>45447</v>
      </c>
      <c r="J102" s="3554" t="s">
        <v>1135</v>
      </c>
      <c r="K102" s="3555" t="s">
        <v>1303</v>
      </c>
      <c r="L102" s="1125">
        <f>I102+20</f>
        <v>45467</v>
      </c>
      <c r="M102" s="3396"/>
      <c r="N102" s="83" t="str">
        <f>IF(I102&gt;F102,".","XX")</f>
        <v>.</v>
      </c>
      <c r="O102" s="1530">
        <f>O100+7</f>
        <v>45434</v>
      </c>
      <c r="P102" s="1509">
        <f>O102+1</f>
        <v>45435</v>
      </c>
      <c r="Q102" s="1508">
        <f>O102-6</f>
        <v>45428</v>
      </c>
      <c r="R102" s="1508">
        <f>Q102+0</f>
        <v>45428</v>
      </c>
    </row>
    <row r="103" spans="2:18" s="71" customFormat="1" ht="16.5" customHeight="1" thickBot="1">
      <c r="B103" s="1213"/>
      <c r="C103" s="1477" t="s">
        <v>4487</v>
      </c>
      <c r="D103" s="1478" t="s">
        <v>4488</v>
      </c>
      <c r="E103" s="1478">
        <v>45441</v>
      </c>
      <c r="F103" s="3588" t="s">
        <v>2159</v>
      </c>
      <c r="G103" s="1143"/>
      <c r="H103" s="1370"/>
      <c r="I103" s="1126"/>
      <c r="J103" s="1236">
        <f>I102+13</f>
        <v>45460</v>
      </c>
      <c r="K103" s="1236">
        <f>I102+17</f>
        <v>45464</v>
      </c>
      <c r="L103" s="1236"/>
      <c r="M103" s="3396"/>
      <c r="N103" s="368" t="str">
        <f>IF(I103&gt;F102,".","XX")</f>
        <v>XX</v>
      </c>
      <c r="O103" s="62"/>
      <c r="P103" s="62"/>
      <c r="Q103" s="62"/>
    </row>
    <row r="104" spans="2:18" s="71" customFormat="1" ht="16.5" customHeight="1" thickTop="1">
      <c r="B104" s="1213"/>
      <c r="C104" s="1128"/>
      <c r="D104" s="1129"/>
      <c r="E104" s="1129"/>
      <c r="F104" s="1366"/>
      <c r="G104" s="2779" t="s">
        <v>4489</v>
      </c>
      <c r="H104" s="1233" t="s">
        <v>4490</v>
      </c>
      <c r="I104" s="2267">
        <f>I102+7</f>
        <v>45454</v>
      </c>
      <c r="J104" s="1609">
        <f>I104+12</f>
        <v>45466</v>
      </c>
      <c r="K104" s="1233">
        <f>I104+16</f>
        <v>45470</v>
      </c>
      <c r="L104" s="1125">
        <f>I104+20</f>
        <v>45474</v>
      </c>
      <c r="M104" s="3396"/>
      <c r="N104" s="83" t="str">
        <f>IF(I104&gt;F104,".","XX")</f>
        <v>.</v>
      </c>
      <c r="O104" s="1530">
        <f>O102+7</f>
        <v>45441</v>
      </c>
      <c r="P104" s="1509">
        <f>O104+1</f>
        <v>45442</v>
      </c>
      <c r="Q104" s="1508">
        <f>O104-6</f>
        <v>45435</v>
      </c>
      <c r="R104" s="1508">
        <f>Q104+0</f>
        <v>45435</v>
      </c>
    </row>
    <row r="105" spans="2:18" s="71" customFormat="1" ht="16.5" customHeight="1" thickBot="1">
      <c r="B105" s="1213"/>
      <c r="C105" s="3372" t="s">
        <v>4338</v>
      </c>
      <c r="D105" s="3373" t="s">
        <v>4339</v>
      </c>
      <c r="E105" s="3373">
        <v>45446</v>
      </c>
      <c r="F105" s="3374">
        <f>E105+10</f>
        <v>45456</v>
      </c>
      <c r="G105" s="1143"/>
      <c r="H105" s="1370"/>
      <c r="I105" s="1126"/>
      <c r="J105" s="1236"/>
      <c r="K105" s="1236"/>
      <c r="L105" s="1236"/>
      <c r="M105" s="3396"/>
      <c r="N105" s="368" t="str">
        <f>IF(I105&gt;F104,".","XX")</f>
        <v>XX</v>
      </c>
      <c r="O105" s="3559">
        <v>45434</v>
      </c>
      <c r="P105" s="1509">
        <f>O105+1</f>
        <v>45435</v>
      </c>
      <c r="Q105" s="1508">
        <f>O105-6</f>
        <v>45428</v>
      </c>
      <c r="R105" s="1508">
        <f>Q105+0</f>
        <v>45428</v>
      </c>
    </row>
    <row r="106" spans="2:18" s="71" customFormat="1" ht="16.5" customHeight="1" thickTop="1">
      <c r="B106" s="1213"/>
      <c r="C106" s="1128" t="s">
        <v>4491</v>
      </c>
      <c r="D106" s="1129" t="s">
        <v>4492</v>
      </c>
      <c r="E106" s="1129">
        <v>45451</v>
      </c>
      <c r="F106" s="1366">
        <f>E106+11</f>
        <v>45462</v>
      </c>
      <c r="G106" s="2779" t="s">
        <v>4493</v>
      </c>
      <c r="H106" s="1233" t="s">
        <v>4494</v>
      </c>
      <c r="I106" s="2267">
        <f>I104+7</f>
        <v>45461</v>
      </c>
      <c r="J106" s="1609">
        <f>I106+12</f>
        <v>45473</v>
      </c>
      <c r="K106" s="1233">
        <f>I106+16</f>
        <v>45477</v>
      </c>
      <c r="L106" s="1125">
        <f>I106+20</f>
        <v>45481</v>
      </c>
      <c r="M106" s="3396"/>
      <c r="N106" s="83" t="str">
        <f>IF(I106&gt;F106,".","XX")</f>
        <v>XX</v>
      </c>
      <c r="O106" s="1530">
        <v>45441</v>
      </c>
      <c r="P106" s="1509">
        <f>O106+1</f>
        <v>45442</v>
      </c>
      <c r="Q106" s="1508">
        <f>O106-6</f>
        <v>45435</v>
      </c>
      <c r="R106" s="1508">
        <f>Q106+0</f>
        <v>45435</v>
      </c>
    </row>
    <row r="107" spans="2:18" s="71" customFormat="1" ht="16.5" customHeight="1" thickBot="1">
      <c r="B107" s="1213"/>
      <c r="C107" s="3308"/>
      <c r="D107" s="1478"/>
      <c r="E107" s="1478"/>
      <c r="F107" s="2278"/>
      <c r="G107" s="1143"/>
      <c r="H107" s="1370"/>
      <c r="I107" s="1126"/>
      <c r="J107" s="1236"/>
      <c r="K107" s="1236"/>
      <c r="L107" s="1236"/>
      <c r="M107" s="3396"/>
      <c r="N107" s="368" t="str">
        <f>IF(I107&gt;F106,".","XX")</f>
        <v>XX</v>
      </c>
      <c r="O107" s="62"/>
      <c r="P107" s="62"/>
      <c r="Q107" s="62"/>
    </row>
    <row r="108" spans="2:18" s="71" customFormat="1" ht="16.5" customHeight="1" thickTop="1">
      <c r="B108" s="1213"/>
      <c r="C108" s="1128" t="s">
        <v>2078</v>
      </c>
      <c r="D108" s="1129" t="s">
        <v>4495</v>
      </c>
      <c r="E108" s="1129">
        <v>45456</v>
      </c>
      <c r="F108" s="1366">
        <f>E108+11</f>
        <v>45467</v>
      </c>
      <c r="G108" s="2779" t="s">
        <v>4496</v>
      </c>
      <c r="H108" s="1233" t="s">
        <v>4497</v>
      </c>
      <c r="I108" s="2267">
        <f>I106+7</f>
        <v>45468</v>
      </c>
      <c r="J108" s="1609">
        <f>I108+12</f>
        <v>45480</v>
      </c>
      <c r="K108" s="1233">
        <f>I108+16</f>
        <v>45484</v>
      </c>
      <c r="L108" s="1125">
        <f>I108+20</f>
        <v>45488</v>
      </c>
      <c r="M108" s="3396"/>
      <c r="N108" s="83" t="str">
        <f>IF(I108&gt;F108,".","XX")</f>
        <v>.</v>
      </c>
      <c r="O108" s="1530">
        <f>O106+7</f>
        <v>45448</v>
      </c>
      <c r="P108" s="1509">
        <f>O108+1</f>
        <v>45449</v>
      </c>
      <c r="Q108" s="1508">
        <f>O108-6</f>
        <v>45442</v>
      </c>
      <c r="R108" s="1508">
        <f>Q108+0</f>
        <v>45442</v>
      </c>
    </row>
    <row r="109" spans="2:18" s="71" customFormat="1" ht="16.5" customHeight="1" thickBot="1">
      <c r="B109" s="1213"/>
      <c r="C109" s="1477"/>
      <c r="D109" s="1478"/>
      <c r="E109" s="1478"/>
      <c r="F109" s="2278"/>
      <c r="G109" s="3309"/>
      <c r="H109" s="1370"/>
      <c r="I109" s="1126"/>
      <c r="J109" s="1236"/>
      <c r="K109" s="1236"/>
      <c r="L109" s="1236"/>
      <c r="M109" s="3396"/>
      <c r="N109" s="368" t="str">
        <f>IF(I109&gt;F108,".","XX")</f>
        <v>XX</v>
      </c>
      <c r="O109" s="62"/>
      <c r="P109" s="62"/>
      <c r="Q109" s="62"/>
    </row>
    <row r="110" spans="2:18" s="71" customFormat="1" ht="16.5" customHeight="1" thickTop="1">
      <c r="B110" s="1213"/>
      <c r="C110" s="1128" t="s">
        <v>2155</v>
      </c>
      <c r="D110" s="1129" t="s">
        <v>4498</v>
      </c>
      <c r="E110" s="1129">
        <v>45462</v>
      </c>
      <c r="F110" s="1366">
        <f>E110+11</f>
        <v>45473</v>
      </c>
      <c r="G110" s="2779" t="s">
        <v>4499</v>
      </c>
      <c r="H110" s="1233" t="s">
        <v>4500</v>
      </c>
      <c r="I110" s="2267">
        <f>I108+7</f>
        <v>45475</v>
      </c>
      <c r="J110" s="1609">
        <f>I110+12</f>
        <v>45487</v>
      </c>
      <c r="K110" s="1233">
        <f>I110+16</f>
        <v>45491</v>
      </c>
      <c r="L110" s="1125">
        <f>I110+20</f>
        <v>45495</v>
      </c>
      <c r="M110" s="3396"/>
      <c r="N110" s="83" t="str">
        <f>IF(I110&gt;F110,".","XX")</f>
        <v>.</v>
      </c>
      <c r="O110" s="1530">
        <f>O108+7</f>
        <v>45455</v>
      </c>
      <c r="P110" s="1509">
        <f>O110+1</f>
        <v>45456</v>
      </c>
      <c r="Q110" s="1508">
        <f>O110-6</f>
        <v>45449</v>
      </c>
      <c r="R110" s="1508">
        <f>Q110+0</f>
        <v>45449</v>
      </c>
    </row>
    <row r="111" spans="2:18" s="71" customFormat="1" ht="16.5" customHeight="1" thickBot="1">
      <c r="B111" s="1213"/>
      <c r="C111" s="1477"/>
      <c r="D111" s="1478"/>
      <c r="E111" s="1478"/>
      <c r="F111" s="2278"/>
      <c r="G111" s="1143"/>
      <c r="H111" s="1370"/>
      <c r="I111" s="1126"/>
      <c r="J111" s="1236"/>
      <c r="K111" s="1236"/>
      <c r="L111" s="1236"/>
      <c r="M111" s="3396"/>
      <c r="N111" s="368" t="str">
        <f>IF(I111&gt;F110,".","XX")</f>
        <v>XX</v>
      </c>
      <c r="O111" s="62"/>
      <c r="P111" s="62"/>
      <c r="Q111" s="62"/>
    </row>
    <row r="112" spans="2:18" s="71" customFormat="1" ht="16.5" customHeight="1" thickTop="1">
      <c r="B112" s="1213"/>
      <c r="C112" s="1128" t="s">
        <v>2183</v>
      </c>
      <c r="D112" s="1129" t="s">
        <v>4501</v>
      </c>
      <c r="E112" s="1129">
        <v>45467</v>
      </c>
      <c r="F112" s="1366">
        <v>45480</v>
      </c>
      <c r="G112" s="2779" t="s">
        <v>4502</v>
      </c>
      <c r="H112" s="1233" t="s">
        <v>4503</v>
      </c>
      <c r="I112" s="2267">
        <f>I110+7</f>
        <v>45482</v>
      </c>
      <c r="J112" s="1609">
        <f>I112+12</f>
        <v>45494</v>
      </c>
      <c r="K112" s="1233">
        <f>I112+16</f>
        <v>45498</v>
      </c>
      <c r="L112" s="1125">
        <f>I112+20</f>
        <v>45502</v>
      </c>
      <c r="M112" s="3396"/>
      <c r="N112" s="83" t="str">
        <f>IF(I112&gt;F112,".","XX")</f>
        <v>.</v>
      </c>
      <c r="O112" s="1530">
        <f>O110+7</f>
        <v>45462</v>
      </c>
      <c r="P112" s="1509">
        <f>O112+1</f>
        <v>45463</v>
      </c>
      <c r="Q112" s="1508">
        <f>O112-6</f>
        <v>45456</v>
      </c>
      <c r="R112" s="1508">
        <f>Q112+0</f>
        <v>45456</v>
      </c>
    </row>
    <row r="113" spans="2:18" s="71" customFormat="1" ht="16.5" customHeight="1" thickBot="1">
      <c r="B113" s="1213"/>
      <c r="C113" s="1477"/>
      <c r="D113" s="1478"/>
      <c r="E113" s="1478"/>
      <c r="F113" s="2278"/>
      <c r="G113" s="3750"/>
      <c r="H113" s="1370"/>
      <c r="I113" s="1126"/>
      <c r="J113" s="1236"/>
      <c r="K113" s="1236"/>
      <c r="L113" s="1236"/>
      <c r="M113" s="3396"/>
      <c r="N113" s="368" t="str">
        <f>IF(I113&gt;F112,".","XX")</f>
        <v>XX</v>
      </c>
      <c r="O113" s="62"/>
      <c r="P113" s="62"/>
      <c r="Q113" s="62"/>
    </row>
    <row r="114" spans="2:18" s="71" customFormat="1" ht="16.5" customHeight="1" thickTop="1">
      <c r="B114" s="1213"/>
      <c r="C114" s="1128" t="s">
        <v>1426</v>
      </c>
      <c r="D114" s="1129" t="s">
        <v>4504</v>
      </c>
      <c r="E114" s="1129">
        <v>45469</v>
      </c>
      <c r="F114" s="2338" t="s">
        <v>2159</v>
      </c>
      <c r="G114" s="2779" t="s">
        <v>4321</v>
      </c>
      <c r="H114" s="1233" t="s">
        <v>4505</v>
      </c>
      <c r="I114" s="2267">
        <f>I112+7</f>
        <v>45489</v>
      </c>
      <c r="J114" s="1609">
        <f>I114+12</f>
        <v>45501</v>
      </c>
      <c r="K114" s="1233">
        <f>I114+16</f>
        <v>45505</v>
      </c>
      <c r="L114" s="1125">
        <f>I114+20</f>
        <v>45509</v>
      </c>
      <c r="M114" s="3396"/>
      <c r="N114" s="83" t="str">
        <f>IF(I114&gt;F114,".","XX")</f>
        <v>XX</v>
      </c>
      <c r="O114" s="1530">
        <f>O112+7</f>
        <v>45469</v>
      </c>
      <c r="P114" s="1509">
        <f>O114+1</f>
        <v>45470</v>
      </c>
      <c r="Q114" s="1508">
        <f>O114-6</f>
        <v>45463</v>
      </c>
      <c r="R114" s="1508">
        <f>Q114+0</f>
        <v>45463</v>
      </c>
    </row>
    <row r="115" spans="2:18" s="71" customFormat="1" ht="16.5" customHeight="1" thickBot="1">
      <c r="B115" s="1213"/>
      <c r="C115" s="3720" t="s">
        <v>2183</v>
      </c>
      <c r="D115" s="3721" t="s">
        <v>4501</v>
      </c>
      <c r="E115" s="3721">
        <v>45467</v>
      </c>
      <c r="F115" s="1664">
        <v>45480</v>
      </c>
      <c r="G115" s="3750"/>
      <c r="H115" s="1370"/>
      <c r="I115" s="1126"/>
      <c r="J115" s="1236"/>
      <c r="K115" s="1236"/>
      <c r="L115" s="1236"/>
      <c r="M115" s="3396"/>
      <c r="N115" s="368" t="str">
        <f>IF(I115&gt;F114,".","XX")</f>
        <v>XX</v>
      </c>
      <c r="O115" s="62"/>
      <c r="P115" s="62"/>
      <c r="Q115" s="62"/>
    </row>
    <row r="116" spans="2:18" s="71" customFormat="1" ht="16.5" customHeight="1" thickTop="1">
      <c r="B116" s="1213"/>
      <c r="C116" s="1128" t="s">
        <v>2119</v>
      </c>
      <c r="D116" s="1129" t="s">
        <v>4506</v>
      </c>
      <c r="E116" s="1129">
        <v>45480</v>
      </c>
      <c r="F116" s="1366">
        <f>E116+11</f>
        <v>45491</v>
      </c>
      <c r="G116" s="2779" t="s">
        <v>4507</v>
      </c>
      <c r="H116" s="1233" t="s">
        <v>4508</v>
      </c>
      <c r="I116" s="2267">
        <f>I114+7</f>
        <v>45496</v>
      </c>
      <c r="J116" s="1609">
        <f>I116+12</f>
        <v>45508</v>
      </c>
      <c r="K116" s="1233">
        <f>I116+16</f>
        <v>45512</v>
      </c>
      <c r="L116" s="1125">
        <f>I116+20</f>
        <v>45516</v>
      </c>
      <c r="M116" s="3396"/>
      <c r="N116" s="83" t="str">
        <f>IF(I116&gt;F116,".","XX")</f>
        <v>.</v>
      </c>
      <c r="O116" s="1530">
        <f>O114+7</f>
        <v>45476</v>
      </c>
      <c r="P116" s="1509">
        <f>O116+1</f>
        <v>45477</v>
      </c>
      <c r="Q116" s="1508">
        <f>O116-6</f>
        <v>45470</v>
      </c>
      <c r="R116" s="1508">
        <f>Q116+0</f>
        <v>45470</v>
      </c>
    </row>
    <row r="117" spans="2:18" s="71" customFormat="1" ht="16.5" customHeight="1" thickBot="1">
      <c r="B117" s="1213"/>
      <c r="C117" s="1477"/>
      <c r="D117" s="1478"/>
      <c r="E117" s="1478"/>
      <c r="F117" s="2278"/>
      <c r="G117" s="3750"/>
      <c r="H117" s="1370"/>
      <c r="I117" s="1126"/>
      <c r="J117" s="1236"/>
      <c r="K117" s="1236"/>
      <c r="L117" s="1236"/>
      <c r="M117" s="3396"/>
      <c r="N117" s="368" t="str">
        <f>IF(I117&gt;F116,".","XX")</f>
        <v>XX</v>
      </c>
      <c r="O117" s="62"/>
      <c r="P117" s="62"/>
      <c r="Q117" s="62"/>
    </row>
    <row r="118" spans="2:18" s="71" customFormat="1" ht="16.5" customHeight="1" thickTop="1">
      <c r="B118" s="1213"/>
      <c r="C118" s="1128" t="s">
        <v>4354</v>
      </c>
      <c r="D118" s="1129" t="s">
        <v>4355</v>
      </c>
      <c r="E118" s="1129">
        <v>45488</v>
      </c>
      <c r="F118" s="1366">
        <f>E118+11</f>
        <v>45499</v>
      </c>
      <c r="G118" s="2779" t="s">
        <v>4509</v>
      </c>
      <c r="H118" s="1233" t="s">
        <v>4510</v>
      </c>
      <c r="I118" s="2267">
        <f>I116+7</f>
        <v>45503</v>
      </c>
      <c r="J118" s="1609">
        <f>I118+12</f>
        <v>45515</v>
      </c>
      <c r="K118" s="1233">
        <f>I118+16</f>
        <v>45519</v>
      </c>
      <c r="L118" s="1125">
        <f>I118+20</f>
        <v>45523</v>
      </c>
      <c r="M118" s="3396"/>
      <c r="N118" s="83" t="str">
        <f>IF(I118&gt;F118,".","XX")</f>
        <v>.</v>
      </c>
      <c r="O118" s="1530">
        <f>O116+7</f>
        <v>45483</v>
      </c>
      <c r="P118" s="1509">
        <f>O118+1</f>
        <v>45484</v>
      </c>
      <c r="Q118" s="1508">
        <f>O118-6</f>
        <v>45477</v>
      </c>
      <c r="R118" s="1508">
        <f>Q118+0</f>
        <v>45477</v>
      </c>
    </row>
    <row r="119" spans="2:18" s="71" customFormat="1" ht="16.5" customHeight="1" thickBot="1">
      <c r="B119" s="1213"/>
      <c r="C119" s="1477"/>
      <c r="D119" s="1478"/>
      <c r="E119" s="1478"/>
      <c r="F119" s="2278"/>
      <c r="G119" s="3750"/>
      <c r="H119" s="1370"/>
      <c r="I119" s="1126"/>
      <c r="J119" s="1236"/>
      <c r="K119" s="1236"/>
      <c r="L119" s="1236"/>
      <c r="M119" s="3396"/>
      <c r="N119" s="368" t="str">
        <f>IF(I119&gt;F118,".","XX")</f>
        <v>XX</v>
      </c>
      <c r="O119" s="62"/>
      <c r="P119" s="62"/>
      <c r="Q119" s="62"/>
    </row>
    <row r="120" spans="2:18" s="71" customFormat="1" ht="16.5" customHeight="1" thickTop="1">
      <c r="B120" s="1213"/>
      <c r="C120" s="1128" t="s">
        <v>4491</v>
      </c>
      <c r="D120" s="1129" t="s">
        <v>4511</v>
      </c>
      <c r="E120" s="1129">
        <v>45490</v>
      </c>
      <c r="F120" s="1366">
        <f>E120+11</f>
        <v>45501</v>
      </c>
      <c r="G120" s="2779" t="s">
        <v>4489</v>
      </c>
      <c r="H120" s="1233" t="s">
        <v>4512</v>
      </c>
      <c r="I120" s="2267">
        <f>I118+7</f>
        <v>45510</v>
      </c>
      <c r="J120" s="1609">
        <f>I120+12</f>
        <v>45522</v>
      </c>
      <c r="K120" s="1233">
        <f>I120+16</f>
        <v>45526</v>
      </c>
      <c r="L120" s="1125">
        <f>I120+20</f>
        <v>45530</v>
      </c>
      <c r="M120" s="3396"/>
      <c r="N120" s="83" t="str">
        <f>IF(I120&gt;F120,".","XX")</f>
        <v>.</v>
      </c>
      <c r="O120" s="1530">
        <f>O118+7</f>
        <v>45490</v>
      </c>
      <c r="P120" s="1509">
        <f>O120+1</f>
        <v>45491</v>
      </c>
      <c r="Q120" s="1508">
        <f>O120-6</f>
        <v>45484</v>
      </c>
      <c r="R120" s="1508">
        <f>Q120+0</f>
        <v>45484</v>
      </c>
    </row>
    <row r="121" spans="2:18" s="71" customFormat="1" ht="16.5" customHeight="1" thickBot="1">
      <c r="B121" s="1213"/>
      <c r="C121" s="3308"/>
      <c r="D121" s="1478"/>
      <c r="E121" s="1478"/>
      <c r="F121" s="2278"/>
      <c r="G121" s="1143"/>
      <c r="H121" s="1370"/>
      <c r="I121" s="1126"/>
      <c r="J121" s="1236"/>
      <c r="K121" s="1236"/>
      <c r="L121" s="1236"/>
      <c r="M121" s="3396"/>
      <c r="N121" s="368" t="str">
        <f>IF(I121&gt;F120,".","XX")</f>
        <v>XX</v>
      </c>
      <c r="O121" s="62"/>
      <c r="P121" s="62"/>
      <c r="Q121" s="62"/>
    </row>
    <row r="122" spans="2:18" s="71" customFormat="1" ht="16.5" customHeight="1" thickTop="1">
      <c r="B122" s="1213"/>
      <c r="C122" s="1128" t="s">
        <v>2078</v>
      </c>
      <c r="D122" s="1129" t="s">
        <v>4513</v>
      </c>
      <c r="E122" s="1129">
        <f>E120+7</f>
        <v>45497</v>
      </c>
      <c r="F122" s="1366">
        <f>E122+11</f>
        <v>45508</v>
      </c>
      <c r="G122" s="2779" t="s">
        <v>4496</v>
      </c>
      <c r="H122" s="1233" t="s">
        <v>4514</v>
      </c>
      <c r="I122" s="2267">
        <f>I120+7</f>
        <v>45517</v>
      </c>
      <c r="J122" s="1609">
        <f>I122+12</f>
        <v>45529</v>
      </c>
      <c r="K122" s="1233">
        <f>I122+16</f>
        <v>45533</v>
      </c>
      <c r="L122" s="1125">
        <f>I122+20</f>
        <v>45537</v>
      </c>
      <c r="M122" s="3396"/>
      <c r="N122" s="83" t="str">
        <f>IF(I122&gt;F122,".","XX")</f>
        <v>.</v>
      </c>
      <c r="O122" s="1530">
        <f>O120+7</f>
        <v>45497</v>
      </c>
      <c r="P122" s="1509">
        <f>O122+1</f>
        <v>45498</v>
      </c>
      <c r="Q122" s="1508">
        <f>O122-6</f>
        <v>45491</v>
      </c>
      <c r="R122" s="1508">
        <f>Q122+0</f>
        <v>45491</v>
      </c>
    </row>
    <row r="123" spans="2:18" s="71" customFormat="1" ht="16.5" customHeight="1" thickBot="1">
      <c r="B123" s="1213"/>
      <c r="C123" s="1477"/>
      <c r="D123" s="1478"/>
      <c r="E123" s="1478"/>
      <c r="F123" s="2278"/>
      <c r="G123" s="1143"/>
      <c r="H123" s="1370"/>
      <c r="I123" s="1126"/>
      <c r="J123" s="1236"/>
      <c r="K123" s="1236"/>
      <c r="L123" s="1236"/>
      <c r="M123" s="3396"/>
      <c r="N123" s="368" t="str">
        <f>IF(I123&gt;F122,".","XX")</f>
        <v>XX</v>
      </c>
      <c r="O123" s="62"/>
      <c r="P123" s="62"/>
      <c r="Q123" s="62"/>
    </row>
    <row r="124" spans="2:18" s="71" customFormat="1" ht="16.5" customHeight="1" thickTop="1">
      <c r="B124" s="1213"/>
      <c r="C124" s="1128" t="s">
        <v>2155</v>
      </c>
      <c r="D124" s="1129" t="s">
        <v>4515</v>
      </c>
      <c r="E124" s="1129">
        <f>E122+7</f>
        <v>45504</v>
      </c>
      <c r="F124" s="1366">
        <f>E124+11</f>
        <v>45515</v>
      </c>
      <c r="G124" s="2779" t="s">
        <v>4493</v>
      </c>
      <c r="H124" s="1233" t="s">
        <v>4516</v>
      </c>
      <c r="I124" s="2267">
        <f>I122+7</f>
        <v>45524</v>
      </c>
      <c r="J124" s="1609">
        <f>I124+12</f>
        <v>45536</v>
      </c>
      <c r="K124" s="1233">
        <f>I124+16</f>
        <v>45540</v>
      </c>
      <c r="L124" s="1125">
        <f>I124+20</f>
        <v>45544</v>
      </c>
      <c r="M124" s="3396"/>
      <c r="N124" s="83" t="str">
        <f>IF(I124&gt;F124,".","XX")</f>
        <v>.</v>
      </c>
      <c r="O124" s="1530">
        <f>O122+7</f>
        <v>45504</v>
      </c>
      <c r="P124" s="1509">
        <f>O124+1</f>
        <v>45505</v>
      </c>
      <c r="Q124" s="1508">
        <f>O124-6</f>
        <v>45498</v>
      </c>
      <c r="R124" s="1508">
        <f>Q124+0</f>
        <v>45498</v>
      </c>
    </row>
    <row r="125" spans="2:18" s="71" customFormat="1" ht="16.5" customHeight="1" thickBot="1">
      <c r="B125" s="1213"/>
      <c r="C125" s="1477"/>
      <c r="D125" s="1478"/>
      <c r="E125" s="1478"/>
      <c r="F125" s="2278"/>
      <c r="G125" s="3309"/>
      <c r="H125" s="1370"/>
      <c r="I125" s="1126"/>
      <c r="J125" s="1236"/>
      <c r="K125" s="1236"/>
      <c r="L125" s="1236"/>
      <c r="M125" s="3396"/>
      <c r="N125" s="368" t="str">
        <f>IF(I125&gt;F124,".","XX")</f>
        <v>XX</v>
      </c>
      <c r="O125" s="62"/>
      <c r="P125" s="62"/>
      <c r="Q125" s="62"/>
    </row>
    <row r="126" spans="2:18" s="71" customFormat="1" ht="16.5" customHeight="1" thickTop="1">
      <c r="B126" s="1213"/>
      <c r="C126" s="1128" t="s">
        <v>2183</v>
      </c>
      <c r="D126" s="1129" t="s">
        <v>4517</v>
      </c>
      <c r="E126" s="1129">
        <f>E124+7</f>
        <v>45511</v>
      </c>
      <c r="F126" s="1366">
        <f>E126+11</f>
        <v>45522</v>
      </c>
      <c r="G126" s="2779" t="s">
        <v>4466</v>
      </c>
      <c r="H126" s="1233" t="s">
        <v>4518</v>
      </c>
      <c r="I126" s="2267">
        <f>I124+7</f>
        <v>45531</v>
      </c>
      <c r="J126" s="1609">
        <f>I126+12</f>
        <v>45543</v>
      </c>
      <c r="K126" s="1233">
        <f>I126+16</f>
        <v>45547</v>
      </c>
      <c r="L126" s="1125">
        <f>I126+20</f>
        <v>45551</v>
      </c>
      <c r="M126" s="3396"/>
      <c r="N126" s="83" t="str">
        <f>IF(I126&gt;F126,".","XX")</f>
        <v>.</v>
      </c>
      <c r="O126" s="1530">
        <f>O124+7</f>
        <v>45511</v>
      </c>
      <c r="P126" s="1509">
        <f>O126+1</f>
        <v>45512</v>
      </c>
      <c r="Q126" s="1508">
        <f>O126-6</f>
        <v>45505</v>
      </c>
      <c r="R126" s="1508">
        <f>Q126+0</f>
        <v>45505</v>
      </c>
    </row>
    <row r="127" spans="2:18" s="71" customFormat="1" ht="16.5" customHeight="1" thickBot="1">
      <c r="B127" s="1213"/>
      <c r="C127" s="1477"/>
      <c r="D127" s="1478"/>
      <c r="E127" s="1478"/>
      <c r="F127" s="2278"/>
      <c r="G127" s="1143"/>
      <c r="H127" s="1370"/>
      <c r="I127" s="1126"/>
      <c r="J127" s="1236"/>
      <c r="K127" s="1236"/>
      <c r="L127" s="1236"/>
      <c r="M127" s="3396"/>
      <c r="N127" s="368" t="str">
        <f>IF(I127&gt;F126,".","XX")</f>
        <v>XX</v>
      </c>
      <c r="O127" s="62"/>
      <c r="P127" s="62"/>
      <c r="Q127" s="62"/>
    </row>
    <row r="128" spans="2:18" s="71" customFormat="1" ht="16.5" customHeight="1" thickTop="1">
      <c r="B128" s="1213"/>
      <c r="C128" s="1128" t="s">
        <v>2119</v>
      </c>
      <c r="D128" s="1129" t="s">
        <v>4519</v>
      </c>
      <c r="E128" s="1129">
        <f>E126+7</f>
        <v>45518</v>
      </c>
      <c r="F128" s="1366">
        <f>E128+11</f>
        <v>45529</v>
      </c>
      <c r="G128" s="2779" t="s">
        <v>4321</v>
      </c>
      <c r="H128" s="1233" t="s">
        <v>4520</v>
      </c>
      <c r="I128" s="2267">
        <f>I126+7</f>
        <v>45538</v>
      </c>
      <c r="J128" s="1609">
        <f>I128+12</f>
        <v>45550</v>
      </c>
      <c r="K128" s="1233">
        <f>I128+16</f>
        <v>45554</v>
      </c>
      <c r="L128" s="1125">
        <f>I128+20</f>
        <v>45558</v>
      </c>
      <c r="M128" s="3396"/>
      <c r="N128" s="83" t="str">
        <f>IF(I128&gt;F128,".","XX")</f>
        <v>.</v>
      </c>
      <c r="O128" s="1530">
        <f>O126+7</f>
        <v>45518</v>
      </c>
      <c r="P128" s="1509">
        <f>O128+1</f>
        <v>45519</v>
      </c>
      <c r="Q128" s="1508">
        <f>O128-6</f>
        <v>45512</v>
      </c>
      <c r="R128" s="1508">
        <f>Q128+0</f>
        <v>45512</v>
      </c>
    </row>
    <row r="129" spans="2:18" s="71" customFormat="1" ht="16.5" customHeight="1" thickBot="1">
      <c r="B129" s="1213"/>
      <c r="C129" s="1477"/>
      <c r="D129" s="1478"/>
      <c r="E129" s="1478"/>
      <c r="F129" s="2278"/>
      <c r="G129" s="3750"/>
      <c r="H129" s="1370"/>
      <c r="I129" s="1126"/>
      <c r="J129" s="1236"/>
      <c r="K129" s="1236"/>
      <c r="L129" s="1236"/>
      <c r="M129" s="3396"/>
      <c r="N129" s="368" t="str">
        <f>IF(I129&gt;F128,".","XX")</f>
        <v>XX</v>
      </c>
      <c r="O129" s="62"/>
      <c r="P129" s="62"/>
      <c r="Q129" s="62"/>
    </row>
    <row r="130" spans="2:18" s="71" customFormat="1" ht="16.5" customHeight="1" thickTop="1">
      <c r="B130" s="1213"/>
      <c r="C130" s="1128" t="s">
        <v>4338</v>
      </c>
      <c r="D130" s="1129" t="s">
        <v>4521</v>
      </c>
      <c r="E130" s="1129">
        <f>E128+7</f>
        <v>45525</v>
      </c>
      <c r="F130" s="1366">
        <f>E130+11</f>
        <v>45536</v>
      </c>
      <c r="G130" s="2779" t="s">
        <v>4507</v>
      </c>
      <c r="H130" s="1233" t="s">
        <v>4522</v>
      </c>
      <c r="I130" s="2267">
        <f>I128+7</f>
        <v>45545</v>
      </c>
      <c r="J130" s="1609">
        <f>I130+12</f>
        <v>45557</v>
      </c>
      <c r="K130" s="1233">
        <f>I130+16</f>
        <v>45561</v>
      </c>
      <c r="L130" s="1125">
        <f>I130+20</f>
        <v>45565</v>
      </c>
      <c r="M130" s="3396"/>
      <c r="N130" s="83" t="str">
        <f>IF(I130&gt;F130,".","XX")</f>
        <v>.</v>
      </c>
      <c r="O130" s="1530">
        <f>O128+7</f>
        <v>45525</v>
      </c>
      <c r="P130" s="1509">
        <f>O130+1</f>
        <v>45526</v>
      </c>
      <c r="Q130" s="1508">
        <f>O130-6</f>
        <v>45519</v>
      </c>
      <c r="R130" s="1508">
        <f>Q130+0</f>
        <v>45519</v>
      </c>
    </row>
    <row r="131" spans="2:18" s="71" customFormat="1" ht="16.5" customHeight="1" thickBot="1">
      <c r="B131" s="1213"/>
      <c r="C131" s="1477"/>
      <c r="D131" s="1478"/>
      <c r="E131" s="1478"/>
      <c r="F131" s="2278"/>
      <c r="G131" s="3750"/>
      <c r="H131" s="1370"/>
      <c r="I131" s="1126"/>
      <c r="J131" s="1236"/>
      <c r="K131" s="1236"/>
      <c r="L131" s="1236"/>
      <c r="M131" s="3396"/>
      <c r="N131" s="368" t="str">
        <f>IF(I131&gt;F130,".","XX")</f>
        <v>XX</v>
      </c>
      <c r="O131" s="62"/>
      <c r="P131" s="62"/>
      <c r="Q131" s="62"/>
    </row>
    <row r="132" spans="2:18" s="71" customFormat="1" ht="16.5" customHeight="1" thickTop="1">
      <c r="B132" s="1213"/>
      <c r="C132" s="1128" t="s">
        <v>1426</v>
      </c>
      <c r="D132" s="1129" t="s">
        <v>4523</v>
      </c>
      <c r="E132" s="1129">
        <f>E130+7</f>
        <v>45532</v>
      </c>
      <c r="F132" s="1366">
        <f>E132+11</f>
        <v>45543</v>
      </c>
      <c r="G132" s="2779" t="s">
        <v>4509</v>
      </c>
      <c r="H132" s="1233" t="s">
        <v>4524</v>
      </c>
      <c r="I132" s="2267">
        <f>I130+7</f>
        <v>45552</v>
      </c>
      <c r="J132" s="1609">
        <f>I132+12</f>
        <v>45564</v>
      </c>
      <c r="K132" s="1233">
        <f>I132+16</f>
        <v>45568</v>
      </c>
      <c r="L132" s="1125">
        <f>I132+20</f>
        <v>45572</v>
      </c>
      <c r="M132" s="3396"/>
      <c r="N132" s="83" t="str">
        <f>IF(I132&gt;F132,".","XX")</f>
        <v>.</v>
      </c>
      <c r="O132" s="1530">
        <f>O130+7</f>
        <v>45532</v>
      </c>
      <c r="P132" s="1509">
        <f>O132+1</f>
        <v>45533</v>
      </c>
      <c r="Q132" s="1508">
        <f>O132-6</f>
        <v>45526</v>
      </c>
      <c r="R132" s="1508">
        <f>Q132+0</f>
        <v>45526</v>
      </c>
    </row>
    <row r="133" spans="2:18" s="71" customFormat="1" ht="16.5" customHeight="1" thickBot="1">
      <c r="B133" s="1213"/>
      <c r="C133" s="1477"/>
      <c r="D133" s="1478"/>
      <c r="E133" s="1478"/>
      <c r="F133" s="2278"/>
      <c r="G133" s="1143"/>
      <c r="H133" s="1370"/>
      <c r="I133" s="1126"/>
      <c r="J133" s="1236"/>
      <c r="K133" s="1236"/>
      <c r="L133" s="1236"/>
      <c r="M133" s="3396"/>
      <c r="N133" s="368" t="str">
        <f>IF(I133&gt;F132,".","XX")</f>
        <v>XX</v>
      </c>
      <c r="O133" s="62"/>
      <c r="P133" s="62"/>
      <c r="Q133" s="62"/>
    </row>
    <row r="134" spans="2:18" s="549" customFormat="1" ht="19.5" thickTop="1">
      <c r="B134" s="1095"/>
      <c r="C134" s="3899" t="s">
        <v>2215</v>
      </c>
      <c r="D134" s="3899"/>
      <c r="E134" s="3899"/>
      <c r="F134" s="3899"/>
      <c r="G134" s="3899"/>
      <c r="H134" s="3899"/>
      <c r="I134" s="2702"/>
      <c r="J134" s="2702"/>
      <c r="K134" s="2702"/>
      <c r="L134" s="2703"/>
      <c r="M134" s="548"/>
      <c r="N134" s="548"/>
      <c r="O134" s="548"/>
    </row>
    <row r="135" spans="2:18" s="549" customFormat="1" ht="11.25">
      <c r="B135" s="1095"/>
      <c r="C135" s="1099"/>
      <c r="D135" s="1096"/>
      <c r="E135" s="1096"/>
      <c r="F135" s="1096"/>
      <c r="G135" s="1097"/>
      <c r="H135" s="1098"/>
      <c r="I135" s="1096"/>
      <c r="J135" s="1096"/>
      <c r="K135" s="1096"/>
      <c r="L135" s="1100"/>
      <c r="M135" s="548"/>
      <c r="N135" s="548"/>
      <c r="O135" s="548"/>
    </row>
    <row r="136" spans="2:18" s="71" customFormat="1">
      <c r="B136" s="1080"/>
      <c r="C136" s="280" t="s">
        <v>1890</v>
      </c>
      <c r="E136" t="s">
        <v>2216</v>
      </c>
      <c r="F136" s="281"/>
      <c r="G136" s="72" t="s">
        <v>1928</v>
      </c>
      <c r="H136" s="72"/>
      <c r="K136" s="72" t="s">
        <v>1952</v>
      </c>
      <c r="L136" s="72"/>
      <c r="M136" s="72"/>
      <c r="N136" s="62"/>
      <c r="O136" s="62"/>
    </row>
    <row r="137" spans="2:18" s="71" customFormat="1">
      <c r="B137" s="1080"/>
      <c r="C137" s="83" t="s">
        <v>1891</v>
      </c>
      <c r="E137" s="276" t="s">
        <v>2217</v>
      </c>
      <c r="F137" s="72"/>
      <c r="G137" s="71" t="s">
        <v>1929</v>
      </c>
      <c r="I137" s="1403" t="s">
        <v>1930</v>
      </c>
      <c r="K137" s="71" t="s">
        <v>1954</v>
      </c>
      <c r="M137" s="1593" t="s">
        <v>1955</v>
      </c>
      <c r="N137" s="62"/>
      <c r="O137" s="62"/>
    </row>
    <row r="139" spans="2:18" s="62" customFormat="1" ht="11.25">
      <c r="C139" s="81" t="str">
        <f>HOME!A$566</f>
        <v>ZANT CHONG</v>
      </c>
      <c r="D139" s="81" t="str">
        <f>HOME!B$566</f>
        <v>6011 2429</v>
      </c>
      <c r="E139" s="66" t="str">
        <f>HOME!C$566</f>
        <v>zant.chong@msc.com</v>
      </c>
      <c r="G139" s="81" t="str">
        <f>HOME!A583</f>
        <v>ROBERT CHIA</v>
      </c>
      <c r="H139" s="81" t="str">
        <f>HOME!B583</f>
        <v>6011 0564</v>
      </c>
      <c r="I139" s="66" t="str">
        <f>HOME!C583</f>
        <v>robert.chia@msc.com</v>
      </c>
      <c r="K139" s="81" t="str">
        <f>HOME!A$598</f>
        <v>RAYNAR ANG</v>
      </c>
      <c r="L139" s="81" t="str">
        <f>HOME!B$598</f>
        <v>6011 2358</v>
      </c>
      <c r="M139" s="66" t="str">
        <f>HOME!C$598</f>
        <v>raynar.ang@msc.com</v>
      </c>
    </row>
    <row r="140" spans="2:18" s="62" customFormat="1" ht="11.25">
      <c r="C140" s="81" t="str">
        <f>HOME!A$567</f>
        <v>PHOEBE HUANG</v>
      </c>
      <c r="D140" s="81" t="str">
        <f>HOME!B$567</f>
        <v>6011 0562</v>
      </c>
      <c r="E140" s="66" t="str">
        <f>HOME!C$567</f>
        <v>phoebe.huang@msc.com</v>
      </c>
      <c r="G140" s="81" t="str">
        <f>HOME!A584</f>
        <v>S. Y. LIEW</v>
      </c>
      <c r="H140" s="81" t="str">
        <f>HOME!B584</f>
        <v>6011 2348</v>
      </c>
      <c r="I140" s="66" t="str">
        <f>HOME!C584</f>
        <v>seoyi.liew@msc.com</v>
      </c>
      <c r="K140" s="81" t="str">
        <f>HOME!A$600</f>
        <v>DEWI</v>
      </c>
      <c r="L140" s="81" t="str">
        <f>HOME!B$600</f>
        <v>6011 2354</v>
      </c>
      <c r="M140" s="66" t="str">
        <f>HOME!C$600</f>
        <v>dewi.ratnah@msc.com</v>
      </c>
    </row>
    <row r="141" spans="2:18" s="62" customFormat="1" ht="11.25">
      <c r="C141" s="81" t="str">
        <f>HOME!A$568</f>
        <v>SHERWIN LIM</v>
      </c>
      <c r="D141" s="81" t="str">
        <f>HOME!B$568</f>
        <v>6011 2395</v>
      </c>
      <c r="E141" s="66" t="str">
        <f>HOME!C$568</f>
        <v>sherwin.lim@msc.com</v>
      </c>
      <c r="G141" s="81" t="str">
        <f>HOME!A585</f>
        <v>SHARON KOH</v>
      </c>
      <c r="H141" s="81" t="str">
        <f>HOME!B585</f>
        <v>6011 2349</v>
      </c>
      <c r="I141" s="66" t="str">
        <f>HOME!C585</f>
        <v>sharon.koh@msc.com</v>
      </c>
      <c r="K141" s="81" t="str">
        <f>HOME!A$603</f>
        <v>SHAN SHAN</v>
      </c>
      <c r="L141" s="81" t="str">
        <f>HOME!B$603</f>
        <v>6011 2353</v>
      </c>
      <c r="M141" s="66" t="str">
        <f>HOME!C$603</f>
        <v>shanshan.chin@msc.com</v>
      </c>
    </row>
    <row r="142" spans="2:18" s="62" customFormat="1" ht="11.25">
      <c r="C142" s="81" t="str">
        <f>HOME!A$569</f>
        <v>NATALIE LEW</v>
      </c>
      <c r="D142" s="81" t="str">
        <f>HOME!B$569</f>
        <v>6011 2399</v>
      </c>
      <c r="E142" s="66" t="str">
        <f>HOME!C$569</f>
        <v>natalie.lew@msc.com</v>
      </c>
      <c r="G142" s="81" t="str">
        <f>HOME!A586</f>
        <v>ANGELIA LAU</v>
      </c>
      <c r="H142" s="81" t="str">
        <f>HOME!B586</f>
        <v>6011 2346</v>
      </c>
      <c r="I142" s="66" t="str">
        <f>HOME!C586</f>
        <v>angelia.lau@msc.com</v>
      </c>
      <c r="K142" s="81" t="str">
        <f>HOME!A$604</f>
        <v>EUNICE</v>
      </c>
      <c r="L142" s="81" t="str">
        <f>HOME!B$604</f>
        <v>6011 2355</v>
      </c>
      <c r="M142" s="66" t="str">
        <f>HOME!C$604</f>
        <v>eunice.chan@msc.com</v>
      </c>
    </row>
    <row r="143" spans="2:18" s="62" customFormat="1" ht="11.25">
      <c r="C143" s="81" t="str">
        <f>HOME!A$570</f>
        <v xml:space="preserve">LIM LEE HLI </v>
      </c>
      <c r="D143" s="81" t="str">
        <f>HOME!B$570</f>
        <v>6011 2352</v>
      </c>
      <c r="E143" s="66" t="str">
        <f>HOME!C$570</f>
        <v>leehli.lim@msc.com</v>
      </c>
      <c r="G143" s="81" t="str">
        <f>HOME!A587</f>
        <v>NOOR AFNINDAH</v>
      </c>
      <c r="H143" s="81" t="str">
        <f>HOME!B587</f>
        <v>6011 2347</v>
      </c>
      <c r="I143" s="66" t="str">
        <f>HOME!C587</f>
        <v>noor.afnindah@msc.com</v>
      </c>
      <c r="K143" s="81" t="str">
        <f>HOME!A$599</f>
        <v>KAI SIANG</v>
      </c>
      <c r="L143" s="81" t="str">
        <f>HOME!B$599</f>
        <v>6011 2356</v>
      </c>
      <c r="M143" s="66" t="str">
        <f>HOME!C$599</f>
        <v>kaisiang.lim@msc.com</v>
      </c>
    </row>
    <row r="144" spans="2:18" s="62" customFormat="1" ht="11.25">
      <c r="C144" s="81" t="str">
        <f>HOME!A$571</f>
        <v>LIM AI PHEN</v>
      </c>
      <c r="D144" s="81" t="str">
        <f>HOME!B$571</f>
        <v>6011 9646</v>
      </c>
      <c r="E144" s="66" t="str">
        <f>HOME!C$571</f>
        <v>aiphen.lim@msc.com</v>
      </c>
      <c r="G144" s="81" t="str">
        <f>HOME!A588</f>
        <v>NG CHING WEI</v>
      </c>
      <c r="H144" s="81" t="str">
        <f>HOME!B588</f>
        <v>6011 2404</v>
      </c>
      <c r="I144" s="66" t="str">
        <f>HOME!C588</f>
        <v>chingwei.ng@msc.com</v>
      </c>
      <c r="K144" s="81" t="str">
        <f>HOME!A$601</f>
        <v>YU TING</v>
      </c>
      <c r="L144" s="81" t="str">
        <f>HOME!B$601</f>
        <v>6011 2359</v>
      </c>
      <c r="M144" s="66" t="str">
        <f>HOME!C$601</f>
        <v>yuting.luo@msc.com</v>
      </c>
    </row>
    <row r="145" spans="3:13" s="62" customFormat="1" ht="11.25">
      <c r="C145" s="81" t="str">
        <f>HOME!A$572</f>
        <v>DARIUS ONG</v>
      </c>
      <c r="D145" s="81" t="str">
        <f>HOME!B$572</f>
        <v>6011 2396</v>
      </c>
      <c r="E145" s="66" t="str">
        <f>HOME!C$572</f>
        <v>darius.ong@msc.com</v>
      </c>
      <c r="G145" s="81">
        <f>HOME!A589</f>
        <v>0</v>
      </c>
      <c r="H145" s="81">
        <f>HOME!B589</f>
        <v>0</v>
      </c>
      <c r="I145" s="66">
        <f>HOME!C589</f>
        <v>0</v>
      </c>
      <c r="K145" s="81" t="str">
        <f>HOME!A$605</f>
        <v>HAZEL</v>
      </c>
      <c r="L145" s="81" t="str">
        <f>HOME!B$605</f>
        <v>6011 2435</v>
      </c>
      <c r="M145" s="66" t="str">
        <f>HOME!C$605</f>
        <v>hazel.toh@msc.com</v>
      </c>
    </row>
    <row r="146" spans="3:13" s="62" customFormat="1" ht="11.25">
      <c r="C146" s="81" t="str">
        <f>HOME!A573</f>
        <v>LAWRENCE ANG (CROSS-TRADE)</v>
      </c>
      <c r="D146" s="81" t="str">
        <f>HOME!B573</f>
        <v>6011 2400</v>
      </c>
      <c r="E146" s="66" t="str">
        <f>HOME!C573</f>
        <v>lawrence.ang@msc.com</v>
      </c>
      <c r="G146" s="81" t="str">
        <f>HOME!A590</f>
        <v>.</v>
      </c>
      <c r="H146" s="81" t="str">
        <f>HOME!B590</f>
        <v>.</v>
      </c>
      <c r="I146" s="66" t="str">
        <f>HOME!C590</f>
        <v>.</v>
      </c>
      <c r="K146" s="81" t="str">
        <f>HOME!A$602</f>
        <v>-</v>
      </c>
      <c r="L146" s="81" t="str">
        <f>HOME!B$602</f>
        <v>6011 0567</v>
      </c>
      <c r="M146" s="66" t="str">
        <f>HOME!C$602</f>
        <v>-</v>
      </c>
    </row>
    <row r="147" spans="3:13" s="62" customFormat="1" ht="11.25">
      <c r="C147" s="81" t="str">
        <f>HOME!A574</f>
        <v>ASHTON YAN</v>
      </c>
      <c r="D147" s="81" t="str">
        <f>HOME!B574</f>
        <v>6011 2398</v>
      </c>
      <c r="E147" s="66" t="str">
        <f>HOME!C574</f>
        <v>ashton.yan@msc.com</v>
      </c>
      <c r="H147" s="85"/>
      <c r="I147" s="1593"/>
      <c r="K147" s="81"/>
    </row>
    <row r="148" spans="3:13" s="62" customFormat="1" ht="11.25">
      <c r="C148" s="81" t="str">
        <f>HOME!A575</f>
        <v>JUN YUAN (IMP)</v>
      </c>
      <c r="D148" s="81" t="str">
        <f>HOME!B575</f>
        <v>6011 2402</v>
      </c>
      <c r="E148" s="66" t="str">
        <f>HOME!C575</f>
        <v>junyuan.kwa@msc.com</v>
      </c>
      <c r="H148" s="85"/>
      <c r="I148" s="1593"/>
    </row>
    <row r="149" spans="3:13" s="62" customFormat="1" ht="11.25">
      <c r="C149" s="81" t="str">
        <f>HOME!A576</f>
        <v>KARTHI</v>
      </c>
      <c r="D149" s="81" t="str">
        <f>HOME!B576</f>
        <v>6011 2397</v>
      </c>
      <c r="E149" s="66" t="str">
        <f>HOME!C576</f>
        <v>karthigayan.velu@msc.com</v>
      </c>
      <c r="H149" s="85"/>
      <c r="I149" s="85"/>
    </row>
    <row r="150" spans="3:13">
      <c r="C150" s="81">
        <f>HOME!A577</f>
        <v>0</v>
      </c>
      <c r="D150" s="81">
        <f>HOME!B577</f>
        <v>0</v>
      </c>
      <c r="E150" s="66">
        <f>HOME!C577</f>
        <v>0</v>
      </c>
      <c r="F150" s="62"/>
      <c r="G150" s="62"/>
      <c r="H150" s="62"/>
      <c r="I150" s="62"/>
      <c r="K150" s="62"/>
      <c r="L150" s="62"/>
    </row>
    <row r="151" spans="3:13">
      <c r="C151" s="81" t="str">
        <f>HOME!A578</f>
        <v xml:space="preserve">MAIN LINE  </v>
      </c>
      <c r="D151" s="81" t="str">
        <f>HOME!B578</f>
        <v>6011 2424</v>
      </c>
      <c r="E151" s="66">
        <f>HOME!C578</f>
        <v>0</v>
      </c>
    </row>
  </sheetData>
  <sheetProtection algorithmName="SHA-512" hashValue="1N3x7wYIe68sPURGAp0968PEIUyu4OKB/bzpt0lw5ZqPEPoruGKMkY+dt8siyG9xZCElSnQADw2wV96hKhjybw==" saltValue="hAfcQjh6RmebT0EbDctECQ==" spinCount="100000" sheet="1" formatCells="0"/>
  <mergeCells count="1">
    <mergeCell ref="C134:H134"/>
  </mergeCells>
  <hyperlinks>
    <hyperlink ref="I137" r:id="rId1" xr:uid="{082C5178-41AE-4DA9-8092-211449D1C228}"/>
    <hyperlink ref="M137" display="sinexp@msca.com.sg" xr:uid="{066776FE-6C9D-4BE0-8EA0-CC3E26FE8720}"/>
    <hyperlink ref="E137" display="mktg-dept@msca.com.sg" xr:uid="{39F033B7-F2DA-4D87-A1B3-1B37013E99FD}"/>
  </hyperlinks>
  <pageMargins left="0.19685039370078741" right="0.35433070866141736" top="0.74803149606299213" bottom="0.47244094488188981" header="0.31496062992125984" footer="0.31496062992125984"/>
  <pageSetup paperSize="9" scale="71" orientation="landscape" blackAndWhite="1" r:id="rId2"/>
  <headerFooter>
    <oddFooter>&amp;L_x000D_&amp;1#&amp;"Calibri"&amp;10&amp;K000000 Sensitivity: Internal&amp;RLast update : &amp;D   &amp;T&amp;</oddFooter>
  </headerFooter>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00B050"/>
    <pageSetUpPr fitToPage="1"/>
  </sheetPr>
  <dimension ref="B1:O162"/>
  <sheetViews>
    <sheetView zoomScaleNormal="100" workbookViewId="0">
      <pane xSplit="6" ySplit="104" topLeftCell="G113" activePane="bottomRight" state="frozen"/>
      <selection pane="topRight" activeCell="G1" sqref="G1"/>
      <selection pane="bottomLeft" activeCell="A105" sqref="A105"/>
      <selection pane="bottomRight" activeCell="F124" sqref="F124"/>
    </sheetView>
  </sheetViews>
  <sheetFormatPr defaultColWidth="9.42578125" defaultRowHeight="12.75"/>
  <cols>
    <col min="1" max="1" width="4" customWidth="1"/>
    <col min="2" max="2" width="4" style="459" customWidth="1"/>
    <col min="3" max="3" width="19.5703125" customWidth="1"/>
    <col min="4" max="4" width="10.42578125" customWidth="1"/>
    <col min="5" max="5" width="12" customWidth="1"/>
    <col min="6" max="6" width="10.5703125" customWidth="1"/>
    <col min="7" max="7" width="19" customWidth="1"/>
    <col min="8" max="8" width="9.28515625" customWidth="1"/>
    <col min="9" max="9" width="9.42578125" customWidth="1"/>
    <col min="10" max="10" width="14.42578125" customWidth="1"/>
    <col min="11" max="11" width="13.5703125" customWidth="1"/>
    <col min="12" max="12" width="12.42578125" customWidth="1"/>
    <col min="13" max="13" width="15.42578125" customWidth="1"/>
  </cols>
  <sheetData>
    <row r="1" spans="2:15" ht="6" customHeight="1">
      <c r="B1" s="1067"/>
      <c r="C1" s="62"/>
      <c r="D1" s="62"/>
      <c r="E1" s="62"/>
      <c r="F1" s="62"/>
      <c r="G1" s="62"/>
      <c r="H1" s="62"/>
      <c r="I1" s="62"/>
      <c r="J1" s="62"/>
      <c r="K1" s="62"/>
      <c r="M1" s="37"/>
      <c r="N1" s="5"/>
    </row>
    <row r="2" spans="2:15" s="37" customFormat="1" ht="15.75">
      <c r="B2" s="459"/>
      <c r="C2" s="7" t="s">
        <v>1982</v>
      </c>
      <c r="N2" s="63"/>
    </row>
    <row r="3" spans="2:15" s="37" customFormat="1" ht="22.5" customHeight="1">
      <c r="B3" s="459"/>
      <c r="C3" s="7"/>
      <c r="N3" s="63"/>
    </row>
    <row r="4" spans="2:15" s="62" customFormat="1">
      <c r="B4" s="1067"/>
      <c r="C4" s="231" t="s">
        <v>3784</v>
      </c>
      <c r="D4" s="67"/>
      <c r="E4" s="9" t="s">
        <v>4525</v>
      </c>
      <c r="F4" s="67"/>
      <c r="G4" s="67"/>
      <c r="H4" s="67"/>
      <c r="I4" s="67"/>
    </row>
    <row r="5" spans="2:15" s="62" customFormat="1" ht="12" thickBot="1">
      <c r="B5" s="1067"/>
      <c r="C5" s="85"/>
      <c r="D5" s="85"/>
      <c r="E5" s="85"/>
      <c r="F5" s="85"/>
      <c r="G5" s="85"/>
      <c r="H5" s="85"/>
      <c r="I5" s="1068"/>
    </row>
    <row r="6" spans="2:15" s="72" customFormat="1" ht="22.5" hidden="1">
      <c r="B6" s="1069"/>
      <c r="C6" s="349"/>
      <c r="D6" s="350"/>
      <c r="E6" s="351" t="s">
        <v>1985</v>
      </c>
      <c r="F6" s="351" t="s">
        <v>3786</v>
      </c>
      <c r="G6" s="352" t="s">
        <v>1987</v>
      </c>
      <c r="H6" s="351" t="s">
        <v>1988</v>
      </c>
      <c r="I6" s="351" t="s">
        <v>218</v>
      </c>
      <c r="J6" s="439" t="s">
        <v>1303</v>
      </c>
      <c r="K6" s="439" t="s">
        <v>1135</v>
      </c>
      <c r="L6" s="368"/>
      <c r="M6" s="71"/>
      <c r="N6" s="71"/>
      <c r="O6" s="62"/>
    </row>
    <row r="7" spans="2:15" s="72" customFormat="1" ht="12" hidden="1" thickBot="1">
      <c r="B7" s="1069"/>
      <c r="C7" s="354"/>
      <c r="D7" s="355" t="s">
        <v>2991</v>
      </c>
      <c r="E7" s="356"/>
      <c r="F7" s="356" t="s">
        <v>3787</v>
      </c>
      <c r="G7" s="357"/>
      <c r="H7" s="357"/>
      <c r="I7" s="1070" t="s">
        <v>3787</v>
      </c>
      <c r="J7" s="358" t="s">
        <v>4526</v>
      </c>
      <c r="K7" s="358" t="s">
        <v>3788</v>
      </c>
      <c r="L7" s="368"/>
      <c r="M7" s="71"/>
      <c r="N7" s="71"/>
      <c r="O7" s="62"/>
    </row>
    <row r="8" spans="2:15" s="72" customFormat="1" ht="12" hidden="1" thickTop="1">
      <c r="B8" s="1069"/>
      <c r="C8" s="443" t="s">
        <v>3789</v>
      </c>
      <c r="D8" s="444" t="s">
        <v>3790</v>
      </c>
      <c r="E8" s="445">
        <v>43308</v>
      </c>
      <c r="F8" s="445">
        <v>43316</v>
      </c>
      <c r="G8" s="446" t="s">
        <v>4527</v>
      </c>
      <c r="H8" s="447" t="s">
        <v>3791</v>
      </c>
      <c r="I8" s="447">
        <v>43321</v>
      </c>
      <c r="J8" s="269">
        <f>E8+24</f>
        <v>43332</v>
      </c>
      <c r="K8" s="269">
        <f>J8+2</f>
        <v>43334</v>
      </c>
      <c r="L8" s="368" t="str">
        <f>IF(I8&gt;F8,".","XX")</f>
        <v>.</v>
      </c>
      <c r="M8" s="71"/>
      <c r="N8" s="71"/>
      <c r="O8" s="62"/>
    </row>
    <row r="9" spans="2:15" s="72" customFormat="1" ht="12" hidden="1" thickBot="1">
      <c r="B9" s="1069"/>
      <c r="C9" s="270"/>
      <c r="D9" s="271"/>
      <c r="E9" s="271"/>
      <c r="F9" s="271"/>
      <c r="G9" s="1071"/>
      <c r="H9" s="272"/>
      <c r="I9" s="271"/>
      <c r="J9" s="271"/>
      <c r="K9" s="271"/>
      <c r="L9" s="368"/>
      <c r="M9" s="71"/>
      <c r="N9" s="71"/>
      <c r="O9" s="62"/>
    </row>
    <row r="10" spans="2:15" s="72" customFormat="1" ht="12" hidden="1" thickTop="1">
      <c r="B10" s="1069"/>
      <c r="C10" s="1072" t="s">
        <v>3792</v>
      </c>
      <c r="D10" s="289" t="s">
        <v>4528</v>
      </c>
      <c r="E10" s="1073">
        <v>43314</v>
      </c>
      <c r="F10" s="1073">
        <f>E10+9</f>
        <v>43323</v>
      </c>
      <c r="G10" s="1074" t="s">
        <v>4529</v>
      </c>
      <c r="H10" s="1075" t="s">
        <v>3795</v>
      </c>
      <c r="I10" s="1075">
        <f>I8+7</f>
        <v>43328</v>
      </c>
      <c r="J10" s="269">
        <f>E10+26</f>
        <v>43340</v>
      </c>
      <c r="K10" s="269">
        <f>J10+2</f>
        <v>43342</v>
      </c>
      <c r="L10" s="368" t="str">
        <f>IF(I10&gt;F10,".","XX")</f>
        <v>.</v>
      </c>
      <c r="M10" s="71"/>
      <c r="N10" s="71"/>
      <c r="O10" s="62"/>
    </row>
    <row r="11" spans="2:15" s="72" customFormat="1" ht="12" hidden="1" thickBot="1">
      <c r="B11" s="1069"/>
      <c r="C11" s="300"/>
      <c r="D11" s="261"/>
      <c r="E11" s="261"/>
      <c r="F11" s="261"/>
      <c r="G11" s="1076"/>
      <c r="H11" s="367"/>
      <c r="I11" s="366"/>
      <c r="J11" s="366"/>
      <c r="K11" s="261"/>
      <c r="L11" s="368"/>
      <c r="M11" s="71"/>
      <c r="N11" s="71"/>
      <c r="O11" s="62"/>
    </row>
    <row r="12" spans="2:15" s="72" customFormat="1" ht="12" hidden="1" thickTop="1">
      <c r="B12" s="1069"/>
      <c r="C12" s="1072" t="s">
        <v>3796</v>
      </c>
      <c r="D12" s="289" t="s">
        <v>3797</v>
      </c>
      <c r="E12" s="1073">
        <v>43321</v>
      </c>
      <c r="F12" s="1073">
        <f>E12+9</f>
        <v>43330</v>
      </c>
      <c r="G12" s="263" t="s">
        <v>4530</v>
      </c>
      <c r="H12" s="1075" t="s">
        <v>3798</v>
      </c>
      <c r="I12" s="1075">
        <f>I10+7</f>
        <v>43335</v>
      </c>
      <c r="J12" s="269">
        <f>E12+26</f>
        <v>43347</v>
      </c>
      <c r="K12" s="269">
        <f>J12+2</f>
        <v>43349</v>
      </c>
      <c r="L12" s="368" t="str">
        <f>IF(I12&gt;F12,".","XX")</f>
        <v>.</v>
      </c>
      <c r="M12" s="71"/>
      <c r="N12" s="71"/>
      <c r="O12" s="62"/>
    </row>
    <row r="13" spans="2:15" s="72" customFormat="1" ht="12" hidden="1" thickBot="1">
      <c r="B13" s="1069"/>
      <c r="C13" s="300"/>
      <c r="D13" s="261"/>
      <c r="E13" s="261"/>
      <c r="F13" s="261"/>
      <c r="G13" s="262"/>
      <c r="H13" s="367"/>
      <c r="I13" s="366"/>
      <c r="J13" s="366"/>
      <c r="K13" s="261"/>
      <c r="L13" s="368"/>
      <c r="M13" s="71"/>
      <c r="N13" s="71"/>
      <c r="O13" s="62"/>
    </row>
    <row r="14" spans="2:15" s="72" customFormat="1" ht="22.5" hidden="1">
      <c r="B14" s="1069"/>
      <c r="C14" s="349"/>
      <c r="D14" s="350"/>
      <c r="E14" s="351" t="s">
        <v>1985</v>
      </c>
      <c r="F14" s="351" t="s">
        <v>3786</v>
      </c>
      <c r="G14" s="352" t="s">
        <v>1987</v>
      </c>
      <c r="H14" s="351" t="s">
        <v>1988</v>
      </c>
      <c r="I14" s="351" t="s">
        <v>218</v>
      </c>
      <c r="J14" s="439" t="s">
        <v>1303</v>
      </c>
      <c r="K14" s="439" t="s">
        <v>1135</v>
      </c>
      <c r="L14" s="368"/>
      <c r="M14" s="71"/>
      <c r="N14" s="71"/>
      <c r="O14" s="62"/>
    </row>
    <row r="15" spans="2:15" s="72" customFormat="1" ht="12" hidden="1" thickBot="1">
      <c r="B15" s="1069"/>
      <c r="C15" s="354"/>
      <c r="D15" s="355" t="s">
        <v>2991</v>
      </c>
      <c r="E15" s="356"/>
      <c r="F15" s="356" t="s">
        <v>3787</v>
      </c>
      <c r="G15" s="357"/>
      <c r="H15" s="357"/>
      <c r="I15" s="1070" t="s">
        <v>3787</v>
      </c>
      <c r="J15" s="358" t="s">
        <v>4531</v>
      </c>
      <c r="K15" s="358" t="s">
        <v>4532</v>
      </c>
      <c r="L15" s="368"/>
      <c r="M15" s="71"/>
      <c r="N15" s="71"/>
      <c r="O15" s="62"/>
    </row>
    <row r="16" spans="2:15" s="72" customFormat="1" ht="12" hidden="1" thickTop="1">
      <c r="B16" s="1069"/>
      <c r="C16" s="1072" t="s">
        <v>3799</v>
      </c>
      <c r="D16" s="289" t="s">
        <v>3800</v>
      </c>
      <c r="E16" s="1073">
        <v>43328</v>
      </c>
      <c r="F16" s="1073">
        <v>43337</v>
      </c>
      <c r="G16" s="263" t="s">
        <v>3676</v>
      </c>
      <c r="H16" s="1075" t="s">
        <v>3802</v>
      </c>
      <c r="I16" s="1075">
        <v>43347</v>
      </c>
      <c r="J16" s="1075">
        <f>I16+13</f>
        <v>43360</v>
      </c>
      <c r="K16" s="259">
        <f>J16+3</f>
        <v>43363</v>
      </c>
      <c r="L16" s="368" t="str">
        <f>IF(I16&gt;F16,".","XX")</f>
        <v>.</v>
      </c>
      <c r="M16" s="71"/>
      <c r="N16" s="71"/>
      <c r="O16" s="62"/>
    </row>
    <row r="17" spans="2:15" s="72" customFormat="1" ht="12" hidden="1" thickBot="1">
      <c r="B17" s="1069"/>
      <c r="C17" s="300" t="s">
        <v>3803</v>
      </c>
      <c r="D17" s="1077" t="s">
        <v>3804</v>
      </c>
      <c r="E17" s="261">
        <v>43335</v>
      </c>
      <c r="F17" s="261">
        <v>43344</v>
      </c>
      <c r="G17" s="262"/>
      <c r="H17" s="367"/>
      <c r="I17" s="366"/>
      <c r="J17" s="366"/>
      <c r="K17" s="261"/>
      <c r="L17" s="368"/>
      <c r="M17" s="71"/>
      <c r="N17" s="71"/>
      <c r="O17" s="62"/>
    </row>
    <row r="18" spans="2:15" s="72" customFormat="1" ht="12" hidden="1" thickTop="1">
      <c r="B18" s="1069"/>
      <c r="C18" s="1072" t="s">
        <v>4533</v>
      </c>
      <c r="D18" s="289" t="s">
        <v>4534</v>
      </c>
      <c r="E18" s="1073">
        <v>43342</v>
      </c>
      <c r="F18" s="1073">
        <v>43351</v>
      </c>
      <c r="G18" s="263" t="s">
        <v>4535</v>
      </c>
      <c r="H18" s="1075" t="s">
        <v>3806</v>
      </c>
      <c r="I18" s="1075">
        <f>I16+7</f>
        <v>43354</v>
      </c>
      <c r="J18" s="1075">
        <f>I18+13</f>
        <v>43367</v>
      </c>
      <c r="K18" s="259">
        <f>J18+3</f>
        <v>43370</v>
      </c>
      <c r="L18" s="368" t="str">
        <f>IF(I18&gt;F18,".","XX")</f>
        <v>.</v>
      </c>
      <c r="M18" s="71"/>
      <c r="N18" s="71"/>
      <c r="O18" s="62"/>
    </row>
    <row r="19" spans="2:15" s="72" customFormat="1" ht="12" hidden="1" thickBot="1">
      <c r="B19" s="1069"/>
      <c r="C19" s="300"/>
      <c r="D19" s="261"/>
      <c r="E19" s="261"/>
      <c r="F19" s="261"/>
      <c r="G19" s="1078"/>
      <c r="H19" s="367"/>
      <c r="I19" s="366"/>
      <c r="J19" s="366"/>
      <c r="K19" s="261"/>
      <c r="L19" s="368"/>
      <c r="M19" s="71"/>
      <c r="N19" s="71"/>
      <c r="O19" s="62"/>
    </row>
    <row r="20" spans="2:15" s="72" customFormat="1" ht="12" hidden="1" thickTop="1">
      <c r="B20" s="1069"/>
      <c r="C20" s="265" t="s">
        <v>4536</v>
      </c>
      <c r="D20" s="266" t="s">
        <v>4537</v>
      </c>
      <c r="E20" s="267">
        <f>E18+7</f>
        <v>43349</v>
      </c>
      <c r="F20" s="267">
        <f>E20+9</f>
        <v>43358</v>
      </c>
      <c r="G20" s="268" t="s">
        <v>4538</v>
      </c>
      <c r="H20" s="269" t="s">
        <v>4539</v>
      </c>
      <c r="I20" s="269">
        <f>I18+7</f>
        <v>43361</v>
      </c>
      <c r="J20" s="269">
        <f>I20+13</f>
        <v>43374</v>
      </c>
      <c r="K20" s="269">
        <f>J20+3</f>
        <v>43377</v>
      </c>
      <c r="L20" s="368" t="str">
        <f>IF(I20&gt;F20,".","XX")</f>
        <v>.</v>
      </c>
      <c r="M20" s="71"/>
      <c r="N20" s="71"/>
      <c r="O20" s="62"/>
    </row>
    <row r="21" spans="2:15" s="72" customFormat="1" ht="12" hidden="1" thickBot="1">
      <c r="B21" s="1069"/>
      <c r="C21" s="270"/>
      <c r="D21" s="271"/>
      <c r="E21" s="271"/>
      <c r="F21" s="271"/>
      <c r="G21" s="273"/>
      <c r="H21" s="272"/>
      <c r="I21" s="271"/>
      <c r="J21" s="271"/>
      <c r="K21" s="271"/>
      <c r="L21" s="368"/>
      <c r="M21" s="71"/>
      <c r="N21" s="71"/>
      <c r="O21" s="62"/>
    </row>
    <row r="22" spans="2:15" s="72" customFormat="1" ht="12" hidden="1" thickTop="1">
      <c r="B22" s="1069"/>
      <c r="C22" s="265" t="s">
        <v>4540</v>
      </c>
      <c r="D22" s="266" t="s">
        <v>4541</v>
      </c>
      <c r="E22" s="267">
        <f>E20+7</f>
        <v>43356</v>
      </c>
      <c r="F22" s="267">
        <f>E22+9</f>
        <v>43365</v>
      </c>
      <c r="G22" s="1079" t="s">
        <v>4542</v>
      </c>
      <c r="H22" s="269" t="s">
        <v>4543</v>
      </c>
      <c r="I22" s="269">
        <f>I20+7</f>
        <v>43368</v>
      </c>
      <c r="J22" s="269">
        <f>I22+13</f>
        <v>43381</v>
      </c>
      <c r="K22" s="269">
        <f>J22+3</f>
        <v>43384</v>
      </c>
      <c r="L22" s="368" t="str">
        <f>IF(I22&gt;F22,".","XX")</f>
        <v>.</v>
      </c>
      <c r="M22" s="71"/>
      <c r="N22" s="71"/>
      <c r="O22" s="62"/>
    </row>
    <row r="23" spans="2:15" s="72" customFormat="1" ht="12" hidden="1" thickBot="1">
      <c r="B23" s="1069"/>
      <c r="C23" s="270"/>
      <c r="D23" s="271"/>
      <c r="E23" s="271"/>
      <c r="F23" s="271"/>
      <c r="G23" s="1071"/>
      <c r="H23" s="272"/>
      <c r="I23" s="271"/>
      <c r="J23" s="271"/>
      <c r="K23" s="271"/>
      <c r="L23" s="368"/>
      <c r="M23" s="71"/>
      <c r="N23" s="71"/>
      <c r="O23" s="62"/>
    </row>
    <row r="24" spans="2:15" s="72" customFormat="1" ht="12" hidden="1" thickTop="1">
      <c r="B24" s="1069"/>
      <c r="C24" s="265" t="s">
        <v>4544</v>
      </c>
      <c r="D24" s="266" t="s">
        <v>4545</v>
      </c>
      <c r="E24" s="267">
        <f>E22+7</f>
        <v>43363</v>
      </c>
      <c r="F24" s="267">
        <f>E24+9</f>
        <v>43372</v>
      </c>
      <c r="G24" s="1079" t="s">
        <v>4529</v>
      </c>
      <c r="H24" s="269" t="s">
        <v>4546</v>
      </c>
      <c r="I24" s="269">
        <f>I22+7</f>
        <v>43375</v>
      </c>
      <c r="J24" s="269">
        <f>I24+13</f>
        <v>43388</v>
      </c>
      <c r="K24" s="269">
        <f>J24+3</f>
        <v>43391</v>
      </c>
      <c r="L24" s="368" t="str">
        <f>IF(I24&gt;F24,".","XX")</f>
        <v>.</v>
      </c>
      <c r="M24" s="71"/>
      <c r="N24" s="71"/>
      <c r="O24" s="62"/>
    </row>
    <row r="25" spans="2:15" s="72" customFormat="1" ht="12" hidden="1" thickBot="1">
      <c r="B25" s="1069"/>
      <c r="C25" s="270"/>
      <c r="D25" s="271"/>
      <c r="E25" s="271"/>
      <c r="F25" s="271"/>
      <c r="G25" s="273"/>
      <c r="H25" s="272"/>
      <c r="I25" s="271"/>
      <c r="J25" s="271"/>
      <c r="K25" s="271"/>
      <c r="L25" s="368"/>
      <c r="M25" s="71"/>
      <c r="N25" s="71"/>
      <c r="O25" s="62"/>
    </row>
    <row r="26" spans="2:15" s="72" customFormat="1" ht="12" hidden="1" thickTop="1">
      <c r="B26" s="1069"/>
      <c r="C26" s="265" t="s">
        <v>4547</v>
      </c>
      <c r="D26" s="266" t="s">
        <v>4548</v>
      </c>
      <c r="E26" s="267">
        <f>E24+7</f>
        <v>43370</v>
      </c>
      <c r="F26" s="267">
        <f>E26+9</f>
        <v>43379</v>
      </c>
      <c r="G26" s="268" t="s">
        <v>4530</v>
      </c>
      <c r="H26" s="269" t="s">
        <v>4549</v>
      </c>
      <c r="I26" s="269">
        <f>I24+7</f>
        <v>43382</v>
      </c>
      <c r="J26" s="269">
        <f>I26+13</f>
        <v>43395</v>
      </c>
      <c r="K26" s="269">
        <f>J26+3</f>
        <v>43398</v>
      </c>
      <c r="L26" s="368" t="str">
        <f>IF(I26&gt;F26,".","XX")</f>
        <v>.</v>
      </c>
      <c r="M26" s="71"/>
      <c r="N26" s="71"/>
      <c r="O26" s="62"/>
    </row>
    <row r="27" spans="2:15" s="72" customFormat="1" ht="12" hidden="1" thickBot="1">
      <c r="B27" s="1069"/>
      <c r="C27" s="270"/>
      <c r="D27" s="271"/>
      <c r="E27" s="271"/>
      <c r="F27" s="271"/>
      <c r="G27" s="273"/>
      <c r="H27" s="272"/>
      <c r="I27" s="271"/>
      <c r="J27" s="271"/>
      <c r="K27" s="271"/>
      <c r="L27" s="368"/>
      <c r="M27" s="71"/>
      <c r="N27" s="71"/>
      <c r="O27" s="62"/>
    </row>
    <row r="28" spans="2:15" s="71" customFormat="1" ht="22.5" hidden="1">
      <c r="B28" s="1080"/>
      <c r="C28" s="349"/>
      <c r="D28" s="350"/>
      <c r="E28" s="351" t="s">
        <v>1985</v>
      </c>
      <c r="F28" s="351" t="s">
        <v>3786</v>
      </c>
      <c r="G28" s="352" t="s">
        <v>4550</v>
      </c>
      <c r="H28" s="351" t="s">
        <v>1988</v>
      </c>
      <c r="I28" s="351" t="s">
        <v>218</v>
      </c>
      <c r="J28" s="439" t="s">
        <v>1303</v>
      </c>
      <c r="K28" s="439" t="s">
        <v>1135</v>
      </c>
      <c r="L28" s="72"/>
      <c r="M28" s="62"/>
      <c r="N28" s="62"/>
      <c r="O28" s="62"/>
    </row>
    <row r="29" spans="2:15" s="71" customFormat="1" ht="12" hidden="1" thickBot="1">
      <c r="B29" s="1080"/>
      <c r="C29" s="349"/>
      <c r="D29" s="1081"/>
      <c r="E29" s="356"/>
      <c r="F29" s="356" t="s">
        <v>3722</v>
      </c>
      <c r="G29" s="357"/>
      <c r="H29" s="357"/>
      <c r="I29" s="358" t="s">
        <v>3722</v>
      </c>
      <c r="J29" s="760" t="s">
        <v>3128</v>
      </c>
      <c r="K29" s="760" t="s">
        <v>3604</v>
      </c>
      <c r="L29" s="1082"/>
      <c r="M29" s="62"/>
      <c r="N29" s="62"/>
      <c r="O29" s="62"/>
    </row>
    <row r="30" spans="2:15" s="71" customFormat="1" ht="12" hidden="1" thickTop="1">
      <c r="B30" s="596"/>
      <c r="C30" s="590" t="s">
        <v>2442</v>
      </c>
      <c r="D30" s="486" t="s">
        <v>3840</v>
      </c>
      <c r="E30" s="486">
        <v>43862</v>
      </c>
      <c r="F30" s="486">
        <v>43875</v>
      </c>
      <c r="G30" s="263" t="s">
        <v>4551</v>
      </c>
      <c r="H30" s="1083" t="s">
        <v>3839</v>
      </c>
      <c r="I30" s="259">
        <v>43879</v>
      </c>
      <c r="J30" s="259">
        <v>43890</v>
      </c>
      <c r="K30" s="259">
        <v>43895</v>
      </c>
      <c r="L30" s="83" t="s">
        <v>1949</v>
      </c>
      <c r="M30" s="62"/>
      <c r="N30" s="62"/>
      <c r="O30" s="62"/>
    </row>
    <row r="31" spans="2:15" s="71" customFormat="1" ht="12" hidden="1" thickBot="1">
      <c r="B31" s="596"/>
      <c r="C31" s="666" t="s">
        <v>2977</v>
      </c>
      <c r="D31" s="667" t="s">
        <v>3842</v>
      </c>
      <c r="E31" s="667">
        <v>43500</v>
      </c>
      <c r="F31" s="668">
        <v>43513</v>
      </c>
      <c r="G31" s="1084"/>
      <c r="H31" s="260"/>
      <c r="I31" s="261"/>
      <c r="J31" s="261"/>
      <c r="K31" s="261"/>
      <c r="L31" s="83" t="s">
        <v>1949</v>
      </c>
      <c r="M31" s="62"/>
      <c r="N31" s="62"/>
      <c r="O31" s="62"/>
    </row>
    <row r="32" spans="2:15" s="71" customFormat="1" ht="12" hidden="1" thickTop="1">
      <c r="B32" s="596"/>
      <c r="C32" s="590" t="s">
        <v>3707</v>
      </c>
      <c r="D32" s="486" t="s">
        <v>4552</v>
      </c>
      <c r="E32" s="486">
        <v>43869</v>
      </c>
      <c r="F32" s="486">
        <v>43882</v>
      </c>
      <c r="G32" s="557" t="s">
        <v>2151</v>
      </c>
      <c r="H32" s="259" t="s">
        <v>4553</v>
      </c>
      <c r="I32" s="471">
        <v>43886</v>
      </c>
      <c r="J32" s="471">
        <v>43897</v>
      </c>
      <c r="K32" s="471">
        <v>43902</v>
      </c>
      <c r="L32" s="83" t="s">
        <v>1949</v>
      </c>
      <c r="M32" s="62"/>
      <c r="N32" s="62"/>
      <c r="O32" s="62"/>
    </row>
    <row r="33" spans="2:15" s="71" customFormat="1" ht="12" hidden="1" thickBot="1">
      <c r="B33" s="596"/>
      <c r="C33" s="487"/>
      <c r="D33" s="488"/>
      <c r="E33" s="488"/>
      <c r="F33" s="261"/>
      <c r="G33" s="1084" t="s">
        <v>4554</v>
      </c>
      <c r="H33" s="260"/>
      <c r="I33" s="261"/>
      <c r="J33" s="261"/>
      <c r="K33" s="261"/>
      <c r="L33" s="83" t="s">
        <v>1949</v>
      </c>
      <c r="M33" s="62"/>
      <c r="N33" s="62"/>
      <c r="O33" s="62"/>
    </row>
    <row r="34" spans="2:15" s="71" customFormat="1" ht="12" hidden="1" thickTop="1">
      <c r="B34" s="596"/>
      <c r="C34" s="475" t="s">
        <v>3774</v>
      </c>
      <c r="D34" s="476" t="s">
        <v>3847</v>
      </c>
      <c r="E34" s="476">
        <v>43911</v>
      </c>
      <c r="F34" s="476">
        <v>43924</v>
      </c>
      <c r="G34" s="268" t="s">
        <v>4551</v>
      </c>
      <c r="H34" s="269" t="s">
        <v>3666</v>
      </c>
      <c r="I34" s="269">
        <v>43928</v>
      </c>
      <c r="J34" s="269">
        <v>43942</v>
      </c>
      <c r="K34" s="269">
        <v>43947</v>
      </c>
      <c r="L34" s="83" t="str">
        <f>IF(I34&gt;F34,".","XX")</f>
        <v>.</v>
      </c>
      <c r="M34" s="62"/>
      <c r="N34" s="62"/>
      <c r="O34" s="62"/>
    </row>
    <row r="35" spans="2:15" s="71" customFormat="1" ht="11.25" hidden="1">
      <c r="B35" s="596"/>
      <c r="C35" s="1085"/>
      <c r="D35" s="612"/>
      <c r="E35" s="612"/>
      <c r="F35" s="476"/>
      <c r="G35" s="1086"/>
      <c r="H35" s="1087"/>
      <c r="I35" s="476"/>
      <c r="J35" s="476"/>
      <c r="K35" s="476"/>
      <c r="L35" s="83" t="str">
        <f>IF(I34&gt;F35,".","XX")</f>
        <v>.</v>
      </c>
      <c r="M35" s="62"/>
      <c r="N35" s="62"/>
      <c r="O35" s="62"/>
    </row>
    <row r="36" spans="2:15" s="71" customFormat="1" ht="12" hidden="1" thickBot="1">
      <c r="B36" s="596"/>
      <c r="C36" s="1088"/>
      <c r="D36" s="1073"/>
      <c r="E36" s="1073"/>
      <c r="F36" s="1073"/>
      <c r="G36" s="1089"/>
      <c r="H36" s="1090"/>
      <c r="I36" s="1073"/>
      <c r="J36" s="1073"/>
      <c r="K36" s="1073"/>
      <c r="L36" s="83"/>
      <c r="M36" s="62"/>
      <c r="N36" s="62"/>
      <c r="O36" s="62"/>
    </row>
    <row r="37" spans="2:15" s="71" customFormat="1" ht="26.25" hidden="1" customHeight="1" thickBot="1">
      <c r="B37" s="1124"/>
      <c r="C37" s="349"/>
      <c r="D37" s="1439"/>
      <c r="E37" s="1440" t="s">
        <v>1985</v>
      </c>
      <c r="F37" s="1438" t="s">
        <v>3786</v>
      </c>
      <c r="G37" s="1437" t="s">
        <v>4550</v>
      </c>
      <c r="H37" s="1438" t="s">
        <v>1988</v>
      </c>
      <c r="I37" s="1441" t="s">
        <v>218</v>
      </c>
      <c r="J37" s="1443" t="s">
        <v>1794</v>
      </c>
      <c r="K37" s="1442" t="s">
        <v>4372</v>
      </c>
      <c r="L37" s="1224"/>
      <c r="M37" s="62"/>
      <c r="N37" s="62"/>
      <c r="O37" s="62"/>
    </row>
    <row r="38" spans="2:15" s="71" customFormat="1" ht="15" hidden="1" customHeight="1" thickBot="1">
      <c r="B38" s="1124"/>
      <c r="C38" s="354"/>
      <c r="D38" s="1241" t="s">
        <v>3721</v>
      </c>
      <c r="E38" s="356" t="s">
        <v>3738</v>
      </c>
      <c r="F38" s="356" t="s">
        <v>3722</v>
      </c>
      <c r="G38" s="357"/>
      <c r="H38" s="357"/>
      <c r="I38" s="1436" t="s">
        <v>3722</v>
      </c>
      <c r="J38" s="921" t="s">
        <v>3668</v>
      </c>
      <c r="K38" s="922" t="s">
        <v>3559</v>
      </c>
      <c r="L38" s="1224"/>
      <c r="M38" s="62"/>
      <c r="N38" s="62"/>
      <c r="O38" s="62"/>
    </row>
    <row r="39" spans="2:15" s="71" customFormat="1" ht="11.25" hidden="1" customHeight="1" thickTop="1">
      <c r="B39" s="1124"/>
      <c r="C39" s="1357" t="s">
        <v>3064</v>
      </c>
      <c r="D39" s="1360" t="s">
        <v>4555</v>
      </c>
      <c r="E39" s="1359">
        <v>44382</v>
      </c>
      <c r="F39" s="1223">
        <v>44395</v>
      </c>
      <c r="G39" s="1409" t="s">
        <v>4556</v>
      </c>
      <c r="H39" s="1382" t="s">
        <v>4557</v>
      </c>
      <c r="I39" s="1358">
        <v>44404</v>
      </c>
      <c r="J39" s="1125">
        <v>44416</v>
      </c>
      <c r="K39" s="1125">
        <v>44421</v>
      </c>
      <c r="L39" s="83" t="s">
        <v>1949</v>
      </c>
      <c r="M39" s="62"/>
      <c r="N39" s="62"/>
      <c r="O39" s="62"/>
    </row>
    <row r="40" spans="2:15" s="71" customFormat="1" ht="11.25" hidden="1" customHeight="1" thickBot="1">
      <c r="B40" s="1124"/>
      <c r="C40" s="1225"/>
      <c r="D40" s="1226"/>
      <c r="E40" s="1226"/>
      <c r="F40" s="1226"/>
      <c r="G40" s="1143"/>
      <c r="H40" s="1142"/>
      <c r="I40" s="1126"/>
      <c r="J40" s="1144"/>
      <c r="K40" s="1144"/>
      <c r="L40" s="83" t="s">
        <v>3884</v>
      </c>
      <c r="M40" s="62"/>
      <c r="N40" s="62"/>
      <c r="O40" s="62"/>
    </row>
    <row r="41" spans="2:15" s="71" customFormat="1" ht="27.75" hidden="1">
      <c r="B41" s="1124"/>
      <c r="C41" s="349"/>
      <c r="D41" s="350"/>
      <c r="E41" s="351" t="s">
        <v>1985</v>
      </c>
      <c r="F41" s="1091" t="s">
        <v>3786</v>
      </c>
      <c r="G41" s="352" t="s">
        <v>4550</v>
      </c>
      <c r="H41" s="1091" t="s">
        <v>1988</v>
      </c>
      <c r="I41" s="1091" t="s">
        <v>218</v>
      </c>
      <c r="J41" s="1092" t="s">
        <v>1794</v>
      </c>
      <c r="K41" s="1093" t="s">
        <v>4372</v>
      </c>
      <c r="L41" s="83"/>
      <c r="M41" s="62"/>
      <c r="N41" s="62"/>
      <c r="O41" s="62"/>
    </row>
    <row r="42" spans="2:15" s="71" customFormat="1" ht="12" hidden="1" thickBot="1">
      <c r="B42" s="1124"/>
      <c r="C42" s="354"/>
      <c r="D42" s="1241" t="s">
        <v>3721</v>
      </c>
      <c r="E42" s="356" t="s">
        <v>3738</v>
      </c>
      <c r="F42" s="760" t="s">
        <v>3849</v>
      </c>
      <c r="G42" s="357"/>
      <c r="H42" s="357"/>
      <c r="I42" s="760" t="s">
        <v>3849</v>
      </c>
      <c r="J42" s="760" t="s">
        <v>3668</v>
      </c>
      <c r="K42" s="1094" t="s">
        <v>3559</v>
      </c>
      <c r="L42" s="83"/>
      <c r="M42" s="62"/>
      <c r="N42" s="62"/>
      <c r="O42" s="62"/>
    </row>
    <row r="43" spans="2:15" s="71" customFormat="1" ht="11.25" hidden="1" customHeight="1" thickTop="1">
      <c r="B43" s="491"/>
      <c r="C43" s="1365" t="s">
        <v>2791</v>
      </c>
      <c r="D43" s="1366" t="s">
        <v>4558</v>
      </c>
      <c r="E43" s="1366">
        <v>44467</v>
      </c>
      <c r="F43" s="1366">
        <v>44488</v>
      </c>
      <c r="G43" s="1499" t="s">
        <v>4137</v>
      </c>
      <c r="H43" s="1125" t="s">
        <v>4559</v>
      </c>
      <c r="I43" s="1358">
        <v>44501</v>
      </c>
      <c r="J43" s="1125">
        <f>I43+12</f>
        <v>44513</v>
      </c>
      <c r="K43" s="1125">
        <f>J43+5</f>
        <v>44518</v>
      </c>
      <c r="L43" s="83" t="str">
        <f>IF(I43&gt;F43,".","XX")</f>
        <v>.</v>
      </c>
      <c r="M43" s="62"/>
      <c r="N43" s="62"/>
      <c r="O43" s="62"/>
    </row>
    <row r="44" spans="2:15" s="71" customFormat="1" ht="11.25" hidden="1" customHeight="1" thickBot="1">
      <c r="B44" s="491"/>
      <c r="C44" s="1368"/>
      <c r="D44" s="1369"/>
      <c r="E44" s="1369"/>
      <c r="F44" s="1369"/>
      <c r="G44" s="1498" t="s">
        <v>4560</v>
      </c>
      <c r="H44" s="1362" t="s">
        <v>1649</v>
      </c>
      <c r="I44" s="1126"/>
      <c r="J44" s="1126"/>
      <c r="K44" s="1126"/>
      <c r="L44" s="83" t="str">
        <f>IF(J44&gt;F43,".","XX")</f>
        <v>XX</v>
      </c>
      <c r="M44" s="62"/>
      <c r="N44" s="62"/>
      <c r="O44" s="62"/>
    </row>
    <row r="45" spans="2:15" s="71" customFormat="1" ht="18.75" hidden="1" customHeight="1">
      <c r="B45" s="491"/>
      <c r="C45" s="349"/>
      <c r="D45" s="350"/>
      <c r="E45" s="351" t="s">
        <v>1985</v>
      </c>
      <c r="F45" s="1091" t="s">
        <v>3786</v>
      </c>
      <c r="G45" s="352" t="s">
        <v>4550</v>
      </c>
      <c r="H45" s="1091" t="s">
        <v>1988</v>
      </c>
      <c r="I45" s="1091" t="s">
        <v>218</v>
      </c>
      <c r="J45" s="1092" t="s">
        <v>1794</v>
      </c>
      <c r="K45" s="1093" t="s">
        <v>4372</v>
      </c>
      <c r="L45" s="83"/>
      <c r="M45" s="62"/>
      <c r="N45" s="62"/>
      <c r="O45" s="62"/>
    </row>
    <row r="46" spans="2:15" s="71" customFormat="1" ht="11.25" hidden="1" customHeight="1" thickBot="1">
      <c r="B46" s="491"/>
      <c r="C46" s="354"/>
      <c r="D46" s="1241" t="s">
        <v>3742</v>
      </c>
      <c r="E46" s="356" t="s">
        <v>2991</v>
      </c>
      <c r="F46" s="760" t="s">
        <v>3849</v>
      </c>
      <c r="G46" s="357"/>
      <c r="H46" s="357"/>
      <c r="I46" s="760" t="s">
        <v>3849</v>
      </c>
      <c r="J46" s="760" t="s">
        <v>4561</v>
      </c>
      <c r="K46" s="1094" t="s">
        <v>4379</v>
      </c>
      <c r="L46" s="83"/>
      <c r="M46" s="62"/>
      <c r="N46" s="62"/>
      <c r="O46" s="62"/>
    </row>
    <row r="47" spans="2:15" s="71" customFormat="1" ht="11.25" hidden="1" customHeight="1" thickTop="1">
      <c r="B47" s="491"/>
      <c r="C47" s="1567" t="s">
        <v>3752</v>
      </c>
      <c r="D47" s="1568" t="s">
        <v>4562</v>
      </c>
      <c r="E47" s="1569">
        <v>44523</v>
      </c>
      <c r="F47" s="1573" t="s">
        <v>2159</v>
      </c>
      <c r="G47" s="1574" t="s">
        <v>4563</v>
      </c>
      <c r="H47" s="1576"/>
      <c r="I47" s="1125">
        <v>44535</v>
      </c>
      <c r="J47" s="1125"/>
      <c r="K47" s="1575">
        <v>44559</v>
      </c>
      <c r="L47" s="83" t="s">
        <v>3884</v>
      </c>
      <c r="M47" s="62"/>
      <c r="N47" s="62"/>
      <c r="O47" s="62"/>
    </row>
    <row r="48" spans="2:15" s="71" customFormat="1" ht="11.25" hidden="1" customHeight="1" thickBot="1">
      <c r="B48" s="491"/>
      <c r="C48" s="1502" t="s">
        <v>3761</v>
      </c>
      <c r="D48" s="1503" t="s">
        <v>4373</v>
      </c>
      <c r="E48" s="1552">
        <v>44529</v>
      </c>
      <c r="F48" s="1504">
        <v>44541</v>
      </c>
      <c r="G48" s="1564" t="s">
        <v>4564</v>
      </c>
      <c r="H48" s="1142"/>
      <c r="I48" s="1126">
        <v>44542</v>
      </c>
      <c r="J48" s="1126"/>
      <c r="K48" s="1126">
        <v>44555</v>
      </c>
      <c r="L48" s="368" t="s">
        <v>3884</v>
      </c>
      <c r="M48" s="62"/>
      <c r="N48" s="62"/>
      <c r="O48" s="62"/>
    </row>
    <row r="49" spans="2:15" s="71" customFormat="1" ht="11.25" hidden="1" customHeight="1" thickTop="1">
      <c r="B49" s="491"/>
      <c r="C49" s="1510" t="s">
        <v>3339</v>
      </c>
      <c r="D49" s="1511" t="s">
        <v>4381</v>
      </c>
      <c r="E49" s="1511">
        <v>44548</v>
      </c>
      <c r="F49" s="1620" t="s">
        <v>2159</v>
      </c>
      <c r="G49" s="1598" t="s">
        <v>4565</v>
      </c>
      <c r="H49" s="1589" t="s">
        <v>4566</v>
      </c>
      <c r="I49" s="1590">
        <v>44214</v>
      </c>
      <c r="J49" s="1583">
        <v>44226</v>
      </c>
      <c r="K49" s="1583">
        <v>44231</v>
      </c>
      <c r="L49" s="83" t="s">
        <v>3884</v>
      </c>
      <c r="M49" s="62"/>
      <c r="N49" s="62"/>
      <c r="O49" s="62"/>
    </row>
    <row r="50" spans="2:15" s="71" customFormat="1" ht="11.25" hidden="1" customHeight="1" thickBot="1">
      <c r="B50" s="491"/>
      <c r="C50" s="1502"/>
      <c r="D50" s="1503"/>
      <c r="E50" s="1503"/>
      <c r="F50" s="1504"/>
      <c r="G50" s="1599"/>
      <c r="H50" s="1591"/>
      <c r="I50" s="1592">
        <v>44563</v>
      </c>
      <c r="J50" s="1592"/>
      <c r="K50" s="1592">
        <v>44576</v>
      </c>
      <c r="L50" s="368" t="s">
        <v>3884</v>
      </c>
      <c r="M50" s="62"/>
      <c r="N50" s="62"/>
      <c r="O50" s="62"/>
    </row>
    <row r="51" spans="2:15" s="71" customFormat="1" ht="11.25" hidden="1" customHeight="1" thickTop="1">
      <c r="B51" s="491"/>
      <c r="C51" s="1510" t="s">
        <v>3747</v>
      </c>
      <c r="D51" s="1511" t="s">
        <v>4385</v>
      </c>
      <c r="E51" s="1511">
        <v>44567</v>
      </c>
      <c r="F51" s="1620" t="s">
        <v>2159</v>
      </c>
      <c r="G51" s="1140" t="s">
        <v>4567</v>
      </c>
      <c r="H51" s="1125" t="s">
        <v>4568</v>
      </c>
      <c r="I51" s="1358">
        <v>44608</v>
      </c>
      <c r="J51" s="1125">
        <v>44615</v>
      </c>
      <c r="K51" s="1125">
        <v>44620</v>
      </c>
      <c r="L51" s="83" t="s">
        <v>3884</v>
      </c>
      <c r="M51" s="62"/>
      <c r="N51" s="62"/>
      <c r="O51" s="62"/>
    </row>
    <row r="52" spans="2:15" s="71" customFormat="1" ht="11.25" hidden="1" customHeight="1" thickBot="1">
      <c r="B52" s="491"/>
      <c r="C52" s="1502" t="s">
        <v>2860</v>
      </c>
      <c r="D52" s="1503" t="s">
        <v>4387</v>
      </c>
      <c r="E52" s="1503">
        <v>44569</v>
      </c>
      <c r="F52" s="1504">
        <v>44585</v>
      </c>
      <c r="G52" s="1595"/>
      <c r="H52" s="1142"/>
      <c r="I52" s="1126"/>
      <c r="J52" s="1126"/>
      <c r="K52" s="1126"/>
      <c r="L52" s="368" t="s">
        <v>3884</v>
      </c>
      <c r="M52" s="62"/>
      <c r="N52" s="62"/>
      <c r="O52" s="62"/>
    </row>
    <row r="53" spans="2:15" s="71" customFormat="1" ht="11.25" hidden="1" customHeight="1" thickTop="1">
      <c r="B53" s="491"/>
      <c r="C53" s="1510" t="s">
        <v>3758</v>
      </c>
      <c r="D53" s="1511" t="s">
        <v>4390</v>
      </c>
      <c r="E53" s="1511">
        <v>44578</v>
      </c>
      <c r="F53" s="1620" t="s">
        <v>2159</v>
      </c>
      <c r="G53" s="1140"/>
      <c r="H53" s="1125"/>
      <c r="I53" s="1358"/>
      <c r="J53" s="1125"/>
      <c r="K53" s="1125"/>
      <c r="L53" s="83" t="s">
        <v>3884</v>
      </c>
      <c r="M53" s="62"/>
      <c r="N53" s="62"/>
      <c r="O53" s="62"/>
    </row>
    <row r="54" spans="2:15" s="71" customFormat="1" ht="11.25" hidden="1" customHeight="1" thickBot="1">
      <c r="B54" s="491"/>
      <c r="C54" s="1642" t="s">
        <v>3346</v>
      </c>
      <c r="D54" s="1643" t="s">
        <v>4569</v>
      </c>
      <c r="E54" s="1643">
        <v>44578</v>
      </c>
      <c r="F54" s="1644">
        <v>44598</v>
      </c>
      <c r="G54" s="1594"/>
      <c r="H54" s="1142"/>
      <c r="I54" s="1126"/>
      <c r="J54" s="1126"/>
      <c r="K54" s="1126"/>
      <c r="L54" s="368" t="s">
        <v>3884</v>
      </c>
      <c r="M54" s="62"/>
      <c r="N54" s="62"/>
      <c r="O54" s="62"/>
    </row>
    <row r="55" spans="2:15" s="71" customFormat="1" ht="11.25" hidden="1" customHeight="1" thickTop="1">
      <c r="B55" s="491"/>
      <c r="C55" s="1510" t="s">
        <v>2442</v>
      </c>
      <c r="D55" s="1511" t="s">
        <v>4392</v>
      </c>
      <c r="E55" s="1671">
        <v>44594</v>
      </c>
      <c r="F55" s="1620" t="s">
        <v>2159</v>
      </c>
      <c r="G55" s="1232" t="s">
        <v>4570</v>
      </c>
      <c r="H55" s="1125" t="s">
        <v>4571</v>
      </c>
      <c r="I55" s="1358">
        <v>44627</v>
      </c>
      <c r="J55" s="1125">
        <v>44639</v>
      </c>
      <c r="K55" s="1125">
        <v>44644</v>
      </c>
      <c r="L55" s="83" t="s">
        <v>3884</v>
      </c>
      <c r="M55" s="62"/>
      <c r="N55" s="62"/>
      <c r="O55" s="62"/>
    </row>
    <row r="56" spans="2:15" s="71" customFormat="1" ht="11.25" hidden="1" customHeight="1" thickBot="1">
      <c r="B56" s="491"/>
      <c r="C56" s="1502"/>
      <c r="D56" s="1503"/>
      <c r="E56" s="1675"/>
      <c r="F56" s="1673"/>
      <c r="G56" s="1594"/>
      <c r="H56" s="1142"/>
      <c r="I56" s="1126"/>
      <c r="J56" s="1126"/>
      <c r="K56" s="1126"/>
      <c r="L56" s="368" t="s">
        <v>3884</v>
      </c>
      <c r="M56" s="62"/>
      <c r="N56" s="62"/>
      <c r="O56" s="62"/>
    </row>
    <row r="57" spans="2:15" s="71" customFormat="1" ht="11.25" hidden="1" customHeight="1" thickTop="1">
      <c r="B57" s="491"/>
      <c r="C57" s="725" t="s">
        <v>3339</v>
      </c>
      <c r="D57" s="279" t="s">
        <v>4572</v>
      </c>
      <c r="E57" s="279">
        <v>44808</v>
      </c>
      <c r="F57" s="1683">
        <v>44816</v>
      </c>
      <c r="G57" s="1596" t="s">
        <v>4137</v>
      </c>
      <c r="H57" s="1125" t="s">
        <v>4573</v>
      </c>
      <c r="I57" s="1922">
        <v>44830</v>
      </c>
      <c r="J57" s="1565">
        <v>44842</v>
      </c>
      <c r="K57" s="1565">
        <v>44847</v>
      </c>
      <c r="L57" s="83" t="s">
        <v>1949</v>
      </c>
      <c r="M57" s="62"/>
      <c r="N57" s="62"/>
      <c r="O57" s="62"/>
    </row>
    <row r="58" spans="2:15" s="71" customFormat="1" ht="11.25" hidden="1" customHeight="1" thickBot="1">
      <c r="B58" s="491"/>
      <c r="C58" s="1684"/>
      <c r="D58" s="76"/>
      <c r="E58" s="76"/>
      <c r="F58" s="1685"/>
      <c r="G58" s="1141"/>
      <c r="H58" s="1370"/>
      <c r="I58" s="1126"/>
      <c r="J58" s="1126"/>
      <c r="K58" s="1126"/>
      <c r="L58" s="368" t="s">
        <v>3884</v>
      </c>
      <c r="M58" s="62"/>
      <c r="N58" s="62"/>
      <c r="O58" s="62"/>
    </row>
    <row r="59" spans="2:15" s="71" customFormat="1" ht="11.25" hidden="1" customHeight="1" thickTop="1">
      <c r="B59" s="491"/>
      <c r="C59" s="725" t="s">
        <v>3769</v>
      </c>
      <c r="D59" s="279" t="s">
        <v>4574</v>
      </c>
      <c r="E59" s="279">
        <v>44814</v>
      </c>
      <c r="F59" s="1683">
        <v>44827</v>
      </c>
      <c r="G59" s="1596" t="s">
        <v>4137</v>
      </c>
      <c r="H59" s="1125" t="s">
        <v>4573</v>
      </c>
      <c r="I59" s="1922">
        <v>44830</v>
      </c>
      <c r="J59" s="1565">
        <v>44842</v>
      </c>
      <c r="K59" s="1565">
        <v>44847</v>
      </c>
      <c r="L59" s="83" t="s">
        <v>1949</v>
      </c>
      <c r="M59" s="62"/>
      <c r="N59" s="62"/>
      <c r="O59" s="62"/>
    </row>
    <row r="60" spans="2:15" s="71" customFormat="1" ht="11.25" hidden="1" customHeight="1" thickBot="1">
      <c r="B60" s="491"/>
      <c r="C60" s="1684" t="s">
        <v>2151</v>
      </c>
      <c r="D60" s="76" t="s">
        <v>4575</v>
      </c>
      <c r="E60" s="76"/>
      <c r="F60" s="1685"/>
      <c r="G60" s="1141" t="s">
        <v>4567</v>
      </c>
      <c r="H60" s="1370" t="s">
        <v>4576</v>
      </c>
      <c r="I60" s="1126">
        <v>44836</v>
      </c>
      <c r="J60" s="1126">
        <v>44848</v>
      </c>
      <c r="K60" s="1126">
        <v>44853</v>
      </c>
      <c r="L60" s="368" t="s">
        <v>1949</v>
      </c>
      <c r="M60" s="62"/>
      <c r="N60" s="62"/>
      <c r="O60" s="62"/>
    </row>
    <row r="61" spans="2:15" s="71" customFormat="1" ht="11.25" hidden="1" customHeight="1">
      <c r="B61" s="491"/>
      <c r="C61" s="725" t="s">
        <v>3774</v>
      </c>
      <c r="D61" s="279" t="s">
        <v>4577</v>
      </c>
      <c r="E61" s="1765">
        <v>44826</v>
      </c>
      <c r="F61" s="1683">
        <v>44837</v>
      </c>
      <c r="G61" s="1596" t="s">
        <v>4137</v>
      </c>
      <c r="H61" s="1125" t="s">
        <v>4578</v>
      </c>
      <c r="I61" s="1922">
        <v>44844</v>
      </c>
      <c r="J61" s="1565">
        <v>44856</v>
      </c>
      <c r="K61" s="1565">
        <v>44861</v>
      </c>
      <c r="L61" s="83" t="s">
        <v>1949</v>
      </c>
      <c r="M61" s="62"/>
      <c r="N61" s="62"/>
      <c r="O61" s="62"/>
    </row>
    <row r="62" spans="2:15" s="71" customFormat="1" ht="11.25" hidden="1" customHeight="1" thickBot="1">
      <c r="B62" s="491"/>
      <c r="C62" s="1684"/>
      <c r="D62" s="76"/>
      <c r="E62" s="76"/>
      <c r="F62" s="1685"/>
      <c r="G62" s="1141"/>
      <c r="H62" s="1370"/>
      <c r="I62" s="1126"/>
      <c r="J62" s="1126"/>
      <c r="K62" s="1126"/>
      <c r="L62" s="368" t="s">
        <v>3884</v>
      </c>
      <c r="M62" s="62"/>
      <c r="N62" s="62"/>
      <c r="O62" s="62"/>
    </row>
    <row r="63" spans="2:15" s="71" customFormat="1" ht="11.25" hidden="1" customHeight="1">
      <c r="B63" s="491"/>
      <c r="C63" s="725" t="s">
        <v>3758</v>
      </c>
      <c r="D63" s="279" t="s">
        <v>4579</v>
      </c>
      <c r="E63" s="279">
        <v>44839</v>
      </c>
      <c r="F63" s="1955">
        <v>44851</v>
      </c>
      <c r="G63" s="1596" t="s">
        <v>4137</v>
      </c>
      <c r="H63" s="1125" t="s">
        <v>4578</v>
      </c>
      <c r="I63" s="1922">
        <v>44844</v>
      </c>
      <c r="J63" s="1565">
        <v>44856</v>
      </c>
      <c r="K63" s="1565">
        <v>44861</v>
      </c>
      <c r="L63" s="83" t="s">
        <v>3884</v>
      </c>
      <c r="M63" s="62"/>
      <c r="N63" s="62"/>
      <c r="O63" s="62"/>
    </row>
    <row r="64" spans="2:15" s="71" customFormat="1" ht="11.25" hidden="1" customHeight="1" thickBot="1">
      <c r="B64" s="491"/>
      <c r="C64" s="1684"/>
      <c r="D64" s="76"/>
      <c r="E64" s="76"/>
      <c r="F64" s="1685"/>
      <c r="G64" s="1141" t="s">
        <v>4580</v>
      </c>
      <c r="H64" s="1370" t="s">
        <v>4581</v>
      </c>
      <c r="I64" s="1126">
        <v>44847</v>
      </c>
      <c r="J64" s="1126">
        <v>44859</v>
      </c>
      <c r="K64" s="1126">
        <v>44864</v>
      </c>
      <c r="L64" s="368" t="s">
        <v>3884</v>
      </c>
      <c r="M64" s="62"/>
      <c r="N64" s="62"/>
      <c r="O64" s="62"/>
    </row>
    <row r="65" spans="2:15" s="71" customFormat="1" ht="11.25" hidden="1" customHeight="1" thickTop="1">
      <c r="B65" s="491"/>
      <c r="C65" s="725" t="s">
        <v>3744</v>
      </c>
      <c r="D65" s="279" t="s">
        <v>4582</v>
      </c>
      <c r="E65" s="279">
        <v>44839</v>
      </c>
      <c r="F65" s="1683">
        <v>44852</v>
      </c>
      <c r="G65" s="1232" t="s">
        <v>4580</v>
      </c>
      <c r="H65" s="1125" t="s">
        <v>4581</v>
      </c>
      <c r="I65" s="1358">
        <v>44853</v>
      </c>
      <c r="J65" s="1125">
        <f>I65+12</f>
        <v>44865</v>
      </c>
      <c r="K65" s="1125">
        <f>J65+5</f>
        <v>44870</v>
      </c>
      <c r="L65" s="83" t="str">
        <f>IF(I65&gt;F65,".","XX")</f>
        <v>.</v>
      </c>
      <c r="M65" s="62"/>
      <c r="N65" s="62"/>
      <c r="O65" s="62"/>
    </row>
    <row r="66" spans="2:15" s="71" customFormat="1" ht="11.25" hidden="1" customHeight="1" thickBot="1">
      <c r="B66" s="491"/>
      <c r="C66" s="1684"/>
      <c r="D66" s="76"/>
      <c r="E66" s="76"/>
      <c r="F66" s="1685"/>
      <c r="G66" s="1141"/>
      <c r="H66" s="1370"/>
      <c r="I66" s="1126"/>
      <c r="J66" s="1126"/>
      <c r="K66" s="1126"/>
      <c r="L66" s="368" t="str">
        <f>IF(I66&gt;F65,".","XX")</f>
        <v>XX</v>
      </c>
      <c r="M66" s="62"/>
      <c r="N66" s="62"/>
      <c r="O66" s="62"/>
    </row>
    <row r="67" spans="2:15" s="71" customFormat="1" ht="11.25" hidden="1" customHeight="1">
      <c r="B67" s="491"/>
      <c r="C67" s="725" t="s">
        <v>2442</v>
      </c>
      <c r="D67" s="279" t="s">
        <v>4583</v>
      </c>
      <c r="E67" s="279">
        <v>44840</v>
      </c>
      <c r="F67" s="1683">
        <v>44858</v>
      </c>
      <c r="G67" s="1978" t="s">
        <v>2151</v>
      </c>
      <c r="H67" s="1125" t="s">
        <v>4584</v>
      </c>
      <c r="I67" s="1922">
        <v>44861</v>
      </c>
      <c r="J67" s="1565">
        <f>I67+12</f>
        <v>44873</v>
      </c>
      <c r="K67" s="1565">
        <f>J67+5</f>
        <v>44878</v>
      </c>
      <c r="L67" s="83" t="str">
        <f>IF(I67&gt;F67,".","XX")</f>
        <v>.</v>
      </c>
      <c r="M67" s="62"/>
      <c r="N67" s="62"/>
      <c r="O67" s="62"/>
    </row>
    <row r="68" spans="2:15" s="71" customFormat="1" ht="11.25" hidden="1" customHeight="1" thickBot="1">
      <c r="B68" s="491"/>
      <c r="C68" s="1684"/>
      <c r="D68" s="76"/>
      <c r="E68" s="76"/>
      <c r="F68" s="1685"/>
      <c r="G68" s="1141"/>
      <c r="H68" s="1370"/>
      <c r="I68" s="1126"/>
      <c r="J68" s="1126"/>
      <c r="K68" s="1126"/>
      <c r="L68" s="368" t="str">
        <f>IF(I68&gt;F67,".","XX")</f>
        <v>XX</v>
      </c>
      <c r="M68" s="62"/>
      <c r="N68" s="62"/>
      <c r="O68" s="62"/>
    </row>
    <row r="69" spans="2:15" s="71" customFormat="1" ht="18.75" hidden="1" customHeight="1" thickTop="1">
      <c r="B69" s="491"/>
      <c r="C69" s="349"/>
      <c r="D69" s="350"/>
      <c r="E69" s="351" t="s">
        <v>1985</v>
      </c>
      <c r="F69" s="1091" t="s">
        <v>3786</v>
      </c>
      <c r="G69" s="352" t="s">
        <v>4550</v>
      </c>
      <c r="H69" s="1091" t="s">
        <v>1988</v>
      </c>
      <c r="I69" s="1091" t="s">
        <v>218</v>
      </c>
      <c r="J69" s="1093" t="s">
        <v>4585</v>
      </c>
      <c r="K69" s="1185" t="s">
        <v>4586</v>
      </c>
      <c r="L69" s="83"/>
      <c r="M69" s="62"/>
      <c r="N69" s="62"/>
      <c r="O69" s="62"/>
    </row>
    <row r="70" spans="2:15" s="71" customFormat="1" ht="15.75" hidden="1" customHeight="1" thickBot="1">
      <c r="B70" s="491"/>
      <c r="C70" s="354"/>
      <c r="D70" s="1241" t="s">
        <v>3742</v>
      </c>
      <c r="E70" s="356" t="s">
        <v>2991</v>
      </c>
      <c r="F70" s="760" t="s">
        <v>3849</v>
      </c>
      <c r="G70" s="357"/>
      <c r="H70" s="357"/>
      <c r="I70" s="760" t="s">
        <v>3849</v>
      </c>
      <c r="J70" s="760" t="s">
        <v>4561</v>
      </c>
      <c r="K70" s="1094" t="s">
        <v>4424</v>
      </c>
      <c r="L70" s="83"/>
      <c r="M70" s="62"/>
      <c r="N70" s="62"/>
      <c r="O70" s="62"/>
    </row>
    <row r="71" spans="2:15" s="71" customFormat="1" ht="11.25" hidden="1" customHeight="1" thickTop="1">
      <c r="B71" s="491"/>
      <c r="C71" s="725" t="s">
        <v>4587</v>
      </c>
      <c r="D71" s="279" t="s">
        <v>4588</v>
      </c>
      <c r="E71" s="1765">
        <v>44854</v>
      </c>
      <c r="F71" s="1683">
        <v>44866</v>
      </c>
      <c r="G71" s="1232" t="s">
        <v>4589</v>
      </c>
      <c r="H71" s="1125" t="s">
        <v>4590</v>
      </c>
      <c r="I71" s="1358">
        <v>44871</v>
      </c>
      <c r="J71" s="1125">
        <f>I71+13</f>
        <v>44884</v>
      </c>
      <c r="K71" s="1125">
        <f>J71+6</f>
        <v>44890</v>
      </c>
      <c r="L71" s="83" t="str">
        <f>IF(I71&gt;F71,".","XX")</f>
        <v>.</v>
      </c>
      <c r="M71" s="62"/>
      <c r="N71" s="62"/>
      <c r="O71" s="62"/>
    </row>
    <row r="72" spans="2:15" s="71" customFormat="1" ht="11.25" hidden="1" customHeight="1" thickBot="1">
      <c r="B72" s="491"/>
      <c r="C72" s="1684"/>
      <c r="D72" s="76"/>
      <c r="E72" s="76"/>
      <c r="F72" s="1685"/>
      <c r="G72" s="1141"/>
      <c r="H72" s="1370"/>
      <c r="I72" s="1126"/>
      <c r="J72" s="1126"/>
      <c r="K72" s="1126"/>
      <c r="L72" s="368" t="str">
        <f>IF(I72&gt;F71,".","XX")</f>
        <v>XX</v>
      </c>
      <c r="M72" s="62"/>
      <c r="N72" s="62"/>
      <c r="O72" s="62"/>
    </row>
    <row r="73" spans="2:15" s="71" customFormat="1" ht="11.25" hidden="1" customHeight="1">
      <c r="B73" s="491"/>
      <c r="C73" s="725" t="s">
        <v>3761</v>
      </c>
      <c r="D73" s="279" t="s">
        <v>4591</v>
      </c>
      <c r="E73" s="279">
        <v>44862</v>
      </c>
      <c r="F73" s="1683">
        <v>44875</v>
      </c>
      <c r="G73" s="1232" t="s">
        <v>4592</v>
      </c>
      <c r="H73" s="1125" t="s">
        <v>4593</v>
      </c>
      <c r="I73" s="1358">
        <v>44881</v>
      </c>
      <c r="J73" s="1125">
        <f>I73+13</f>
        <v>44894</v>
      </c>
      <c r="K73" s="1125">
        <f>J73+6+1</f>
        <v>44901</v>
      </c>
      <c r="L73" s="83" t="str">
        <f>IF(I73&gt;F73,".","XX")</f>
        <v>.</v>
      </c>
      <c r="M73" s="62"/>
      <c r="N73" s="62"/>
      <c r="O73" s="62"/>
    </row>
    <row r="74" spans="2:15" s="71" customFormat="1" ht="11.25" hidden="1" customHeight="1">
      <c r="B74" s="491"/>
      <c r="C74" s="1684"/>
      <c r="D74" s="76"/>
      <c r="E74" s="76"/>
      <c r="F74" s="1685"/>
      <c r="G74" s="1141"/>
      <c r="H74" s="1370"/>
      <c r="I74" s="1126"/>
      <c r="J74" s="1126"/>
      <c r="K74" s="1126"/>
      <c r="L74" s="368" t="str">
        <f>IF(I74&gt;F73,".","XX")</f>
        <v>XX</v>
      </c>
      <c r="M74" s="62"/>
      <c r="N74" s="62"/>
      <c r="O74" s="62"/>
    </row>
    <row r="75" spans="2:15" s="71" customFormat="1" ht="11.25" hidden="1" customHeight="1">
      <c r="B75" s="491"/>
      <c r="C75" s="725" t="s">
        <v>3337</v>
      </c>
      <c r="D75" s="279" t="s">
        <v>4594</v>
      </c>
      <c r="E75" s="279">
        <v>44868</v>
      </c>
      <c r="F75" s="1683">
        <v>44879</v>
      </c>
      <c r="G75" s="1232" t="s">
        <v>4595</v>
      </c>
      <c r="H75" s="1125" t="s">
        <v>4596</v>
      </c>
      <c r="I75" s="1358">
        <v>44885</v>
      </c>
      <c r="J75" s="1125">
        <f>I75+13</f>
        <v>44898</v>
      </c>
      <c r="K75" s="1125">
        <f>J75+6</f>
        <v>44904</v>
      </c>
      <c r="L75" s="83" t="str">
        <f>IF(I75&gt;F75,".","XX")</f>
        <v>.</v>
      </c>
      <c r="M75" s="62"/>
      <c r="N75" s="62"/>
      <c r="O75" s="62"/>
    </row>
    <row r="76" spans="2:15" s="71" customFormat="1" ht="11.25" hidden="1" customHeight="1" thickBot="1">
      <c r="B76" s="491"/>
      <c r="C76" s="1684"/>
      <c r="D76" s="76"/>
      <c r="E76" s="76"/>
      <c r="F76" s="1685"/>
      <c r="G76" s="1141"/>
      <c r="H76" s="1370"/>
      <c r="I76" s="1126"/>
      <c r="J76" s="1126"/>
      <c r="K76" s="1126"/>
      <c r="L76" s="368" t="str">
        <f>IF(I76&gt;F75,".","XX")</f>
        <v>XX</v>
      </c>
      <c r="M76" s="62"/>
      <c r="N76" s="62"/>
      <c r="O76" s="62"/>
    </row>
    <row r="77" spans="2:15" s="71" customFormat="1" ht="11.25" hidden="1" customHeight="1" thickTop="1">
      <c r="B77" s="491"/>
      <c r="C77" s="725"/>
      <c r="D77" s="279"/>
      <c r="E77" s="1765"/>
      <c r="F77" s="1683"/>
      <c r="G77" s="1232" t="s">
        <v>4597</v>
      </c>
      <c r="H77" s="1125" t="s">
        <v>4598</v>
      </c>
      <c r="I77" s="1358">
        <v>44892</v>
      </c>
      <c r="J77" s="1125">
        <f>I77+13</f>
        <v>44905</v>
      </c>
      <c r="K77" s="1125">
        <f>J77+6</f>
        <v>44911</v>
      </c>
      <c r="L77" s="83" t="str">
        <f>IF(I77&gt;F77,".","XX")</f>
        <v>.</v>
      </c>
      <c r="M77" s="62"/>
      <c r="N77" s="62"/>
      <c r="O77" s="62"/>
    </row>
    <row r="78" spans="2:15" s="71" customFormat="1" ht="11.25" hidden="1" customHeight="1" thickBot="1">
      <c r="B78" s="491"/>
      <c r="C78" s="1684"/>
      <c r="D78" s="76"/>
      <c r="E78" s="76"/>
      <c r="F78" s="1685"/>
      <c r="G78" s="1141"/>
      <c r="H78" s="1370"/>
      <c r="I78" s="1126"/>
      <c r="J78" s="1126"/>
      <c r="K78" s="1126"/>
      <c r="L78" s="368" t="str">
        <f>IF(I78&gt;F77,".","XX")</f>
        <v>XX</v>
      </c>
      <c r="M78" s="62"/>
      <c r="N78" s="62"/>
      <c r="O78" s="62"/>
    </row>
    <row r="79" spans="2:15" s="71" customFormat="1" ht="11.25" hidden="1" customHeight="1" thickTop="1">
      <c r="B79" s="491"/>
      <c r="C79" s="725"/>
      <c r="D79" s="279"/>
      <c r="E79" s="1765"/>
      <c r="F79" s="1683"/>
      <c r="G79" s="1232" t="s">
        <v>4551</v>
      </c>
      <c r="H79" s="1125" t="s">
        <v>4599</v>
      </c>
      <c r="I79" s="1358">
        <f>I77+7</f>
        <v>44899</v>
      </c>
      <c r="J79" s="1125">
        <f>I79+13</f>
        <v>44912</v>
      </c>
      <c r="K79" s="1125">
        <f>J79+6</f>
        <v>44918</v>
      </c>
      <c r="L79" s="83" t="str">
        <f>IF(I79&gt;F79,".","XX")</f>
        <v>.</v>
      </c>
      <c r="M79" s="62"/>
      <c r="N79" s="62"/>
      <c r="O79" s="62"/>
    </row>
    <row r="80" spans="2:15" s="71" customFormat="1" ht="11.25" hidden="1" customHeight="1" thickBot="1">
      <c r="B80" s="491"/>
      <c r="C80" s="1684"/>
      <c r="D80" s="76"/>
      <c r="E80" s="76"/>
      <c r="F80" s="1685"/>
      <c r="G80" s="1141"/>
      <c r="H80" s="1370"/>
      <c r="I80" s="1126"/>
      <c r="J80" s="1126"/>
      <c r="K80" s="1126"/>
      <c r="L80" s="368" t="str">
        <f>IF(I80&gt;F79,".","XX")</f>
        <v>XX</v>
      </c>
      <c r="M80" s="62"/>
      <c r="N80" s="62"/>
      <c r="O80" s="62"/>
    </row>
    <row r="81" spans="2:15" s="71" customFormat="1" ht="11.25" hidden="1" customHeight="1" thickTop="1">
      <c r="B81" s="491"/>
      <c r="C81" s="368"/>
      <c r="D81" s="62"/>
      <c r="E81" s="62"/>
      <c r="F81" s="62"/>
      <c r="N81" s="62"/>
      <c r="O81" s="62"/>
    </row>
    <row r="82" spans="2:15" s="71" customFormat="1" ht="11.25" hidden="1" customHeight="1" thickBot="1">
      <c r="B82" s="491"/>
      <c r="C82" s="368"/>
      <c r="D82" s="62"/>
      <c r="E82" s="62"/>
      <c r="F82" s="62"/>
      <c r="N82" s="62"/>
      <c r="O82" s="62"/>
    </row>
    <row r="83" spans="2:15" s="71" customFormat="1" ht="27.75" hidden="1">
      <c r="B83" s="491"/>
      <c r="C83" s="349"/>
      <c r="D83" s="350"/>
      <c r="E83" s="351" t="s">
        <v>1985</v>
      </c>
      <c r="F83" s="1091" t="s">
        <v>3786</v>
      </c>
      <c r="G83" s="352" t="s">
        <v>4550</v>
      </c>
      <c r="H83" s="1091" t="s">
        <v>1988</v>
      </c>
      <c r="I83" s="1091" t="s">
        <v>3899</v>
      </c>
      <c r="J83" s="1092" t="s">
        <v>1794</v>
      </c>
      <c r="K83" s="1093" t="s">
        <v>4372</v>
      </c>
      <c r="L83" s="368"/>
      <c r="M83" s="62"/>
      <c r="N83" s="62"/>
      <c r="O83" s="62"/>
    </row>
    <row r="84" spans="2:15" s="71" customFormat="1" ht="11.25" hidden="1" customHeight="1" thickBot="1">
      <c r="B84" s="491"/>
      <c r="C84" s="3208" t="s">
        <v>4459</v>
      </c>
      <c r="D84" s="1241" t="s">
        <v>3900</v>
      </c>
      <c r="E84" s="356" t="s">
        <v>2991</v>
      </c>
      <c r="F84" s="760" t="s">
        <v>3849</v>
      </c>
      <c r="G84" s="357"/>
      <c r="H84" s="357"/>
      <c r="I84" s="760" t="s">
        <v>3849</v>
      </c>
      <c r="J84" s="760" t="s">
        <v>4600</v>
      </c>
      <c r="K84" s="1094" t="s">
        <v>4601</v>
      </c>
      <c r="L84" s="368"/>
      <c r="M84" s="62"/>
      <c r="N84" s="62"/>
      <c r="O84" s="62"/>
    </row>
    <row r="85" spans="2:15" s="71" customFormat="1" ht="11.25" hidden="1" customHeight="1" thickTop="1">
      <c r="B85" s="491"/>
      <c r="C85" s="725" t="s">
        <v>3752</v>
      </c>
      <c r="D85" s="279" t="s">
        <v>4602</v>
      </c>
      <c r="E85" s="672">
        <v>44934</v>
      </c>
      <c r="F85" s="2103">
        <v>44949</v>
      </c>
      <c r="G85" s="1596" t="s">
        <v>2151</v>
      </c>
      <c r="H85" s="1125" t="s">
        <v>4603</v>
      </c>
      <c r="I85" s="1922">
        <v>44951</v>
      </c>
      <c r="J85" s="1565">
        <v>44964</v>
      </c>
      <c r="K85" s="1565">
        <v>44970</v>
      </c>
      <c r="L85" s="83" t="s">
        <v>1949</v>
      </c>
      <c r="M85" s="62"/>
      <c r="N85" s="62"/>
      <c r="O85" s="62"/>
    </row>
    <row r="86" spans="2:15" s="71" customFormat="1" ht="11.25" hidden="1" customHeight="1" thickBot="1">
      <c r="B86" s="491"/>
      <c r="C86" s="1684"/>
      <c r="D86" s="76"/>
      <c r="E86" s="2104"/>
      <c r="F86" s="2105"/>
      <c r="G86" s="1141"/>
      <c r="H86" s="1370"/>
      <c r="I86" s="1126"/>
      <c r="J86" s="1126"/>
      <c r="K86" s="1126"/>
      <c r="L86" s="368" t="s">
        <v>3884</v>
      </c>
      <c r="M86" s="62"/>
      <c r="N86" s="62"/>
      <c r="O86" s="62"/>
    </row>
    <row r="87" spans="2:15" s="71" customFormat="1" ht="11.25" hidden="1" customHeight="1" thickTop="1">
      <c r="B87" s="491"/>
      <c r="C87" s="725" t="s">
        <v>3761</v>
      </c>
      <c r="D87" s="279" t="s">
        <v>4438</v>
      </c>
      <c r="E87" s="1765">
        <v>44577</v>
      </c>
      <c r="F87" s="1683">
        <v>44956</v>
      </c>
      <c r="G87" s="1596" t="s">
        <v>2151</v>
      </c>
      <c r="H87" s="1125" t="s">
        <v>4604</v>
      </c>
      <c r="I87" s="1922">
        <v>44965</v>
      </c>
      <c r="J87" s="1565">
        <v>44978</v>
      </c>
      <c r="K87" s="1565">
        <v>44984</v>
      </c>
      <c r="L87" s="83" t="s">
        <v>1949</v>
      </c>
      <c r="M87" s="62"/>
      <c r="N87" s="62"/>
      <c r="O87" s="62"/>
    </row>
    <row r="88" spans="2:15" s="71" customFormat="1" ht="11.25" hidden="1" customHeight="1" thickBot="1">
      <c r="B88" s="491"/>
      <c r="C88" s="1684"/>
      <c r="D88" s="76"/>
      <c r="E88" s="76"/>
      <c r="F88" s="1685"/>
      <c r="G88" s="1141"/>
      <c r="H88" s="1370"/>
      <c r="I88" s="1126"/>
      <c r="J88" s="1126"/>
      <c r="K88" s="1126"/>
      <c r="L88" s="368" t="s">
        <v>3884</v>
      </c>
      <c r="M88" s="62"/>
      <c r="N88" s="62"/>
      <c r="O88" s="62"/>
    </row>
    <row r="89" spans="2:15" s="71" customFormat="1" ht="11.25" hidden="1" customHeight="1" thickTop="1" thickBot="1">
      <c r="B89" s="491"/>
      <c r="C89" s="725" t="s">
        <v>3337</v>
      </c>
      <c r="D89" s="279" t="s">
        <v>4605</v>
      </c>
      <c r="E89" s="278">
        <v>44949</v>
      </c>
      <c r="F89" s="1683">
        <v>44963</v>
      </c>
      <c r="G89" s="1596" t="s">
        <v>2151</v>
      </c>
      <c r="H89" s="1125" t="s">
        <v>4606</v>
      </c>
      <c r="I89" s="1922">
        <v>44972</v>
      </c>
      <c r="J89" s="1565">
        <v>44985</v>
      </c>
      <c r="K89" s="1565">
        <v>44991</v>
      </c>
      <c r="L89" s="83" t="s">
        <v>1949</v>
      </c>
      <c r="M89" s="62"/>
      <c r="N89" s="62"/>
      <c r="O89" s="62"/>
    </row>
    <row r="90" spans="2:15" s="71" customFormat="1" ht="11.25" hidden="1" customHeight="1" thickTop="1" thickBot="1">
      <c r="B90" s="491"/>
      <c r="C90" s="1684"/>
      <c r="D90" s="76"/>
      <c r="E90" s="76"/>
      <c r="F90" s="1685"/>
      <c r="G90" s="1141"/>
      <c r="H90" s="1370"/>
      <c r="I90" s="1126"/>
      <c r="J90" s="1126"/>
      <c r="K90" s="1126"/>
      <c r="L90" s="368" t="s">
        <v>3884</v>
      </c>
      <c r="M90" s="62"/>
      <c r="N90" s="62"/>
      <c r="O90" s="62"/>
    </row>
    <row r="91" spans="2:15" s="71" customFormat="1" ht="11.25" hidden="1" customHeight="1" thickTop="1">
      <c r="B91" s="491"/>
      <c r="C91" s="2271" t="s">
        <v>3774</v>
      </c>
      <c r="D91" s="2272" t="s">
        <v>4451</v>
      </c>
      <c r="E91" s="2272">
        <v>44999</v>
      </c>
      <c r="F91" s="2273">
        <v>45010</v>
      </c>
      <c r="G91" s="1596" t="s">
        <v>2151</v>
      </c>
      <c r="H91" s="1125" t="s">
        <v>4607</v>
      </c>
      <c r="I91" s="2285">
        <v>45007</v>
      </c>
      <c r="J91" s="1565">
        <v>45020</v>
      </c>
      <c r="K91" s="1565">
        <v>45026</v>
      </c>
      <c r="L91" s="83" t="s">
        <v>3884</v>
      </c>
      <c r="M91" s="62"/>
      <c r="N91" s="62"/>
      <c r="O91" s="62"/>
    </row>
    <row r="92" spans="2:15" s="71" customFormat="1" ht="11.25" hidden="1" customHeight="1" thickBot="1">
      <c r="B92" s="491"/>
      <c r="C92" s="1477"/>
      <c r="D92" s="1478"/>
      <c r="E92" s="1478"/>
      <c r="F92" s="2278"/>
      <c r="G92" s="2234" t="s">
        <v>4608</v>
      </c>
      <c r="H92" s="2235" t="s">
        <v>4609</v>
      </c>
      <c r="I92" s="2236">
        <v>45014</v>
      </c>
      <c r="J92" s="2236">
        <v>45027</v>
      </c>
      <c r="K92" s="2236">
        <v>45033</v>
      </c>
      <c r="L92" s="368" t="s">
        <v>1949</v>
      </c>
      <c r="M92" s="62"/>
      <c r="N92" s="62"/>
      <c r="O92" s="62"/>
    </row>
    <row r="93" spans="2:15" s="71" customFormat="1" ht="11.25" hidden="1" customHeight="1">
      <c r="B93" s="491"/>
      <c r="C93" s="2265" t="s">
        <v>3777</v>
      </c>
      <c r="D93" s="2266" t="s">
        <v>4448</v>
      </c>
      <c r="E93" s="2266">
        <v>45005</v>
      </c>
      <c r="F93" s="1377" t="s">
        <v>2159</v>
      </c>
      <c r="G93" s="1232" t="s">
        <v>4597</v>
      </c>
      <c r="H93" s="1125" t="s">
        <v>4610</v>
      </c>
      <c r="I93" s="2286">
        <v>45021</v>
      </c>
      <c r="J93" s="1125">
        <v>45034</v>
      </c>
      <c r="K93" s="1125">
        <v>45040</v>
      </c>
      <c r="L93" s="83" t="s">
        <v>3884</v>
      </c>
      <c r="M93" s="62"/>
      <c r="N93" s="62"/>
      <c r="O93" s="62"/>
    </row>
    <row r="94" spans="2:15" s="71" customFormat="1" ht="11.25" hidden="1" customHeight="1">
      <c r="B94" s="491"/>
      <c r="C94" s="2274" t="s">
        <v>3889</v>
      </c>
      <c r="D94" s="2275" t="s">
        <v>4611</v>
      </c>
      <c r="E94" s="2275">
        <v>45007</v>
      </c>
      <c r="F94" s="2276">
        <v>45016</v>
      </c>
      <c r="G94" s="1141"/>
      <c r="H94" s="1370"/>
      <c r="I94" s="1126"/>
      <c r="J94" s="1126"/>
      <c r="K94" s="1126"/>
      <c r="L94" s="368" t="s">
        <v>3884</v>
      </c>
      <c r="M94" s="62"/>
      <c r="N94" s="62"/>
      <c r="O94" s="62"/>
    </row>
    <row r="95" spans="2:15" s="71" customFormat="1" ht="11.25" hidden="1" customHeight="1" thickTop="1">
      <c r="B95" s="491"/>
      <c r="C95" s="2271" t="s">
        <v>3761</v>
      </c>
      <c r="D95" s="2272" t="s">
        <v>3762</v>
      </c>
      <c r="E95" s="2277">
        <v>45128</v>
      </c>
      <c r="F95" s="2273">
        <v>45137</v>
      </c>
      <c r="G95" s="1596" t="s">
        <v>2151</v>
      </c>
      <c r="H95" s="1125" t="s">
        <v>4612</v>
      </c>
      <c r="I95" s="2285">
        <v>45142</v>
      </c>
      <c r="J95" s="1565">
        <v>45154</v>
      </c>
      <c r="K95" s="1565">
        <v>45159</v>
      </c>
      <c r="L95" s="83" t="s">
        <v>1949</v>
      </c>
      <c r="M95" s="62"/>
      <c r="N95" s="62"/>
      <c r="O95" s="62"/>
    </row>
    <row r="96" spans="2:15" s="71" customFormat="1" ht="11.25" hidden="1" customHeight="1" thickBot="1">
      <c r="B96" s="491"/>
      <c r="C96" s="1477"/>
      <c r="D96" s="1478"/>
      <c r="E96" s="1478"/>
      <c r="F96" s="2278"/>
      <c r="G96" s="1141"/>
      <c r="H96" s="1370"/>
      <c r="I96" s="1126"/>
      <c r="J96" s="1126"/>
      <c r="K96" s="1126"/>
      <c r="L96" s="368" t="s">
        <v>3884</v>
      </c>
      <c r="M96" s="62"/>
      <c r="N96" s="62"/>
      <c r="O96" s="62"/>
    </row>
    <row r="97" spans="2:15" s="71" customFormat="1" ht="11.25" hidden="1" customHeight="1" thickTop="1">
      <c r="B97" s="491"/>
      <c r="C97" s="2271" t="s">
        <v>3777</v>
      </c>
      <c r="D97" s="2272" t="s">
        <v>3778</v>
      </c>
      <c r="E97" s="2272">
        <v>45170</v>
      </c>
      <c r="F97" s="2273">
        <v>45181</v>
      </c>
      <c r="G97" s="1596" t="s">
        <v>2151</v>
      </c>
      <c r="H97" s="1125" t="s">
        <v>3906</v>
      </c>
      <c r="I97" s="2285">
        <v>45191</v>
      </c>
      <c r="J97" s="1565">
        <v>45203</v>
      </c>
      <c r="K97" s="1565">
        <v>45208</v>
      </c>
      <c r="L97" s="83" t="s">
        <v>1949</v>
      </c>
      <c r="M97" s="62"/>
      <c r="N97" s="62"/>
      <c r="O97" s="62"/>
    </row>
    <row r="98" spans="2:15" s="71" customFormat="1" ht="11.25" hidden="1" customHeight="1" thickBot="1">
      <c r="B98" s="491"/>
      <c r="C98" s="1477"/>
      <c r="D98" s="1478"/>
      <c r="E98" s="1478"/>
      <c r="F98" s="2278"/>
      <c r="G98" s="1141"/>
      <c r="H98" s="1370"/>
      <c r="I98" s="1126"/>
      <c r="J98" s="1126"/>
      <c r="K98" s="1126"/>
      <c r="L98" s="368" t="s">
        <v>3884</v>
      </c>
      <c r="M98" s="62"/>
      <c r="N98" s="62"/>
      <c r="O98" s="62"/>
    </row>
    <row r="99" spans="2:15" s="71" customFormat="1" ht="11.25" hidden="1" customHeight="1" thickTop="1">
      <c r="B99" s="491"/>
      <c r="C99" s="2271" t="s">
        <v>3752</v>
      </c>
      <c r="D99" s="2272" t="s">
        <v>3908</v>
      </c>
      <c r="E99" s="2272">
        <v>45190</v>
      </c>
      <c r="F99" s="2273">
        <v>45203</v>
      </c>
      <c r="G99" s="1596" t="s">
        <v>2151</v>
      </c>
      <c r="H99" s="1125" t="s">
        <v>4613</v>
      </c>
      <c r="I99" s="2285">
        <v>45212</v>
      </c>
      <c r="J99" s="1565">
        <v>45224</v>
      </c>
      <c r="K99" s="1565">
        <v>45229</v>
      </c>
      <c r="L99" s="83" t="s">
        <v>1949</v>
      </c>
      <c r="M99" s="62"/>
      <c r="N99" s="62"/>
      <c r="O99" s="62"/>
    </row>
    <row r="100" spans="2:15" s="71" customFormat="1" ht="11.25" hidden="1" customHeight="1" thickBot="1">
      <c r="B100" s="491"/>
      <c r="C100" s="1477"/>
      <c r="D100" s="1478"/>
      <c r="E100" s="1478"/>
      <c r="F100" s="2278"/>
      <c r="G100" s="2841" t="s">
        <v>4489</v>
      </c>
      <c r="H100" s="1370"/>
      <c r="I100" s="1126"/>
      <c r="J100" s="1126"/>
      <c r="K100" s="1126"/>
      <c r="L100" s="368" t="s">
        <v>3884</v>
      </c>
      <c r="M100" s="62"/>
      <c r="N100" s="62"/>
      <c r="O100" s="62"/>
    </row>
    <row r="101" spans="2:15" s="71" customFormat="1" ht="11.25" hidden="1" customHeight="1" thickTop="1">
      <c r="B101" s="491"/>
      <c r="C101" s="2271" t="s">
        <v>2442</v>
      </c>
      <c r="D101" s="2272" t="s">
        <v>4465</v>
      </c>
      <c r="E101" s="2272">
        <v>45302</v>
      </c>
      <c r="F101" s="2273">
        <v>45314</v>
      </c>
      <c r="G101" s="1232" t="s">
        <v>4614</v>
      </c>
      <c r="H101" s="1125" t="s">
        <v>4615</v>
      </c>
      <c r="I101" s="2286">
        <v>45317</v>
      </c>
      <c r="J101" s="1125">
        <v>45329</v>
      </c>
      <c r="K101" s="1125">
        <v>45334</v>
      </c>
      <c r="L101" s="83" t="s">
        <v>1949</v>
      </c>
      <c r="M101" s="62"/>
      <c r="N101" s="62"/>
      <c r="O101" s="62"/>
    </row>
    <row r="102" spans="2:15" s="71" customFormat="1" ht="11.25" hidden="1" customHeight="1" thickBot="1">
      <c r="B102" s="491"/>
      <c r="C102" s="1477"/>
      <c r="D102" s="1478"/>
      <c r="E102" s="1478"/>
      <c r="F102" s="2278"/>
      <c r="G102" s="1141"/>
      <c r="H102" s="1370"/>
      <c r="I102" s="1126"/>
      <c r="J102" s="1126"/>
      <c r="K102" s="1126"/>
      <c r="L102" s="368" t="s">
        <v>3884</v>
      </c>
      <c r="M102" s="62"/>
      <c r="N102" s="62"/>
      <c r="O102" s="62"/>
    </row>
    <row r="103" spans="2:15" s="71" customFormat="1" ht="27.75">
      <c r="B103" s="491"/>
      <c r="C103" s="1439"/>
      <c r="D103" s="350"/>
      <c r="E103" s="351" t="s">
        <v>1985</v>
      </c>
      <c r="F103" s="1842" t="s">
        <v>3786</v>
      </c>
      <c r="G103" s="352" t="s">
        <v>4550</v>
      </c>
      <c r="H103" s="1091" t="s">
        <v>1988</v>
      </c>
      <c r="I103" s="1091" t="s">
        <v>3899</v>
      </c>
      <c r="J103" s="1092" t="s">
        <v>1794</v>
      </c>
      <c r="K103" s="1093" t="s">
        <v>4372</v>
      </c>
      <c r="L103" s="368"/>
      <c r="M103" s="62"/>
      <c r="N103" s="62"/>
      <c r="O103" s="62"/>
    </row>
    <row r="104" spans="2:15" s="71" customFormat="1" ht="11.25" customHeight="1" thickBot="1">
      <c r="B104" s="491"/>
      <c r="C104" s="3208" t="s">
        <v>4468</v>
      </c>
      <c r="D104" s="1241" t="s">
        <v>4469</v>
      </c>
      <c r="E104" s="356" t="s">
        <v>3595</v>
      </c>
      <c r="F104" s="760" t="s">
        <v>3849</v>
      </c>
      <c r="G104" s="357"/>
      <c r="H104" s="357"/>
      <c r="I104" s="760" t="s">
        <v>3849</v>
      </c>
      <c r="J104" s="760" t="s">
        <v>4600</v>
      </c>
      <c r="K104" s="1094" t="s">
        <v>4601</v>
      </c>
      <c r="L104" s="368"/>
      <c r="M104" s="62"/>
      <c r="N104" s="62"/>
      <c r="O104" s="62"/>
    </row>
    <row r="105" spans="2:15" s="71" customFormat="1" ht="11.25" hidden="1" customHeight="1" thickTop="1">
      <c r="B105" s="491"/>
      <c r="C105" s="3071" t="s">
        <v>4616</v>
      </c>
      <c r="D105" s="3072" t="s">
        <v>4617</v>
      </c>
      <c r="E105" s="2272">
        <v>45322</v>
      </c>
      <c r="F105" s="2273">
        <v>45333</v>
      </c>
      <c r="G105" s="3043" t="s">
        <v>2151</v>
      </c>
      <c r="H105" s="1565" t="s">
        <v>4618</v>
      </c>
      <c r="I105" s="2285">
        <v>45338</v>
      </c>
      <c r="J105" s="1565">
        <v>45350</v>
      </c>
      <c r="K105" s="1565">
        <v>45355</v>
      </c>
      <c r="L105" s="83" t="s">
        <v>1949</v>
      </c>
      <c r="M105" s="62"/>
      <c r="N105" s="62"/>
      <c r="O105" s="62"/>
    </row>
    <row r="106" spans="2:15" s="71" customFormat="1" ht="11.25" hidden="1" customHeight="1" thickBot="1">
      <c r="B106" s="491"/>
      <c r="C106" s="3073" t="s">
        <v>3889</v>
      </c>
      <c r="D106" s="3074" t="s">
        <v>4619</v>
      </c>
      <c r="E106" s="3075">
        <v>45321</v>
      </c>
      <c r="F106" s="3076">
        <v>45331</v>
      </c>
      <c r="G106" s="1141"/>
      <c r="H106" s="1370"/>
      <c r="I106" s="1126"/>
      <c r="J106" s="1126"/>
      <c r="K106" s="1126"/>
      <c r="L106" s="368" t="s">
        <v>3884</v>
      </c>
      <c r="M106" s="62"/>
      <c r="N106" s="62"/>
      <c r="O106" s="62"/>
    </row>
    <row r="107" spans="2:15" s="71" customFormat="1" ht="11.25" hidden="1" customHeight="1" thickTop="1">
      <c r="B107" s="491"/>
      <c r="C107" s="3223" t="s">
        <v>2119</v>
      </c>
      <c r="D107" s="3224" t="s">
        <v>4620</v>
      </c>
      <c r="E107" s="3225">
        <v>45370</v>
      </c>
      <c r="F107" s="3226">
        <v>45379</v>
      </c>
      <c r="G107" s="3269" t="s">
        <v>2813</v>
      </c>
      <c r="H107" s="1125" t="s">
        <v>4621</v>
      </c>
      <c r="I107" s="2286">
        <v>45380</v>
      </c>
      <c r="J107" s="1565"/>
      <c r="K107" s="1565"/>
      <c r="L107" s="83" t="str">
        <f>IF(I107&gt;F107,".","XX")</f>
        <v>.</v>
      </c>
      <c r="M107" s="62"/>
      <c r="N107" s="62"/>
      <c r="O107" s="62"/>
    </row>
    <row r="108" spans="2:15" s="71" customFormat="1" ht="11.25" hidden="1" customHeight="1" thickBot="1">
      <c r="B108" s="491"/>
      <c r="C108" s="3231" t="s">
        <v>4622</v>
      </c>
      <c r="D108" s="3232" t="s">
        <v>4623</v>
      </c>
      <c r="E108" s="3233">
        <v>45368</v>
      </c>
      <c r="F108" s="3234" t="s">
        <v>4624</v>
      </c>
      <c r="G108" s="3078"/>
      <c r="H108" s="1370"/>
      <c r="I108" s="1126"/>
      <c r="J108" s="1603"/>
      <c r="K108" s="1603"/>
      <c r="L108" s="368" t="str">
        <f>IF(I108&gt;F107,".","XX")</f>
        <v>XX</v>
      </c>
      <c r="M108" s="62"/>
      <c r="N108" s="62"/>
      <c r="O108" s="62"/>
    </row>
    <row r="109" spans="2:15" s="71" customFormat="1" ht="13.5" customHeight="1" thickTop="1">
      <c r="B109" s="491"/>
      <c r="C109" s="1128" t="s">
        <v>2183</v>
      </c>
      <c r="D109" s="1129" t="s">
        <v>4480</v>
      </c>
      <c r="E109" s="1129">
        <v>45424</v>
      </c>
      <c r="F109" s="1366">
        <v>45435</v>
      </c>
      <c r="G109" s="1232" t="s">
        <v>4625</v>
      </c>
      <c r="H109" s="3477" t="s">
        <v>4626</v>
      </c>
      <c r="I109" s="2286">
        <v>45436</v>
      </c>
      <c r="J109" s="1125">
        <v>45448</v>
      </c>
      <c r="K109" s="1125">
        <v>45453</v>
      </c>
      <c r="L109" s="83" t="s">
        <v>1949</v>
      </c>
      <c r="M109" s="62"/>
      <c r="N109" s="62"/>
      <c r="O109" s="62"/>
    </row>
    <row r="110" spans="2:15" s="71" customFormat="1" ht="13.5" customHeight="1" thickBot="1">
      <c r="B110" s="491"/>
      <c r="C110" s="3372" t="s">
        <v>3761</v>
      </c>
      <c r="D110" s="3373" t="s">
        <v>4482</v>
      </c>
      <c r="E110" s="3373">
        <v>45425</v>
      </c>
      <c r="F110" s="3374">
        <v>45435</v>
      </c>
      <c r="G110" s="3078"/>
      <c r="H110" s="3478"/>
      <c r="I110" s="1126"/>
      <c r="J110" s="1126"/>
      <c r="K110" s="1126"/>
      <c r="L110" s="368" t="s">
        <v>3884</v>
      </c>
      <c r="M110" s="62"/>
      <c r="N110" s="62"/>
      <c r="O110" s="62"/>
    </row>
    <row r="111" spans="2:15" s="71" customFormat="1" ht="13.5" customHeight="1" thickTop="1">
      <c r="B111" s="491"/>
      <c r="C111" s="1128" t="s">
        <v>2091</v>
      </c>
      <c r="D111" s="1129" t="s">
        <v>4483</v>
      </c>
      <c r="E111" s="3490" t="s">
        <v>2159</v>
      </c>
      <c r="F111" s="3489">
        <v>45442</v>
      </c>
      <c r="G111" s="1232" t="s">
        <v>3212</v>
      </c>
      <c r="H111" s="3477" t="s">
        <v>4627</v>
      </c>
      <c r="I111" s="2286">
        <f>I109+7</f>
        <v>45443</v>
      </c>
      <c r="J111" s="1125">
        <f>I111+12</f>
        <v>45455</v>
      </c>
      <c r="K111" s="1125">
        <f>J111+5</f>
        <v>45460</v>
      </c>
      <c r="L111" s="83" t="str">
        <f>IF(I111&gt;F111,".","XX")</f>
        <v>.</v>
      </c>
      <c r="M111" s="62"/>
      <c r="N111" s="62"/>
      <c r="O111" s="62"/>
    </row>
    <row r="112" spans="2:15" s="71" customFormat="1" ht="13.5" customHeight="1" thickBot="1">
      <c r="B112" s="491"/>
      <c r="C112" s="1477" t="s">
        <v>2091</v>
      </c>
      <c r="D112" s="1478" t="s">
        <v>4485</v>
      </c>
      <c r="E112" s="3490" t="s">
        <v>2159</v>
      </c>
      <c r="F112" s="2278"/>
      <c r="G112" s="3078"/>
      <c r="H112" s="3478"/>
      <c r="I112" s="1126"/>
      <c r="J112" s="1126"/>
      <c r="K112" s="1126"/>
      <c r="L112" s="368" t="str">
        <f>IF(I112&gt;F111,".","XX")</f>
        <v>XX</v>
      </c>
      <c r="M112" s="62"/>
      <c r="N112" s="62"/>
      <c r="O112" s="62"/>
    </row>
    <row r="113" spans="2:15" s="71" customFormat="1" ht="13.5" customHeight="1" thickTop="1">
      <c r="B113" s="491"/>
      <c r="C113" s="1128" t="s">
        <v>4338</v>
      </c>
      <c r="D113" s="1129" t="s">
        <v>4339</v>
      </c>
      <c r="E113" s="3224">
        <v>45440</v>
      </c>
      <c r="F113" s="3226">
        <f>E113+11</f>
        <v>45451</v>
      </c>
      <c r="G113" s="1232" t="s">
        <v>4628</v>
      </c>
      <c r="H113" s="3477" t="s">
        <v>4629</v>
      </c>
      <c r="I113" s="2286">
        <f>I111+7</f>
        <v>45450</v>
      </c>
      <c r="J113" s="1125">
        <f>I113+12</f>
        <v>45462</v>
      </c>
      <c r="K113" s="1125">
        <f>J113+5</f>
        <v>45467</v>
      </c>
      <c r="L113" s="83" t="str">
        <f>IF(I113&gt;F113,".","XX")</f>
        <v>XX</v>
      </c>
      <c r="M113" s="62"/>
      <c r="N113" s="62"/>
      <c r="O113" s="62"/>
    </row>
    <row r="114" spans="2:15" s="71" customFormat="1" ht="13.5" customHeight="1" thickBot="1">
      <c r="B114" s="491"/>
      <c r="C114" s="1477" t="s">
        <v>4487</v>
      </c>
      <c r="D114" s="1478" t="s">
        <v>4488</v>
      </c>
      <c r="E114" s="1478">
        <v>45441</v>
      </c>
      <c r="F114" s="2278">
        <f>E114+11</f>
        <v>45452</v>
      </c>
      <c r="G114" s="3078"/>
      <c r="H114" s="3479"/>
      <c r="I114" s="1126"/>
      <c r="J114" s="1126"/>
      <c r="K114" s="1126"/>
      <c r="L114" s="368" t="str">
        <f>IF(I114&gt;F113,".","XX")</f>
        <v>XX</v>
      </c>
      <c r="M114" s="62"/>
      <c r="N114" s="62"/>
      <c r="O114" s="62"/>
    </row>
    <row r="115" spans="2:15" s="71" customFormat="1" ht="13.5" customHeight="1" thickTop="1">
      <c r="B115" s="491"/>
      <c r="C115" s="1128"/>
      <c r="D115" s="1129"/>
      <c r="E115" s="1129"/>
      <c r="F115" s="1366"/>
      <c r="G115" s="1232" t="s">
        <v>4630</v>
      </c>
      <c r="H115" s="1125" t="s">
        <v>4631</v>
      </c>
      <c r="I115" s="2286">
        <f>I113+7</f>
        <v>45457</v>
      </c>
      <c r="J115" s="1125">
        <f>I115+12</f>
        <v>45469</v>
      </c>
      <c r="K115" s="1125">
        <f>J115+5</f>
        <v>45474</v>
      </c>
      <c r="L115" s="83" t="str">
        <f>IF(I115&gt;F115,".","XX")</f>
        <v>.</v>
      </c>
      <c r="M115" s="62"/>
      <c r="N115" s="62"/>
      <c r="O115" s="62"/>
    </row>
    <row r="116" spans="2:15" s="71" customFormat="1" ht="13.5" customHeight="1" thickBot="1">
      <c r="B116" s="491"/>
      <c r="C116" s="3372" t="s">
        <v>4338</v>
      </c>
      <c r="D116" s="3373" t="s">
        <v>4339</v>
      </c>
      <c r="E116" s="3373">
        <v>45446</v>
      </c>
      <c r="F116" s="3374">
        <f>E116+11</f>
        <v>45457</v>
      </c>
      <c r="G116" s="3078"/>
      <c r="H116" s="1370"/>
      <c r="I116" s="1126"/>
      <c r="J116" s="1126"/>
      <c r="K116" s="1126"/>
      <c r="L116" s="368" t="str">
        <f>IF(I116&gt;F115,".","XX")</f>
        <v>XX</v>
      </c>
      <c r="M116" s="62"/>
      <c r="N116" s="62"/>
      <c r="O116" s="62"/>
    </row>
    <row r="117" spans="2:15" s="71" customFormat="1" ht="13.5" customHeight="1" thickTop="1">
      <c r="B117" s="491"/>
      <c r="C117" s="1128" t="s">
        <v>4491</v>
      </c>
      <c r="D117" s="1129" t="s">
        <v>4492</v>
      </c>
      <c r="E117" s="1129">
        <v>45451</v>
      </c>
      <c r="F117" s="1366">
        <f>E117+11</f>
        <v>45462</v>
      </c>
      <c r="G117" s="1232" t="s">
        <v>4632</v>
      </c>
      <c r="H117" s="1125" t="s">
        <v>4633</v>
      </c>
      <c r="I117" s="2286">
        <f>I115+7</f>
        <v>45464</v>
      </c>
      <c r="J117" s="1125">
        <f>I117+12</f>
        <v>45476</v>
      </c>
      <c r="K117" s="1125">
        <f>J117+5</f>
        <v>45481</v>
      </c>
      <c r="L117" s="83" t="str">
        <f>IF(I117&gt;F117,".","XX")</f>
        <v>.</v>
      </c>
      <c r="M117" s="62"/>
      <c r="N117" s="62"/>
      <c r="O117" s="62"/>
    </row>
    <row r="118" spans="2:15" s="71" customFormat="1" ht="13.5" customHeight="1" thickBot="1">
      <c r="B118" s="491"/>
      <c r="C118" s="3308"/>
      <c r="D118" s="1478"/>
      <c r="E118" s="1478"/>
      <c r="F118" s="2278"/>
      <c r="G118" s="3078"/>
      <c r="H118" s="1370"/>
      <c r="I118" s="1126"/>
      <c r="J118" s="1126"/>
      <c r="K118" s="1126"/>
      <c r="L118" s="368" t="str">
        <f>IF(I118&gt;F117,".","XX")</f>
        <v>XX</v>
      </c>
      <c r="M118" s="62"/>
      <c r="N118" s="62"/>
      <c r="O118" s="62"/>
    </row>
    <row r="119" spans="2:15" s="71" customFormat="1" ht="13.5" customHeight="1" thickTop="1">
      <c r="B119" s="491"/>
      <c r="C119" s="1128" t="s">
        <v>2078</v>
      </c>
      <c r="D119" s="1129" t="s">
        <v>4495</v>
      </c>
      <c r="E119" s="1129">
        <v>45456</v>
      </c>
      <c r="F119" s="1366">
        <f>E119+11</f>
        <v>45467</v>
      </c>
      <c r="G119" s="1232" t="s">
        <v>4634</v>
      </c>
      <c r="H119" s="1125" t="s">
        <v>4635</v>
      </c>
      <c r="I119" s="2286">
        <f>I117+7</f>
        <v>45471</v>
      </c>
      <c r="J119" s="1125">
        <f>I119+12</f>
        <v>45483</v>
      </c>
      <c r="K119" s="1125">
        <f>J119+5</f>
        <v>45488</v>
      </c>
      <c r="L119" s="83" t="str">
        <f>IF(I119&gt;F119,".","XX")</f>
        <v>.</v>
      </c>
      <c r="M119" s="62"/>
      <c r="N119" s="62"/>
      <c r="O119" s="62"/>
    </row>
    <row r="120" spans="2:15" s="71" customFormat="1" ht="13.5" customHeight="1" thickBot="1">
      <c r="B120" s="491"/>
      <c r="C120" s="1477"/>
      <c r="D120" s="1478"/>
      <c r="E120" s="1478"/>
      <c r="F120" s="2278"/>
      <c r="G120" s="3078"/>
      <c r="H120" s="1370"/>
      <c r="I120" s="1126"/>
      <c r="J120" s="1126"/>
      <c r="K120" s="1126"/>
      <c r="L120" s="368" t="str">
        <f>IF(I120&gt;F119,".","XX")</f>
        <v>XX</v>
      </c>
      <c r="M120" s="62"/>
      <c r="N120" s="62"/>
      <c r="O120" s="62"/>
    </row>
    <row r="121" spans="2:15" s="71" customFormat="1" ht="13.5" customHeight="1" thickTop="1">
      <c r="B121" s="491"/>
      <c r="C121" s="1128" t="s">
        <v>2155</v>
      </c>
      <c r="D121" s="1129" t="s">
        <v>4498</v>
      </c>
      <c r="E121" s="1129">
        <v>45459</v>
      </c>
      <c r="F121" s="1366">
        <f>E121+11</f>
        <v>45470</v>
      </c>
      <c r="G121" s="1232" t="s">
        <v>4636</v>
      </c>
      <c r="H121" s="1125" t="s">
        <v>4637</v>
      </c>
      <c r="I121" s="2286">
        <f>I119+7</f>
        <v>45478</v>
      </c>
      <c r="J121" s="1125">
        <f>I121+12</f>
        <v>45490</v>
      </c>
      <c r="K121" s="1125">
        <f>J121+5</f>
        <v>45495</v>
      </c>
      <c r="L121" s="83" t="str">
        <f>IF(I121&gt;F121,".","XX")</f>
        <v>.</v>
      </c>
      <c r="M121" s="62"/>
      <c r="N121" s="62"/>
      <c r="O121" s="62"/>
    </row>
    <row r="122" spans="2:15" s="71" customFormat="1" ht="13.5" customHeight="1" thickBot="1">
      <c r="B122" s="491"/>
      <c r="C122" s="1477"/>
      <c r="D122" s="1478"/>
      <c r="E122" s="1478"/>
      <c r="F122" s="2278"/>
      <c r="G122" s="3078"/>
      <c r="H122" s="1370"/>
      <c r="I122" s="1126"/>
      <c r="J122" s="1126"/>
      <c r="K122" s="1126"/>
      <c r="L122" s="368" t="str">
        <f>IF(I122&gt;F121,".","XX")</f>
        <v>XX</v>
      </c>
      <c r="M122" s="62"/>
      <c r="N122" s="62"/>
      <c r="O122" s="62"/>
    </row>
    <row r="123" spans="2:15" s="71" customFormat="1" ht="13.5" customHeight="1" thickTop="1">
      <c r="B123" s="491"/>
      <c r="C123" s="1128" t="s">
        <v>2183</v>
      </c>
      <c r="D123" s="1129" t="s">
        <v>4501</v>
      </c>
      <c r="E123" s="1129">
        <v>45467</v>
      </c>
      <c r="F123" s="1366">
        <v>45480</v>
      </c>
      <c r="G123" s="1232" t="s">
        <v>4638</v>
      </c>
      <c r="H123" s="1125" t="s">
        <v>4639</v>
      </c>
      <c r="I123" s="2286">
        <f>I121+7</f>
        <v>45485</v>
      </c>
      <c r="J123" s="1125">
        <f>I123+12</f>
        <v>45497</v>
      </c>
      <c r="K123" s="1125">
        <f>J123+5</f>
        <v>45502</v>
      </c>
      <c r="L123" s="83" t="str">
        <f>IF(I123&gt;F123,".","XX")</f>
        <v>.</v>
      </c>
      <c r="M123" s="62"/>
      <c r="N123" s="62"/>
      <c r="O123" s="62"/>
    </row>
    <row r="124" spans="2:15" s="71" customFormat="1" ht="13.5" customHeight="1" thickBot="1">
      <c r="B124" s="491"/>
      <c r="C124" s="1477"/>
      <c r="D124" s="1478"/>
      <c r="E124" s="1478"/>
      <c r="F124" s="2278"/>
      <c r="G124" s="3078"/>
      <c r="H124" s="1370"/>
      <c r="I124" s="1126"/>
      <c r="J124" s="1126"/>
      <c r="K124" s="1126"/>
      <c r="L124" s="368" t="str">
        <f>IF(I124&gt;F123,".","XX")</f>
        <v>XX</v>
      </c>
      <c r="M124" s="62"/>
      <c r="N124" s="62"/>
      <c r="O124" s="62"/>
    </row>
    <row r="125" spans="2:15" s="71" customFormat="1" ht="13.5" customHeight="1" thickTop="1">
      <c r="B125" s="491"/>
      <c r="C125" s="1128" t="s">
        <v>1426</v>
      </c>
      <c r="D125" s="1129" t="s">
        <v>4504</v>
      </c>
      <c r="E125" s="1129">
        <v>45469</v>
      </c>
      <c r="F125" s="2338" t="s">
        <v>2159</v>
      </c>
      <c r="G125" s="2779" t="s">
        <v>4640</v>
      </c>
      <c r="H125" s="1125" t="s">
        <v>4641</v>
      </c>
      <c r="I125" s="2286">
        <f>I123+7</f>
        <v>45492</v>
      </c>
      <c r="J125" s="1125">
        <f>I125+12</f>
        <v>45504</v>
      </c>
      <c r="K125" s="1125">
        <f>J125+5</f>
        <v>45509</v>
      </c>
      <c r="L125" s="83" t="str">
        <f>IF(I125&gt;F125,".","XX")</f>
        <v>XX</v>
      </c>
      <c r="M125" s="62"/>
      <c r="N125" s="62"/>
      <c r="O125" s="62"/>
    </row>
    <row r="126" spans="2:15" s="71" customFormat="1" ht="13.5" customHeight="1" thickBot="1">
      <c r="B126" s="491"/>
      <c r="C126" s="3720" t="s">
        <v>2183</v>
      </c>
      <c r="D126" s="3721" t="s">
        <v>4501</v>
      </c>
      <c r="E126" s="3721">
        <v>45467</v>
      </c>
      <c r="F126" s="1664">
        <v>45478</v>
      </c>
      <c r="G126" s="3750" t="s">
        <v>4642</v>
      </c>
      <c r="H126" s="1370"/>
      <c r="I126" s="1126"/>
      <c r="J126" s="1126"/>
      <c r="K126" s="1126"/>
      <c r="L126" s="368" t="str">
        <f>IF(I126&gt;F125,".","XX")</f>
        <v>XX</v>
      </c>
      <c r="M126" s="62"/>
      <c r="N126" s="62"/>
      <c r="O126" s="62"/>
    </row>
    <row r="127" spans="2:15" s="71" customFormat="1" ht="13.5" customHeight="1" thickTop="1">
      <c r="B127" s="491"/>
      <c r="C127" s="1128" t="s">
        <v>2119</v>
      </c>
      <c r="D127" s="1129" t="s">
        <v>4506</v>
      </c>
      <c r="E127" s="1129">
        <v>45480</v>
      </c>
      <c r="F127" s="1366">
        <f>E127+11</f>
        <v>45491</v>
      </c>
      <c r="G127" s="2779" t="s">
        <v>3212</v>
      </c>
      <c r="H127" s="1125" t="s">
        <v>4643</v>
      </c>
      <c r="I127" s="2286">
        <f>I125+7</f>
        <v>45499</v>
      </c>
      <c r="J127" s="1125">
        <f>I127+12</f>
        <v>45511</v>
      </c>
      <c r="K127" s="1125">
        <f>J127+5</f>
        <v>45516</v>
      </c>
      <c r="L127" s="83" t="str">
        <f>IF(I127&gt;F127,".","XX")</f>
        <v>.</v>
      </c>
      <c r="M127" s="62"/>
      <c r="N127" s="62"/>
      <c r="O127" s="62"/>
    </row>
    <row r="128" spans="2:15" s="71" customFormat="1" ht="13.5" customHeight="1" thickBot="1">
      <c r="B128" s="491"/>
      <c r="C128" s="1477"/>
      <c r="D128" s="1478"/>
      <c r="E128" s="1478"/>
      <c r="F128" s="2278"/>
      <c r="G128" s="1143"/>
      <c r="H128" s="1370"/>
      <c r="I128" s="1126"/>
      <c r="J128" s="1126"/>
      <c r="K128" s="1126"/>
      <c r="L128" s="368" t="str">
        <f>IF(I128&gt;F127,".","XX")</f>
        <v>XX</v>
      </c>
      <c r="M128" s="62"/>
      <c r="N128" s="62"/>
      <c r="O128" s="62"/>
    </row>
    <row r="129" spans="2:15" s="71" customFormat="1" ht="13.5" customHeight="1" thickTop="1">
      <c r="B129" s="491"/>
      <c r="C129" s="1128" t="s">
        <v>4354</v>
      </c>
      <c r="D129" s="1129" t="s">
        <v>4355</v>
      </c>
      <c r="E129" s="1129">
        <v>45488</v>
      </c>
      <c r="F129" s="1366">
        <f>E129+11</f>
        <v>45499</v>
      </c>
      <c r="G129" s="2779" t="s">
        <v>4628</v>
      </c>
      <c r="H129" s="1125" t="s">
        <v>4644</v>
      </c>
      <c r="I129" s="2286">
        <f>I127+7</f>
        <v>45506</v>
      </c>
      <c r="J129" s="1125">
        <f>I129+12</f>
        <v>45518</v>
      </c>
      <c r="K129" s="1125">
        <f>J129+5</f>
        <v>45523</v>
      </c>
      <c r="L129" s="83" t="str">
        <f>IF(I129&gt;F129,".","XX")</f>
        <v>.</v>
      </c>
      <c r="M129" s="62"/>
      <c r="N129" s="62"/>
      <c r="O129" s="62"/>
    </row>
    <row r="130" spans="2:15" s="71" customFormat="1" ht="13.5" customHeight="1" thickBot="1">
      <c r="B130" s="491"/>
      <c r="C130" s="1477"/>
      <c r="D130" s="1478"/>
      <c r="E130" s="1478"/>
      <c r="F130" s="2278"/>
      <c r="G130" s="1143"/>
      <c r="H130" s="1370"/>
      <c r="I130" s="1126"/>
      <c r="J130" s="1126"/>
      <c r="K130" s="1126"/>
      <c r="L130" s="368" t="str">
        <f>IF(I130&gt;F129,".","XX")</f>
        <v>XX</v>
      </c>
      <c r="M130" s="62"/>
      <c r="N130" s="62"/>
      <c r="O130" s="62"/>
    </row>
    <row r="131" spans="2:15" s="71" customFormat="1" ht="13.5" customHeight="1" thickTop="1">
      <c r="B131" s="491"/>
      <c r="C131" s="1128" t="s">
        <v>4491</v>
      </c>
      <c r="D131" s="1129" t="s">
        <v>4511</v>
      </c>
      <c r="E131" s="1129">
        <v>45490</v>
      </c>
      <c r="F131" s="1366">
        <f>E131+11</f>
        <v>45501</v>
      </c>
      <c r="G131" s="2779" t="s">
        <v>4630</v>
      </c>
      <c r="H131" s="1125" t="s">
        <v>4645</v>
      </c>
      <c r="I131" s="2286">
        <f>I129+7</f>
        <v>45513</v>
      </c>
      <c r="J131" s="1125">
        <f>I131+12</f>
        <v>45525</v>
      </c>
      <c r="K131" s="1125">
        <f>J131+5</f>
        <v>45530</v>
      </c>
      <c r="L131" s="83" t="str">
        <f>IF(I131&gt;F131,".","XX")</f>
        <v>.</v>
      </c>
      <c r="M131" s="62"/>
      <c r="N131" s="62"/>
      <c r="O131" s="62"/>
    </row>
    <row r="132" spans="2:15" s="71" customFormat="1" ht="13.5" customHeight="1" thickBot="1">
      <c r="B132" s="491"/>
      <c r="C132" s="3308"/>
      <c r="D132" s="1478"/>
      <c r="E132" s="1478"/>
      <c r="F132" s="2278"/>
      <c r="G132" s="1143"/>
      <c r="H132" s="1370"/>
      <c r="I132" s="1126"/>
      <c r="J132" s="1126"/>
      <c r="K132" s="1126"/>
      <c r="L132" s="368" t="str">
        <f>IF(I132&gt;F131,".","XX")</f>
        <v>XX</v>
      </c>
      <c r="M132" s="62"/>
      <c r="N132" s="62"/>
      <c r="O132" s="62"/>
    </row>
    <row r="133" spans="2:15" s="71" customFormat="1" ht="13.5" customHeight="1" thickTop="1">
      <c r="B133" s="491"/>
      <c r="C133" s="1128" t="s">
        <v>2078</v>
      </c>
      <c r="D133" s="1129" t="s">
        <v>4513</v>
      </c>
      <c r="E133" s="1129">
        <f>E131+7</f>
        <v>45497</v>
      </c>
      <c r="F133" s="1366">
        <f>E133+11</f>
        <v>45508</v>
      </c>
      <c r="G133" s="2779" t="s">
        <v>4632</v>
      </c>
      <c r="H133" s="1125" t="s">
        <v>4646</v>
      </c>
      <c r="I133" s="2286">
        <f>I131+7</f>
        <v>45520</v>
      </c>
      <c r="J133" s="1125">
        <f>I133+12</f>
        <v>45532</v>
      </c>
      <c r="K133" s="1125">
        <f>J133+5</f>
        <v>45537</v>
      </c>
      <c r="L133" s="83" t="str">
        <f>IF(I133&gt;F133,".","XX")</f>
        <v>.</v>
      </c>
      <c r="M133" s="62"/>
      <c r="N133" s="62"/>
      <c r="O133" s="62"/>
    </row>
    <row r="134" spans="2:15" s="71" customFormat="1" ht="13.5" customHeight="1" thickBot="1">
      <c r="B134" s="491"/>
      <c r="C134" s="1477"/>
      <c r="D134" s="1478"/>
      <c r="E134" s="1478"/>
      <c r="F134" s="2278"/>
      <c r="G134" s="3078"/>
      <c r="H134" s="1370"/>
      <c r="I134" s="1126"/>
      <c r="J134" s="1126"/>
      <c r="K134" s="1126"/>
      <c r="L134" s="368" t="str">
        <f>IF(I134&gt;F133,".","XX")</f>
        <v>XX</v>
      </c>
      <c r="M134" s="62"/>
      <c r="N134" s="62"/>
      <c r="O134" s="62"/>
    </row>
    <row r="135" spans="2:15" s="71" customFormat="1" ht="13.5" customHeight="1" thickTop="1">
      <c r="B135" s="491"/>
      <c r="C135" s="1128" t="s">
        <v>2155</v>
      </c>
      <c r="D135" s="1129" t="s">
        <v>4515</v>
      </c>
      <c r="E135" s="1129">
        <f>E133+7</f>
        <v>45504</v>
      </c>
      <c r="F135" s="1366">
        <f>E135+11</f>
        <v>45515</v>
      </c>
      <c r="G135" s="2779" t="s">
        <v>4647</v>
      </c>
      <c r="H135" s="1125" t="s">
        <v>4648</v>
      </c>
      <c r="I135" s="2286">
        <f>I133+7</f>
        <v>45527</v>
      </c>
      <c r="J135" s="1125">
        <f>I135+12</f>
        <v>45539</v>
      </c>
      <c r="K135" s="1125">
        <f>J135+5</f>
        <v>45544</v>
      </c>
      <c r="L135" s="83" t="str">
        <f>IF(I135&gt;F135,".","XX")</f>
        <v>.</v>
      </c>
      <c r="M135" s="62"/>
      <c r="N135" s="62"/>
      <c r="O135" s="62"/>
    </row>
    <row r="136" spans="2:15" s="71" customFormat="1" ht="13.5" customHeight="1" thickBot="1">
      <c r="B136" s="491"/>
      <c r="C136" s="1477"/>
      <c r="D136" s="1478"/>
      <c r="E136" s="1478"/>
      <c r="F136" s="2278"/>
      <c r="G136" s="3078"/>
      <c r="H136" s="1370"/>
      <c r="I136" s="1126"/>
      <c r="J136" s="1126"/>
      <c r="K136" s="1126"/>
      <c r="L136" s="368" t="str">
        <f>IF(I136&gt;F135,".","XX")</f>
        <v>XX</v>
      </c>
      <c r="M136" s="62"/>
      <c r="N136" s="62"/>
      <c r="O136" s="62"/>
    </row>
    <row r="137" spans="2:15" s="71" customFormat="1" ht="13.5" customHeight="1" thickTop="1">
      <c r="B137" s="491"/>
      <c r="C137" s="1128" t="s">
        <v>2183</v>
      </c>
      <c r="D137" s="1129" t="s">
        <v>4517</v>
      </c>
      <c r="E137" s="1129">
        <f>E135+7</f>
        <v>45511</v>
      </c>
      <c r="F137" s="1366">
        <f>E137+11</f>
        <v>45522</v>
      </c>
      <c r="G137" s="2779" t="s">
        <v>4636</v>
      </c>
      <c r="H137" s="1125" t="s">
        <v>4649</v>
      </c>
      <c r="I137" s="2286">
        <f>I135+7</f>
        <v>45534</v>
      </c>
      <c r="J137" s="1125">
        <f>I137+12</f>
        <v>45546</v>
      </c>
      <c r="K137" s="1125">
        <f>J137+5</f>
        <v>45551</v>
      </c>
      <c r="L137" s="83" t="str">
        <f>IF(I137&gt;F137,".","XX")</f>
        <v>.</v>
      </c>
      <c r="M137" s="62"/>
      <c r="N137" s="62"/>
      <c r="O137" s="62"/>
    </row>
    <row r="138" spans="2:15" s="71" customFormat="1" ht="13.5" customHeight="1" thickBot="1">
      <c r="B138" s="491"/>
      <c r="C138" s="1477"/>
      <c r="D138" s="1478"/>
      <c r="E138" s="1478"/>
      <c r="F138" s="2278"/>
      <c r="G138" s="3078"/>
      <c r="H138" s="1370"/>
      <c r="I138" s="1126"/>
      <c r="J138" s="1126"/>
      <c r="K138" s="1126"/>
      <c r="L138" s="368" t="str">
        <f>IF(I138&gt;F137,".","XX")</f>
        <v>XX</v>
      </c>
      <c r="M138" s="62"/>
      <c r="N138" s="62"/>
      <c r="O138" s="62"/>
    </row>
    <row r="139" spans="2:15" s="71" customFormat="1" ht="13.5" customHeight="1" thickTop="1">
      <c r="B139" s="491"/>
      <c r="C139" s="1128" t="s">
        <v>2119</v>
      </c>
      <c r="D139" s="1129" t="s">
        <v>4519</v>
      </c>
      <c r="E139" s="1129">
        <f>E137+7</f>
        <v>45518</v>
      </c>
      <c r="F139" s="1366">
        <f>E139+11</f>
        <v>45529</v>
      </c>
      <c r="G139" s="2779" t="s">
        <v>4638</v>
      </c>
      <c r="H139" s="1125" t="s">
        <v>4650</v>
      </c>
      <c r="I139" s="2286">
        <f>I137+7</f>
        <v>45541</v>
      </c>
      <c r="J139" s="1125">
        <f>I139+12</f>
        <v>45553</v>
      </c>
      <c r="K139" s="1125">
        <f>J139+5</f>
        <v>45558</v>
      </c>
      <c r="L139" s="83" t="str">
        <f>IF(I139&gt;F139,".","XX")</f>
        <v>.</v>
      </c>
      <c r="M139" s="62"/>
      <c r="N139" s="62"/>
      <c r="O139" s="62"/>
    </row>
    <row r="140" spans="2:15" s="71" customFormat="1" ht="13.5" customHeight="1" thickBot="1">
      <c r="B140" s="491"/>
      <c r="C140" s="1477"/>
      <c r="D140" s="1478"/>
      <c r="E140" s="1478"/>
      <c r="F140" s="2278"/>
      <c r="G140" s="3078"/>
      <c r="H140" s="1370"/>
      <c r="I140" s="1126"/>
      <c r="J140" s="1126"/>
      <c r="K140" s="1126"/>
      <c r="L140" s="368" t="str">
        <f>IF(I140&gt;F139,".","XX")</f>
        <v>XX</v>
      </c>
      <c r="M140" s="62"/>
      <c r="N140" s="62"/>
      <c r="O140" s="62"/>
    </row>
    <row r="141" spans="2:15" s="71" customFormat="1" ht="13.5" customHeight="1" thickTop="1">
      <c r="B141" s="491"/>
      <c r="C141" s="1128" t="s">
        <v>4338</v>
      </c>
      <c r="D141" s="1129" t="s">
        <v>4521</v>
      </c>
      <c r="E141" s="1129">
        <f>E139+7</f>
        <v>45525</v>
      </c>
      <c r="F141" s="1366">
        <f>E141+11</f>
        <v>45536</v>
      </c>
      <c r="G141" s="2779" t="s">
        <v>4640</v>
      </c>
      <c r="H141" s="1125" t="s">
        <v>4651</v>
      </c>
      <c r="I141" s="2286">
        <f>I139+7</f>
        <v>45548</v>
      </c>
      <c r="J141" s="1125">
        <f>I141+12</f>
        <v>45560</v>
      </c>
      <c r="K141" s="1125">
        <f>J141+5</f>
        <v>45565</v>
      </c>
      <c r="L141" s="83" t="str">
        <f>IF(I141&gt;F141,".","XX")</f>
        <v>.</v>
      </c>
      <c r="M141" s="62"/>
      <c r="N141" s="62"/>
      <c r="O141" s="62"/>
    </row>
    <row r="142" spans="2:15" s="71" customFormat="1" ht="13.5" customHeight="1" thickBot="1">
      <c r="B142" s="491"/>
      <c r="C142" s="1477"/>
      <c r="D142" s="1478"/>
      <c r="E142" s="1478"/>
      <c r="F142" s="2278"/>
      <c r="G142" s="3078"/>
      <c r="H142" s="1370"/>
      <c r="I142" s="1126"/>
      <c r="J142" s="1126"/>
      <c r="K142" s="1126"/>
      <c r="L142" s="368" t="str">
        <f>IF(I142&gt;F141,".","XX")</f>
        <v>XX</v>
      </c>
      <c r="M142" s="62"/>
      <c r="N142" s="62"/>
      <c r="O142" s="62"/>
    </row>
    <row r="143" spans="2:15" s="71" customFormat="1" ht="13.5" customHeight="1" thickTop="1">
      <c r="B143" s="491"/>
      <c r="C143" s="1128" t="s">
        <v>1426</v>
      </c>
      <c r="D143" s="1129" t="s">
        <v>4523</v>
      </c>
      <c r="E143" s="1129">
        <f>E141+7</f>
        <v>45532</v>
      </c>
      <c r="F143" s="1366">
        <f>E143+11</f>
        <v>45543</v>
      </c>
      <c r="G143" s="2779" t="s">
        <v>1426</v>
      </c>
      <c r="H143" s="1125" t="s">
        <v>4652</v>
      </c>
      <c r="I143" s="2286">
        <f>I141+7</f>
        <v>45555</v>
      </c>
      <c r="J143" s="1125">
        <f>I143+12</f>
        <v>45567</v>
      </c>
      <c r="K143" s="1125">
        <f>J143+5</f>
        <v>45572</v>
      </c>
      <c r="L143" s="83" t="str">
        <f>IF(I143&gt;F143,".","XX")</f>
        <v>.</v>
      </c>
      <c r="M143" s="62"/>
      <c r="N143" s="62"/>
      <c r="O143" s="62"/>
    </row>
    <row r="144" spans="2:15" s="71" customFormat="1" ht="13.5" customHeight="1" thickBot="1">
      <c r="B144" s="491"/>
      <c r="C144" s="1477"/>
      <c r="D144" s="1478"/>
      <c r="E144" s="1478"/>
      <c r="F144" s="2278"/>
      <c r="G144" s="3078"/>
      <c r="H144" s="1370"/>
      <c r="I144" s="1126"/>
      <c r="J144" s="1126"/>
      <c r="K144" s="1126"/>
      <c r="L144" s="368" t="str">
        <f>IF(I144&gt;F143,".","XX")</f>
        <v>XX</v>
      </c>
      <c r="M144" s="62"/>
      <c r="N144" s="62"/>
      <c r="O144" s="62"/>
    </row>
    <row r="145" spans="2:15" s="549" customFormat="1" ht="19.5" thickTop="1">
      <c r="B145" s="1095"/>
      <c r="C145" s="3900" t="s">
        <v>2215</v>
      </c>
      <c r="D145" s="3900"/>
      <c r="E145" s="3900"/>
      <c r="F145" s="3900"/>
      <c r="G145" s="3900"/>
      <c r="H145" s="3900"/>
      <c r="I145" s="3900"/>
      <c r="J145" s="3900"/>
      <c r="K145" s="2284"/>
      <c r="L145" s="83"/>
      <c r="M145" s="548"/>
      <c r="N145" s="548"/>
      <c r="O145" s="548"/>
    </row>
    <row r="146" spans="2:15" s="549" customFormat="1" ht="11.25">
      <c r="B146" s="1095"/>
      <c r="C146" s="1099"/>
      <c r="D146" s="1096"/>
      <c r="E146" s="1096"/>
      <c r="F146" s="1096"/>
      <c r="G146" s="1097"/>
      <c r="H146" s="1098"/>
      <c r="I146" s="1096"/>
      <c r="J146" s="1096"/>
      <c r="K146" s="1096"/>
      <c r="L146" s="1100"/>
      <c r="M146" s="548"/>
      <c r="N146" s="548"/>
      <c r="O146" s="548"/>
    </row>
    <row r="147" spans="2:15" s="71" customFormat="1">
      <c r="B147" s="1080"/>
      <c r="C147" s="280" t="s">
        <v>1890</v>
      </c>
      <c r="E147" t="s">
        <v>2216</v>
      </c>
      <c r="F147" s="281"/>
      <c r="G147" s="72" t="s">
        <v>1928</v>
      </c>
      <c r="H147" s="72"/>
      <c r="K147" s="72" t="s">
        <v>1952</v>
      </c>
      <c r="L147" s="72"/>
      <c r="M147" s="72"/>
      <c r="N147" s="62"/>
      <c r="O147" s="62"/>
    </row>
    <row r="148" spans="2:15" s="71" customFormat="1">
      <c r="B148" s="1080"/>
      <c r="C148" s="83" t="s">
        <v>1891</v>
      </c>
      <c r="E148" s="276" t="s">
        <v>2217</v>
      </c>
      <c r="F148" s="72"/>
      <c r="G148" s="71" t="s">
        <v>1929</v>
      </c>
      <c r="I148" s="1506" t="s">
        <v>1930</v>
      </c>
      <c r="K148" s="71" t="s">
        <v>1954</v>
      </c>
      <c r="M148" s="82" t="s">
        <v>1955</v>
      </c>
      <c r="N148" s="62"/>
      <c r="O148" s="62"/>
    </row>
    <row r="149" spans="2:15" s="62" customFormat="1" ht="11.25">
      <c r="B149" s="1080"/>
      <c r="C149" s="83"/>
      <c r="D149" s="71"/>
      <c r="E149" s="84"/>
      <c r="F149" s="72"/>
      <c r="G149" s="71"/>
      <c r="H149" s="71"/>
      <c r="I149" s="84"/>
      <c r="K149" s="71"/>
      <c r="L149" s="71"/>
      <c r="M149" s="82"/>
    </row>
    <row r="150" spans="2:15" s="62" customFormat="1" ht="11.25">
      <c r="B150" s="1101"/>
      <c r="C150" s="81" t="str">
        <f>HOME!A$566</f>
        <v>ZANT CHONG</v>
      </c>
      <c r="D150" s="81" t="str">
        <f>HOME!B$566</f>
        <v>6011 2429</v>
      </c>
      <c r="E150" s="66" t="str">
        <f>HOME!C$566</f>
        <v>zant.chong@msc.com</v>
      </c>
      <c r="G150" s="81" t="str">
        <f>HOME!A583</f>
        <v>ROBERT CHIA</v>
      </c>
      <c r="H150" s="81" t="str">
        <f>HOME!B583</f>
        <v>6011 0564</v>
      </c>
      <c r="I150" s="66" t="str">
        <f>HOME!C583</f>
        <v>robert.chia@msc.com</v>
      </c>
      <c r="K150" s="81" t="str">
        <f>HOME!A$598</f>
        <v>RAYNAR ANG</v>
      </c>
      <c r="L150" s="81" t="str">
        <f>HOME!B$598</f>
        <v>6011 2358</v>
      </c>
      <c r="M150" s="66" t="str">
        <f>HOME!C$598</f>
        <v>raynar.ang@msc.com</v>
      </c>
    </row>
    <row r="151" spans="2:15" s="62" customFormat="1" ht="11.25">
      <c r="B151" s="1080"/>
      <c r="C151" s="81" t="str">
        <f>HOME!A$567</f>
        <v>PHOEBE HUANG</v>
      </c>
      <c r="D151" s="81" t="str">
        <f>HOME!B$567</f>
        <v>6011 0562</v>
      </c>
      <c r="E151" s="66" t="str">
        <f>HOME!C$567</f>
        <v>phoebe.huang@msc.com</v>
      </c>
      <c r="G151" s="81" t="str">
        <f>HOME!A584</f>
        <v>S. Y. LIEW</v>
      </c>
      <c r="H151" s="81" t="str">
        <f>HOME!B584</f>
        <v>6011 2348</v>
      </c>
      <c r="I151" s="66" t="str">
        <f>HOME!C584</f>
        <v>seoyi.liew@msc.com</v>
      </c>
      <c r="K151" s="81" t="str">
        <f>HOME!A$600</f>
        <v>DEWI</v>
      </c>
      <c r="L151" s="81" t="str">
        <f>HOME!B$600</f>
        <v>6011 2354</v>
      </c>
      <c r="M151" s="66" t="str">
        <f>HOME!C$600</f>
        <v>dewi.ratnah@msc.com</v>
      </c>
      <c r="N151" s="115"/>
    </row>
    <row r="152" spans="2:15" s="62" customFormat="1" ht="11.25">
      <c r="B152" s="1080"/>
      <c r="C152" s="81" t="str">
        <f>HOME!A$568</f>
        <v>SHERWIN LIM</v>
      </c>
      <c r="D152" s="81" t="str">
        <f>HOME!B$568</f>
        <v>6011 2395</v>
      </c>
      <c r="E152" s="66" t="str">
        <f>HOME!C$568</f>
        <v>sherwin.lim@msc.com</v>
      </c>
      <c r="G152" s="81" t="str">
        <f>HOME!A585</f>
        <v>SHARON KOH</v>
      </c>
      <c r="H152" s="81" t="str">
        <f>HOME!B585</f>
        <v>6011 2349</v>
      </c>
      <c r="I152" s="66" t="str">
        <f>HOME!C585</f>
        <v>sharon.koh@msc.com</v>
      </c>
      <c r="K152" s="81" t="str">
        <f>HOME!A$603</f>
        <v>SHAN SHAN</v>
      </c>
      <c r="L152" s="81" t="str">
        <f>HOME!B$603</f>
        <v>6011 2353</v>
      </c>
      <c r="M152" s="66" t="str">
        <f>HOME!C$603</f>
        <v>shanshan.chin@msc.com</v>
      </c>
      <c r="N152" s="115"/>
    </row>
    <row r="153" spans="2:15" s="62" customFormat="1" ht="11.25">
      <c r="B153" s="1080"/>
      <c r="C153" s="81" t="str">
        <f>HOME!A$569</f>
        <v>NATALIE LEW</v>
      </c>
      <c r="D153" s="81" t="str">
        <f>HOME!B$569</f>
        <v>6011 2399</v>
      </c>
      <c r="E153" s="66" t="str">
        <f>HOME!C$569</f>
        <v>natalie.lew@msc.com</v>
      </c>
      <c r="G153" s="81" t="str">
        <f>HOME!A586</f>
        <v>ANGELIA LAU</v>
      </c>
      <c r="H153" s="81" t="str">
        <f>HOME!B586</f>
        <v>6011 2346</v>
      </c>
      <c r="I153" s="66" t="str">
        <f>HOME!C586</f>
        <v>angelia.lau@msc.com</v>
      </c>
      <c r="K153" s="81" t="str">
        <f>HOME!A$604</f>
        <v>EUNICE</v>
      </c>
      <c r="L153" s="81" t="str">
        <f>HOME!B$604</f>
        <v>6011 2355</v>
      </c>
      <c r="M153" s="66" t="str">
        <f>HOME!C$604</f>
        <v>eunice.chan@msc.com</v>
      </c>
    </row>
    <row r="154" spans="2:15" s="62" customFormat="1" ht="11.25">
      <c r="B154" s="1080"/>
      <c r="C154" s="81" t="str">
        <f>HOME!A$570</f>
        <v xml:space="preserve">LIM LEE HLI </v>
      </c>
      <c r="D154" s="81" t="str">
        <f>HOME!B$570</f>
        <v>6011 2352</v>
      </c>
      <c r="E154" s="66" t="str">
        <f>HOME!C$570</f>
        <v>leehli.lim@msc.com</v>
      </c>
      <c r="G154" s="81" t="str">
        <f>HOME!A587</f>
        <v>NOOR AFNINDAH</v>
      </c>
      <c r="H154" s="81" t="str">
        <f>HOME!B587</f>
        <v>6011 2347</v>
      </c>
      <c r="I154" s="66" t="str">
        <f>HOME!C587</f>
        <v>noor.afnindah@msc.com</v>
      </c>
      <c r="K154" s="81" t="str">
        <f>HOME!A$599</f>
        <v>KAI SIANG</v>
      </c>
      <c r="L154" s="81" t="str">
        <f>HOME!B$599</f>
        <v>6011 2356</v>
      </c>
      <c r="M154" s="66" t="str">
        <f>HOME!C$599</f>
        <v>kaisiang.lim@msc.com</v>
      </c>
    </row>
    <row r="155" spans="2:15" s="62" customFormat="1" ht="11.25">
      <c r="B155" s="1080"/>
      <c r="C155" s="81" t="str">
        <f>HOME!A$571</f>
        <v>LIM AI PHEN</v>
      </c>
      <c r="D155" s="81" t="str">
        <f>HOME!B$571</f>
        <v>6011 9646</v>
      </c>
      <c r="E155" s="66" t="str">
        <f>HOME!C$571</f>
        <v>aiphen.lim@msc.com</v>
      </c>
      <c r="G155" s="81" t="str">
        <f>HOME!A588</f>
        <v>NG CHING WEI</v>
      </c>
      <c r="H155" s="81" t="str">
        <f>HOME!B588</f>
        <v>6011 2404</v>
      </c>
      <c r="I155" s="66" t="str">
        <f>HOME!C588</f>
        <v>chingwei.ng@msc.com</v>
      </c>
      <c r="K155" s="81" t="str">
        <f>HOME!A$601</f>
        <v>YU TING</v>
      </c>
      <c r="L155" s="81" t="str">
        <f>HOME!B$601</f>
        <v>6011 2359</v>
      </c>
      <c r="M155" s="66" t="str">
        <f>HOME!C$601</f>
        <v>yuting.luo@msc.com</v>
      </c>
    </row>
    <row r="156" spans="2:15" s="62" customFormat="1" ht="11.25">
      <c r="B156" s="1080"/>
      <c r="C156" s="81" t="str">
        <f>HOME!A$572</f>
        <v>DARIUS ONG</v>
      </c>
      <c r="D156" s="81" t="str">
        <f>HOME!B$572</f>
        <v>6011 2396</v>
      </c>
      <c r="E156" s="66" t="str">
        <f>HOME!C$572</f>
        <v>darius.ong@msc.com</v>
      </c>
      <c r="G156" s="81">
        <f>HOME!A589</f>
        <v>0</v>
      </c>
      <c r="H156" s="81">
        <f>HOME!B589</f>
        <v>0</v>
      </c>
      <c r="I156" s="66">
        <f>HOME!C589</f>
        <v>0</v>
      </c>
      <c r="K156" s="81" t="str">
        <f>HOME!A$605</f>
        <v>HAZEL</v>
      </c>
      <c r="L156" s="81" t="str">
        <f>HOME!B$605</f>
        <v>6011 2435</v>
      </c>
      <c r="M156" s="66" t="str">
        <f>HOME!C$605</f>
        <v>hazel.toh@msc.com</v>
      </c>
    </row>
    <row r="157" spans="2:15" s="62" customFormat="1" ht="11.25">
      <c r="B157" s="1080"/>
      <c r="C157" s="81" t="str">
        <f>HOME!A573</f>
        <v>LAWRENCE ANG (CROSS-TRADE)</v>
      </c>
      <c r="D157" s="81" t="str">
        <f>HOME!B573</f>
        <v>6011 2400</v>
      </c>
      <c r="E157" s="66" t="str">
        <f>HOME!C573</f>
        <v>lawrence.ang@msc.com</v>
      </c>
      <c r="G157" s="81" t="str">
        <f>HOME!A590</f>
        <v>.</v>
      </c>
      <c r="H157" s="81" t="str">
        <f>HOME!B590</f>
        <v>.</v>
      </c>
      <c r="I157" s="66" t="str">
        <f>HOME!C590</f>
        <v>.</v>
      </c>
      <c r="K157" s="81" t="str">
        <f>HOME!A$602</f>
        <v>-</v>
      </c>
      <c r="L157" s="81" t="str">
        <f>HOME!B$602</f>
        <v>6011 0567</v>
      </c>
      <c r="M157" s="66" t="str">
        <f>HOME!C$602</f>
        <v>-</v>
      </c>
    </row>
    <row r="158" spans="2:15" s="62" customFormat="1" ht="11.25">
      <c r="B158" s="1080"/>
      <c r="C158" s="81" t="str">
        <f>HOME!A574</f>
        <v>ASHTON YAN</v>
      </c>
      <c r="D158" s="81" t="str">
        <f>HOME!B574</f>
        <v>6011 2398</v>
      </c>
      <c r="E158" s="66" t="str">
        <f>HOME!C574</f>
        <v>ashton.yan@msc.com</v>
      </c>
      <c r="H158" s="85"/>
      <c r="I158" s="82"/>
      <c r="K158" s="81"/>
    </row>
    <row r="159" spans="2:15" s="62" customFormat="1" ht="11.25">
      <c r="B159" s="1080"/>
      <c r="C159" s="81" t="str">
        <f>HOME!A575</f>
        <v>JUN YUAN (IMP)</v>
      </c>
      <c r="D159" s="81" t="str">
        <f>HOME!B575</f>
        <v>6011 2402</v>
      </c>
      <c r="E159" s="66" t="str">
        <f>HOME!C575</f>
        <v>junyuan.kwa@msc.com</v>
      </c>
      <c r="H159" s="85"/>
      <c r="I159" s="82"/>
    </row>
    <row r="160" spans="2:15" s="62" customFormat="1" ht="11.25">
      <c r="B160" s="1067"/>
      <c r="C160" s="81" t="str">
        <f>HOME!A576</f>
        <v>KARTHI</v>
      </c>
      <c r="D160" s="81" t="str">
        <f>HOME!B576</f>
        <v>6011 2397</v>
      </c>
      <c r="E160" s="66" t="str">
        <f>HOME!C576</f>
        <v>karthigayan.velu@msc.com</v>
      </c>
      <c r="H160" s="85"/>
      <c r="I160" s="85"/>
    </row>
    <row r="161" spans="3:15">
      <c r="C161" s="81">
        <f>HOME!A577</f>
        <v>0</v>
      </c>
      <c r="D161" s="81">
        <f>HOME!B577</f>
        <v>0</v>
      </c>
      <c r="E161" s="66">
        <f>HOME!C577</f>
        <v>0</v>
      </c>
      <c r="F161" s="62"/>
      <c r="G161" s="62"/>
      <c r="H161" s="62"/>
      <c r="I161" s="62"/>
      <c r="K161" s="62"/>
      <c r="L161" s="62"/>
      <c r="N161" s="5"/>
      <c r="O161" s="5"/>
    </row>
    <row r="162" spans="3:15">
      <c r="C162" s="81" t="str">
        <f>HOME!A578</f>
        <v xml:space="preserve">MAIN LINE  </v>
      </c>
      <c r="D162" s="81" t="str">
        <f>HOME!B578</f>
        <v>6011 2424</v>
      </c>
      <c r="E162" s="66">
        <f>HOME!C578</f>
        <v>0</v>
      </c>
    </row>
  </sheetData>
  <sheetProtection algorithmName="SHA-512" hashValue="/zNZ3t78pU4BGmXdvTilVSe9bNq+x249fQgj4zY/3Fp9pxO3qEHiGb3gZu+tcioIVAIvlbyvjsCOrKlzUTvhrg==" saltValue="Uabm+XBSnit3bHu6Fl+XxQ==" spinCount="100000" sheet="1" formatCells="0"/>
  <customSheetViews>
    <customSheetView guid="{25211047-2AA7-431D-8637-AA6183637E8E}" fitToPage="1" hiddenRows="1">
      <selection activeCell="A73" sqref="A73:XFD74"/>
      <pageMargins left="0" right="0" top="0" bottom="0" header="0" footer="0"/>
      <pageSetup paperSize="9" scale="81" orientation="landscape" blackAndWhite="1" r:id="rId1"/>
      <headerFooter>
        <oddFooter>&amp;RLast update : &amp;D   &amp;T&amp;L&amp;1#&amp;"Calibri"&amp;10&amp;K000000Sensitivity: Internal</oddFooter>
      </headerFooter>
    </customSheetView>
    <customSheetView guid="{B0B43395-6E32-4DB3-A2D8-DD2362C77F4F}" fitToPage="1" hiddenRows="1">
      <selection activeCell="A73" sqref="A73:XFD74"/>
      <pageMargins left="0" right="0" top="0" bottom="0" header="0" footer="0"/>
      <pageSetup paperSize="9" scale="81" orientation="landscape" blackAndWhite="1"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71" orientation="landscape" blackAndWhite="1" r:id="rId3"/>
      <headerFooter>
        <oddFooter>&amp;RLast update : &amp;D   &amp;T&amp;L&amp;1#&amp;"Calibri"&amp;10 Sensitivity: Internal</oddFooter>
      </headerFooter>
    </customSheetView>
    <customSheetView guid="{999D0099-E3FC-46FC-839A-D58F693EE82E}" fitToPage="1" hiddenRows="1">
      <selection activeCell="A29" sqref="A29:XFD29"/>
      <pageMargins left="0" right="0" top="0" bottom="0" header="0" footer="0"/>
      <pageSetup paperSize="9" scale="67" orientation="landscape" blackAndWhite="1" r:id="rId4"/>
      <headerFooter>
        <oddFooter>&amp;RLast update : &amp;D   &amp;T&amp;L&amp;1#&amp;"Calibri"&amp;10 Sensitivity: Internal</oddFooter>
      </headerFooter>
    </customSheetView>
    <customSheetView guid="{9C701732-F58F-4708-A15C-976D1C40D46C}" fitToPage="1" hiddenRows="1">
      <selection activeCell="A8" sqref="A8:XFD15"/>
      <pageMargins left="0" right="0" top="0" bottom="0" header="0" footer="0"/>
      <pageSetup paperSize="9" scale="84" orientation="landscape" r:id="rId5"/>
      <headerFooter>
        <oddFooter>&amp;RLast update : &amp;D   &amp;T</oddFooter>
      </headerFooter>
    </customSheetView>
    <customSheetView guid="{4207851A-A9C4-4C7F-A983-5888F88768C0}" fitToPage="1" hiddenRows="1">
      <selection activeCell="A35" sqref="A35"/>
      <pageMargins left="0" right="0" top="0" bottom="0" header="0" footer="0"/>
      <pageSetup paperSize="9" scale="84" orientation="landscape" r:id="rId6"/>
      <headerFooter>
        <oddFooter>&amp;RLast update : &amp;D   &amp;T</oddFooter>
      </headerFooter>
    </customSheetView>
    <customSheetView guid="{1A9C4D40-FD7F-415B-AEEF-6F3B6F11E2D9}" fitToPage="1" hiddenRows="1">
      <selection activeCell="A36" sqref="A36:XFD37"/>
      <pageMargins left="0" right="0" top="0" bottom="0" header="0" footer="0"/>
      <pageSetup paperSize="9" scale="84" orientation="landscape" r:id="rId7"/>
      <headerFooter>
        <oddFooter>&amp;RLast update : &amp;D   &amp;T</oddFooter>
      </headerFooter>
    </customSheetView>
    <customSheetView guid="{160FD25C-1E8A-49AB-8AA3-887F1FFDB82C}" fitToPage="1" hiddenRows="1">
      <selection activeCell="A24" sqref="A24:XFD25"/>
      <pageMargins left="0" right="0" top="0" bottom="0" header="0" footer="0"/>
      <pageSetup paperSize="9" scale="84"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84" orientation="landscape" r:id="rId9"/>
      <headerFooter>
        <oddFooter>&amp;RLast update : &amp;D   &amp;T</oddFooter>
      </headerFooter>
    </customSheetView>
    <customSheetView guid="{D36430BB-1304-416E-AC9B-64341E38D53B}" fitToPage="1" hiddenRows="1">
      <selection activeCell="A26" sqref="A26:XFD27"/>
      <pageMargins left="0" right="0" top="0" bottom="0" header="0" footer="0"/>
      <pageSetup paperSize="9" scale="84" orientation="landscape" r:id="rId10"/>
      <headerFooter>
        <oddFooter>&amp;RLast update : &amp;D   &amp;T</oddFooter>
      </headerFooter>
    </customSheetView>
    <customSheetView guid="{A1DFBD3A-7D67-4D0B-A768-38A02D65809C}" fitToPage="1" hiddenRows="1">
      <pageMargins left="0" right="0" top="0" bottom="0" header="0" footer="0"/>
      <pageSetup paperSize="9" scale="86" orientation="landscape" r:id="rId11"/>
      <headerFooter>
        <oddFooter>&amp;RLast update : &amp;D   &amp;T</oddFooter>
      </headerFooter>
    </customSheetView>
    <customSheetView guid="{16EA4947-C328-4911-A966-8572790A84A9}" fitToPage="1" hiddenRows="1">
      <selection activeCell="B4" sqref="B4:K56"/>
      <pageMargins left="0" right="0" top="0" bottom="0" header="0" footer="0"/>
      <pageSetup paperSize="9" scale="66" orientation="landscape" r:id="rId12"/>
      <headerFooter>
        <oddFooter>&amp;RLast update : &amp;D   &amp;T&amp;L&amp;1#&amp;"Calibri"&amp;10 Sensitivity: Internal</oddFooter>
      </headerFooter>
    </customSheetView>
    <customSheetView guid="{5024D59A-F791-4B48-8A8A-90A9A8BA3CB8}" fitToPage="1" hiddenRows="1" topLeftCell="A46">
      <selection activeCell="L42" sqref="L42"/>
      <pageMargins left="0" right="0" top="0" bottom="0" header="0" footer="0"/>
      <pageSetup paperSize="9" scale="74" orientation="landscape" blackAndWhite="1" r:id="rId13"/>
      <headerFooter>
        <oddFooter>&amp;RLast update : &amp;D   &amp;T&amp;L&amp;1#&amp;"Calibri"&amp;10 Sensitivity: Internal</oddFooter>
      </headerFooter>
    </customSheetView>
    <customSheetView guid="{834388B3-D1C0-4496-81CB-D8907F6C94B1}" fitToPage="1" hiddenRows="1">
      <selection activeCell="B54" sqref="B54"/>
      <pageMargins left="0" right="0" top="0" bottom="0" header="0" footer="0"/>
      <pageSetup paperSize="9" scale="74" orientation="landscape" blackAndWhite="1" r:id="rId14"/>
      <headerFooter>
        <oddFooter>&amp;RLast update : &amp;D   &amp;T&amp;L&amp;1#&amp;"Calibri"&amp;10 Sensitivity: Internal</oddFooter>
      </headerFooter>
    </customSheetView>
    <customSheetView guid="{C9B667F6-80E0-402E-8E37-77C446D41929}" fitToPage="1" hiddenRows="1">
      <selection activeCell="F62" sqref="F62"/>
      <pageMargins left="0" right="0" top="0" bottom="0" header="0" footer="0"/>
      <pageSetup paperSize="9" scale="73" orientation="landscape" blackAndWhite="1" r:id="rId15"/>
      <headerFooter>
        <oddFooter>&amp;RLast update : &amp;D   &amp;T&amp;L&amp;1#&amp;"Calibri"&amp;10&amp;K000000Sensitivity: Internal</oddFooter>
      </headerFooter>
    </customSheetView>
    <customSheetView guid="{F64DF93A-0CD5-4665-A448-613906F88C7C}" fitToPage="1" hiddenRows="1">
      <selection activeCell="C37" sqref="C37:K65"/>
      <pageMargins left="0" right="0" top="0" bottom="0" header="0" footer="0"/>
      <pageSetup paperSize="9" scale="81" orientation="landscape" blackAndWhite="1" r:id="rId16"/>
      <headerFooter>
        <oddFooter>&amp;RLast update : &amp;D   &amp;T&amp;L&amp;1#&amp;"Calibri"&amp;10&amp;K000000Sensitivity: Internal</oddFooter>
      </headerFooter>
    </customSheetView>
    <customSheetView guid="{D8AE3607-C68D-4DD7-8BE1-F63EA4A613B4}" fitToPage="1" hiddenRows="1">
      <selection activeCell="A73" sqref="A73:XFD74"/>
      <pageMargins left="0" right="0" top="0" bottom="0" header="0" footer="0"/>
      <pageSetup paperSize="9" scale="81" orientation="landscape" blackAndWhite="1" r:id="rId17"/>
      <headerFooter>
        <oddFooter>&amp;RLast update : &amp;D   &amp;T&amp;L&amp;1#&amp;"Calibri"&amp;10&amp;K000000Sensitivity: Internal</oddFooter>
      </headerFooter>
    </customSheetView>
  </customSheetViews>
  <mergeCells count="1">
    <mergeCell ref="C145:J145"/>
  </mergeCells>
  <hyperlinks>
    <hyperlink ref="I148" r:id="rId18" xr:uid="{00000000-0004-0000-1100-000000000000}"/>
    <hyperlink ref="M148" display="sinexp@msca.com.sg" xr:uid="{00000000-0004-0000-1100-000001000000}"/>
    <hyperlink ref="E148" display="mktg-dept@msca.com.sg" xr:uid="{15382BF9-2DCE-43D9-8A2D-9FBFF885C543}"/>
    <hyperlink ref="G105" r:id="rId19" xr:uid="{3434FB5D-F7CF-427D-87FE-AC3DC359AD61}"/>
  </hyperlinks>
  <pageMargins left="0.19685039370078741" right="0.35433070866141736" top="0.74803149606299213" bottom="0.47244094488188981" header="0.31496062992125984" footer="0.31496062992125984"/>
  <pageSetup paperSize="9" scale="67" orientation="landscape" blackAndWhite="1" r:id="rId20"/>
  <headerFooter>
    <oddFooter>&amp;L_x000D_&amp;1#&amp;"Calibri"&amp;10&amp;K000000 Sensitivity: Internal&amp;RLast update : &amp;D   &amp;T&amp;</oddFooter>
  </headerFooter>
  <drawing r:id="rId2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tabColor rgb="FF00B050"/>
    <pageSetUpPr fitToPage="1"/>
  </sheetPr>
  <dimension ref="A1:HX331"/>
  <sheetViews>
    <sheetView zoomScale="85" zoomScaleNormal="85" workbookViewId="0">
      <pane xSplit="6" ySplit="275" topLeftCell="G293" activePane="bottomRight" state="frozen"/>
      <selection pane="topRight" activeCell="G1" sqref="G1"/>
      <selection pane="bottomLeft" activeCell="A276" sqref="A276"/>
      <selection pane="bottomRight" activeCell="E296" sqref="E296"/>
    </sheetView>
  </sheetViews>
  <sheetFormatPr defaultColWidth="9.42578125" defaultRowHeight="12.75"/>
  <cols>
    <col min="1" max="1" width="4.28515625" style="4" customWidth="1"/>
    <col min="2" max="2" width="4.28515625" style="66" customWidth="1"/>
    <col min="3" max="3" width="19.42578125" style="5" customWidth="1"/>
    <col min="4" max="4" width="9.5703125" style="5" customWidth="1"/>
    <col min="5" max="5" width="12.7109375" style="5" customWidth="1"/>
    <col min="6" max="6" width="15.140625" style="5" customWidth="1"/>
    <col min="7" max="7" width="24.7109375" style="5" customWidth="1"/>
    <col min="8" max="8" width="9.7109375" style="5" customWidth="1"/>
    <col min="9" max="13" width="10.85546875" style="5" customWidth="1"/>
    <col min="14" max="14" width="12" style="5" customWidth="1"/>
    <col min="15" max="16" width="9.7109375" style="1249" customWidth="1"/>
    <col min="17" max="16384" width="9.42578125" style="5"/>
  </cols>
  <sheetData>
    <row r="1" spans="1:232">
      <c r="T1" s="5">
        <v>13</v>
      </c>
    </row>
    <row r="2" spans="1:232" s="6" customFormat="1" ht="33">
      <c r="B2" s="62"/>
      <c r="C2" s="148" t="s">
        <v>1365</v>
      </c>
      <c r="D2" s="46"/>
      <c r="O2" s="1249"/>
      <c r="P2" s="1249"/>
    </row>
    <row r="3" spans="1:232" ht="15" customHeight="1">
      <c r="C3" s="47"/>
      <c r="D3" s="47"/>
      <c r="G3" s="2169" t="s">
        <v>4653</v>
      </c>
      <c r="H3" s="47"/>
      <c r="I3" s="47"/>
      <c r="J3" s="47"/>
      <c r="K3" s="47"/>
      <c r="L3" s="37"/>
      <c r="M3" s="37"/>
      <c r="N3" s="37"/>
    </row>
    <row r="4" spans="1:232" ht="15">
      <c r="A4" s="10"/>
      <c r="C4" s="48"/>
      <c r="D4" s="48"/>
      <c r="E4" s="48"/>
      <c r="F4" s="48"/>
      <c r="G4" s="48"/>
      <c r="H4" s="48"/>
      <c r="I4" s="48"/>
      <c r="J4" s="48"/>
      <c r="K4" s="48"/>
      <c r="L4" s="37"/>
      <c r="M4" s="37"/>
      <c r="N4" s="37"/>
    </row>
    <row r="5" spans="1:232" s="14" customFormat="1" ht="16.5" customHeight="1">
      <c r="A5" s="104"/>
      <c r="B5" s="104"/>
      <c r="C5" s="2122"/>
      <c r="D5" s="2123"/>
      <c r="E5" s="2123"/>
      <c r="F5" s="2123"/>
      <c r="G5" s="2124"/>
      <c r="H5" s="2124"/>
      <c r="I5" s="2123"/>
      <c r="J5" s="2123"/>
      <c r="K5" s="2123"/>
      <c r="L5" s="2123"/>
      <c r="M5" s="2123"/>
      <c r="N5" s="62"/>
      <c r="O5" s="1249"/>
      <c r="P5" s="1249"/>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row>
    <row r="6" spans="1:232" s="14" customFormat="1" ht="30.75" hidden="1" customHeight="1" thickBot="1">
      <c r="A6" s="104"/>
      <c r="B6" s="104"/>
      <c r="C6" s="2125" t="s">
        <v>4654</v>
      </c>
      <c r="D6" s="2126"/>
      <c r="E6" s="1797" t="s">
        <v>1985</v>
      </c>
      <c r="F6" s="1797" t="s">
        <v>3786</v>
      </c>
      <c r="G6" s="1797" t="s">
        <v>1987</v>
      </c>
      <c r="H6" s="1797" t="s">
        <v>4655</v>
      </c>
      <c r="I6" s="2127" t="s">
        <v>4656</v>
      </c>
      <c r="J6" s="2126" t="s">
        <v>515</v>
      </c>
      <c r="K6" s="2126" t="s">
        <v>847</v>
      </c>
      <c r="L6" s="2127" t="s">
        <v>4657</v>
      </c>
      <c r="M6" s="2127" t="s">
        <v>1709</v>
      </c>
      <c r="N6" s="2127" t="s">
        <v>380</v>
      </c>
      <c r="O6" s="1249"/>
      <c r="P6" s="1249"/>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row>
    <row r="7" spans="1:232" s="14" customFormat="1" ht="21.75" hidden="1" customHeight="1" thickTop="1" thickBot="1">
      <c r="A7" s="104"/>
      <c r="B7" s="104"/>
      <c r="C7" s="2125"/>
      <c r="D7" s="2128" t="s">
        <v>2888</v>
      </c>
      <c r="E7" s="1797"/>
      <c r="F7" s="245" t="s">
        <v>3138</v>
      </c>
      <c r="G7" s="1797"/>
      <c r="H7" s="1797"/>
      <c r="I7" s="245" t="s">
        <v>3121</v>
      </c>
      <c r="J7" s="245" t="s">
        <v>3222</v>
      </c>
      <c r="K7" s="245" t="s">
        <v>4658</v>
      </c>
      <c r="L7" s="245" t="s">
        <v>4659</v>
      </c>
      <c r="M7" s="245" t="s">
        <v>4660</v>
      </c>
      <c r="N7" s="245" t="s">
        <v>3089</v>
      </c>
      <c r="O7" s="1249"/>
      <c r="P7" s="1249"/>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row>
    <row r="8" spans="1:232" s="14" customFormat="1" ht="16.5" hidden="1" customHeight="1" thickTop="1">
      <c r="A8" s="608"/>
      <c r="B8" s="104"/>
      <c r="C8" s="533" t="s">
        <v>2151</v>
      </c>
      <c r="D8" s="279" t="s">
        <v>3856</v>
      </c>
      <c r="E8" s="279">
        <v>43932</v>
      </c>
      <c r="F8" s="2129" t="s">
        <v>2159</v>
      </c>
      <c r="G8" s="2130" t="s">
        <v>4661</v>
      </c>
      <c r="H8" s="2130" t="s">
        <v>4662</v>
      </c>
      <c r="I8" s="284">
        <v>43952</v>
      </c>
      <c r="J8" s="288">
        <f>I8+26</f>
        <v>43978</v>
      </c>
      <c r="K8" s="288">
        <f>I8+29</f>
        <v>43981</v>
      </c>
      <c r="L8" s="288">
        <f>I8+31</f>
        <v>43983</v>
      </c>
      <c r="M8" s="288">
        <f>I8+33</f>
        <v>43985</v>
      </c>
      <c r="N8" s="288">
        <f>I8+34</f>
        <v>43986</v>
      </c>
      <c r="O8" s="1249"/>
      <c r="P8" s="1249"/>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row>
    <row r="9" spans="1:232" s="14" customFormat="1" ht="16.5" hidden="1" customHeight="1" thickBot="1">
      <c r="A9" s="608"/>
      <c r="B9" s="104"/>
      <c r="C9" s="1684" t="s">
        <v>4663</v>
      </c>
      <c r="D9" s="76" t="s">
        <v>3864</v>
      </c>
      <c r="E9" s="76">
        <v>43935</v>
      </c>
      <c r="F9" s="1685">
        <v>43948</v>
      </c>
      <c r="G9" s="2131"/>
      <c r="H9" s="2131"/>
      <c r="I9" s="278"/>
      <c r="J9" s="278"/>
      <c r="K9" s="278"/>
      <c r="L9" s="278"/>
      <c r="M9" s="278"/>
      <c r="N9" s="278"/>
      <c r="O9" s="1249"/>
      <c r="P9" s="1249"/>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row>
    <row r="10" spans="1:232" s="14" customFormat="1" ht="16.5" hidden="1" customHeight="1" thickTop="1">
      <c r="A10" s="608"/>
      <c r="B10" s="104"/>
      <c r="C10" s="533" t="s">
        <v>2151</v>
      </c>
      <c r="D10" s="279" t="s">
        <v>3860</v>
      </c>
      <c r="E10" s="279">
        <v>43939</v>
      </c>
      <c r="F10" s="2129" t="s">
        <v>2159</v>
      </c>
      <c r="G10" s="2130" t="s">
        <v>4664</v>
      </c>
      <c r="H10" s="2130" t="s">
        <v>4665</v>
      </c>
      <c r="I10" s="284">
        <v>43959</v>
      </c>
      <c r="J10" s="288">
        <f>I10+26</f>
        <v>43985</v>
      </c>
      <c r="K10" s="288">
        <f>I10+29</f>
        <v>43988</v>
      </c>
      <c r="L10" s="288">
        <f>I10+31</f>
        <v>43990</v>
      </c>
      <c r="M10" s="288">
        <f>I10+33</f>
        <v>43992</v>
      </c>
      <c r="N10" s="288">
        <f>I10+34</f>
        <v>43993</v>
      </c>
      <c r="O10" s="1249"/>
      <c r="P10" s="1249"/>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row>
    <row r="11" spans="1:232" s="14" customFormat="1" ht="16.5" hidden="1" customHeight="1" thickBot="1">
      <c r="A11" s="608"/>
      <c r="B11" s="104"/>
      <c r="C11" s="1684"/>
      <c r="D11" s="76"/>
      <c r="E11" s="76"/>
      <c r="F11" s="2132"/>
      <c r="G11" s="2131"/>
      <c r="H11" s="2131"/>
      <c r="I11" s="278"/>
      <c r="J11" s="278"/>
      <c r="K11" s="278"/>
      <c r="L11" s="278"/>
      <c r="M11" s="278"/>
      <c r="N11" s="278"/>
      <c r="O11" s="1249"/>
      <c r="P11" s="1249"/>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row>
    <row r="12" spans="1:232" s="14" customFormat="1" ht="16.5" hidden="1" customHeight="1" thickTop="1">
      <c r="A12" s="608"/>
      <c r="B12" s="104"/>
      <c r="C12" s="2133"/>
      <c r="D12" s="279"/>
      <c r="E12" s="279"/>
      <c r="F12" s="2134"/>
      <c r="G12" s="2130" t="s">
        <v>4666</v>
      </c>
      <c r="H12" s="2130" t="s">
        <v>4667</v>
      </c>
      <c r="I12" s="284">
        <v>43966</v>
      </c>
      <c r="J12" s="288">
        <f>I12+26</f>
        <v>43992</v>
      </c>
      <c r="K12" s="288">
        <f>I12+29</f>
        <v>43995</v>
      </c>
      <c r="L12" s="288">
        <f>I12+31</f>
        <v>43997</v>
      </c>
      <c r="M12" s="288">
        <f>I12+33</f>
        <v>43999</v>
      </c>
      <c r="N12" s="288">
        <f>J12+33</f>
        <v>44025</v>
      </c>
      <c r="O12" s="1249"/>
      <c r="P12" s="1249"/>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row>
    <row r="13" spans="1:232" s="14" customFormat="1" ht="16.5" hidden="1" customHeight="1" thickBot="1">
      <c r="A13" s="608"/>
      <c r="B13" s="104"/>
      <c r="C13" s="1684"/>
      <c r="D13" s="76"/>
      <c r="E13" s="76"/>
      <c r="F13" s="1685"/>
      <c r="G13" s="2131"/>
      <c r="H13" s="2131"/>
      <c r="I13" s="278"/>
      <c r="J13" s="278"/>
      <c r="K13" s="278"/>
      <c r="L13" s="278"/>
      <c r="M13" s="278"/>
      <c r="N13" s="278"/>
      <c r="O13" s="1249"/>
      <c r="P13" s="1249"/>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row>
    <row r="14" spans="1:232" s="14" customFormat="1" ht="16.5" hidden="1" customHeight="1" thickTop="1" thickBot="1">
      <c r="A14" s="608"/>
      <c r="B14" s="104"/>
      <c r="C14" s="2133" t="s">
        <v>3707</v>
      </c>
      <c r="D14" s="279" t="s">
        <v>3865</v>
      </c>
      <c r="E14" s="279">
        <v>43952</v>
      </c>
      <c r="F14" s="2134">
        <v>43966</v>
      </c>
      <c r="G14" s="2135" t="s">
        <v>4668</v>
      </c>
      <c r="H14" s="2135" t="s">
        <v>4669</v>
      </c>
      <c r="I14" s="109">
        <v>43973</v>
      </c>
      <c r="J14" s="288">
        <f>I14+26</f>
        <v>43999</v>
      </c>
      <c r="K14" s="288">
        <f>I14+29</f>
        <v>44002</v>
      </c>
      <c r="L14" s="288">
        <f>I14+31</f>
        <v>44004</v>
      </c>
      <c r="M14" s="288">
        <f>I14+33</f>
        <v>44006</v>
      </c>
      <c r="N14" s="288">
        <f>J14+33</f>
        <v>44032</v>
      </c>
      <c r="O14" s="1249"/>
      <c r="P14" s="1249"/>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row>
    <row r="15" spans="1:232" s="14" customFormat="1" ht="16.5" hidden="1" customHeight="1" thickTop="1">
      <c r="A15" s="608"/>
      <c r="B15" s="104"/>
      <c r="C15" s="533" t="s">
        <v>2151</v>
      </c>
      <c r="D15" s="279" t="s">
        <v>3868</v>
      </c>
      <c r="E15" s="279">
        <v>43953</v>
      </c>
      <c r="F15" s="2129" t="s">
        <v>2159</v>
      </c>
      <c r="G15" s="2130"/>
      <c r="H15" s="2130"/>
      <c r="I15" s="284"/>
      <c r="J15" s="288"/>
      <c r="K15" s="288"/>
      <c r="L15" s="288"/>
      <c r="M15" s="288"/>
      <c r="N15" s="288"/>
      <c r="O15" s="1249"/>
      <c r="P15" s="1249"/>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row>
    <row r="16" spans="1:232" s="14" customFormat="1" ht="16.5" hidden="1" customHeight="1" thickBot="1">
      <c r="A16" s="608"/>
      <c r="B16" s="104"/>
      <c r="C16" s="1684" t="s">
        <v>4670</v>
      </c>
      <c r="D16" s="76" t="s">
        <v>4671</v>
      </c>
      <c r="E16" s="76">
        <v>43956</v>
      </c>
      <c r="F16" s="2132">
        <v>43969</v>
      </c>
      <c r="G16" s="2131"/>
      <c r="H16" s="2131"/>
      <c r="I16" s="278"/>
      <c r="J16" s="278"/>
      <c r="K16" s="278"/>
      <c r="L16" s="278"/>
      <c r="M16" s="278"/>
      <c r="N16" s="278"/>
      <c r="O16" s="1249"/>
      <c r="P16" s="1249"/>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row>
    <row r="17" spans="1:232" s="14" customFormat="1" ht="16.5" hidden="1" customHeight="1" thickTop="1">
      <c r="A17" s="608"/>
      <c r="B17" s="104"/>
      <c r="C17" s="2133" t="s">
        <v>3337</v>
      </c>
      <c r="D17" s="279" t="s">
        <v>3687</v>
      </c>
      <c r="E17" s="279">
        <v>43960</v>
      </c>
      <c r="F17" s="2134">
        <f>E17+13</f>
        <v>43973</v>
      </c>
      <c r="G17" s="2130" t="s">
        <v>4321</v>
      </c>
      <c r="H17" s="2130" t="s">
        <v>4672</v>
      </c>
      <c r="I17" s="284">
        <v>43980</v>
      </c>
      <c r="J17" s="288">
        <f>I17+26</f>
        <v>44006</v>
      </c>
      <c r="K17" s="288">
        <f>I17+29</f>
        <v>44009</v>
      </c>
      <c r="L17" s="288">
        <f>I17+31</f>
        <v>44011</v>
      </c>
      <c r="M17" s="288">
        <f>I17+33</f>
        <v>44013</v>
      </c>
      <c r="N17" s="288">
        <f>J17+33</f>
        <v>44039</v>
      </c>
      <c r="O17" s="1249"/>
      <c r="P17" s="1249"/>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row>
    <row r="18" spans="1:232" s="14" customFormat="1" ht="16.5" hidden="1" customHeight="1" thickBot="1">
      <c r="A18" s="608"/>
      <c r="B18" s="104"/>
      <c r="C18" s="1684"/>
      <c r="D18" s="76"/>
      <c r="E18" s="76"/>
      <c r="F18" s="1685"/>
      <c r="G18" s="2131"/>
      <c r="H18" s="2131"/>
      <c r="I18" s="278"/>
      <c r="J18" s="278"/>
      <c r="K18" s="278"/>
      <c r="L18" s="278"/>
      <c r="M18" s="278"/>
      <c r="N18" s="278"/>
      <c r="O18" s="1249"/>
      <c r="P18" s="1249"/>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row>
    <row r="19" spans="1:232" s="14" customFormat="1" ht="16.5" hidden="1" customHeight="1" thickTop="1">
      <c r="A19" s="608"/>
      <c r="B19" s="104"/>
      <c r="C19" s="2133" t="s">
        <v>3339</v>
      </c>
      <c r="D19" s="279" t="s">
        <v>3872</v>
      </c>
      <c r="E19" s="279">
        <v>43967</v>
      </c>
      <c r="F19" s="2134">
        <f>E19+13</f>
        <v>43980</v>
      </c>
      <c r="G19" s="2130" t="s">
        <v>4673</v>
      </c>
      <c r="H19" s="2130" t="s">
        <v>4674</v>
      </c>
      <c r="I19" s="284">
        <v>43987</v>
      </c>
      <c r="J19" s="288">
        <f>I19+26</f>
        <v>44013</v>
      </c>
      <c r="K19" s="288">
        <f>I19+29</f>
        <v>44016</v>
      </c>
      <c r="L19" s="288">
        <f>I19+31</f>
        <v>44018</v>
      </c>
      <c r="M19" s="288">
        <f>I19+33</f>
        <v>44020</v>
      </c>
      <c r="N19" s="288">
        <f>J19+33</f>
        <v>44046</v>
      </c>
      <c r="O19" s="1249"/>
      <c r="P19" s="1249"/>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row>
    <row r="20" spans="1:232" s="14" customFormat="1" ht="16.5" hidden="1" customHeight="1" thickBot="1">
      <c r="A20" s="608"/>
      <c r="B20" s="104"/>
      <c r="C20" s="1684"/>
      <c r="D20" s="76"/>
      <c r="E20" s="76"/>
      <c r="F20" s="2132"/>
      <c r="G20" s="2136" t="s">
        <v>4675</v>
      </c>
      <c r="H20" s="2131"/>
      <c r="I20" s="278"/>
      <c r="J20" s="278"/>
      <c r="K20" s="278"/>
      <c r="L20" s="278"/>
      <c r="M20" s="278"/>
      <c r="N20" s="278"/>
      <c r="O20" s="1249"/>
      <c r="P20" s="1249"/>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row>
    <row r="21" spans="1:232" s="14" customFormat="1" ht="16.5" hidden="1" customHeight="1" thickTop="1">
      <c r="A21" s="608"/>
      <c r="B21" s="104"/>
      <c r="C21" s="2133" t="s">
        <v>2684</v>
      </c>
      <c r="D21" s="279" t="s">
        <v>3874</v>
      </c>
      <c r="E21" s="279">
        <f>E19+7</f>
        <v>43974</v>
      </c>
      <c r="F21" s="2134">
        <f>E21+13</f>
        <v>43987</v>
      </c>
      <c r="G21" s="2130" t="s">
        <v>4676</v>
      </c>
      <c r="H21" s="2130" t="s">
        <v>4677</v>
      </c>
      <c r="I21" s="284">
        <v>43994</v>
      </c>
      <c r="J21" s="288">
        <f>I21+26</f>
        <v>44020</v>
      </c>
      <c r="K21" s="288">
        <f>I21+29</f>
        <v>44023</v>
      </c>
      <c r="L21" s="288">
        <f>I21+31</f>
        <v>44025</v>
      </c>
      <c r="M21" s="288">
        <f>I21+33</f>
        <v>44027</v>
      </c>
      <c r="N21" s="288">
        <f>J21+33</f>
        <v>44053</v>
      </c>
      <c r="O21" s="1249"/>
      <c r="P21" s="1249"/>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row>
    <row r="22" spans="1:232" s="14" customFormat="1" ht="16.5" hidden="1" customHeight="1" thickBot="1">
      <c r="A22" s="608"/>
      <c r="B22" s="104"/>
      <c r="C22" s="1684"/>
      <c r="D22" s="76"/>
      <c r="E22" s="76"/>
      <c r="F22" s="1685"/>
      <c r="G22" s="2131"/>
      <c r="H22" s="2131"/>
      <c r="I22" s="278"/>
      <c r="J22" s="278"/>
      <c r="K22" s="278"/>
      <c r="L22" s="278"/>
      <c r="M22" s="278"/>
      <c r="N22" s="278"/>
      <c r="O22" s="1249"/>
      <c r="P22" s="1249"/>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row>
    <row r="23" spans="1:232" s="14" customFormat="1" ht="16.5" hidden="1" customHeight="1" thickTop="1">
      <c r="A23" s="864" t="s">
        <v>2984</v>
      </c>
      <c r="B23" s="104"/>
      <c r="C23" s="2137" t="s">
        <v>3752</v>
      </c>
      <c r="D23" s="279" t="s">
        <v>4678</v>
      </c>
      <c r="E23" s="279">
        <v>43984</v>
      </c>
      <c r="F23" s="2134">
        <v>43997</v>
      </c>
      <c r="G23" s="2130" t="s">
        <v>4321</v>
      </c>
      <c r="H23" s="2130" t="s">
        <v>4679</v>
      </c>
      <c r="I23" s="284">
        <v>44001</v>
      </c>
      <c r="J23" s="288">
        <f>I23+26</f>
        <v>44027</v>
      </c>
      <c r="K23" s="288">
        <f>I23+29</f>
        <v>44030</v>
      </c>
      <c r="L23" s="288">
        <f>I23+31</f>
        <v>44032</v>
      </c>
      <c r="M23" s="288">
        <f>I23+33</f>
        <v>44034</v>
      </c>
      <c r="N23" s="288">
        <f>J23+33</f>
        <v>44060</v>
      </c>
      <c r="O23" s="1249"/>
      <c r="P23" s="1249"/>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row>
    <row r="24" spans="1:232" s="14" customFormat="1" ht="16.5" hidden="1" customHeight="1" thickBot="1">
      <c r="A24" s="608"/>
      <c r="B24" s="104"/>
      <c r="C24" s="1684"/>
      <c r="D24" s="76"/>
      <c r="E24" s="76"/>
      <c r="F24" s="2132"/>
      <c r="G24" s="2136" t="s">
        <v>4680</v>
      </c>
      <c r="H24" s="2131"/>
      <c r="I24" s="278"/>
      <c r="J24" s="278"/>
      <c r="K24" s="278"/>
      <c r="L24" s="278"/>
      <c r="M24" s="278"/>
      <c r="N24" s="278"/>
      <c r="O24" s="1249"/>
      <c r="P24" s="1249"/>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row>
    <row r="25" spans="1:232" s="14" customFormat="1" ht="16.5" hidden="1" customHeight="1" thickTop="1">
      <c r="A25" s="608"/>
      <c r="B25" s="104"/>
      <c r="C25" s="2133" t="s">
        <v>4681</v>
      </c>
      <c r="D25" s="279" t="s">
        <v>4682</v>
      </c>
      <c r="E25" s="279">
        <v>43988</v>
      </c>
      <c r="F25" s="2134" t="s">
        <v>4683</v>
      </c>
      <c r="G25" s="2130" t="s">
        <v>4507</v>
      </c>
      <c r="H25" s="2130" t="s">
        <v>4684</v>
      </c>
      <c r="I25" s="284" t="s">
        <v>4685</v>
      </c>
      <c r="J25" s="288">
        <v>44034</v>
      </c>
      <c r="K25" s="288">
        <v>44037</v>
      </c>
      <c r="L25" s="288">
        <v>44039</v>
      </c>
      <c r="M25" s="288">
        <v>44041</v>
      </c>
      <c r="N25" s="288">
        <v>44041</v>
      </c>
      <c r="O25" s="1249"/>
      <c r="P25" s="1249"/>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row>
    <row r="26" spans="1:232" s="14" customFormat="1" ht="16.5" hidden="1" customHeight="1" thickBot="1">
      <c r="A26" s="608"/>
      <c r="B26" s="104"/>
      <c r="C26" s="1684"/>
      <c r="D26" s="76"/>
      <c r="E26" s="76"/>
      <c r="F26" s="1685"/>
      <c r="G26" s="2131"/>
      <c r="H26" s="2131"/>
      <c r="I26" s="278"/>
      <c r="J26" s="278"/>
      <c r="K26" s="278"/>
      <c r="L26" s="278"/>
      <c r="M26" s="278"/>
      <c r="N26" s="278"/>
      <c r="O26" s="1249"/>
      <c r="P26" s="1249"/>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row>
    <row r="27" spans="1:232" s="14" customFormat="1" ht="16.5" hidden="1" customHeight="1" thickTop="1">
      <c r="A27" s="608"/>
      <c r="B27" s="104"/>
      <c r="C27" s="2133" t="s">
        <v>3774</v>
      </c>
      <c r="D27" s="571" t="s">
        <v>4686</v>
      </c>
      <c r="E27" s="279">
        <v>43988</v>
      </c>
      <c r="F27" s="2134">
        <v>44008</v>
      </c>
      <c r="G27" s="2130" t="s">
        <v>4687</v>
      </c>
      <c r="H27" s="2130" t="s">
        <v>4688</v>
      </c>
      <c r="I27" s="284">
        <v>44015</v>
      </c>
      <c r="J27" s="288">
        <f t="shared" ref="J27" si="0">I27+26</f>
        <v>44041</v>
      </c>
      <c r="K27" s="288">
        <f t="shared" ref="K27" si="1">I27+29</f>
        <v>44044</v>
      </c>
      <c r="L27" s="288">
        <f t="shared" ref="L27" si="2">I27+31</f>
        <v>44046</v>
      </c>
      <c r="M27" s="288">
        <f t="shared" ref="M27" si="3">I27+33</f>
        <v>44048</v>
      </c>
      <c r="N27" s="288">
        <f>J27+33</f>
        <v>44074</v>
      </c>
      <c r="O27" s="1249"/>
      <c r="P27" s="1249"/>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row>
    <row r="28" spans="1:232" s="14" customFormat="1" ht="16.5" hidden="1" customHeight="1" thickBot="1">
      <c r="A28" s="608"/>
      <c r="B28" s="104"/>
      <c r="C28" s="1684"/>
      <c r="D28" s="2138"/>
      <c r="E28" s="76"/>
      <c r="F28" s="2132"/>
      <c r="G28" s="2131"/>
      <c r="H28" s="2131"/>
      <c r="I28" s="278"/>
      <c r="J28" s="278"/>
      <c r="K28" s="278"/>
      <c r="L28" s="278"/>
      <c r="M28" s="278"/>
      <c r="N28" s="278"/>
      <c r="O28" s="1249"/>
      <c r="P28" s="1249"/>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row>
    <row r="29" spans="1:232" s="14" customFormat="1" ht="16.5" hidden="1" customHeight="1" thickTop="1">
      <c r="A29" s="608"/>
      <c r="B29" s="104"/>
      <c r="C29" s="2133" t="s">
        <v>3758</v>
      </c>
      <c r="D29" s="571" t="s">
        <v>4686</v>
      </c>
      <c r="E29" s="279">
        <v>44005</v>
      </c>
      <c r="F29" s="2134">
        <v>44017</v>
      </c>
      <c r="G29" s="2130" t="s">
        <v>4689</v>
      </c>
      <c r="H29" s="2130" t="s">
        <v>4690</v>
      </c>
      <c r="I29" s="284">
        <v>44022</v>
      </c>
      <c r="J29" s="288">
        <f t="shared" ref="J29" si="4">I29+26</f>
        <v>44048</v>
      </c>
      <c r="K29" s="288">
        <f t="shared" ref="K29" si="5">I29+29</f>
        <v>44051</v>
      </c>
      <c r="L29" s="288">
        <f t="shared" ref="L29" si="6">I29+31</f>
        <v>44053</v>
      </c>
      <c r="M29" s="288">
        <f t="shared" ref="M29" si="7">I29+33</f>
        <v>44055</v>
      </c>
      <c r="N29" s="288">
        <f>I29+35</f>
        <v>44057</v>
      </c>
      <c r="O29" s="1249"/>
      <c r="P29" s="1249"/>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row>
    <row r="30" spans="1:232" s="14" customFormat="1" ht="16.5" hidden="1" customHeight="1" thickBot="1">
      <c r="A30" s="608"/>
      <c r="B30" s="104"/>
      <c r="C30" s="1684"/>
      <c r="D30" s="2138"/>
      <c r="E30" s="76"/>
      <c r="F30" s="1685"/>
      <c r="G30" s="2131"/>
      <c r="H30" s="2131"/>
      <c r="I30" s="278"/>
      <c r="J30" s="278"/>
      <c r="K30" s="278"/>
      <c r="L30" s="278"/>
      <c r="M30" s="278"/>
      <c r="N30" s="278"/>
      <c r="O30" s="1249"/>
      <c r="P30" s="1249"/>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row>
    <row r="31" spans="1:232" s="14" customFormat="1" ht="16.5" hidden="1" customHeight="1" thickTop="1">
      <c r="A31" s="608"/>
      <c r="B31" s="104"/>
      <c r="C31" s="2133" t="s">
        <v>3777</v>
      </c>
      <c r="D31" s="279" t="s">
        <v>4691</v>
      </c>
      <c r="E31" s="279">
        <v>44014</v>
      </c>
      <c r="F31" s="2134">
        <v>44026</v>
      </c>
      <c r="G31" s="2130" t="s">
        <v>4692</v>
      </c>
      <c r="H31" s="2130" t="s">
        <v>4693</v>
      </c>
      <c r="I31" s="284">
        <v>44029</v>
      </c>
      <c r="J31" s="288">
        <f t="shared" ref="J31" si="8">I31+26</f>
        <v>44055</v>
      </c>
      <c r="K31" s="288">
        <f t="shared" ref="K31" si="9">I31+29</f>
        <v>44058</v>
      </c>
      <c r="L31" s="288">
        <f t="shared" ref="L31" si="10">I31+31</f>
        <v>44060</v>
      </c>
      <c r="M31" s="288">
        <f t="shared" ref="M31" si="11">I31+33</f>
        <v>44062</v>
      </c>
      <c r="N31" s="288">
        <f>I31+35</f>
        <v>44064</v>
      </c>
      <c r="O31" s="2163"/>
      <c r="P31" s="1249"/>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row>
    <row r="32" spans="1:232" s="14" customFormat="1" ht="16.5" hidden="1" customHeight="1" thickBot="1">
      <c r="A32" s="608"/>
      <c r="B32" s="104"/>
      <c r="C32" s="1684"/>
      <c r="D32" s="76"/>
      <c r="E32" s="76"/>
      <c r="F32" s="1685"/>
      <c r="G32" s="2131"/>
      <c r="H32" s="2131"/>
      <c r="I32" s="278"/>
      <c r="J32" s="278"/>
      <c r="K32" s="278"/>
      <c r="L32" s="278"/>
      <c r="M32" s="278"/>
      <c r="N32" s="278"/>
      <c r="O32" s="1249"/>
      <c r="P32" s="1249"/>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row>
    <row r="33" spans="1:232" s="14" customFormat="1" ht="16.5" hidden="1" customHeight="1" thickTop="1">
      <c r="A33" s="608"/>
      <c r="B33" s="104"/>
      <c r="C33" s="2133" t="s">
        <v>3064</v>
      </c>
      <c r="D33" s="279" t="s">
        <v>4694</v>
      </c>
      <c r="E33" s="279">
        <v>44016</v>
      </c>
      <c r="F33" s="2134">
        <v>44029</v>
      </c>
      <c r="G33" s="2130" t="s">
        <v>4666</v>
      </c>
      <c r="H33" s="2130" t="s">
        <v>4695</v>
      </c>
      <c r="I33" s="284">
        <v>44036</v>
      </c>
      <c r="J33" s="288">
        <f t="shared" ref="J33" si="12">I33+26</f>
        <v>44062</v>
      </c>
      <c r="K33" s="288">
        <f t="shared" ref="K33" si="13">I33+29</f>
        <v>44065</v>
      </c>
      <c r="L33" s="288">
        <f t="shared" ref="L33" si="14">I33+31</f>
        <v>44067</v>
      </c>
      <c r="M33" s="288">
        <f t="shared" ref="M33" si="15">I33+33</f>
        <v>44069</v>
      </c>
      <c r="N33" s="288">
        <f>I33+35</f>
        <v>44071</v>
      </c>
      <c r="O33" s="1249"/>
      <c r="P33" s="1249"/>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row>
    <row r="34" spans="1:232" s="14" customFormat="1" ht="16.5" hidden="1" customHeight="1" thickBot="1">
      <c r="A34" s="608"/>
      <c r="B34" s="104"/>
      <c r="C34" s="1684"/>
      <c r="D34" s="76"/>
      <c r="E34" s="76"/>
      <c r="F34" s="2132"/>
      <c r="G34" s="2131"/>
      <c r="H34" s="2131"/>
      <c r="I34" s="278"/>
      <c r="J34" s="278"/>
      <c r="K34" s="278"/>
      <c r="L34" s="278"/>
      <c r="M34" s="278"/>
      <c r="N34" s="278"/>
      <c r="O34" s="1249"/>
      <c r="P34" s="1249"/>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row>
    <row r="35" spans="1:232" s="14" customFormat="1" ht="16.5" hidden="1" customHeight="1" thickTop="1" thickBot="1">
      <c r="A35" s="608"/>
      <c r="B35" s="104"/>
      <c r="C35" s="2133" t="s">
        <v>3350</v>
      </c>
      <c r="D35" s="279" t="s">
        <v>4696</v>
      </c>
      <c r="E35" s="279">
        <v>44023</v>
      </c>
      <c r="F35" s="2139">
        <v>44036</v>
      </c>
      <c r="G35" s="2130" t="s">
        <v>4697</v>
      </c>
      <c r="H35" s="2130" t="s">
        <v>4698</v>
      </c>
      <c r="I35" s="284">
        <v>44043</v>
      </c>
      <c r="J35" s="288">
        <f t="shared" ref="J35" si="16">I35+26</f>
        <v>44069</v>
      </c>
      <c r="K35" s="288">
        <f t="shared" ref="K35" si="17">I35+29</f>
        <v>44072</v>
      </c>
      <c r="L35" s="288">
        <f t="shared" ref="L35" si="18">I35+31</f>
        <v>44074</v>
      </c>
      <c r="M35" s="288">
        <f t="shared" ref="M35" si="19">I35+33</f>
        <v>44076</v>
      </c>
      <c r="N35" s="288">
        <f>I35+35</f>
        <v>44078</v>
      </c>
      <c r="O35" s="1249"/>
      <c r="P35" s="1249"/>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row>
    <row r="36" spans="1:232" s="14" customFormat="1" ht="16.5" hidden="1" customHeight="1" thickTop="1" thickBot="1">
      <c r="A36" s="608"/>
      <c r="B36" s="104"/>
      <c r="C36" s="1919" t="s">
        <v>4699</v>
      </c>
      <c r="D36" s="1684" t="s">
        <v>4700</v>
      </c>
      <c r="E36" s="278">
        <v>44028</v>
      </c>
      <c r="F36" s="2140">
        <v>44039</v>
      </c>
      <c r="G36" s="2131"/>
      <c r="H36" s="2131"/>
      <c r="I36" s="278"/>
      <c r="J36" s="278"/>
      <c r="K36" s="278"/>
      <c r="L36" s="278"/>
      <c r="M36" s="278"/>
      <c r="N36" s="278"/>
      <c r="O36" s="1249"/>
      <c r="P36" s="1249"/>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row>
    <row r="37" spans="1:232" s="14" customFormat="1" ht="16.5" hidden="1" customHeight="1" thickTop="1">
      <c r="A37" s="864" t="s">
        <v>4701</v>
      </c>
      <c r="B37" s="104"/>
      <c r="C37" s="622" t="s">
        <v>4702</v>
      </c>
      <c r="D37" s="342" t="s">
        <v>4703</v>
      </c>
      <c r="E37" s="279">
        <v>44035</v>
      </c>
      <c r="F37" s="2139">
        <v>44046</v>
      </c>
      <c r="G37" s="2130" t="s">
        <v>4704</v>
      </c>
      <c r="H37" s="2130" t="s">
        <v>4705</v>
      </c>
      <c r="I37" s="284">
        <v>44050</v>
      </c>
      <c r="J37" s="288">
        <f t="shared" ref="J37" si="20">I37+26</f>
        <v>44076</v>
      </c>
      <c r="K37" s="288">
        <f t="shared" ref="K37" si="21">I37+29</f>
        <v>44079</v>
      </c>
      <c r="L37" s="288">
        <f t="shared" ref="L37" si="22">I37+31</f>
        <v>44081</v>
      </c>
      <c r="M37" s="288">
        <f t="shared" ref="M37" si="23">I37+33</f>
        <v>44083</v>
      </c>
      <c r="N37" s="288">
        <f>I37+35</f>
        <v>44085</v>
      </c>
      <c r="O37" s="1249"/>
      <c r="P37" s="1249"/>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row>
    <row r="38" spans="1:232" s="14" customFormat="1" ht="16.5" hidden="1" customHeight="1" thickBot="1">
      <c r="A38" s="608"/>
      <c r="B38" s="104"/>
      <c r="C38" s="2141"/>
      <c r="D38" s="1684"/>
      <c r="E38" s="278"/>
      <c r="F38" s="2142"/>
      <c r="G38" s="2131"/>
      <c r="H38" s="2131"/>
      <c r="I38" s="278"/>
      <c r="J38" s="278"/>
      <c r="K38" s="278"/>
      <c r="L38" s="278"/>
      <c r="M38" s="278"/>
      <c r="N38" s="278"/>
      <c r="O38" s="1249"/>
      <c r="P38" s="1249"/>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row>
    <row r="39" spans="1:232" s="14" customFormat="1" ht="16.5" hidden="1" customHeight="1" thickTop="1">
      <c r="A39" s="864" t="s">
        <v>3353</v>
      </c>
      <c r="B39" s="104"/>
      <c r="C39" s="622" t="s">
        <v>4706</v>
      </c>
      <c r="D39" s="342" t="s">
        <v>4707</v>
      </c>
      <c r="E39" s="279">
        <v>44042</v>
      </c>
      <c r="F39" s="2139">
        <v>44053</v>
      </c>
      <c r="G39" s="2130" t="s">
        <v>4673</v>
      </c>
      <c r="H39" s="2130" t="s">
        <v>4708</v>
      </c>
      <c r="I39" s="284">
        <v>44057</v>
      </c>
      <c r="J39" s="288">
        <f t="shared" ref="J39" si="24">I39+26</f>
        <v>44083</v>
      </c>
      <c r="K39" s="288">
        <f t="shared" ref="K39" si="25">I39+29</f>
        <v>44086</v>
      </c>
      <c r="L39" s="288">
        <f t="shared" ref="L39" si="26">I39+31</f>
        <v>44088</v>
      </c>
      <c r="M39" s="288">
        <f t="shared" ref="M39" si="27">I39+33</f>
        <v>44090</v>
      </c>
      <c r="N39" s="288">
        <f>I39+35</f>
        <v>44092</v>
      </c>
      <c r="O39" s="1249"/>
      <c r="P39" s="1249"/>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row>
    <row r="40" spans="1:232" s="14" customFormat="1" ht="16.5" hidden="1" customHeight="1" thickBot="1">
      <c r="A40" s="608"/>
      <c r="B40" s="104"/>
      <c r="C40" s="2141"/>
      <c r="D40" s="1684"/>
      <c r="E40" s="278"/>
      <c r="F40" s="1484"/>
      <c r="G40" s="2131"/>
      <c r="H40" s="2131"/>
      <c r="I40" s="278"/>
      <c r="J40" s="278"/>
      <c r="K40" s="278"/>
      <c r="L40" s="278"/>
      <c r="M40" s="278"/>
      <c r="N40" s="278"/>
      <c r="O40" s="1249"/>
      <c r="P40" s="1249"/>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row>
    <row r="41" spans="1:232" s="14" customFormat="1" ht="16.5" hidden="1" customHeight="1" thickTop="1">
      <c r="A41" s="864" t="s">
        <v>4709</v>
      </c>
      <c r="B41" s="104"/>
      <c r="C41" s="622" t="s">
        <v>4710</v>
      </c>
      <c r="D41" s="342" t="s">
        <v>4711</v>
      </c>
      <c r="E41" s="279">
        <v>44049</v>
      </c>
      <c r="F41" s="2139">
        <v>44060</v>
      </c>
      <c r="G41" s="2130" t="s">
        <v>4676</v>
      </c>
      <c r="H41" s="2130" t="s">
        <v>4712</v>
      </c>
      <c r="I41" s="284">
        <v>44064</v>
      </c>
      <c r="J41" s="288">
        <f t="shared" ref="J41" si="28">I41+26</f>
        <v>44090</v>
      </c>
      <c r="K41" s="288">
        <f t="shared" ref="K41" si="29">I41+29</f>
        <v>44093</v>
      </c>
      <c r="L41" s="288">
        <f t="shared" ref="L41" si="30">I41+31</f>
        <v>44095</v>
      </c>
      <c r="M41" s="288">
        <f t="shared" ref="M41" si="31">I41+33</f>
        <v>44097</v>
      </c>
      <c r="N41" s="288">
        <f>I41+35</f>
        <v>44099</v>
      </c>
      <c r="O41" s="1249"/>
      <c r="P41" s="1249"/>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row>
    <row r="42" spans="1:232" s="14" customFormat="1" ht="16.5" hidden="1" customHeight="1" thickBot="1">
      <c r="A42" s="608"/>
      <c r="B42" s="104"/>
      <c r="C42" s="2141"/>
      <c r="D42" s="1684"/>
      <c r="E42" s="278"/>
      <c r="F42" s="2142"/>
      <c r="G42" s="2131"/>
      <c r="H42" s="2131"/>
      <c r="I42" s="278"/>
      <c r="J42" s="278"/>
      <c r="K42" s="278"/>
      <c r="L42" s="278"/>
      <c r="M42" s="278"/>
      <c r="N42" s="278"/>
      <c r="O42" s="1249"/>
      <c r="P42" s="1249"/>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row>
    <row r="43" spans="1:232" s="14" customFormat="1" ht="16.5" hidden="1" customHeight="1" thickTop="1">
      <c r="A43" s="864" t="s">
        <v>4713</v>
      </c>
      <c r="B43" s="104"/>
      <c r="C43" s="622" t="s">
        <v>4714</v>
      </c>
      <c r="D43" s="342" t="s">
        <v>4715</v>
      </c>
      <c r="E43" s="279">
        <v>44056</v>
      </c>
      <c r="F43" s="2139">
        <v>44067</v>
      </c>
      <c r="G43" s="2130" t="s">
        <v>4321</v>
      </c>
      <c r="H43" s="2130" t="s">
        <v>4716</v>
      </c>
      <c r="I43" s="284">
        <v>44071</v>
      </c>
      <c r="J43" s="288">
        <f t="shared" ref="J43" si="32">I43+26</f>
        <v>44097</v>
      </c>
      <c r="K43" s="288">
        <f t="shared" ref="K43" si="33">I43+29</f>
        <v>44100</v>
      </c>
      <c r="L43" s="288">
        <f t="shared" ref="L43" si="34">I43+31</f>
        <v>44102</v>
      </c>
      <c r="M43" s="288">
        <f t="shared" ref="M43" si="35">I43+33</f>
        <v>44104</v>
      </c>
      <c r="N43" s="288">
        <f>I43+35</f>
        <v>44106</v>
      </c>
      <c r="O43" s="1249"/>
      <c r="P43" s="1249"/>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row>
    <row r="44" spans="1:232" s="14" customFormat="1" ht="16.5" hidden="1" customHeight="1" thickBot="1">
      <c r="A44" s="608"/>
      <c r="B44" s="104"/>
      <c r="C44" s="2141"/>
      <c r="D44" s="1684"/>
      <c r="E44" s="278"/>
      <c r="F44" s="1484"/>
      <c r="G44" s="2131"/>
      <c r="H44" s="2131"/>
      <c r="I44" s="278"/>
      <c r="J44" s="278"/>
      <c r="K44" s="278"/>
      <c r="L44" s="278"/>
      <c r="M44" s="278"/>
      <c r="N44" s="278"/>
      <c r="O44" s="1249"/>
      <c r="P44" s="1249"/>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row>
    <row r="45" spans="1:232" s="14" customFormat="1" ht="16.5" hidden="1" customHeight="1" thickTop="1">
      <c r="A45" s="608"/>
      <c r="B45" s="104"/>
      <c r="C45" s="2133" t="s">
        <v>2684</v>
      </c>
      <c r="D45" s="279" t="s">
        <v>4717</v>
      </c>
      <c r="E45" s="279">
        <v>44058</v>
      </c>
      <c r="F45" s="2134">
        <v>44071</v>
      </c>
      <c r="G45" s="2130" t="s">
        <v>4507</v>
      </c>
      <c r="H45" s="2130" t="s">
        <v>4718</v>
      </c>
      <c r="I45" s="284">
        <v>44078</v>
      </c>
      <c r="J45" s="288">
        <f t="shared" ref="J45" si="36">I45+26</f>
        <v>44104</v>
      </c>
      <c r="K45" s="288">
        <f t="shared" ref="K45" si="37">I45+29</f>
        <v>44107</v>
      </c>
      <c r="L45" s="288">
        <f t="shared" ref="L45" si="38">I45+31</f>
        <v>44109</v>
      </c>
      <c r="M45" s="288">
        <f t="shared" ref="M45" si="39">I45+33</f>
        <v>44111</v>
      </c>
      <c r="N45" s="288">
        <f>I45+35</f>
        <v>44113</v>
      </c>
      <c r="O45" s="1249"/>
      <c r="P45" s="1249"/>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row>
    <row r="46" spans="1:232" s="14" customFormat="1" ht="16.5" hidden="1" customHeight="1" thickBot="1">
      <c r="A46" s="608"/>
      <c r="B46" s="104"/>
      <c r="C46" s="1684"/>
      <c r="D46" s="76"/>
      <c r="E46" s="76"/>
      <c r="F46" s="2132"/>
      <c r="G46" s="2131"/>
      <c r="H46" s="2131"/>
      <c r="I46" s="278"/>
      <c r="J46" s="278"/>
      <c r="K46" s="278"/>
      <c r="L46" s="278"/>
      <c r="M46" s="278"/>
      <c r="N46" s="278"/>
      <c r="O46" s="1249"/>
      <c r="P46" s="1249"/>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row>
    <row r="47" spans="1:232" s="14" customFormat="1" ht="16.5" hidden="1" customHeight="1" thickTop="1">
      <c r="A47" s="608"/>
      <c r="B47" s="104"/>
      <c r="C47" s="2133" t="s">
        <v>2946</v>
      </c>
      <c r="D47" s="279" t="s">
        <v>4719</v>
      </c>
      <c r="E47" s="279">
        <v>44065</v>
      </c>
      <c r="F47" s="2134">
        <v>44078</v>
      </c>
      <c r="G47" s="2130" t="s">
        <v>4687</v>
      </c>
      <c r="H47" s="2130" t="s">
        <v>4720</v>
      </c>
      <c r="I47" s="284">
        <v>44085</v>
      </c>
      <c r="J47" s="288">
        <f t="shared" ref="J47" si="40">I47+26</f>
        <v>44111</v>
      </c>
      <c r="K47" s="288">
        <f t="shared" ref="K47" si="41">I47+29</f>
        <v>44114</v>
      </c>
      <c r="L47" s="288">
        <f t="shared" ref="L47" si="42">I47+31</f>
        <v>44116</v>
      </c>
      <c r="M47" s="288">
        <f t="shared" ref="M47" si="43">I47+33</f>
        <v>44118</v>
      </c>
      <c r="N47" s="288">
        <f>I47+35</f>
        <v>44120</v>
      </c>
      <c r="O47" s="1249"/>
      <c r="P47" s="1249"/>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row>
    <row r="48" spans="1:232" s="14" customFormat="1" ht="16.5" hidden="1" customHeight="1" thickBot="1">
      <c r="A48" s="608"/>
      <c r="B48" s="104"/>
      <c r="C48" s="1684"/>
      <c r="D48" s="76"/>
      <c r="E48" s="76"/>
      <c r="F48" s="1685"/>
      <c r="G48" s="2131"/>
      <c r="H48" s="2131"/>
      <c r="I48" s="278"/>
      <c r="J48" s="278"/>
      <c r="K48" s="278"/>
      <c r="L48" s="278"/>
      <c r="M48" s="278"/>
      <c r="N48" s="278"/>
      <c r="O48" s="1249"/>
      <c r="P48" s="1249"/>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row>
    <row r="49" spans="1:232" s="14" customFormat="1" ht="16.5" hidden="1" customHeight="1" thickTop="1">
      <c r="A49" s="608"/>
      <c r="B49" s="104"/>
      <c r="C49" s="2133" t="s">
        <v>3343</v>
      </c>
      <c r="D49" s="279" t="s">
        <v>4721</v>
      </c>
      <c r="E49" s="279">
        <v>44072</v>
      </c>
      <c r="F49" s="2134">
        <v>44085</v>
      </c>
      <c r="G49" s="2130" t="s">
        <v>4722</v>
      </c>
      <c r="H49" s="2130" t="s">
        <v>4723</v>
      </c>
      <c r="I49" s="284">
        <v>44092</v>
      </c>
      <c r="J49" s="288">
        <f t="shared" ref="J49" si="44">I49+26</f>
        <v>44118</v>
      </c>
      <c r="K49" s="288">
        <f t="shared" ref="K49" si="45">I49+29</f>
        <v>44121</v>
      </c>
      <c r="L49" s="288">
        <f t="shared" ref="L49" si="46">I49+31</f>
        <v>44123</v>
      </c>
      <c r="M49" s="288">
        <f t="shared" ref="M49" si="47">I49+33</f>
        <v>44125</v>
      </c>
      <c r="N49" s="288">
        <f>I49+35</f>
        <v>44127</v>
      </c>
      <c r="O49" s="1249"/>
      <c r="P49" s="1249"/>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row>
    <row r="50" spans="1:232" s="14" customFormat="1" ht="16.5" hidden="1" customHeight="1" thickBot="1">
      <c r="A50" s="608"/>
      <c r="B50" s="104"/>
      <c r="C50" s="1684"/>
      <c r="D50" s="76"/>
      <c r="E50" s="76"/>
      <c r="F50" s="2132"/>
      <c r="G50" s="2131"/>
      <c r="H50" s="2131"/>
      <c r="I50" s="278"/>
      <c r="J50" s="278"/>
      <c r="K50" s="278"/>
      <c r="L50" s="278"/>
      <c r="M50" s="278"/>
      <c r="N50" s="278"/>
      <c r="O50" s="1249"/>
      <c r="P50" s="1249"/>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row>
    <row r="51" spans="1:232" s="14" customFormat="1" ht="16.5" hidden="1" customHeight="1" thickTop="1">
      <c r="A51" s="608"/>
      <c r="B51" s="104"/>
      <c r="C51" s="2133" t="s">
        <v>2860</v>
      </c>
      <c r="D51" s="279" t="s">
        <v>4724</v>
      </c>
      <c r="E51" s="279">
        <v>44079</v>
      </c>
      <c r="F51" s="2134">
        <v>44092</v>
      </c>
      <c r="G51" s="2130" t="s">
        <v>4692</v>
      </c>
      <c r="H51" s="2130" t="s">
        <v>4725</v>
      </c>
      <c r="I51" s="284">
        <v>44099</v>
      </c>
      <c r="J51" s="288">
        <f t="shared" ref="J51" si="48">I51+26</f>
        <v>44125</v>
      </c>
      <c r="K51" s="288">
        <f t="shared" ref="K51" si="49">I51+29</f>
        <v>44128</v>
      </c>
      <c r="L51" s="288">
        <f t="shared" ref="L51" si="50">I51+31</f>
        <v>44130</v>
      </c>
      <c r="M51" s="288">
        <f t="shared" ref="M51" si="51">I51+33</f>
        <v>44132</v>
      </c>
      <c r="N51" s="288">
        <f t="shared" ref="N51" si="52">I51+35</f>
        <v>44134</v>
      </c>
      <c r="O51" s="1249"/>
      <c r="P51" s="1249"/>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row>
    <row r="52" spans="1:232" s="14" customFormat="1" ht="16.5" hidden="1" customHeight="1" thickBot="1">
      <c r="A52" s="608"/>
      <c r="B52" s="104"/>
      <c r="C52" s="1684"/>
      <c r="D52" s="76"/>
      <c r="E52" s="76"/>
      <c r="F52" s="1685"/>
      <c r="G52" s="2131"/>
      <c r="H52" s="2131"/>
      <c r="I52" s="278"/>
      <c r="J52" s="278"/>
      <c r="K52" s="278"/>
      <c r="L52" s="278"/>
      <c r="M52" s="278"/>
      <c r="N52" s="278"/>
      <c r="O52" s="1249"/>
      <c r="P52" s="1249"/>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row>
    <row r="53" spans="1:232" s="14" customFormat="1" ht="16.5" hidden="1" customHeight="1" thickTop="1">
      <c r="A53" s="608"/>
      <c r="B53" s="104"/>
      <c r="C53" s="2133" t="s">
        <v>3346</v>
      </c>
      <c r="D53" s="279" t="s">
        <v>4726</v>
      </c>
      <c r="E53" s="279">
        <v>44086</v>
      </c>
      <c r="F53" s="2134">
        <v>44099</v>
      </c>
      <c r="G53" s="2130" t="s">
        <v>4666</v>
      </c>
      <c r="H53" s="2130" t="s">
        <v>4727</v>
      </c>
      <c r="I53" s="284">
        <v>44106</v>
      </c>
      <c r="J53" s="288">
        <f t="shared" ref="J53" si="53">I53+26</f>
        <v>44132</v>
      </c>
      <c r="K53" s="288">
        <f t="shared" ref="K53" si="54">I53+29</f>
        <v>44135</v>
      </c>
      <c r="L53" s="288">
        <f t="shared" ref="L53" si="55">I53+31</f>
        <v>44137</v>
      </c>
      <c r="M53" s="288">
        <f t="shared" ref="M53" si="56">I53+33</f>
        <v>44139</v>
      </c>
      <c r="N53" s="288">
        <f t="shared" ref="N53" si="57">I53+35</f>
        <v>44141</v>
      </c>
      <c r="O53" s="1249"/>
      <c r="P53" s="1249"/>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row>
    <row r="54" spans="1:232" s="14" customFormat="1" ht="16.5" hidden="1" customHeight="1" thickBot="1">
      <c r="A54" s="608"/>
      <c r="B54" s="104"/>
      <c r="C54" s="1684"/>
      <c r="D54" s="76"/>
      <c r="E54" s="76"/>
      <c r="F54" s="2132"/>
      <c r="G54" s="2131"/>
      <c r="H54" s="2131"/>
      <c r="I54" s="278"/>
      <c r="J54" s="278"/>
      <c r="K54" s="278"/>
      <c r="L54" s="278"/>
      <c r="M54" s="278"/>
      <c r="N54" s="278"/>
      <c r="O54" s="1249"/>
      <c r="P54" s="1249"/>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row>
    <row r="55" spans="1:232" s="14" customFormat="1" ht="16.5" hidden="1" customHeight="1" thickTop="1">
      <c r="A55" s="608"/>
      <c r="B55" s="104"/>
      <c r="C55" s="2133" t="s">
        <v>2789</v>
      </c>
      <c r="D55" s="279" t="s">
        <v>4728</v>
      </c>
      <c r="E55" s="279">
        <v>44093</v>
      </c>
      <c r="F55" s="2134">
        <v>44106</v>
      </c>
      <c r="G55" s="2130" t="s">
        <v>4697</v>
      </c>
      <c r="H55" s="2130" t="s">
        <v>4729</v>
      </c>
      <c r="I55" s="284">
        <v>44113</v>
      </c>
      <c r="J55" s="288">
        <f t="shared" ref="J55" si="58">I55+26</f>
        <v>44139</v>
      </c>
      <c r="K55" s="288">
        <f t="shared" ref="K55" si="59">I55+29</f>
        <v>44142</v>
      </c>
      <c r="L55" s="288">
        <f t="shared" ref="L55" si="60">I55+31</f>
        <v>44144</v>
      </c>
      <c r="M55" s="288">
        <f t="shared" ref="M55" si="61">I55+33</f>
        <v>44146</v>
      </c>
      <c r="N55" s="288">
        <f t="shared" ref="N55" si="62">I55+35</f>
        <v>44148</v>
      </c>
      <c r="O55" s="1249"/>
      <c r="P55" s="1249"/>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row>
    <row r="56" spans="1:232" s="14" customFormat="1" ht="16.5" hidden="1" customHeight="1" thickBot="1">
      <c r="A56" s="608"/>
      <c r="B56" s="104"/>
      <c r="C56" s="1684"/>
      <c r="D56" s="76"/>
      <c r="E56" s="76"/>
      <c r="F56" s="1685"/>
      <c r="G56" s="2131"/>
      <c r="H56" s="2131"/>
      <c r="I56" s="278"/>
      <c r="J56" s="278"/>
      <c r="K56" s="278"/>
      <c r="L56" s="278"/>
      <c r="M56" s="278"/>
      <c r="N56" s="278"/>
      <c r="O56" s="1249"/>
      <c r="P56" s="1249"/>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row>
    <row r="57" spans="1:232" s="14" customFormat="1" ht="16.5" hidden="1" customHeight="1" thickTop="1">
      <c r="A57" s="608"/>
      <c r="B57" s="104"/>
      <c r="C57" s="2133" t="s">
        <v>3064</v>
      </c>
      <c r="D57" s="279" t="s">
        <v>4730</v>
      </c>
      <c r="E57" s="279">
        <v>44100</v>
      </c>
      <c r="F57" s="2134">
        <v>44113</v>
      </c>
      <c r="G57" s="2130" t="s">
        <v>4704</v>
      </c>
      <c r="H57" s="2130" t="s">
        <v>3700</v>
      </c>
      <c r="I57" s="284">
        <v>44120</v>
      </c>
      <c r="J57" s="288">
        <f t="shared" ref="J57" si="63">I57+26</f>
        <v>44146</v>
      </c>
      <c r="K57" s="288">
        <f t="shared" ref="K57" si="64">I57+29</f>
        <v>44149</v>
      </c>
      <c r="L57" s="288">
        <f t="shared" ref="L57" si="65">I57+31</f>
        <v>44151</v>
      </c>
      <c r="M57" s="288">
        <f t="shared" ref="M57" si="66">I57+33</f>
        <v>44153</v>
      </c>
      <c r="N57" s="288">
        <f t="shared" ref="N57" si="67">I57+35</f>
        <v>44155</v>
      </c>
      <c r="O57" s="1249"/>
      <c r="P57" s="1249"/>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row>
    <row r="58" spans="1:232" s="14" customFormat="1" ht="16.5" hidden="1" customHeight="1" thickBot="1">
      <c r="A58" s="608"/>
      <c r="B58" s="104"/>
      <c r="C58" s="1684"/>
      <c r="D58" s="76"/>
      <c r="E58" s="76"/>
      <c r="F58" s="2132"/>
      <c r="G58" s="2131"/>
      <c r="H58" s="2131"/>
      <c r="I58" s="278"/>
      <c r="J58" s="278"/>
      <c r="K58" s="278"/>
      <c r="L58" s="278"/>
      <c r="M58" s="278"/>
      <c r="N58" s="278"/>
      <c r="O58" s="1249"/>
      <c r="P58" s="1249"/>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row>
    <row r="59" spans="1:232" s="14" customFormat="1" ht="16.5" hidden="1" customHeight="1" thickTop="1">
      <c r="A59" s="608"/>
      <c r="B59" s="104"/>
      <c r="C59" s="2133" t="s">
        <v>3350</v>
      </c>
      <c r="D59" s="279" t="s">
        <v>4731</v>
      </c>
      <c r="E59" s="279">
        <v>44107</v>
      </c>
      <c r="F59" s="2134">
        <v>44120</v>
      </c>
      <c r="G59" s="2130" t="s">
        <v>4732</v>
      </c>
      <c r="H59" s="2130" t="s">
        <v>4733</v>
      </c>
      <c r="I59" s="284">
        <v>44127</v>
      </c>
      <c r="J59" s="288">
        <f t="shared" ref="J59" si="68">I59+26</f>
        <v>44153</v>
      </c>
      <c r="K59" s="288">
        <f t="shared" ref="K59" si="69">I59+29</f>
        <v>44156</v>
      </c>
      <c r="L59" s="288">
        <f t="shared" ref="L59" si="70">I59+31</f>
        <v>44158</v>
      </c>
      <c r="M59" s="288">
        <f t="shared" ref="M59" si="71">I59+33</f>
        <v>44160</v>
      </c>
      <c r="N59" s="288">
        <f t="shared" ref="N59" si="72">I59+35</f>
        <v>44162</v>
      </c>
      <c r="O59" s="1249"/>
      <c r="P59" s="1249"/>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row>
    <row r="60" spans="1:232" s="14" customFormat="1" ht="16.5" hidden="1" customHeight="1" thickBot="1">
      <c r="A60" s="608"/>
      <c r="B60" s="104"/>
      <c r="C60" s="1684"/>
      <c r="D60" s="76"/>
      <c r="E60" s="76"/>
      <c r="F60" s="1685"/>
      <c r="G60" s="2131"/>
      <c r="H60" s="2131"/>
      <c r="I60" s="278"/>
      <c r="J60" s="278"/>
      <c r="K60" s="278"/>
      <c r="L60" s="278"/>
      <c r="M60" s="278"/>
      <c r="N60" s="278"/>
      <c r="O60" s="1249"/>
      <c r="P60" s="1249"/>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row>
    <row r="61" spans="1:232" s="14" customFormat="1" ht="16.5" hidden="1" customHeight="1" thickTop="1">
      <c r="A61" s="608"/>
      <c r="B61" s="104"/>
      <c r="C61" s="2143"/>
      <c r="D61" s="288"/>
      <c r="E61" s="288"/>
      <c r="F61" s="2144"/>
      <c r="G61" s="2145"/>
      <c r="H61" s="2145"/>
      <c r="I61" s="288"/>
      <c r="J61" s="288"/>
      <c r="K61" s="288"/>
      <c r="L61" s="288"/>
      <c r="M61" s="288"/>
      <c r="N61" s="288"/>
      <c r="O61" s="1249"/>
      <c r="P61" s="1249"/>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row>
    <row r="62" spans="1:232" s="14" customFormat="1" ht="16.5" hidden="1" customHeight="1" thickBot="1">
      <c r="A62" s="608"/>
      <c r="B62" s="104"/>
      <c r="C62" s="2143"/>
      <c r="D62" s="288"/>
      <c r="E62" s="288"/>
      <c r="F62" s="2144"/>
      <c r="G62" s="2145"/>
      <c r="H62" s="2145"/>
      <c r="I62" s="288"/>
      <c r="J62" s="288"/>
      <c r="K62" s="288"/>
      <c r="L62" s="288"/>
      <c r="M62" s="288"/>
      <c r="N62" s="288"/>
      <c r="O62" s="1249"/>
      <c r="P62" s="1249"/>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row>
    <row r="63" spans="1:232" s="14" customFormat="1" ht="22.5" hidden="1">
      <c r="A63" s="608"/>
      <c r="B63" s="104"/>
      <c r="C63" s="2125" t="s">
        <v>4654</v>
      </c>
      <c r="D63" s="2126"/>
      <c r="E63" s="1797" t="s">
        <v>1985</v>
      </c>
      <c r="F63" s="1797" t="s">
        <v>3786</v>
      </c>
      <c r="G63" s="1797" t="s">
        <v>1987</v>
      </c>
      <c r="H63" s="1797" t="s">
        <v>4655</v>
      </c>
      <c r="I63" s="2127" t="s">
        <v>4656</v>
      </c>
      <c r="J63" s="2127" t="s">
        <v>4657</v>
      </c>
      <c r="K63" s="2126" t="s">
        <v>515</v>
      </c>
      <c r="L63" s="2126" t="s">
        <v>847</v>
      </c>
      <c r="M63" s="2127" t="s">
        <v>1709</v>
      </c>
      <c r="N63" s="2127" t="s">
        <v>380</v>
      </c>
      <c r="O63" s="1249"/>
      <c r="P63" s="1249"/>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row>
    <row r="64" spans="1:232" s="14" customFormat="1" ht="16.5" hidden="1" customHeight="1" thickTop="1" thickBot="1">
      <c r="A64" s="608"/>
      <c r="B64" s="104"/>
      <c r="C64" s="2125"/>
      <c r="D64" s="2128" t="s">
        <v>2888</v>
      </c>
      <c r="E64" s="1797"/>
      <c r="F64" s="245" t="s">
        <v>3138</v>
      </c>
      <c r="G64" s="1797"/>
      <c r="H64" s="1797"/>
      <c r="I64" s="245" t="s">
        <v>3121</v>
      </c>
      <c r="J64" s="245" t="s">
        <v>4734</v>
      </c>
      <c r="K64" s="245" t="s">
        <v>4735</v>
      </c>
      <c r="L64" s="245" t="s">
        <v>3088</v>
      </c>
      <c r="M64" s="245" t="s">
        <v>4660</v>
      </c>
      <c r="N64" s="245" t="s">
        <v>3089</v>
      </c>
      <c r="O64" s="1249"/>
      <c r="P64" s="1249"/>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row>
    <row r="65" spans="1:232" s="14" customFormat="1" ht="16.5" hidden="1" customHeight="1" thickTop="1">
      <c r="A65" s="608"/>
      <c r="B65" s="104"/>
      <c r="C65" s="2133" t="s">
        <v>2412</v>
      </c>
      <c r="D65" s="279" t="s">
        <v>4736</v>
      </c>
      <c r="E65" s="279">
        <v>44116</v>
      </c>
      <c r="F65" s="2134">
        <v>44129</v>
      </c>
      <c r="G65" s="2130" t="s">
        <v>4676</v>
      </c>
      <c r="H65" s="2130" t="s">
        <v>4737</v>
      </c>
      <c r="I65" s="284">
        <v>44134</v>
      </c>
      <c r="J65" s="288">
        <f>I65+24</f>
        <v>44158</v>
      </c>
      <c r="K65" s="288">
        <f>I65+26</f>
        <v>44160</v>
      </c>
      <c r="L65" s="288">
        <f t="shared" ref="L65" si="73">I65+31</f>
        <v>44165</v>
      </c>
      <c r="M65" s="288">
        <f>I65+34</f>
        <v>44168</v>
      </c>
      <c r="N65" s="288">
        <f t="shared" ref="N65" si="74">I65+35</f>
        <v>44169</v>
      </c>
      <c r="O65" s="1249"/>
      <c r="P65" s="1249"/>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row>
    <row r="66" spans="1:232" s="14" customFormat="1" ht="16.5" hidden="1" customHeight="1" thickBot="1">
      <c r="A66" s="608"/>
      <c r="B66" s="104"/>
      <c r="C66" s="1684"/>
      <c r="D66" s="76"/>
      <c r="E66" s="76"/>
      <c r="F66" s="2132"/>
      <c r="G66" s="2131"/>
      <c r="H66" s="2131"/>
      <c r="I66" s="278"/>
      <c r="J66" s="278"/>
      <c r="K66" s="278"/>
      <c r="L66" s="278"/>
      <c r="M66" s="278"/>
      <c r="N66" s="278"/>
      <c r="O66" s="1249"/>
      <c r="P66" s="1249"/>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row>
    <row r="67" spans="1:232" s="14" customFormat="1" ht="16.5" hidden="1" customHeight="1" thickTop="1">
      <c r="A67" s="608"/>
      <c r="B67" s="104"/>
      <c r="C67" s="2133" t="s">
        <v>2416</v>
      </c>
      <c r="D67" s="279" t="s">
        <v>4738</v>
      </c>
      <c r="E67" s="279">
        <v>44121</v>
      </c>
      <c r="F67" s="2134">
        <v>44134</v>
      </c>
      <c r="G67" s="2130" t="s">
        <v>4321</v>
      </c>
      <c r="H67" s="2130" t="s">
        <v>4739</v>
      </c>
      <c r="I67" s="284">
        <v>44141</v>
      </c>
      <c r="J67" s="288">
        <f t="shared" ref="J67" si="75">I67+24</f>
        <v>44165</v>
      </c>
      <c r="K67" s="288">
        <f t="shared" ref="K67" si="76">I67+26</f>
        <v>44167</v>
      </c>
      <c r="L67" s="288">
        <f t="shared" ref="L67" si="77">I67+31</f>
        <v>44172</v>
      </c>
      <c r="M67" s="288">
        <f t="shared" ref="M67" si="78">I67+34</f>
        <v>44175</v>
      </c>
      <c r="N67" s="288">
        <f t="shared" ref="N67" si="79">I67+35</f>
        <v>44176</v>
      </c>
      <c r="O67" s="1249"/>
      <c r="P67" s="1249"/>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row>
    <row r="68" spans="1:232" s="14" customFormat="1" ht="16.5" hidden="1" customHeight="1" thickBot="1">
      <c r="A68" s="608"/>
      <c r="B68" s="104"/>
      <c r="C68" s="1684"/>
      <c r="D68" s="76"/>
      <c r="E68" s="76"/>
      <c r="F68" s="1685"/>
      <c r="G68" s="2131"/>
      <c r="H68" s="2131"/>
      <c r="I68" s="278"/>
      <c r="J68" s="278"/>
      <c r="K68" s="278"/>
      <c r="L68" s="278"/>
      <c r="M68" s="278"/>
      <c r="N68" s="278"/>
      <c r="O68" s="1249"/>
      <c r="P68" s="1249"/>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row>
    <row r="69" spans="1:232" s="14" customFormat="1" ht="16.5" hidden="1" customHeight="1" thickTop="1">
      <c r="A69" s="946" t="s">
        <v>2799</v>
      </c>
      <c r="B69" s="2179"/>
      <c r="C69" s="2133" t="s">
        <v>2380</v>
      </c>
      <c r="D69" s="279" t="s">
        <v>4740</v>
      </c>
      <c r="E69" s="279">
        <v>44130</v>
      </c>
      <c r="F69" s="2134">
        <v>44141</v>
      </c>
      <c r="G69" s="2130" t="s">
        <v>4741</v>
      </c>
      <c r="H69" s="2130" t="s">
        <v>4739</v>
      </c>
      <c r="I69" s="284">
        <v>44148</v>
      </c>
      <c r="J69" s="288">
        <f t="shared" ref="J69" si="80">I69+24</f>
        <v>44172</v>
      </c>
      <c r="K69" s="288">
        <f t="shared" ref="K69" si="81">I69+26</f>
        <v>44174</v>
      </c>
      <c r="L69" s="288">
        <f t="shared" ref="L69" si="82">I69+31</f>
        <v>44179</v>
      </c>
      <c r="M69" s="288">
        <f t="shared" ref="M69" si="83">I69+34</f>
        <v>44182</v>
      </c>
      <c r="N69" s="288">
        <f t="shared" ref="N69" si="84">I69+35</f>
        <v>44183</v>
      </c>
      <c r="O69" s="1249"/>
      <c r="P69" s="1249"/>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row>
    <row r="70" spans="1:232" s="14" customFormat="1" ht="16.5" hidden="1" customHeight="1" thickBot="1">
      <c r="A70" s="608"/>
      <c r="B70" s="104"/>
      <c r="C70" s="1684"/>
      <c r="D70" s="76"/>
      <c r="E70" s="76"/>
      <c r="F70" s="2132"/>
      <c r="G70" s="2131"/>
      <c r="H70" s="2131"/>
      <c r="I70" s="278"/>
      <c r="J70" s="278"/>
      <c r="K70" s="278"/>
      <c r="L70" s="278"/>
      <c r="M70" s="278"/>
      <c r="N70" s="278"/>
      <c r="O70" s="1249"/>
      <c r="P70" s="1249"/>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row>
    <row r="71" spans="1:232" s="14" customFormat="1" ht="16.5" hidden="1" customHeight="1" thickTop="1">
      <c r="A71" s="946" t="s">
        <v>2791</v>
      </c>
      <c r="B71" s="2179"/>
      <c r="C71" s="2133" t="s">
        <v>2799</v>
      </c>
      <c r="D71" s="279" t="s">
        <v>4742</v>
      </c>
      <c r="E71" s="279">
        <v>44137</v>
      </c>
      <c r="F71" s="2134">
        <v>44149</v>
      </c>
      <c r="G71" s="2130" t="s">
        <v>4687</v>
      </c>
      <c r="H71" s="2130" t="s">
        <v>4743</v>
      </c>
      <c r="I71" s="284">
        <v>44155</v>
      </c>
      <c r="J71" s="288">
        <f t="shared" ref="J71" si="85">I71+24</f>
        <v>44179</v>
      </c>
      <c r="K71" s="288">
        <f t="shared" ref="K71" si="86">I71+26</f>
        <v>44181</v>
      </c>
      <c r="L71" s="288">
        <f t="shared" ref="L71" si="87">I71+31</f>
        <v>44186</v>
      </c>
      <c r="M71" s="288">
        <f t="shared" ref="M71" si="88">I71+34</f>
        <v>44189</v>
      </c>
      <c r="N71" s="288">
        <f t="shared" ref="N71" si="89">I71+35</f>
        <v>44190</v>
      </c>
      <c r="O71" s="1249"/>
      <c r="P71" s="1249"/>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row>
    <row r="72" spans="1:232" s="14" customFormat="1" ht="16.5" hidden="1" customHeight="1" thickBot="1">
      <c r="A72" s="608"/>
      <c r="B72" s="104"/>
      <c r="C72" s="1684"/>
      <c r="D72" s="76"/>
      <c r="E72" s="76"/>
      <c r="F72" s="1685"/>
      <c r="G72" s="2131"/>
      <c r="H72" s="2131"/>
      <c r="I72" s="278"/>
      <c r="J72" s="278"/>
      <c r="K72" s="278"/>
      <c r="L72" s="278"/>
      <c r="M72" s="278"/>
      <c r="N72" s="278"/>
      <c r="O72" s="1249"/>
      <c r="P72" s="1249"/>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row>
    <row r="73" spans="1:232" s="14" customFormat="1" ht="16.5" hidden="1" customHeight="1" thickTop="1">
      <c r="A73" s="608"/>
      <c r="B73" s="104"/>
      <c r="C73" s="2133" t="s">
        <v>2791</v>
      </c>
      <c r="D73" s="279" t="s">
        <v>4744</v>
      </c>
      <c r="E73" s="279">
        <v>44145</v>
      </c>
      <c r="F73" s="2134">
        <v>44158</v>
      </c>
      <c r="G73" s="2130" t="s">
        <v>4745</v>
      </c>
      <c r="H73" s="2130" t="s">
        <v>4746</v>
      </c>
      <c r="I73" s="284">
        <v>44162</v>
      </c>
      <c r="J73" s="288">
        <f t="shared" ref="J73" si="90">I73+24</f>
        <v>44186</v>
      </c>
      <c r="K73" s="288">
        <f t="shared" ref="K73" si="91">I73+26</f>
        <v>44188</v>
      </c>
      <c r="L73" s="288">
        <f t="shared" ref="L73" si="92">I73+31</f>
        <v>44193</v>
      </c>
      <c r="M73" s="288">
        <f t="shared" ref="M73" si="93">I73+34</f>
        <v>44196</v>
      </c>
      <c r="N73" s="288">
        <f t="shared" ref="N73" si="94">I73+35</f>
        <v>44197</v>
      </c>
      <c r="O73" s="1249"/>
      <c r="P73" s="1249"/>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row>
    <row r="74" spans="1:232" s="14" customFormat="1" ht="16.5" hidden="1" customHeight="1" thickBot="1">
      <c r="A74" s="608"/>
      <c r="B74" s="104"/>
      <c r="C74" s="1684"/>
      <c r="D74" s="76"/>
      <c r="E74" s="76"/>
      <c r="F74" s="2132"/>
      <c r="G74" s="2131"/>
      <c r="H74" s="2131"/>
      <c r="I74" s="278"/>
      <c r="J74" s="278"/>
      <c r="K74" s="278"/>
      <c r="L74" s="278"/>
      <c r="M74" s="278"/>
      <c r="N74" s="278"/>
      <c r="O74" s="1249"/>
      <c r="P74" s="1249"/>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row>
    <row r="75" spans="1:232" s="14" customFormat="1" ht="16.5" hidden="1" customHeight="1" thickTop="1">
      <c r="A75" s="608"/>
      <c r="B75" s="104"/>
      <c r="C75" s="2133" t="s">
        <v>2684</v>
      </c>
      <c r="D75" s="279" t="s">
        <v>4747</v>
      </c>
      <c r="E75" s="279">
        <v>44149</v>
      </c>
      <c r="F75" s="2134">
        <v>44162</v>
      </c>
      <c r="G75" s="2130" t="s">
        <v>4748</v>
      </c>
      <c r="H75" s="2130" t="s">
        <v>4749</v>
      </c>
      <c r="I75" s="284">
        <v>44169</v>
      </c>
      <c r="J75" s="288">
        <f t="shared" ref="J75" si="95">I75+24</f>
        <v>44193</v>
      </c>
      <c r="K75" s="288">
        <f t="shared" ref="K75" si="96">I75+26</f>
        <v>44195</v>
      </c>
      <c r="L75" s="288">
        <f t="shared" ref="L75" si="97">I75+31</f>
        <v>44200</v>
      </c>
      <c r="M75" s="288">
        <f t="shared" ref="M75" si="98">I75+34</f>
        <v>44203</v>
      </c>
      <c r="N75" s="288">
        <f t="shared" ref="N75" si="99">I75+35</f>
        <v>44204</v>
      </c>
      <c r="O75" s="1249"/>
      <c r="P75" s="1249"/>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row>
    <row r="76" spans="1:232" s="14" customFormat="1" ht="16.5" hidden="1" customHeight="1" thickBot="1">
      <c r="A76" s="608"/>
      <c r="B76" s="104"/>
      <c r="C76" s="1684"/>
      <c r="D76" s="76"/>
      <c r="E76" s="76"/>
      <c r="F76" s="1685"/>
      <c r="G76" s="2131"/>
      <c r="H76" s="2131"/>
      <c r="I76" s="278"/>
      <c r="J76" s="278"/>
      <c r="K76" s="278"/>
      <c r="L76" s="278"/>
      <c r="M76" s="278"/>
      <c r="N76" s="278"/>
      <c r="O76" s="1249"/>
      <c r="P76" s="1249"/>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row>
    <row r="77" spans="1:232" s="14" customFormat="1" ht="16.5" hidden="1" customHeight="1" thickTop="1">
      <c r="A77" s="864" t="s">
        <v>3343</v>
      </c>
      <c r="B77" s="104"/>
      <c r="C77" s="2133" t="s">
        <v>2946</v>
      </c>
      <c r="D77" s="279" t="s">
        <v>4750</v>
      </c>
      <c r="E77" s="279">
        <v>44157</v>
      </c>
      <c r="F77" s="2134">
        <v>44169</v>
      </c>
      <c r="G77" s="2130" t="s">
        <v>4666</v>
      </c>
      <c r="H77" s="2130" t="s">
        <v>4751</v>
      </c>
      <c r="I77" s="284">
        <v>44176</v>
      </c>
      <c r="J77" s="288">
        <f t="shared" ref="J77" si="100">I77+24</f>
        <v>44200</v>
      </c>
      <c r="K77" s="288">
        <f t="shared" ref="K77" si="101">I77+26</f>
        <v>44202</v>
      </c>
      <c r="L77" s="288">
        <f t="shared" ref="L77" si="102">I77+31</f>
        <v>44207</v>
      </c>
      <c r="M77" s="288">
        <f t="shared" ref="M77" si="103">I77+34</f>
        <v>44210</v>
      </c>
      <c r="N77" s="288">
        <f t="shared" ref="N77" si="104">I77+35</f>
        <v>44211</v>
      </c>
      <c r="O77" s="1249"/>
      <c r="P77" s="1249"/>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row>
    <row r="78" spans="1:232" s="14" customFormat="1" ht="16.5" hidden="1" customHeight="1" thickBot="1">
      <c r="A78" s="608"/>
      <c r="B78" s="104"/>
      <c r="C78" s="1684"/>
      <c r="D78" s="76"/>
      <c r="E78" s="76"/>
      <c r="F78" s="2132"/>
      <c r="G78" s="2131"/>
      <c r="H78" s="2131"/>
      <c r="I78" s="278"/>
      <c r="J78" s="278"/>
      <c r="K78" s="278"/>
      <c r="L78" s="278"/>
      <c r="M78" s="278"/>
      <c r="N78" s="278"/>
      <c r="O78" s="1249"/>
      <c r="P78" s="1249"/>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row>
    <row r="79" spans="1:232" s="14" customFormat="1" ht="16.5" hidden="1" customHeight="1" thickTop="1">
      <c r="A79" s="608" t="s">
        <v>2860</v>
      </c>
      <c r="B79" s="104"/>
      <c r="C79" s="2133" t="s">
        <v>3343</v>
      </c>
      <c r="D79" s="279" t="s">
        <v>4752</v>
      </c>
      <c r="E79" s="279">
        <v>44163</v>
      </c>
      <c r="F79" s="2134">
        <v>44176</v>
      </c>
      <c r="G79" s="2130" t="s">
        <v>4697</v>
      </c>
      <c r="H79" s="2130" t="s">
        <v>4753</v>
      </c>
      <c r="I79" s="284">
        <v>44183</v>
      </c>
      <c r="J79" s="288">
        <f t="shared" ref="J79" si="105">I79+24</f>
        <v>44207</v>
      </c>
      <c r="K79" s="288">
        <f t="shared" ref="K79" si="106">I79+26</f>
        <v>44209</v>
      </c>
      <c r="L79" s="288">
        <f t="shared" ref="L79" si="107">I79+31</f>
        <v>44214</v>
      </c>
      <c r="M79" s="288">
        <f t="shared" ref="M79" si="108">I79+34</f>
        <v>44217</v>
      </c>
      <c r="N79" s="288">
        <f t="shared" ref="N79" si="109">I79+35</f>
        <v>44218</v>
      </c>
      <c r="O79" s="1249"/>
      <c r="P79" s="1249"/>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row>
    <row r="80" spans="1:232" s="14" customFormat="1" ht="16.5" hidden="1" customHeight="1" thickBot="1">
      <c r="A80" s="608"/>
      <c r="B80" s="104"/>
      <c r="C80" s="1684"/>
      <c r="D80" s="76"/>
      <c r="E80" s="76"/>
      <c r="F80" s="1685"/>
      <c r="G80" s="2131"/>
      <c r="H80" s="2131"/>
      <c r="I80" s="278"/>
      <c r="J80" s="278"/>
      <c r="K80" s="278"/>
      <c r="L80" s="278"/>
      <c r="M80" s="278"/>
      <c r="N80" s="278"/>
      <c r="O80" s="1249"/>
      <c r="P80" s="1249"/>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row>
    <row r="81" spans="1:232" s="14" customFormat="1" ht="16.5" hidden="1" customHeight="1" thickTop="1">
      <c r="A81" s="608"/>
      <c r="B81" s="104"/>
      <c r="C81" s="2133" t="s">
        <v>2860</v>
      </c>
      <c r="D81" s="279" t="s">
        <v>4754</v>
      </c>
      <c r="E81" s="279">
        <v>44170</v>
      </c>
      <c r="F81" s="2134">
        <v>44183</v>
      </c>
      <c r="G81" s="2130" t="s">
        <v>4704</v>
      </c>
      <c r="H81" s="2130" t="s">
        <v>4755</v>
      </c>
      <c r="I81" s="284">
        <v>44190</v>
      </c>
      <c r="J81" s="288">
        <f t="shared" ref="J81" si="110">I81+24</f>
        <v>44214</v>
      </c>
      <c r="K81" s="288">
        <f t="shared" ref="K81" si="111">I81+26</f>
        <v>44216</v>
      </c>
      <c r="L81" s="288">
        <f t="shared" ref="L81" si="112">I81+31</f>
        <v>44221</v>
      </c>
      <c r="M81" s="288">
        <f t="shared" ref="M81" si="113">I81+34</f>
        <v>44224</v>
      </c>
      <c r="N81" s="288">
        <f t="shared" ref="N81" si="114">I81+35</f>
        <v>44225</v>
      </c>
      <c r="O81" s="1249"/>
      <c r="P81" s="1249"/>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row>
    <row r="82" spans="1:232" s="14" customFormat="1" ht="16.5" hidden="1" customHeight="1" thickBot="1">
      <c r="A82" s="608"/>
      <c r="B82" s="104"/>
      <c r="C82" s="1684"/>
      <c r="D82" s="76"/>
      <c r="E82" s="76"/>
      <c r="F82" s="2132"/>
      <c r="G82" s="2131"/>
      <c r="H82" s="2131"/>
      <c r="I82" s="278"/>
      <c r="J82" s="278"/>
      <c r="K82" s="278"/>
      <c r="L82" s="278"/>
      <c r="M82" s="278"/>
      <c r="N82" s="278"/>
      <c r="O82" s="1249"/>
      <c r="P82" s="1249"/>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row>
    <row r="83" spans="1:232" s="14" customFormat="1" ht="16.5" hidden="1" customHeight="1" thickTop="1">
      <c r="A83" s="608"/>
      <c r="B83" s="104"/>
      <c r="C83" s="2133" t="s">
        <v>3346</v>
      </c>
      <c r="D83" s="279" t="s">
        <v>4756</v>
      </c>
      <c r="E83" s="279">
        <v>44180</v>
      </c>
      <c r="F83" s="2134">
        <v>44193</v>
      </c>
      <c r="G83" s="2130" t="s">
        <v>4673</v>
      </c>
      <c r="H83" s="2130" t="s">
        <v>4757</v>
      </c>
      <c r="I83" s="284">
        <v>44197</v>
      </c>
      <c r="J83" s="288">
        <f t="shared" ref="J83" si="115">I83+24</f>
        <v>44221</v>
      </c>
      <c r="K83" s="288">
        <f t="shared" ref="K83" si="116">I83+26</f>
        <v>44223</v>
      </c>
      <c r="L83" s="288">
        <f t="shared" ref="L83" si="117">I83+31</f>
        <v>44228</v>
      </c>
      <c r="M83" s="288">
        <f t="shared" ref="M83" si="118">I83+34</f>
        <v>44231</v>
      </c>
      <c r="N83" s="288">
        <f t="shared" ref="N83" si="119">I83+35</f>
        <v>44232</v>
      </c>
      <c r="O83" s="1249"/>
      <c r="P83" s="1249"/>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row>
    <row r="84" spans="1:232" s="14" customFormat="1" ht="16.5" hidden="1" customHeight="1" thickBot="1">
      <c r="A84" s="608"/>
      <c r="B84" s="104"/>
      <c r="C84" s="1684"/>
      <c r="D84" s="76"/>
      <c r="E84" s="76"/>
      <c r="F84" s="1685"/>
      <c r="G84" s="2131"/>
      <c r="H84" s="2131"/>
      <c r="I84" s="278"/>
      <c r="J84" s="278"/>
      <c r="K84" s="278"/>
      <c r="L84" s="278"/>
      <c r="M84" s="278"/>
      <c r="N84" s="278"/>
      <c r="O84" s="1249"/>
      <c r="P84" s="1249"/>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row>
    <row r="85" spans="1:232" s="14" customFormat="1" ht="16.5" hidden="1" customHeight="1" thickTop="1">
      <c r="A85" s="608"/>
      <c r="B85" s="104"/>
      <c r="C85" s="2133" t="s">
        <v>2789</v>
      </c>
      <c r="D85" s="279" t="s">
        <v>4758</v>
      </c>
      <c r="E85" s="279">
        <v>44184</v>
      </c>
      <c r="F85" s="2134">
        <v>44197</v>
      </c>
      <c r="G85" s="2130" t="s">
        <v>4759</v>
      </c>
      <c r="H85" s="2130" t="s">
        <v>4760</v>
      </c>
      <c r="I85" s="284">
        <v>44204</v>
      </c>
      <c r="J85" s="288">
        <f t="shared" ref="J85" si="120">I85+24</f>
        <v>44228</v>
      </c>
      <c r="K85" s="288">
        <f t="shared" ref="K85" si="121">I85+26</f>
        <v>44230</v>
      </c>
      <c r="L85" s="288">
        <f t="shared" ref="L85" si="122">I85+31</f>
        <v>44235</v>
      </c>
      <c r="M85" s="288">
        <f t="shared" ref="M85" si="123">I85+34</f>
        <v>44238</v>
      </c>
      <c r="N85" s="288">
        <f t="shared" ref="N85" si="124">I85+35</f>
        <v>44239</v>
      </c>
      <c r="O85" s="1249"/>
      <c r="P85" s="1249"/>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row>
    <row r="86" spans="1:232" s="14" customFormat="1" ht="16.5" hidden="1" customHeight="1" thickBot="1">
      <c r="A86" s="608"/>
      <c r="B86" s="104"/>
      <c r="C86" s="1684"/>
      <c r="D86" s="76"/>
      <c r="E86" s="76"/>
      <c r="F86" s="2132"/>
      <c r="G86" s="2131"/>
      <c r="H86" s="2131"/>
      <c r="I86" s="278"/>
      <c r="J86" s="278"/>
      <c r="K86" s="278"/>
      <c r="L86" s="278"/>
      <c r="M86" s="278"/>
      <c r="N86" s="278"/>
      <c r="O86" s="1249"/>
      <c r="P86" s="1249"/>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row>
    <row r="87" spans="1:232" s="14" customFormat="1" ht="16.5" hidden="1" customHeight="1" thickTop="1">
      <c r="A87" s="608"/>
      <c r="B87" s="104"/>
      <c r="C87" s="2133" t="s">
        <v>3064</v>
      </c>
      <c r="D87" s="279" t="s">
        <v>4761</v>
      </c>
      <c r="E87" s="279">
        <v>44193</v>
      </c>
      <c r="F87" s="2134">
        <v>43840</v>
      </c>
      <c r="G87" s="2130" t="s">
        <v>4321</v>
      </c>
      <c r="H87" s="2130" t="s">
        <v>4762</v>
      </c>
      <c r="I87" s="284">
        <v>44211</v>
      </c>
      <c r="J87" s="288">
        <f t="shared" ref="J87" si="125">I87+24</f>
        <v>44235</v>
      </c>
      <c r="K87" s="288">
        <f t="shared" ref="K87" si="126">I87+26</f>
        <v>44237</v>
      </c>
      <c r="L87" s="288">
        <f t="shared" ref="L87" si="127">I87+31</f>
        <v>44242</v>
      </c>
      <c r="M87" s="288">
        <f t="shared" ref="M87" si="128">I87+34</f>
        <v>44245</v>
      </c>
      <c r="N87" s="288">
        <f t="shared" ref="N87" si="129">I87+35</f>
        <v>44246</v>
      </c>
      <c r="O87" s="1249"/>
      <c r="P87" s="1249"/>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row>
    <row r="88" spans="1:232" s="14" customFormat="1" ht="16.5" hidden="1" customHeight="1" thickBot="1">
      <c r="A88" s="608"/>
      <c r="B88" s="104"/>
      <c r="C88" s="1684"/>
      <c r="D88" s="76"/>
      <c r="E88" s="76"/>
      <c r="F88" s="1685"/>
      <c r="G88" s="2131"/>
      <c r="H88" s="2131"/>
      <c r="I88" s="278"/>
      <c r="J88" s="278"/>
      <c r="K88" s="278"/>
      <c r="L88" s="278"/>
      <c r="M88" s="278"/>
      <c r="N88" s="278"/>
      <c r="O88" s="1249"/>
      <c r="P88" s="1249"/>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row>
    <row r="89" spans="1:232" s="14" customFormat="1" ht="16.5" hidden="1" customHeight="1" thickTop="1">
      <c r="A89" s="608"/>
      <c r="B89" s="104"/>
      <c r="C89" s="2133" t="s">
        <v>3350</v>
      </c>
      <c r="D89" s="279" t="s">
        <v>4763</v>
      </c>
      <c r="E89" s="279">
        <v>43834</v>
      </c>
      <c r="F89" s="2134">
        <v>44211</v>
      </c>
      <c r="G89" s="2130" t="s">
        <v>4507</v>
      </c>
      <c r="H89" s="2130" t="s">
        <v>4764</v>
      </c>
      <c r="I89" s="284">
        <v>44218</v>
      </c>
      <c r="J89" s="288">
        <f t="shared" ref="J89" si="130">I89+24</f>
        <v>44242</v>
      </c>
      <c r="K89" s="288">
        <f t="shared" ref="K89" si="131">I89+26</f>
        <v>44244</v>
      </c>
      <c r="L89" s="288">
        <f t="shared" ref="L89" si="132">I89+31</f>
        <v>44249</v>
      </c>
      <c r="M89" s="288">
        <f t="shared" ref="M89" si="133">I89+34</f>
        <v>44252</v>
      </c>
      <c r="N89" s="288">
        <f t="shared" ref="N89" si="134">I89+35</f>
        <v>44253</v>
      </c>
      <c r="O89" s="1249"/>
      <c r="P89" s="1249"/>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row>
    <row r="90" spans="1:232" s="14" customFormat="1" ht="16.5" hidden="1" customHeight="1" thickBot="1">
      <c r="A90" s="608"/>
      <c r="B90" s="104"/>
      <c r="C90" s="1684"/>
      <c r="D90" s="76"/>
      <c r="E90" s="76"/>
      <c r="F90" s="2132"/>
      <c r="G90" s="2131"/>
      <c r="H90" s="2131"/>
      <c r="I90" s="278"/>
      <c r="J90" s="278"/>
      <c r="K90" s="278"/>
      <c r="L90" s="278"/>
      <c r="M90" s="278"/>
      <c r="N90" s="278"/>
      <c r="O90" s="1249"/>
      <c r="P90" s="1249"/>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row>
    <row r="91" spans="1:232" s="14" customFormat="1" ht="16.5" hidden="1" customHeight="1" thickTop="1">
      <c r="A91" s="608"/>
      <c r="B91" s="104"/>
      <c r="C91" s="2133" t="s">
        <v>2412</v>
      </c>
      <c r="D91" s="279" t="s">
        <v>4765</v>
      </c>
      <c r="E91" s="279">
        <v>44208</v>
      </c>
      <c r="F91" s="2134">
        <v>44223</v>
      </c>
      <c r="G91" s="2130" t="s">
        <v>4687</v>
      </c>
      <c r="H91" s="2130" t="s">
        <v>4766</v>
      </c>
      <c r="I91" s="284">
        <v>44234</v>
      </c>
      <c r="J91" s="288">
        <f t="shared" ref="J91" si="135">I91+24</f>
        <v>44258</v>
      </c>
      <c r="K91" s="288">
        <f t="shared" ref="K91" si="136">I91+26</f>
        <v>44260</v>
      </c>
      <c r="L91" s="288">
        <f t="shared" ref="L91" si="137">I91+31</f>
        <v>44265</v>
      </c>
      <c r="M91" s="288">
        <f t="shared" ref="M91" si="138">I91+34</f>
        <v>44268</v>
      </c>
      <c r="N91" s="288">
        <f t="shared" ref="N91" si="139">I91+35</f>
        <v>44269</v>
      </c>
      <c r="O91" s="1249"/>
      <c r="P91" s="1249"/>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row>
    <row r="92" spans="1:232" s="14" customFormat="1" ht="16.5" hidden="1" customHeight="1" thickBot="1">
      <c r="A92" s="608"/>
      <c r="B92" s="104"/>
      <c r="C92" s="1684"/>
      <c r="D92" s="76"/>
      <c r="E92" s="76"/>
      <c r="F92" s="1685"/>
      <c r="G92" s="2131"/>
      <c r="H92" s="2131"/>
      <c r="I92" s="278"/>
      <c r="J92" s="278"/>
      <c r="K92" s="278"/>
      <c r="L92" s="278"/>
      <c r="M92" s="278"/>
      <c r="N92" s="278"/>
      <c r="O92" s="1249"/>
      <c r="P92" s="1249"/>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row>
    <row r="93" spans="1:232" s="14" customFormat="1" ht="16.5" hidden="1" customHeight="1" thickTop="1">
      <c r="A93" s="608"/>
      <c r="B93" s="104"/>
      <c r="C93" s="2133" t="s">
        <v>2416</v>
      </c>
      <c r="D93" s="279" t="s">
        <v>4767</v>
      </c>
      <c r="E93" s="279">
        <v>44220</v>
      </c>
      <c r="F93" s="2134">
        <v>44233</v>
      </c>
      <c r="G93" s="2130" t="s">
        <v>4745</v>
      </c>
      <c r="H93" s="2130" t="s">
        <v>4768</v>
      </c>
      <c r="I93" s="284">
        <v>44234</v>
      </c>
      <c r="J93" s="288">
        <f t="shared" ref="J93" si="140">I93+24</f>
        <v>44258</v>
      </c>
      <c r="K93" s="288">
        <f t="shared" ref="K93" si="141">I93+26</f>
        <v>44260</v>
      </c>
      <c r="L93" s="288">
        <f t="shared" ref="L93" si="142">I93+31</f>
        <v>44265</v>
      </c>
      <c r="M93" s="288">
        <f t="shared" ref="M93" si="143">I93+34</f>
        <v>44268</v>
      </c>
      <c r="N93" s="288">
        <f t="shared" ref="N93" si="144">I93+35</f>
        <v>44269</v>
      </c>
      <c r="O93" s="1249"/>
      <c r="P93" s="1249"/>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row>
    <row r="94" spans="1:232" s="14" customFormat="1" ht="16.5" hidden="1" customHeight="1" thickBot="1">
      <c r="A94" s="608"/>
      <c r="B94" s="104"/>
      <c r="C94" s="1684"/>
      <c r="D94" s="76"/>
      <c r="E94" s="76"/>
      <c r="F94" s="2132"/>
      <c r="G94" s="2131"/>
      <c r="H94" s="2131"/>
      <c r="I94" s="278"/>
      <c r="J94" s="278"/>
      <c r="K94" s="278"/>
      <c r="L94" s="278"/>
      <c r="M94" s="278"/>
      <c r="N94" s="278"/>
      <c r="O94" s="1249"/>
      <c r="P94" s="1249"/>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row>
    <row r="95" spans="1:232" s="14" customFormat="1" ht="16.5" hidden="1" customHeight="1" thickTop="1">
      <c r="A95" s="608"/>
      <c r="B95" s="104"/>
      <c r="C95" s="2133" t="s">
        <v>2380</v>
      </c>
      <c r="D95" s="279" t="s">
        <v>4769</v>
      </c>
      <c r="E95" s="279">
        <v>44223</v>
      </c>
      <c r="F95" s="2134">
        <v>44236</v>
      </c>
      <c r="G95" s="2130" t="s">
        <v>4748</v>
      </c>
      <c r="H95" s="2130" t="s">
        <v>4770</v>
      </c>
      <c r="I95" s="284">
        <v>44239</v>
      </c>
      <c r="J95" s="288">
        <f t="shared" ref="J95" si="145">I95+24</f>
        <v>44263</v>
      </c>
      <c r="K95" s="288">
        <f t="shared" ref="K95" si="146">I95+26</f>
        <v>44265</v>
      </c>
      <c r="L95" s="288">
        <f t="shared" ref="L95" si="147">I95+31</f>
        <v>44270</v>
      </c>
      <c r="M95" s="288">
        <f t="shared" ref="M95" si="148">I95+34</f>
        <v>44273</v>
      </c>
      <c r="N95" s="288">
        <f t="shared" ref="N95" si="149">I95+35</f>
        <v>44274</v>
      </c>
      <c r="O95" s="1249"/>
      <c r="P95" s="1249"/>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row>
    <row r="96" spans="1:232" s="14" customFormat="1" ht="16.5" hidden="1" customHeight="1" thickBot="1">
      <c r="A96" s="608"/>
      <c r="B96" s="104"/>
      <c r="C96" s="1684"/>
      <c r="D96" s="76"/>
      <c r="E96" s="76"/>
      <c r="F96" s="1685"/>
      <c r="G96" s="2131"/>
      <c r="H96" s="2131"/>
      <c r="I96" s="278"/>
      <c r="J96" s="278"/>
      <c r="K96" s="278"/>
      <c r="L96" s="278"/>
      <c r="M96" s="278"/>
      <c r="N96" s="278"/>
      <c r="O96" s="1249"/>
      <c r="P96" s="1249"/>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row>
    <row r="97" spans="1:232" s="14" customFormat="1" ht="16.5" hidden="1" customHeight="1" thickTop="1">
      <c r="A97" s="608"/>
      <c r="B97" s="104"/>
      <c r="C97" s="2133" t="s">
        <v>2799</v>
      </c>
      <c r="D97" s="279" t="s">
        <v>4771</v>
      </c>
      <c r="E97" s="279">
        <v>44232</v>
      </c>
      <c r="F97" s="2134">
        <v>44245</v>
      </c>
      <c r="G97" s="2130" t="s">
        <v>4666</v>
      </c>
      <c r="H97" s="2130" t="s">
        <v>4772</v>
      </c>
      <c r="I97" s="284">
        <v>44246</v>
      </c>
      <c r="J97" s="288">
        <f t="shared" ref="J97" si="150">I97+24</f>
        <v>44270</v>
      </c>
      <c r="K97" s="288">
        <f t="shared" ref="K97" si="151">I97+26</f>
        <v>44272</v>
      </c>
      <c r="L97" s="288">
        <f t="shared" ref="L97" si="152">I97+31</f>
        <v>44277</v>
      </c>
      <c r="M97" s="288">
        <f t="shared" ref="M97" si="153">I97+34</f>
        <v>44280</v>
      </c>
      <c r="N97" s="288">
        <f t="shared" ref="N97" si="154">I97+35</f>
        <v>44281</v>
      </c>
      <c r="O97" s="1249"/>
      <c r="P97" s="1249"/>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row>
    <row r="98" spans="1:232" s="14" customFormat="1" ht="16.5" hidden="1" customHeight="1" thickBot="1">
      <c r="A98" s="608"/>
      <c r="B98" s="104"/>
      <c r="C98" s="1684"/>
      <c r="D98" s="76"/>
      <c r="E98" s="76"/>
      <c r="F98" s="2132"/>
      <c r="G98" s="2131"/>
      <c r="H98" s="2131"/>
      <c r="I98" s="278"/>
      <c r="J98" s="278"/>
      <c r="K98" s="278"/>
      <c r="L98" s="278"/>
      <c r="M98" s="278"/>
      <c r="N98" s="278"/>
      <c r="O98" s="1249"/>
      <c r="P98" s="1249"/>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row>
    <row r="99" spans="1:232" s="14" customFormat="1" ht="16.5" hidden="1" customHeight="1" thickTop="1">
      <c r="A99" s="608"/>
      <c r="B99" s="104"/>
      <c r="C99" s="2133"/>
      <c r="D99" s="279"/>
      <c r="E99" s="279"/>
      <c r="F99" s="2146"/>
      <c r="G99" s="2130" t="s">
        <v>4697</v>
      </c>
      <c r="H99" s="2130" t="s">
        <v>4773</v>
      </c>
      <c r="I99" s="284">
        <v>44256</v>
      </c>
      <c r="J99" s="288">
        <f t="shared" ref="J99" si="155">I99+24</f>
        <v>44280</v>
      </c>
      <c r="K99" s="288">
        <f t="shared" ref="K99" si="156">I99+26</f>
        <v>44282</v>
      </c>
      <c r="L99" s="288">
        <f t="shared" ref="L99" si="157">I99+31</f>
        <v>44287</v>
      </c>
      <c r="M99" s="288">
        <f t="shared" ref="M99" si="158">I99+34</f>
        <v>44290</v>
      </c>
      <c r="N99" s="288">
        <f t="shared" ref="N99" si="159">I99+35</f>
        <v>44291</v>
      </c>
      <c r="O99" s="1249"/>
      <c r="P99" s="1249"/>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row>
    <row r="100" spans="1:232" s="14" customFormat="1" ht="16.5" hidden="1" customHeight="1" thickBot="1">
      <c r="A100" s="608"/>
      <c r="B100" s="104"/>
      <c r="C100" s="1684"/>
      <c r="D100" s="76"/>
      <c r="E100" s="76"/>
      <c r="F100" s="1685"/>
      <c r="G100" s="2131"/>
      <c r="H100" s="2131"/>
      <c r="I100" s="278"/>
      <c r="J100" s="278"/>
      <c r="K100" s="278"/>
      <c r="L100" s="278"/>
      <c r="M100" s="278"/>
      <c r="N100" s="278"/>
      <c r="O100" s="1249"/>
      <c r="P100" s="1249"/>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row>
    <row r="101" spans="1:232" s="14" customFormat="1" ht="16.5" hidden="1" customHeight="1" thickTop="1">
      <c r="A101" s="608"/>
      <c r="B101" s="104"/>
      <c r="C101" s="2133" t="s">
        <v>2684</v>
      </c>
      <c r="D101" s="279" t="s">
        <v>4774</v>
      </c>
      <c r="E101" s="279">
        <v>44240</v>
      </c>
      <c r="F101" s="77">
        <v>44253</v>
      </c>
      <c r="G101" s="2130" t="s">
        <v>4704</v>
      </c>
      <c r="H101" s="2130" t="s">
        <v>4775</v>
      </c>
      <c r="I101" s="284">
        <v>44265</v>
      </c>
      <c r="J101" s="288">
        <f t="shared" ref="J101" si="160">I101+24</f>
        <v>44289</v>
      </c>
      <c r="K101" s="288">
        <f t="shared" ref="K101" si="161">I101+26</f>
        <v>44291</v>
      </c>
      <c r="L101" s="288">
        <f t="shared" ref="L101" si="162">I101+31</f>
        <v>44296</v>
      </c>
      <c r="M101" s="288">
        <f t="shared" ref="M101" si="163">I101+34</f>
        <v>44299</v>
      </c>
      <c r="N101" s="288">
        <f t="shared" ref="N101" si="164">I101+35</f>
        <v>44300</v>
      </c>
      <c r="O101" s="1249"/>
      <c r="P101" s="1249"/>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row>
    <row r="102" spans="1:232" s="14" customFormat="1" ht="16.5" hidden="1" customHeight="1" thickBot="1">
      <c r="A102" s="608"/>
      <c r="B102" s="104"/>
      <c r="C102" s="1684"/>
      <c r="D102" s="76"/>
      <c r="E102" s="76"/>
      <c r="F102" s="2147"/>
      <c r="G102" s="2131"/>
      <c r="H102" s="2131"/>
      <c r="I102" s="278"/>
      <c r="J102" s="278"/>
      <c r="K102" s="278"/>
      <c r="L102" s="278"/>
      <c r="M102" s="278"/>
      <c r="N102" s="278"/>
      <c r="O102" s="1249"/>
      <c r="P102" s="1249"/>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row>
    <row r="103" spans="1:232" s="14" customFormat="1" ht="16.5" hidden="1" customHeight="1" thickTop="1">
      <c r="A103" s="608"/>
      <c r="B103" s="104"/>
      <c r="C103" s="2133" t="s">
        <v>2791</v>
      </c>
      <c r="D103" s="279" t="s">
        <v>4776</v>
      </c>
      <c r="E103" s="279">
        <v>44242</v>
      </c>
      <c r="F103" s="2146">
        <v>44260</v>
      </c>
      <c r="G103" s="2130" t="s">
        <v>4673</v>
      </c>
      <c r="H103" s="2130" t="s">
        <v>4777</v>
      </c>
      <c r="I103" s="284">
        <v>44272</v>
      </c>
      <c r="J103" s="288">
        <f t="shared" ref="J103" si="165">I103+24</f>
        <v>44296</v>
      </c>
      <c r="K103" s="288">
        <f t="shared" ref="K103" si="166">I103+26</f>
        <v>44298</v>
      </c>
      <c r="L103" s="288">
        <f t="shared" ref="L103" si="167">I103+31</f>
        <v>44303</v>
      </c>
      <c r="M103" s="288">
        <f t="shared" ref="M103" si="168">I103+34</f>
        <v>44306</v>
      </c>
      <c r="N103" s="288">
        <f t="shared" ref="N103" si="169">I103+35</f>
        <v>44307</v>
      </c>
      <c r="O103" s="1249"/>
      <c r="P103" s="1249"/>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row>
    <row r="104" spans="1:232" s="14" customFormat="1" ht="16.5" hidden="1" customHeight="1" thickBot="1">
      <c r="A104" s="608"/>
      <c r="B104" s="104"/>
      <c r="C104" s="1684"/>
      <c r="D104" s="76"/>
      <c r="E104" s="76"/>
      <c r="F104" s="1685"/>
      <c r="G104" s="2131"/>
      <c r="H104" s="2131"/>
      <c r="I104" s="278"/>
      <c r="J104" s="278"/>
      <c r="K104" s="278"/>
      <c r="L104" s="278"/>
      <c r="M104" s="278"/>
      <c r="N104" s="278"/>
      <c r="O104" s="1249"/>
      <c r="P104" s="1249"/>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row>
    <row r="105" spans="1:232" s="14" customFormat="1" ht="16.5" hidden="1" customHeight="1" thickTop="1">
      <c r="A105" s="608"/>
      <c r="B105" s="104"/>
      <c r="C105" s="2133" t="s">
        <v>2946</v>
      </c>
      <c r="D105" s="279" t="s">
        <v>4778</v>
      </c>
      <c r="E105" s="279">
        <v>44251</v>
      </c>
      <c r="F105" s="2146">
        <v>44271</v>
      </c>
      <c r="G105" s="2130" t="s">
        <v>4676</v>
      </c>
      <c r="H105" s="2130" t="s">
        <v>4779</v>
      </c>
      <c r="I105" s="284">
        <v>44279</v>
      </c>
      <c r="J105" s="288">
        <f t="shared" ref="J105" si="170">I105+24</f>
        <v>44303</v>
      </c>
      <c r="K105" s="288">
        <f t="shared" ref="K105" si="171">I105+26</f>
        <v>44305</v>
      </c>
      <c r="L105" s="288">
        <f t="shared" ref="L105" si="172">I105+31</f>
        <v>44310</v>
      </c>
      <c r="M105" s="288">
        <f t="shared" ref="M105" si="173">I105+34</f>
        <v>44313</v>
      </c>
      <c r="N105" s="288">
        <f t="shared" ref="N105" si="174">I105+35</f>
        <v>44314</v>
      </c>
      <c r="O105" s="1249"/>
      <c r="P105" s="1249"/>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row>
    <row r="106" spans="1:232" s="14" customFormat="1" ht="16.5" hidden="1" customHeight="1" thickBot="1">
      <c r="A106" s="608"/>
      <c r="B106" s="104"/>
      <c r="C106" s="1684" t="s">
        <v>3343</v>
      </c>
      <c r="D106" s="76" t="s">
        <v>4780</v>
      </c>
      <c r="E106" s="76">
        <v>44258</v>
      </c>
      <c r="F106" s="1685">
        <v>44276</v>
      </c>
      <c r="G106" s="2131"/>
      <c r="H106" s="2131"/>
      <c r="I106" s="278"/>
      <c r="J106" s="278"/>
      <c r="K106" s="278"/>
      <c r="L106" s="278"/>
      <c r="M106" s="278"/>
      <c r="N106" s="278"/>
      <c r="O106" s="1249"/>
      <c r="P106" s="1249"/>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row>
    <row r="107" spans="1:232" s="14" customFormat="1" ht="16.5" hidden="1" customHeight="1" thickTop="1">
      <c r="A107" s="608"/>
      <c r="B107" s="104"/>
      <c r="C107" s="2133" t="s">
        <v>2860</v>
      </c>
      <c r="D107" s="279" t="s">
        <v>4781</v>
      </c>
      <c r="E107" s="279">
        <v>44265</v>
      </c>
      <c r="F107" s="2146">
        <v>44282</v>
      </c>
      <c r="G107" s="2130" t="s">
        <v>4321</v>
      </c>
      <c r="H107" s="2130" t="s">
        <v>4782</v>
      </c>
      <c r="I107" s="284">
        <v>44296</v>
      </c>
      <c r="J107" s="288">
        <f t="shared" ref="J107" si="175">I107+24</f>
        <v>44320</v>
      </c>
      <c r="K107" s="288">
        <f t="shared" ref="K107" si="176">I107+26</f>
        <v>44322</v>
      </c>
      <c r="L107" s="288">
        <f t="shared" ref="L107" si="177">I107+31</f>
        <v>44327</v>
      </c>
      <c r="M107" s="288">
        <f t="shared" ref="M107" si="178">I107+34</f>
        <v>44330</v>
      </c>
      <c r="N107" s="288">
        <f t="shared" ref="N107" si="179">I107+35</f>
        <v>44331</v>
      </c>
      <c r="O107" s="1249" t="s">
        <v>4783</v>
      </c>
      <c r="P107" s="1249"/>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row>
    <row r="108" spans="1:232" s="14" customFormat="1" ht="16.5" hidden="1" customHeight="1" thickBot="1">
      <c r="A108" s="608"/>
      <c r="B108" s="104"/>
      <c r="C108" s="1684" t="s">
        <v>3346</v>
      </c>
      <c r="D108" s="76" t="s">
        <v>4784</v>
      </c>
      <c r="E108" s="76">
        <v>44275</v>
      </c>
      <c r="F108" s="1685">
        <v>44288</v>
      </c>
      <c r="G108" s="2131"/>
      <c r="H108" s="2131"/>
      <c r="I108" s="278"/>
      <c r="J108" s="278"/>
      <c r="K108" s="278"/>
      <c r="L108" s="278"/>
      <c r="M108" s="278"/>
      <c r="N108" s="278"/>
      <c r="O108" s="1249"/>
      <c r="P108" s="1249"/>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row>
    <row r="109" spans="1:232" s="14" customFormat="1" ht="16.5" hidden="1" customHeight="1" thickTop="1" thickBot="1">
      <c r="A109" s="608"/>
      <c r="B109" s="104"/>
      <c r="C109" s="2133"/>
      <c r="D109" s="279"/>
      <c r="E109" s="279"/>
      <c r="F109" s="2146"/>
      <c r="G109" s="2130" t="s">
        <v>4507</v>
      </c>
      <c r="H109" s="2130" t="s">
        <v>4785</v>
      </c>
      <c r="I109" s="284">
        <v>44304</v>
      </c>
      <c r="J109" s="288">
        <f>I109+24</f>
        <v>44328</v>
      </c>
      <c r="K109" s="288">
        <f>I109+26</f>
        <v>44330</v>
      </c>
      <c r="L109" s="288">
        <f>I109+31</f>
        <v>44335</v>
      </c>
      <c r="M109" s="288">
        <f>I109+34</f>
        <v>44338</v>
      </c>
      <c r="N109" s="288">
        <f>I109+35</f>
        <v>44339</v>
      </c>
      <c r="O109" s="1249" t="s">
        <v>4786</v>
      </c>
      <c r="P109" s="1249"/>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row>
    <row r="110" spans="1:232" s="14" customFormat="1" ht="16.5" hidden="1" customHeight="1" thickTop="1">
      <c r="A110" s="608"/>
      <c r="B110" s="104"/>
      <c r="C110" s="2133" t="s">
        <v>2151</v>
      </c>
      <c r="D110" s="279" t="s">
        <v>4787</v>
      </c>
      <c r="E110" s="279" t="s">
        <v>1970</v>
      </c>
      <c r="F110" s="2146" t="s">
        <v>1970</v>
      </c>
      <c r="G110" s="2148"/>
      <c r="H110" s="2148"/>
      <c r="I110" s="2149"/>
      <c r="J110" s="2149"/>
      <c r="K110" s="2149"/>
      <c r="L110" s="2149"/>
      <c r="M110" s="2149"/>
      <c r="N110" s="2149"/>
      <c r="O110" s="1249"/>
      <c r="P110" s="1249"/>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row>
    <row r="111" spans="1:232" s="14" customFormat="1" ht="16.5" hidden="1" customHeight="1" thickBot="1">
      <c r="A111" s="608"/>
      <c r="B111" s="104"/>
      <c r="C111" s="1684"/>
      <c r="D111" s="76"/>
      <c r="E111" s="76"/>
      <c r="F111" s="1685"/>
      <c r="G111" s="2131"/>
      <c r="H111" s="2131"/>
      <c r="I111" s="278"/>
      <c r="J111" s="278"/>
      <c r="K111" s="278"/>
      <c r="L111" s="278"/>
      <c r="M111" s="278"/>
      <c r="N111" s="278"/>
      <c r="O111" s="1249"/>
      <c r="P111" s="1249"/>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row>
    <row r="112" spans="1:232" s="14" customFormat="1" ht="16.5" hidden="1" customHeight="1" thickTop="1">
      <c r="A112" s="864"/>
      <c r="B112" s="104"/>
      <c r="C112" s="2133" t="s">
        <v>2789</v>
      </c>
      <c r="D112" s="279" t="s">
        <v>4788</v>
      </c>
      <c r="E112" s="279">
        <v>44282</v>
      </c>
      <c r="F112" s="2146">
        <v>44295</v>
      </c>
      <c r="G112" s="2130" t="s">
        <v>4745</v>
      </c>
      <c r="H112" s="2130" t="s">
        <v>4789</v>
      </c>
      <c r="I112" s="284">
        <v>44294</v>
      </c>
      <c r="J112" s="288">
        <f t="shared" ref="J112" si="180">I112+24</f>
        <v>44318</v>
      </c>
      <c r="K112" s="288">
        <f t="shared" ref="K112" si="181">I112+26</f>
        <v>44320</v>
      </c>
      <c r="L112" s="288">
        <f t="shared" ref="L112" si="182">I112+31</f>
        <v>44325</v>
      </c>
      <c r="M112" s="288">
        <f t="shared" ref="M112" si="183">I112+34</f>
        <v>44328</v>
      </c>
      <c r="N112" s="288">
        <f t="shared" ref="N112" si="184">I112+35</f>
        <v>44329</v>
      </c>
      <c r="O112" s="1249" t="s">
        <v>4790</v>
      </c>
      <c r="P112" s="1249"/>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row>
    <row r="113" spans="1:232" s="14" customFormat="1" ht="16.5" hidden="1" customHeight="1" thickBot="1">
      <c r="A113" s="608"/>
      <c r="B113" s="104"/>
      <c r="C113" s="1684"/>
      <c r="D113" s="76"/>
      <c r="E113" s="76"/>
      <c r="F113" s="1685"/>
      <c r="G113" s="278" t="s">
        <v>4791</v>
      </c>
      <c r="H113" s="2131"/>
      <c r="I113" s="278"/>
      <c r="J113" s="278"/>
      <c r="K113" s="278"/>
      <c r="L113" s="278"/>
      <c r="M113" s="278"/>
      <c r="N113" s="278"/>
      <c r="O113" s="1249"/>
      <c r="P113" s="1249"/>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row>
    <row r="114" spans="1:232" s="14" customFormat="1" ht="16.5" hidden="1" customHeight="1" thickTop="1">
      <c r="A114" s="608"/>
      <c r="B114" s="104"/>
      <c r="C114" s="2133" t="s">
        <v>3064</v>
      </c>
      <c r="D114" s="279" t="s">
        <v>4792</v>
      </c>
      <c r="E114" s="279">
        <v>44290</v>
      </c>
      <c r="F114" s="2146">
        <v>44303</v>
      </c>
      <c r="G114" s="2130" t="s">
        <v>4793</v>
      </c>
      <c r="H114" s="2130" t="s">
        <v>4794</v>
      </c>
      <c r="I114" s="284">
        <v>44302</v>
      </c>
      <c r="J114" s="288">
        <f t="shared" ref="J114" si="185">I114+24</f>
        <v>44326</v>
      </c>
      <c r="K114" s="288">
        <f t="shared" ref="K114" si="186">I114+26</f>
        <v>44328</v>
      </c>
      <c r="L114" s="288">
        <f t="shared" ref="L114" si="187">I114+31</f>
        <v>44333</v>
      </c>
      <c r="M114" s="288">
        <f t="shared" ref="M114" si="188">I114+34</f>
        <v>44336</v>
      </c>
      <c r="N114" s="288">
        <f t="shared" ref="N114" si="189">I114+35</f>
        <v>44337</v>
      </c>
      <c r="O114" s="1249" t="s">
        <v>4795</v>
      </c>
      <c r="P114" s="1249"/>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row>
    <row r="115" spans="1:232" s="14" customFormat="1" ht="16.5" hidden="1" customHeight="1" thickBot="1">
      <c r="A115" s="608"/>
      <c r="B115" s="104"/>
      <c r="C115" s="1684"/>
      <c r="D115" s="76"/>
      <c r="E115" s="76"/>
      <c r="F115" s="2147"/>
      <c r="G115" s="278" t="s">
        <v>4796</v>
      </c>
      <c r="H115" s="2131"/>
      <c r="I115" s="278"/>
      <c r="J115" s="278"/>
      <c r="K115" s="278"/>
      <c r="L115" s="278"/>
      <c r="M115" s="278"/>
      <c r="N115" s="278"/>
      <c r="O115" s="1249"/>
      <c r="P115" s="1249"/>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row>
    <row r="116" spans="1:232" s="14" customFormat="1" ht="16.5" hidden="1" customHeight="1" thickTop="1">
      <c r="A116" s="608"/>
      <c r="B116" s="104"/>
      <c r="C116" s="2133" t="s">
        <v>3350</v>
      </c>
      <c r="D116" s="279" t="s">
        <v>3723</v>
      </c>
      <c r="E116" s="279">
        <v>44296</v>
      </c>
      <c r="F116" s="2146">
        <v>44309</v>
      </c>
      <c r="G116" s="2130" t="s">
        <v>4748</v>
      </c>
      <c r="H116" s="2130" t="s">
        <v>4797</v>
      </c>
      <c r="I116" s="284">
        <v>44317</v>
      </c>
      <c r="J116" s="288">
        <f>I116+24</f>
        <v>44341</v>
      </c>
      <c r="K116" s="288">
        <f>I116+26</f>
        <v>44343</v>
      </c>
      <c r="L116" s="288">
        <f>I116+31</f>
        <v>44348</v>
      </c>
      <c r="M116" s="288">
        <f>I116+34</f>
        <v>44351</v>
      </c>
      <c r="N116" s="288">
        <f>I116+35</f>
        <v>44352</v>
      </c>
      <c r="O116" s="1249"/>
      <c r="P116" s="1249"/>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row>
    <row r="117" spans="1:232" s="14" customFormat="1" ht="16.5" hidden="1" customHeight="1" thickBot="1">
      <c r="A117" s="608"/>
      <c r="B117" s="104"/>
      <c r="C117" s="1684"/>
      <c r="D117" s="76"/>
      <c r="E117" s="76"/>
      <c r="F117" s="1484"/>
      <c r="G117" s="2131"/>
      <c r="H117" s="2131"/>
      <c r="I117" s="278"/>
      <c r="J117" s="278"/>
      <c r="K117" s="278"/>
      <c r="L117" s="278"/>
      <c r="M117" s="278"/>
      <c r="N117" s="278"/>
      <c r="O117" s="1249"/>
      <c r="P117" s="1249"/>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row>
    <row r="118" spans="1:232" s="14" customFormat="1" ht="16.5" hidden="1" customHeight="1" thickTop="1">
      <c r="A118" s="608"/>
      <c r="B118" s="104"/>
      <c r="C118" s="2133" t="s">
        <v>2412</v>
      </c>
      <c r="D118" s="279" t="s">
        <v>3725</v>
      </c>
      <c r="E118" s="279">
        <v>44303</v>
      </c>
      <c r="F118" s="2146">
        <v>44316</v>
      </c>
      <c r="G118" s="2130" t="s">
        <v>4666</v>
      </c>
      <c r="H118" s="2130" t="s">
        <v>4798</v>
      </c>
      <c r="I118" s="284">
        <v>44331</v>
      </c>
      <c r="J118" s="288">
        <f t="shared" ref="J118" si="190">I118+24</f>
        <v>44355</v>
      </c>
      <c r="K118" s="288">
        <f t="shared" ref="K118" si="191">I118+26</f>
        <v>44357</v>
      </c>
      <c r="L118" s="288">
        <f t="shared" ref="L118" si="192">I118+31</f>
        <v>44362</v>
      </c>
      <c r="M118" s="288">
        <f t="shared" ref="M118" si="193">I118+34</f>
        <v>44365</v>
      </c>
      <c r="N118" s="288">
        <f t="shared" ref="N118" si="194">I118+35</f>
        <v>44366</v>
      </c>
      <c r="O118" s="1249"/>
      <c r="P118" s="1249"/>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row>
    <row r="119" spans="1:232" s="14" customFormat="1" ht="16.5" hidden="1" customHeight="1" thickBot="1">
      <c r="A119" s="608"/>
      <c r="B119" s="104"/>
      <c r="C119" s="1684"/>
      <c r="D119" s="76"/>
      <c r="E119" s="76"/>
      <c r="F119" s="2147"/>
      <c r="G119" s="2131"/>
      <c r="H119" s="2131"/>
      <c r="I119" s="278"/>
      <c r="J119" s="278"/>
      <c r="K119" s="278"/>
      <c r="L119" s="278"/>
      <c r="M119" s="278"/>
      <c r="N119" s="278"/>
      <c r="O119" s="1249"/>
      <c r="P119" s="1249"/>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row>
    <row r="120" spans="1:232" s="14" customFormat="1" ht="16.5" hidden="1" customHeight="1" thickTop="1">
      <c r="A120" s="608"/>
      <c r="B120" s="104"/>
      <c r="C120" s="2133" t="s">
        <v>2416</v>
      </c>
      <c r="D120" s="279" t="s">
        <v>3731</v>
      </c>
      <c r="E120" s="279">
        <v>44321</v>
      </c>
      <c r="F120" s="2146">
        <v>44333</v>
      </c>
      <c r="G120" s="2130" t="s">
        <v>4697</v>
      </c>
      <c r="H120" s="2130" t="s">
        <v>4799</v>
      </c>
      <c r="I120" s="284">
        <v>44334</v>
      </c>
      <c r="J120" s="288">
        <f t="shared" ref="J120" si="195">I120+24</f>
        <v>44358</v>
      </c>
      <c r="K120" s="288">
        <f t="shared" ref="K120" si="196">I120+26</f>
        <v>44360</v>
      </c>
      <c r="L120" s="288">
        <f t="shared" ref="L120" si="197">I120+31</f>
        <v>44365</v>
      </c>
      <c r="M120" s="288">
        <f t="shared" ref="M120" si="198">I120+34</f>
        <v>44368</v>
      </c>
      <c r="N120" s="288">
        <f t="shared" ref="N120" si="199">I120+35</f>
        <v>44369</v>
      </c>
      <c r="O120" s="1249"/>
      <c r="P120" s="1249"/>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row>
    <row r="121" spans="1:232" s="14" customFormat="1" ht="16.5" hidden="1" customHeight="1" thickBot="1">
      <c r="A121" s="608"/>
      <c r="B121" s="104"/>
      <c r="C121" s="1684"/>
      <c r="D121" s="76"/>
      <c r="E121" s="76"/>
      <c r="F121" s="1484"/>
      <c r="G121" s="2131"/>
      <c r="H121" s="2131"/>
      <c r="I121" s="278"/>
      <c r="J121" s="278"/>
      <c r="K121" s="278"/>
      <c r="L121" s="278"/>
      <c r="M121" s="278"/>
      <c r="N121" s="278"/>
      <c r="O121" s="1249"/>
      <c r="P121" s="1249"/>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row>
    <row r="122" spans="1:232" s="14" customFormat="1" ht="16.5" hidden="1" customHeight="1" thickTop="1">
      <c r="A122" s="608"/>
      <c r="B122" s="104"/>
      <c r="C122" s="2133" t="s">
        <v>2380</v>
      </c>
      <c r="D122" s="279" t="s">
        <v>3734</v>
      </c>
      <c r="E122" s="279">
        <v>44318</v>
      </c>
      <c r="F122" s="2146">
        <v>44328</v>
      </c>
      <c r="G122" s="2130" t="s">
        <v>4704</v>
      </c>
      <c r="H122" s="2130" t="s">
        <v>4800</v>
      </c>
      <c r="I122" s="284">
        <v>44336</v>
      </c>
      <c r="J122" s="288">
        <f t="shared" ref="J122" si="200">I122+24</f>
        <v>44360</v>
      </c>
      <c r="K122" s="288">
        <f t="shared" ref="K122" si="201">I122+26</f>
        <v>44362</v>
      </c>
      <c r="L122" s="288">
        <f t="shared" ref="L122" si="202">I122+31</f>
        <v>44367</v>
      </c>
      <c r="M122" s="288">
        <f t="shared" ref="M122" si="203">I122+34</f>
        <v>44370</v>
      </c>
      <c r="N122" s="288">
        <f t="shared" ref="N122" si="204">I122+35</f>
        <v>44371</v>
      </c>
      <c r="O122" s="1249"/>
      <c r="P122" s="1249"/>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row>
    <row r="123" spans="1:232" s="14" customFormat="1" ht="16.5" hidden="1" customHeight="1" thickBot="1">
      <c r="A123" s="608"/>
      <c r="B123" s="104"/>
      <c r="C123" s="1684"/>
      <c r="D123" s="76"/>
      <c r="E123" s="76"/>
      <c r="F123" s="2147"/>
      <c r="G123" s="2131"/>
      <c r="H123" s="2131"/>
      <c r="I123" s="278"/>
      <c r="J123" s="278"/>
      <c r="K123" s="278"/>
      <c r="L123" s="278"/>
      <c r="M123" s="278"/>
      <c r="N123" s="278"/>
      <c r="O123" s="1249"/>
      <c r="P123" s="1249"/>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row>
    <row r="124" spans="1:232" s="14" customFormat="1" ht="16.5" hidden="1" customHeight="1" thickTop="1">
      <c r="A124" s="608"/>
      <c r="B124" s="104"/>
      <c r="C124" s="2133" t="s">
        <v>2799</v>
      </c>
      <c r="D124" s="279" t="s">
        <v>3736</v>
      </c>
      <c r="E124" s="279">
        <v>44325</v>
      </c>
      <c r="F124" s="2146">
        <v>44338</v>
      </c>
      <c r="G124" s="2130" t="s">
        <v>4673</v>
      </c>
      <c r="H124" s="2130" t="s">
        <v>4801</v>
      </c>
      <c r="I124" s="284">
        <v>44351</v>
      </c>
      <c r="J124" s="288">
        <f t="shared" ref="J124" si="205">I124+24</f>
        <v>44375</v>
      </c>
      <c r="K124" s="288">
        <f t="shared" ref="K124" si="206">I124+26</f>
        <v>44377</v>
      </c>
      <c r="L124" s="288">
        <f t="shared" ref="L124" si="207">I124+31</f>
        <v>44382</v>
      </c>
      <c r="M124" s="288">
        <f t="shared" ref="M124" si="208">I124+34</f>
        <v>44385</v>
      </c>
      <c r="N124" s="288">
        <f t="shared" ref="N124" si="209">I124+35</f>
        <v>44386</v>
      </c>
      <c r="O124" s="1249"/>
      <c r="P124" s="1249"/>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row>
    <row r="125" spans="1:232" s="14" customFormat="1" ht="16.5" hidden="1" customHeight="1" thickBot="1">
      <c r="A125" s="608"/>
      <c r="B125" s="104"/>
      <c r="C125" s="1684"/>
      <c r="D125" s="76"/>
      <c r="E125" s="76"/>
      <c r="F125" s="1484"/>
      <c r="G125" s="2131"/>
      <c r="H125" s="2131"/>
      <c r="I125" s="278"/>
      <c r="J125" s="278"/>
      <c r="K125" s="278"/>
      <c r="L125" s="278"/>
      <c r="M125" s="278"/>
      <c r="N125" s="278"/>
      <c r="O125" s="1249"/>
      <c r="P125" s="1249"/>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row>
    <row r="126" spans="1:232" s="14" customFormat="1" ht="16.5" hidden="1" customHeight="1" thickTop="1">
      <c r="A126" s="608"/>
      <c r="B126" s="104"/>
      <c r="C126" s="2143"/>
      <c r="D126" s="288"/>
      <c r="E126" s="288"/>
      <c r="F126" s="1483"/>
      <c r="G126" s="2145"/>
      <c r="H126" s="2145"/>
      <c r="I126" s="288"/>
      <c r="J126" s="288"/>
      <c r="K126" s="288"/>
      <c r="L126" s="288"/>
      <c r="M126" s="288"/>
      <c r="N126" s="288"/>
      <c r="O126" s="1249"/>
      <c r="P126" s="1249"/>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row>
    <row r="127" spans="1:232" s="14" customFormat="1" ht="16.5" hidden="1" customHeight="1">
      <c r="A127" s="608"/>
      <c r="B127" s="104"/>
      <c r="C127" s="2143"/>
      <c r="D127" s="288"/>
      <c r="E127" s="288"/>
      <c r="F127" s="1483"/>
      <c r="G127" s="2145"/>
      <c r="H127" s="2145"/>
      <c r="I127" s="288"/>
      <c r="J127" s="288"/>
      <c r="K127" s="288"/>
      <c r="L127" s="288"/>
      <c r="M127" s="288"/>
      <c r="N127" s="288"/>
      <c r="O127" s="1249"/>
      <c r="P127" s="1249"/>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row>
    <row r="128" spans="1:232" s="14" customFormat="1" ht="35.25" hidden="1" customHeight="1" thickBot="1">
      <c r="A128" s="608"/>
      <c r="B128" s="104"/>
      <c r="C128" s="2373"/>
      <c r="D128" s="2829"/>
      <c r="E128" s="2830" t="s">
        <v>1985</v>
      </c>
      <c r="F128" s="2288" t="s">
        <v>3786</v>
      </c>
      <c r="G128" s="2289" t="s">
        <v>4802</v>
      </c>
      <c r="H128" s="2289" t="s">
        <v>4655</v>
      </c>
      <c r="I128" s="2290" t="s">
        <v>4656</v>
      </c>
      <c r="J128" s="2290" t="s">
        <v>4657</v>
      </c>
      <c r="K128" s="2290" t="s">
        <v>515</v>
      </c>
      <c r="L128" s="2290" t="s">
        <v>847</v>
      </c>
      <c r="M128" s="2290" t="s">
        <v>1709</v>
      </c>
      <c r="N128" s="2290" t="s">
        <v>380</v>
      </c>
      <c r="O128" s="1249"/>
      <c r="P128" s="1249"/>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row>
    <row r="129" spans="1:232" s="14" customFormat="1" ht="16.5" hidden="1" customHeight="1" thickTop="1" thickBot="1">
      <c r="A129" s="608"/>
      <c r="B129" s="104"/>
      <c r="C129" s="3208" t="s">
        <v>4459</v>
      </c>
      <c r="D129" s="2831" t="s">
        <v>3900</v>
      </c>
      <c r="E129" s="2832" t="s">
        <v>2991</v>
      </c>
      <c r="F129" s="2291" t="s">
        <v>3124</v>
      </c>
      <c r="G129" s="2289"/>
      <c r="H129" s="2289"/>
      <c r="I129" s="2292" t="s">
        <v>3121</v>
      </c>
      <c r="J129" s="2292" t="s">
        <v>4734</v>
      </c>
      <c r="K129" s="2292" t="s">
        <v>4735</v>
      </c>
      <c r="L129" s="2292" t="s">
        <v>3088</v>
      </c>
      <c r="M129" s="2292" t="s">
        <v>4660</v>
      </c>
      <c r="N129" s="2292" t="s">
        <v>3089</v>
      </c>
      <c r="O129" s="2164"/>
      <c r="P129" s="216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row>
    <row r="130" spans="1:232" s="14" customFormat="1" ht="16.5" hidden="1" customHeight="1" thickTop="1">
      <c r="A130" s="608"/>
      <c r="B130" s="104"/>
      <c r="C130" s="2271"/>
      <c r="D130" s="2293"/>
      <c r="E130" s="2272"/>
      <c r="F130" s="2294"/>
      <c r="G130" s="2295" t="s">
        <v>4676</v>
      </c>
      <c r="H130" s="2295" t="s">
        <v>4803</v>
      </c>
      <c r="I130" s="1233">
        <v>44347</v>
      </c>
      <c r="J130" s="1169">
        <v>44371</v>
      </c>
      <c r="K130" s="1169">
        <v>44373</v>
      </c>
      <c r="L130" s="1169">
        <v>44378</v>
      </c>
      <c r="M130" s="1169">
        <v>44381</v>
      </c>
      <c r="N130" s="1169">
        <v>44382</v>
      </c>
      <c r="O130" s="1249"/>
      <c r="P130" s="1249"/>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row>
    <row r="131" spans="1:232" s="14" customFormat="1" ht="16.5" hidden="1" customHeight="1" thickBot="1">
      <c r="A131" s="608"/>
      <c r="B131" s="104"/>
      <c r="C131" s="1477"/>
      <c r="D131" s="2281"/>
      <c r="E131" s="1478"/>
      <c r="F131" s="2296"/>
      <c r="G131" s="2297"/>
      <c r="H131" s="2297"/>
      <c r="I131" s="1236"/>
      <c r="J131" s="1236"/>
      <c r="K131" s="1236"/>
      <c r="L131" s="1236"/>
      <c r="M131" s="1236"/>
      <c r="N131" s="1236"/>
      <c r="O131" s="1249"/>
      <c r="P131" s="1249"/>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row>
    <row r="132" spans="1:232" s="14" customFormat="1" ht="16.5" hidden="1" customHeight="1" thickTop="1" thickBot="1">
      <c r="A132" s="608"/>
      <c r="B132" s="104"/>
      <c r="C132" s="1475" t="s">
        <v>2684</v>
      </c>
      <c r="D132" s="2293" t="s">
        <v>4804</v>
      </c>
      <c r="E132" s="2272">
        <v>44336</v>
      </c>
      <c r="F132" s="2298">
        <v>44368</v>
      </c>
      <c r="G132" s="2295" t="s">
        <v>4321</v>
      </c>
      <c r="H132" s="2295" t="s">
        <v>4805</v>
      </c>
      <c r="I132" s="1233">
        <v>44367</v>
      </c>
      <c r="J132" s="1169">
        <v>44391</v>
      </c>
      <c r="K132" s="1169">
        <v>44393</v>
      </c>
      <c r="L132" s="1169">
        <v>44398</v>
      </c>
      <c r="M132" s="1169">
        <v>44401</v>
      </c>
      <c r="N132" s="1169">
        <v>44402</v>
      </c>
      <c r="O132" s="2163"/>
      <c r="P132" s="2163"/>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row>
    <row r="133" spans="1:232" s="14" customFormat="1" ht="16.5" hidden="1" customHeight="1" thickTop="1" thickBot="1">
      <c r="A133" s="608"/>
      <c r="B133" s="104"/>
      <c r="C133" s="1310" t="s">
        <v>2791</v>
      </c>
      <c r="D133" s="2299" t="s">
        <v>4806</v>
      </c>
      <c r="E133" s="1314">
        <v>44338</v>
      </c>
      <c r="F133" s="2300">
        <v>44373</v>
      </c>
      <c r="G133" s="2297"/>
      <c r="H133" s="2297"/>
      <c r="I133" s="1236"/>
      <c r="J133" s="1236"/>
      <c r="K133" s="1236"/>
      <c r="L133" s="1236"/>
      <c r="M133" s="1236"/>
      <c r="N133" s="1236"/>
      <c r="O133" s="2163"/>
      <c r="P133" s="2163"/>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row>
    <row r="134" spans="1:232" s="14" customFormat="1" ht="16.5" hidden="1" customHeight="1" thickTop="1">
      <c r="A134" s="608"/>
      <c r="B134" s="104"/>
      <c r="C134" s="2271" t="s">
        <v>2946</v>
      </c>
      <c r="D134" s="2272" t="s">
        <v>4807</v>
      </c>
      <c r="E134" s="2272">
        <v>44344</v>
      </c>
      <c r="F134" s="2298">
        <v>44383</v>
      </c>
      <c r="G134" s="2295" t="s">
        <v>4745</v>
      </c>
      <c r="H134" s="2295" t="s">
        <v>4808</v>
      </c>
      <c r="I134" s="1233">
        <v>44376</v>
      </c>
      <c r="J134" s="1169">
        <v>44400</v>
      </c>
      <c r="K134" s="1169">
        <v>44402</v>
      </c>
      <c r="L134" s="1169">
        <v>44407</v>
      </c>
      <c r="M134" s="1169">
        <v>44410</v>
      </c>
      <c r="N134" s="1169">
        <v>44411</v>
      </c>
      <c r="O134" s="2163"/>
      <c r="P134" s="2163"/>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row>
    <row r="135" spans="1:232" s="14" customFormat="1" ht="16.5" hidden="1" customHeight="1" thickBot="1">
      <c r="A135" s="608"/>
      <c r="B135" s="104"/>
      <c r="C135" s="1477"/>
      <c r="D135" s="1478"/>
      <c r="E135" s="1478"/>
      <c r="F135" s="2296"/>
      <c r="G135" s="2297"/>
      <c r="H135" s="2297"/>
      <c r="I135" s="1236"/>
      <c r="J135" s="1236"/>
      <c r="K135" s="1236"/>
      <c r="L135" s="1236"/>
      <c r="M135" s="1236"/>
      <c r="N135" s="1236"/>
      <c r="O135" s="1249"/>
      <c r="P135" s="1249"/>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row>
    <row r="136" spans="1:232" s="14" customFormat="1" ht="16.5" hidden="1" customHeight="1" thickTop="1">
      <c r="A136" s="608"/>
      <c r="B136" s="104"/>
      <c r="C136" s="2271" t="s">
        <v>3343</v>
      </c>
      <c r="D136" s="2272" t="s">
        <v>4809</v>
      </c>
      <c r="E136" s="2272">
        <v>44353</v>
      </c>
      <c r="F136" s="2294">
        <v>44367</v>
      </c>
      <c r="G136" s="2295" t="s">
        <v>4507</v>
      </c>
      <c r="H136" s="2295" t="s">
        <v>4810</v>
      </c>
      <c r="I136" s="1233">
        <v>44386</v>
      </c>
      <c r="J136" s="1169">
        <v>44410</v>
      </c>
      <c r="K136" s="1169">
        <v>44412</v>
      </c>
      <c r="L136" s="1169">
        <v>44417</v>
      </c>
      <c r="M136" s="1169">
        <v>44420</v>
      </c>
      <c r="N136" s="1169">
        <v>44421</v>
      </c>
      <c r="O136" s="2166"/>
      <c r="P136" s="2166"/>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row>
    <row r="137" spans="1:232" s="14" customFormat="1" ht="16.5" hidden="1" customHeight="1" thickBot="1">
      <c r="A137" s="608"/>
      <c r="B137" s="104"/>
      <c r="C137" s="1477"/>
      <c r="D137" s="1478"/>
      <c r="E137" s="1478"/>
      <c r="F137" s="2296"/>
      <c r="G137" s="2297"/>
      <c r="H137" s="2297"/>
      <c r="I137" s="1236"/>
      <c r="J137" s="1236"/>
      <c r="K137" s="1236"/>
      <c r="L137" s="1236"/>
      <c r="M137" s="1236"/>
      <c r="N137" s="1236"/>
      <c r="O137" s="2167"/>
      <c r="P137" s="2167"/>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row>
    <row r="138" spans="1:232" s="14" customFormat="1" ht="16.5" hidden="1" customHeight="1" thickTop="1">
      <c r="A138" s="608"/>
      <c r="B138" s="104"/>
      <c r="C138" s="2271" t="s">
        <v>2860</v>
      </c>
      <c r="D138" s="2272" t="s">
        <v>4811</v>
      </c>
      <c r="E138" s="2272">
        <v>44362</v>
      </c>
      <c r="F138" s="2294">
        <v>44377</v>
      </c>
      <c r="G138" s="2295" t="s">
        <v>4687</v>
      </c>
      <c r="H138" s="2295" t="s">
        <v>4812</v>
      </c>
      <c r="I138" s="1233">
        <v>44393</v>
      </c>
      <c r="J138" s="1169">
        <v>44417</v>
      </c>
      <c r="K138" s="1169">
        <v>44419</v>
      </c>
      <c r="L138" s="1169">
        <v>44424</v>
      </c>
      <c r="M138" s="1169">
        <v>44427</v>
      </c>
      <c r="N138" s="1169">
        <v>44428</v>
      </c>
      <c r="O138" s="2166"/>
      <c r="P138" s="2166"/>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row>
    <row r="139" spans="1:232" s="14" customFormat="1" ht="16.5" hidden="1" customHeight="1" thickBot="1">
      <c r="A139" s="608"/>
      <c r="B139" s="104"/>
      <c r="C139" s="1477" t="s">
        <v>3346</v>
      </c>
      <c r="D139" s="1478" t="s">
        <v>4813</v>
      </c>
      <c r="E139" s="1478">
        <v>44370</v>
      </c>
      <c r="F139" s="2296">
        <v>44383</v>
      </c>
      <c r="G139" s="2297"/>
      <c r="H139" s="2297"/>
      <c r="I139" s="1236"/>
      <c r="J139" s="1236"/>
      <c r="K139" s="1236"/>
      <c r="L139" s="1236"/>
      <c r="M139" s="1236"/>
      <c r="N139" s="1236"/>
      <c r="O139" s="2166"/>
      <c r="P139" s="2166"/>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row>
    <row r="140" spans="1:232" s="14" customFormat="1" ht="16.5" hidden="1" customHeight="1" thickTop="1">
      <c r="A140" s="608"/>
      <c r="B140" s="104"/>
      <c r="C140" s="2271" t="s">
        <v>2789</v>
      </c>
      <c r="D140" s="2272" t="s">
        <v>3739</v>
      </c>
      <c r="E140" s="2272">
        <v>44372</v>
      </c>
      <c r="F140" s="2294">
        <v>44387</v>
      </c>
      <c r="G140" s="2295" t="s">
        <v>4589</v>
      </c>
      <c r="H140" s="2295" t="s">
        <v>4814</v>
      </c>
      <c r="I140" s="1233">
        <v>44400</v>
      </c>
      <c r="J140" s="1169">
        <v>44424</v>
      </c>
      <c r="K140" s="1169">
        <v>44426</v>
      </c>
      <c r="L140" s="1169">
        <v>44431</v>
      </c>
      <c r="M140" s="1169">
        <v>44434</v>
      </c>
      <c r="N140" s="1169">
        <v>44435</v>
      </c>
      <c r="O140" s="2166"/>
      <c r="P140" s="2166"/>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row>
    <row r="141" spans="1:232" s="14" customFormat="1" ht="16.5" hidden="1" customHeight="1" thickBot="1">
      <c r="A141" s="608"/>
      <c r="B141" s="104"/>
      <c r="C141" s="1477" t="s">
        <v>3064</v>
      </c>
      <c r="D141" s="1478" t="s">
        <v>4555</v>
      </c>
      <c r="E141" s="1478">
        <v>44383</v>
      </c>
      <c r="F141" s="2296">
        <v>44397</v>
      </c>
      <c r="G141" s="2297"/>
      <c r="H141" s="2297"/>
      <c r="I141" s="1236"/>
      <c r="J141" s="1236"/>
      <c r="K141" s="1236"/>
      <c r="L141" s="1236"/>
      <c r="M141" s="1236"/>
      <c r="N141" s="1236"/>
      <c r="O141" s="2166"/>
      <c r="P141" s="2166"/>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row>
    <row r="142" spans="1:232" s="14" customFormat="1" ht="16.5" hidden="1" customHeight="1" thickTop="1">
      <c r="A142" s="608"/>
      <c r="B142" s="104"/>
      <c r="C142" s="2271" t="s">
        <v>3350</v>
      </c>
      <c r="D142" s="2272" t="s">
        <v>4815</v>
      </c>
      <c r="E142" s="2272">
        <v>44391</v>
      </c>
      <c r="F142" s="2294">
        <v>44406</v>
      </c>
      <c r="G142" s="2295" t="s">
        <v>4666</v>
      </c>
      <c r="H142" s="2295" t="s">
        <v>4816</v>
      </c>
      <c r="I142" s="1233">
        <v>44412</v>
      </c>
      <c r="J142" s="1169">
        <v>44436</v>
      </c>
      <c r="K142" s="1169">
        <v>44438</v>
      </c>
      <c r="L142" s="1169">
        <v>44443</v>
      </c>
      <c r="M142" s="1169">
        <v>44446</v>
      </c>
      <c r="N142" s="1169">
        <v>44447</v>
      </c>
      <c r="O142" s="2166"/>
      <c r="P142" s="2166"/>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row>
    <row r="143" spans="1:232" s="14" customFormat="1" ht="16.5" hidden="1" customHeight="1" thickBot="1">
      <c r="A143" s="608"/>
      <c r="B143" s="104"/>
      <c r="C143" s="1477"/>
      <c r="D143" s="1478"/>
      <c r="E143" s="1478"/>
      <c r="F143" s="2296"/>
      <c r="G143" s="2297"/>
      <c r="H143" s="2297"/>
      <c r="I143" s="1236"/>
      <c r="J143" s="1236"/>
      <c r="K143" s="1236"/>
      <c r="L143" s="1236"/>
      <c r="M143" s="1236"/>
      <c r="N143" s="1236"/>
      <c r="O143" s="2167"/>
      <c r="P143" s="2167"/>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row>
    <row r="144" spans="1:232" s="14" customFormat="1" ht="16.5" hidden="1" customHeight="1" thickTop="1">
      <c r="A144" s="864" t="s">
        <v>4817</v>
      </c>
      <c r="B144" s="104"/>
      <c r="C144" s="2271" t="s">
        <v>2380</v>
      </c>
      <c r="D144" s="2272" t="s">
        <v>4818</v>
      </c>
      <c r="E144" s="2272">
        <v>44397</v>
      </c>
      <c r="F144" s="2294">
        <v>44411</v>
      </c>
      <c r="G144" s="2295" t="s">
        <v>4704</v>
      </c>
      <c r="H144" s="2295" t="s">
        <v>4819</v>
      </c>
      <c r="I144" s="1233">
        <v>44416</v>
      </c>
      <c r="J144" s="1169">
        <v>44440</v>
      </c>
      <c r="K144" s="1169">
        <v>44442</v>
      </c>
      <c r="L144" s="1169">
        <v>44447</v>
      </c>
      <c r="M144" s="1169">
        <v>44450</v>
      </c>
      <c r="N144" s="1169">
        <v>44451</v>
      </c>
      <c r="O144" s="2166"/>
      <c r="P144" s="2166"/>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row>
    <row r="145" spans="1:232" s="14" customFormat="1" ht="16.5" hidden="1" customHeight="1" thickBot="1">
      <c r="A145" s="608"/>
      <c r="B145" s="104"/>
      <c r="C145" s="1477"/>
      <c r="D145" s="1478"/>
      <c r="E145" s="1478"/>
      <c r="F145" s="2296"/>
      <c r="G145" s="1236" t="s">
        <v>4820</v>
      </c>
      <c r="H145" s="2297"/>
      <c r="I145" s="1236"/>
      <c r="J145" s="1236"/>
      <c r="K145" s="1236"/>
      <c r="L145" s="1236"/>
      <c r="M145" s="1236"/>
      <c r="N145" s="1236"/>
      <c r="O145" s="2167"/>
      <c r="P145" s="2167"/>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row>
    <row r="146" spans="1:232" s="14" customFormat="1" ht="16.5" hidden="1" customHeight="1" thickTop="1">
      <c r="A146" s="864" t="s">
        <v>4821</v>
      </c>
      <c r="B146" s="104"/>
      <c r="C146" s="2271" t="s">
        <v>2412</v>
      </c>
      <c r="D146" s="2272" t="s">
        <v>4822</v>
      </c>
      <c r="E146" s="2272">
        <v>44406</v>
      </c>
      <c r="F146" s="2294">
        <v>44418</v>
      </c>
      <c r="G146" s="2295" t="s">
        <v>4676</v>
      </c>
      <c r="H146" s="2295" t="s">
        <v>4823</v>
      </c>
      <c r="I146" s="1233">
        <v>44424</v>
      </c>
      <c r="J146" s="1169">
        <v>44448</v>
      </c>
      <c r="K146" s="1169">
        <v>44450</v>
      </c>
      <c r="L146" s="1169">
        <v>44455</v>
      </c>
      <c r="M146" s="1169">
        <v>44458</v>
      </c>
      <c r="N146" s="1169">
        <v>44459</v>
      </c>
      <c r="O146" s="2166"/>
      <c r="P146" s="2166"/>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row>
    <row r="147" spans="1:232" s="14" customFormat="1" ht="16.5" hidden="1" customHeight="1" thickBot="1">
      <c r="A147" s="608"/>
      <c r="B147" s="104"/>
      <c r="C147" s="1477"/>
      <c r="D147" s="1478"/>
      <c r="E147" s="1478"/>
      <c r="F147" s="2296"/>
      <c r="G147" s="1236" t="s">
        <v>4704</v>
      </c>
      <c r="H147" s="2297"/>
      <c r="I147" s="1236"/>
      <c r="J147" s="1236"/>
      <c r="K147" s="1236"/>
      <c r="L147" s="1236"/>
      <c r="M147" s="1236"/>
      <c r="N147" s="1236"/>
      <c r="O147" s="2167"/>
      <c r="P147" s="2167"/>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row>
    <row r="148" spans="1:232" s="14" customFormat="1" ht="16.5" hidden="1" customHeight="1" thickTop="1">
      <c r="A148" s="864" t="s">
        <v>4824</v>
      </c>
      <c r="B148" s="104"/>
      <c r="C148" s="2271"/>
      <c r="D148" s="2272"/>
      <c r="E148" s="2272"/>
      <c r="F148" s="2294"/>
      <c r="G148" s="2295" t="s">
        <v>4748</v>
      </c>
      <c r="H148" s="2295" t="s">
        <v>4825</v>
      </c>
      <c r="I148" s="1233">
        <v>44431</v>
      </c>
      <c r="J148" s="1169">
        <v>44455</v>
      </c>
      <c r="K148" s="1169">
        <v>44457</v>
      </c>
      <c r="L148" s="1169">
        <v>44462</v>
      </c>
      <c r="M148" s="1169">
        <v>44465</v>
      </c>
      <c r="N148" s="1169">
        <v>44466</v>
      </c>
      <c r="O148" s="2166"/>
      <c r="P148" s="2166"/>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row>
    <row r="149" spans="1:232" s="14" customFormat="1" ht="16.5" hidden="1" customHeight="1" thickBot="1">
      <c r="A149" s="608"/>
      <c r="B149" s="104"/>
      <c r="C149" s="1477"/>
      <c r="D149" s="1478"/>
      <c r="E149" s="1478"/>
      <c r="F149" s="2296"/>
      <c r="G149" s="1236" t="s">
        <v>4676</v>
      </c>
      <c r="H149" s="2297"/>
      <c r="I149" s="1236"/>
      <c r="J149" s="1236"/>
      <c r="K149" s="1236"/>
      <c r="L149" s="1236"/>
      <c r="M149" s="1236"/>
      <c r="N149" s="1236"/>
      <c r="O149" s="2167"/>
      <c r="P149" s="2167"/>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row>
    <row r="150" spans="1:232" s="14" customFormat="1" ht="16.5" hidden="1" customHeight="1" thickTop="1">
      <c r="A150" s="864"/>
      <c r="B150" s="104"/>
      <c r="C150" s="2271" t="s">
        <v>2799</v>
      </c>
      <c r="D150" s="2272" t="s">
        <v>4826</v>
      </c>
      <c r="E150" s="2272">
        <v>44421</v>
      </c>
      <c r="F150" s="2294">
        <v>44436</v>
      </c>
      <c r="G150" s="2295" t="s">
        <v>4321</v>
      </c>
      <c r="H150" s="2295" t="s">
        <v>4827</v>
      </c>
      <c r="I150" s="1233">
        <v>44435</v>
      </c>
      <c r="J150" s="1169">
        <v>44459</v>
      </c>
      <c r="K150" s="1169">
        <v>44461</v>
      </c>
      <c r="L150" s="1169">
        <v>44466</v>
      </c>
      <c r="M150" s="1169">
        <v>44469</v>
      </c>
      <c r="N150" s="1169">
        <v>44470</v>
      </c>
      <c r="O150" s="2166"/>
      <c r="P150" s="2166"/>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row>
    <row r="151" spans="1:232" s="14" customFormat="1" ht="16.5" hidden="1" customHeight="1" thickBot="1">
      <c r="A151" s="608"/>
      <c r="B151" s="104"/>
      <c r="C151" s="1477"/>
      <c r="D151" s="1478"/>
      <c r="E151" s="1478"/>
      <c r="F151" s="2296"/>
      <c r="G151" s="1236" t="s">
        <v>4673</v>
      </c>
      <c r="H151" s="2297"/>
      <c r="I151" s="1236"/>
      <c r="J151" s="1236"/>
      <c r="K151" s="1236"/>
      <c r="L151" s="1236"/>
      <c r="M151" s="1236"/>
      <c r="N151" s="1236"/>
      <c r="O151" s="2167"/>
      <c r="P151" s="2167"/>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row>
    <row r="152" spans="1:232" s="14" customFormat="1" ht="16.5" hidden="1" customHeight="1" thickTop="1">
      <c r="A152" s="608"/>
      <c r="B152" s="104"/>
      <c r="C152" s="2271"/>
      <c r="D152" s="2272"/>
      <c r="E152" s="2272"/>
      <c r="F152" s="2294"/>
      <c r="G152" s="2295" t="s">
        <v>4820</v>
      </c>
      <c r="H152" s="2295" t="s">
        <v>4828</v>
      </c>
      <c r="I152" s="1233">
        <v>44442</v>
      </c>
      <c r="J152" s="1169">
        <v>44466</v>
      </c>
      <c r="K152" s="1169">
        <v>44468</v>
      </c>
      <c r="L152" s="1169">
        <v>44473</v>
      </c>
      <c r="M152" s="1169">
        <v>44476</v>
      </c>
      <c r="N152" s="1169">
        <v>44477</v>
      </c>
      <c r="O152" s="2166"/>
      <c r="P152" s="2166"/>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row>
    <row r="153" spans="1:232" s="14" customFormat="1" ht="16.5" hidden="1" customHeight="1" thickBot="1">
      <c r="A153" s="608"/>
      <c r="B153" s="104"/>
      <c r="C153" s="1477"/>
      <c r="D153" s="1478"/>
      <c r="E153" s="1478"/>
      <c r="F153" s="2296"/>
      <c r="G153" s="2297"/>
      <c r="H153" s="2297"/>
      <c r="I153" s="1236"/>
      <c r="J153" s="1236"/>
      <c r="K153" s="1236"/>
      <c r="L153" s="1236"/>
      <c r="M153" s="1236"/>
      <c r="N153" s="1236"/>
      <c r="O153" s="2167"/>
      <c r="P153" s="2167"/>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row>
    <row r="154" spans="1:232" s="14" customFormat="1" ht="16.5" hidden="1" customHeight="1" thickTop="1">
      <c r="A154" s="864" t="s">
        <v>2791</v>
      </c>
      <c r="B154" s="104"/>
      <c r="C154" s="2271" t="s">
        <v>2416</v>
      </c>
      <c r="D154" s="2272" t="s">
        <v>4829</v>
      </c>
      <c r="E154" s="2293">
        <v>44433</v>
      </c>
      <c r="F154" s="2294">
        <v>44444</v>
      </c>
      <c r="G154" s="2295" t="s">
        <v>4745</v>
      </c>
      <c r="H154" s="2295" t="s">
        <v>4830</v>
      </c>
      <c r="I154" s="1233">
        <v>44449</v>
      </c>
      <c r="J154" s="1169">
        <v>44473</v>
      </c>
      <c r="K154" s="1169">
        <v>44475</v>
      </c>
      <c r="L154" s="1169">
        <v>44480</v>
      </c>
      <c r="M154" s="1169">
        <v>44483</v>
      </c>
      <c r="N154" s="1169">
        <v>44484</v>
      </c>
      <c r="O154" s="2166"/>
      <c r="P154" s="2166"/>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row>
    <row r="155" spans="1:232" s="14" customFormat="1" ht="16.5" hidden="1" customHeight="1" thickBot="1">
      <c r="A155" s="608"/>
      <c r="B155" s="104"/>
      <c r="C155" s="1477"/>
      <c r="D155" s="1478"/>
      <c r="E155" s="1478"/>
      <c r="F155" s="2296"/>
      <c r="G155" s="2297"/>
      <c r="H155" s="2297"/>
      <c r="I155" s="1236"/>
      <c r="J155" s="1236"/>
      <c r="K155" s="1236"/>
      <c r="L155" s="1236"/>
      <c r="M155" s="1236"/>
      <c r="N155" s="1236"/>
      <c r="O155" s="2167"/>
      <c r="P155" s="2167"/>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row>
    <row r="156" spans="1:232" s="14" customFormat="1" ht="16.5" hidden="1" customHeight="1" thickTop="1">
      <c r="A156" s="864" t="s">
        <v>2946</v>
      </c>
      <c r="B156" s="104"/>
      <c r="C156" s="2271" t="s">
        <v>2684</v>
      </c>
      <c r="D156" s="2272" t="s">
        <v>4831</v>
      </c>
      <c r="E156" s="2272">
        <v>44445</v>
      </c>
      <c r="F156" s="2294">
        <v>44465</v>
      </c>
      <c r="G156" s="2295" t="s">
        <v>4507</v>
      </c>
      <c r="H156" s="2295" t="s">
        <v>4832</v>
      </c>
      <c r="I156" s="1233">
        <v>44460</v>
      </c>
      <c r="J156" s="1169">
        <v>44484</v>
      </c>
      <c r="K156" s="1169">
        <v>44486</v>
      </c>
      <c r="L156" s="1169">
        <v>44491</v>
      </c>
      <c r="M156" s="1169">
        <v>44494</v>
      </c>
      <c r="N156" s="1169">
        <v>44495</v>
      </c>
      <c r="O156" s="2166"/>
      <c r="P156" s="2166"/>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row>
    <row r="157" spans="1:232" s="14" customFormat="1" ht="16.5" hidden="1" customHeight="1" thickBot="1">
      <c r="A157" s="608"/>
      <c r="B157" s="104"/>
      <c r="C157" s="1477"/>
      <c r="D157" s="1478"/>
      <c r="E157" s="1478"/>
      <c r="F157" s="2296"/>
      <c r="G157" s="2297"/>
      <c r="H157" s="2297"/>
      <c r="I157" s="1236"/>
      <c r="J157" s="1236"/>
      <c r="K157" s="1236"/>
      <c r="L157" s="1236"/>
      <c r="M157" s="1236"/>
      <c r="N157" s="1236"/>
      <c r="O157" s="2167"/>
      <c r="P157" s="2166"/>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row>
    <row r="158" spans="1:232" s="14" customFormat="1" ht="16.5" hidden="1" customHeight="1" thickTop="1">
      <c r="A158" s="608"/>
      <c r="B158" s="104"/>
      <c r="C158" s="2271"/>
      <c r="D158" s="2272"/>
      <c r="E158" s="2272"/>
      <c r="F158" s="2294"/>
      <c r="G158" s="2295" t="s">
        <v>4687</v>
      </c>
      <c r="H158" s="2295" t="s">
        <v>4833</v>
      </c>
      <c r="I158" s="1233">
        <v>44472</v>
      </c>
      <c r="J158" s="1169">
        <v>44496</v>
      </c>
      <c r="K158" s="1169">
        <v>44498</v>
      </c>
      <c r="L158" s="1169">
        <v>44503</v>
      </c>
      <c r="M158" s="1169">
        <v>44506</v>
      </c>
      <c r="N158" s="1169">
        <v>44507</v>
      </c>
      <c r="O158" s="2166"/>
      <c r="P158" s="2166"/>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row>
    <row r="159" spans="1:232" s="14" customFormat="1" ht="16.5" hidden="1" customHeight="1" thickBot="1">
      <c r="A159" s="608"/>
      <c r="B159" s="104"/>
      <c r="C159" s="1477"/>
      <c r="D159" s="1478"/>
      <c r="E159" s="1478"/>
      <c r="F159" s="2296"/>
      <c r="G159" s="2297"/>
      <c r="H159" s="2297"/>
      <c r="I159" s="1236"/>
      <c r="J159" s="1236"/>
      <c r="K159" s="1236"/>
      <c r="L159" s="1236"/>
      <c r="M159" s="1236"/>
      <c r="N159" s="1236"/>
      <c r="O159" s="2167"/>
      <c r="P159" s="2167"/>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row>
    <row r="160" spans="1:232" s="14" customFormat="1" ht="16.5" hidden="1" customHeight="1" thickTop="1">
      <c r="A160" s="608"/>
      <c r="B160" s="104"/>
      <c r="C160" s="2271"/>
      <c r="D160" s="2272"/>
      <c r="E160" s="2272"/>
      <c r="F160" s="2294"/>
      <c r="G160" s="2295" t="s">
        <v>2151</v>
      </c>
      <c r="H160" s="2295" t="s">
        <v>4834</v>
      </c>
      <c r="I160" s="1233">
        <v>44477</v>
      </c>
      <c r="J160" s="2301"/>
      <c r="K160" s="2301"/>
      <c r="L160" s="2301"/>
      <c r="M160" s="2301"/>
      <c r="N160" s="2301"/>
      <c r="O160" s="2166"/>
      <c r="P160" s="2166"/>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row>
    <row r="161" spans="1:232" s="14" customFormat="1" ht="16.5" hidden="1" customHeight="1" thickBot="1">
      <c r="A161" s="608"/>
      <c r="B161" s="104"/>
      <c r="C161" s="1477"/>
      <c r="D161" s="1478"/>
      <c r="E161" s="1478"/>
      <c r="F161" s="2296"/>
      <c r="G161" s="2297"/>
      <c r="H161" s="2297"/>
      <c r="I161" s="1236"/>
      <c r="J161" s="1603"/>
      <c r="K161" s="1603"/>
      <c r="L161" s="1603"/>
      <c r="M161" s="1603"/>
      <c r="N161" s="1603"/>
      <c r="O161" s="2167"/>
      <c r="P161" s="2167"/>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row>
    <row r="162" spans="1:232" s="14" customFormat="1" ht="16.5" hidden="1" customHeight="1" thickTop="1">
      <c r="A162" s="608"/>
      <c r="B162" s="104"/>
      <c r="C162" s="2271" t="s">
        <v>2684</v>
      </c>
      <c r="D162" s="2272" t="s">
        <v>4831</v>
      </c>
      <c r="E162" s="2272">
        <v>44445</v>
      </c>
      <c r="F162" s="2294">
        <v>44461</v>
      </c>
      <c r="G162" s="2295" t="s">
        <v>4589</v>
      </c>
      <c r="H162" s="2295" t="s">
        <v>4835</v>
      </c>
      <c r="I162" s="1233">
        <v>44485</v>
      </c>
      <c r="J162" s="1169">
        <v>44509</v>
      </c>
      <c r="K162" s="1169">
        <v>44511</v>
      </c>
      <c r="L162" s="1169">
        <v>44516</v>
      </c>
      <c r="M162" s="1169">
        <v>44519</v>
      </c>
      <c r="N162" s="1169">
        <v>44520</v>
      </c>
      <c r="O162" s="2166"/>
      <c r="P162" s="2166"/>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row>
    <row r="163" spans="1:232" s="14" customFormat="1" ht="16.5" hidden="1" customHeight="1">
      <c r="A163" s="608"/>
      <c r="B163" s="104"/>
      <c r="C163" s="1313" t="s">
        <v>3343</v>
      </c>
      <c r="D163" s="1314" t="s">
        <v>4836</v>
      </c>
      <c r="E163" s="1314">
        <v>44449</v>
      </c>
      <c r="F163" s="2302">
        <v>44468</v>
      </c>
      <c r="G163" s="2303"/>
      <c r="H163" s="2303"/>
      <c r="I163" s="1169"/>
      <c r="J163" s="1169"/>
      <c r="K163" s="1169"/>
      <c r="L163" s="1169"/>
      <c r="M163" s="1169"/>
      <c r="N163" s="1169"/>
      <c r="O163" s="2166"/>
      <c r="P163" s="2166"/>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row>
    <row r="164" spans="1:232" s="14" customFormat="1" ht="16.5" hidden="1" customHeight="1" thickBot="1">
      <c r="A164" s="608"/>
      <c r="B164" s="104"/>
      <c r="C164" s="1477" t="s">
        <v>2860</v>
      </c>
      <c r="D164" s="1478" t="s">
        <v>4837</v>
      </c>
      <c r="E164" s="1478">
        <v>44465</v>
      </c>
      <c r="F164" s="2296">
        <v>44483</v>
      </c>
      <c r="G164" s="2297"/>
      <c r="H164" s="2297"/>
      <c r="I164" s="1236"/>
      <c r="J164" s="1236"/>
      <c r="K164" s="1236"/>
      <c r="L164" s="1236"/>
      <c r="M164" s="1236"/>
      <c r="N164" s="1236"/>
      <c r="O164" s="2166"/>
      <c r="P164" s="2166"/>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row>
    <row r="165" spans="1:232" s="14" customFormat="1" ht="16.5" hidden="1" customHeight="1" thickTop="1">
      <c r="A165" s="608"/>
      <c r="B165" s="104"/>
      <c r="C165" s="2271" t="s">
        <v>2791</v>
      </c>
      <c r="D165" s="2272" t="s">
        <v>4558</v>
      </c>
      <c r="E165" s="2272">
        <v>44465</v>
      </c>
      <c r="F165" s="2294">
        <v>44480</v>
      </c>
      <c r="G165" s="2295" t="s">
        <v>4666</v>
      </c>
      <c r="H165" s="2295" t="s">
        <v>4838</v>
      </c>
      <c r="I165" s="1233">
        <v>44490</v>
      </c>
      <c r="J165" s="1169">
        <v>44514</v>
      </c>
      <c r="K165" s="1169">
        <v>44516</v>
      </c>
      <c r="L165" s="1169">
        <v>44521</v>
      </c>
      <c r="M165" s="1169">
        <v>44524</v>
      </c>
      <c r="N165" s="1169">
        <v>44525</v>
      </c>
      <c r="O165" s="2166"/>
      <c r="P165" s="2166"/>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row>
    <row r="166" spans="1:232" s="14" customFormat="1" ht="16.5" hidden="1" customHeight="1" thickBot="1">
      <c r="A166" s="608"/>
      <c r="B166" s="104"/>
      <c r="C166" s="1477"/>
      <c r="D166" s="1478"/>
      <c r="E166" s="1478"/>
      <c r="F166" s="2296"/>
      <c r="G166" s="2297"/>
      <c r="H166" s="2297"/>
      <c r="I166" s="1236"/>
      <c r="J166" s="1236"/>
      <c r="K166" s="1236"/>
      <c r="L166" s="1236"/>
      <c r="M166" s="1236"/>
      <c r="N166" s="1236"/>
      <c r="O166" s="2167"/>
      <c r="P166" s="2167"/>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row>
    <row r="167" spans="1:232" s="14" customFormat="1" ht="16.5" hidden="1" customHeight="1" thickTop="1">
      <c r="A167" s="608"/>
      <c r="B167" s="104"/>
      <c r="C167" s="2271" t="s">
        <v>4839</v>
      </c>
      <c r="D167" s="2272" t="s">
        <v>4840</v>
      </c>
      <c r="E167" s="2272">
        <v>44476</v>
      </c>
      <c r="F167" s="2304">
        <v>44487</v>
      </c>
      <c r="G167" s="2295" t="s">
        <v>4704</v>
      </c>
      <c r="H167" s="2295" t="s">
        <v>4841</v>
      </c>
      <c r="I167" s="1233">
        <v>44505</v>
      </c>
      <c r="J167" s="1169">
        <v>44529</v>
      </c>
      <c r="K167" s="1169">
        <v>44531</v>
      </c>
      <c r="L167" s="1169">
        <v>44536</v>
      </c>
      <c r="M167" s="1169">
        <v>44539</v>
      </c>
      <c r="N167" s="1169">
        <v>44540</v>
      </c>
      <c r="O167" s="2166"/>
      <c r="P167" s="2166"/>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row>
    <row r="168" spans="1:232" s="14" customFormat="1" ht="16.5" hidden="1" customHeight="1" thickBot="1">
      <c r="A168" s="608"/>
      <c r="B168" s="104"/>
      <c r="C168" s="1477"/>
      <c r="D168" s="1478"/>
      <c r="E168" s="1478"/>
      <c r="F168" s="2305"/>
      <c r="G168" s="2297"/>
      <c r="H168" s="2297"/>
      <c r="I168" s="1236"/>
      <c r="J168" s="1236"/>
      <c r="K168" s="1236"/>
      <c r="L168" s="1236"/>
      <c r="M168" s="1236"/>
      <c r="N168" s="1236"/>
      <c r="O168" s="2167"/>
      <c r="P168" s="2167"/>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row>
    <row r="169" spans="1:232" s="14" customFormat="1" ht="16.5" hidden="1" customHeight="1" thickTop="1">
      <c r="A169" s="608"/>
      <c r="B169" s="104"/>
      <c r="C169" s="2271" t="s">
        <v>2789</v>
      </c>
      <c r="D169" s="2272" t="s">
        <v>4842</v>
      </c>
      <c r="E169" s="2272">
        <v>44482</v>
      </c>
      <c r="F169" s="2304">
        <v>44493</v>
      </c>
      <c r="G169" s="2295" t="s">
        <v>4676</v>
      </c>
      <c r="H169" s="2295" t="s">
        <v>4843</v>
      </c>
      <c r="I169" s="1233">
        <v>44512</v>
      </c>
      <c r="J169" s="1169">
        <v>44536</v>
      </c>
      <c r="K169" s="1169">
        <v>44538</v>
      </c>
      <c r="L169" s="1169">
        <v>44543</v>
      </c>
      <c r="M169" s="1169">
        <v>44546</v>
      </c>
      <c r="N169" s="1169">
        <v>44547</v>
      </c>
      <c r="O169" s="2166"/>
      <c r="P169" s="2166"/>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row>
    <row r="170" spans="1:232" s="14" customFormat="1" ht="16.5" hidden="1" customHeight="1" thickBot="1">
      <c r="A170" s="608"/>
      <c r="B170" s="104"/>
      <c r="C170" s="1477"/>
      <c r="D170" s="1478"/>
      <c r="E170" s="1478"/>
      <c r="F170" s="2305"/>
      <c r="G170" s="2297"/>
      <c r="H170" s="2297"/>
      <c r="I170" s="1236"/>
      <c r="J170" s="1236"/>
      <c r="K170" s="1236"/>
      <c r="L170" s="1236"/>
      <c r="M170" s="1236"/>
      <c r="N170" s="1236"/>
      <c r="O170" s="2167"/>
      <c r="P170" s="2167"/>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row>
    <row r="171" spans="1:232" s="14" customFormat="1" ht="16.5" hidden="1" customHeight="1" thickTop="1">
      <c r="A171" s="608"/>
      <c r="B171" s="104"/>
      <c r="C171" s="2271" t="s">
        <v>3064</v>
      </c>
      <c r="D171" s="2272" t="s">
        <v>4844</v>
      </c>
      <c r="E171" s="2272">
        <v>44490</v>
      </c>
      <c r="F171" s="2304">
        <v>44500</v>
      </c>
      <c r="G171" s="2295" t="s">
        <v>4748</v>
      </c>
      <c r="H171" s="2295" t="s">
        <v>4843</v>
      </c>
      <c r="I171" s="1233">
        <v>44519</v>
      </c>
      <c r="J171" s="1169">
        <v>44543</v>
      </c>
      <c r="K171" s="1169">
        <v>44545</v>
      </c>
      <c r="L171" s="1169">
        <v>44550</v>
      </c>
      <c r="M171" s="1169">
        <v>44553</v>
      </c>
      <c r="N171" s="1169">
        <v>44554</v>
      </c>
      <c r="O171" s="2166"/>
      <c r="P171" s="2166"/>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row>
    <row r="172" spans="1:232" s="14" customFormat="1" ht="16.5" hidden="1" customHeight="1" thickBot="1">
      <c r="A172" s="608"/>
      <c r="B172" s="104"/>
      <c r="C172" s="1477"/>
      <c r="D172" s="1478"/>
      <c r="E172" s="1478"/>
      <c r="F172" s="2305"/>
      <c r="G172" s="2297"/>
      <c r="H172" s="2297"/>
      <c r="I172" s="1236"/>
      <c r="J172" s="1236"/>
      <c r="K172" s="1236"/>
      <c r="L172" s="1236"/>
      <c r="M172" s="1236"/>
      <c r="N172" s="1236"/>
      <c r="O172" s="2167"/>
      <c r="P172" s="2167"/>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row>
    <row r="173" spans="1:232" s="14" customFormat="1" ht="16.5" hidden="1" customHeight="1" thickTop="1">
      <c r="A173" s="608"/>
      <c r="B173" s="104"/>
      <c r="C173" s="2271" t="s">
        <v>3350</v>
      </c>
      <c r="D173" s="2272" t="s">
        <v>4845</v>
      </c>
      <c r="E173" s="2272">
        <v>44492</v>
      </c>
      <c r="F173" s="2304">
        <v>44507</v>
      </c>
      <c r="G173" s="2295" t="s">
        <v>4321</v>
      </c>
      <c r="H173" s="2295" t="s">
        <v>4846</v>
      </c>
      <c r="I173" s="1233">
        <v>44530</v>
      </c>
      <c r="J173" s="1169">
        <v>44554</v>
      </c>
      <c r="K173" s="1169">
        <v>44556</v>
      </c>
      <c r="L173" s="1169">
        <v>44561</v>
      </c>
      <c r="M173" s="1169">
        <v>44564</v>
      </c>
      <c r="N173" s="1169">
        <v>44565</v>
      </c>
      <c r="O173" s="2166"/>
      <c r="P173" s="2166"/>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row>
    <row r="174" spans="1:232" s="14" customFormat="1" ht="16.5" hidden="1" customHeight="1" thickBot="1">
      <c r="A174" s="608"/>
      <c r="B174" s="104"/>
      <c r="C174" s="1477"/>
      <c r="D174" s="1478"/>
      <c r="E174" s="1478"/>
      <c r="F174" s="2305"/>
      <c r="G174" s="2297"/>
      <c r="H174" s="2297"/>
      <c r="I174" s="1236"/>
      <c r="J174" s="1236"/>
      <c r="K174" s="1236"/>
      <c r="L174" s="1236"/>
      <c r="M174" s="1236"/>
      <c r="N174" s="1236"/>
      <c r="O174" s="2167"/>
      <c r="P174" s="2167"/>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row>
    <row r="175" spans="1:232" s="14" customFormat="1" ht="15.75" hidden="1" customHeight="1" thickTop="1">
      <c r="A175" s="608"/>
      <c r="B175" s="104"/>
      <c r="C175" s="1313" t="s">
        <v>2380</v>
      </c>
      <c r="D175" s="1314" t="s">
        <v>4847</v>
      </c>
      <c r="E175" s="1314">
        <v>44504</v>
      </c>
      <c r="F175" s="2306">
        <v>44514</v>
      </c>
      <c r="G175" s="2295" t="s">
        <v>4673</v>
      </c>
      <c r="H175" s="2295" t="s">
        <v>4848</v>
      </c>
      <c r="I175" s="1233">
        <v>44536</v>
      </c>
      <c r="J175" s="1169">
        <v>44560</v>
      </c>
      <c r="K175" s="1169">
        <v>44562</v>
      </c>
      <c r="L175" s="1169">
        <v>44567</v>
      </c>
      <c r="M175" s="1169">
        <v>44570</v>
      </c>
      <c r="N175" s="1169">
        <v>44571</v>
      </c>
      <c r="O175" s="2166"/>
      <c r="P175" s="2166"/>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row>
    <row r="176" spans="1:232" s="14" customFormat="1" ht="16.5" hidden="1" customHeight="1" thickTop="1" thickBot="1">
      <c r="A176" s="608"/>
      <c r="B176" s="104"/>
      <c r="C176" s="1477"/>
      <c r="D176" s="1478"/>
      <c r="E176" s="1478"/>
      <c r="F176" s="2305"/>
      <c r="G176" s="2307"/>
      <c r="H176" s="2303"/>
      <c r="I176" s="1236"/>
      <c r="J176" s="1236"/>
      <c r="K176" s="1236"/>
      <c r="L176" s="1236"/>
      <c r="M176" s="1236"/>
      <c r="N176" s="1236"/>
      <c r="O176" s="2167"/>
      <c r="P176" s="2167"/>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row>
    <row r="177" spans="1:232" s="14" customFormat="1" ht="16.5" hidden="1" customHeight="1" thickTop="1">
      <c r="A177" s="608"/>
      <c r="B177" s="104"/>
      <c r="C177" s="1313" t="s">
        <v>2412</v>
      </c>
      <c r="D177" s="1314" t="s">
        <v>4849</v>
      </c>
      <c r="E177" s="1314">
        <v>44512</v>
      </c>
      <c r="F177" s="2308">
        <v>44523</v>
      </c>
      <c r="G177" s="2309" t="s">
        <v>4745</v>
      </c>
      <c r="H177" s="2310" t="s">
        <v>4850</v>
      </c>
      <c r="I177" s="2311">
        <v>44540</v>
      </c>
      <c r="J177" s="1169">
        <v>44564</v>
      </c>
      <c r="K177" s="1169">
        <v>44566</v>
      </c>
      <c r="L177" s="1169">
        <v>44571</v>
      </c>
      <c r="M177" s="1169">
        <v>44574</v>
      </c>
      <c r="N177" s="1169">
        <v>44575</v>
      </c>
      <c r="O177" s="2166"/>
      <c r="P177" s="2166"/>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row>
    <row r="178" spans="1:232" s="14" customFormat="1" ht="16.5" hidden="1" customHeight="1" thickBot="1">
      <c r="A178" s="608"/>
      <c r="B178" s="104"/>
      <c r="C178" s="2312" t="s">
        <v>3752</v>
      </c>
      <c r="D178" s="2313" t="s">
        <v>4562</v>
      </c>
      <c r="E178" s="2313">
        <v>44522</v>
      </c>
      <c r="F178" s="2314" t="s">
        <v>2159</v>
      </c>
      <c r="G178" s="2315"/>
      <c r="H178" s="2303"/>
      <c r="I178" s="1757"/>
      <c r="J178" s="1236"/>
      <c r="K178" s="1236"/>
      <c r="L178" s="1236"/>
      <c r="M178" s="1236"/>
      <c r="N178" s="1236"/>
      <c r="O178" s="2166"/>
      <c r="P178" s="2166"/>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row>
    <row r="179" spans="1:232" s="14" customFormat="1" ht="16.5" hidden="1" customHeight="1" thickTop="1" thickBot="1">
      <c r="A179" s="608"/>
      <c r="B179" s="104"/>
      <c r="C179" s="1311"/>
      <c r="D179" s="1307"/>
      <c r="E179" s="1307"/>
      <c r="F179" s="2316"/>
      <c r="G179" s="2317"/>
      <c r="H179" s="2297"/>
      <c r="I179" s="1757"/>
      <c r="J179" s="1236"/>
      <c r="K179" s="1236"/>
      <c r="L179" s="1236"/>
      <c r="M179" s="1236"/>
      <c r="N179" s="1236"/>
      <c r="O179" s="2166"/>
      <c r="P179" s="2166"/>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row>
    <row r="180" spans="1:232" s="14" customFormat="1" ht="16.5" hidden="1" customHeight="1" thickTop="1">
      <c r="A180" s="608"/>
      <c r="B180" s="104"/>
      <c r="C180" s="2271" t="s">
        <v>3761</v>
      </c>
      <c r="D180" s="2272" t="s">
        <v>4373</v>
      </c>
      <c r="E180" s="2272">
        <v>44528</v>
      </c>
      <c r="F180" s="2306">
        <v>44540</v>
      </c>
      <c r="G180" s="2303" t="s">
        <v>4507</v>
      </c>
      <c r="H180" s="2303" t="s">
        <v>4851</v>
      </c>
      <c r="I180" s="1169">
        <v>44547</v>
      </c>
      <c r="J180" s="1169">
        <v>44571</v>
      </c>
      <c r="K180" s="1169">
        <v>44573</v>
      </c>
      <c r="L180" s="1169">
        <v>44578</v>
      </c>
      <c r="M180" s="1169">
        <v>44581</v>
      </c>
      <c r="N180" s="1169">
        <v>44582</v>
      </c>
      <c r="O180" s="2166"/>
      <c r="P180" s="2166"/>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row>
    <row r="181" spans="1:232" s="14" customFormat="1" ht="16.5" hidden="1" customHeight="1" thickBot="1">
      <c r="A181" s="608"/>
      <c r="B181" s="104"/>
      <c r="C181" s="1477" t="s">
        <v>3337</v>
      </c>
      <c r="D181" s="1478" t="s">
        <v>4852</v>
      </c>
      <c r="E181" s="2318">
        <v>44534</v>
      </c>
      <c r="F181" s="2314" t="s">
        <v>2159</v>
      </c>
      <c r="G181" s="2319"/>
      <c r="H181" s="2297"/>
      <c r="I181" s="1236"/>
      <c r="J181" s="1236"/>
      <c r="K181" s="1236"/>
      <c r="L181" s="1236"/>
      <c r="M181" s="1236"/>
      <c r="N181" s="1236"/>
      <c r="O181" s="2166"/>
      <c r="P181" s="2166"/>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row>
    <row r="182" spans="1:232" s="14" customFormat="1" ht="16.5" hidden="1" customHeight="1" thickTop="1">
      <c r="A182" s="608"/>
      <c r="B182" s="104"/>
      <c r="C182" s="2271"/>
      <c r="D182" s="2272"/>
      <c r="E182" s="2272"/>
      <c r="F182" s="2304"/>
      <c r="G182" s="2295" t="s">
        <v>4687</v>
      </c>
      <c r="H182" s="2295" t="s">
        <v>4853</v>
      </c>
      <c r="I182" s="1233">
        <v>44554</v>
      </c>
      <c r="J182" s="1169">
        <v>44578</v>
      </c>
      <c r="K182" s="1169">
        <v>44580</v>
      </c>
      <c r="L182" s="1169">
        <v>44585</v>
      </c>
      <c r="M182" s="1169">
        <v>44588</v>
      </c>
      <c r="N182" s="1169">
        <v>44589</v>
      </c>
      <c r="O182" s="2166"/>
      <c r="P182" s="2166"/>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row>
    <row r="183" spans="1:232" s="14" customFormat="1" ht="16.5" hidden="1" customHeight="1" thickBot="1">
      <c r="A183" s="608"/>
      <c r="B183" s="104"/>
      <c r="C183" s="1477"/>
      <c r="D183" s="1478"/>
      <c r="E183" s="1478"/>
      <c r="F183" s="2305"/>
      <c r="G183" s="2297"/>
      <c r="H183" s="2297"/>
      <c r="I183" s="1236"/>
      <c r="J183" s="1236"/>
      <c r="K183" s="1236"/>
      <c r="L183" s="1236"/>
      <c r="M183" s="1236"/>
      <c r="N183" s="1236"/>
      <c r="O183" s="2167"/>
      <c r="P183" s="2167"/>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row>
    <row r="184" spans="1:232" s="14" customFormat="1" ht="16.5" hidden="1" customHeight="1" thickTop="1">
      <c r="A184" s="608"/>
      <c r="B184" s="104"/>
      <c r="C184" s="1313" t="s">
        <v>2803</v>
      </c>
      <c r="D184" s="1314" t="s">
        <v>4376</v>
      </c>
      <c r="E184" s="1314">
        <v>44543</v>
      </c>
      <c r="F184" s="2306">
        <v>44555</v>
      </c>
      <c r="G184" s="2295" t="s">
        <v>4589</v>
      </c>
      <c r="H184" s="2295" t="s">
        <v>4854</v>
      </c>
      <c r="I184" s="1233">
        <v>44199</v>
      </c>
      <c r="J184" s="1169">
        <v>44223</v>
      </c>
      <c r="K184" s="1169">
        <v>44225</v>
      </c>
      <c r="L184" s="1169">
        <v>44230</v>
      </c>
      <c r="M184" s="1169">
        <v>44233</v>
      </c>
      <c r="N184" s="1169">
        <v>44234</v>
      </c>
      <c r="O184" s="2166"/>
      <c r="P184" s="2166"/>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row>
    <row r="185" spans="1:232" s="14" customFormat="1" ht="16.5" hidden="1" customHeight="1" thickBot="1">
      <c r="A185" s="608"/>
      <c r="B185" s="104"/>
      <c r="C185" s="1477" t="s">
        <v>3339</v>
      </c>
      <c r="D185" s="1478" t="s">
        <v>4381</v>
      </c>
      <c r="E185" s="1478">
        <v>44548</v>
      </c>
      <c r="F185" s="2320" t="s">
        <v>2159</v>
      </c>
      <c r="G185" s="2319"/>
      <c r="H185" s="2297"/>
      <c r="I185" s="1236"/>
      <c r="J185" s="1236"/>
      <c r="K185" s="1236"/>
      <c r="L185" s="1236"/>
      <c r="M185" s="1236"/>
      <c r="N185" s="1236"/>
      <c r="O185" s="2166"/>
      <c r="P185" s="2166"/>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row>
    <row r="186" spans="1:232" s="14" customFormat="1" ht="16.5" hidden="1" customHeight="1" thickTop="1">
      <c r="A186" s="608"/>
      <c r="B186" s="104"/>
      <c r="C186" s="2271" t="s">
        <v>3769</v>
      </c>
      <c r="D186" s="2272" t="s">
        <v>4384</v>
      </c>
      <c r="E186" s="2272">
        <v>44554</v>
      </c>
      <c r="F186" s="2304">
        <v>44198</v>
      </c>
      <c r="G186" s="2295" t="s">
        <v>4666</v>
      </c>
      <c r="H186" s="2295" t="s">
        <v>4855</v>
      </c>
      <c r="I186" s="1233">
        <v>44209</v>
      </c>
      <c r="J186" s="1169">
        <v>44233</v>
      </c>
      <c r="K186" s="1169">
        <v>44235</v>
      </c>
      <c r="L186" s="1169">
        <v>44240</v>
      </c>
      <c r="M186" s="1169">
        <v>44243</v>
      </c>
      <c r="N186" s="1169">
        <v>44244</v>
      </c>
      <c r="O186" s="2166"/>
      <c r="P186" s="2166"/>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row>
    <row r="187" spans="1:232" s="14" customFormat="1" ht="16.5" hidden="1" customHeight="1" thickBot="1">
      <c r="A187" s="608"/>
      <c r="B187" s="104"/>
      <c r="C187" s="1477"/>
      <c r="D187" s="1478"/>
      <c r="E187" s="1478"/>
      <c r="F187" s="2305"/>
      <c r="G187" s="2297"/>
      <c r="H187" s="2297"/>
      <c r="I187" s="1236"/>
      <c r="J187" s="1236"/>
      <c r="K187" s="1236"/>
      <c r="L187" s="1236"/>
      <c r="M187" s="1236"/>
      <c r="N187" s="1236"/>
      <c r="O187" s="2167"/>
      <c r="P187" s="2167"/>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row>
    <row r="188" spans="1:232" s="14" customFormat="1" ht="16.5" hidden="1" customHeight="1" thickTop="1">
      <c r="A188" s="608"/>
      <c r="B188" s="104">
        <v>5</v>
      </c>
      <c r="C188" s="2271" t="s">
        <v>3761</v>
      </c>
      <c r="D188" s="2272" t="s">
        <v>4398</v>
      </c>
      <c r="E188" s="2272">
        <v>44617</v>
      </c>
      <c r="F188" s="2273">
        <v>44627</v>
      </c>
      <c r="G188" s="2295" t="s">
        <v>4507</v>
      </c>
      <c r="H188" s="2295" t="s">
        <v>4856</v>
      </c>
      <c r="I188" s="1233">
        <v>44266</v>
      </c>
      <c r="J188" s="1169">
        <v>44290</v>
      </c>
      <c r="K188" s="1169">
        <v>44292</v>
      </c>
      <c r="L188" s="1169">
        <v>44297</v>
      </c>
      <c r="M188" s="1169">
        <v>44300</v>
      </c>
      <c r="N188" s="1169">
        <v>44301</v>
      </c>
      <c r="O188" s="2166"/>
      <c r="P188" s="2166"/>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row>
    <row r="189" spans="1:232" s="14" customFormat="1" ht="16.5" hidden="1" customHeight="1" thickBot="1">
      <c r="A189" s="608"/>
      <c r="B189" s="104">
        <v>6</v>
      </c>
      <c r="C189" s="1477" t="s">
        <v>3337</v>
      </c>
      <c r="D189" s="1478" t="s">
        <v>4402</v>
      </c>
      <c r="E189" s="1478">
        <v>44619</v>
      </c>
      <c r="F189" s="2278">
        <v>44626</v>
      </c>
      <c r="G189" s="2297"/>
      <c r="H189" s="2297"/>
      <c r="I189" s="1236"/>
      <c r="J189" s="1236"/>
      <c r="K189" s="1236"/>
      <c r="L189" s="1236"/>
      <c r="M189" s="1236"/>
      <c r="N189" s="1236"/>
      <c r="O189" s="2166"/>
      <c r="P189" s="2166"/>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row>
    <row r="190" spans="1:232" s="14" customFormat="1" ht="16.5" hidden="1" customHeight="1" thickTop="1">
      <c r="A190" s="608"/>
      <c r="B190" s="104">
        <v>7</v>
      </c>
      <c r="C190" s="2271" t="s">
        <v>2803</v>
      </c>
      <c r="D190" s="2272" t="s">
        <v>4403</v>
      </c>
      <c r="E190" s="2272">
        <v>44626</v>
      </c>
      <c r="F190" s="2304">
        <v>44636</v>
      </c>
      <c r="G190" s="2295" t="s">
        <v>4632</v>
      </c>
      <c r="H190" s="2295" t="s">
        <v>4857</v>
      </c>
      <c r="I190" s="1233">
        <v>44648</v>
      </c>
      <c r="J190" s="1169">
        <v>44672</v>
      </c>
      <c r="K190" s="1169">
        <v>44674</v>
      </c>
      <c r="L190" s="1169">
        <v>44679</v>
      </c>
      <c r="M190" s="1169">
        <v>44682</v>
      </c>
      <c r="N190" s="1169">
        <v>44683</v>
      </c>
      <c r="O190" s="2166"/>
      <c r="P190" s="2166"/>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row>
    <row r="191" spans="1:232" s="14" customFormat="1" ht="16.5" hidden="1" customHeight="1" thickBot="1">
      <c r="A191" s="608"/>
      <c r="B191" s="104"/>
      <c r="C191" s="1477"/>
      <c r="D191" s="1478"/>
      <c r="E191" s="1478"/>
      <c r="F191" s="2278"/>
      <c r="G191" s="2297"/>
      <c r="H191" s="2297"/>
      <c r="I191" s="1236"/>
      <c r="J191" s="1236"/>
      <c r="K191" s="1236"/>
      <c r="L191" s="1236"/>
      <c r="M191" s="1236"/>
      <c r="N191" s="1236"/>
      <c r="O191" s="2167"/>
      <c r="P191" s="2167"/>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row>
    <row r="192" spans="1:232" s="14" customFormat="1" ht="16.5" hidden="1" customHeight="1" thickTop="1">
      <c r="A192" s="608"/>
      <c r="B192" s="104">
        <v>8</v>
      </c>
      <c r="C192" s="2271" t="s">
        <v>3339</v>
      </c>
      <c r="D192" s="2272" t="s">
        <v>4858</v>
      </c>
      <c r="E192" s="2272">
        <v>44637</v>
      </c>
      <c r="F192" s="2273">
        <v>44648</v>
      </c>
      <c r="G192" s="2295" t="s">
        <v>4687</v>
      </c>
      <c r="H192" s="2295" t="s">
        <v>4859</v>
      </c>
      <c r="I192" s="1233">
        <v>44650</v>
      </c>
      <c r="J192" s="1169">
        <v>44674</v>
      </c>
      <c r="K192" s="1169">
        <v>44676</v>
      </c>
      <c r="L192" s="1169">
        <v>44681</v>
      </c>
      <c r="M192" s="1169">
        <v>44684</v>
      </c>
      <c r="N192" s="1169">
        <v>44685</v>
      </c>
      <c r="O192" s="2166"/>
      <c r="P192" s="2166"/>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row>
    <row r="193" spans="1:232" s="14" customFormat="1" ht="16.5" hidden="1" customHeight="1" thickBot="1">
      <c r="A193" s="608"/>
      <c r="B193" s="104"/>
      <c r="C193" s="1477"/>
      <c r="D193" s="1478"/>
      <c r="E193" s="1478"/>
      <c r="F193" s="2278"/>
      <c r="G193" s="2297"/>
      <c r="H193" s="2297"/>
      <c r="I193" s="1236"/>
      <c r="J193" s="1236"/>
      <c r="K193" s="1236"/>
      <c r="L193" s="1236"/>
      <c r="M193" s="1236"/>
      <c r="N193" s="1236"/>
      <c r="O193" s="2167"/>
      <c r="P193" s="2167"/>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c r="HW193" s="5"/>
      <c r="HX193" s="5"/>
    </row>
    <row r="194" spans="1:232" s="14" customFormat="1" ht="16.5" hidden="1" customHeight="1" thickTop="1">
      <c r="A194" s="608"/>
      <c r="B194" s="104">
        <v>9</v>
      </c>
      <c r="C194" s="2271" t="s">
        <v>3769</v>
      </c>
      <c r="D194" s="2272" t="s">
        <v>4860</v>
      </c>
      <c r="E194" s="2272">
        <v>44641</v>
      </c>
      <c r="F194" s="2273">
        <v>44650</v>
      </c>
      <c r="G194" s="2295" t="s">
        <v>4666</v>
      </c>
      <c r="H194" s="2295" t="s">
        <v>4861</v>
      </c>
      <c r="I194" s="1233">
        <v>44668</v>
      </c>
      <c r="J194" s="1169">
        <v>44692</v>
      </c>
      <c r="K194" s="1169">
        <v>44694</v>
      </c>
      <c r="L194" s="1169">
        <v>44699</v>
      </c>
      <c r="M194" s="1169">
        <v>44702</v>
      </c>
      <c r="N194" s="1169">
        <v>44703</v>
      </c>
      <c r="O194" s="2166"/>
      <c r="P194" s="2166"/>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c r="HW194" s="5"/>
      <c r="HX194" s="5"/>
    </row>
    <row r="195" spans="1:232" s="14" customFormat="1" ht="16.5" hidden="1" customHeight="1" thickBot="1">
      <c r="A195" s="608"/>
      <c r="B195" s="104"/>
      <c r="C195" s="1477"/>
      <c r="D195" s="1478"/>
      <c r="E195" s="1478"/>
      <c r="F195" s="2278"/>
      <c r="G195" s="2297"/>
      <c r="H195" s="2297"/>
      <c r="I195" s="1236"/>
      <c r="J195" s="1236"/>
      <c r="K195" s="1236"/>
      <c r="L195" s="1236"/>
      <c r="M195" s="1236"/>
      <c r="N195" s="1236"/>
      <c r="O195" s="2166"/>
      <c r="P195" s="2166"/>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c r="HW195" s="5"/>
      <c r="HX195" s="5"/>
    </row>
    <row r="196" spans="1:232" s="14" customFormat="1" ht="16.5" hidden="1" customHeight="1" thickTop="1">
      <c r="A196" s="608"/>
      <c r="B196" s="104">
        <v>10</v>
      </c>
      <c r="C196" s="2271" t="s">
        <v>3747</v>
      </c>
      <c r="D196" s="2272" t="s">
        <v>4405</v>
      </c>
      <c r="E196" s="2272">
        <v>44650</v>
      </c>
      <c r="F196" s="2273">
        <v>44660</v>
      </c>
      <c r="G196" s="2295" t="s">
        <v>4862</v>
      </c>
      <c r="H196" s="2295" t="s">
        <v>4863</v>
      </c>
      <c r="I196" s="1233">
        <v>44680</v>
      </c>
      <c r="J196" s="1169">
        <v>44704</v>
      </c>
      <c r="K196" s="2301">
        <v>44706</v>
      </c>
      <c r="L196" s="1169">
        <v>44711</v>
      </c>
      <c r="M196" s="1169">
        <v>44714</v>
      </c>
      <c r="N196" s="1169">
        <v>44715</v>
      </c>
      <c r="O196" s="2166"/>
      <c r="P196" s="2166"/>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c r="HW196" s="5"/>
      <c r="HX196" s="5"/>
    </row>
    <row r="197" spans="1:232" s="14" customFormat="1" ht="16.5" hidden="1" customHeight="1" thickBot="1">
      <c r="A197" s="608"/>
      <c r="B197" s="104"/>
      <c r="C197" s="1477"/>
      <c r="D197" s="1478"/>
      <c r="E197" s="1478"/>
      <c r="F197" s="2278"/>
      <c r="G197" s="2297" t="s">
        <v>4864</v>
      </c>
      <c r="H197" s="2317" t="s">
        <v>4865</v>
      </c>
      <c r="I197" s="1236">
        <v>44669</v>
      </c>
      <c r="J197" s="1236"/>
      <c r="K197" s="1236">
        <v>44695</v>
      </c>
      <c r="L197" s="1236"/>
      <c r="M197" s="1236"/>
      <c r="N197" s="1236"/>
      <c r="O197" s="2167"/>
      <c r="P197" s="2167"/>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c r="HW197" s="5"/>
      <c r="HX197" s="5"/>
    </row>
    <row r="198" spans="1:232" s="14" customFormat="1" ht="16.5" hidden="1" customHeight="1" thickTop="1">
      <c r="A198" s="608"/>
      <c r="B198" s="104">
        <v>11</v>
      </c>
      <c r="C198" s="2271" t="s">
        <v>3774</v>
      </c>
      <c r="D198" s="2272" t="s">
        <v>4866</v>
      </c>
      <c r="E198" s="2272">
        <v>44660</v>
      </c>
      <c r="F198" s="2273">
        <v>44671</v>
      </c>
      <c r="G198" s="2295" t="s">
        <v>4867</v>
      </c>
      <c r="H198" s="2295" t="s">
        <v>4868</v>
      </c>
      <c r="I198" s="1169">
        <v>44680</v>
      </c>
      <c r="J198" s="1169">
        <v>44704</v>
      </c>
      <c r="K198" s="1169">
        <v>44706</v>
      </c>
      <c r="L198" s="1169">
        <v>44711</v>
      </c>
      <c r="M198" s="1169">
        <v>44714</v>
      </c>
      <c r="N198" s="1169">
        <v>44715</v>
      </c>
      <c r="O198" s="2166"/>
      <c r="P198" s="2166"/>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c r="HW198" s="5"/>
      <c r="HX198" s="5"/>
    </row>
    <row r="199" spans="1:232" s="14" customFormat="1" ht="16.5" hidden="1" customHeight="1" thickBot="1">
      <c r="A199" s="608"/>
      <c r="B199" s="104"/>
      <c r="C199" s="1477" t="s">
        <v>3758</v>
      </c>
      <c r="D199" s="1478" t="s">
        <v>4869</v>
      </c>
      <c r="E199" s="1478">
        <v>44666</v>
      </c>
      <c r="F199" s="2278">
        <v>44676</v>
      </c>
      <c r="G199" s="2297"/>
      <c r="H199" s="2297"/>
      <c r="I199" s="1236"/>
      <c r="J199" s="1236"/>
      <c r="K199" s="1236"/>
      <c r="L199" s="1236"/>
      <c r="M199" s="1236"/>
      <c r="N199" s="1236"/>
      <c r="O199" s="2166"/>
      <c r="P199" s="2166"/>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c r="HW199" s="5"/>
      <c r="HX199" s="5"/>
    </row>
    <row r="200" spans="1:232" s="14" customFormat="1" ht="16.5" hidden="1" customHeight="1" thickTop="1">
      <c r="A200" s="608"/>
      <c r="B200" s="104">
        <v>12</v>
      </c>
      <c r="C200" s="2271"/>
      <c r="D200" s="2272"/>
      <c r="E200" s="2272"/>
      <c r="F200" s="2273"/>
      <c r="G200" s="2295" t="s">
        <v>4870</v>
      </c>
      <c r="H200" s="2295" t="s">
        <v>4871</v>
      </c>
      <c r="I200" s="1233">
        <v>44687</v>
      </c>
      <c r="J200" s="1169">
        <v>44711</v>
      </c>
      <c r="K200" s="1169">
        <v>44713</v>
      </c>
      <c r="L200" s="1169">
        <v>44718</v>
      </c>
      <c r="M200" s="1169">
        <v>44721</v>
      </c>
      <c r="N200" s="1169">
        <v>44722</v>
      </c>
      <c r="O200" s="2166"/>
      <c r="P200" s="2166"/>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c r="HW200" s="5"/>
      <c r="HX200" s="5"/>
    </row>
    <row r="201" spans="1:232" s="14" customFormat="1" ht="16.5" hidden="1" customHeight="1" thickBot="1">
      <c r="A201" s="608"/>
      <c r="B201" s="104"/>
      <c r="C201" s="1477"/>
      <c r="D201" s="1478"/>
      <c r="E201" s="1478"/>
      <c r="F201" s="2278"/>
      <c r="G201" s="2297"/>
      <c r="H201" s="2297"/>
      <c r="I201" s="1236"/>
      <c r="J201" s="1236"/>
      <c r="K201" s="1236"/>
      <c r="L201" s="1236"/>
      <c r="M201" s="1236"/>
      <c r="N201" s="1236"/>
      <c r="O201" s="2167"/>
      <c r="P201" s="2167"/>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c r="HW201" s="5"/>
      <c r="HX201" s="5"/>
    </row>
    <row r="202" spans="1:232" s="14" customFormat="1" ht="16.5" hidden="1" customHeight="1" thickTop="1">
      <c r="A202" s="608"/>
      <c r="B202" s="104">
        <v>13</v>
      </c>
      <c r="C202" s="2271" t="s">
        <v>2442</v>
      </c>
      <c r="D202" s="2272" t="s">
        <v>4408</v>
      </c>
      <c r="E202" s="2272">
        <v>44679</v>
      </c>
      <c r="F202" s="2273">
        <v>44691</v>
      </c>
      <c r="G202" s="2295" t="s">
        <v>4676</v>
      </c>
      <c r="H202" s="2295" t="s">
        <v>4872</v>
      </c>
      <c r="I202" s="1233">
        <v>44700</v>
      </c>
      <c r="J202" s="1169">
        <v>44724</v>
      </c>
      <c r="K202" s="1169">
        <v>44726</v>
      </c>
      <c r="L202" s="1169">
        <v>44731</v>
      </c>
      <c r="M202" s="1169">
        <v>44734</v>
      </c>
      <c r="N202" s="1169">
        <v>44735</v>
      </c>
      <c r="O202" s="2166"/>
      <c r="P202" s="2166"/>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c r="HW202" s="5"/>
      <c r="HX202" s="5"/>
    </row>
    <row r="203" spans="1:232" s="14" customFormat="1" ht="16.5" hidden="1" customHeight="1" thickBot="1">
      <c r="A203" s="608"/>
      <c r="B203" s="104">
        <v>15</v>
      </c>
      <c r="C203" s="1477" t="s">
        <v>3744</v>
      </c>
      <c r="D203" s="1478" t="s">
        <v>4411</v>
      </c>
      <c r="E203" s="1478">
        <v>44674</v>
      </c>
      <c r="F203" s="2278">
        <v>44686</v>
      </c>
      <c r="G203" s="2297"/>
      <c r="H203" s="2297"/>
      <c r="I203" s="1236"/>
      <c r="J203" s="1236"/>
      <c r="K203" s="1236"/>
      <c r="L203" s="1236"/>
      <c r="M203" s="1236"/>
      <c r="N203" s="1236"/>
      <c r="O203" s="2166"/>
      <c r="P203" s="2166"/>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c r="HW203" s="5"/>
      <c r="HX203" s="5"/>
    </row>
    <row r="204" spans="1:232" s="14" customFormat="1" ht="16.5" hidden="1" customHeight="1" thickTop="1">
      <c r="A204" s="608"/>
      <c r="B204" s="104">
        <v>16</v>
      </c>
      <c r="C204" s="2271" t="s">
        <v>3752</v>
      </c>
      <c r="D204" s="2272" t="s">
        <v>4873</v>
      </c>
      <c r="E204" s="2272">
        <v>44687</v>
      </c>
      <c r="F204" s="2273">
        <v>44699</v>
      </c>
      <c r="G204" s="2295" t="s">
        <v>4874</v>
      </c>
      <c r="H204" s="2295" t="s">
        <v>4875</v>
      </c>
      <c r="I204" s="1233">
        <v>44714</v>
      </c>
      <c r="J204" s="1169">
        <v>44738</v>
      </c>
      <c r="K204" s="1169">
        <v>44740</v>
      </c>
      <c r="L204" s="1169">
        <v>44745</v>
      </c>
      <c r="M204" s="1169">
        <v>44748</v>
      </c>
      <c r="N204" s="1169">
        <v>44749</v>
      </c>
      <c r="O204" s="2166"/>
      <c r="P204" s="2166"/>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c r="HW204" s="5"/>
      <c r="HX204" s="5"/>
    </row>
    <row r="205" spans="1:232" s="14" customFormat="1" ht="16.5" hidden="1" customHeight="1" thickBot="1">
      <c r="A205" s="608"/>
      <c r="B205" s="104"/>
      <c r="C205" s="1477"/>
      <c r="D205" s="1478"/>
      <c r="E205" s="1478"/>
      <c r="F205" s="2278"/>
      <c r="G205" s="2297"/>
      <c r="H205" s="2297"/>
      <c r="I205" s="1236"/>
      <c r="J205" s="1236"/>
      <c r="K205" s="1236"/>
      <c r="L205" s="1236"/>
      <c r="M205" s="1236"/>
      <c r="N205" s="1236"/>
      <c r="O205" s="2166"/>
      <c r="P205" s="2166"/>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c r="HW205" s="5"/>
      <c r="HX205" s="5"/>
    </row>
    <row r="206" spans="1:232" s="14" customFormat="1" ht="16.5" hidden="1" customHeight="1" thickTop="1">
      <c r="A206" s="608"/>
      <c r="B206" s="104">
        <v>17</v>
      </c>
      <c r="C206" s="2271"/>
      <c r="D206" s="2272"/>
      <c r="E206" s="2272"/>
      <c r="F206" s="2273"/>
      <c r="G206" s="2295" t="s">
        <v>4673</v>
      </c>
      <c r="H206" s="2295" t="s">
        <v>4876</v>
      </c>
      <c r="I206" s="1233">
        <v>44718</v>
      </c>
      <c r="J206" s="1169">
        <v>44742</v>
      </c>
      <c r="K206" s="1169">
        <v>44744</v>
      </c>
      <c r="L206" s="1169">
        <v>44749</v>
      </c>
      <c r="M206" s="1169">
        <v>44752</v>
      </c>
      <c r="N206" s="1169">
        <v>44753</v>
      </c>
      <c r="O206" s="2166"/>
      <c r="P206" s="2166"/>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row>
    <row r="207" spans="1:232" s="14" customFormat="1" ht="16.5" hidden="1" customHeight="1" thickBot="1">
      <c r="A207" s="608"/>
      <c r="B207" s="104"/>
      <c r="C207" s="1477"/>
      <c r="D207" s="1478"/>
      <c r="E207" s="1478"/>
      <c r="F207" s="2278"/>
      <c r="G207" s="2297"/>
      <c r="H207" s="2297"/>
      <c r="I207" s="1236"/>
      <c r="J207" s="1236"/>
      <c r="K207" s="1236"/>
      <c r="L207" s="1236"/>
      <c r="M207" s="1236"/>
      <c r="N207" s="1236"/>
      <c r="O207" s="2167"/>
      <c r="P207" s="2167"/>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row>
    <row r="208" spans="1:232" s="14" customFormat="1" ht="16.5" hidden="1" customHeight="1" thickTop="1" thickBot="1">
      <c r="A208" s="608"/>
      <c r="B208" s="104">
        <v>18</v>
      </c>
      <c r="C208" s="2271" t="s">
        <v>3761</v>
      </c>
      <c r="D208" s="2272" t="s">
        <v>4412</v>
      </c>
      <c r="E208" s="2272">
        <v>44697</v>
      </c>
      <c r="F208" s="2276" t="s">
        <v>2159</v>
      </c>
      <c r="G208" s="2295" t="s">
        <v>2151</v>
      </c>
      <c r="H208" s="2295" t="s">
        <v>4877</v>
      </c>
      <c r="I208" s="1233">
        <v>44715</v>
      </c>
      <c r="J208" s="2301"/>
      <c r="K208" s="2301"/>
      <c r="L208" s="2301"/>
      <c r="M208" s="2301"/>
      <c r="N208" s="2301">
        <v>44750</v>
      </c>
      <c r="O208" s="2166"/>
      <c r="P208" s="2166"/>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c r="HW208" s="5"/>
      <c r="HX208" s="5"/>
    </row>
    <row r="209" spans="1:232" s="14" customFormat="1" ht="16.5" hidden="1" customHeight="1" thickTop="1" thickBot="1">
      <c r="A209" s="608"/>
      <c r="B209" s="104"/>
      <c r="C209" s="1477" t="s">
        <v>3337</v>
      </c>
      <c r="D209" s="1478" t="s">
        <v>4417</v>
      </c>
      <c r="E209" s="2272">
        <v>44699</v>
      </c>
      <c r="F209" s="2278">
        <v>44711</v>
      </c>
      <c r="G209" s="2297" t="s">
        <v>4507</v>
      </c>
      <c r="H209" s="2297" t="s">
        <v>4878</v>
      </c>
      <c r="I209" s="2321">
        <v>44724</v>
      </c>
      <c r="J209" s="1236">
        <v>44748</v>
      </c>
      <c r="K209" s="1236">
        <v>44750</v>
      </c>
      <c r="L209" s="1236">
        <v>44755</v>
      </c>
      <c r="M209" s="1236">
        <v>44758</v>
      </c>
      <c r="N209" s="1236">
        <v>44759</v>
      </c>
      <c r="O209" s="2167"/>
      <c r="P209" s="2167"/>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c r="HW209" s="5"/>
      <c r="HX209" s="5"/>
    </row>
    <row r="210" spans="1:232" s="14" customFormat="1" ht="16.5" hidden="1" customHeight="1" thickTop="1">
      <c r="A210" s="608"/>
      <c r="B210" s="104">
        <v>19</v>
      </c>
      <c r="C210" s="2271" t="s">
        <v>2803</v>
      </c>
      <c r="D210" s="2272" t="s">
        <v>4879</v>
      </c>
      <c r="E210" s="2272">
        <v>44711</v>
      </c>
      <c r="F210" s="2273">
        <v>44723</v>
      </c>
      <c r="G210" s="2295" t="s">
        <v>4632</v>
      </c>
      <c r="H210" s="2295" t="s">
        <v>4880</v>
      </c>
      <c r="I210" s="1169">
        <v>44733</v>
      </c>
      <c r="J210" s="1169">
        <v>44757</v>
      </c>
      <c r="K210" s="1169">
        <v>44759</v>
      </c>
      <c r="L210" s="1169">
        <v>44764</v>
      </c>
      <c r="M210" s="1169">
        <v>44767</v>
      </c>
      <c r="N210" s="1169">
        <v>44768</v>
      </c>
      <c r="O210" s="2166"/>
      <c r="P210" s="2166"/>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c r="HW210" s="5"/>
      <c r="HX210" s="5"/>
    </row>
    <row r="211" spans="1:232" s="14" customFormat="1" ht="16.5" hidden="1" customHeight="1" thickBot="1">
      <c r="A211" s="608"/>
      <c r="B211" s="104"/>
      <c r="C211" s="1477"/>
      <c r="D211" s="1478"/>
      <c r="E211" s="1478"/>
      <c r="F211" s="2278"/>
      <c r="G211" s="2297"/>
      <c r="H211" s="2297"/>
      <c r="I211" s="1236"/>
      <c r="J211" s="1236"/>
      <c r="K211" s="1236"/>
      <c r="L211" s="1236"/>
      <c r="M211" s="1236"/>
      <c r="N211" s="1236"/>
      <c r="O211" s="2166"/>
      <c r="P211" s="2166"/>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c r="HW211" s="5"/>
      <c r="HX211" s="5"/>
    </row>
    <row r="212" spans="1:232" s="14" customFormat="1" ht="16.5" hidden="1" customHeight="1" thickTop="1">
      <c r="A212" s="608"/>
      <c r="B212" s="104">
        <v>20</v>
      </c>
      <c r="C212" s="2271" t="s">
        <v>3339</v>
      </c>
      <c r="D212" s="2272" t="s">
        <v>4881</v>
      </c>
      <c r="E212" s="2272">
        <v>44717</v>
      </c>
      <c r="F212" s="2273">
        <v>44727</v>
      </c>
      <c r="G212" s="2295" t="s">
        <v>4687</v>
      </c>
      <c r="H212" s="2295" t="s">
        <v>4882</v>
      </c>
      <c r="I212" s="1233">
        <v>44739</v>
      </c>
      <c r="J212" s="1169">
        <v>44763</v>
      </c>
      <c r="K212" s="1169">
        <v>44765</v>
      </c>
      <c r="L212" s="1169">
        <v>44770</v>
      </c>
      <c r="M212" s="1169">
        <v>44773</v>
      </c>
      <c r="N212" s="1169">
        <v>44774</v>
      </c>
      <c r="O212" s="2166"/>
      <c r="P212" s="2166"/>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c r="HW212" s="5"/>
      <c r="HX212" s="5"/>
    </row>
    <row r="213" spans="1:232" s="14" customFormat="1" ht="16.5" hidden="1" customHeight="1" thickBot="1">
      <c r="A213" s="608"/>
      <c r="B213" s="104"/>
      <c r="C213" s="1477"/>
      <c r="D213" s="1478"/>
      <c r="E213" s="1478"/>
      <c r="F213" s="2278"/>
      <c r="G213" s="2297"/>
      <c r="H213" s="2297"/>
      <c r="I213" s="1236"/>
      <c r="J213" s="1236"/>
      <c r="K213" s="1236"/>
      <c r="L213" s="1236"/>
      <c r="M213" s="1236"/>
      <c r="N213" s="1236"/>
      <c r="O213" s="2167"/>
      <c r="P213" s="2167"/>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row>
    <row r="214" spans="1:232" s="14" customFormat="1" ht="16.5" hidden="1" customHeight="1" thickTop="1">
      <c r="A214" s="608"/>
      <c r="B214" s="104">
        <v>21</v>
      </c>
      <c r="C214" s="2271" t="s">
        <v>3769</v>
      </c>
      <c r="D214" s="2272" t="s">
        <v>4883</v>
      </c>
      <c r="E214" s="2272">
        <v>44730</v>
      </c>
      <c r="F214" s="2273">
        <v>44741</v>
      </c>
      <c r="G214" s="2295" t="s">
        <v>4666</v>
      </c>
      <c r="H214" s="2295" t="s">
        <v>4884</v>
      </c>
      <c r="I214" s="1233">
        <v>44757</v>
      </c>
      <c r="J214" s="1169">
        <v>44781</v>
      </c>
      <c r="K214" s="1169">
        <v>44783</v>
      </c>
      <c r="L214" s="1169">
        <v>44788</v>
      </c>
      <c r="M214" s="1169">
        <v>44791</v>
      </c>
      <c r="N214" s="1169">
        <v>44792</v>
      </c>
      <c r="O214" s="2166"/>
      <c r="P214" s="2166"/>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c r="HW214" s="5"/>
      <c r="HX214" s="5"/>
    </row>
    <row r="215" spans="1:232" s="14" customFormat="1" ht="16.5" hidden="1" customHeight="1" thickBot="1">
      <c r="A215" s="608"/>
      <c r="B215" s="104"/>
      <c r="C215" s="1477"/>
      <c r="D215" s="1478"/>
      <c r="E215" s="1478"/>
      <c r="F215" s="2278"/>
      <c r="G215" s="2297"/>
      <c r="H215" s="2297"/>
      <c r="I215" s="1236"/>
      <c r="J215" s="1236"/>
      <c r="K215" s="1236"/>
      <c r="L215" s="1236"/>
      <c r="M215" s="1236"/>
      <c r="N215" s="1236"/>
      <c r="O215" s="2166"/>
      <c r="P215" s="2166"/>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c r="HW215" s="5"/>
      <c r="HX215" s="5"/>
    </row>
    <row r="216" spans="1:232" s="14" customFormat="1" ht="16.5" hidden="1" customHeight="1" thickTop="1">
      <c r="A216" s="608"/>
      <c r="B216" s="104">
        <v>22</v>
      </c>
      <c r="C216" s="2271" t="s">
        <v>3747</v>
      </c>
      <c r="D216" s="2272" t="s">
        <v>4420</v>
      </c>
      <c r="E216" s="2272">
        <v>44733</v>
      </c>
      <c r="F216" s="2273">
        <v>44745</v>
      </c>
      <c r="G216" s="2295" t="s">
        <v>4862</v>
      </c>
      <c r="H216" s="2295" t="s">
        <v>4885</v>
      </c>
      <c r="I216" s="1233">
        <v>44755</v>
      </c>
      <c r="J216" s="1169">
        <v>44779</v>
      </c>
      <c r="K216" s="1169">
        <v>44781</v>
      </c>
      <c r="L216" s="1169">
        <v>44786</v>
      </c>
      <c r="M216" s="1169">
        <v>44789</v>
      </c>
      <c r="N216" s="1169">
        <v>44790</v>
      </c>
      <c r="O216" s="2166"/>
      <c r="P216" s="2166"/>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c r="HW216" s="5"/>
      <c r="HX216" s="5"/>
    </row>
    <row r="217" spans="1:232" s="14" customFormat="1" ht="16.5" hidden="1" customHeight="1" thickBot="1">
      <c r="A217" s="608"/>
      <c r="B217" s="104">
        <v>23</v>
      </c>
      <c r="C217" s="2274" t="s">
        <v>2151</v>
      </c>
      <c r="D217" s="2275" t="s">
        <v>4886</v>
      </c>
      <c r="E217" s="1478"/>
      <c r="F217" s="2278"/>
      <c r="G217" s="2297"/>
      <c r="H217" s="2297"/>
      <c r="I217" s="1236"/>
      <c r="J217" s="1236"/>
      <c r="K217" s="1236"/>
      <c r="L217" s="1236"/>
      <c r="M217" s="1236"/>
      <c r="N217" s="1236"/>
      <c r="O217" s="2167"/>
      <c r="P217" s="2167"/>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c r="HW217" s="5"/>
      <c r="HX217" s="5"/>
    </row>
    <row r="218" spans="1:232" s="14" customFormat="1" ht="16.5" hidden="1" customHeight="1" thickTop="1">
      <c r="A218" s="608"/>
      <c r="B218" s="104">
        <v>24</v>
      </c>
      <c r="C218" s="2271"/>
      <c r="D218" s="2272"/>
      <c r="E218" s="2272"/>
      <c r="F218" s="2273"/>
      <c r="G218" s="2295" t="s">
        <v>2151</v>
      </c>
      <c r="H218" s="2295" t="s">
        <v>4887</v>
      </c>
      <c r="I218" s="1233">
        <v>44757</v>
      </c>
      <c r="J218" s="2301">
        <v>44781</v>
      </c>
      <c r="K218" s="2301">
        <v>44783</v>
      </c>
      <c r="L218" s="2301">
        <v>44788</v>
      </c>
      <c r="M218" s="2301">
        <v>44791</v>
      </c>
      <c r="N218" s="2301">
        <v>44792</v>
      </c>
      <c r="O218" s="2166"/>
      <c r="P218" s="2166"/>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row>
    <row r="219" spans="1:232" s="14" customFormat="1" ht="16.5" hidden="1" customHeight="1" thickBot="1">
      <c r="A219" s="608"/>
      <c r="B219" s="104"/>
      <c r="C219" s="1477"/>
      <c r="D219" s="1478"/>
      <c r="E219" s="1478"/>
      <c r="F219" s="2278"/>
      <c r="G219" s="2297"/>
      <c r="H219" s="2297"/>
      <c r="I219" s="1236"/>
      <c r="J219" s="1603"/>
      <c r="K219" s="1603"/>
      <c r="L219" s="1603"/>
      <c r="M219" s="1603"/>
      <c r="N219" s="1603"/>
      <c r="O219" s="2167"/>
      <c r="P219" s="2167"/>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row>
    <row r="220" spans="1:232" s="14" customFormat="1" ht="16.5" hidden="1" customHeight="1" thickTop="1">
      <c r="A220" s="608"/>
      <c r="B220" s="104">
        <v>25</v>
      </c>
      <c r="C220" s="2271" t="s">
        <v>3774</v>
      </c>
      <c r="D220" s="2272" t="s">
        <v>4888</v>
      </c>
      <c r="E220" s="2272">
        <v>44738</v>
      </c>
      <c r="F220" s="2273">
        <v>44748</v>
      </c>
      <c r="G220" s="2295" t="s">
        <v>4889</v>
      </c>
      <c r="H220" s="2295" t="s">
        <v>4890</v>
      </c>
      <c r="I220" s="1233">
        <v>44764</v>
      </c>
      <c r="J220" s="1169">
        <v>44788</v>
      </c>
      <c r="K220" s="1169">
        <v>44790</v>
      </c>
      <c r="L220" s="1169">
        <v>44795</v>
      </c>
      <c r="M220" s="1169">
        <v>44798</v>
      </c>
      <c r="N220" s="1169">
        <v>44799</v>
      </c>
      <c r="O220" s="2166"/>
      <c r="P220" s="2166"/>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row>
    <row r="221" spans="1:232" s="14" customFormat="1" ht="16.5" hidden="1" customHeight="1" thickBot="1">
      <c r="A221" s="608"/>
      <c r="B221" s="104"/>
      <c r="C221" s="1477" t="s">
        <v>3758</v>
      </c>
      <c r="D221" s="1478" t="s">
        <v>4891</v>
      </c>
      <c r="E221" s="1478">
        <v>44746</v>
      </c>
      <c r="F221" s="2278">
        <v>44758</v>
      </c>
      <c r="G221" s="2297"/>
      <c r="H221" s="2297"/>
      <c r="I221" s="1236"/>
      <c r="J221" s="1236"/>
      <c r="K221" s="1236"/>
      <c r="L221" s="1236"/>
      <c r="M221" s="1236"/>
      <c r="N221" s="1236"/>
      <c r="O221" s="2166"/>
      <c r="P221" s="2166"/>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row>
    <row r="222" spans="1:232" s="14" customFormat="1" ht="16.5" hidden="1" customHeight="1" thickTop="1">
      <c r="A222" s="608"/>
      <c r="B222" s="104">
        <v>26</v>
      </c>
      <c r="C222" s="2271" t="s">
        <v>3744</v>
      </c>
      <c r="D222" s="2272" t="s">
        <v>4425</v>
      </c>
      <c r="E222" s="2272">
        <v>44752</v>
      </c>
      <c r="F222" s="2273">
        <v>44762</v>
      </c>
      <c r="G222" s="2295" t="s">
        <v>2151</v>
      </c>
      <c r="H222" s="2295" t="s">
        <v>4892</v>
      </c>
      <c r="I222" s="1233">
        <v>44777</v>
      </c>
      <c r="J222" s="2301">
        <v>44801</v>
      </c>
      <c r="K222" s="2301">
        <v>44803</v>
      </c>
      <c r="L222" s="2301">
        <v>44808</v>
      </c>
      <c r="M222" s="2301">
        <v>44811</v>
      </c>
      <c r="N222" s="2301">
        <v>44812</v>
      </c>
      <c r="O222" s="2166"/>
      <c r="P222" s="2166"/>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row>
    <row r="223" spans="1:232" s="14" customFormat="1" ht="16.5" hidden="1" customHeight="1" thickBot="1">
      <c r="A223" s="608"/>
      <c r="B223" s="104">
        <v>27</v>
      </c>
      <c r="C223" s="2274" t="s">
        <v>2151</v>
      </c>
      <c r="D223" s="2275" t="s">
        <v>4893</v>
      </c>
      <c r="E223" s="1478"/>
      <c r="F223" s="2278"/>
      <c r="G223" s="2297"/>
      <c r="H223" s="2297"/>
      <c r="I223" s="1236"/>
      <c r="J223" s="1603"/>
      <c r="K223" s="1603"/>
      <c r="L223" s="1603"/>
      <c r="M223" s="1603"/>
      <c r="N223" s="1603"/>
      <c r="O223" s="2167"/>
      <c r="P223" s="2167"/>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row>
    <row r="224" spans="1:232" s="14" customFormat="1" ht="16.5" hidden="1" customHeight="1" thickTop="1">
      <c r="A224" s="608"/>
      <c r="B224" s="104">
        <v>28</v>
      </c>
      <c r="C224" s="2271" t="s">
        <v>2442</v>
      </c>
      <c r="D224" s="2272" t="s">
        <v>4894</v>
      </c>
      <c r="E224" s="2272">
        <v>44761</v>
      </c>
      <c r="F224" s="2273">
        <v>44774</v>
      </c>
      <c r="G224" s="2295" t="s">
        <v>4895</v>
      </c>
      <c r="H224" s="2295" t="s">
        <v>4896</v>
      </c>
      <c r="I224" s="1233">
        <v>44781</v>
      </c>
      <c r="J224" s="1169">
        <v>44805</v>
      </c>
      <c r="K224" s="1169">
        <v>44807</v>
      </c>
      <c r="L224" s="1169">
        <v>44812</v>
      </c>
      <c r="M224" s="1169">
        <v>44815</v>
      </c>
      <c r="N224" s="1169">
        <v>44816</v>
      </c>
      <c r="O224" s="2166"/>
      <c r="P224" s="2166"/>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row>
    <row r="225" spans="1:232" s="14" customFormat="1" ht="16.5" hidden="1" customHeight="1" thickBot="1">
      <c r="A225" s="608"/>
      <c r="B225" s="104"/>
      <c r="C225" s="1477"/>
      <c r="D225" s="1478"/>
      <c r="E225" s="1478"/>
      <c r="F225" s="2278"/>
      <c r="G225" s="2297"/>
      <c r="H225" s="2297"/>
      <c r="I225" s="1236"/>
      <c r="J225" s="1236"/>
      <c r="K225" s="1236"/>
      <c r="L225" s="1236"/>
      <c r="M225" s="1236"/>
      <c r="N225" s="1236"/>
      <c r="O225" s="2166"/>
      <c r="P225" s="2166"/>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row>
    <row r="226" spans="1:232" s="14" customFormat="1" ht="16.5" hidden="1" customHeight="1" thickTop="1">
      <c r="A226" s="608"/>
      <c r="B226" s="104">
        <v>29</v>
      </c>
      <c r="C226" s="2271"/>
      <c r="D226" s="2272"/>
      <c r="E226" s="2272"/>
      <c r="F226" s="2273"/>
      <c r="G226" s="2295" t="s">
        <v>2151</v>
      </c>
      <c r="H226" s="2295" t="s">
        <v>4897</v>
      </c>
      <c r="I226" s="1233">
        <v>44797</v>
      </c>
      <c r="J226" s="1169">
        <v>44821</v>
      </c>
      <c r="K226" s="1169">
        <v>44823</v>
      </c>
      <c r="L226" s="1169">
        <v>44828</v>
      </c>
      <c r="M226" s="1169">
        <v>44831</v>
      </c>
      <c r="N226" s="1169">
        <v>44832</v>
      </c>
      <c r="O226" s="2166"/>
      <c r="P226" s="2166"/>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row>
    <row r="227" spans="1:232" s="14" customFormat="1" ht="16.5" hidden="1" customHeight="1" thickBot="1">
      <c r="A227" s="608"/>
      <c r="B227" s="104"/>
      <c r="C227" s="1477"/>
      <c r="D227" s="1478"/>
      <c r="E227" s="1478"/>
      <c r="F227" s="2278"/>
      <c r="G227" s="2297"/>
      <c r="H227" s="2297"/>
      <c r="I227" s="1236"/>
      <c r="J227" s="1236"/>
      <c r="K227" s="1236"/>
      <c r="L227" s="1236"/>
      <c r="M227" s="1236"/>
      <c r="N227" s="1236"/>
      <c r="O227" s="2167"/>
      <c r="P227" s="2167"/>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row>
    <row r="228" spans="1:232" s="14" customFormat="1" ht="16.5" hidden="1" customHeight="1" thickTop="1">
      <c r="A228" s="608"/>
      <c r="B228" s="104">
        <v>30</v>
      </c>
      <c r="C228" s="2271" t="s">
        <v>3752</v>
      </c>
      <c r="D228" s="2272" t="s">
        <v>4898</v>
      </c>
      <c r="E228" s="2272">
        <v>44772</v>
      </c>
      <c r="F228" s="2273">
        <v>44782</v>
      </c>
      <c r="G228" s="2295" t="s">
        <v>4676</v>
      </c>
      <c r="H228" s="2295" t="s">
        <v>4899</v>
      </c>
      <c r="I228" s="1233">
        <v>44792</v>
      </c>
      <c r="J228" s="1169">
        <v>44816</v>
      </c>
      <c r="K228" s="1169">
        <v>44818</v>
      </c>
      <c r="L228" s="1169">
        <v>44823</v>
      </c>
      <c r="M228" s="1169">
        <v>44826</v>
      </c>
      <c r="N228" s="1169">
        <v>44827</v>
      </c>
      <c r="O228" s="2166"/>
      <c r="P228" s="2166"/>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c r="HW228" s="5"/>
      <c r="HX228" s="5"/>
    </row>
    <row r="229" spans="1:232" s="14" customFormat="1" ht="16.5" hidden="1" customHeight="1" thickBot="1">
      <c r="A229" s="608"/>
      <c r="B229" s="104"/>
      <c r="C229" s="1477"/>
      <c r="D229" s="1478"/>
      <c r="E229" s="1478"/>
      <c r="F229" s="2278"/>
      <c r="G229" s="2297"/>
      <c r="H229" s="2297"/>
      <c r="I229" s="1236"/>
      <c r="J229" s="1236"/>
      <c r="K229" s="1236"/>
      <c r="L229" s="1236"/>
      <c r="M229" s="1236"/>
      <c r="N229" s="1236"/>
      <c r="O229" s="2166"/>
      <c r="P229" s="2166"/>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row>
    <row r="230" spans="1:232" s="14" customFormat="1" ht="16.5" hidden="1" customHeight="1" thickTop="1">
      <c r="A230" s="608"/>
      <c r="B230" s="104">
        <v>31</v>
      </c>
      <c r="C230" s="2271" t="s">
        <v>3761</v>
      </c>
      <c r="D230" s="2272" t="s">
        <v>4427</v>
      </c>
      <c r="E230" s="2272">
        <v>44778</v>
      </c>
      <c r="F230" s="2273">
        <v>44790</v>
      </c>
      <c r="G230" s="2295" t="s">
        <v>4874</v>
      </c>
      <c r="H230" s="2295" t="s">
        <v>4900</v>
      </c>
      <c r="I230" s="1233">
        <v>44802</v>
      </c>
      <c r="J230" s="1169">
        <v>44826</v>
      </c>
      <c r="K230" s="1169">
        <v>44828</v>
      </c>
      <c r="L230" s="1169">
        <v>44833</v>
      </c>
      <c r="M230" s="1169">
        <v>44836</v>
      </c>
      <c r="N230" s="1169">
        <v>44837</v>
      </c>
      <c r="O230" s="2166"/>
      <c r="P230" s="2166"/>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row>
    <row r="231" spans="1:232" s="14" customFormat="1" ht="16.5" hidden="1" customHeight="1" thickBot="1">
      <c r="A231" s="608"/>
      <c r="B231" s="104"/>
      <c r="C231" s="1477"/>
      <c r="D231" s="1478"/>
      <c r="E231" s="1478"/>
      <c r="F231" s="2278"/>
      <c r="G231" s="2297"/>
      <c r="H231" s="2297"/>
      <c r="I231" s="1236"/>
      <c r="J231" s="1236"/>
      <c r="K231" s="1236"/>
      <c r="L231" s="1236"/>
      <c r="M231" s="1236"/>
      <c r="N231" s="1236"/>
      <c r="O231" s="2166"/>
      <c r="P231" s="2166"/>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c r="HW231" s="5"/>
      <c r="HX231" s="5"/>
    </row>
    <row r="232" spans="1:232" s="14" customFormat="1" ht="16.5" hidden="1" customHeight="1" thickTop="1">
      <c r="A232" s="608"/>
      <c r="B232" s="104">
        <v>32</v>
      </c>
      <c r="C232" s="2271" t="s">
        <v>3337</v>
      </c>
      <c r="D232" s="2272" t="s">
        <v>4901</v>
      </c>
      <c r="E232" s="2272">
        <v>44788</v>
      </c>
      <c r="F232" s="2273">
        <v>44802</v>
      </c>
      <c r="G232" s="2295" t="s">
        <v>4673</v>
      </c>
      <c r="H232" s="2295" t="s">
        <v>4902</v>
      </c>
      <c r="I232" s="1233">
        <v>44808</v>
      </c>
      <c r="J232" s="1169">
        <v>44832</v>
      </c>
      <c r="K232" s="1169">
        <v>44834</v>
      </c>
      <c r="L232" s="1169">
        <v>44839</v>
      </c>
      <c r="M232" s="1169">
        <v>44842</v>
      </c>
      <c r="N232" s="1169">
        <v>44843</v>
      </c>
      <c r="O232" s="2166"/>
      <c r="P232" s="2166"/>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c r="HT232" s="5"/>
      <c r="HU232" s="5"/>
      <c r="HV232" s="5"/>
      <c r="HW232" s="5"/>
      <c r="HX232" s="5"/>
    </row>
    <row r="233" spans="1:232" s="14" customFormat="1" ht="16.5" hidden="1" customHeight="1" thickBot="1">
      <c r="A233" s="608"/>
      <c r="B233" s="104"/>
      <c r="C233" s="1477"/>
      <c r="D233" s="1478"/>
      <c r="E233" s="1478"/>
      <c r="F233" s="2278"/>
      <c r="G233" s="2297"/>
      <c r="H233" s="2297"/>
      <c r="I233" s="1236"/>
      <c r="J233" s="1236"/>
      <c r="K233" s="1236"/>
      <c r="L233" s="1236"/>
      <c r="M233" s="1236"/>
      <c r="N233" s="1236"/>
      <c r="O233" s="2166"/>
      <c r="P233" s="2166"/>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c r="HW233" s="5"/>
      <c r="HX233" s="5"/>
    </row>
    <row r="234" spans="1:232" s="14" customFormat="1" ht="16.5" hidden="1" customHeight="1" thickTop="1">
      <c r="A234" s="608"/>
      <c r="B234" s="104">
        <v>33</v>
      </c>
      <c r="C234" s="2271" t="s">
        <v>2803</v>
      </c>
      <c r="D234" s="2272" t="s">
        <v>4903</v>
      </c>
      <c r="E234" s="2272">
        <v>44796</v>
      </c>
      <c r="F234" s="2273">
        <v>44809</v>
      </c>
      <c r="G234" s="2295" t="s">
        <v>2151</v>
      </c>
      <c r="H234" s="2295" t="s">
        <v>4904</v>
      </c>
      <c r="I234" s="1233">
        <v>44822</v>
      </c>
      <c r="J234" s="2301">
        <v>44846</v>
      </c>
      <c r="K234" s="2301">
        <v>44848</v>
      </c>
      <c r="L234" s="2301">
        <v>44853</v>
      </c>
      <c r="M234" s="2301">
        <v>44856</v>
      </c>
      <c r="N234" s="2301">
        <v>44857</v>
      </c>
      <c r="O234" s="2166"/>
      <c r="P234" s="2166"/>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c r="HW234" s="5"/>
      <c r="HX234" s="5"/>
    </row>
    <row r="235" spans="1:232" s="14" customFormat="1" ht="16.5" hidden="1" customHeight="1" thickBot="1">
      <c r="A235" s="608"/>
      <c r="B235" s="104">
        <v>34</v>
      </c>
      <c r="C235" s="1477"/>
      <c r="D235" s="1478"/>
      <c r="E235" s="1478"/>
      <c r="F235" s="2278"/>
      <c r="G235" s="2297"/>
      <c r="H235" s="2297"/>
      <c r="I235" s="1236"/>
      <c r="J235" s="1603"/>
      <c r="K235" s="1603"/>
      <c r="L235" s="1603"/>
      <c r="M235" s="1603"/>
      <c r="N235" s="1603"/>
      <c r="O235" s="2166"/>
      <c r="P235" s="2166"/>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row>
    <row r="236" spans="1:232" s="14" customFormat="1" ht="16.5" hidden="1" customHeight="1" thickTop="1">
      <c r="A236" s="608"/>
      <c r="B236" s="104"/>
      <c r="C236" s="2271" t="s">
        <v>3339</v>
      </c>
      <c r="D236" s="2272" t="s">
        <v>4572</v>
      </c>
      <c r="E236" s="2272">
        <v>44807</v>
      </c>
      <c r="F236" s="2273">
        <v>44816</v>
      </c>
      <c r="G236" s="2295" t="s">
        <v>4507</v>
      </c>
      <c r="H236" s="2295" t="s">
        <v>4905</v>
      </c>
      <c r="I236" s="1233">
        <v>44825</v>
      </c>
      <c r="J236" s="1169">
        <v>44849</v>
      </c>
      <c r="K236" s="1169">
        <v>44851</v>
      </c>
      <c r="L236" s="1169">
        <v>44856</v>
      </c>
      <c r="M236" s="1169">
        <v>44859</v>
      </c>
      <c r="N236" s="1169">
        <v>44860</v>
      </c>
      <c r="O236" s="2166"/>
      <c r="P236" s="2166"/>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c r="HW236" s="5"/>
      <c r="HX236" s="5"/>
    </row>
    <row r="237" spans="1:232" s="14" customFormat="1" ht="16.5" hidden="1" customHeight="1" thickBot="1">
      <c r="A237" s="608"/>
      <c r="B237" s="104"/>
      <c r="C237" s="1477"/>
      <c r="D237" s="1478"/>
      <c r="E237" s="1478"/>
      <c r="F237" s="2278"/>
      <c r="G237" s="2297"/>
      <c r="H237" s="2297"/>
      <c r="I237" s="1236"/>
      <c r="J237" s="1236"/>
      <c r="K237" s="1236"/>
      <c r="L237" s="1236"/>
      <c r="M237" s="1236"/>
      <c r="N237" s="1236"/>
      <c r="O237" s="2166"/>
      <c r="P237" s="2166"/>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c r="HW237" s="5"/>
      <c r="HX237" s="5"/>
    </row>
    <row r="238" spans="1:232" s="14" customFormat="1" ht="16.5" hidden="1" customHeight="1" thickTop="1">
      <c r="A238" s="864"/>
      <c r="B238" s="104">
        <v>35</v>
      </c>
      <c r="C238" s="2271"/>
      <c r="D238" s="2272"/>
      <c r="E238" s="2272"/>
      <c r="F238" s="2273"/>
      <c r="G238" s="2295" t="s">
        <v>2151</v>
      </c>
      <c r="H238" s="2295" t="s">
        <v>4906</v>
      </c>
      <c r="I238" s="1233">
        <v>44833</v>
      </c>
      <c r="J238" s="2301"/>
      <c r="K238" s="2301"/>
      <c r="L238" s="2301"/>
      <c r="M238" s="2301"/>
      <c r="N238" s="2301"/>
      <c r="O238" s="2166"/>
      <c r="P238" s="2166"/>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row>
    <row r="239" spans="1:232" s="14" customFormat="1" ht="16.5" hidden="1" customHeight="1" thickBot="1">
      <c r="A239" s="864"/>
      <c r="B239" s="104"/>
      <c r="C239" s="2274" t="s">
        <v>2151</v>
      </c>
      <c r="D239" s="2275" t="s">
        <v>4575</v>
      </c>
      <c r="E239" s="1478"/>
      <c r="F239" s="2278"/>
      <c r="G239" s="2297"/>
      <c r="H239" s="2297"/>
      <c r="I239" s="1236"/>
      <c r="J239" s="1603"/>
      <c r="K239" s="1603"/>
      <c r="L239" s="1603"/>
      <c r="M239" s="1603"/>
      <c r="N239" s="1603"/>
      <c r="O239" s="2166"/>
      <c r="P239" s="2166"/>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row>
    <row r="240" spans="1:232" s="14" customFormat="1" ht="16.5" hidden="1" customHeight="1" thickTop="1">
      <c r="A240" s="864"/>
      <c r="B240" s="104">
        <v>36</v>
      </c>
      <c r="C240" s="2271" t="s">
        <v>3769</v>
      </c>
      <c r="D240" s="2272" t="s">
        <v>4574</v>
      </c>
      <c r="E240" s="2272">
        <v>44814</v>
      </c>
      <c r="F240" s="2273">
        <v>44823</v>
      </c>
      <c r="G240" s="2295" t="s">
        <v>4632</v>
      </c>
      <c r="H240" s="2295" t="s">
        <v>4907</v>
      </c>
      <c r="I240" s="1233">
        <v>44834</v>
      </c>
      <c r="J240" s="1169">
        <v>44858</v>
      </c>
      <c r="K240" s="1169">
        <v>44860</v>
      </c>
      <c r="L240" s="1169">
        <v>44865</v>
      </c>
      <c r="M240" s="1169">
        <v>44868</v>
      </c>
      <c r="N240" s="1169">
        <v>44869</v>
      </c>
      <c r="O240" s="2166"/>
      <c r="P240" s="2166"/>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row>
    <row r="241" spans="1:232" s="14" customFormat="1" ht="16.5" hidden="1" customHeight="1" thickBot="1">
      <c r="A241" s="864"/>
      <c r="B241" s="104"/>
      <c r="C241" s="1477" t="s">
        <v>3747</v>
      </c>
      <c r="D241" s="1478" t="s">
        <v>4430</v>
      </c>
      <c r="E241" s="1478">
        <v>44819</v>
      </c>
      <c r="F241" s="2278">
        <v>44830</v>
      </c>
      <c r="G241" s="2297"/>
      <c r="H241" s="2297"/>
      <c r="I241" s="1236"/>
      <c r="J241" s="1236"/>
      <c r="K241" s="1236"/>
      <c r="L241" s="1236"/>
      <c r="M241" s="1236"/>
      <c r="N241" s="1236"/>
      <c r="O241" s="2167"/>
      <c r="P241" s="2167"/>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row>
    <row r="242" spans="1:232" s="14" customFormat="1" ht="16.5" hidden="1" customHeight="1" thickTop="1">
      <c r="A242" s="864"/>
      <c r="B242" s="104">
        <v>37</v>
      </c>
      <c r="C242" s="2271"/>
      <c r="D242" s="2272"/>
      <c r="E242" s="2272"/>
      <c r="F242" s="2273"/>
      <c r="G242" s="2295" t="s">
        <v>2151</v>
      </c>
      <c r="H242" s="2295" t="s">
        <v>4908</v>
      </c>
      <c r="I242" s="1233">
        <v>44841</v>
      </c>
      <c r="J242" s="2301"/>
      <c r="K242" s="2301"/>
      <c r="L242" s="2301"/>
      <c r="M242" s="2301"/>
      <c r="N242" s="2301"/>
      <c r="O242" s="2166"/>
      <c r="P242" s="2166"/>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row>
    <row r="243" spans="1:232" s="14" customFormat="1" ht="16.5" hidden="1" customHeight="1" thickBot="1">
      <c r="A243" s="864"/>
      <c r="B243" s="104">
        <v>38</v>
      </c>
      <c r="C243" s="1477"/>
      <c r="D243" s="1478"/>
      <c r="E243" s="1478"/>
      <c r="F243" s="2278"/>
      <c r="G243" s="2297"/>
      <c r="H243" s="2297"/>
      <c r="I243" s="1236"/>
      <c r="J243" s="1603"/>
      <c r="K243" s="1603"/>
      <c r="L243" s="1603"/>
      <c r="M243" s="1603"/>
      <c r="N243" s="1603"/>
      <c r="O243" s="2166"/>
      <c r="P243" s="2166"/>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row>
    <row r="244" spans="1:232" s="14" customFormat="1" ht="16.5" hidden="1" customHeight="1" thickTop="1">
      <c r="A244" s="864"/>
      <c r="B244" s="104">
        <v>39</v>
      </c>
      <c r="C244" s="2271" t="s">
        <v>3774</v>
      </c>
      <c r="D244" s="2272" t="s">
        <v>4577</v>
      </c>
      <c r="E244" s="2272">
        <v>44826</v>
      </c>
      <c r="F244" s="2273">
        <v>44837</v>
      </c>
      <c r="G244" s="2295" t="s">
        <v>4530</v>
      </c>
      <c r="H244" s="2295" t="s">
        <v>4909</v>
      </c>
      <c r="I244" s="1233">
        <v>44848</v>
      </c>
      <c r="J244" s="1169">
        <v>44872</v>
      </c>
      <c r="K244" s="1169">
        <v>44874</v>
      </c>
      <c r="L244" s="1169">
        <v>44879</v>
      </c>
      <c r="M244" s="1169">
        <v>44882</v>
      </c>
      <c r="N244" s="1169">
        <v>44883</v>
      </c>
      <c r="O244" s="2166"/>
      <c r="P244" s="2166"/>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row>
    <row r="245" spans="1:232" s="14" customFormat="1" ht="16.5" hidden="1" customHeight="1" thickBot="1">
      <c r="A245" s="864"/>
      <c r="B245" s="104"/>
      <c r="C245" s="1477"/>
      <c r="D245" s="1478"/>
      <c r="E245" s="1478"/>
      <c r="F245" s="2278"/>
      <c r="G245" s="2297"/>
      <c r="H245" s="2297"/>
      <c r="I245" s="1236"/>
      <c r="J245" s="1236"/>
      <c r="K245" s="1236"/>
      <c r="L245" s="1236"/>
      <c r="M245" s="1236"/>
      <c r="N245" s="1236"/>
      <c r="O245" s="2166"/>
      <c r="P245" s="2166"/>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row>
    <row r="246" spans="1:232" s="14" customFormat="1" ht="16.5" hidden="1" customHeight="1" thickTop="1">
      <c r="A246" s="864"/>
      <c r="B246" s="104"/>
      <c r="C246" s="2271" t="s">
        <v>3758</v>
      </c>
      <c r="D246" s="2272" t="s">
        <v>4579</v>
      </c>
      <c r="E246" s="2272">
        <v>44839</v>
      </c>
      <c r="F246" s="2273">
        <v>44851</v>
      </c>
      <c r="G246" s="2295" t="s">
        <v>4910</v>
      </c>
      <c r="H246" s="2295" t="s">
        <v>4911</v>
      </c>
      <c r="I246" s="1233">
        <v>44855</v>
      </c>
      <c r="J246" s="1169">
        <v>44879</v>
      </c>
      <c r="K246" s="1169">
        <v>44881</v>
      </c>
      <c r="L246" s="1169">
        <v>44886</v>
      </c>
      <c r="M246" s="1169">
        <v>44889</v>
      </c>
      <c r="N246" s="1169">
        <v>44890</v>
      </c>
      <c r="O246" s="2166"/>
      <c r="P246" s="216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row>
    <row r="247" spans="1:232" s="14" customFormat="1" ht="16.5" hidden="1" customHeight="1" thickBot="1">
      <c r="A247" s="864"/>
      <c r="B247" s="104"/>
      <c r="C247" s="1477" t="s">
        <v>3744</v>
      </c>
      <c r="D247" s="1478" t="s">
        <v>4582</v>
      </c>
      <c r="E247" s="1478">
        <v>44839</v>
      </c>
      <c r="F247" s="2278">
        <v>44851</v>
      </c>
      <c r="G247" s="2297"/>
      <c r="H247" s="2297"/>
      <c r="I247" s="1236"/>
      <c r="J247" s="1236"/>
      <c r="K247" s="1236"/>
      <c r="L247" s="1236"/>
      <c r="M247" s="1236"/>
      <c r="N247" s="1236"/>
      <c r="O247" s="2166"/>
      <c r="P247" s="2166"/>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row>
    <row r="248" spans="1:232" s="14" customFormat="1" ht="16.5" hidden="1" customHeight="1" thickTop="1">
      <c r="A248" s="608"/>
      <c r="B248" s="104">
        <v>40</v>
      </c>
      <c r="C248" s="2271" t="s">
        <v>2442</v>
      </c>
      <c r="D248" s="2272" t="s">
        <v>4583</v>
      </c>
      <c r="E248" s="2272">
        <v>44848</v>
      </c>
      <c r="F248" s="2273">
        <v>44857</v>
      </c>
      <c r="G248" s="2295" t="s">
        <v>4862</v>
      </c>
      <c r="H248" s="2295" t="s">
        <v>4912</v>
      </c>
      <c r="I248" s="1233">
        <v>44862</v>
      </c>
      <c r="J248" s="1169">
        <v>44886</v>
      </c>
      <c r="K248" s="1169">
        <v>44888</v>
      </c>
      <c r="L248" s="1169">
        <v>44893</v>
      </c>
      <c r="M248" s="1169">
        <v>44896</v>
      </c>
      <c r="N248" s="1169">
        <v>44897</v>
      </c>
      <c r="O248" s="2166"/>
      <c r="P248" s="2166"/>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c r="HT248" s="5"/>
      <c r="HU248" s="5"/>
      <c r="HV248" s="5"/>
      <c r="HW248" s="5"/>
      <c r="HX248" s="5"/>
    </row>
    <row r="249" spans="1:232" s="14" customFormat="1" ht="16.5" hidden="1" customHeight="1" thickBot="1">
      <c r="A249" s="608"/>
      <c r="B249" s="104"/>
      <c r="C249" s="1477"/>
      <c r="D249" s="1478"/>
      <c r="E249" s="1478"/>
      <c r="F249" s="2278"/>
      <c r="G249" s="2297"/>
      <c r="H249" s="2297"/>
      <c r="I249" s="1236"/>
      <c r="J249" s="1236"/>
      <c r="K249" s="1236"/>
      <c r="L249" s="1236"/>
      <c r="M249" s="1236"/>
      <c r="N249" s="1236"/>
      <c r="O249" s="2166"/>
      <c r="P249" s="2166"/>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c r="HW249" s="5"/>
      <c r="HX249" s="5"/>
    </row>
    <row r="250" spans="1:232" s="14" customFormat="1" ht="16.5" hidden="1" customHeight="1" thickTop="1">
      <c r="A250" s="608"/>
      <c r="B250" s="104">
        <v>41</v>
      </c>
      <c r="C250" s="2271" t="s">
        <v>4587</v>
      </c>
      <c r="D250" s="2272" t="s">
        <v>4588</v>
      </c>
      <c r="E250" s="2272">
        <v>44854</v>
      </c>
      <c r="F250" s="2273">
        <v>44865</v>
      </c>
      <c r="G250" s="2295" t="s">
        <v>4889</v>
      </c>
      <c r="H250" s="2303" t="s">
        <v>4913</v>
      </c>
      <c r="I250" s="1233">
        <v>44869</v>
      </c>
      <c r="J250" s="1169">
        <v>44893</v>
      </c>
      <c r="K250" s="1169">
        <v>44895</v>
      </c>
      <c r="L250" s="1169">
        <v>44900</v>
      </c>
      <c r="M250" s="1169">
        <v>44903</v>
      </c>
      <c r="N250" s="1169">
        <v>44904</v>
      </c>
      <c r="O250" s="2166"/>
      <c r="P250" s="2166"/>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c r="HW250" s="5"/>
      <c r="HX250" s="5"/>
    </row>
    <row r="251" spans="1:232" s="14" customFormat="1" ht="16.5" hidden="1" customHeight="1" thickBot="1">
      <c r="A251" s="608"/>
      <c r="B251" s="104"/>
      <c r="C251" s="1477"/>
      <c r="D251" s="1478"/>
      <c r="E251" s="1478"/>
      <c r="F251" s="2278"/>
      <c r="G251" s="2297"/>
      <c r="H251" s="2297"/>
      <c r="I251" s="1236"/>
      <c r="J251" s="1236"/>
      <c r="K251" s="1236"/>
      <c r="L251" s="1236"/>
      <c r="M251" s="1236"/>
      <c r="N251" s="1236"/>
      <c r="O251" s="2167"/>
      <c r="P251" s="2167"/>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c r="HW251" s="5"/>
      <c r="HX251" s="5"/>
    </row>
    <row r="252" spans="1:232" s="14" customFormat="1" ht="16.5" hidden="1" customHeight="1" thickTop="1">
      <c r="A252" s="608"/>
      <c r="B252" s="104">
        <v>42</v>
      </c>
      <c r="C252" s="2271" t="s">
        <v>3761</v>
      </c>
      <c r="D252" s="2272" t="s">
        <v>4591</v>
      </c>
      <c r="E252" s="2272">
        <v>44863</v>
      </c>
      <c r="F252" s="2273">
        <v>44872</v>
      </c>
      <c r="G252" s="2303" t="s">
        <v>4914</v>
      </c>
      <c r="H252" s="2295" t="s">
        <v>4915</v>
      </c>
      <c r="I252" s="1233">
        <v>44876</v>
      </c>
      <c r="J252" s="1169">
        <v>44900</v>
      </c>
      <c r="K252" s="1169">
        <v>44902</v>
      </c>
      <c r="L252" s="1169">
        <v>44907</v>
      </c>
      <c r="M252" s="1169">
        <v>44910</v>
      </c>
      <c r="N252" s="1169">
        <v>44911</v>
      </c>
      <c r="O252" s="2166"/>
      <c r="P252" s="2166"/>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c r="HW252" s="5"/>
      <c r="HX252" s="5"/>
    </row>
    <row r="253" spans="1:232" s="14" customFormat="1" ht="16.5" hidden="1" customHeight="1" thickBot="1">
      <c r="A253" s="608"/>
      <c r="B253" s="104">
        <v>43</v>
      </c>
      <c r="C253" s="2274" t="s">
        <v>2151</v>
      </c>
      <c r="D253" s="2275" t="s">
        <v>4916</v>
      </c>
      <c r="E253" s="1478"/>
      <c r="F253" s="2278"/>
      <c r="G253" s="2297"/>
      <c r="H253" s="2297"/>
      <c r="I253" s="1236"/>
      <c r="J253" s="1236"/>
      <c r="K253" s="1236"/>
      <c r="L253" s="1236"/>
      <c r="M253" s="1236"/>
      <c r="N253" s="1236"/>
      <c r="O253" s="2166"/>
      <c r="P253" s="2166"/>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c r="HT253" s="5"/>
      <c r="HU253" s="5"/>
      <c r="HV253" s="5"/>
      <c r="HW253" s="5"/>
      <c r="HX253" s="5"/>
    </row>
    <row r="254" spans="1:232" s="14" customFormat="1" ht="16.5" hidden="1" customHeight="1" thickTop="1">
      <c r="A254" s="608"/>
      <c r="B254" s="104">
        <v>44</v>
      </c>
      <c r="C254" s="2271" t="s">
        <v>3337</v>
      </c>
      <c r="D254" s="2272" t="s">
        <v>4594</v>
      </c>
      <c r="E254" s="2272">
        <v>44868</v>
      </c>
      <c r="F254" s="2273">
        <v>44879</v>
      </c>
      <c r="G254" s="2295" t="s">
        <v>4676</v>
      </c>
      <c r="H254" s="2295" t="s">
        <v>4917</v>
      </c>
      <c r="I254" s="1233">
        <v>44888</v>
      </c>
      <c r="J254" s="1169">
        <v>44912</v>
      </c>
      <c r="K254" s="1169">
        <v>44914</v>
      </c>
      <c r="L254" s="1169">
        <v>44919</v>
      </c>
      <c r="M254" s="1169">
        <v>44922</v>
      </c>
      <c r="N254" s="1169">
        <v>44923</v>
      </c>
      <c r="O254" s="2166"/>
      <c r="P254" s="2166"/>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c r="HH254" s="5"/>
      <c r="HI254" s="5"/>
      <c r="HJ254" s="5"/>
      <c r="HK254" s="5"/>
      <c r="HL254" s="5"/>
      <c r="HM254" s="5"/>
      <c r="HN254" s="5"/>
      <c r="HO254" s="5"/>
      <c r="HP254" s="5"/>
      <c r="HQ254" s="5"/>
      <c r="HR254" s="5"/>
      <c r="HS254" s="5"/>
      <c r="HT254" s="5"/>
      <c r="HU254" s="5"/>
      <c r="HV254" s="5"/>
      <c r="HW254" s="5"/>
      <c r="HX254" s="5"/>
    </row>
    <row r="255" spans="1:232" s="14" customFormat="1" ht="16.5" hidden="1" customHeight="1" thickBot="1">
      <c r="A255" s="608"/>
      <c r="B255" s="104"/>
      <c r="C255" s="2274"/>
      <c r="D255" s="2275"/>
      <c r="E255" s="1478"/>
      <c r="F255" s="2278"/>
      <c r="G255" s="2297"/>
      <c r="H255" s="2297"/>
      <c r="I255" s="1236"/>
      <c r="J255" s="1236"/>
      <c r="K255" s="1236"/>
      <c r="L255" s="1236"/>
      <c r="M255" s="1236"/>
      <c r="N255" s="1236"/>
      <c r="O255" s="2166"/>
      <c r="P255" s="2166"/>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c r="HT255" s="5"/>
      <c r="HU255" s="5"/>
      <c r="HV255" s="5"/>
      <c r="HW255" s="5"/>
      <c r="HX255" s="5"/>
    </row>
    <row r="256" spans="1:232" s="14" customFormat="1" ht="16.5" hidden="1" customHeight="1" thickTop="1">
      <c r="A256" s="608"/>
      <c r="B256" s="104"/>
      <c r="C256" s="2271"/>
      <c r="D256" s="2272"/>
      <c r="E256" s="2272"/>
      <c r="F256" s="2273"/>
      <c r="G256" s="2295" t="s">
        <v>2151</v>
      </c>
      <c r="H256" s="2295" t="s">
        <v>4918</v>
      </c>
      <c r="I256" s="1233">
        <v>44890</v>
      </c>
      <c r="J256" s="2301">
        <v>44914</v>
      </c>
      <c r="K256" s="2301">
        <v>44916</v>
      </c>
      <c r="L256" s="2301">
        <v>44921</v>
      </c>
      <c r="M256" s="2301">
        <v>44924</v>
      </c>
      <c r="N256" s="2301">
        <v>44925</v>
      </c>
      <c r="O256" s="2166"/>
      <c r="P256" s="2166"/>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c r="HH256" s="5"/>
      <c r="HI256" s="5"/>
      <c r="HJ256" s="5"/>
      <c r="HK256" s="5"/>
      <c r="HL256" s="5"/>
      <c r="HM256" s="5"/>
      <c r="HN256" s="5"/>
      <c r="HO256" s="5"/>
      <c r="HP256" s="5"/>
      <c r="HQ256" s="5"/>
      <c r="HR256" s="5"/>
      <c r="HS256" s="5"/>
      <c r="HT256" s="5"/>
      <c r="HU256" s="5"/>
      <c r="HV256" s="5"/>
      <c r="HW256" s="5"/>
      <c r="HX256" s="5"/>
    </row>
    <row r="257" spans="1:232" s="14" customFormat="1" ht="16.5" hidden="1" customHeight="1" thickBot="1">
      <c r="A257" s="608"/>
      <c r="B257" s="104"/>
      <c r="C257" s="1477"/>
      <c r="D257" s="1478"/>
      <c r="E257" s="1478"/>
      <c r="F257" s="2278"/>
      <c r="G257" s="2297"/>
      <c r="H257" s="2297"/>
      <c r="I257" s="1236"/>
      <c r="J257" s="1603"/>
      <c r="K257" s="1603"/>
      <c r="L257" s="1603"/>
      <c r="M257" s="1603"/>
      <c r="N257" s="1603"/>
      <c r="O257" s="2167"/>
      <c r="P257" s="2167"/>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c r="HB257" s="5"/>
      <c r="HC257" s="5"/>
      <c r="HD257" s="5"/>
      <c r="HE257" s="5"/>
      <c r="HF257" s="5"/>
      <c r="HG257" s="5"/>
      <c r="HH257" s="5"/>
      <c r="HI257" s="5"/>
      <c r="HJ257" s="5"/>
      <c r="HK257" s="5"/>
      <c r="HL257" s="5"/>
      <c r="HM257" s="5"/>
      <c r="HN257" s="5"/>
      <c r="HO257" s="5"/>
      <c r="HP257" s="5"/>
      <c r="HQ257" s="5"/>
      <c r="HR257" s="5"/>
      <c r="HS257" s="5"/>
      <c r="HT257" s="5"/>
      <c r="HU257" s="5"/>
      <c r="HV257" s="5"/>
      <c r="HW257" s="5"/>
      <c r="HX257" s="5"/>
    </row>
    <row r="258" spans="1:232" s="14" customFormat="1" ht="16.5" hidden="1" customHeight="1" thickTop="1">
      <c r="A258" s="608"/>
      <c r="B258" s="104"/>
      <c r="C258" s="2265" t="s">
        <v>2803</v>
      </c>
      <c r="D258" s="2266" t="s">
        <v>4919</v>
      </c>
      <c r="E258" s="2266">
        <v>44890</v>
      </c>
      <c r="F258" s="2279">
        <v>44900</v>
      </c>
      <c r="G258" s="2295" t="s">
        <v>4874</v>
      </c>
      <c r="H258" s="2295" t="s">
        <v>4920</v>
      </c>
      <c r="I258" s="1233">
        <v>44897</v>
      </c>
      <c r="J258" s="1169">
        <v>44921</v>
      </c>
      <c r="K258" s="1169">
        <v>44923</v>
      </c>
      <c r="L258" s="1169">
        <v>44928</v>
      </c>
      <c r="M258" s="1169">
        <v>44931</v>
      </c>
      <c r="N258" s="1169">
        <v>44932</v>
      </c>
      <c r="O258" s="2166"/>
      <c r="P258" s="2166"/>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c r="GO258" s="5"/>
      <c r="GP258" s="5"/>
      <c r="GQ258" s="5"/>
      <c r="GR258" s="5"/>
      <c r="GS258" s="5"/>
      <c r="GT258" s="5"/>
      <c r="GU258" s="5"/>
      <c r="GV258" s="5"/>
      <c r="GW258" s="5"/>
      <c r="GX258" s="5"/>
      <c r="GY258" s="5"/>
      <c r="GZ258" s="5"/>
      <c r="HA258" s="5"/>
      <c r="HB258" s="5"/>
      <c r="HC258" s="5"/>
      <c r="HD258" s="5"/>
      <c r="HE258" s="5"/>
      <c r="HF258" s="5"/>
      <c r="HG258" s="5"/>
      <c r="HH258" s="5"/>
      <c r="HI258" s="5"/>
      <c r="HJ258" s="5"/>
      <c r="HK258" s="5"/>
      <c r="HL258" s="5"/>
      <c r="HM258" s="5"/>
      <c r="HN258" s="5"/>
      <c r="HO258" s="5"/>
      <c r="HP258" s="5"/>
      <c r="HQ258" s="5"/>
      <c r="HR258" s="5"/>
      <c r="HS258" s="5"/>
      <c r="HT258" s="5"/>
      <c r="HU258" s="5"/>
      <c r="HV258" s="5"/>
      <c r="HW258" s="5"/>
      <c r="HX258" s="5"/>
    </row>
    <row r="259" spans="1:232" s="14" customFormat="1" ht="16.5" hidden="1" customHeight="1" thickBot="1">
      <c r="A259" s="608"/>
      <c r="B259" s="104"/>
      <c r="C259" s="1311"/>
      <c r="D259" s="1477"/>
      <c r="E259" s="1307"/>
      <c r="F259" s="2278"/>
      <c r="G259" s="2297"/>
      <c r="H259" s="2297"/>
      <c r="I259" s="1236"/>
      <c r="J259" s="1169"/>
      <c r="K259" s="1169"/>
      <c r="L259" s="1169"/>
      <c r="M259" s="1169"/>
      <c r="N259" s="1169"/>
      <c r="O259" s="2167"/>
      <c r="P259" s="2167"/>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c r="GS259" s="5"/>
      <c r="GT259" s="5"/>
      <c r="GU259" s="5"/>
      <c r="GV259" s="5"/>
      <c r="GW259" s="5"/>
      <c r="GX259" s="5"/>
      <c r="GY259" s="5"/>
      <c r="GZ259" s="5"/>
      <c r="HA259" s="5"/>
      <c r="HB259" s="5"/>
      <c r="HC259" s="5"/>
      <c r="HD259" s="5"/>
      <c r="HE259" s="5"/>
      <c r="HF259" s="5"/>
      <c r="HG259" s="5"/>
      <c r="HH259" s="5"/>
      <c r="HI259" s="5"/>
      <c r="HJ259" s="5"/>
      <c r="HK259" s="5"/>
      <c r="HL259" s="5"/>
      <c r="HM259" s="5"/>
      <c r="HN259" s="5"/>
      <c r="HO259" s="5"/>
      <c r="HP259" s="5"/>
      <c r="HQ259" s="5"/>
      <c r="HR259" s="5"/>
      <c r="HS259" s="5"/>
      <c r="HT259" s="5"/>
      <c r="HU259" s="5"/>
      <c r="HV259" s="5"/>
      <c r="HW259" s="5"/>
      <c r="HX259" s="5"/>
    </row>
    <row r="260" spans="1:232" s="14" customFormat="1" ht="16.5" hidden="1" customHeight="1" thickTop="1">
      <c r="A260" s="608"/>
      <c r="B260" s="104">
        <v>46</v>
      </c>
      <c r="C260" s="2271" t="s">
        <v>2803</v>
      </c>
      <c r="D260" s="2272" t="s">
        <v>4919</v>
      </c>
      <c r="E260" s="2272">
        <v>44891</v>
      </c>
      <c r="F260" s="2273">
        <v>44900</v>
      </c>
      <c r="G260" s="2322" t="s">
        <v>4921</v>
      </c>
      <c r="H260" s="2295" t="s">
        <v>4922</v>
      </c>
      <c r="I260" s="2323">
        <v>44904</v>
      </c>
      <c r="J260" s="1233">
        <v>44928</v>
      </c>
      <c r="K260" s="1233">
        <v>44930</v>
      </c>
      <c r="L260" s="1233">
        <v>44935</v>
      </c>
      <c r="M260" s="1233">
        <v>44938</v>
      </c>
      <c r="N260" s="1233">
        <v>44939</v>
      </c>
      <c r="O260" s="2166"/>
      <c r="P260" s="2166"/>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c r="GO260" s="5"/>
      <c r="GP260" s="5"/>
      <c r="GQ260" s="5"/>
      <c r="GR260" s="5"/>
      <c r="GS260" s="5"/>
      <c r="GT260" s="5"/>
      <c r="GU260" s="5"/>
      <c r="GV260" s="5"/>
      <c r="GW260" s="5"/>
      <c r="GX260" s="5"/>
      <c r="GY260" s="5"/>
      <c r="GZ260" s="5"/>
      <c r="HA260" s="5"/>
      <c r="HB260" s="5"/>
      <c r="HC260" s="5"/>
      <c r="HD260" s="5"/>
      <c r="HE260" s="5"/>
      <c r="HF260" s="5"/>
      <c r="HG260" s="5"/>
      <c r="HH260" s="5"/>
      <c r="HI260" s="5"/>
      <c r="HJ260" s="5"/>
      <c r="HK260" s="5"/>
      <c r="HL260" s="5"/>
      <c r="HM260" s="5"/>
      <c r="HN260" s="5"/>
      <c r="HO260" s="5"/>
      <c r="HP260" s="5"/>
      <c r="HQ260" s="5"/>
      <c r="HR260" s="5"/>
      <c r="HS260" s="5"/>
      <c r="HT260" s="5"/>
      <c r="HU260" s="5"/>
      <c r="HV260" s="5"/>
      <c r="HW260" s="5"/>
      <c r="HX260" s="5"/>
    </row>
    <row r="261" spans="1:232" s="14" customFormat="1" ht="16.5" hidden="1" customHeight="1" thickBot="1">
      <c r="A261" s="608"/>
      <c r="B261" s="104"/>
      <c r="C261" s="1477"/>
      <c r="D261" s="1478"/>
      <c r="E261" s="1478"/>
      <c r="F261" s="2278"/>
      <c r="G261" s="2303"/>
      <c r="H261" s="2303"/>
      <c r="I261" s="2324"/>
      <c r="J261" s="1236"/>
      <c r="K261" s="1236"/>
      <c r="L261" s="1236"/>
      <c r="M261" s="1236"/>
      <c r="N261" s="1236"/>
      <c r="O261" s="2166"/>
      <c r="P261" s="2166"/>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c r="GO261" s="5"/>
      <c r="GP261" s="5"/>
      <c r="GQ261" s="5"/>
      <c r="GR261" s="5"/>
      <c r="GS261" s="5"/>
      <c r="GT261" s="5"/>
      <c r="GU261" s="5"/>
      <c r="GV261" s="5"/>
      <c r="GW261" s="5"/>
      <c r="GX261" s="5"/>
      <c r="GY261" s="5"/>
      <c r="GZ261" s="5"/>
      <c r="HA261" s="5"/>
      <c r="HB261" s="5"/>
      <c r="HC261" s="5"/>
      <c r="HD261" s="5"/>
      <c r="HE261" s="5"/>
      <c r="HF261" s="5"/>
      <c r="HG261" s="5"/>
      <c r="HH261" s="5"/>
      <c r="HI261" s="5"/>
      <c r="HJ261" s="5"/>
      <c r="HK261" s="5"/>
      <c r="HL261" s="5"/>
      <c r="HM261" s="5"/>
      <c r="HN261" s="5"/>
      <c r="HO261" s="5"/>
      <c r="HP261" s="5"/>
      <c r="HQ261" s="5"/>
      <c r="HR261" s="5"/>
      <c r="HS261" s="5"/>
      <c r="HT261" s="5"/>
      <c r="HU261" s="5"/>
      <c r="HV261" s="5"/>
      <c r="HW261" s="5"/>
      <c r="HX261" s="5"/>
    </row>
    <row r="262" spans="1:232" s="14" customFormat="1" ht="14.25" hidden="1" customHeight="1" thickTop="1">
      <c r="A262" s="864"/>
      <c r="B262" s="104">
        <v>3</v>
      </c>
      <c r="C262" s="2271"/>
      <c r="D262" s="2272"/>
      <c r="E262" s="2272"/>
      <c r="F262" s="2273"/>
      <c r="G262" s="1372" t="s">
        <v>2151</v>
      </c>
      <c r="H262" s="1233" t="s">
        <v>4923</v>
      </c>
      <c r="I262" s="1233">
        <v>44963</v>
      </c>
      <c r="J262" s="2301">
        <v>44987</v>
      </c>
      <c r="K262" s="2301">
        <v>44989</v>
      </c>
      <c r="L262" s="2301">
        <v>44994</v>
      </c>
      <c r="M262" s="2301">
        <v>44997</v>
      </c>
      <c r="N262" s="2301">
        <v>44998</v>
      </c>
      <c r="O262" s="2166"/>
      <c r="P262" s="2166"/>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row>
    <row r="263" spans="1:232" s="14" customFormat="1" ht="14.25" hidden="1" customHeight="1" thickBot="1">
      <c r="A263" s="864"/>
      <c r="B263" s="104"/>
      <c r="C263" s="1477"/>
      <c r="D263" s="1478"/>
      <c r="E263" s="1478"/>
      <c r="F263" s="2278"/>
      <c r="G263" s="2325" t="s">
        <v>4820</v>
      </c>
      <c r="H263" s="1236"/>
      <c r="I263" s="1236"/>
      <c r="J263" s="1603"/>
      <c r="K263" s="1603"/>
      <c r="L263" s="1603"/>
      <c r="M263" s="1603"/>
      <c r="N263" s="1603"/>
      <c r="O263" s="2166"/>
      <c r="P263" s="2166"/>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row>
    <row r="264" spans="1:232" s="14" customFormat="1" ht="14.25" hidden="1" customHeight="1" thickTop="1">
      <c r="A264" s="864"/>
      <c r="B264" s="104"/>
      <c r="C264" s="2271" t="s">
        <v>2747</v>
      </c>
      <c r="D264" s="2272" t="s">
        <v>4440</v>
      </c>
      <c r="E264" s="2272">
        <v>44587</v>
      </c>
      <c r="F264" s="1377" t="s">
        <v>2159</v>
      </c>
      <c r="G264" s="1169" t="s">
        <v>2151</v>
      </c>
      <c r="H264" s="1169" t="s">
        <v>4924</v>
      </c>
      <c r="I264" s="1169">
        <v>44973</v>
      </c>
      <c r="J264" s="2301">
        <v>44997</v>
      </c>
      <c r="K264" s="2301">
        <v>44999</v>
      </c>
      <c r="L264" s="2301">
        <v>45004</v>
      </c>
      <c r="M264" s="2301">
        <v>45007</v>
      </c>
      <c r="N264" s="2301">
        <v>45008</v>
      </c>
      <c r="O264" s="2166"/>
      <c r="P264" s="2166"/>
      <c r="Q264"/>
      <c r="R264"/>
      <c r="S264"/>
      <c r="T264"/>
      <c r="U264"/>
      <c r="V264"/>
      <c r="W264"/>
      <c r="X264"/>
      <c r="Y264"/>
      <c r="Z264" s="2226" t="s">
        <v>4925</v>
      </c>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row>
    <row r="265" spans="1:232" s="14" customFormat="1" ht="14.25" hidden="1" customHeight="1" thickBot="1">
      <c r="A265" s="864"/>
      <c r="B265" s="104"/>
      <c r="C265" s="2280" t="s">
        <v>4442</v>
      </c>
      <c r="D265" s="2281" t="s">
        <v>4443</v>
      </c>
      <c r="E265" s="2281">
        <v>44953</v>
      </c>
      <c r="F265" s="2259">
        <v>44968</v>
      </c>
      <c r="G265" s="1236"/>
      <c r="H265" s="1236"/>
      <c r="I265" s="1236"/>
      <c r="J265" s="1236"/>
      <c r="K265" s="1236"/>
      <c r="L265" s="1236"/>
      <c r="M265" s="1236"/>
      <c r="N265" s="1236"/>
      <c r="O265" s="2166"/>
      <c r="P265" s="2166"/>
      <c r="Q265"/>
      <c r="R265"/>
      <c r="S265"/>
      <c r="T265"/>
      <c r="U265"/>
      <c r="V265"/>
      <c r="W265"/>
      <c r="X265"/>
      <c r="Y265"/>
      <c r="Z265" s="2226"/>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row>
    <row r="266" spans="1:232" s="14" customFormat="1" ht="14.25" hidden="1" customHeight="1" thickTop="1">
      <c r="A266" s="608"/>
      <c r="B266" s="104"/>
      <c r="C266" s="2265" t="s">
        <v>3777</v>
      </c>
      <c r="D266" s="2266" t="s">
        <v>4448</v>
      </c>
      <c r="E266" s="2266">
        <v>45005</v>
      </c>
      <c r="F266" s="2326" t="s">
        <v>2159</v>
      </c>
      <c r="G266" s="1233" t="s">
        <v>4530</v>
      </c>
      <c r="H266" s="1233" t="s">
        <v>4926</v>
      </c>
      <c r="I266" s="1233">
        <v>45015</v>
      </c>
      <c r="J266" s="1169">
        <v>45039</v>
      </c>
      <c r="K266" s="1169">
        <v>45041</v>
      </c>
      <c r="L266" s="1169">
        <v>45046</v>
      </c>
      <c r="M266" s="1169">
        <v>45049</v>
      </c>
      <c r="N266" s="1169">
        <v>45050</v>
      </c>
      <c r="O266" s="2166"/>
      <c r="P266" s="2166"/>
      <c r="Q266" s="5"/>
      <c r="R266" s="5"/>
      <c r="S266" s="5"/>
      <c r="T266" s="5"/>
      <c r="U266" s="5"/>
      <c r="V266" s="5"/>
      <c r="W266" s="5"/>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5"/>
      <c r="BB266" s="5"/>
      <c r="BC266" s="5"/>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c r="CG266" s="5"/>
      <c r="CH266" s="5"/>
      <c r="CI266" s="5"/>
      <c r="CJ266" s="5"/>
      <c r="CK266" s="5"/>
      <c r="CL266" s="5"/>
      <c r="CM266" s="5"/>
      <c r="CN266" s="5"/>
      <c r="CO266" s="5"/>
      <c r="CP266" s="5"/>
      <c r="CQ266" s="5"/>
      <c r="CR266" s="5"/>
      <c r="CS266" s="5"/>
      <c r="CT266" s="5"/>
      <c r="CU266" s="5"/>
      <c r="CV266" s="5"/>
      <c r="CW266" s="5"/>
      <c r="CX266" s="5"/>
      <c r="CY266" s="5"/>
      <c r="CZ266" s="5"/>
      <c r="DA266" s="5"/>
      <c r="DB266" s="5"/>
      <c r="DC266" s="5"/>
      <c r="DD266" s="5"/>
      <c r="DE266" s="5"/>
      <c r="DF266" s="5"/>
      <c r="DG266" s="5"/>
      <c r="DH266" s="5"/>
      <c r="DI266" s="5"/>
      <c r="DJ266" s="5"/>
      <c r="DK266" s="5"/>
      <c r="DL266" s="5"/>
      <c r="DM266" s="5"/>
      <c r="DN266" s="5"/>
      <c r="DO266" s="5"/>
      <c r="DP266" s="5"/>
      <c r="DQ266" s="5"/>
      <c r="DR266" s="5"/>
      <c r="DS266" s="5"/>
      <c r="DT266" s="5"/>
      <c r="DU266" s="5"/>
      <c r="DV266" s="5"/>
      <c r="DW266" s="5"/>
      <c r="DX266" s="5"/>
      <c r="DY266" s="5"/>
      <c r="DZ266" s="5"/>
      <c r="EA266" s="5"/>
      <c r="EB266" s="5"/>
      <c r="EC266" s="5"/>
      <c r="ED266" s="5"/>
      <c r="EE266" s="5"/>
      <c r="EF266" s="5"/>
      <c r="EG266" s="5"/>
      <c r="EH266" s="5"/>
      <c r="EI266" s="5"/>
      <c r="EJ266" s="5"/>
      <c r="EK266" s="5"/>
      <c r="EL266" s="5"/>
      <c r="EM266" s="5"/>
      <c r="EN266" s="5"/>
      <c r="EO266" s="5"/>
      <c r="EP266" s="5"/>
      <c r="EQ266" s="5"/>
      <c r="ER266" s="5"/>
      <c r="ES266" s="5"/>
      <c r="ET266" s="5"/>
      <c r="EU266" s="5"/>
      <c r="EV266" s="5"/>
      <c r="EW266" s="5"/>
      <c r="EX266" s="5"/>
      <c r="EY266" s="5"/>
      <c r="EZ266" s="5"/>
      <c r="FA266" s="5"/>
      <c r="FB266" s="5"/>
      <c r="FC266" s="5"/>
      <c r="FD266" s="5"/>
      <c r="FE266" s="5"/>
      <c r="FF266" s="5"/>
      <c r="FG266" s="5"/>
      <c r="FH266" s="5"/>
      <c r="FI266" s="5"/>
      <c r="FJ266" s="5"/>
      <c r="FK266" s="5"/>
      <c r="FL266" s="5"/>
      <c r="FM266" s="5"/>
      <c r="FN266" s="5"/>
      <c r="FO266" s="5"/>
      <c r="FP266" s="5"/>
      <c r="FQ266" s="5"/>
      <c r="FR266" s="5"/>
      <c r="FS266" s="5"/>
      <c r="FT266" s="5"/>
      <c r="FU266" s="5"/>
      <c r="FV266" s="5"/>
      <c r="FW266" s="5"/>
      <c r="FX266" s="5"/>
      <c r="FY266" s="5"/>
      <c r="FZ266" s="5"/>
      <c r="GA266" s="5"/>
      <c r="GB266" s="5"/>
      <c r="GC266" s="5"/>
      <c r="GD266" s="5"/>
      <c r="GE266" s="5"/>
      <c r="GF266" s="5"/>
      <c r="GG266" s="5"/>
      <c r="GH266" s="5"/>
      <c r="GI266" s="5"/>
      <c r="GJ266" s="5"/>
      <c r="GK266" s="5"/>
      <c r="GL266" s="5"/>
      <c r="GM266" s="5"/>
      <c r="GN266" s="5"/>
      <c r="GO266" s="5"/>
      <c r="GP266" s="5"/>
      <c r="GQ266" s="5"/>
      <c r="GR266" s="5"/>
      <c r="GS266" s="5"/>
      <c r="GT266" s="5"/>
      <c r="GU266" s="5"/>
      <c r="GV266" s="5"/>
      <c r="GW266" s="5"/>
      <c r="GX266" s="5"/>
      <c r="GY266" s="5"/>
      <c r="GZ266" s="5"/>
      <c r="HA266" s="5"/>
      <c r="HB266" s="5"/>
      <c r="HC266" s="5"/>
      <c r="HD266" s="5"/>
      <c r="HE266" s="5"/>
      <c r="HF266" s="5"/>
      <c r="HG266" s="5"/>
      <c r="HH266" s="5"/>
      <c r="HI266" s="5"/>
      <c r="HJ266" s="5"/>
      <c r="HK266" s="5"/>
      <c r="HL266" s="5"/>
      <c r="HM266" s="5"/>
      <c r="HN266" s="5"/>
      <c r="HO266" s="5"/>
      <c r="HP266" s="5"/>
      <c r="HQ266" s="5"/>
      <c r="HR266" s="5"/>
      <c r="HS266" s="5"/>
      <c r="HT266" s="5"/>
      <c r="HU266" s="5"/>
      <c r="HV266" s="5"/>
      <c r="HW266" s="5"/>
      <c r="HX266" s="5"/>
    </row>
    <row r="267" spans="1:232" s="14" customFormat="1" ht="14.25" hidden="1" customHeight="1" thickBot="1">
      <c r="A267" s="608"/>
      <c r="B267" s="104"/>
      <c r="C267" s="2469"/>
      <c r="D267" s="1478"/>
      <c r="E267" s="1478"/>
      <c r="F267" s="2278"/>
      <c r="G267" s="1236"/>
      <c r="H267" s="1236"/>
      <c r="I267" s="1236"/>
      <c r="J267" s="1236"/>
      <c r="K267" s="1236"/>
      <c r="L267" s="1236"/>
      <c r="M267" s="1236"/>
      <c r="N267" s="1236"/>
      <c r="O267" s="2167"/>
      <c r="P267" s="2167"/>
      <c r="Q267" s="5"/>
      <c r="R267" s="5"/>
      <c r="S267" s="5"/>
      <c r="T267" s="5"/>
      <c r="U267" s="5"/>
      <c r="V267" s="5"/>
      <c r="W267" s="5"/>
      <c r="X267" s="5"/>
      <c r="Y267" s="5"/>
      <c r="Z267" s="5"/>
      <c r="AA267" s="5"/>
      <c r="AB267" s="5"/>
      <c r="AC267" s="5"/>
      <c r="AD267" s="5"/>
      <c r="AE267" s="5"/>
      <c r="AF267" s="5"/>
      <c r="AG267" s="5"/>
      <c r="AH267" s="5"/>
      <c r="AI267" s="5"/>
      <c r="AJ267" s="5"/>
      <c r="AK267" s="5"/>
      <c r="AL267" s="5"/>
      <c r="AM267" s="5"/>
      <c r="AN267" s="5"/>
      <c r="AO267" s="5"/>
      <c r="AP267" s="5"/>
      <c r="AQ267" s="5"/>
      <c r="AR267" s="5"/>
      <c r="AS267" s="5"/>
      <c r="AT267" s="5"/>
      <c r="AU267" s="5"/>
      <c r="AV267" s="5"/>
      <c r="AW267" s="5"/>
      <c r="AX267" s="5"/>
      <c r="AY267" s="5"/>
      <c r="AZ267" s="5"/>
      <c r="BA267" s="5"/>
      <c r="BB267" s="5"/>
      <c r="BC267" s="5"/>
      <c r="BD267" s="5"/>
      <c r="BE267" s="5"/>
      <c r="BF267" s="5"/>
      <c r="BG267" s="5"/>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c r="CF267" s="5"/>
      <c r="CG267" s="5"/>
      <c r="CH267" s="5"/>
      <c r="CI267" s="5"/>
      <c r="CJ267" s="5"/>
      <c r="CK267" s="5"/>
      <c r="CL267" s="5"/>
      <c r="CM267" s="5"/>
      <c r="CN267" s="5"/>
      <c r="CO267" s="5"/>
      <c r="CP267" s="5"/>
      <c r="CQ267" s="5"/>
      <c r="CR267" s="5"/>
      <c r="CS267" s="5"/>
      <c r="CT267" s="5"/>
      <c r="CU267" s="5"/>
      <c r="CV267" s="5"/>
      <c r="CW267" s="5"/>
      <c r="CX267" s="5"/>
      <c r="CY267" s="5"/>
      <c r="CZ267" s="5"/>
      <c r="DA267" s="5"/>
      <c r="DB267" s="5"/>
      <c r="DC267" s="5"/>
      <c r="DD267" s="5"/>
      <c r="DE267" s="5"/>
      <c r="DF267" s="5"/>
      <c r="DG267" s="5"/>
      <c r="DH267" s="5"/>
      <c r="DI267" s="5"/>
      <c r="DJ267" s="5"/>
      <c r="DK267" s="5"/>
      <c r="DL267" s="5"/>
      <c r="DM267" s="5"/>
      <c r="DN267" s="5"/>
      <c r="DO267" s="5"/>
      <c r="DP267" s="5"/>
      <c r="DQ267" s="5"/>
      <c r="DR267" s="5"/>
      <c r="DS267" s="5"/>
      <c r="DT267" s="5"/>
      <c r="DU267" s="5"/>
      <c r="DV267" s="5"/>
      <c r="DW267" s="5"/>
      <c r="DX267" s="5"/>
      <c r="DY267" s="5"/>
      <c r="DZ267" s="5"/>
      <c r="EA267" s="5"/>
      <c r="EB267" s="5"/>
      <c r="EC267" s="5"/>
      <c r="ED267" s="5"/>
      <c r="EE267" s="5"/>
      <c r="EF267" s="5"/>
      <c r="EG267" s="5"/>
      <c r="EH267" s="5"/>
      <c r="EI267" s="5"/>
      <c r="EJ267" s="5"/>
      <c r="EK267" s="5"/>
      <c r="EL267" s="5"/>
      <c r="EM267" s="5"/>
      <c r="EN267" s="5"/>
      <c r="EO267" s="5"/>
      <c r="EP267" s="5"/>
      <c r="EQ267" s="5"/>
      <c r="ER267" s="5"/>
      <c r="ES267" s="5"/>
      <c r="ET267" s="5"/>
      <c r="EU267" s="5"/>
      <c r="EV267" s="5"/>
      <c r="EW267" s="5"/>
      <c r="EX267" s="5"/>
      <c r="EY267" s="5"/>
      <c r="EZ267" s="5"/>
      <c r="FA267" s="5"/>
      <c r="FB267" s="5"/>
      <c r="FC267" s="5"/>
      <c r="FD267" s="5"/>
      <c r="FE267" s="5"/>
      <c r="FF267" s="5"/>
      <c r="FG267" s="5"/>
      <c r="FH267" s="5"/>
      <c r="FI267" s="5"/>
      <c r="FJ267" s="5"/>
      <c r="FK267" s="5"/>
      <c r="FL267" s="5"/>
      <c r="FM267" s="5"/>
      <c r="FN267" s="5"/>
      <c r="FO267" s="5"/>
      <c r="FP267" s="5"/>
      <c r="FQ267" s="5"/>
      <c r="FR267" s="5"/>
      <c r="FS267" s="5"/>
      <c r="FT267" s="5"/>
      <c r="FU267" s="5"/>
      <c r="FV267" s="5"/>
      <c r="FW267" s="5"/>
      <c r="FX267" s="5"/>
      <c r="FY267" s="5"/>
      <c r="FZ267" s="5"/>
      <c r="GA267" s="5"/>
      <c r="GB267" s="5"/>
      <c r="GC267" s="5"/>
      <c r="GD267" s="5"/>
      <c r="GE267" s="5"/>
      <c r="GF267" s="5"/>
      <c r="GG267" s="5"/>
      <c r="GH267" s="5"/>
      <c r="GI267" s="5"/>
      <c r="GJ267" s="5"/>
      <c r="GK267" s="5"/>
      <c r="GL267" s="5"/>
      <c r="GM267" s="5"/>
      <c r="GN267" s="5"/>
      <c r="GO267" s="5"/>
      <c r="GP267" s="5"/>
      <c r="GQ267" s="5"/>
      <c r="GR267" s="5"/>
      <c r="GS267" s="5"/>
      <c r="GT267" s="5"/>
      <c r="GU267" s="5"/>
      <c r="GV267" s="5"/>
      <c r="GW267" s="5"/>
      <c r="GX267" s="5"/>
      <c r="GY267" s="5"/>
      <c r="GZ267" s="5"/>
      <c r="HA267" s="5"/>
      <c r="HB267" s="5"/>
      <c r="HC267" s="5"/>
      <c r="HD267" s="5"/>
      <c r="HE267" s="5"/>
      <c r="HF267" s="5"/>
      <c r="HG267" s="5"/>
      <c r="HH267" s="5"/>
      <c r="HI267" s="5"/>
      <c r="HJ267" s="5"/>
      <c r="HK267" s="5"/>
      <c r="HL267" s="5"/>
      <c r="HM267" s="5"/>
      <c r="HN267" s="5"/>
      <c r="HO267" s="5"/>
      <c r="HP267" s="5"/>
      <c r="HQ267" s="5"/>
      <c r="HR267" s="5"/>
      <c r="HS267" s="5"/>
      <c r="HT267" s="5"/>
      <c r="HU267" s="5"/>
      <c r="HV267" s="5"/>
      <c r="HW267" s="5"/>
      <c r="HX267" s="5"/>
    </row>
    <row r="268" spans="1:232" s="14" customFormat="1" ht="14.25" hidden="1" customHeight="1" thickTop="1">
      <c r="A268" s="864"/>
      <c r="B268" s="104"/>
      <c r="C268" s="2271" t="s">
        <v>3752</v>
      </c>
      <c r="D268" s="2272" t="s">
        <v>3908</v>
      </c>
      <c r="E268" s="2272">
        <v>45190</v>
      </c>
      <c r="F268" s="2273">
        <v>45203</v>
      </c>
      <c r="G268" s="2827" t="s">
        <v>2151</v>
      </c>
      <c r="H268" s="1233" t="s">
        <v>4927</v>
      </c>
      <c r="I268" s="1233">
        <v>45211</v>
      </c>
      <c r="J268" s="2301">
        <v>45236</v>
      </c>
      <c r="K268" s="2301">
        <v>45240</v>
      </c>
      <c r="L268" s="2301">
        <v>45244</v>
      </c>
      <c r="M268" s="2301">
        <v>45247</v>
      </c>
      <c r="N268" s="2301">
        <v>45249</v>
      </c>
      <c r="O268" s="2166"/>
      <c r="P268" s="2166"/>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row>
    <row r="269" spans="1:232" s="14" customFormat="1" ht="14.25" hidden="1" customHeight="1" thickBot="1">
      <c r="A269" s="864"/>
      <c r="B269" s="104"/>
      <c r="C269" s="1477"/>
      <c r="D269" s="1478"/>
      <c r="E269" s="1478"/>
      <c r="F269" s="2278"/>
      <c r="G269" s="2843" t="s">
        <v>4928</v>
      </c>
      <c r="H269" s="1307"/>
      <c r="I269" s="1307"/>
      <c r="J269" s="2000"/>
      <c r="K269" s="2000"/>
      <c r="L269" s="2000"/>
      <c r="M269" s="2000"/>
      <c r="N269" s="2000"/>
      <c r="O269" s="2166"/>
      <c r="P269" s="2166"/>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row>
    <row r="270" spans="1:232" s="14" customFormat="1" ht="14.25" hidden="1" customHeight="1" thickTop="1">
      <c r="A270" s="864"/>
      <c r="B270" s="104"/>
      <c r="C270" s="2271" t="s">
        <v>3337</v>
      </c>
      <c r="D270" s="2272" t="s">
        <v>3911</v>
      </c>
      <c r="E270" s="2272">
        <v>45200</v>
      </c>
      <c r="F270" s="2273">
        <v>45210</v>
      </c>
      <c r="G270" s="2470" t="s">
        <v>4928</v>
      </c>
      <c r="H270" s="1233" t="s">
        <v>4929</v>
      </c>
      <c r="I270" s="1233">
        <v>45218</v>
      </c>
      <c r="J270" s="1169">
        <v>45243</v>
      </c>
      <c r="K270" s="1169">
        <v>45247</v>
      </c>
      <c r="L270" s="2397" t="s">
        <v>2159</v>
      </c>
      <c r="M270" s="1169">
        <v>45254</v>
      </c>
      <c r="N270" s="1169">
        <v>45256</v>
      </c>
      <c r="O270" s="2166"/>
      <c r="P270" s="2166"/>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row>
    <row r="271" spans="1:232" s="14" customFormat="1" ht="14.25" hidden="1" customHeight="1" thickBot="1">
      <c r="A271" s="864"/>
      <c r="B271" s="104"/>
      <c r="C271" s="1477"/>
      <c r="D271" s="1478"/>
      <c r="E271" s="1478"/>
      <c r="F271" s="2278"/>
      <c r="G271" s="1311"/>
      <c r="H271" s="1307"/>
      <c r="I271" s="1307"/>
      <c r="J271" s="1307"/>
      <c r="K271" s="1307"/>
      <c r="L271" s="1307"/>
      <c r="M271" s="1307"/>
      <c r="N271" s="1307"/>
      <c r="O271" s="2166"/>
      <c r="P271" s="2166"/>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row>
    <row r="272" spans="1:232" s="14" customFormat="1" ht="14.25" hidden="1" customHeight="1" thickTop="1">
      <c r="A272" s="864"/>
      <c r="B272" s="104"/>
      <c r="C272" s="2271" t="s">
        <v>2442</v>
      </c>
      <c r="D272" s="2272" t="s">
        <v>4465</v>
      </c>
      <c r="E272" s="2272">
        <v>45302</v>
      </c>
      <c r="F272" s="2273">
        <v>45314</v>
      </c>
      <c r="G272" s="3117" t="s">
        <v>4640</v>
      </c>
      <c r="H272" s="1233" t="s">
        <v>4930</v>
      </c>
      <c r="I272" s="1233">
        <v>45324</v>
      </c>
      <c r="J272" s="1169">
        <v>45354</v>
      </c>
      <c r="K272" s="1169">
        <v>45358</v>
      </c>
      <c r="L272" s="1169">
        <v>45362</v>
      </c>
      <c r="M272" s="1169">
        <v>45365</v>
      </c>
      <c r="N272" s="1169">
        <v>45367</v>
      </c>
      <c r="O272" s="2166"/>
      <c r="P272" s="2166"/>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row>
    <row r="273" spans="1:232" s="14" customFormat="1" ht="14.25" hidden="1" customHeight="1" thickBot="1">
      <c r="A273" s="864"/>
      <c r="B273" s="104"/>
      <c r="C273" s="1477"/>
      <c r="D273" s="1478"/>
      <c r="E273" s="1478"/>
      <c r="F273" s="2278"/>
      <c r="G273" s="3118"/>
      <c r="H273" s="1307"/>
      <c r="I273" s="1307"/>
      <c r="J273" s="1307"/>
      <c r="K273" s="1307"/>
      <c r="L273" s="1307"/>
      <c r="M273" s="1307"/>
      <c r="N273" s="1307"/>
      <c r="O273" s="2166"/>
      <c r="P273" s="2166"/>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row>
    <row r="274" spans="1:232" s="14" customFormat="1" ht="30.75" customHeight="1" thickBot="1">
      <c r="A274" s="864"/>
      <c r="B274" s="104"/>
      <c r="C274" s="2373"/>
      <c r="D274" s="2829"/>
      <c r="E274" s="2830" t="s">
        <v>1985</v>
      </c>
      <c r="F274" s="2288" t="s">
        <v>3786</v>
      </c>
      <c r="G274" s="2289" t="s">
        <v>4802</v>
      </c>
      <c r="H274" s="2289" t="s">
        <v>4655</v>
      </c>
      <c r="I274" s="2290" t="s">
        <v>4656</v>
      </c>
      <c r="J274" s="2290" t="s">
        <v>4657</v>
      </c>
      <c r="K274" s="2290" t="s">
        <v>515</v>
      </c>
      <c r="L274" s="2290" t="s">
        <v>847</v>
      </c>
      <c r="M274" s="2290" t="s">
        <v>1709</v>
      </c>
      <c r="N274" s="2290" t="s">
        <v>380</v>
      </c>
      <c r="O274" s="2166"/>
      <c r="P274" s="2166"/>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row>
    <row r="275" spans="1:232" s="14" customFormat="1" ht="14.25" customHeight="1" thickTop="1" thickBot="1">
      <c r="A275" s="864"/>
      <c r="B275" s="104"/>
      <c r="C275" s="3208" t="s">
        <v>4468</v>
      </c>
      <c r="D275" s="2831" t="s">
        <v>3900</v>
      </c>
      <c r="E275" s="2832" t="s">
        <v>2991</v>
      </c>
      <c r="F275" s="2291" t="s">
        <v>3124</v>
      </c>
      <c r="G275" s="2289"/>
      <c r="H275" s="2289"/>
      <c r="I275" s="2292" t="s">
        <v>3121</v>
      </c>
      <c r="J275" s="2292" t="s">
        <v>4734</v>
      </c>
      <c r="K275" s="2292" t="s">
        <v>4735</v>
      </c>
      <c r="L275" s="2292" t="s">
        <v>3088</v>
      </c>
      <c r="M275" s="2292" t="s">
        <v>4660</v>
      </c>
      <c r="N275" s="2292" t="s">
        <v>3089</v>
      </c>
      <c r="O275" s="2166"/>
      <c r="P275" s="2166"/>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row>
    <row r="276" spans="1:232" s="14" customFormat="1" ht="14.25" hidden="1" customHeight="1" thickTop="1">
      <c r="A276" s="864"/>
      <c r="B276" s="104"/>
      <c r="C276" s="3071" t="s">
        <v>4616</v>
      </c>
      <c r="D276" s="3072" t="s">
        <v>4617</v>
      </c>
      <c r="E276" s="2272">
        <v>45322</v>
      </c>
      <c r="F276" s="2273">
        <v>45333</v>
      </c>
      <c r="G276" s="3044" t="s">
        <v>2151</v>
      </c>
      <c r="H276" s="1565" t="s">
        <v>4931</v>
      </c>
      <c r="I276" s="1565">
        <v>45344</v>
      </c>
      <c r="J276" s="2301">
        <v>45369</v>
      </c>
      <c r="K276" s="2301">
        <v>45373</v>
      </c>
      <c r="L276" s="2301">
        <v>45377</v>
      </c>
      <c r="M276" s="2301">
        <v>45380</v>
      </c>
      <c r="N276" s="2301">
        <v>45382</v>
      </c>
      <c r="O276" s="2166"/>
      <c r="P276" s="216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row>
    <row r="277" spans="1:232" s="14" customFormat="1" ht="14.25" hidden="1" customHeight="1" thickBot="1">
      <c r="A277" s="864"/>
      <c r="B277" s="104"/>
      <c r="C277" s="3073" t="s">
        <v>3889</v>
      </c>
      <c r="D277" s="3074" t="s">
        <v>4619</v>
      </c>
      <c r="E277" s="3075">
        <v>45321</v>
      </c>
      <c r="F277" s="3076">
        <v>45331</v>
      </c>
      <c r="G277" s="1311"/>
      <c r="H277" s="1307"/>
      <c r="I277" s="1307"/>
      <c r="J277" s="1307"/>
      <c r="K277" s="1307"/>
      <c r="L277" s="1307"/>
      <c r="M277" s="1307"/>
      <c r="N277" s="1307"/>
      <c r="O277" s="2166"/>
      <c r="P277" s="2166"/>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row>
    <row r="278" spans="1:232" s="14" customFormat="1" ht="14.25" customHeight="1" thickTop="1">
      <c r="A278" s="864"/>
      <c r="B278" s="104"/>
      <c r="C278" s="1128" t="s">
        <v>2183</v>
      </c>
      <c r="D278" s="1129" t="s">
        <v>4480</v>
      </c>
      <c r="E278" s="1129">
        <v>45424</v>
      </c>
      <c r="F278" s="1366">
        <v>45435</v>
      </c>
      <c r="G278" s="3117" t="s">
        <v>4862</v>
      </c>
      <c r="H278" s="1233" t="s">
        <v>4932</v>
      </c>
      <c r="I278" s="1233">
        <v>45435</v>
      </c>
      <c r="J278" s="1169">
        <v>45460</v>
      </c>
      <c r="K278" s="1169">
        <v>45464</v>
      </c>
      <c r="L278" s="1169">
        <v>45468</v>
      </c>
      <c r="M278" s="1169">
        <v>45471</v>
      </c>
      <c r="N278" s="1169">
        <v>45473</v>
      </c>
      <c r="O278" s="2166"/>
      <c r="P278" s="2166"/>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row>
    <row r="279" spans="1:232" s="14" customFormat="1" ht="14.25" customHeight="1" thickBot="1">
      <c r="A279" s="864"/>
      <c r="B279" s="104"/>
      <c r="C279" s="3372" t="s">
        <v>3761</v>
      </c>
      <c r="D279" s="3373" t="s">
        <v>4482</v>
      </c>
      <c r="E279" s="3373">
        <v>45425</v>
      </c>
      <c r="F279" s="3374">
        <v>45435</v>
      </c>
      <c r="G279" s="3078"/>
      <c r="H279" s="1307"/>
      <c r="I279" s="1307"/>
      <c r="J279" s="1307"/>
      <c r="K279" s="1307"/>
      <c r="L279" s="1307"/>
      <c r="M279" s="1307"/>
      <c r="N279" s="1307"/>
      <c r="O279" s="2166"/>
      <c r="P279" s="2166"/>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row>
    <row r="280" spans="1:232" s="14" customFormat="1" ht="14.25" customHeight="1" thickTop="1">
      <c r="A280" s="864"/>
      <c r="B280" s="104"/>
      <c r="C280" s="1128" t="s">
        <v>2091</v>
      </c>
      <c r="D280" s="1129" t="s">
        <v>4483</v>
      </c>
      <c r="E280" s="3490" t="s">
        <v>2159</v>
      </c>
      <c r="F280" s="3489">
        <v>45442</v>
      </c>
      <c r="G280" s="2827" t="s">
        <v>2151</v>
      </c>
      <c r="H280" s="1233" t="s">
        <v>4933</v>
      </c>
      <c r="I280" s="1565">
        <v>45442</v>
      </c>
      <c r="J280" s="2301">
        <v>45467</v>
      </c>
      <c r="K280" s="2301">
        <v>45471</v>
      </c>
      <c r="L280" s="2301">
        <v>45475</v>
      </c>
      <c r="M280" s="2301">
        <v>45478</v>
      </c>
      <c r="N280" s="2301">
        <v>45480</v>
      </c>
      <c r="O280" s="2166"/>
      <c r="P280" s="2166"/>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row>
    <row r="281" spans="1:232" s="14" customFormat="1" ht="14.25" customHeight="1" thickBot="1">
      <c r="A281" s="864"/>
      <c r="B281" s="104"/>
      <c r="C281" s="1477"/>
      <c r="D281" s="1478"/>
      <c r="E281" s="1478"/>
      <c r="F281" s="2278"/>
      <c r="G281" s="3078"/>
      <c r="H281" s="1307"/>
      <c r="I281" s="1307"/>
      <c r="J281" s="1307"/>
      <c r="K281" s="1307"/>
      <c r="L281" s="1307"/>
      <c r="M281" s="1307"/>
      <c r="N281" s="1307"/>
      <c r="O281" s="2166"/>
      <c r="P281" s="2166"/>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row>
    <row r="282" spans="1:232" s="14" customFormat="1" ht="14.25" customHeight="1" thickTop="1">
      <c r="A282" s="864"/>
      <c r="B282" s="104"/>
      <c r="C282" s="3550" t="s">
        <v>4487</v>
      </c>
      <c r="D282" s="3551" t="s">
        <v>4488</v>
      </c>
      <c r="E282" s="3551">
        <v>45441</v>
      </c>
      <c r="F282" s="3552">
        <v>45452</v>
      </c>
      <c r="G282" s="2470" t="s">
        <v>4934</v>
      </c>
      <c r="H282" s="1233" t="s">
        <v>4935</v>
      </c>
      <c r="I282" s="1233">
        <v>45449</v>
      </c>
      <c r="J282" s="1169">
        <v>45474</v>
      </c>
      <c r="K282" s="1169">
        <v>45478</v>
      </c>
      <c r="L282" s="1169">
        <v>45482</v>
      </c>
      <c r="M282" s="1169">
        <v>45485</v>
      </c>
      <c r="N282" s="1169">
        <v>45487</v>
      </c>
      <c r="O282" s="2166"/>
      <c r="P282" s="2166"/>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row>
    <row r="283" spans="1:232" s="14" customFormat="1" ht="14.25" customHeight="1" thickBot="1">
      <c r="A283" s="864"/>
      <c r="B283" s="104"/>
      <c r="C283" s="1477" t="s">
        <v>2091</v>
      </c>
      <c r="D283" s="1478" t="s">
        <v>4485</v>
      </c>
      <c r="E283" s="3490" t="s">
        <v>2159</v>
      </c>
      <c r="F283" s="2278"/>
      <c r="G283" s="3078"/>
      <c r="H283" s="1307"/>
      <c r="I283" s="1307"/>
      <c r="J283" s="1307"/>
      <c r="K283" s="1307"/>
      <c r="L283" s="1307"/>
      <c r="M283" s="1307"/>
      <c r="N283" s="1307"/>
      <c r="O283" s="2166"/>
      <c r="P283" s="2166"/>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row>
    <row r="284" spans="1:232" s="14" customFormat="1" ht="14.25" customHeight="1" thickTop="1">
      <c r="A284" s="608"/>
      <c r="B284" s="104"/>
      <c r="C284" s="1128"/>
      <c r="D284" s="1129"/>
      <c r="E284" s="1129"/>
      <c r="F284" s="1366"/>
      <c r="G284" s="2470" t="s">
        <v>4936</v>
      </c>
      <c r="H284" s="1233" t="s">
        <v>4937</v>
      </c>
      <c r="I284" s="1233">
        <f>I282+7</f>
        <v>45456</v>
      </c>
      <c r="J284" s="1169">
        <f>I284+25</f>
        <v>45481</v>
      </c>
      <c r="K284" s="1169">
        <f>I284+29</f>
        <v>45485</v>
      </c>
      <c r="L284" s="1169">
        <f>I284+33</f>
        <v>45489</v>
      </c>
      <c r="M284" s="1169">
        <f>I284+36</f>
        <v>45492</v>
      </c>
      <c r="N284" s="1169">
        <f>I284+38</f>
        <v>45494</v>
      </c>
      <c r="O284" s="2166"/>
      <c r="P284" s="2166"/>
      <c r="Q284" s="5"/>
      <c r="R284" s="5"/>
      <c r="S284" s="5"/>
      <c r="T284" s="5"/>
      <c r="U284" s="5"/>
      <c r="V284" s="5"/>
      <c r="W284" s="5"/>
      <c r="X284" s="5"/>
      <c r="Y284" s="5"/>
      <c r="Z284" s="5"/>
      <c r="AA284" s="5"/>
      <c r="AB284" s="5"/>
      <c r="AC284" s="5"/>
      <c r="AD284" s="5"/>
      <c r="AE284" s="5"/>
      <c r="AF284" s="5"/>
      <c r="AG284" s="5"/>
      <c r="AH284" s="5"/>
      <c r="AI284" s="5"/>
      <c r="AJ284" s="5"/>
      <c r="AK284" s="5"/>
      <c r="AL284" s="5"/>
      <c r="AM284" s="5"/>
      <c r="AN284" s="5"/>
      <c r="AO284" s="5"/>
      <c r="AP284" s="5"/>
      <c r="AQ284" s="5"/>
      <c r="AR284" s="5"/>
      <c r="AS284" s="5"/>
      <c r="AT284" s="5"/>
      <c r="AU284" s="5"/>
      <c r="AV284" s="5"/>
      <c r="AW284" s="5"/>
      <c r="AX284" s="5"/>
      <c r="AY284" s="5"/>
      <c r="AZ284" s="5"/>
      <c r="BA284" s="5"/>
      <c r="BB284" s="5"/>
      <c r="BC284" s="5"/>
      <c r="BD284" s="5"/>
      <c r="BE284" s="5"/>
      <c r="BF284" s="5"/>
      <c r="BG284" s="5"/>
      <c r="BH284" s="5"/>
      <c r="BI284" s="5"/>
      <c r="BJ284" s="5"/>
      <c r="BK284" s="5"/>
      <c r="BL284" s="5"/>
      <c r="BM284" s="5"/>
      <c r="BN284" s="5"/>
      <c r="BO284" s="5"/>
      <c r="BP284" s="5"/>
      <c r="BQ284" s="5"/>
      <c r="BR284" s="5"/>
      <c r="BS284" s="5"/>
      <c r="BT284" s="5"/>
      <c r="BU284" s="5"/>
      <c r="BV284" s="5"/>
      <c r="BW284" s="5"/>
      <c r="BX284" s="5"/>
      <c r="BY284" s="5"/>
      <c r="BZ284" s="5"/>
      <c r="CA284" s="5"/>
      <c r="CB284" s="5"/>
      <c r="CC284" s="5"/>
      <c r="CD284" s="5"/>
      <c r="CE284" s="5"/>
      <c r="CF284" s="5"/>
      <c r="CG284" s="5"/>
      <c r="CH284" s="5"/>
      <c r="CI284" s="5"/>
      <c r="CJ284" s="5"/>
      <c r="CK284" s="5"/>
      <c r="CL284" s="5"/>
      <c r="CM284" s="5"/>
      <c r="CN284" s="5"/>
      <c r="CO284" s="5"/>
      <c r="CP284" s="5"/>
      <c r="CQ284" s="5"/>
      <c r="CR284" s="5"/>
      <c r="CS284" s="5"/>
      <c r="CT284" s="5"/>
      <c r="CU284" s="5"/>
      <c r="CV284" s="5"/>
      <c r="CW284" s="5"/>
      <c r="CX284" s="5"/>
      <c r="CY284" s="5"/>
      <c r="CZ284" s="5"/>
      <c r="DA284" s="5"/>
      <c r="DB284" s="5"/>
      <c r="DC284" s="5"/>
      <c r="DD284" s="5"/>
      <c r="DE284" s="5"/>
      <c r="DF284" s="5"/>
      <c r="DG284" s="5"/>
      <c r="DH284" s="5"/>
      <c r="DI284" s="5"/>
      <c r="DJ284" s="5"/>
      <c r="DK284" s="5"/>
      <c r="DL284" s="5"/>
      <c r="DM284" s="5"/>
      <c r="DN284" s="5"/>
      <c r="DO284" s="5"/>
      <c r="DP284" s="5"/>
      <c r="DQ284" s="5"/>
      <c r="DR284" s="5"/>
      <c r="DS284" s="5"/>
      <c r="DT284" s="5"/>
      <c r="DU284" s="5"/>
      <c r="DV284" s="5"/>
      <c r="DW284" s="5"/>
      <c r="DX284" s="5"/>
      <c r="DY284" s="5"/>
      <c r="DZ284" s="5"/>
      <c r="EA284" s="5"/>
      <c r="EB284" s="5"/>
      <c r="EC284" s="5"/>
      <c r="ED284" s="5"/>
      <c r="EE284" s="5"/>
      <c r="EF284" s="5"/>
      <c r="EG284" s="5"/>
      <c r="EH284" s="5"/>
      <c r="EI284" s="5"/>
      <c r="EJ284" s="5"/>
      <c r="EK284" s="5"/>
      <c r="EL284" s="5"/>
      <c r="EM284" s="5"/>
      <c r="EN284" s="5"/>
      <c r="EO284" s="5"/>
      <c r="EP284" s="5"/>
      <c r="EQ284" s="5"/>
      <c r="ER284" s="5"/>
      <c r="ES284" s="5"/>
      <c r="ET284" s="5"/>
      <c r="EU284" s="5"/>
      <c r="EV284" s="5"/>
      <c r="EW284" s="5"/>
      <c r="EX284" s="5"/>
      <c r="EY284" s="5"/>
      <c r="EZ284" s="5"/>
      <c r="FA284" s="5"/>
      <c r="FB284" s="5"/>
      <c r="FC284" s="5"/>
      <c r="FD284" s="5"/>
      <c r="FE284" s="5"/>
      <c r="FF284" s="5"/>
      <c r="FG284" s="5"/>
      <c r="FH284" s="5"/>
      <c r="FI284" s="5"/>
      <c r="FJ284" s="5"/>
      <c r="FK284" s="5"/>
      <c r="FL284" s="5"/>
      <c r="FM284" s="5"/>
      <c r="FN284" s="5"/>
      <c r="FO284" s="5"/>
      <c r="FP284" s="5"/>
      <c r="FQ284" s="5"/>
      <c r="FR284" s="5"/>
      <c r="FS284" s="5"/>
      <c r="FT284" s="5"/>
      <c r="FU284" s="5"/>
      <c r="FV284" s="5"/>
      <c r="FW284" s="5"/>
      <c r="FX284" s="5"/>
      <c r="FY284" s="5"/>
      <c r="FZ284" s="5"/>
      <c r="GA284" s="5"/>
      <c r="GB284" s="5"/>
      <c r="GC284" s="5"/>
      <c r="GD284" s="5"/>
      <c r="GE284" s="5"/>
      <c r="GF284" s="5"/>
      <c r="GG284" s="5"/>
      <c r="GH284" s="5"/>
      <c r="GI284" s="5"/>
      <c r="GJ284" s="5"/>
      <c r="GK284" s="5"/>
      <c r="GL284" s="5"/>
      <c r="GM284" s="5"/>
      <c r="GN284" s="5"/>
      <c r="GO284" s="5"/>
      <c r="GP284" s="5"/>
      <c r="GQ284" s="5"/>
      <c r="GR284" s="5"/>
      <c r="GS284" s="5"/>
      <c r="GT284" s="5"/>
      <c r="GU284" s="5"/>
      <c r="GV284" s="5"/>
      <c r="GW284" s="5"/>
      <c r="GX284" s="5"/>
      <c r="GY284" s="5"/>
      <c r="GZ284" s="5"/>
      <c r="HA284" s="5"/>
      <c r="HB284" s="5"/>
      <c r="HC284" s="5"/>
      <c r="HD284" s="5"/>
      <c r="HE284" s="5"/>
      <c r="HF284" s="5"/>
      <c r="HG284" s="5"/>
      <c r="HH284" s="5"/>
      <c r="HI284" s="5"/>
      <c r="HJ284" s="5"/>
      <c r="HK284" s="5"/>
      <c r="HL284" s="5"/>
      <c r="HM284" s="5"/>
      <c r="HN284" s="5"/>
      <c r="HO284" s="5"/>
      <c r="HP284" s="5"/>
      <c r="HQ284" s="5"/>
      <c r="HR284" s="5"/>
      <c r="HS284" s="5"/>
      <c r="HT284" s="5"/>
      <c r="HU284" s="5"/>
      <c r="HV284" s="5"/>
      <c r="HW284" s="5"/>
      <c r="HX284" s="5"/>
    </row>
    <row r="285" spans="1:232" s="14" customFormat="1" ht="14.25" customHeight="1" thickBot="1">
      <c r="A285" s="608"/>
      <c r="B285" s="104"/>
      <c r="C285" s="3372" t="s">
        <v>4338</v>
      </c>
      <c r="D285" s="3373" t="s">
        <v>4339</v>
      </c>
      <c r="E285" s="3373">
        <v>45446</v>
      </c>
      <c r="F285" s="3374">
        <f>E285+10</f>
        <v>45456</v>
      </c>
      <c r="G285" s="3078"/>
      <c r="H285" s="1307"/>
      <c r="I285" s="1307"/>
      <c r="J285" s="1307"/>
      <c r="K285" s="1307"/>
      <c r="L285" s="1307"/>
      <c r="M285" s="1307"/>
      <c r="N285" s="1307"/>
      <c r="O285" s="2166"/>
      <c r="P285" s="2166"/>
      <c r="Q285" s="5"/>
      <c r="R285" s="5"/>
      <c r="S285" s="5"/>
      <c r="T285" s="5"/>
      <c r="U285" s="5"/>
      <c r="V285" s="5"/>
      <c r="W285" s="5"/>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c r="CG285" s="5"/>
      <c r="CH285" s="5"/>
      <c r="CI285" s="5"/>
      <c r="CJ285" s="5"/>
      <c r="CK285" s="5"/>
      <c r="CL285" s="5"/>
      <c r="CM285" s="5"/>
      <c r="CN285" s="5"/>
      <c r="CO285" s="5"/>
      <c r="CP285" s="5"/>
      <c r="CQ285" s="5"/>
      <c r="CR285" s="5"/>
      <c r="CS285" s="5"/>
      <c r="CT285" s="5"/>
      <c r="CU285" s="5"/>
      <c r="CV285" s="5"/>
      <c r="CW285" s="5"/>
      <c r="CX285" s="5"/>
      <c r="CY285" s="5"/>
      <c r="CZ285" s="5"/>
      <c r="DA285" s="5"/>
      <c r="DB285" s="5"/>
      <c r="DC285" s="5"/>
      <c r="DD285" s="5"/>
      <c r="DE285" s="5"/>
      <c r="DF285" s="5"/>
      <c r="DG285" s="5"/>
      <c r="DH285" s="5"/>
      <c r="DI285" s="5"/>
      <c r="DJ285" s="5"/>
      <c r="DK285" s="5"/>
      <c r="DL285" s="5"/>
      <c r="DM285" s="5"/>
      <c r="DN285" s="5"/>
      <c r="DO285" s="5"/>
      <c r="DP285" s="5"/>
      <c r="DQ285" s="5"/>
      <c r="DR285" s="5"/>
      <c r="DS285" s="5"/>
      <c r="DT285" s="5"/>
      <c r="DU285" s="5"/>
      <c r="DV285" s="5"/>
      <c r="DW285" s="5"/>
      <c r="DX285" s="5"/>
      <c r="DY285" s="5"/>
      <c r="DZ285" s="5"/>
      <c r="EA285" s="5"/>
      <c r="EB285" s="5"/>
      <c r="EC285" s="5"/>
      <c r="ED285" s="5"/>
      <c r="EE285" s="5"/>
      <c r="EF285" s="5"/>
      <c r="EG285" s="5"/>
      <c r="EH285" s="5"/>
      <c r="EI285" s="5"/>
      <c r="EJ285" s="5"/>
      <c r="EK285" s="5"/>
      <c r="EL285" s="5"/>
      <c r="EM285" s="5"/>
      <c r="EN285" s="5"/>
      <c r="EO285" s="5"/>
      <c r="EP285" s="5"/>
      <c r="EQ285" s="5"/>
      <c r="ER285" s="5"/>
      <c r="ES285" s="5"/>
      <c r="ET285" s="5"/>
      <c r="EU285" s="5"/>
      <c r="EV285" s="5"/>
      <c r="EW285" s="5"/>
      <c r="EX285" s="5"/>
      <c r="EY285" s="5"/>
      <c r="EZ285" s="5"/>
      <c r="FA285" s="5"/>
      <c r="FB285" s="5"/>
      <c r="FC285" s="5"/>
      <c r="FD285" s="5"/>
      <c r="FE285" s="5"/>
      <c r="FF285" s="5"/>
      <c r="FG285" s="5"/>
      <c r="FH285" s="5"/>
      <c r="FI285" s="5"/>
      <c r="FJ285" s="5"/>
      <c r="FK285" s="5"/>
      <c r="FL285" s="5"/>
      <c r="FM285" s="5"/>
      <c r="FN285" s="5"/>
      <c r="FO285" s="5"/>
      <c r="FP285" s="5"/>
      <c r="FQ285" s="5"/>
      <c r="FR285" s="5"/>
      <c r="FS285" s="5"/>
      <c r="FT285" s="5"/>
      <c r="FU285" s="5"/>
      <c r="FV285" s="5"/>
      <c r="FW285" s="5"/>
      <c r="FX285" s="5"/>
      <c r="FY285" s="5"/>
      <c r="FZ285" s="5"/>
      <c r="GA285" s="5"/>
      <c r="GB285" s="5"/>
      <c r="GC285" s="5"/>
      <c r="GD285" s="5"/>
      <c r="GE285" s="5"/>
      <c r="GF285" s="5"/>
      <c r="GG285" s="5"/>
      <c r="GH285" s="5"/>
      <c r="GI285" s="5"/>
      <c r="GJ285" s="5"/>
      <c r="GK285" s="5"/>
      <c r="GL285" s="5"/>
      <c r="GM285" s="5"/>
      <c r="GN285" s="5"/>
      <c r="GO285" s="5"/>
      <c r="GP285" s="5"/>
      <c r="GQ285" s="5"/>
      <c r="GR285" s="5"/>
      <c r="GS285" s="5"/>
      <c r="GT285" s="5"/>
      <c r="GU285" s="5"/>
      <c r="GV285" s="5"/>
      <c r="GW285" s="5"/>
      <c r="GX285" s="5"/>
      <c r="GY285" s="5"/>
      <c r="GZ285" s="5"/>
      <c r="HA285" s="5"/>
      <c r="HB285" s="5"/>
      <c r="HC285" s="5"/>
      <c r="HD285" s="5"/>
      <c r="HE285" s="5"/>
      <c r="HF285" s="5"/>
      <c r="HG285" s="5"/>
      <c r="HH285" s="5"/>
      <c r="HI285" s="5"/>
      <c r="HJ285" s="5"/>
      <c r="HK285" s="5"/>
      <c r="HL285" s="5"/>
      <c r="HM285" s="5"/>
      <c r="HN285" s="5"/>
      <c r="HO285" s="5"/>
      <c r="HP285" s="5"/>
      <c r="HQ285" s="5"/>
      <c r="HR285" s="5"/>
      <c r="HS285" s="5"/>
      <c r="HT285" s="5"/>
      <c r="HU285" s="5"/>
      <c r="HV285" s="5"/>
      <c r="HW285" s="5"/>
      <c r="HX285" s="5"/>
    </row>
    <row r="286" spans="1:232" s="14" customFormat="1" ht="14.25" customHeight="1" thickTop="1">
      <c r="A286" s="608"/>
      <c r="B286" s="104"/>
      <c r="C286" s="1128" t="s">
        <v>4491</v>
      </c>
      <c r="D286" s="1129" t="s">
        <v>4492</v>
      </c>
      <c r="E286" s="1129">
        <v>45451</v>
      </c>
      <c r="F286" s="1366">
        <f>E286+11</f>
        <v>45462</v>
      </c>
      <c r="G286" s="2470" t="s">
        <v>4874</v>
      </c>
      <c r="H286" s="1233" t="s">
        <v>4938</v>
      </c>
      <c r="I286" s="1233">
        <f>I284+7</f>
        <v>45463</v>
      </c>
      <c r="J286" s="1169">
        <f>I286+25</f>
        <v>45488</v>
      </c>
      <c r="K286" s="1169">
        <f>I286+29</f>
        <v>45492</v>
      </c>
      <c r="L286" s="1169">
        <f>I286+33</f>
        <v>45496</v>
      </c>
      <c r="M286" s="1169">
        <f>I286+36</f>
        <v>45499</v>
      </c>
      <c r="N286" s="1169">
        <f>I286+38</f>
        <v>45501</v>
      </c>
      <c r="O286" s="2166"/>
      <c r="P286" s="2166"/>
      <c r="Q286" s="5"/>
      <c r="R286" s="5"/>
      <c r="S286" s="5"/>
      <c r="T286" s="5"/>
      <c r="U286" s="5"/>
      <c r="V286" s="5"/>
      <c r="W286" s="5"/>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c r="CG286" s="5"/>
      <c r="CH286" s="5"/>
      <c r="CI286" s="5"/>
      <c r="CJ286" s="5"/>
      <c r="CK286" s="5"/>
      <c r="CL286" s="5"/>
      <c r="CM286" s="5"/>
      <c r="CN286" s="5"/>
      <c r="CO286" s="5"/>
      <c r="CP286" s="5"/>
      <c r="CQ286" s="5"/>
      <c r="CR286" s="5"/>
      <c r="CS286" s="5"/>
      <c r="CT286" s="5"/>
      <c r="CU286" s="5"/>
      <c r="CV286" s="5"/>
      <c r="CW286" s="5"/>
      <c r="CX286" s="5"/>
      <c r="CY286" s="5"/>
      <c r="CZ286" s="5"/>
      <c r="DA286" s="5"/>
      <c r="DB286" s="5"/>
      <c r="DC286" s="5"/>
      <c r="DD286" s="5"/>
      <c r="DE286" s="5"/>
      <c r="DF286" s="5"/>
      <c r="DG286" s="5"/>
      <c r="DH286" s="5"/>
      <c r="DI286" s="5"/>
      <c r="DJ286" s="5"/>
      <c r="DK286" s="5"/>
      <c r="DL286" s="5"/>
      <c r="DM286" s="5"/>
      <c r="DN286" s="5"/>
      <c r="DO286" s="5"/>
      <c r="DP286" s="5"/>
      <c r="DQ286" s="5"/>
      <c r="DR286" s="5"/>
      <c r="DS286" s="5"/>
      <c r="DT286" s="5"/>
      <c r="DU286" s="5"/>
      <c r="DV286" s="5"/>
      <c r="DW286" s="5"/>
      <c r="DX286" s="5"/>
      <c r="DY286" s="5"/>
      <c r="DZ286" s="5"/>
      <c r="EA286" s="5"/>
      <c r="EB286" s="5"/>
      <c r="EC286" s="5"/>
      <c r="ED286" s="5"/>
      <c r="EE286" s="5"/>
      <c r="EF286" s="5"/>
      <c r="EG286" s="5"/>
      <c r="EH286" s="5"/>
      <c r="EI286" s="5"/>
      <c r="EJ286" s="5"/>
      <c r="EK286" s="5"/>
      <c r="EL286" s="5"/>
      <c r="EM286" s="5"/>
      <c r="EN286" s="5"/>
      <c r="EO286" s="5"/>
      <c r="EP286" s="5"/>
      <c r="EQ286" s="5"/>
      <c r="ER286" s="5"/>
      <c r="ES286" s="5"/>
      <c r="ET286" s="5"/>
      <c r="EU286" s="5"/>
      <c r="EV286" s="5"/>
      <c r="EW286" s="5"/>
      <c r="EX286" s="5"/>
      <c r="EY286" s="5"/>
      <c r="EZ286" s="5"/>
      <c r="FA286" s="5"/>
      <c r="FB286" s="5"/>
      <c r="FC286" s="5"/>
      <c r="FD286" s="5"/>
      <c r="FE286" s="5"/>
      <c r="FF286" s="5"/>
      <c r="FG286" s="5"/>
      <c r="FH286" s="5"/>
      <c r="FI286" s="5"/>
      <c r="FJ286" s="5"/>
      <c r="FK286" s="5"/>
      <c r="FL286" s="5"/>
      <c r="FM286" s="5"/>
      <c r="FN286" s="5"/>
      <c r="FO286" s="5"/>
      <c r="FP286" s="5"/>
      <c r="FQ286" s="5"/>
      <c r="FR286" s="5"/>
      <c r="FS286" s="5"/>
      <c r="FT286" s="5"/>
      <c r="FU286" s="5"/>
      <c r="FV286" s="5"/>
      <c r="FW286" s="5"/>
      <c r="FX286" s="5"/>
      <c r="FY286" s="5"/>
      <c r="FZ286" s="5"/>
      <c r="GA286" s="5"/>
      <c r="GB286" s="5"/>
      <c r="GC286" s="5"/>
      <c r="GD286" s="5"/>
      <c r="GE286" s="5"/>
      <c r="GF286" s="5"/>
      <c r="GG286" s="5"/>
      <c r="GH286" s="5"/>
      <c r="GI286" s="5"/>
      <c r="GJ286" s="5"/>
      <c r="GK286" s="5"/>
      <c r="GL286" s="5"/>
      <c r="GM286" s="5"/>
      <c r="GN286" s="5"/>
      <c r="GO286" s="5"/>
      <c r="GP286" s="5"/>
      <c r="GQ286" s="5"/>
      <c r="GR286" s="5"/>
      <c r="GS286" s="5"/>
      <c r="GT286" s="5"/>
      <c r="GU286" s="5"/>
      <c r="GV286" s="5"/>
      <c r="GW286" s="5"/>
      <c r="GX286" s="5"/>
      <c r="GY286" s="5"/>
      <c r="GZ286" s="5"/>
      <c r="HA286" s="5"/>
      <c r="HB286" s="5"/>
      <c r="HC286" s="5"/>
      <c r="HD286" s="5"/>
      <c r="HE286" s="5"/>
      <c r="HF286" s="5"/>
      <c r="HG286" s="5"/>
      <c r="HH286" s="5"/>
      <c r="HI286" s="5"/>
      <c r="HJ286" s="5"/>
      <c r="HK286" s="5"/>
      <c r="HL286" s="5"/>
      <c r="HM286" s="5"/>
      <c r="HN286" s="5"/>
      <c r="HO286" s="5"/>
      <c r="HP286" s="5"/>
      <c r="HQ286" s="5"/>
      <c r="HR286" s="5"/>
      <c r="HS286" s="5"/>
      <c r="HT286" s="5"/>
      <c r="HU286" s="5"/>
      <c r="HV286" s="5"/>
      <c r="HW286" s="5"/>
      <c r="HX286" s="5"/>
    </row>
    <row r="287" spans="1:232" s="14" customFormat="1" ht="14.25" customHeight="1" thickBot="1">
      <c r="A287" s="608"/>
      <c r="B287" s="104"/>
      <c r="C287" s="3308"/>
      <c r="D287" s="1478"/>
      <c r="E287" s="1478"/>
      <c r="F287" s="2278"/>
      <c r="G287" s="3078"/>
      <c r="H287" s="1307"/>
      <c r="I287" s="1307"/>
      <c r="J287" s="1307"/>
      <c r="K287" s="1307"/>
      <c r="L287" s="1307"/>
      <c r="M287" s="1307"/>
      <c r="N287" s="1307"/>
      <c r="O287" s="2166"/>
      <c r="P287" s="2166"/>
      <c r="Q287" s="5"/>
      <c r="R287" s="5"/>
      <c r="S287" s="5"/>
      <c r="T287" s="5"/>
      <c r="U287" s="5"/>
      <c r="V287" s="5"/>
      <c r="W287" s="5"/>
      <c r="X287" s="5"/>
      <c r="Y287" s="5"/>
      <c r="Z287" s="5"/>
      <c r="AA287" s="5"/>
      <c r="AB287" s="5"/>
      <c r="AC287" s="5"/>
      <c r="AD287" s="5"/>
      <c r="AE287" s="5"/>
      <c r="AF287" s="5"/>
      <c r="AG287" s="5"/>
      <c r="AH287" s="5"/>
      <c r="AI287" s="5"/>
      <c r="AJ287" s="5"/>
      <c r="AK287" s="5"/>
      <c r="AL287" s="5"/>
      <c r="AM287" s="5"/>
      <c r="AN287" s="5"/>
      <c r="AO287" s="5"/>
      <c r="AP287" s="5"/>
      <c r="AQ287" s="5"/>
      <c r="AR287" s="5"/>
      <c r="AS287" s="5"/>
      <c r="AT287" s="5"/>
      <c r="AU287" s="5"/>
      <c r="AV287" s="5"/>
      <c r="AW287" s="5"/>
      <c r="AX287" s="5"/>
      <c r="AY287" s="5"/>
      <c r="AZ287" s="5"/>
      <c r="BA287" s="5"/>
      <c r="BB287" s="5"/>
      <c r="BC287" s="5"/>
      <c r="BD287" s="5"/>
      <c r="BE287" s="5"/>
      <c r="BF287" s="5"/>
      <c r="BG287" s="5"/>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c r="CG287" s="5"/>
      <c r="CH287" s="5"/>
      <c r="CI287" s="5"/>
      <c r="CJ287" s="5"/>
      <c r="CK287" s="5"/>
      <c r="CL287" s="5"/>
      <c r="CM287" s="5"/>
      <c r="CN287" s="5"/>
      <c r="CO287" s="5"/>
      <c r="CP287" s="5"/>
      <c r="CQ287" s="5"/>
      <c r="CR287" s="5"/>
      <c r="CS287" s="5"/>
      <c r="CT287" s="5"/>
      <c r="CU287" s="5"/>
      <c r="CV287" s="5"/>
      <c r="CW287" s="5"/>
      <c r="CX287" s="5"/>
      <c r="CY287" s="5"/>
      <c r="CZ287" s="5"/>
      <c r="DA287" s="5"/>
      <c r="DB287" s="5"/>
      <c r="DC287" s="5"/>
      <c r="DD287" s="5"/>
      <c r="DE287" s="5"/>
      <c r="DF287" s="5"/>
      <c r="DG287" s="5"/>
      <c r="DH287" s="5"/>
      <c r="DI287" s="5"/>
      <c r="DJ287" s="5"/>
      <c r="DK287" s="5"/>
      <c r="DL287" s="5"/>
      <c r="DM287" s="5"/>
      <c r="DN287" s="5"/>
      <c r="DO287" s="5"/>
      <c r="DP287" s="5"/>
      <c r="DQ287" s="5"/>
      <c r="DR287" s="5"/>
      <c r="DS287" s="5"/>
      <c r="DT287" s="5"/>
      <c r="DU287" s="5"/>
      <c r="DV287" s="5"/>
      <c r="DW287" s="5"/>
      <c r="DX287" s="5"/>
      <c r="DY287" s="5"/>
      <c r="DZ287" s="5"/>
      <c r="EA287" s="5"/>
      <c r="EB287" s="5"/>
      <c r="EC287" s="5"/>
      <c r="ED287" s="5"/>
      <c r="EE287" s="5"/>
      <c r="EF287" s="5"/>
      <c r="EG287" s="5"/>
      <c r="EH287" s="5"/>
      <c r="EI287" s="5"/>
      <c r="EJ287" s="5"/>
      <c r="EK287" s="5"/>
      <c r="EL287" s="5"/>
      <c r="EM287" s="5"/>
      <c r="EN287" s="5"/>
      <c r="EO287" s="5"/>
      <c r="EP287" s="5"/>
      <c r="EQ287" s="5"/>
      <c r="ER287" s="5"/>
      <c r="ES287" s="5"/>
      <c r="ET287" s="5"/>
      <c r="EU287" s="5"/>
      <c r="EV287" s="5"/>
      <c r="EW287" s="5"/>
      <c r="EX287" s="5"/>
      <c r="EY287" s="5"/>
      <c r="EZ287" s="5"/>
      <c r="FA287" s="5"/>
      <c r="FB287" s="5"/>
      <c r="FC287" s="5"/>
      <c r="FD287" s="5"/>
      <c r="FE287" s="5"/>
      <c r="FF287" s="5"/>
      <c r="FG287" s="5"/>
      <c r="FH287" s="5"/>
      <c r="FI287" s="5"/>
      <c r="FJ287" s="5"/>
      <c r="FK287" s="5"/>
      <c r="FL287" s="5"/>
      <c r="FM287" s="5"/>
      <c r="FN287" s="5"/>
      <c r="FO287" s="5"/>
      <c r="FP287" s="5"/>
      <c r="FQ287" s="5"/>
      <c r="FR287" s="5"/>
      <c r="FS287" s="5"/>
      <c r="FT287" s="5"/>
      <c r="FU287" s="5"/>
      <c r="FV287" s="5"/>
      <c r="FW287" s="5"/>
      <c r="FX287" s="5"/>
      <c r="FY287" s="5"/>
      <c r="FZ287" s="5"/>
      <c r="GA287" s="5"/>
      <c r="GB287" s="5"/>
      <c r="GC287" s="5"/>
      <c r="GD287" s="5"/>
      <c r="GE287" s="5"/>
      <c r="GF287" s="5"/>
      <c r="GG287" s="5"/>
      <c r="GH287" s="5"/>
      <c r="GI287" s="5"/>
      <c r="GJ287" s="5"/>
      <c r="GK287" s="5"/>
      <c r="GL287" s="5"/>
      <c r="GM287" s="5"/>
      <c r="GN287" s="5"/>
      <c r="GO287" s="5"/>
      <c r="GP287" s="5"/>
      <c r="GQ287" s="5"/>
      <c r="GR287" s="5"/>
      <c r="GS287" s="5"/>
      <c r="GT287" s="5"/>
      <c r="GU287" s="5"/>
      <c r="GV287" s="5"/>
      <c r="GW287" s="5"/>
      <c r="GX287" s="5"/>
      <c r="GY287" s="5"/>
      <c r="GZ287" s="5"/>
      <c r="HA287" s="5"/>
      <c r="HB287" s="5"/>
      <c r="HC287" s="5"/>
      <c r="HD287" s="5"/>
      <c r="HE287" s="5"/>
      <c r="HF287" s="5"/>
      <c r="HG287" s="5"/>
      <c r="HH287" s="5"/>
      <c r="HI287" s="5"/>
      <c r="HJ287" s="5"/>
      <c r="HK287" s="5"/>
      <c r="HL287" s="5"/>
      <c r="HM287" s="5"/>
      <c r="HN287" s="5"/>
      <c r="HO287" s="5"/>
      <c r="HP287" s="5"/>
      <c r="HQ287" s="5"/>
      <c r="HR287" s="5"/>
      <c r="HS287" s="5"/>
      <c r="HT287" s="5"/>
      <c r="HU287" s="5"/>
      <c r="HV287" s="5"/>
      <c r="HW287" s="5"/>
      <c r="HX287" s="5"/>
    </row>
    <row r="288" spans="1:232" s="14" customFormat="1" ht="14.25" customHeight="1" thickTop="1">
      <c r="A288" s="608"/>
      <c r="B288" s="104"/>
      <c r="C288" s="1128" t="s">
        <v>2078</v>
      </c>
      <c r="D288" s="1129" t="s">
        <v>4495</v>
      </c>
      <c r="E288" s="1129">
        <v>45456</v>
      </c>
      <c r="F288" s="1366">
        <f>E288+11</f>
        <v>45467</v>
      </c>
      <c r="G288" s="3269" t="s">
        <v>2151</v>
      </c>
      <c r="H288" s="1233" t="s">
        <v>4939</v>
      </c>
      <c r="I288" s="1565">
        <f>I286+7</f>
        <v>45470</v>
      </c>
      <c r="J288" s="2301">
        <f>I288+25</f>
        <v>45495</v>
      </c>
      <c r="K288" s="2301">
        <f>I288+29</f>
        <v>45499</v>
      </c>
      <c r="L288" s="2301">
        <f>I288+33</f>
        <v>45503</v>
      </c>
      <c r="M288" s="2301">
        <f>I288+36</f>
        <v>45506</v>
      </c>
      <c r="N288" s="2301">
        <f>I288+38</f>
        <v>45508</v>
      </c>
      <c r="O288" s="2166"/>
      <c r="P288" s="2166"/>
      <c r="Q288" s="5"/>
      <c r="R288" s="5"/>
      <c r="S288" s="5"/>
      <c r="T288" s="5"/>
      <c r="U288" s="5"/>
      <c r="V288" s="5"/>
      <c r="W288" s="5"/>
      <c r="X288" s="5"/>
      <c r="Y288" s="5"/>
      <c r="Z288" s="5"/>
      <c r="AA288" s="5"/>
      <c r="AB288" s="5"/>
      <c r="AC288" s="5"/>
      <c r="AD288" s="5"/>
      <c r="AE288" s="5"/>
      <c r="AF288" s="5"/>
      <c r="AG288" s="5"/>
      <c r="AH288" s="5"/>
      <c r="AI288" s="5"/>
      <c r="AJ288" s="5"/>
      <c r="AK288" s="5"/>
      <c r="AL288" s="5"/>
      <c r="AM288" s="5"/>
      <c r="AN288" s="5"/>
      <c r="AO288" s="5"/>
      <c r="AP288" s="5"/>
      <c r="AQ288" s="5"/>
      <c r="AR288" s="5"/>
      <c r="AS288" s="5"/>
      <c r="AT288" s="5"/>
      <c r="AU288" s="5"/>
      <c r="AV288" s="5"/>
      <c r="AW288" s="5"/>
      <c r="AX288" s="5"/>
      <c r="AY288" s="5"/>
      <c r="AZ288" s="5"/>
      <c r="BA288" s="5"/>
      <c r="BB288" s="5"/>
      <c r="BC288" s="5"/>
      <c r="BD288" s="5"/>
      <c r="BE288" s="5"/>
      <c r="BF288" s="5"/>
      <c r="BG288" s="5"/>
      <c r="BH288" s="5"/>
      <c r="BI288" s="5"/>
      <c r="BJ288" s="5"/>
      <c r="BK288" s="5"/>
      <c r="BL288" s="5"/>
      <c r="BM288" s="5"/>
      <c r="BN288" s="5"/>
      <c r="BO288" s="5"/>
      <c r="BP288" s="5"/>
      <c r="BQ288" s="5"/>
      <c r="BR288" s="5"/>
      <c r="BS288" s="5"/>
      <c r="BT288" s="5"/>
      <c r="BU288" s="5"/>
      <c r="BV288" s="5"/>
      <c r="BW288" s="5"/>
      <c r="BX288" s="5"/>
      <c r="BY288" s="5"/>
      <c r="BZ288" s="5"/>
      <c r="CA288" s="5"/>
      <c r="CB288" s="5"/>
      <c r="CC288" s="5"/>
      <c r="CD288" s="5"/>
      <c r="CE288" s="5"/>
      <c r="CF288" s="5"/>
      <c r="CG288" s="5"/>
      <c r="CH288" s="5"/>
      <c r="CI288" s="5"/>
      <c r="CJ288" s="5"/>
      <c r="CK288" s="5"/>
      <c r="CL288" s="5"/>
      <c r="CM288" s="5"/>
      <c r="CN288" s="5"/>
      <c r="CO288" s="5"/>
      <c r="CP288" s="5"/>
      <c r="CQ288" s="5"/>
      <c r="CR288" s="5"/>
      <c r="CS288" s="5"/>
      <c r="CT288" s="5"/>
      <c r="CU288" s="5"/>
      <c r="CV288" s="5"/>
      <c r="CW288" s="5"/>
      <c r="CX288" s="5"/>
      <c r="CY288" s="5"/>
      <c r="CZ288" s="5"/>
      <c r="DA288" s="5"/>
      <c r="DB288" s="5"/>
      <c r="DC288" s="5"/>
      <c r="DD288" s="5"/>
      <c r="DE288" s="5"/>
      <c r="DF288" s="5"/>
      <c r="DG288" s="5"/>
      <c r="DH288" s="5"/>
      <c r="DI288" s="5"/>
      <c r="DJ288" s="5"/>
      <c r="DK288" s="5"/>
      <c r="DL288" s="5"/>
      <c r="DM288" s="5"/>
      <c r="DN288" s="5"/>
      <c r="DO288" s="5"/>
      <c r="DP288" s="5"/>
      <c r="DQ288" s="5"/>
      <c r="DR288" s="5"/>
      <c r="DS288" s="5"/>
      <c r="DT288" s="5"/>
      <c r="DU288" s="5"/>
      <c r="DV288" s="5"/>
      <c r="DW288" s="5"/>
      <c r="DX288" s="5"/>
      <c r="DY288" s="5"/>
      <c r="DZ288" s="5"/>
      <c r="EA288" s="5"/>
      <c r="EB288" s="5"/>
      <c r="EC288" s="5"/>
      <c r="ED288" s="5"/>
      <c r="EE288" s="5"/>
      <c r="EF288" s="5"/>
      <c r="EG288" s="5"/>
      <c r="EH288" s="5"/>
      <c r="EI288" s="5"/>
      <c r="EJ288" s="5"/>
      <c r="EK288" s="5"/>
      <c r="EL288" s="5"/>
      <c r="EM288" s="5"/>
      <c r="EN288" s="5"/>
      <c r="EO288" s="5"/>
      <c r="EP288" s="5"/>
      <c r="EQ288" s="5"/>
      <c r="ER288" s="5"/>
      <c r="ES288" s="5"/>
      <c r="ET288" s="5"/>
      <c r="EU288" s="5"/>
      <c r="EV288" s="5"/>
      <c r="EW288" s="5"/>
      <c r="EX288" s="5"/>
      <c r="EY288" s="5"/>
      <c r="EZ288" s="5"/>
      <c r="FA288" s="5"/>
      <c r="FB288" s="5"/>
      <c r="FC288" s="5"/>
      <c r="FD288" s="5"/>
      <c r="FE288" s="5"/>
      <c r="FF288" s="5"/>
      <c r="FG288" s="5"/>
      <c r="FH288" s="5"/>
      <c r="FI288" s="5"/>
      <c r="FJ288" s="5"/>
      <c r="FK288" s="5"/>
      <c r="FL288" s="5"/>
      <c r="FM288" s="5"/>
      <c r="FN288" s="5"/>
      <c r="FO288" s="5"/>
      <c r="FP288" s="5"/>
      <c r="FQ288" s="5"/>
      <c r="FR288" s="5"/>
      <c r="FS288" s="5"/>
      <c r="FT288" s="5"/>
      <c r="FU288" s="5"/>
      <c r="FV288" s="5"/>
      <c r="FW288" s="5"/>
      <c r="FX288" s="5"/>
      <c r="FY288" s="5"/>
      <c r="FZ288" s="5"/>
      <c r="GA288" s="5"/>
      <c r="GB288" s="5"/>
      <c r="GC288" s="5"/>
      <c r="GD288" s="5"/>
      <c r="GE288" s="5"/>
      <c r="GF288" s="5"/>
      <c r="GG288" s="5"/>
      <c r="GH288" s="5"/>
      <c r="GI288" s="5"/>
      <c r="GJ288" s="5"/>
      <c r="GK288" s="5"/>
      <c r="GL288" s="5"/>
      <c r="GM288" s="5"/>
      <c r="GN288" s="5"/>
      <c r="GO288" s="5"/>
      <c r="GP288" s="5"/>
      <c r="GQ288" s="5"/>
      <c r="GR288" s="5"/>
      <c r="GS288" s="5"/>
      <c r="GT288" s="5"/>
      <c r="GU288" s="5"/>
      <c r="GV288" s="5"/>
      <c r="GW288" s="5"/>
      <c r="GX288" s="5"/>
      <c r="GY288" s="5"/>
      <c r="GZ288" s="5"/>
      <c r="HA288" s="5"/>
      <c r="HB288" s="5"/>
      <c r="HC288" s="5"/>
      <c r="HD288" s="5"/>
      <c r="HE288" s="5"/>
      <c r="HF288" s="5"/>
      <c r="HG288" s="5"/>
      <c r="HH288" s="5"/>
      <c r="HI288" s="5"/>
      <c r="HJ288" s="5"/>
      <c r="HK288" s="5"/>
      <c r="HL288" s="5"/>
      <c r="HM288" s="5"/>
      <c r="HN288" s="5"/>
      <c r="HO288" s="5"/>
      <c r="HP288" s="5"/>
      <c r="HQ288" s="5"/>
      <c r="HR288" s="5"/>
      <c r="HS288" s="5"/>
      <c r="HT288" s="5"/>
      <c r="HU288" s="5"/>
      <c r="HV288" s="5"/>
      <c r="HW288" s="5"/>
      <c r="HX288" s="5"/>
    </row>
    <row r="289" spans="1:232" s="14" customFormat="1" ht="14.25" customHeight="1" thickBot="1">
      <c r="A289" s="608"/>
      <c r="B289" s="104"/>
      <c r="C289" s="1477"/>
      <c r="D289" s="1478"/>
      <c r="E289" s="1478"/>
      <c r="F289" s="2278"/>
      <c r="G289" s="3078"/>
      <c r="H289" s="1307"/>
      <c r="I289" s="1307"/>
      <c r="J289" s="1307"/>
      <c r="K289" s="1307"/>
      <c r="L289" s="1307"/>
      <c r="M289" s="1307"/>
      <c r="N289" s="1307"/>
      <c r="O289" s="2166"/>
      <c r="P289" s="2166"/>
      <c r="Q289" s="5"/>
      <c r="R289" s="5"/>
      <c r="S289" s="5"/>
      <c r="T289" s="5"/>
      <c r="U289" s="5"/>
      <c r="V289" s="5"/>
      <c r="W289" s="5"/>
      <c r="X289" s="5"/>
      <c r="Y289" s="5"/>
      <c r="Z289" s="5"/>
      <c r="AA289" s="5"/>
      <c r="AB289" s="5"/>
      <c r="AC289" s="5"/>
      <c r="AD289" s="5"/>
      <c r="AE289" s="5"/>
      <c r="AF289" s="5"/>
      <c r="AG289" s="5"/>
      <c r="AH289" s="5"/>
      <c r="AI289" s="5"/>
      <c r="AJ289" s="5"/>
      <c r="AK289" s="5"/>
      <c r="AL289" s="5"/>
      <c r="AM289" s="5"/>
      <c r="AN289" s="5"/>
      <c r="AO289" s="5"/>
      <c r="AP289" s="5"/>
      <c r="AQ289" s="5"/>
      <c r="AR289" s="5"/>
      <c r="AS289" s="5"/>
      <c r="AT289" s="5"/>
      <c r="AU289" s="5"/>
      <c r="AV289" s="5"/>
      <c r="AW289" s="5"/>
      <c r="AX289" s="5"/>
      <c r="AY289" s="5"/>
      <c r="AZ289" s="5"/>
      <c r="BA289" s="5"/>
      <c r="BB289" s="5"/>
      <c r="BC289" s="5"/>
      <c r="BD289" s="5"/>
      <c r="BE289" s="5"/>
      <c r="BF289" s="5"/>
      <c r="BG289" s="5"/>
      <c r="BH289" s="5"/>
      <c r="BI289" s="5"/>
      <c r="BJ289" s="5"/>
      <c r="BK289" s="5"/>
      <c r="BL289" s="5"/>
      <c r="BM289" s="5"/>
      <c r="BN289" s="5"/>
      <c r="BO289" s="5"/>
      <c r="BP289" s="5"/>
      <c r="BQ289" s="5"/>
      <c r="BR289" s="5"/>
      <c r="BS289" s="5"/>
      <c r="BT289" s="5"/>
      <c r="BU289" s="5"/>
      <c r="BV289" s="5"/>
      <c r="BW289" s="5"/>
      <c r="BX289" s="5"/>
      <c r="BY289" s="5"/>
      <c r="BZ289" s="5"/>
      <c r="CA289" s="5"/>
      <c r="CB289" s="5"/>
      <c r="CC289" s="5"/>
      <c r="CD289" s="5"/>
      <c r="CE289" s="5"/>
      <c r="CF289" s="5"/>
      <c r="CG289" s="5"/>
      <c r="CH289" s="5"/>
      <c r="CI289" s="5"/>
      <c r="CJ289" s="5"/>
      <c r="CK289" s="5"/>
      <c r="CL289" s="5"/>
      <c r="CM289" s="5"/>
      <c r="CN289" s="5"/>
      <c r="CO289" s="5"/>
      <c r="CP289" s="5"/>
      <c r="CQ289" s="5"/>
      <c r="CR289" s="5"/>
      <c r="CS289" s="5"/>
      <c r="CT289" s="5"/>
      <c r="CU289" s="5"/>
      <c r="CV289" s="5"/>
      <c r="CW289" s="5"/>
      <c r="CX289" s="5"/>
      <c r="CY289" s="5"/>
      <c r="CZ289" s="5"/>
      <c r="DA289" s="5"/>
      <c r="DB289" s="5"/>
      <c r="DC289" s="5"/>
      <c r="DD289" s="5"/>
      <c r="DE289" s="5"/>
      <c r="DF289" s="5"/>
      <c r="DG289" s="5"/>
      <c r="DH289" s="5"/>
      <c r="DI289" s="5"/>
      <c r="DJ289" s="5"/>
      <c r="DK289" s="5"/>
      <c r="DL289" s="5"/>
      <c r="DM289" s="5"/>
      <c r="DN289" s="5"/>
      <c r="DO289" s="5"/>
      <c r="DP289" s="5"/>
      <c r="DQ289" s="5"/>
      <c r="DR289" s="5"/>
      <c r="DS289" s="5"/>
      <c r="DT289" s="5"/>
      <c r="DU289" s="5"/>
      <c r="DV289" s="5"/>
      <c r="DW289" s="5"/>
      <c r="DX289" s="5"/>
      <c r="DY289" s="5"/>
      <c r="DZ289" s="5"/>
      <c r="EA289" s="5"/>
      <c r="EB289" s="5"/>
      <c r="EC289" s="5"/>
      <c r="ED289" s="5"/>
      <c r="EE289" s="5"/>
      <c r="EF289" s="5"/>
      <c r="EG289" s="5"/>
      <c r="EH289" s="5"/>
      <c r="EI289" s="5"/>
      <c r="EJ289" s="5"/>
      <c r="EK289" s="5"/>
      <c r="EL289" s="5"/>
      <c r="EM289" s="5"/>
      <c r="EN289" s="5"/>
      <c r="EO289" s="5"/>
      <c r="EP289" s="5"/>
      <c r="EQ289" s="5"/>
      <c r="ER289" s="5"/>
      <c r="ES289" s="5"/>
      <c r="ET289" s="5"/>
      <c r="EU289" s="5"/>
      <c r="EV289" s="5"/>
      <c r="EW289" s="5"/>
      <c r="EX289" s="5"/>
      <c r="EY289" s="5"/>
      <c r="EZ289" s="5"/>
      <c r="FA289" s="5"/>
      <c r="FB289" s="5"/>
      <c r="FC289" s="5"/>
      <c r="FD289" s="5"/>
      <c r="FE289" s="5"/>
      <c r="FF289" s="5"/>
      <c r="FG289" s="5"/>
      <c r="FH289" s="5"/>
      <c r="FI289" s="5"/>
      <c r="FJ289" s="5"/>
      <c r="FK289" s="5"/>
      <c r="FL289" s="5"/>
      <c r="FM289" s="5"/>
      <c r="FN289" s="5"/>
      <c r="FO289" s="5"/>
      <c r="FP289" s="5"/>
      <c r="FQ289" s="5"/>
      <c r="FR289" s="5"/>
      <c r="FS289" s="5"/>
      <c r="FT289" s="5"/>
      <c r="FU289" s="5"/>
      <c r="FV289" s="5"/>
      <c r="FW289" s="5"/>
      <c r="FX289" s="5"/>
      <c r="FY289" s="5"/>
      <c r="FZ289" s="5"/>
      <c r="GA289" s="5"/>
      <c r="GB289" s="5"/>
      <c r="GC289" s="5"/>
      <c r="GD289" s="5"/>
      <c r="GE289" s="5"/>
      <c r="GF289" s="5"/>
      <c r="GG289" s="5"/>
      <c r="GH289" s="5"/>
      <c r="GI289" s="5"/>
      <c r="GJ289" s="5"/>
      <c r="GK289" s="5"/>
      <c r="GL289" s="5"/>
      <c r="GM289" s="5"/>
      <c r="GN289" s="5"/>
      <c r="GO289" s="5"/>
      <c r="GP289" s="5"/>
      <c r="GQ289" s="5"/>
      <c r="GR289" s="5"/>
      <c r="GS289" s="5"/>
      <c r="GT289" s="5"/>
      <c r="GU289" s="5"/>
      <c r="GV289" s="5"/>
      <c r="GW289" s="5"/>
      <c r="GX289" s="5"/>
      <c r="GY289" s="5"/>
      <c r="GZ289" s="5"/>
      <c r="HA289" s="5"/>
      <c r="HB289" s="5"/>
      <c r="HC289" s="5"/>
      <c r="HD289" s="5"/>
      <c r="HE289" s="5"/>
      <c r="HF289" s="5"/>
      <c r="HG289" s="5"/>
      <c r="HH289" s="5"/>
      <c r="HI289" s="5"/>
      <c r="HJ289" s="5"/>
      <c r="HK289" s="5"/>
      <c r="HL289" s="5"/>
      <c r="HM289" s="5"/>
      <c r="HN289" s="5"/>
      <c r="HO289" s="5"/>
      <c r="HP289" s="5"/>
      <c r="HQ289" s="5"/>
      <c r="HR289" s="5"/>
      <c r="HS289" s="5"/>
      <c r="HT289" s="5"/>
      <c r="HU289" s="5"/>
      <c r="HV289" s="5"/>
      <c r="HW289" s="5"/>
      <c r="HX289" s="5"/>
    </row>
    <row r="290" spans="1:232" s="14" customFormat="1" ht="14.25" customHeight="1" thickTop="1">
      <c r="A290" s="608"/>
      <c r="B290" s="104"/>
      <c r="C290" s="1128" t="s">
        <v>2155</v>
      </c>
      <c r="D290" s="1129" t="s">
        <v>4498</v>
      </c>
      <c r="E290" s="1129">
        <v>45459</v>
      </c>
      <c r="F290" s="1366">
        <f>E290+11</f>
        <v>45470</v>
      </c>
      <c r="G290" s="2470" t="s">
        <v>4940</v>
      </c>
      <c r="H290" s="1233" t="s">
        <v>4941</v>
      </c>
      <c r="I290" s="1233">
        <f>I288+7</f>
        <v>45477</v>
      </c>
      <c r="J290" s="1169">
        <f>I290+25</f>
        <v>45502</v>
      </c>
      <c r="K290" s="1169">
        <f>I290+29</f>
        <v>45506</v>
      </c>
      <c r="L290" s="1169">
        <f>I290+33</f>
        <v>45510</v>
      </c>
      <c r="M290" s="1169">
        <f>I290+36</f>
        <v>45513</v>
      </c>
      <c r="N290" s="1169">
        <f>I290+38</f>
        <v>45515</v>
      </c>
      <c r="O290" s="2166"/>
      <c r="P290" s="2166"/>
      <c r="Q290" s="5"/>
      <c r="R290" s="5"/>
      <c r="S290" s="5"/>
      <c r="T290" s="5"/>
      <c r="U290" s="5"/>
      <c r="V290" s="5"/>
      <c r="W290" s="5"/>
      <c r="X290" s="5"/>
      <c r="Y290" s="5"/>
      <c r="Z290" s="5"/>
      <c r="AA290" s="5"/>
      <c r="AB290" s="5"/>
      <c r="AC290" s="5"/>
      <c r="AD290" s="5"/>
      <c r="AE290" s="5"/>
      <c r="AF290" s="5"/>
      <c r="AG290" s="5"/>
      <c r="AH290" s="5"/>
      <c r="AI290" s="5"/>
      <c r="AJ290" s="5"/>
      <c r="AK290" s="5"/>
      <c r="AL290" s="5"/>
      <c r="AM290" s="5"/>
      <c r="AN290" s="5"/>
      <c r="AO290" s="5"/>
      <c r="AP290" s="5"/>
      <c r="AQ290" s="5"/>
      <c r="AR290" s="5"/>
      <c r="AS290" s="5"/>
      <c r="AT290" s="5"/>
      <c r="AU290" s="5"/>
      <c r="AV290" s="5"/>
      <c r="AW290" s="5"/>
      <c r="AX290" s="5"/>
      <c r="AY290" s="5"/>
      <c r="AZ290" s="5"/>
      <c r="BA290" s="5"/>
      <c r="BB290" s="5"/>
      <c r="BC290" s="5"/>
      <c r="BD290" s="5"/>
      <c r="BE290" s="5"/>
      <c r="BF290" s="5"/>
      <c r="BG290" s="5"/>
      <c r="BH290" s="5"/>
      <c r="BI290" s="5"/>
      <c r="BJ290" s="5"/>
      <c r="BK290" s="5"/>
      <c r="BL290" s="5"/>
      <c r="BM290" s="5"/>
      <c r="BN290" s="5"/>
      <c r="BO290" s="5"/>
      <c r="BP290" s="5"/>
      <c r="BQ290" s="5"/>
      <c r="BR290" s="5"/>
      <c r="BS290" s="5"/>
      <c r="BT290" s="5"/>
      <c r="BU290" s="5"/>
      <c r="BV290" s="5"/>
      <c r="BW290" s="5"/>
      <c r="BX290" s="5"/>
      <c r="BY290" s="5"/>
      <c r="BZ290" s="5"/>
      <c r="CA290" s="5"/>
      <c r="CB290" s="5"/>
      <c r="CC290" s="5"/>
      <c r="CD290" s="5"/>
      <c r="CE290" s="5"/>
      <c r="CF290" s="5"/>
      <c r="CG290" s="5"/>
      <c r="CH290" s="5"/>
      <c r="CI290" s="5"/>
      <c r="CJ290" s="5"/>
      <c r="CK290" s="5"/>
      <c r="CL290" s="5"/>
      <c r="CM290" s="5"/>
      <c r="CN290" s="5"/>
      <c r="CO290" s="5"/>
      <c r="CP290" s="5"/>
      <c r="CQ290" s="5"/>
      <c r="CR290" s="5"/>
      <c r="CS290" s="5"/>
      <c r="CT290" s="5"/>
      <c r="CU290" s="5"/>
      <c r="CV290" s="5"/>
      <c r="CW290" s="5"/>
      <c r="CX290" s="5"/>
      <c r="CY290" s="5"/>
      <c r="CZ290" s="5"/>
      <c r="DA290" s="5"/>
      <c r="DB290" s="5"/>
      <c r="DC290" s="5"/>
      <c r="DD290" s="5"/>
      <c r="DE290" s="5"/>
      <c r="DF290" s="5"/>
      <c r="DG290" s="5"/>
      <c r="DH290" s="5"/>
      <c r="DI290" s="5"/>
      <c r="DJ290" s="5"/>
      <c r="DK290" s="5"/>
      <c r="DL290" s="5"/>
      <c r="DM290" s="5"/>
      <c r="DN290" s="5"/>
      <c r="DO290" s="5"/>
      <c r="DP290" s="5"/>
      <c r="DQ290" s="5"/>
      <c r="DR290" s="5"/>
      <c r="DS290" s="5"/>
      <c r="DT290" s="5"/>
      <c r="DU290" s="5"/>
      <c r="DV290" s="5"/>
      <c r="DW290" s="5"/>
      <c r="DX290" s="5"/>
      <c r="DY290" s="5"/>
      <c r="DZ290" s="5"/>
      <c r="EA290" s="5"/>
      <c r="EB290" s="5"/>
      <c r="EC290" s="5"/>
      <c r="ED290" s="5"/>
      <c r="EE290" s="5"/>
      <c r="EF290" s="5"/>
      <c r="EG290" s="5"/>
      <c r="EH290" s="5"/>
      <c r="EI290" s="5"/>
      <c r="EJ290" s="5"/>
      <c r="EK290" s="5"/>
      <c r="EL290" s="5"/>
      <c r="EM290" s="5"/>
      <c r="EN290" s="5"/>
      <c r="EO290" s="5"/>
      <c r="EP290" s="5"/>
      <c r="EQ290" s="5"/>
      <c r="ER290" s="5"/>
      <c r="ES290" s="5"/>
      <c r="ET290" s="5"/>
      <c r="EU290" s="5"/>
      <c r="EV290" s="5"/>
      <c r="EW290" s="5"/>
      <c r="EX290" s="5"/>
      <c r="EY290" s="5"/>
      <c r="EZ290" s="5"/>
      <c r="FA290" s="5"/>
      <c r="FB290" s="5"/>
      <c r="FC290" s="5"/>
      <c r="FD290" s="5"/>
      <c r="FE290" s="5"/>
      <c r="FF290" s="5"/>
      <c r="FG290" s="5"/>
      <c r="FH290" s="5"/>
      <c r="FI290" s="5"/>
      <c r="FJ290" s="5"/>
      <c r="FK290" s="5"/>
      <c r="FL290" s="5"/>
      <c r="FM290" s="5"/>
      <c r="FN290" s="5"/>
      <c r="FO290" s="5"/>
      <c r="FP290" s="5"/>
      <c r="FQ290" s="5"/>
      <c r="FR290" s="5"/>
      <c r="FS290" s="5"/>
      <c r="FT290" s="5"/>
      <c r="FU290" s="5"/>
      <c r="FV290" s="5"/>
      <c r="FW290" s="5"/>
      <c r="FX290" s="5"/>
      <c r="FY290" s="5"/>
      <c r="FZ290" s="5"/>
      <c r="GA290" s="5"/>
      <c r="GB290" s="5"/>
      <c r="GC290" s="5"/>
      <c r="GD290" s="5"/>
      <c r="GE290" s="5"/>
      <c r="GF290" s="5"/>
      <c r="GG290" s="5"/>
      <c r="GH290" s="5"/>
      <c r="GI290" s="5"/>
      <c r="GJ290" s="5"/>
      <c r="GK290" s="5"/>
      <c r="GL290" s="5"/>
      <c r="GM290" s="5"/>
      <c r="GN290" s="5"/>
      <c r="GO290" s="5"/>
      <c r="GP290" s="5"/>
      <c r="GQ290" s="5"/>
      <c r="GR290" s="5"/>
      <c r="GS290" s="5"/>
      <c r="GT290" s="5"/>
      <c r="GU290" s="5"/>
      <c r="GV290" s="5"/>
      <c r="GW290" s="5"/>
      <c r="GX290" s="5"/>
      <c r="GY290" s="5"/>
      <c r="GZ290" s="5"/>
      <c r="HA290" s="5"/>
      <c r="HB290" s="5"/>
      <c r="HC290" s="5"/>
      <c r="HD290" s="5"/>
      <c r="HE290" s="5"/>
      <c r="HF290" s="5"/>
      <c r="HG290" s="5"/>
      <c r="HH290" s="5"/>
      <c r="HI290" s="5"/>
      <c r="HJ290" s="5"/>
      <c r="HK290" s="5"/>
      <c r="HL290" s="5"/>
      <c r="HM290" s="5"/>
      <c r="HN290" s="5"/>
      <c r="HO290" s="5"/>
      <c r="HP290" s="5"/>
      <c r="HQ290" s="5"/>
      <c r="HR290" s="5"/>
      <c r="HS290" s="5"/>
      <c r="HT290" s="5"/>
      <c r="HU290" s="5"/>
      <c r="HV290" s="5"/>
      <c r="HW290" s="5"/>
      <c r="HX290" s="5"/>
    </row>
    <row r="291" spans="1:232" s="14" customFormat="1" ht="14.25" customHeight="1" thickBot="1">
      <c r="A291" s="608"/>
      <c r="B291" s="104"/>
      <c r="C291" s="1477"/>
      <c r="D291" s="1478"/>
      <c r="E291" s="1478"/>
      <c r="F291" s="2278"/>
      <c r="G291" s="1311"/>
      <c r="H291" s="1307"/>
      <c r="I291" s="1307"/>
      <c r="J291" s="1307"/>
      <c r="K291" s="1307"/>
      <c r="L291" s="1307"/>
      <c r="M291" s="1307"/>
      <c r="N291" s="1307"/>
      <c r="O291" s="2166"/>
      <c r="P291" s="2166"/>
      <c r="Q291" s="5"/>
      <c r="R291" s="5"/>
      <c r="S291" s="5"/>
      <c r="T291" s="5"/>
      <c r="U291" s="5"/>
      <c r="V291" s="5"/>
      <c r="W291" s="5"/>
      <c r="X291" s="5"/>
      <c r="Y291" s="5"/>
      <c r="Z291" s="5"/>
      <c r="AA291" s="5"/>
      <c r="AB291" s="5"/>
      <c r="AC291" s="5"/>
      <c r="AD291" s="5"/>
      <c r="AE291" s="5"/>
      <c r="AF291" s="5"/>
      <c r="AG291" s="5"/>
      <c r="AH291" s="5"/>
      <c r="AI291" s="5"/>
      <c r="AJ291" s="5"/>
      <c r="AK291" s="5"/>
      <c r="AL291" s="5"/>
      <c r="AM291" s="5"/>
      <c r="AN291" s="5"/>
      <c r="AO291" s="5"/>
      <c r="AP291" s="5"/>
      <c r="AQ291" s="5"/>
      <c r="AR291" s="5"/>
      <c r="AS291" s="5"/>
      <c r="AT291" s="5"/>
      <c r="AU291" s="5"/>
      <c r="AV291" s="5"/>
      <c r="AW291" s="5"/>
      <c r="AX291" s="5"/>
      <c r="AY291" s="5"/>
      <c r="AZ291" s="5"/>
      <c r="BA291" s="5"/>
      <c r="BB291" s="5"/>
      <c r="BC291" s="5"/>
      <c r="BD291" s="5"/>
      <c r="BE291" s="5"/>
      <c r="BF291" s="5"/>
      <c r="BG291" s="5"/>
      <c r="BH291" s="5"/>
      <c r="BI291" s="5"/>
      <c r="BJ291" s="5"/>
      <c r="BK291" s="5"/>
      <c r="BL291" s="5"/>
      <c r="BM291" s="5"/>
      <c r="BN291" s="5"/>
      <c r="BO291" s="5"/>
      <c r="BP291" s="5"/>
      <c r="BQ291" s="5"/>
      <c r="BR291" s="5"/>
      <c r="BS291" s="5"/>
      <c r="BT291" s="5"/>
      <c r="BU291" s="5"/>
      <c r="BV291" s="5"/>
      <c r="BW291" s="5"/>
      <c r="BX291" s="5"/>
      <c r="BY291" s="5"/>
      <c r="BZ291" s="5"/>
      <c r="CA291" s="5"/>
      <c r="CB291" s="5"/>
      <c r="CC291" s="5"/>
      <c r="CD291" s="5"/>
      <c r="CE291" s="5"/>
      <c r="CF291" s="5"/>
      <c r="CG291" s="5"/>
      <c r="CH291" s="5"/>
      <c r="CI291" s="5"/>
      <c r="CJ291" s="5"/>
      <c r="CK291" s="5"/>
      <c r="CL291" s="5"/>
      <c r="CM291" s="5"/>
      <c r="CN291" s="5"/>
      <c r="CO291" s="5"/>
      <c r="CP291" s="5"/>
      <c r="CQ291" s="5"/>
      <c r="CR291" s="5"/>
      <c r="CS291" s="5"/>
      <c r="CT291" s="5"/>
      <c r="CU291" s="5"/>
      <c r="CV291" s="5"/>
      <c r="CW291" s="5"/>
      <c r="CX291" s="5"/>
      <c r="CY291" s="5"/>
      <c r="CZ291" s="5"/>
      <c r="DA291" s="5"/>
      <c r="DB291" s="5"/>
      <c r="DC291" s="5"/>
      <c r="DD291" s="5"/>
      <c r="DE291" s="5"/>
      <c r="DF291" s="5"/>
      <c r="DG291" s="5"/>
      <c r="DH291" s="5"/>
      <c r="DI291" s="5"/>
      <c r="DJ291" s="5"/>
      <c r="DK291" s="5"/>
      <c r="DL291" s="5"/>
      <c r="DM291" s="5"/>
      <c r="DN291" s="5"/>
      <c r="DO291" s="5"/>
      <c r="DP291" s="5"/>
      <c r="DQ291" s="5"/>
      <c r="DR291" s="5"/>
      <c r="DS291" s="5"/>
      <c r="DT291" s="5"/>
      <c r="DU291" s="5"/>
      <c r="DV291" s="5"/>
      <c r="DW291" s="5"/>
      <c r="DX291" s="5"/>
      <c r="DY291" s="5"/>
      <c r="DZ291" s="5"/>
      <c r="EA291" s="5"/>
      <c r="EB291" s="5"/>
      <c r="EC291" s="5"/>
      <c r="ED291" s="5"/>
      <c r="EE291" s="5"/>
      <c r="EF291" s="5"/>
      <c r="EG291" s="5"/>
      <c r="EH291" s="5"/>
      <c r="EI291" s="5"/>
      <c r="EJ291" s="5"/>
      <c r="EK291" s="5"/>
      <c r="EL291" s="5"/>
      <c r="EM291" s="5"/>
      <c r="EN291" s="5"/>
      <c r="EO291" s="5"/>
      <c r="EP291" s="5"/>
      <c r="EQ291" s="5"/>
      <c r="ER291" s="5"/>
      <c r="ES291" s="5"/>
      <c r="ET291" s="5"/>
      <c r="EU291" s="5"/>
      <c r="EV291" s="5"/>
      <c r="EW291" s="5"/>
      <c r="EX291" s="5"/>
      <c r="EY291" s="5"/>
      <c r="EZ291" s="5"/>
      <c r="FA291" s="5"/>
      <c r="FB291" s="5"/>
      <c r="FC291" s="5"/>
      <c r="FD291" s="5"/>
      <c r="FE291" s="5"/>
      <c r="FF291" s="5"/>
      <c r="FG291" s="5"/>
      <c r="FH291" s="5"/>
      <c r="FI291" s="5"/>
      <c r="FJ291" s="5"/>
      <c r="FK291" s="5"/>
      <c r="FL291" s="5"/>
      <c r="FM291" s="5"/>
      <c r="FN291" s="5"/>
      <c r="FO291" s="5"/>
      <c r="FP291" s="5"/>
      <c r="FQ291" s="5"/>
      <c r="FR291" s="5"/>
      <c r="FS291" s="5"/>
      <c r="FT291" s="5"/>
      <c r="FU291" s="5"/>
      <c r="FV291" s="5"/>
      <c r="FW291" s="5"/>
      <c r="FX291" s="5"/>
      <c r="FY291" s="5"/>
      <c r="FZ291" s="5"/>
      <c r="GA291" s="5"/>
      <c r="GB291" s="5"/>
      <c r="GC291" s="5"/>
      <c r="GD291" s="5"/>
      <c r="GE291" s="5"/>
      <c r="GF291" s="5"/>
      <c r="GG291" s="5"/>
      <c r="GH291" s="5"/>
      <c r="GI291" s="5"/>
      <c r="GJ291" s="5"/>
      <c r="GK291" s="5"/>
      <c r="GL291" s="5"/>
      <c r="GM291" s="5"/>
      <c r="GN291" s="5"/>
      <c r="GO291" s="5"/>
      <c r="GP291" s="5"/>
      <c r="GQ291" s="5"/>
      <c r="GR291" s="5"/>
      <c r="GS291" s="5"/>
      <c r="GT291" s="5"/>
      <c r="GU291" s="5"/>
      <c r="GV291" s="5"/>
      <c r="GW291" s="5"/>
      <c r="GX291" s="5"/>
      <c r="GY291" s="5"/>
      <c r="GZ291" s="5"/>
      <c r="HA291" s="5"/>
      <c r="HB291" s="5"/>
      <c r="HC291" s="5"/>
      <c r="HD291" s="5"/>
      <c r="HE291" s="5"/>
      <c r="HF291" s="5"/>
      <c r="HG291" s="5"/>
      <c r="HH291" s="5"/>
      <c r="HI291" s="5"/>
      <c r="HJ291" s="5"/>
      <c r="HK291" s="5"/>
      <c r="HL291" s="5"/>
      <c r="HM291" s="5"/>
      <c r="HN291" s="5"/>
      <c r="HO291" s="5"/>
      <c r="HP291" s="5"/>
      <c r="HQ291" s="5"/>
      <c r="HR291" s="5"/>
      <c r="HS291" s="5"/>
      <c r="HT291" s="5"/>
      <c r="HU291" s="5"/>
      <c r="HV291" s="5"/>
      <c r="HW291" s="5"/>
      <c r="HX291" s="5"/>
    </row>
    <row r="292" spans="1:232" s="14" customFormat="1" ht="14.25" customHeight="1" thickTop="1">
      <c r="A292" s="608"/>
      <c r="B292" s="104"/>
      <c r="C292" s="1128" t="s">
        <v>2183</v>
      </c>
      <c r="D292" s="1129" t="s">
        <v>4501</v>
      </c>
      <c r="E292" s="1129">
        <v>45467</v>
      </c>
      <c r="F292" s="1366">
        <v>45480</v>
      </c>
      <c r="G292" s="2470" t="s">
        <v>4942</v>
      </c>
      <c r="H292" s="1233" t="s">
        <v>4943</v>
      </c>
      <c r="I292" s="1233">
        <f>I290+7</f>
        <v>45484</v>
      </c>
      <c r="J292" s="1169">
        <f>I292+25</f>
        <v>45509</v>
      </c>
      <c r="K292" s="1169">
        <f>I292+29</f>
        <v>45513</v>
      </c>
      <c r="L292" s="1169">
        <f>I292+33</f>
        <v>45517</v>
      </c>
      <c r="M292" s="1169">
        <f>I292+36</f>
        <v>45520</v>
      </c>
      <c r="N292" s="1169">
        <f>I292+38</f>
        <v>45522</v>
      </c>
      <c r="O292" s="2166"/>
      <c r="P292" s="2166"/>
      <c r="Q292" s="5"/>
      <c r="R292" s="5"/>
      <c r="S292" s="5"/>
      <c r="T292" s="5"/>
      <c r="U292" s="5"/>
      <c r="V292" s="5"/>
      <c r="W292" s="5"/>
      <c r="X292" s="5"/>
      <c r="Y292" s="5"/>
      <c r="Z292" s="5"/>
      <c r="AA292" s="5"/>
      <c r="AB292" s="5"/>
      <c r="AC292" s="5"/>
      <c r="AD292" s="5"/>
      <c r="AE292" s="5"/>
      <c r="AF292" s="5"/>
      <c r="AG292" s="5"/>
      <c r="AH292" s="5"/>
      <c r="AI292" s="5"/>
      <c r="AJ292" s="5"/>
      <c r="AK292" s="5"/>
      <c r="AL292" s="5"/>
      <c r="AM292" s="5"/>
      <c r="AN292" s="5"/>
      <c r="AO292" s="5"/>
      <c r="AP292" s="5"/>
      <c r="AQ292" s="5"/>
      <c r="AR292" s="5"/>
      <c r="AS292" s="5"/>
      <c r="AT292" s="5"/>
      <c r="AU292" s="5"/>
      <c r="AV292" s="5"/>
      <c r="AW292" s="5"/>
      <c r="AX292" s="5"/>
      <c r="AY292" s="5"/>
      <c r="AZ292" s="5"/>
      <c r="BA292" s="5"/>
      <c r="BB292" s="5"/>
      <c r="BC292" s="5"/>
      <c r="BD292" s="5"/>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c r="CG292" s="5"/>
      <c r="CH292" s="5"/>
      <c r="CI292" s="5"/>
      <c r="CJ292" s="5"/>
      <c r="CK292" s="5"/>
      <c r="CL292" s="5"/>
      <c r="CM292" s="5"/>
      <c r="CN292" s="5"/>
      <c r="CO292" s="5"/>
      <c r="CP292" s="5"/>
      <c r="CQ292" s="5"/>
      <c r="CR292" s="5"/>
      <c r="CS292" s="5"/>
      <c r="CT292" s="5"/>
      <c r="CU292" s="5"/>
      <c r="CV292" s="5"/>
      <c r="CW292" s="5"/>
      <c r="CX292" s="5"/>
      <c r="CY292" s="5"/>
      <c r="CZ292" s="5"/>
      <c r="DA292" s="5"/>
      <c r="DB292" s="5"/>
      <c r="DC292" s="5"/>
      <c r="DD292" s="5"/>
      <c r="DE292" s="5"/>
      <c r="DF292" s="5"/>
      <c r="DG292" s="5"/>
      <c r="DH292" s="5"/>
      <c r="DI292" s="5"/>
      <c r="DJ292" s="5"/>
      <c r="DK292" s="5"/>
      <c r="DL292" s="5"/>
      <c r="DM292" s="5"/>
      <c r="DN292" s="5"/>
      <c r="DO292" s="5"/>
      <c r="DP292" s="5"/>
      <c r="DQ292" s="5"/>
      <c r="DR292" s="5"/>
      <c r="DS292" s="5"/>
      <c r="DT292" s="5"/>
      <c r="DU292" s="5"/>
      <c r="DV292" s="5"/>
      <c r="DW292" s="5"/>
      <c r="DX292" s="5"/>
      <c r="DY292" s="5"/>
      <c r="DZ292" s="5"/>
      <c r="EA292" s="5"/>
      <c r="EB292" s="5"/>
      <c r="EC292" s="5"/>
      <c r="ED292" s="5"/>
      <c r="EE292" s="5"/>
      <c r="EF292" s="5"/>
      <c r="EG292" s="5"/>
      <c r="EH292" s="5"/>
      <c r="EI292" s="5"/>
      <c r="EJ292" s="5"/>
      <c r="EK292" s="5"/>
      <c r="EL292" s="5"/>
      <c r="EM292" s="5"/>
      <c r="EN292" s="5"/>
      <c r="EO292" s="5"/>
      <c r="EP292" s="5"/>
      <c r="EQ292" s="5"/>
      <c r="ER292" s="5"/>
      <c r="ES292" s="5"/>
      <c r="ET292" s="5"/>
      <c r="EU292" s="5"/>
      <c r="EV292" s="5"/>
      <c r="EW292" s="5"/>
      <c r="EX292" s="5"/>
      <c r="EY292" s="5"/>
      <c r="EZ292" s="5"/>
      <c r="FA292" s="5"/>
      <c r="FB292" s="5"/>
      <c r="FC292" s="5"/>
      <c r="FD292" s="5"/>
      <c r="FE292" s="5"/>
      <c r="FF292" s="5"/>
      <c r="FG292" s="5"/>
      <c r="FH292" s="5"/>
      <c r="FI292" s="5"/>
      <c r="FJ292" s="5"/>
      <c r="FK292" s="5"/>
      <c r="FL292" s="5"/>
      <c r="FM292" s="5"/>
      <c r="FN292" s="5"/>
      <c r="FO292" s="5"/>
      <c r="FP292" s="5"/>
      <c r="FQ292" s="5"/>
      <c r="FR292" s="5"/>
      <c r="FS292" s="5"/>
      <c r="FT292" s="5"/>
      <c r="FU292" s="5"/>
      <c r="FV292" s="5"/>
      <c r="FW292" s="5"/>
      <c r="FX292" s="5"/>
      <c r="FY292" s="5"/>
      <c r="FZ292" s="5"/>
      <c r="GA292" s="5"/>
      <c r="GB292" s="5"/>
      <c r="GC292" s="5"/>
      <c r="GD292" s="5"/>
      <c r="GE292" s="5"/>
      <c r="GF292" s="5"/>
      <c r="GG292" s="5"/>
      <c r="GH292" s="5"/>
      <c r="GI292" s="5"/>
      <c r="GJ292" s="5"/>
      <c r="GK292" s="5"/>
      <c r="GL292" s="5"/>
      <c r="GM292" s="5"/>
      <c r="GN292" s="5"/>
      <c r="GO292" s="5"/>
      <c r="GP292" s="5"/>
      <c r="GQ292" s="5"/>
      <c r="GR292" s="5"/>
      <c r="GS292" s="5"/>
      <c r="GT292" s="5"/>
      <c r="GU292" s="5"/>
      <c r="GV292" s="5"/>
      <c r="GW292" s="5"/>
      <c r="GX292" s="5"/>
      <c r="GY292" s="5"/>
      <c r="GZ292" s="5"/>
      <c r="HA292" s="5"/>
      <c r="HB292" s="5"/>
      <c r="HC292" s="5"/>
      <c r="HD292" s="5"/>
      <c r="HE292" s="5"/>
      <c r="HF292" s="5"/>
      <c r="HG292" s="5"/>
      <c r="HH292" s="5"/>
      <c r="HI292" s="5"/>
      <c r="HJ292" s="5"/>
      <c r="HK292" s="5"/>
      <c r="HL292" s="5"/>
      <c r="HM292" s="5"/>
      <c r="HN292" s="5"/>
      <c r="HO292" s="5"/>
      <c r="HP292" s="5"/>
      <c r="HQ292" s="5"/>
      <c r="HR292" s="5"/>
      <c r="HS292" s="5"/>
      <c r="HT292" s="5"/>
      <c r="HU292" s="5"/>
      <c r="HV292" s="5"/>
      <c r="HW292" s="5"/>
      <c r="HX292" s="5"/>
    </row>
    <row r="293" spans="1:232" s="14" customFormat="1" ht="14.25" customHeight="1" thickBot="1">
      <c r="A293" s="608"/>
      <c r="B293" s="104"/>
      <c r="C293" s="1477"/>
      <c r="D293" s="1478"/>
      <c r="E293" s="1478"/>
      <c r="F293" s="2278"/>
      <c r="G293" s="3078"/>
      <c r="H293" s="1307"/>
      <c r="I293" s="1307"/>
      <c r="J293" s="1307"/>
      <c r="K293" s="1307"/>
      <c r="L293" s="1307"/>
      <c r="M293" s="1307"/>
      <c r="N293" s="1307"/>
      <c r="O293" s="2166"/>
      <c r="P293" s="2166"/>
      <c r="Q293" s="5"/>
      <c r="R293" s="5"/>
      <c r="S293" s="5"/>
      <c r="T293" s="5"/>
      <c r="U293" s="5"/>
      <c r="V293" s="5"/>
      <c r="W293" s="5"/>
      <c r="X293" s="5"/>
      <c r="Y293" s="5"/>
      <c r="Z293" s="5"/>
      <c r="AA293" s="5"/>
      <c r="AB293" s="5"/>
      <c r="AC293" s="5"/>
      <c r="AD293" s="5"/>
      <c r="AE293" s="5"/>
      <c r="AF293" s="5"/>
      <c r="AG293" s="5"/>
      <c r="AH293" s="5"/>
      <c r="AI293" s="5"/>
      <c r="AJ293" s="5"/>
      <c r="AK293" s="5"/>
      <c r="AL293" s="5"/>
      <c r="AM293" s="5"/>
      <c r="AN293" s="5"/>
      <c r="AO293" s="5"/>
      <c r="AP293" s="5"/>
      <c r="AQ293" s="5"/>
      <c r="AR293" s="5"/>
      <c r="AS293" s="5"/>
      <c r="AT293" s="5"/>
      <c r="AU293" s="5"/>
      <c r="AV293" s="5"/>
      <c r="AW293" s="5"/>
      <c r="AX293" s="5"/>
      <c r="AY293" s="5"/>
      <c r="AZ293" s="5"/>
      <c r="BA293" s="5"/>
      <c r="BB293" s="5"/>
      <c r="BC293" s="5"/>
      <c r="BD293" s="5"/>
      <c r="BE293" s="5"/>
      <c r="BF293" s="5"/>
      <c r="BG293" s="5"/>
      <c r="BH293" s="5"/>
      <c r="BI293" s="5"/>
      <c r="BJ293" s="5"/>
      <c r="BK293" s="5"/>
      <c r="BL293" s="5"/>
      <c r="BM293" s="5"/>
      <c r="BN293" s="5"/>
      <c r="BO293" s="5"/>
      <c r="BP293" s="5"/>
      <c r="BQ293" s="5"/>
      <c r="BR293" s="5"/>
      <c r="BS293" s="5"/>
      <c r="BT293" s="5"/>
      <c r="BU293" s="5"/>
      <c r="BV293" s="5"/>
      <c r="BW293" s="5"/>
      <c r="BX293" s="5"/>
      <c r="BY293" s="5"/>
      <c r="BZ293" s="5"/>
      <c r="CA293" s="5"/>
      <c r="CB293" s="5"/>
      <c r="CC293" s="5"/>
      <c r="CD293" s="5"/>
      <c r="CE293" s="5"/>
      <c r="CF293" s="5"/>
      <c r="CG293" s="5"/>
      <c r="CH293" s="5"/>
      <c r="CI293" s="5"/>
      <c r="CJ293" s="5"/>
      <c r="CK293" s="5"/>
      <c r="CL293" s="5"/>
      <c r="CM293" s="5"/>
      <c r="CN293" s="5"/>
      <c r="CO293" s="5"/>
      <c r="CP293" s="5"/>
      <c r="CQ293" s="5"/>
      <c r="CR293" s="5"/>
      <c r="CS293" s="5"/>
      <c r="CT293" s="5"/>
      <c r="CU293" s="5"/>
      <c r="CV293" s="5"/>
      <c r="CW293" s="5"/>
      <c r="CX293" s="5"/>
      <c r="CY293" s="5"/>
      <c r="CZ293" s="5"/>
      <c r="DA293" s="5"/>
      <c r="DB293" s="5"/>
      <c r="DC293" s="5"/>
      <c r="DD293" s="5"/>
      <c r="DE293" s="5"/>
      <c r="DF293" s="5"/>
      <c r="DG293" s="5"/>
      <c r="DH293" s="5"/>
      <c r="DI293" s="5"/>
      <c r="DJ293" s="5"/>
      <c r="DK293" s="5"/>
      <c r="DL293" s="5"/>
      <c r="DM293" s="5"/>
      <c r="DN293" s="5"/>
      <c r="DO293" s="5"/>
      <c r="DP293" s="5"/>
      <c r="DQ293" s="5"/>
      <c r="DR293" s="5"/>
      <c r="DS293" s="5"/>
      <c r="DT293" s="5"/>
      <c r="DU293" s="5"/>
      <c r="DV293" s="5"/>
      <c r="DW293" s="5"/>
      <c r="DX293" s="5"/>
      <c r="DY293" s="5"/>
      <c r="DZ293" s="5"/>
      <c r="EA293" s="5"/>
      <c r="EB293" s="5"/>
      <c r="EC293" s="5"/>
      <c r="ED293" s="5"/>
      <c r="EE293" s="5"/>
      <c r="EF293" s="5"/>
      <c r="EG293" s="5"/>
      <c r="EH293" s="5"/>
      <c r="EI293" s="5"/>
      <c r="EJ293" s="5"/>
      <c r="EK293" s="5"/>
      <c r="EL293" s="5"/>
      <c r="EM293" s="5"/>
      <c r="EN293" s="5"/>
      <c r="EO293" s="5"/>
      <c r="EP293" s="5"/>
      <c r="EQ293" s="5"/>
      <c r="ER293" s="5"/>
      <c r="ES293" s="5"/>
      <c r="ET293" s="5"/>
      <c r="EU293" s="5"/>
      <c r="EV293" s="5"/>
      <c r="EW293" s="5"/>
      <c r="EX293" s="5"/>
      <c r="EY293" s="5"/>
      <c r="EZ293" s="5"/>
      <c r="FA293" s="5"/>
      <c r="FB293" s="5"/>
      <c r="FC293" s="5"/>
      <c r="FD293" s="5"/>
      <c r="FE293" s="5"/>
      <c r="FF293" s="5"/>
      <c r="FG293" s="5"/>
      <c r="FH293" s="5"/>
      <c r="FI293" s="5"/>
      <c r="FJ293" s="5"/>
      <c r="FK293" s="5"/>
      <c r="FL293" s="5"/>
      <c r="FM293" s="5"/>
      <c r="FN293" s="5"/>
      <c r="FO293" s="5"/>
      <c r="FP293" s="5"/>
      <c r="FQ293" s="5"/>
      <c r="FR293" s="5"/>
      <c r="FS293" s="5"/>
      <c r="FT293" s="5"/>
      <c r="FU293" s="5"/>
      <c r="FV293" s="5"/>
      <c r="FW293" s="5"/>
      <c r="FX293" s="5"/>
      <c r="FY293" s="5"/>
      <c r="FZ293" s="5"/>
      <c r="GA293" s="5"/>
      <c r="GB293" s="5"/>
      <c r="GC293" s="5"/>
      <c r="GD293" s="5"/>
      <c r="GE293" s="5"/>
      <c r="GF293" s="5"/>
      <c r="GG293" s="5"/>
      <c r="GH293" s="5"/>
      <c r="GI293" s="5"/>
      <c r="GJ293" s="5"/>
      <c r="GK293" s="5"/>
      <c r="GL293" s="5"/>
      <c r="GM293" s="5"/>
      <c r="GN293" s="5"/>
      <c r="GO293" s="5"/>
      <c r="GP293" s="5"/>
      <c r="GQ293" s="5"/>
      <c r="GR293" s="5"/>
      <c r="GS293" s="5"/>
      <c r="GT293" s="5"/>
      <c r="GU293" s="5"/>
      <c r="GV293" s="5"/>
      <c r="GW293" s="5"/>
      <c r="GX293" s="5"/>
      <c r="GY293" s="5"/>
      <c r="GZ293" s="5"/>
      <c r="HA293" s="5"/>
      <c r="HB293" s="5"/>
      <c r="HC293" s="5"/>
      <c r="HD293" s="5"/>
      <c r="HE293" s="5"/>
      <c r="HF293" s="5"/>
      <c r="HG293" s="5"/>
      <c r="HH293" s="5"/>
      <c r="HI293" s="5"/>
      <c r="HJ293" s="5"/>
      <c r="HK293" s="5"/>
      <c r="HL293" s="5"/>
      <c r="HM293" s="5"/>
      <c r="HN293" s="5"/>
      <c r="HO293" s="5"/>
      <c r="HP293" s="5"/>
      <c r="HQ293" s="5"/>
      <c r="HR293" s="5"/>
      <c r="HS293" s="5"/>
      <c r="HT293" s="5"/>
      <c r="HU293" s="5"/>
      <c r="HV293" s="5"/>
      <c r="HW293" s="5"/>
      <c r="HX293" s="5"/>
    </row>
    <row r="294" spans="1:232" s="14" customFormat="1" ht="14.25" customHeight="1" thickTop="1">
      <c r="A294" s="608"/>
      <c r="B294" s="104"/>
      <c r="C294" s="1128" t="s">
        <v>1426</v>
      </c>
      <c r="D294" s="1129" t="s">
        <v>4504</v>
      </c>
      <c r="E294" s="1129">
        <v>45469</v>
      </c>
      <c r="F294" s="2338" t="s">
        <v>2159</v>
      </c>
      <c r="G294" s="2470" t="s">
        <v>4944</v>
      </c>
      <c r="H294" s="1233" t="s">
        <v>4945</v>
      </c>
      <c r="I294" s="1233">
        <f>I292+7</f>
        <v>45491</v>
      </c>
      <c r="J294" s="1169">
        <f>I294+25</f>
        <v>45516</v>
      </c>
      <c r="K294" s="1169">
        <f>I294+29</f>
        <v>45520</v>
      </c>
      <c r="L294" s="1169">
        <f>I294+33</f>
        <v>45524</v>
      </c>
      <c r="M294" s="1169">
        <f>I294+36</f>
        <v>45527</v>
      </c>
      <c r="N294" s="1169">
        <f>I294+38</f>
        <v>45529</v>
      </c>
      <c r="O294" s="2166"/>
      <c r="P294" s="2166"/>
      <c r="Q294" s="5"/>
      <c r="R294" s="5"/>
      <c r="S294" s="5"/>
      <c r="T294" s="5"/>
      <c r="U294" s="5"/>
      <c r="V294" s="5"/>
      <c r="W294" s="5"/>
      <c r="X294" s="5"/>
      <c r="Y294" s="5"/>
      <c r="Z294" s="5"/>
      <c r="AA294" s="5"/>
      <c r="AB294" s="5"/>
      <c r="AC294" s="5"/>
      <c r="AD294" s="5"/>
      <c r="AE294" s="5"/>
      <c r="AF294" s="5"/>
      <c r="AG294" s="5"/>
      <c r="AH294" s="5"/>
      <c r="AI294" s="5"/>
      <c r="AJ294" s="5"/>
      <c r="AK294" s="5"/>
      <c r="AL294" s="5"/>
      <c r="AM294" s="5"/>
      <c r="AN294" s="5"/>
      <c r="AO294" s="5"/>
      <c r="AP294" s="5"/>
      <c r="AQ294" s="5"/>
      <c r="AR294" s="5"/>
      <c r="AS294" s="5"/>
      <c r="AT294" s="5"/>
      <c r="AU294" s="5"/>
      <c r="AV294" s="5"/>
      <c r="AW294" s="5"/>
      <c r="AX294" s="5"/>
      <c r="AY294" s="5"/>
      <c r="AZ294" s="5"/>
      <c r="BA294" s="5"/>
      <c r="BB294" s="5"/>
      <c r="BC294" s="5"/>
      <c r="BD294" s="5"/>
      <c r="BE294" s="5"/>
      <c r="BF294" s="5"/>
      <c r="BG294" s="5"/>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c r="CF294" s="5"/>
      <c r="CG294" s="5"/>
      <c r="CH294" s="5"/>
      <c r="CI294" s="5"/>
      <c r="CJ294" s="5"/>
      <c r="CK294" s="5"/>
      <c r="CL294" s="5"/>
      <c r="CM294" s="5"/>
      <c r="CN294" s="5"/>
      <c r="CO294" s="5"/>
      <c r="CP294" s="5"/>
      <c r="CQ294" s="5"/>
      <c r="CR294" s="5"/>
      <c r="CS294" s="5"/>
      <c r="CT294" s="5"/>
      <c r="CU294" s="5"/>
      <c r="CV294" s="5"/>
      <c r="CW294" s="5"/>
      <c r="CX294" s="5"/>
      <c r="CY294" s="5"/>
      <c r="CZ294" s="5"/>
      <c r="DA294" s="5"/>
      <c r="DB294" s="5"/>
      <c r="DC294" s="5"/>
      <c r="DD294" s="5"/>
      <c r="DE294" s="5"/>
      <c r="DF294" s="5"/>
      <c r="DG294" s="5"/>
      <c r="DH294" s="5"/>
      <c r="DI294" s="5"/>
      <c r="DJ294" s="5"/>
      <c r="DK294" s="5"/>
      <c r="DL294" s="5"/>
      <c r="DM294" s="5"/>
      <c r="DN294" s="5"/>
      <c r="DO294" s="5"/>
      <c r="DP294" s="5"/>
      <c r="DQ294" s="5"/>
      <c r="DR294" s="5"/>
      <c r="DS294" s="5"/>
      <c r="DT294" s="5"/>
      <c r="DU294" s="5"/>
      <c r="DV294" s="5"/>
      <c r="DW294" s="5"/>
      <c r="DX294" s="5"/>
      <c r="DY294" s="5"/>
      <c r="DZ294" s="5"/>
      <c r="EA294" s="5"/>
      <c r="EB294" s="5"/>
      <c r="EC294" s="5"/>
      <c r="ED294" s="5"/>
      <c r="EE294" s="5"/>
      <c r="EF294" s="5"/>
      <c r="EG294" s="5"/>
      <c r="EH294" s="5"/>
      <c r="EI294" s="5"/>
      <c r="EJ294" s="5"/>
      <c r="EK294" s="5"/>
      <c r="EL294" s="5"/>
      <c r="EM294" s="5"/>
      <c r="EN294" s="5"/>
      <c r="EO294" s="5"/>
      <c r="EP294" s="5"/>
      <c r="EQ294" s="5"/>
      <c r="ER294" s="5"/>
      <c r="ES294" s="5"/>
      <c r="ET294" s="5"/>
      <c r="EU294" s="5"/>
      <c r="EV294" s="5"/>
      <c r="EW294" s="5"/>
      <c r="EX294" s="5"/>
      <c r="EY294" s="5"/>
      <c r="EZ294" s="5"/>
      <c r="FA294" s="5"/>
      <c r="FB294" s="5"/>
      <c r="FC294" s="5"/>
      <c r="FD294" s="5"/>
      <c r="FE294" s="5"/>
      <c r="FF294" s="5"/>
      <c r="FG294" s="5"/>
      <c r="FH294" s="5"/>
      <c r="FI294" s="5"/>
      <c r="FJ294" s="5"/>
      <c r="FK294" s="5"/>
      <c r="FL294" s="5"/>
      <c r="FM294" s="5"/>
      <c r="FN294" s="5"/>
      <c r="FO294" s="5"/>
      <c r="FP294" s="5"/>
      <c r="FQ294" s="5"/>
      <c r="FR294" s="5"/>
      <c r="FS294" s="5"/>
      <c r="FT294" s="5"/>
      <c r="FU294" s="5"/>
      <c r="FV294" s="5"/>
      <c r="FW294" s="5"/>
      <c r="FX294" s="5"/>
      <c r="FY294" s="5"/>
      <c r="FZ294" s="5"/>
      <c r="GA294" s="5"/>
      <c r="GB294" s="5"/>
      <c r="GC294" s="5"/>
      <c r="GD294" s="5"/>
      <c r="GE294" s="5"/>
      <c r="GF294" s="5"/>
      <c r="GG294" s="5"/>
      <c r="GH294" s="5"/>
      <c r="GI294" s="5"/>
      <c r="GJ294" s="5"/>
      <c r="GK294" s="5"/>
      <c r="GL294" s="5"/>
      <c r="GM294" s="5"/>
      <c r="GN294" s="5"/>
      <c r="GO294" s="5"/>
      <c r="GP294" s="5"/>
      <c r="GQ294" s="5"/>
      <c r="GR294" s="5"/>
      <c r="GS294" s="5"/>
      <c r="GT294" s="5"/>
      <c r="GU294" s="5"/>
      <c r="GV294" s="5"/>
      <c r="GW294" s="5"/>
      <c r="GX294" s="5"/>
      <c r="GY294" s="5"/>
      <c r="GZ294" s="5"/>
      <c r="HA294" s="5"/>
      <c r="HB294" s="5"/>
      <c r="HC294" s="5"/>
      <c r="HD294" s="5"/>
      <c r="HE294" s="5"/>
      <c r="HF294" s="5"/>
      <c r="HG294" s="5"/>
      <c r="HH294" s="5"/>
      <c r="HI294" s="5"/>
      <c r="HJ294" s="5"/>
      <c r="HK294" s="5"/>
      <c r="HL294" s="5"/>
      <c r="HM294" s="5"/>
      <c r="HN294" s="5"/>
      <c r="HO294" s="5"/>
      <c r="HP294" s="5"/>
      <c r="HQ294" s="5"/>
      <c r="HR294" s="5"/>
      <c r="HS294" s="5"/>
      <c r="HT294" s="5"/>
      <c r="HU294" s="5"/>
      <c r="HV294" s="5"/>
      <c r="HW294" s="5"/>
      <c r="HX294" s="5"/>
    </row>
    <row r="295" spans="1:232" s="14" customFormat="1" ht="14.25" customHeight="1" thickBot="1">
      <c r="A295" s="608"/>
      <c r="B295" s="104"/>
      <c r="C295" s="3720" t="s">
        <v>2183</v>
      </c>
      <c r="D295" s="3721" t="s">
        <v>4501</v>
      </c>
      <c r="E295" s="3721">
        <v>45467</v>
      </c>
      <c r="F295" s="1664">
        <v>45478</v>
      </c>
      <c r="G295" s="3748"/>
      <c r="H295" s="1307"/>
      <c r="I295" s="1307"/>
      <c r="J295" s="1307"/>
      <c r="K295" s="1307"/>
      <c r="L295" s="1307"/>
      <c r="M295" s="1307"/>
      <c r="N295" s="1307"/>
      <c r="O295" s="2166"/>
      <c r="P295" s="2166"/>
      <c r="Q295" s="5"/>
      <c r="R295" s="5"/>
      <c r="S295" s="5"/>
      <c r="T295" s="5"/>
      <c r="U295" s="5"/>
      <c r="V295" s="5"/>
      <c r="W295" s="5"/>
      <c r="X295" s="5"/>
      <c r="Y295" s="5"/>
      <c r="Z295" s="5"/>
      <c r="AA295" s="5"/>
      <c r="AB295" s="5"/>
      <c r="AC295" s="5"/>
      <c r="AD295" s="5"/>
      <c r="AE295" s="5"/>
      <c r="AF295" s="5"/>
      <c r="AG295" s="5"/>
      <c r="AH295" s="5"/>
      <c r="AI295" s="5"/>
      <c r="AJ295" s="5"/>
      <c r="AK295" s="5"/>
      <c r="AL295" s="5"/>
      <c r="AM295" s="5"/>
      <c r="AN295" s="5"/>
      <c r="AO295" s="5"/>
      <c r="AP295" s="5"/>
      <c r="AQ295" s="5"/>
      <c r="AR295" s="5"/>
      <c r="AS295" s="5"/>
      <c r="AT295" s="5"/>
      <c r="AU295" s="5"/>
      <c r="AV295" s="5"/>
      <c r="AW295" s="5"/>
      <c r="AX295" s="5"/>
      <c r="AY295" s="5"/>
      <c r="AZ295" s="5"/>
      <c r="BA295" s="5"/>
      <c r="BB295" s="5"/>
      <c r="BC295" s="5"/>
      <c r="BD295" s="5"/>
      <c r="BE295" s="5"/>
      <c r="BF295" s="5"/>
      <c r="BG295" s="5"/>
      <c r="BH295" s="5"/>
      <c r="BI295" s="5"/>
      <c r="BJ295" s="5"/>
      <c r="BK295" s="5"/>
      <c r="BL295" s="5"/>
      <c r="BM295" s="5"/>
      <c r="BN295" s="5"/>
      <c r="BO295" s="5"/>
      <c r="BP295" s="5"/>
      <c r="BQ295" s="5"/>
      <c r="BR295" s="5"/>
      <c r="BS295" s="5"/>
      <c r="BT295" s="5"/>
      <c r="BU295" s="5"/>
      <c r="BV295" s="5"/>
      <c r="BW295" s="5"/>
      <c r="BX295" s="5"/>
      <c r="BY295" s="5"/>
      <c r="BZ295" s="5"/>
      <c r="CA295" s="5"/>
      <c r="CB295" s="5"/>
      <c r="CC295" s="5"/>
      <c r="CD295" s="5"/>
      <c r="CE295" s="5"/>
      <c r="CF295" s="5"/>
      <c r="CG295" s="5"/>
      <c r="CH295" s="5"/>
      <c r="CI295" s="5"/>
      <c r="CJ295" s="5"/>
      <c r="CK295" s="5"/>
      <c r="CL295" s="5"/>
      <c r="CM295" s="5"/>
      <c r="CN295" s="5"/>
      <c r="CO295" s="5"/>
      <c r="CP295" s="5"/>
      <c r="CQ295" s="5"/>
      <c r="CR295" s="5"/>
      <c r="CS295" s="5"/>
      <c r="CT295" s="5"/>
      <c r="CU295" s="5"/>
      <c r="CV295" s="5"/>
      <c r="CW295" s="5"/>
      <c r="CX295" s="5"/>
      <c r="CY295" s="5"/>
      <c r="CZ295" s="5"/>
      <c r="DA295" s="5"/>
      <c r="DB295" s="5"/>
      <c r="DC295" s="5"/>
      <c r="DD295" s="5"/>
      <c r="DE295" s="5"/>
      <c r="DF295" s="5"/>
      <c r="DG295" s="5"/>
      <c r="DH295" s="5"/>
      <c r="DI295" s="5"/>
      <c r="DJ295" s="5"/>
      <c r="DK295" s="5"/>
      <c r="DL295" s="5"/>
      <c r="DM295" s="5"/>
      <c r="DN295" s="5"/>
      <c r="DO295" s="5"/>
      <c r="DP295" s="5"/>
      <c r="DQ295" s="5"/>
      <c r="DR295" s="5"/>
      <c r="DS295" s="5"/>
      <c r="DT295" s="5"/>
      <c r="DU295" s="5"/>
      <c r="DV295" s="5"/>
      <c r="DW295" s="5"/>
      <c r="DX295" s="5"/>
      <c r="DY295" s="5"/>
      <c r="DZ295" s="5"/>
      <c r="EA295" s="5"/>
      <c r="EB295" s="5"/>
      <c r="EC295" s="5"/>
      <c r="ED295" s="5"/>
      <c r="EE295" s="5"/>
      <c r="EF295" s="5"/>
      <c r="EG295" s="5"/>
      <c r="EH295" s="5"/>
      <c r="EI295" s="5"/>
      <c r="EJ295" s="5"/>
      <c r="EK295" s="5"/>
      <c r="EL295" s="5"/>
      <c r="EM295" s="5"/>
      <c r="EN295" s="5"/>
      <c r="EO295" s="5"/>
      <c r="EP295" s="5"/>
      <c r="EQ295" s="5"/>
      <c r="ER295" s="5"/>
      <c r="ES295" s="5"/>
      <c r="ET295" s="5"/>
      <c r="EU295" s="5"/>
      <c r="EV295" s="5"/>
      <c r="EW295" s="5"/>
      <c r="EX295" s="5"/>
      <c r="EY295" s="5"/>
      <c r="EZ295" s="5"/>
      <c r="FA295" s="5"/>
      <c r="FB295" s="5"/>
      <c r="FC295" s="5"/>
      <c r="FD295" s="5"/>
      <c r="FE295" s="5"/>
      <c r="FF295" s="5"/>
      <c r="FG295" s="5"/>
      <c r="FH295" s="5"/>
      <c r="FI295" s="5"/>
      <c r="FJ295" s="5"/>
      <c r="FK295" s="5"/>
      <c r="FL295" s="5"/>
      <c r="FM295" s="5"/>
      <c r="FN295" s="5"/>
      <c r="FO295" s="5"/>
      <c r="FP295" s="5"/>
      <c r="FQ295" s="5"/>
      <c r="FR295" s="5"/>
      <c r="FS295" s="5"/>
      <c r="FT295" s="5"/>
      <c r="FU295" s="5"/>
      <c r="FV295" s="5"/>
      <c r="FW295" s="5"/>
      <c r="FX295" s="5"/>
      <c r="FY295" s="5"/>
      <c r="FZ295" s="5"/>
      <c r="GA295" s="5"/>
      <c r="GB295" s="5"/>
      <c r="GC295" s="5"/>
      <c r="GD295" s="5"/>
      <c r="GE295" s="5"/>
      <c r="GF295" s="5"/>
      <c r="GG295" s="5"/>
      <c r="GH295" s="5"/>
      <c r="GI295" s="5"/>
      <c r="GJ295" s="5"/>
      <c r="GK295" s="5"/>
      <c r="GL295" s="5"/>
      <c r="GM295" s="5"/>
      <c r="GN295" s="5"/>
      <c r="GO295" s="5"/>
      <c r="GP295" s="5"/>
      <c r="GQ295" s="5"/>
      <c r="GR295" s="5"/>
      <c r="GS295" s="5"/>
      <c r="GT295" s="5"/>
      <c r="GU295" s="5"/>
      <c r="GV295" s="5"/>
      <c r="GW295" s="5"/>
      <c r="GX295" s="5"/>
      <c r="GY295" s="5"/>
      <c r="GZ295" s="5"/>
      <c r="HA295" s="5"/>
      <c r="HB295" s="5"/>
      <c r="HC295" s="5"/>
      <c r="HD295" s="5"/>
      <c r="HE295" s="5"/>
      <c r="HF295" s="5"/>
      <c r="HG295" s="5"/>
      <c r="HH295" s="5"/>
      <c r="HI295" s="5"/>
      <c r="HJ295" s="5"/>
      <c r="HK295" s="5"/>
      <c r="HL295" s="5"/>
      <c r="HM295" s="5"/>
      <c r="HN295" s="5"/>
      <c r="HO295" s="5"/>
      <c r="HP295" s="5"/>
      <c r="HQ295" s="5"/>
      <c r="HR295" s="5"/>
      <c r="HS295" s="5"/>
      <c r="HT295" s="5"/>
      <c r="HU295" s="5"/>
      <c r="HV295" s="5"/>
      <c r="HW295" s="5"/>
      <c r="HX295" s="5"/>
    </row>
    <row r="296" spans="1:232" s="14" customFormat="1" ht="14.25" customHeight="1" thickTop="1">
      <c r="A296" s="608"/>
      <c r="B296" s="104"/>
      <c r="C296" s="1128" t="s">
        <v>2119</v>
      </c>
      <c r="D296" s="1129" t="s">
        <v>4506</v>
      </c>
      <c r="E296" s="1129">
        <v>45481</v>
      </c>
      <c r="F296" s="1366">
        <f>E296+11</f>
        <v>45492</v>
      </c>
      <c r="G296" s="3747" t="s">
        <v>4946</v>
      </c>
      <c r="H296" s="1233" t="s">
        <v>4947</v>
      </c>
      <c r="I296" s="1233">
        <f>I294+7</f>
        <v>45498</v>
      </c>
      <c r="J296" s="1169">
        <f>I296+25</f>
        <v>45523</v>
      </c>
      <c r="K296" s="1169">
        <f>I296+29</f>
        <v>45527</v>
      </c>
      <c r="L296" s="1169">
        <f>I296+33</f>
        <v>45531</v>
      </c>
      <c r="M296" s="1169">
        <f>I296+36</f>
        <v>45534</v>
      </c>
      <c r="N296" s="1169">
        <f>I296+38</f>
        <v>45536</v>
      </c>
      <c r="O296" s="2166"/>
      <c r="P296" s="2166"/>
      <c r="Q296" s="5"/>
      <c r="R296" s="5"/>
      <c r="S296" s="5"/>
      <c r="T296" s="5"/>
      <c r="U296" s="5"/>
      <c r="V296" s="5"/>
      <c r="W296" s="5"/>
      <c r="X296" s="5"/>
      <c r="Y296" s="5"/>
      <c r="Z296" s="5"/>
      <c r="AA296" s="5"/>
      <c r="AB296" s="5"/>
      <c r="AC296" s="5"/>
      <c r="AD296" s="5"/>
      <c r="AE296" s="5"/>
      <c r="AF296" s="5"/>
      <c r="AG296" s="5"/>
      <c r="AH296" s="5"/>
      <c r="AI296" s="5"/>
      <c r="AJ296" s="5"/>
      <c r="AK296" s="5"/>
      <c r="AL296" s="5"/>
      <c r="AM296" s="5"/>
      <c r="AN296" s="5"/>
      <c r="AO296" s="5"/>
      <c r="AP296" s="5"/>
      <c r="AQ296" s="5"/>
      <c r="AR296" s="5"/>
      <c r="AS296" s="5"/>
      <c r="AT296" s="5"/>
      <c r="AU296" s="5"/>
      <c r="AV296" s="5"/>
      <c r="AW296" s="5"/>
      <c r="AX296" s="5"/>
      <c r="AY296" s="5"/>
      <c r="AZ296" s="5"/>
      <c r="BA296" s="5"/>
      <c r="BB296" s="5"/>
      <c r="BC296" s="5"/>
      <c r="BD296" s="5"/>
      <c r="BE296" s="5"/>
      <c r="BF296" s="5"/>
      <c r="BG296" s="5"/>
      <c r="BH296" s="5"/>
      <c r="BI296" s="5"/>
      <c r="BJ296" s="5"/>
      <c r="BK296" s="5"/>
      <c r="BL296" s="5"/>
      <c r="BM296" s="5"/>
      <c r="BN296" s="5"/>
      <c r="BO296" s="5"/>
      <c r="BP296" s="5"/>
      <c r="BQ296" s="5"/>
      <c r="BR296" s="5"/>
      <c r="BS296" s="5"/>
      <c r="BT296" s="5"/>
      <c r="BU296" s="5"/>
      <c r="BV296" s="5"/>
      <c r="BW296" s="5"/>
      <c r="BX296" s="5"/>
      <c r="BY296" s="5"/>
      <c r="BZ296" s="5"/>
      <c r="CA296" s="5"/>
      <c r="CB296" s="5"/>
      <c r="CC296" s="5"/>
      <c r="CD296" s="5"/>
      <c r="CE296" s="5"/>
      <c r="CF296" s="5"/>
      <c r="CG296" s="5"/>
      <c r="CH296" s="5"/>
      <c r="CI296" s="5"/>
      <c r="CJ296" s="5"/>
      <c r="CK296" s="5"/>
      <c r="CL296" s="5"/>
      <c r="CM296" s="5"/>
      <c r="CN296" s="5"/>
      <c r="CO296" s="5"/>
      <c r="CP296" s="5"/>
      <c r="CQ296" s="5"/>
      <c r="CR296" s="5"/>
      <c r="CS296" s="5"/>
      <c r="CT296" s="5"/>
      <c r="CU296" s="5"/>
      <c r="CV296" s="5"/>
      <c r="CW296" s="5"/>
      <c r="CX296" s="5"/>
      <c r="CY296" s="5"/>
      <c r="CZ296" s="5"/>
      <c r="DA296" s="5"/>
      <c r="DB296" s="5"/>
      <c r="DC296" s="5"/>
      <c r="DD296" s="5"/>
      <c r="DE296" s="5"/>
      <c r="DF296" s="5"/>
      <c r="DG296" s="5"/>
      <c r="DH296" s="5"/>
      <c r="DI296" s="5"/>
      <c r="DJ296" s="5"/>
      <c r="DK296" s="5"/>
      <c r="DL296" s="5"/>
      <c r="DM296" s="5"/>
      <c r="DN296" s="5"/>
      <c r="DO296" s="5"/>
      <c r="DP296" s="5"/>
      <c r="DQ296" s="5"/>
      <c r="DR296" s="5"/>
      <c r="DS296" s="5"/>
      <c r="DT296" s="5"/>
      <c r="DU296" s="5"/>
      <c r="DV296" s="5"/>
      <c r="DW296" s="5"/>
      <c r="DX296" s="5"/>
      <c r="DY296" s="5"/>
      <c r="DZ296" s="5"/>
      <c r="EA296" s="5"/>
      <c r="EB296" s="5"/>
      <c r="EC296" s="5"/>
      <c r="ED296" s="5"/>
      <c r="EE296" s="5"/>
      <c r="EF296" s="5"/>
      <c r="EG296" s="5"/>
      <c r="EH296" s="5"/>
      <c r="EI296" s="5"/>
      <c r="EJ296" s="5"/>
      <c r="EK296" s="5"/>
      <c r="EL296" s="5"/>
      <c r="EM296" s="5"/>
      <c r="EN296" s="5"/>
      <c r="EO296" s="5"/>
      <c r="EP296" s="5"/>
      <c r="EQ296" s="5"/>
      <c r="ER296" s="5"/>
      <c r="ES296" s="5"/>
      <c r="ET296" s="5"/>
      <c r="EU296" s="5"/>
      <c r="EV296" s="5"/>
      <c r="EW296" s="5"/>
      <c r="EX296" s="5"/>
      <c r="EY296" s="5"/>
      <c r="EZ296" s="5"/>
      <c r="FA296" s="5"/>
      <c r="FB296" s="5"/>
      <c r="FC296" s="5"/>
      <c r="FD296" s="5"/>
      <c r="FE296" s="5"/>
      <c r="FF296" s="5"/>
      <c r="FG296" s="5"/>
      <c r="FH296" s="5"/>
      <c r="FI296" s="5"/>
      <c r="FJ296" s="5"/>
      <c r="FK296" s="5"/>
      <c r="FL296" s="5"/>
      <c r="FM296" s="5"/>
      <c r="FN296" s="5"/>
      <c r="FO296" s="5"/>
      <c r="FP296" s="5"/>
      <c r="FQ296" s="5"/>
      <c r="FR296" s="5"/>
      <c r="FS296" s="5"/>
      <c r="FT296" s="5"/>
      <c r="FU296" s="5"/>
      <c r="FV296" s="5"/>
      <c r="FW296" s="5"/>
      <c r="FX296" s="5"/>
      <c r="FY296" s="5"/>
      <c r="FZ296" s="5"/>
      <c r="GA296" s="5"/>
      <c r="GB296" s="5"/>
      <c r="GC296" s="5"/>
      <c r="GD296" s="5"/>
      <c r="GE296" s="5"/>
      <c r="GF296" s="5"/>
      <c r="GG296" s="5"/>
      <c r="GH296" s="5"/>
      <c r="GI296" s="5"/>
      <c r="GJ296" s="5"/>
      <c r="GK296" s="5"/>
      <c r="GL296" s="5"/>
      <c r="GM296" s="5"/>
      <c r="GN296" s="5"/>
      <c r="GO296" s="5"/>
      <c r="GP296" s="5"/>
      <c r="GQ296" s="5"/>
      <c r="GR296" s="5"/>
      <c r="GS296" s="5"/>
      <c r="GT296" s="5"/>
      <c r="GU296" s="5"/>
      <c r="GV296" s="5"/>
      <c r="GW296" s="5"/>
      <c r="GX296" s="5"/>
      <c r="GY296" s="5"/>
      <c r="GZ296" s="5"/>
      <c r="HA296" s="5"/>
      <c r="HB296" s="5"/>
      <c r="HC296" s="5"/>
      <c r="HD296" s="5"/>
      <c r="HE296" s="5"/>
      <c r="HF296" s="5"/>
      <c r="HG296" s="5"/>
      <c r="HH296" s="5"/>
      <c r="HI296" s="5"/>
      <c r="HJ296" s="5"/>
      <c r="HK296" s="5"/>
      <c r="HL296" s="5"/>
      <c r="HM296" s="5"/>
      <c r="HN296" s="5"/>
      <c r="HO296" s="5"/>
      <c r="HP296" s="5"/>
      <c r="HQ296" s="5"/>
      <c r="HR296" s="5"/>
      <c r="HS296" s="5"/>
      <c r="HT296" s="5"/>
      <c r="HU296" s="5"/>
      <c r="HV296" s="5"/>
      <c r="HW296" s="5"/>
      <c r="HX296" s="5"/>
    </row>
    <row r="297" spans="1:232" s="14" customFormat="1" ht="14.25" customHeight="1" thickBot="1">
      <c r="A297" s="608"/>
      <c r="B297" s="104"/>
      <c r="C297" s="1477"/>
      <c r="D297" s="1478"/>
      <c r="E297" s="1478"/>
      <c r="F297" s="2278"/>
      <c r="G297" s="3078"/>
      <c r="H297" s="1307"/>
      <c r="I297" s="1307"/>
      <c r="J297" s="1307"/>
      <c r="K297" s="1307"/>
      <c r="L297" s="1307"/>
      <c r="M297" s="1307"/>
      <c r="N297" s="1307"/>
      <c r="O297" s="2166"/>
      <c r="P297" s="2166"/>
      <c r="Q297" s="5"/>
      <c r="R297" s="5"/>
      <c r="S297" s="5"/>
      <c r="T297" s="5"/>
      <c r="U297" s="5"/>
      <c r="V297" s="5"/>
      <c r="W297" s="5"/>
      <c r="X297" s="5"/>
      <c r="Y297" s="5"/>
      <c r="Z297" s="5"/>
      <c r="AA297" s="5"/>
      <c r="AB297" s="5"/>
      <c r="AC297" s="5"/>
      <c r="AD297" s="5"/>
      <c r="AE297" s="5"/>
      <c r="AF297" s="5"/>
      <c r="AG297" s="5"/>
      <c r="AH297" s="5"/>
      <c r="AI297" s="5"/>
      <c r="AJ297" s="5"/>
      <c r="AK297" s="5"/>
      <c r="AL297" s="5"/>
      <c r="AM297" s="5"/>
      <c r="AN297" s="5"/>
      <c r="AO297" s="5"/>
      <c r="AP297" s="5"/>
      <c r="AQ297" s="5"/>
      <c r="AR297" s="5"/>
      <c r="AS297" s="5"/>
      <c r="AT297" s="5"/>
      <c r="AU297" s="5"/>
      <c r="AV297" s="5"/>
      <c r="AW297" s="5"/>
      <c r="AX297" s="5"/>
      <c r="AY297" s="5"/>
      <c r="AZ297" s="5"/>
      <c r="BA297" s="5"/>
      <c r="BB297" s="5"/>
      <c r="BC297" s="5"/>
      <c r="BD297" s="5"/>
      <c r="BE297" s="5"/>
      <c r="BF297" s="5"/>
      <c r="BG297" s="5"/>
      <c r="BH297" s="5"/>
      <c r="BI297" s="5"/>
      <c r="BJ297" s="5"/>
      <c r="BK297" s="5"/>
      <c r="BL297" s="5"/>
      <c r="BM297" s="5"/>
      <c r="BN297" s="5"/>
      <c r="BO297" s="5"/>
      <c r="BP297" s="5"/>
      <c r="BQ297" s="5"/>
      <c r="BR297" s="5"/>
      <c r="BS297" s="5"/>
      <c r="BT297" s="5"/>
      <c r="BU297" s="5"/>
      <c r="BV297" s="5"/>
      <c r="BW297" s="5"/>
      <c r="BX297" s="5"/>
      <c r="BY297" s="5"/>
      <c r="BZ297" s="5"/>
      <c r="CA297" s="5"/>
      <c r="CB297" s="5"/>
      <c r="CC297" s="5"/>
      <c r="CD297" s="5"/>
      <c r="CE297" s="5"/>
      <c r="CF297" s="5"/>
      <c r="CG297" s="5"/>
      <c r="CH297" s="5"/>
      <c r="CI297" s="5"/>
      <c r="CJ297" s="5"/>
      <c r="CK297" s="5"/>
      <c r="CL297" s="5"/>
      <c r="CM297" s="5"/>
      <c r="CN297" s="5"/>
      <c r="CO297" s="5"/>
      <c r="CP297" s="5"/>
      <c r="CQ297" s="5"/>
      <c r="CR297" s="5"/>
      <c r="CS297" s="5"/>
      <c r="CT297" s="5"/>
      <c r="CU297" s="5"/>
      <c r="CV297" s="5"/>
      <c r="CW297" s="5"/>
      <c r="CX297" s="5"/>
      <c r="CY297" s="5"/>
      <c r="CZ297" s="5"/>
      <c r="DA297" s="5"/>
      <c r="DB297" s="5"/>
      <c r="DC297" s="5"/>
      <c r="DD297" s="5"/>
      <c r="DE297" s="5"/>
      <c r="DF297" s="5"/>
      <c r="DG297" s="5"/>
      <c r="DH297" s="5"/>
      <c r="DI297" s="5"/>
      <c r="DJ297" s="5"/>
      <c r="DK297" s="5"/>
      <c r="DL297" s="5"/>
      <c r="DM297" s="5"/>
      <c r="DN297" s="5"/>
      <c r="DO297" s="5"/>
      <c r="DP297" s="5"/>
      <c r="DQ297" s="5"/>
      <c r="DR297" s="5"/>
      <c r="DS297" s="5"/>
      <c r="DT297" s="5"/>
      <c r="DU297" s="5"/>
      <c r="DV297" s="5"/>
      <c r="DW297" s="5"/>
      <c r="DX297" s="5"/>
      <c r="DY297" s="5"/>
      <c r="DZ297" s="5"/>
      <c r="EA297" s="5"/>
      <c r="EB297" s="5"/>
      <c r="EC297" s="5"/>
      <c r="ED297" s="5"/>
      <c r="EE297" s="5"/>
      <c r="EF297" s="5"/>
      <c r="EG297" s="5"/>
      <c r="EH297" s="5"/>
      <c r="EI297" s="5"/>
      <c r="EJ297" s="5"/>
      <c r="EK297" s="5"/>
      <c r="EL297" s="5"/>
      <c r="EM297" s="5"/>
      <c r="EN297" s="5"/>
      <c r="EO297" s="5"/>
      <c r="EP297" s="5"/>
      <c r="EQ297" s="5"/>
      <c r="ER297" s="5"/>
      <c r="ES297" s="5"/>
      <c r="ET297" s="5"/>
      <c r="EU297" s="5"/>
      <c r="EV297" s="5"/>
      <c r="EW297" s="5"/>
      <c r="EX297" s="5"/>
      <c r="EY297" s="5"/>
      <c r="EZ297" s="5"/>
      <c r="FA297" s="5"/>
      <c r="FB297" s="5"/>
      <c r="FC297" s="5"/>
      <c r="FD297" s="5"/>
      <c r="FE297" s="5"/>
      <c r="FF297" s="5"/>
      <c r="FG297" s="5"/>
      <c r="FH297" s="5"/>
      <c r="FI297" s="5"/>
      <c r="FJ297" s="5"/>
      <c r="FK297" s="5"/>
      <c r="FL297" s="5"/>
      <c r="FM297" s="5"/>
      <c r="FN297" s="5"/>
      <c r="FO297" s="5"/>
      <c r="FP297" s="5"/>
      <c r="FQ297" s="5"/>
      <c r="FR297" s="5"/>
      <c r="FS297" s="5"/>
      <c r="FT297" s="5"/>
      <c r="FU297" s="5"/>
      <c r="FV297" s="5"/>
      <c r="FW297" s="5"/>
      <c r="FX297" s="5"/>
      <c r="FY297" s="5"/>
      <c r="FZ297" s="5"/>
      <c r="GA297" s="5"/>
      <c r="GB297" s="5"/>
      <c r="GC297" s="5"/>
      <c r="GD297" s="5"/>
      <c r="GE297" s="5"/>
      <c r="GF297" s="5"/>
      <c r="GG297" s="5"/>
      <c r="GH297" s="5"/>
      <c r="GI297" s="5"/>
      <c r="GJ297" s="5"/>
      <c r="GK297" s="5"/>
      <c r="GL297" s="5"/>
      <c r="GM297" s="5"/>
      <c r="GN297" s="5"/>
      <c r="GO297" s="5"/>
      <c r="GP297" s="5"/>
      <c r="GQ297" s="5"/>
      <c r="GR297" s="5"/>
      <c r="GS297" s="5"/>
      <c r="GT297" s="5"/>
      <c r="GU297" s="5"/>
      <c r="GV297" s="5"/>
      <c r="GW297" s="5"/>
      <c r="GX297" s="5"/>
      <c r="GY297" s="5"/>
      <c r="GZ297" s="5"/>
      <c r="HA297" s="5"/>
      <c r="HB297" s="5"/>
      <c r="HC297" s="5"/>
      <c r="HD297" s="5"/>
      <c r="HE297" s="5"/>
      <c r="HF297" s="5"/>
      <c r="HG297" s="5"/>
      <c r="HH297" s="5"/>
      <c r="HI297" s="5"/>
      <c r="HJ297" s="5"/>
      <c r="HK297" s="5"/>
      <c r="HL297" s="5"/>
      <c r="HM297" s="5"/>
      <c r="HN297" s="5"/>
      <c r="HO297" s="5"/>
      <c r="HP297" s="5"/>
      <c r="HQ297" s="5"/>
      <c r="HR297" s="5"/>
      <c r="HS297" s="5"/>
      <c r="HT297" s="5"/>
      <c r="HU297" s="5"/>
      <c r="HV297" s="5"/>
      <c r="HW297" s="5"/>
      <c r="HX297" s="5"/>
    </row>
    <row r="298" spans="1:232" s="14" customFormat="1" ht="14.25" customHeight="1" thickTop="1">
      <c r="A298" s="608"/>
      <c r="B298" s="104"/>
      <c r="C298" s="1128" t="s">
        <v>4354</v>
      </c>
      <c r="D298" s="1129" t="s">
        <v>4355</v>
      </c>
      <c r="E298" s="1129">
        <v>45488</v>
      </c>
      <c r="F298" s="1366">
        <f>E298+11</f>
        <v>45499</v>
      </c>
      <c r="G298" s="2779" t="s">
        <v>4948</v>
      </c>
      <c r="H298" s="1233" t="s">
        <v>4949</v>
      </c>
      <c r="I298" s="1233">
        <f>I296+7</f>
        <v>45505</v>
      </c>
      <c r="J298" s="1169">
        <f>I298+25</f>
        <v>45530</v>
      </c>
      <c r="K298" s="1169">
        <f>I298+29</f>
        <v>45534</v>
      </c>
      <c r="L298" s="1169">
        <f>I298+33</f>
        <v>45538</v>
      </c>
      <c r="M298" s="1169">
        <f>I298+36</f>
        <v>45541</v>
      </c>
      <c r="N298" s="1169">
        <f>I298+38</f>
        <v>45543</v>
      </c>
      <c r="O298" s="2166"/>
      <c r="P298" s="2166"/>
      <c r="Q298" s="5"/>
      <c r="R298" s="5"/>
      <c r="S298" s="5"/>
      <c r="T298" s="5"/>
      <c r="U298" s="5"/>
      <c r="V298" s="5"/>
      <c r="W298" s="5"/>
      <c r="X298" s="5"/>
      <c r="Y298" s="5"/>
      <c r="Z298" s="5"/>
      <c r="AA298" s="5"/>
      <c r="AB298" s="5"/>
      <c r="AC298" s="5"/>
      <c r="AD298" s="5"/>
      <c r="AE298" s="5"/>
      <c r="AF298" s="5"/>
      <c r="AG298" s="5"/>
      <c r="AH298" s="5"/>
      <c r="AI298" s="5"/>
      <c r="AJ298" s="5"/>
      <c r="AK298" s="5"/>
      <c r="AL298" s="5"/>
      <c r="AM298" s="5"/>
      <c r="AN298" s="5"/>
      <c r="AO298" s="5"/>
      <c r="AP298" s="5"/>
      <c r="AQ298" s="5"/>
      <c r="AR298" s="5"/>
      <c r="AS298" s="5"/>
      <c r="AT298" s="5"/>
      <c r="AU298" s="5"/>
      <c r="AV298" s="5"/>
      <c r="AW298" s="5"/>
      <c r="AX298" s="5"/>
      <c r="AY298" s="5"/>
      <c r="AZ298" s="5"/>
      <c r="BA298" s="5"/>
      <c r="BB298" s="5"/>
      <c r="BC298" s="5"/>
      <c r="BD298" s="5"/>
      <c r="BE298" s="5"/>
      <c r="BF298" s="5"/>
      <c r="BG298" s="5"/>
      <c r="BH298" s="5"/>
      <c r="BI298" s="5"/>
      <c r="BJ298" s="5"/>
      <c r="BK298" s="5"/>
      <c r="BL298" s="5"/>
      <c r="BM298" s="5"/>
      <c r="BN298" s="5"/>
      <c r="BO298" s="5"/>
      <c r="BP298" s="5"/>
      <c r="BQ298" s="5"/>
      <c r="BR298" s="5"/>
      <c r="BS298" s="5"/>
      <c r="BT298" s="5"/>
      <c r="BU298" s="5"/>
      <c r="BV298" s="5"/>
      <c r="BW298" s="5"/>
      <c r="BX298" s="5"/>
      <c r="BY298" s="5"/>
      <c r="BZ298" s="5"/>
      <c r="CA298" s="5"/>
      <c r="CB298" s="5"/>
      <c r="CC298" s="5"/>
      <c r="CD298" s="5"/>
      <c r="CE298" s="5"/>
      <c r="CF298" s="5"/>
      <c r="CG298" s="5"/>
      <c r="CH298" s="5"/>
      <c r="CI298" s="5"/>
      <c r="CJ298" s="5"/>
      <c r="CK298" s="5"/>
      <c r="CL298" s="5"/>
      <c r="CM298" s="5"/>
      <c r="CN298" s="5"/>
      <c r="CO298" s="5"/>
      <c r="CP298" s="5"/>
      <c r="CQ298" s="5"/>
      <c r="CR298" s="5"/>
      <c r="CS298" s="5"/>
      <c r="CT298" s="5"/>
      <c r="CU298" s="5"/>
      <c r="CV298" s="5"/>
      <c r="CW298" s="5"/>
      <c r="CX298" s="5"/>
      <c r="CY298" s="5"/>
      <c r="CZ298" s="5"/>
      <c r="DA298" s="5"/>
      <c r="DB298" s="5"/>
      <c r="DC298" s="5"/>
      <c r="DD298" s="5"/>
      <c r="DE298" s="5"/>
      <c r="DF298" s="5"/>
      <c r="DG298" s="5"/>
      <c r="DH298" s="5"/>
      <c r="DI298" s="5"/>
      <c r="DJ298" s="5"/>
      <c r="DK298" s="5"/>
      <c r="DL298" s="5"/>
      <c r="DM298" s="5"/>
      <c r="DN298" s="5"/>
      <c r="DO298" s="5"/>
      <c r="DP298" s="5"/>
      <c r="DQ298" s="5"/>
      <c r="DR298" s="5"/>
      <c r="DS298" s="5"/>
      <c r="DT298" s="5"/>
      <c r="DU298" s="5"/>
      <c r="DV298" s="5"/>
      <c r="DW298" s="5"/>
      <c r="DX298" s="5"/>
      <c r="DY298" s="5"/>
      <c r="DZ298" s="5"/>
      <c r="EA298" s="5"/>
      <c r="EB298" s="5"/>
      <c r="EC298" s="5"/>
      <c r="ED298" s="5"/>
      <c r="EE298" s="5"/>
      <c r="EF298" s="5"/>
      <c r="EG298" s="5"/>
      <c r="EH298" s="5"/>
      <c r="EI298" s="5"/>
      <c r="EJ298" s="5"/>
      <c r="EK298" s="5"/>
      <c r="EL298" s="5"/>
      <c r="EM298" s="5"/>
      <c r="EN298" s="5"/>
      <c r="EO298" s="5"/>
      <c r="EP298" s="5"/>
      <c r="EQ298" s="5"/>
      <c r="ER298" s="5"/>
      <c r="ES298" s="5"/>
      <c r="ET298" s="5"/>
      <c r="EU298" s="5"/>
      <c r="EV298" s="5"/>
      <c r="EW298" s="5"/>
      <c r="EX298" s="5"/>
      <c r="EY298" s="5"/>
      <c r="EZ298" s="5"/>
      <c r="FA298" s="5"/>
      <c r="FB298" s="5"/>
      <c r="FC298" s="5"/>
      <c r="FD298" s="5"/>
      <c r="FE298" s="5"/>
      <c r="FF298" s="5"/>
      <c r="FG298" s="5"/>
      <c r="FH298" s="5"/>
      <c r="FI298" s="5"/>
      <c r="FJ298" s="5"/>
      <c r="FK298" s="5"/>
      <c r="FL298" s="5"/>
      <c r="FM298" s="5"/>
      <c r="FN298" s="5"/>
      <c r="FO298" s="5"/>
      <c r="FP298" s="5"/>
      <c r="FQ298" s="5"/>
      <c r="FR298" s="5"/>
      <c r="FS298" s="5"/>
      <c r="FT298" s="5"/>
      <c r="FU298" s="5"/>
      <c r="FV298" s="5"/>
      <c r="FW298" s="5"/>
      <c r="FX298" s="5"/>
      <c r="FY298" s="5"/>
      <c r="FZ298" s="5"/>
      <c r="GA298" s="5"/>
      <c r="GB298" s="5"/>
      <c r="GC298" s="5"/>
      <c r="GD298" s="5"/>
      <c r="GE298" s="5"/>
      <c r="GF298" s="5"/>
      <c r="GG298" s="5"/>
      <c r="GH298" s="5"/>
      <c r="GI298" s="5"/>
      <c r="GJ298" s="5"/>
      <c r="GK298" s="5"/>
      <c r="GL298" s="5"/>
      <c r="GM298" s="5"/>
      <c r="GN298" s="5"/>
      <c r="GO298" s="5"/>
      <c r="GP298" s="5"/>
      <c r="GQ298" s="5"/>
      <c r="GR298" s="5"/>
      <c r="GS298" s="5"/>
      <c r="GT298" s="5"/>
      <c r="GU298" s="5"/>
      <c r="GV298" s="5"/>
      <c r="GW298" s="5"/>
      <c r="GX298" s="5"/>
      <c r="GY298" s="5"/>
      <c r="GZ298" s="5"/>
      <c r="HA298" s="5"/>
      <c r="HB298" s="5"/>
      <c r="HC298" s="5"/>
      <c r="HD298" s="5"/>
      <c r="HE298" s="5"/>
      <c r="HF298" s="5"/>
      <c r="HG298" s="5"/>
      <c r="HH298" s="5"/>
      <c r="HI298" s="5"/>
      <c r="HJ298" s="5"/>
      <c r="HK298" s="5"/>
      <c r="HL298" s="5"/>
      <c r="HM298" s="5"/>
      <c r="HN298" s="5"/>
      <c r="HO298" s="5"/>
      <c r="HP298" s="5"/>
      <c r="HQ298" s="5"/>
      <c r="HR298" s="5"/>
      <c r="HS298" s="5"/>
      <c r="HT298" s="5"/>
      <c r="HU298" s="5"/>
      <c r="HV298" s="5"/>
      <c r="HW298" s="5"/>
      <c r="HX298" s="5"/>
    </row>
    <row r="299" spans="1:232" s="14" customFormat="1" ht="14.25" customHeight="1" thickBot="1">
      <c r="A299" s="608"/>
      <c r="B299" s="104"/>
      <c r="C299" s="1477"/>
      <c r="D299" s="1478"/>
      <c r="E299" s="1478"/>
      <c r="F299" s="2278"/>
      <c r="G299" s="3078"/>
      <c r="H299" s="1307"/>
      <c r="I299" s="1307"/>
      <c r="J299" s="1307"/>
      <c r="K299" s="1307"/>
      <c r="L299" s="1307"/>
      <c r="M299" s="1307"/>
      <c r="N299" s="1307"/>
      <c r="O299" s="2166"/>
      <c r="P299" s="2166"/>
      <c r="Q299" s="5"/>
      <c r="R299" s="5"/>
      <c r="S299" s="5"/>
      <c r="T299" s="5"/>
      <c r="U299" s="5"/>
      <c r="V299" s="5"/>
      <c r="W299" s="5"/>
      <c r="X299" s="5"/>
      <c r="Y299" s="5"/>
      <c r="Z299" s="5"/>
      <c r="AA299" s="5"/>
      <c r="AB299" s="5"/>
      <c r="AC299" s="5"/>
      <c r="AD299" s="5"/>
      <c r="AE299" s="5"/>
      <c r="AF299" s="5"/>
      <c r="AG299" s="5"/>
      <c r="AH299" s="5"/>
      <c r="AI299" s="5"/>
      <c r="AJ299" s="5"/>
      <c r="AK299" s="5"/>
      <c r="AL299" s="5"/>
      <c r="AM299" s="5"/>
      <c r="AN299" s="5"/>
      <c r="AO299" s="5"/>
      <c r="AP299" s="5"/>
      <c r="AQ299" s="5"/>
      <c r="AR299" s="5"/>
      <c r="AS299" s="5"/>
      <c r="AT299" s="5"/>
      <c r="AU299" s="5"/>
      <c r="AV299" s="5"/>
      <c r="AW299" s="5"/>
      <c r="AX299" s="5"/>
      <c r="AY299" s="5"/>
      <c r="AZ299" s="5"/>
      <c r="BA299" s="5"/>
      <c r="BB299" s="5"/>
      <c r="BC299" s="5"/>
      <c r="BD299" s="5"/>
      <c r="BE299" s="5"/>
      <c r="BF299" s="5"/>
      <c r="BG299" s="5"/>
      <c r="BH299" s="5"/>
      <c r="BI299" s="5"/>
      <c r="BJ299" s="5"/>
      <c r="BK299" s="5"/>
      <c r="BL299" s="5"/>
      <c r="BM299" s="5"/>
      <c r="BN299" s="5"/>
      <c r="BO299" s="5"/>
      <c r="BP299" s="5"/>
      <c r="BQ299" s="5"/>
      <c r="BR299" s="5"/>
      <c r="BS299" s="5"/>
      <c r="BT299" s="5"/>
      <c r="BU299" s="5"/>
      <c r="BV299" s="5"/>
      <c r="BW299" s="5"/>
      <c r="BX299" s="5"/>
      <c r="BY299" s="5"/>
      <c r="BZ299" s="5"/>
      <c r="CA299" s="5"/>
      <c r="CB299" s="5"/>
      <c r="CC299" s="5"/>
      <c r="CD299" s="5"/>
      <c r="CE299" s="5"/>
      <c r="CF299" s="5"/>
      <c r="CG299" s="5"/>
      <c r="CH299" s="5"/>
      <c r="CI299" s="5"/>
      <c r="CJ299" s="5"/>
      <c r="CK299" s="5"/>
      <c r="CL299" s="5"/>
      <c r="CM299" s="5"/>
      <c r="CN299" s="5"/>
      <c r="CO299" s="5"/>
      <c r="CP299" s="5"/>
      <c r="CQ299" s="5"/>
      <c r="CR299" s="5"/>
      <c r="CS299" s="5"/>
      <c r="CT299" s="5"/>
      <c r="CU299" s="5"/>
      <c r="CV299" s="5"/>
      <c r="CW299" s="5"/>
      <c r="CX299" s="5"/>
      <c r="CY299" s="5"/>
      <c r="CZ299" s="5"/>
      <c r="DA299" s="5"/>
      <c r="DB299" s="5"/>
      <c r="DC299" s="5"/>
      <c r="DD299" s="5"/>
      <c r="DE299" s="5"/>
      <c r="DF299" s="5"/>
      <c r="DG299" s="5"/>
      <c r="DH299" s="5"/>
      <c r="DI299" s="5"/>
      <c r="DJ299" s="5"/>
      <c r="DK299" s="5"/>
      <c r="DL299" s="5"/>
      <c r="DM299" s="5"/>
      <c r="DN299" s="5"/>
      <c r="DO299" s="5"/>
      <c r="DP299" s="5"/>
      <c r="DQ299" s="5"/>
      <c r="DR299" s="5"/>
      <c r="DS299" s="5"/>
      <c r="DT299" s="5"/>
      <c r="DU299" s="5"/>
      <c r="DV299" s="5"/>
      <c r="DW299" s="5"/>
      <c r="DX299" s="5"/>
      <c r="DY299" s="5"/>
      <c r="DZ299" s="5"/>
      <c r="EA299" s="5"/>
      <c r="EB299" s="5"/>
      <c r="EC299" s="5"/>
      <c r="ED299" s="5"/>
      <c r="EE299" s="5"/>
      <c r="EF299" s="5"/>
      <c r="EG299" s="5"/>
      <c r="EH299" s="5"/>
      <c r="EI299" s="5"/>
      <c r="EJ299" s="5"/>
      <c r="EK299" s="5"/>
      <c r="EL299" s="5"/>
      <c r="EM299" s="5"/>
      <c r="EN299" s="5"/>
      <c r="EO299" s="5"/>
      <c r="EP299" s="5"/>
      <c r="EQ299" s="5"/>
      <c r="ER299" s="5"/>
      <c r="ES299" s="5"/>
      <c r="ET299" s="5"/>
      <c r="EU299" s="5"/>
      <c r="EV299" s="5"/>
      <c r="EW299" s="5"/>
      <c r="EX299" s="5"/>
      <c r="EY299" s="5"/>
      <c r="EZ299" s="5"/>
      <c r="FA299" s="5"/>
      <c r="FB299" s="5"/>
      <c r="FC299" s="5"/>
      <c r="FD299" s="5"/>
      <c r="FE299" s="5"/>
      <c r="FF299" s="5"/>
      <c r="FG299" s="5"/>
      <c r="FH299" s="5"/>
      <c r="FI299" s="5"/>
      <c r="FJ299" s="5"/>
      <c r="FK299" s="5"/>
      <c r="FL299" s="5"/>
      <c r="FM299" s="5"/>
      <c r="FN299" s="5"/>
      <c r="FO299" s="5"/>
      <c r="FP299" s="5"/>
      <c r="FQ299" s="5"/>
      <c r="FR299" s="5"/>
      <c r="FS299" s="5"/>
      <c r="FT299" s="5"/>
      <c r="FU299" s="5"/>
      <c r="FV299" s="5"/>
      <c r="FW299" s="5"/>
      <c r="FX299" s="5"/>
      <c r="FY299" s="5"/>
      <c r="FZ299" s="5"/>
      <c r="GA299" s="5"/>
      <c r="GB299" s="5"/>
      <c r="GC299" s="5"/>
      <c r="GD299" s="5"/>
      <c r="GE299" s="5"/>
      <c r="GF299" s="5"/>
      <c r="GG299" s="5"/>
      <c r="GH299" s="5"/>
      <c r="GI299" s="5"/>
      <c r="GJ299" s="5"/>
      <c r="GK299" s="5"/>
      <c r="GL299" s="5"/>
      <c r="GM299" s="5"/>
      <c r="GN299" s="5"/>
      <c r="GO299" s="5"/>
      <c r="GP299" s="5"/>
      <c r="GQ299" s="5"/>
      <c r="GR299" s="5"/>
      <c r="GS299" s="5"/>
      <c r="GT299" s="5"/>
      <c r="GU299" s="5"/>
      <c r="GV299" s="5"/>
      <c r="GW299" s="5"/>
      <c r="GX299" s="5"/>
      <c r="GY299" s="5"/>
      <c r="GZ299" s="5"/>
      <c r="HA299" s="5"/>
      <c r="HB299" s="5"/>
      <c r="HC299" s="5"/>
      <c r="HD299" s="5"/>
      <c r="HE299" s="5"/>
      <c r="HF299" s="5"/>
      <c r="HG299" s="5"/>
      <c r="HH299" s="5"/>
      <c r="HI299" s="5"/>
      <c r="HJ299" s="5"/>
      <c r="HK299" s="5"/>
      <c r="HL299" s="5"/>
      <c r="HM299" s="5"/>
      <c r="HN299" s="5"/>
      <c r="HO299" s="5"/>
      <c r="HP299" s="5"/>
      <c r="HQ299" s="5"/>
      <c r="HR299" s="5"/>
      <c r="HS299" s="5"/>
      <c r="HT299" s="5"/>
      <c r="HU299" s="5"/>
      <c r="HV299" s="5"/>
      <c r="HW299" s="5"/>
      <c r="HX299" s="5"/>
    </row>
    <row r="300" spans="1:232" s="14" customFormat="1" ht="14.25" customHeight="1" thickTop="1">
      <c r="A300" s="608"/>
      <c r="B300" s="104"/>
      <c r="C300" s="1128" t="s">
        <v>4491</v>
      </c>
      <c r="D300" s="1129" t="s">
        <v>4511</v>
      </c>
      <c r="E300" s="1129">
        <v>45490</v>
      </c>
      <c r="F300" s="1366">
        <f>E300+11</f>
        <v>45501</v>
      </c>
      <c r="G300" s="2779" t="s">
        <v>4950</v>
      </c>
      <c r="H300" s="1233" t="s">
        <v>4951</v>
      </c>
      <c r="I300" s="1233">
        <f>I298+7</f>
        <v>45512</v>
      </c>
      <c r="J300" s="1169">
        <f>I300+25</f>
        <v>45537</v>
      </c>
      <c r="K300" s="1169">
        <f>I300+29</f>
        <v>45541</v>
      </c>
      <c r="L300" s="1169">
        <f>I300+33</f>
        <v>45545</v>
      </c>
      <c r="M300" s="1169">
        <f>I300+36</f>
        <v>45548</v>
      </c>
      <c r="N300" s="1169">
        <f>I300+38</f>
        <v>45550</v>
      </c>
      <c r="O300" s="2166"/>
      <c r="P300" s="2166"/>
      <c r="Q300" s="5"/>
      <c r="R300" s="5"/>
      <c r="S300" s="5"/>
      <c r="T300" s="5"/>
      <c r="U300" s="5"/>
      <c r="V300" s="5"/>
      <c r="W300" s="5"/>
      <c r="X300" s="5"/>
      <c r="Y300" s="5"/>
      <c r="Z300" s="5"/>
      <c r="AA300" s="5"/>
      <c r="AB300" s="5"/>
      <c r="AC300" s="5"/>
      <c r="AD300" s="5"/>
      <c r="AE300" s="5"/>
      <c r="AF300" s="5"/>
      <c r="AG300" s="5"/>
      <c r="AH300" s="5"/>
      <c r="AI300" s="5"/>
      <c r="AJ300" s="5"/>
      <c r="AK300" s="5"/>
      <c r="AL300" s="5"/>
      <c r="AM300" s="5"/>
      <c r="AN300" s="5"/>
      <c r="AO300" s="5"/>
      <c r="AP300" s="5"/>
      <c r="AQ300" s="5"/>
      <c r="AR300" s="5"/>
      <c r="AS300" s="5"/>
      <c r="AT300" s="5"/>
      <c r="AU300" s="5"/>
      <c r="AV300" s="5"/>
      <c r="AW300" s="5"/>
      <c r="AX300" s="5"/>
      <c r="AY300" s="5"/>
      <c r="AZ300" s="5"/>
      <c r="BA300" s="5"/>
      <c r="BB300" s="5"/>
      <c r="BC300" s="5"/>
      <c r="BD300" s="5"/>
      <c r="BE300" s="5"/>
      <c r="BF300" s="5"/>
      <c r="BG300" s="5"/>
      <c r="BH300" s="5"/>
      <c r="BI300" s="5"/>
      <c r="BJ300" s="5"/>
      <c r="BK300" s="5"/>
      <c r="BL300" s="5"/>
      <c r="BM300" s="5"/>
      <c r="BN300" s="5"/>
      <c r="BO300" s="5"/>
      <c r="BP300" s="5"/>
      <c r="BQ300" s="5"/>
      <c r="BR300" s="5"/>
      <c r="BS300" s="5"/>
      <c r="BT300" s="5"/>
      <c r="BU300" s="5"/>
      <c r="BV300" s="5"/>
      <c r="BW300" s="5"/>
      <c r="BX300" s="5"/>
      <c r="BY300" s="5"/>
      <c r="BZ300" s="5"/>
      <c r="CA300" s="5"/>
      <c r="CB300" s="5"/>
      <c r="CC300" s="5"/>
      <c r="CD300" s="5"/>
      <c r="CE300" s="5"/>
      <c r="CF300" s="5"/>
      <c r="CG300" s="5"/>
      <c r="CH300" s="5"/>
      <c r="CI300" s="5"/>
      <c r="CJ300" s="5"/>
      <c r="CK300" s="5"/>
      <c r="CL300" s="5"/>
      <c r="CM300" s="5"/>
      <c r="CN300" s="5"/>
      <c r="CO300" s="5"/>
      <c r="CP300" s="5"/>
      <c r="CQ300" s="5"/>
      <c r="CR300" s="5"/>
      <c r="CS300" s="5"/>
      <c r="CT300" s="5"/>
      <c r="CU300" s="5"/>
      <c r="CV300" s="5"/>
      <c r="CW300" s="5"/>
      <c r="CX300" s="5"/>
      <c r="CY300" s="5"/>
      <c r="CZ300" s="5"/>
      <c r="DA300" s="5"/>
      <c r="DB300" s="5"/>
      <c r="DC300" s="5"/>
      <c r="DD300" s="5"/>
      <c r="DE300" s="5"/>
      <c r="DF300" s="5"/>
      <c r="DG300" s="5"/>
      <c r="DH300" s="5"/>
      <c r="DI300" s="5"/>
      <c r="DJ300" s="5"/>
      <c r="DK300" s="5"/>
      <c r="DL300" s="5"/>
      <c r="DM300" s="5"/>
      <c r="DN300" s="5"/>
      <c r="DO300" s="5"/>
      <c r="DP300" s="5"/>
      <c r="DQ300" s="5"/>
      <c r="DR300" s="5"/>
      <c r="DS300" s="5"/>
      <c r="DT300" s="5"/>
      <c r="DU300" s="5"/>
      <c r="DV300" s="5"/>
      <c r="DW300" s="5"/>
      <c r="DX300" s="5"/>
      <c r="DY300" s="5"/>
      <c r="DZ300" s="5"/>
      <c r="EA300" s="5"/>
      <c r="EB300" s="5"/>
      <c r="EC300" s="5"/>
      <c r="ED300" s="5"/>
      <c r="EE300" s="5"/>
      <c r="EF300" s="5"/>
      <c r="EG300" s="5"/>
      <c r="EH300" s="5"/>
      <c r="EI300" s="5"/>
      <c r="EJ300" s="5"/>
      <c r="EK300" s="5"/>
      <c r="EL300" s="5"/>
      <c r="EM300" s="5"/>
      <c r="EN300" s="5"/>
      <c r="EO300" s="5"/>
      <c r="EP300" s="5"/>
      <c r="EQ300" s="5"/>
      <c r="ER300" s="5"/>
      <c r="ES300" s="5"/>
      <c r="ET300" s="5"/>
      <c r="EU300" s="5"/>
      <c r="EV300" s="5"/>
      <c r="EW300" s="5"/>
      <c r="EX300" s="5"/>
      <c r="EY300" s="5"/>
      <c r="EZ300" s="5"/>
      <c r="FA300" s="5"/>
      <c r="FB300" s="5"/>
      <c r="FC300" s="5"/>
      <c r="FD300" s="5"/>
      <c r="FE300" s="5"/>
      <c r="FF300" s="5"/>
      <c r="FG300" s="5"/>
      <c r="FH300" s="5"/>
      <c r="FI300" s="5"/>
      <c r="FJ300" s="5"/>
      <c r="FK300" s="5"/>
      <c r="FL300" s="5"/>
      <c r="FM300" s="5"/>
      <c r="FN300" s="5"/>
      <c r="FO300" s="5"/>
      <c r="FP300" s="5"/>
      <c r="FQ300" s="5"/>
      <c r="FR300" s="5"/>
      <c r="FS300" s="5"/>
      <c r="FT300" s="5"/>
      <c r="FU300" s="5"/>
      <c r="FV300" s="5"/>
      <c r="FW300" s="5"/>
      <c r="FX300" s="5"/>
      <c r="FY300" s="5"/>
      <c r="FZ300" s="5"/>
      <c r="GA300" s="5"/>
      <c r="GB300" s="5"/>
      <c r="GC300" s="5"/>
      <c r="GD300" s="5"/>
      <c r="GE300" s="5"/>
      <c r="GF300" s="5"/>
      <c r="GG300" s="5"/>
      <c r="GH300" s="5"/>
      <c r="GI300" s="5"/>
      <c r="GJ300" s="5"/>
      <c r="GK300" s="5"/>
      <c r="GL300" s="5"/>
      <c r="GM300" s="5"/>
      <c r="GN300" s="5"/>
      <c r="GO300" s="5"/>
      <c r="GP300" s="5"/>
      <c r="GQ300" s="5"/>
      <c r="GR300" s="5"/>
      <c r="GS300" s="5"/>
      <c r="GT300" s="5"/>
      <c r="GU300" s="5"/>
      <c r="GV300" s="5"/>
      <c r="GW300" s="5"/>
      <c r="GX300" s="5"/>
      <c r="GY300" s="5"/>
      <c r="GZ300" s="5"/>
      <c r="HA300" s="5"/>
      <c r="HB300" s="5"/>
      <c r="HC300" s="5"/>
      <c r="HD300" s="5"/>
      <c r="HE300" s="5"/>
      <c r="HF300" s="5"/>
      <c r="HG300" s="5"/>
      <c r="HH300" s="5"/>
      <c r="HI300" s="5"/>
      <c r="HJ300" s="5"/>
      <c r="HK300" s="5"/>
      <c r="HL300" s="5"/>
      <c r="HM300" s="5"/>
      <c r="HN300" s="5"/>
      <c r="HO300" s="5"/>
      <c r="HP300" s="5"/>
      <c r="HQ300" s="5"/>
      <c r="HR300" s="5"/>
      <c r="HS300" s="5"/>
      <c r="HT300" s="5"/>
      <c r="HU300" s="5"/>
      <c r="HV300" s="5"/>
      <c r="HW300" s="5"/>
      <c r="HX300" s="5"/>
    </row>
    <row r="301" spans="1:232" s="14" customFormat="1" ht="14.25" customHeight="1" thickBot="1">
      <c r="A301" s="608"/>
      <c r="B301" s="104"/>
      <c r="C301" s="3308"/>
      <c r="D301" s="1478"/>
      <c r="E301" s="1478"/>
      <c r="F301" s="2278"/>
      <c r="G301" s="3078"/>
      <c r="H301" s="1307"/>
      <c r="I301" s="1307"/>
      <c r="J301" s="1307"/>
      <c r="K301" s="1307"/>
      <c r="L301" s="1307"/>
      <c r="M301" s="1307"/>
      <c r="N301" s="1307"/>
      <c r="O301" s="2166"/>
      <c r="P301" s="2166"/>
      <c r="Q301" s="5"/>
      <c r="R301" s="5"/>
      <c r="S301" s="5"/>
      <c r="T301" s="5"/>
      <c r="U301" s="5"/>
      <c r="V301" s="5"/>
      <c r="W301" s="5"/>
      <c r="X301" s="5"/>
      <c r="Y301" s="5"/>
      <c r="Z301" s="5"/>
      <c r="AA301" s="5"/>
      <c r="AB301" s="5"/>
      <c r="AC301" s="5"/>
      <c r="AD301" s="5"/>
      <c r="AE301" s="5"/>
      <c r="AF301" s="5"/>
      <c r="AG301" s="5"/>
      <c r="AH301" s="5"/>
      <c r="AI301" s="5"/>
      <c r="AJ301" s="5"/>
      <c r="AK301" s="5"/>
      <c r="AL301" s="5"/>
      <c r="AM301" s="5"/>
      <c r="AN301" s="5"/>
      <c r="AO301" s="5"/>
      <c r="AP301" s="5"/>
      <c r="AQ301" s="5"/>
      <c r="AR301" s="5"/>
      <c r="AS301" s="5"/>
      <c r="AT301" s="5"/>
      <c r="AU301" s="5"/>
      <c r="AV301" s="5"/>
      <c r="AW301" s="5"/>
      <c r="AX301" s="5"/>
      <c r="AY301" s="5"/>
      <c r="AZ301" s="5"/>
      <c r="BA301" s="5"/>
      <c r="BB301" s="5"/>
      <c r="BC301" s="5"/>
      <c r="BD301" s="5"/>
      <c r="BE301" s="5"/>
      <c r="BF301" s="5"/>
      <c r="BG301" s="5"/>
      <c r="BH301" s="5"/>
      <c r="BI301" s="5"/>
      <c r="BJ301" s="5"/>
      <c r="BK301" s="5"/>
      <c r="BL301" s="5"/>
      <c r="BM301" s="5"/>
      <c r="BN301" s="5"/>
      <c r="BO301" s="5"/>
      <c r="BP301" s="5"/>
      <c r="BQ301" s="5"/>
      <c r="BR301" s="5"/>
      <c r="BS301" s="5"/>
      <c r="BT301" s="5"/>
      <c r="BU301" s="5"/>
      <c r="BV301" s="5"/>
      <c r="BW301" s="5"/>
      <c r="BX301" s="5"/>
      <c r="BY301" s="5"/>
      <c r="BZ301" s="5"/>
      <c r="CA301" s="5"/>
      <c r="CB301" s="5"/>
      <c r="CC301" s="5"/>
      <c r="CD301" s="5"/>
      <c r="CE301" s="5"/>
      <c r="CF301" s="5"/>
      <c r="CG301" s="5"/>
      <c r="CH301" s="5"/>
      <c r="CI301" s="5"/>
      <c r="CJ301" s="5"/>
      <c r="CK301" s="5"/>
      <c r="CL301" s="5"/>
      <c r="CM301" s="5"/>
      <c r="CN301" s="5"/>
      <c r="CO301" s="5"/>
      <c r="CP301" s="5"/>
      <c r="CQ301" s="5"/>
      <c r="CR301" s="5"/>
      <c r="CS301" s="5"/>
      <c r="CT301" s="5"/>
      <c r="CU301" s="5"/>
      <c r="CV301" s="5"/>
      <c r="CW301" s="5"/>
      <c r="CX301" s="5"/>
      <c r="CY301" s="5"/>
      <c r="CZ301" s="5"/>
      <c r="DA301" s="5"/>
      <c r="DB301" s="5"/>
      <c r="DC301" s="5"/>
      <c r="DD301" s="5"/>
      <c r="DE301" s="5"/>
      <c r="DF301" s="5"/>
      <c r="DG301" s="5"/>
      <c r="DH301" s="5"/>
      <c r="DI301" s="5"/>
      <c r="DJ301" s="5"/>
      <c r="DK301" s="5"/>
      <c r="DL301" s="5"/>
      <c r="DM301" s="5"/>
      <c r="DN301" s="5"/>
      <c r="DO301" s="5"/>
      <c r="DP301" s="5"/>
      <c r="DQ301" s="5"/>
      <c r="DR301" s="5"/>
      <c r="DS301" s="5"/>
      <c r="DT301" s="5"/>
      <c r="DU301" s="5"/>
      <c r="DV301" s="5"/>
      <c r="DW301" s="5"/>
      <c r="DX301" s="5"/>
      <c r="DY301" s="5"/>
      <c r="DZ301" s="5"/>
      <c r="EA301" s="5"/>
      <c r="EB301" s="5"/>
      <c r="EC301" s="5"/>
      <c r="ED301" s="5"/>
      <c r="EE301" s="5"/>
      <c r="EF301" s="5"/>
      <c r="EG301" s="5"/>
      <c r="EH301" s="5"/>
      <c r="EI301" s="5"/>
      <c r="EJ301" s="5"/>
      <c r="EK301" s="5"/>
      <c r="EL301" s="5"/>
      <c r="EM301" s="5"/>
      <c r="EN301" s="5"/>
      <c r="EO301" s="5"/>
      <c r="EP301" s="5"/>
      <c r="EQ301" s="5"/>
      <c r="ER301" s="5"/>
      <c r="ES301" s="5"/>
      <c r="ET301" s="5"/>
      <c r="EU301" s="5"/>
      <c r="EV301" s="5"/>
      <c r="EW301" s="5"/>
      <c r="EX301" s="5"/>
      <c r="EY301" s="5"/>
      <c r="EZ301" s="5"/>
      <c r="FA301" s="5"/>
      <c r="FB301" s="5"/>
      <c r="FC301" s="5"/>
      <c r="FD301" s="5"/>
      <c r="FE301" s="5"/>
      <c r="FF301" s="5"/>
      <c r="FG301" s="5"/>
      <c r="FH301" s="5"/>
      <c r="FI301" s="5"/>
      <c r="FJ301" s="5"/>
      <c r="FK301" s="5"/>
      <c r="FL301" s="5"/>
      <c r="FM301" s="5"/>
      <c r="FN301" s="5"/>
      <c r="FO301" s="5"/>
      <c r="FP301" s="5"/>
      <c r="FQ301" s="5"/>
      <c r="FR301" s="5"/>
      <c r="FS301" s="5"/>
      <c r="FT301" s="5"/>
      <c r="FU301" s="5"/>
      <c r="FV301" s="5"/>
      <c r="FW301" s="5"/>
      <c r="FX301" s="5"/>
      <c r="FY301" s="5"/>
      <c r="FZ301" s="5"/>
      <c r="GA301" s="5"/>
      <c r="GB301" s="5"/>
      <c r="GC301" s="5"/>
      <c r="GD301" s="5"/>
      <c r="GE301" s="5"/>
      <c r="GF301" s="5"/>
      <c r="GG301" s="5"/>
      <c r="GH301" s="5"/>
      <c r="GI301" s="5"/>
      <c r="GJ301" s="5"/>
      <c r="GK301" s="5"/>
      <c r="GL301" s="5"/>
      <c r="GM301" s="5"/>
      <c r="GN301" s="5"/>
      <c r="GO301" s="5"/>
      <c r="GP301" s="5"/>
      <c r="GQ301" s="5"/>
      <c r="GR301" s="5"/>
      <c r="GS301" s="5"/>
      <c r="GT301" s="5"/>
      <c r="GU301" s="5"/>
      <c r="GV301" s="5"/>
      <c r="GW301" s="5"/>
      <c r="GX301" s="5"/>
      <c r="GY301" s="5"/>
      <c r="GZ301" s="5"/>
      <c r="HA301" s="5"/>
      <c r="HB301" s="5"/>
      <c r="HC301" s="5"/>
      <c r="HD301" s="5"/>
      <c r="HE301" s="5"/>
      <c r="HF301" s="5"/>
      <c r="HG301" s="5"/>
      <c r="HH301" s="5"/>
      <c r="HI301" s="5"/>
      <c r="HJ301" s="5"/>
      <c r="HK301" s="5"/>
      <c r="HL301" s="5"/>
      <c r="HM301" s="5"/>
      <c r="HN301" s="5"/>
      <c r="HO301" s="5"/>
      <c r="HP301" s="5"/>
      <c r="HQ301" s="5"/>
      <c r="HR301" s="5"/>
      <c r="HS301" s="5"/>
      <c r="HT301" s="5"/>
      <c r="HU301" s="5"/>
      <c r="HV301" s="5"/>
      <c r="HW301" s="5"/>
      <c r="HX301" s="5"/>
    </row>
    <row r="302" spans="1:232" s="14" customFormat="1" ht="14.25" customHeight="1" thickTop="1">
      <c r="A302" s="608"/>
      <c r="B302" s="104"/>
      <c r="C302" s="1128" t="s">
        <v>2078</v>
      </c>
      <c r="D302" s="1129" t="s">
        <v>4513</v>
      </c>
      <c r="E302" s="1129">
        <f>E300+7</f>
        <v>45497</v>
      </c>
      <c r="F302" s="1366">
        <f>E302+11</f>
        <v>45508</v>
      </c>
      <c r="G302" s="2470" t="s">
        <v>4889</v>
      </c>
      <c r="H302" s="1233" t="s">
        <v>4952</v>
      </c>
      <c r="I302" s="1233">
        <f>I300+7</f>
        <v>45519</v>
      </c>
      <c r="J302" s="1169">
        <f>I302+25</f>
        <v>45544</v>
      </c>
      <c r="K302" s="1169">
        <f>I302+29</f>
        <v>45548</v>
      </c>
      <c r="L302" s="1169">
        <f>I302+33</f>
        <v>45552</v>
      </c>
      <c r="M302" s="1169">
        <f>I302+36</f>
        <v>45555</v>
      </c>
      <c r="N302" s="1169">
        <f>I302+38</f>
        <v>45557</v>
      </c>
      <c r="O302" s="2166"/>
      <c r="P302" s="2166"/>
      <c r="Q302" s="5"/>
      <c r="R302" s="5"/>
      <c r="S302" s="5"/>
      <c r="T302" s="5"/>
      <c r="U302" s="5"/>
      <c r="V302" s="5"/>
      <c r="W302" s="5"/>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c r="AY302" s="5"/>
      <c r="AZ302" s="5"/>
      <c r="BA302" s="5"/>
      <c r="BB302" s="5"/>
      <c r="BC302" s="5"/>
      <c r="BD302" s="5"/>
      <c r="BE302" s="5"/>
      <c r="BF302" s="5"/>
      <c r="BG302" s="5"/>
      <c r="BH302" s="5"/>
      <c r="BI302" s="5"/>
      <c r="BJ302" s="5"/>
      <c r="BK302" s="5"/>
      <c r="BL302" s="5"/>
      <c r="BM302" s="5"/>
      <c r="BN302" s="5"/>
      <c r="BO302" s="5"/>
      <c r="BP302" s="5"/>
      <c r="BQ302" s="5"/>
      <c r="BR302" s="5"/>
      <c r="BS302" s="5"/>
      <c r="BT302" s="5"/>
      <c r="BU302" s="5"/>
      <c r="BV302" s="5"/>
      <c r="BW302" s="5"/>
      <c r="BX302" s="5"/>
      <c r="BY302" s="5"/>
      <c r="BZ302" s="5"/>
      <c r="CA302" s="5"/>
      <c r="CB302" s="5"/>
      <c r="CC302" s="5"/>
      <c r="CD302" s="5"/>
      <c r="CE302" s="5"/>
      <c r="CF302" s="5"/>
      <c r="CG302" s="5"/>
      <c r="CH302" s="5"/>
      <c r="CI302" s="5"/>
      <c r="CJ302" s="5"/>
      <c r="CK302" s="5"/>
      <c r="CL302" s="5"/>
      <c r="CM302" s="5"/>
      <c r="CN302" s="5"/>
      <c r="CO302" s="5"/>
      <c r="CP302" s="5"/>
      <c r="CQ302" s="5"/>
      <c r="CR302" s="5"/>
      <c r="CS302" s="5"/>
      <c r="CT302" s="5"/>
      <c r="CU302" s="5"/>
      <c r="CV302" s="5"/>
      <c r="CW302" s="5"/>
      <c r="CX302" s="5"/>
      <c r="CY302" s="5"/>
      <c r="CZ302" s="5"/>
      <c r="DA302" s="5"/>
      <c r="DB302" s="5"/>
      <c r="DC302" s="5"/>
      <c r="DD302" s="5"/>
      <c r="DE302" s="5"/>
      <c r="DF302" s="5"/>
      <c r="DG302" s="5"/>
      <c r="DH302" s="5"/>
      <c r="DI302" s="5"/>
      <c r="DJ302" s="5"/>
      <c r="DK302" s="5"/>
      <c r="DL302" s="5"/>
      <c r="DM302" s="5"/>
      <c r="DN302" s="5"/>
      <c r="DO302" s="5"/>
      <c r="DP302" s="5"/>
      <c r="DQ302" s="5"/>
      <c r="DR302" s="5"/>
      <c r="DS302" s="5"/>
      <c r="DT302" s="5"/>
      <c r="DU302" s="5"/>
      <c r="DV302" s="5"/>
      <c r="DW302" s="5"/>
      <c r="DX302" s="5"/>
      <c r="DY302" s="5"/>
      <c r="DZ302" s="5"/>
      <c r="EA302" s="5"/>
      <c r="EB302" s="5"/>
      <c r="EC302" s="5"/>
      <c r="ED302" s="5"/>
      <c r="EE302" s="5"/>
      <c r="EF302" s="5"/>
      <c r="EG302" s="5"/>
      <c r="EH302" s="5"/>
      <c r="EI302" s="5"/>
      <c r="EJ302" s="5"/>
      <c r="EK302" s="5"/>
      <c r="EL302" s="5"/>
      <c r="EM302" s="5"/>
      <c r="EN302" s="5"/>
      <c r="EO302" s="5"/>
      <c r="EP302" s="5"/>
      <c r="EQ302" s="5"/>
      <c r="ER302" s="5"/>
      <c r="ES302" s="5"/>
      <c r="ET302" s="5"/>
      <c r="EU302" s="5"/>
      <c r="EV302" s="5"/>
      <c r="EW302" s="5"/>
      <c r="EX302" s="5"/>
      <c r="EY302" s="5"/>
      <c r="EZ302" s="5"/>
      <c r="FA302" s="5"/>
      <c r="FB302" s="5"/>
      <c r="FC302" s="5"/>
      <c r="FD302" s="5"/>
      <c r="FE302" s="5"/>
      <c r="FF302" s="5"/>
      <c r="FG302" s="5"/>
      <c r="FH302" s="5"/>
      <c r="FI302" s="5"/>
      <c r="FJ302" s="5"/>
      <c r="FK302" s="5"/>
      <c r="FL302" s="5"/>
      <c r="FM302" s="5"/>
      <c r="FN302" s="5"/>
      <c r="FO302" s="5"/>
      <c r="FP302" s="5"/>
      <c r="FQ302" s="5"/>
      <c r="FR302" s="5"/>
      <c r="FS302" s="5"/>
      <c r="FT302" s="5"/>
      <c r="FU302" s="5"/>
      <c r="FV302" s="5"/>
      <c r="FW302" s="5"/>
      <c r="FX302" s="5"/>
      <c r="FY302" s="5"/>
      <c r="FZ302" s="5"/>
      <c r="GA302" s="5"/>
      <c r="GB302" s="5"/>
      <c r="GC302" s="5"/>
      <c r="GD302" s="5"/>
      <c r="GE302" s="5"/>
      <c r="GF302" s="5"/>
      <c r="GG302" s="5"/>
      <c r="GH302" s="5"/>
      <c r="GI302" s="5"/>
      <c r="GJ302" s="5"/>
      <c r="GK302" s="5"/>
      <c r="GL302" s="5"/>
      <c r="GM302" s="5"/>
      <c r="GN302" s="5"/>
      <c r="GO302" s="5"/>
      <c r="GP302" s="5"/>
      <c r="GQ302" s="5"/>
      <c r="GR302" s="5"/>
      <c r="GS302" s="5"/>
      <c r="GT302" s="5"/>
      <c r="GU302" s="5"/>
      <c r="GV302" s="5"/>
      <c r="GW302" s="5"/>
      <c r="GX302" s="5"/>
      <c r="GY302" s="5"/>
      <c r="GZ302" s="5"/>
      <c r="HA302" s="5"/>
      <c r="HB302" s="5"/>
      <c r="HC302" s="5"/>
      <c r="HD302" s="5"/>
      <c r="HE302" s="5"/>
      <c r="HF302" s="5"/>
      <c r="HG302" s="5"/>
      <c r="HH302" s="5"/>
      <c r="HI302" s="5"/>
      <c r="HJ302" s="5"/>
      <c r="HK302" s="5"/>
      <c r="HL302" s="5"/>
      <c r="HM302" s="5"/>
      <c r="HN302" s="5"/>
      <c r="HO302" s="5"/>
      <c r="HP302" s="5"/>
      <c r="HQ302" s="5"/>
      <c r="HR302" s="5"/>
      <c r="HS302" s="5"/>
      <c r="HT302" s="5"/>
      <c r="HU302" s="5"/>
      <c r="HV302" s="5"/>
      <c r="HW302" s="5"/>
      <c r="HX302" s="5"/>
    </row>
    <row r="303" spans="1:232" s="14" customFormat="1" ht="14.25" customHeight="1" thickBot="1">
      <c r="A303" s="608"/>
      <c r="B303" s="104"/>
      <c r="C303" s="1477"/>
      <c r="D303" s="1478"/>
      <c r="E303" s="1478"/>
      <c r="F303" s="2278"/>
      <c r="G303" s="3078"/>
      <c r="H303" s="1307"/>
      <c r="I303" s="1307"/>
      <c r="J303" s="1307"/>
      <c r="K303" s="1307"/>
      <c r="L303" s="1307"/>
      <c r="M303" s="1307"/>
      <c r="N303" s="1307"/>
      <c r="O303" s="2166"/>
      <c r="P303" s="2166"/>
      <c r="Q303" s="5"/>
      <c r="R303" s="5"/>
      <c r="S303" s="5"/>
      <c r="T303" s="5"/>
      <c r="U303" s="5"/>
      <c r="V303" s="5"/>
      <c r="W303" s="5"/>
      <c r="X303" s="5"/>
      <c r="Y303" s="5"/>
      <c r="Z303" s="5"/>
      <c r="AA303" s="5"/>
      <c r="AB303" s="5"/>
      <c r="AC303" s="5"/>
      <c r="AD303" s="5"/>
      <c r="AE303" s="5"/>
      <c r="AF303" s="5"/>
      <c r="AG303" s="5"/>
      <c r="AH303" s="5"/>
      <c r="AI303" s="5"/>
      <c r="AJ303" s="5"/>
      <c r="AK303" s="5"/>
      <c r="AL303" s="5"/>
      <c r="AM303" s="5"/>
      <c r="AN303" s="5"/>
      <c r="AO303" s="5"/>
      <c r="AP303" s="5"/>
      <c r="AQ303" s="5"/>
      <c r="AR303" s="5"/>
      <c r="AS303" s="5"/>
      <c r="AT303" s="5"/>
      <c r="AU303" s="5"/>
      <c r="AV303" s="5"/>
      <c r="AW303" s="5"/>
      <c r="AX303" s="5"/>
      <c r="AY303" s="5"/>
      <c r="AZ303" s="5"/>
      <c r="BA303" s="5"/>
      <c r="BB303" s="5"/>
      <c r="BC303" s="5"/>
      <c r="BD303" s="5"/>
      <c r="BE303" s="5"/>
      <c r="BF303" s="5"/>
      <c r="BG303" s="5"/>
      <c r="BH303" s="5"/>
      <c r="BI303" s="5"/>
      <c r="BJ303" s="5"/>
      <c r="BK303" s="5"/>
      <c r="BL303" s="5"/>
      <c r="BM303" s="5"/>
      <c r="BN303" s="5"/>
      <c r="BO303" s="5"/>
      <c r="BP303" s="5"/>
      <c r="BQ303" s="5"/>
      <c r="BR303" s="5"/>
      <c r="BS303" s="5"/>
      <c r="BT303" s="5"/>
      <c r="BU303" s="5"/>
      <c r="BV303" s="5"/>
      <c r="BW303" s="5"/>
      <c r="BX303" s="5"/>
      <c r="BY303" s="5"/>
      <c r="BZ303" s="5"/>
      <c r="CA303" s="5"/>
      <c r="CB303" s="5"/>
      <c r="CC303" s="5"/>
      <c r="CD303" s="5"/>
      <c r="CE303" s="5"/>
      <c r="CF303" s="5"/>
      <c r="CG303" s="5"/>
      <c r="CH303" s="5"/>
      <c r="CI303" s="5"/>
      <c r="CJ303" s="5"/>
      <c r="CK303" s="5"/>
      <c r="CL303" s="5"/>
      <c r="CM303" s="5"/>
      <c r="CN303" s="5"/>
      <c r="CO303" s="5"/>
      <c r="CP303" s="5"/>
      <c r="CQ303" s="5"/>
      <c r="CR303" s="5"/>
      <c r="CS303" s="5"/>
      <c r="CT303" s="5"/>
      <c r="CU303" s="5"/>
      <c r="CV303" s="5"/>
      <c r="CW303" s="5"/>
      <c r="CX303" s="5"/>
      <c r="CY303" s="5"/>
      <c r="CZ303" s="5"/>
      <c r="DA303" s="5"/>
      <c r="DB303" s="5"/>
      <c r="DC303" s="5"/>
      <c r="DD303" s="5"/>
      <c r="DE303" s="5"/>
      <c r="DF303" s="5"/>
      <c r="DG303" s="5"/>
      <c r="DH303" s="5"/>
      <c r="DI303" s="5"/>
      <c r="DJ303" s="5"/>
      <c r="DK303" s="5"/>
      <c r="DL303" s="5"/>
      <c r="DM303" s="5"/>
      <c r="DN303" s="5"/>
      <c r="DO303" s="5"/>
      <c r="DP303" s="5"/>
      <c r="DQ303" s="5"/>
      <c r="DR303" s="5"/>
      <c r="DS303" s="5"/>
      <c r="DT303" s="5"/>
      <c r="DU303" s="5"/>
      <c r="DV303" s="5"/>
      <c r="DW303" s="5"/>
      <c r="DX303" s="5"/>
      <c r="DY303" s="5"/>
      <c r="DZ303" s="5"/>
      <c r="EA303" s="5"/>
      <c r="EB303" s="5"/>
      <c r="EC303" s="5"/>
      <c r="ED303" s="5"/>
      <c r="EE303" s="5"/>
      <c r="EF303" s="5"/>
      <c r="EG303" s="5"/>
      <c r="EH303" s="5"/>
      <c r="EI303" s="5"/>
      <c r="EJ303" s="5"/>
      <c r="EK303" s="5"/>
      <c r="EL303" s="5"/>
      <c r="EM303" s="5"/>
      <c r="EN303" s="5"/>
      <c r="EO303" s="5"/>
      <c r="EP303" s="5"/>
      <c r="EQ303" s="5"/>
      <c r="ER303" s="5"/>
      <c r="ES303" s="5"/>
      <c r="ET303" s="5"/>
      <c r="EU303" s="5"/>
      <c r="EV303" s="5"/>
      <c r="EW303" s="5"/>
      <c r="EX303" s="5"/>
      <c r="EY303" s="5"/>
      <c r="EZ303" s="5"/>
      <c r="FA303" s="5"/>
      <c r="FB303" s="5"/>
      <c r="FC303" s="5"/>
      <c r="FD303" s="5"/>
      <c r="FE303" s="5"/>
      <c r="FF303" s="5"/>
      <c r="FG303" s="5"/>
      <c r="FH303" s="5"/>
      <c r="FI303" s="5"/>
      <c r="FJ303" s="5"/>
      <c r="FK303" s="5"/>
      <c r="FL303" s="5"/>
      <c r="FM303" s="5"/>
      <c r="FN303" s="5"/>
      <c r="FO303" s="5"/>
      <c r="FP303" s="5"/>
      <c r="FQ303" s="5"/>
      <c r="FR303" s="5"/>
      <c r="FS303" s="5"/>
      <c r="FT303" s="5"/>
      <c r="FU303" s="5"/>
      <c r="FV303" s="5"/>
      <c r="FW303" s="5"/>
      <c r="FX303" s="5"/>
      <c r="FY303" s="5"/>
      <c r="FZ303" s="5"/>
      <c r="GA303" s="5"/>
      <c r="GB303" s="5"/>
      <c r="GC303" s="5"/>
      <c r="GD303" s="5"/>
      <c r="GE303" s="5"/>
      <c r="GF303" s="5"/>
      <c r="GG303" s="5"/>
      <c r="GH303" s="5"/>
      <c r="GI303" s="5"/>
      <c r="GJ303" s="5"/>
      <c r="GK303" s="5"/>
      <c r="GL303" s="5"/>
      <c r="GM303" s="5"/>
      <c r="GN303" s="5"/>
      <c r="GO303" s="5"/>
      <c r="GP303" s="5"/>
      <c r="GQ303" s="5"/>
      <c r="GR303" s="5"/>
      <c r="GS303" s="5"/>
      <c r="GT303" s="5"/>
      <c r="GU303" s="5"/>
      <c r="GV303" s="5"/>
      <c r="GW303" s="5"/>
      <c r="GX303" s="5"/>
      <c r="GY303" s="5"/>
      <c r="GZ303" s="5"/>
      <c r="HA303" s="5"/>
      <c r="HB303" s="5"/>
      <c r="HC303" s="5"/>
      <c r="HD303" s="5"/>
      <c r="HE303" s="5"/>
      <c r="HF303" s="5"/>
      <c r="HG303" s="5"/>
      <c r="HH303" s="5"/>
      <c r="HI303" s="5"/>
      <c r="HJ303" s="5"/>
      <c r="HK303" s="5"/>
      <c r="HL303" s="5"/>
      <c r="HM303" s="5"/>
      <c r="HN303" s="5"/>
      <c r="HO303" s="5"/>
      <c r="HP303" s="5"/>
      <c r="HQ303" s="5"/>
      <c r="HR303" s="5"/>
      <c r="HS303" s="5"/>
      <c r="HT303" s="5"/>
      <c r="HU303" s="5"/>
      <c r="HV303" s="5"/>
      <c r="HW303" s="5"/>
      <c r="HX303" s="5"/>
    </row>
    <row r="304" spans="1:232" s="14" customFormat="1" ht="14.25" customHeight="1" thickTop="1">
      <c r="A304" s="608"/>
      <c r="B304" s="104"/>
      <c r="C304" s="1128" t="s">
        <v>2155</v>
      </c>
      <c r="D304" s="1129" t="s">
        <v>4515</v>
      </c>
      <c r="E304" s="1129">
        <f>E302+7</f>
        <v>45504</v>
      </c>
      <c r="F304" s="1366">
        <f>E304+11</f>
        <v>45515</v>
      </c>
      <c r="G304" s="2779" t="s">
        <v>1426</v>
      </c>
      <c r="H304" s="1233" t="s">
        <v>4953</v>
      </c>
      <c r="I304" s="1233">
        <f>I302+7</f>
        <v>45526</v>
      </c>
      <c r="J304" s="1169">
        <f>I304+25</f>
        <v>45551</v>
      </c>
      <c r="K304" s="1169">
        <f>I304+29</f>
        <v>45555</v>
      </c>
      <c r="L304" s="1169">
        <f>I304+33</f>
        <v>45559</v>
      </c>
      <c r="M304" s="1169">
        <f>I304+36</f>
        <v>45562</v>
      </c>
      <c r="N304" s="1169">
        <f>I304+38</f>
        <v>45564</v>
      </c>
      <c r="O304" s="2166"/>
      <c r="P304" s="2166"/>
      <c r="Q304" s="5"/>
      <c r="R304" s="5"/>
      <c r="S304" s="5"/>
      <c r="T304" s="5"/>
      <c r="U304" s="5"/>
      <c r="V304" s="5"/>
      <c r="W304" s="5"/>
      <c r="X304" s="5"/>
      <c r="Y304" s="5"/>
      <c r="Z304" s="5"/>
      <c r="AA304" s="5"/>
      <c r="AB304" s="5"/>
      <c r="AC304" s="5"/>
      <c r="AD304" s="5"/>
      <c r="AE304" s="5"/>
      <c r="AF304" s="5"/>
      <c r="AG304" s="5"/>
      <c r="AH304" s="5"/>
      <c r="AI304" s="5"/>
      <c r="AJ304" s="5"/>
      <c r="AK304" s="5"/>
      <c r="AL304" s="5"/>
      <c r="AM304" s="5"/>
      <c r="AN304" s="5"/>
      <c r="AO304" s="5"/>
      <c r="AP304" s="5"/>
      <c r="AQ304" s="5"/>
      <c r="AR304" s="5"/>
      <c r="AS304" s="5"/>
      <c r="AT304" s="5"/>
      <c r="AU304" s="5"/>
      <c r="AV304" s="5"/>
      <c r="AW304" s="5"/>
      <c r="AX304" s="5"/>
      <c r="AY304" s="5"/>
      <c r="AZ304" s="5"/>
      <c r="BA304" s="5"/>
      <c r="BB304" s="5"/>
      <c r="BC304" s="5"/>
      <c r="BD304" s="5"/>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c r="CG304" s="5"/>
      <c r="CH304" s="5"/>
      <c r="CI304" s="5"/>
      <c r="CJ304" s="5"/>
      <c r="CK304" s="5"/>
      <c r="CL304" s="5"/>
      <c r="CM304" s="5"/>
      <c r="CN304" s="5"/>
      <c r="CO304" s="5"/>
      <c r="CP304" s="5"/>
      <c r="CQ304" s="5"/>
      <c r="CR304" s="5"/>
      <c r="CS304" s="5"/>
      <c r="CT304" s="5"/>
      <c r="CU304" s="5"/>
      <c r="CV304" s="5"/>
      <c r="CW304" s="5"/>
      <c r="CX304" s="5"/>
      <c r="CY304" s="5"/>
      <c r="CZ304" s="5"/>
      <c r="DA304" s="5"/>
      <c r="DB304" s="5"/>
      <c r="DC304" s="5"/>
      <c r="DD304" s="5"/>
      <c r="DE304" s="5"/>
      <c r="DF304" s="5"/>
      <c r="DG304" s="5"/>
      <c r="DH304" s="5"/>
      <c r="DI304" s="5"/>
      <c r="DJ304" s="5"/>
      <c r="DK304" s="5"/>
      <c r="DL304" s="5"/>
      <c r="DM304" s="5"/>
      <c r="DN304" s="5"/>
      <c r="DO304" s="5"/>
      <c r="DP304" s="5"/>
      <c r="DQ304" s="5"/>
      <c r="DR304" s="5"/>
      <c r="DS304" s="5"/>
      <c r="DT304" s="5"/>
      <c r="DU304" s="5"/>
      <c r="DV304" s="5"/>
      <c r="DW304" s="5"/>
      <c r="DX304" s="5"/>
      <c r="DY304" s="5"/>
      <c r="DZ304" s="5"/>
      <c r="EA304" s="5"/>
      <c r="EB304" s="5"/>
      <c r="EC304" s="5"/>
      <c r="ED304" s="5"/>
      <c r="EE304" s="5"/>
      <c r="EF304" s="5"/>
      <c r="EG304" s="5"/>
      <c r="EH304" s="5"/>
      <c r="EI304" s="5"/>
      <c r="EJ304" s="5"/>
      <c r="EK304" s="5"/>
      <c r="EL304" s="5"/>
      <c r="EM304" s="5"/>
      <c r="EN304" s="5"/>
      <c r="EO304" s="5"/>
      <c r="EP304" s="5"/>
      <c r="EQ304" s="5"/>
      <c r="ER304" s="5"/>
      <c r="ES304" s="5"/>
      <c r="ET304" s="5"/>
      <c r="EU304" s="5"/>
      <c r="EV304" s="5"/>
      <c r="EW304" s="5"/>
      <c r="EX304" s="5"/>
      <c r="EY304" s="5"/>
      <c r="EZ304" s="5"/>
      <c r="FA304" s="5"/>
      <c r="FB304" s="5"/>
      <c r="FC304" s="5"/>
      <c r="FD304" s="5"/>
      <c r="FE304" s="5"/>
      <c r="FF304" s="5"/>
      <c r="FG304" s="5"/>
      <c r="FH304" s="5"/>
      <c r="FI304" s="5"/>
      <c r="FJ304" s="5"/>
      <c r="FK304" s="5"/>
      <c r="FL304" s="5"/>
      <c r="FM304" s="5"/>
      <c r="FN304" s="5"/>
      <c r="FO304" s="5"/>
      <c r="FP304" s="5"/>
      <c r="FQ304" s="5"/>
      <c r="FR304" s="5"/>
      <c r="FS304" s="5"/>
      <c r="FT304" s="5"/>
      <c r="FU304" s="5"/>
      <c r="FV304" s="5"/>
      <c r="FW304" s="5"/>
      <c r="FX304" s="5"/>
      <c r="FY304" s="5"/>
      <c r="FZ304" s="5"/>
      <c r="GA304" s="5"/>
      <c r="GB304" s="5"/>
      <c r="GC304" s="5"/>
      <c r="GD304" s="5"/>
      <c r="GE304" s="5"/>
      <c r="GF304" s="5"/>
      <c r="GG304" s="5"/>
      <c r="GH304" s="5"/>
      <c r="GI304" s="5"/>
      <c r="GJ304" s="5"/>
      <c r="GK304" s="5"/>
      <c r="GL304" s="5"/>
      <c r="GM304" s="5"/>
      <c r="GN304" s="5"/>
      <c r="GO304" s="5"/>
      <c r="GP304" s="5"/>
      <c r="GQ304" s="5"/>
      <c r="GR304" s="5"/>
      <c r="GS304" s="5"/>
      <c r="GT304" s="5"/>
      <c r="GU304" s="5"/>
      <c r="GV304" s="5"/>
      <c r="GW304" s="5"/>
      <c r="GX304" s="5"/>
      <c r="GY304" s="5"/>
      <c r="GZ304" s="5"/>
      <c r="HA304" s="5"/>
      <c r="HB304" s="5"/>
      <c r="HC304" s="5"/>
      <c r="HD304" s="5"/>
      <c r="HE304" s="5"/>
      <c r="HF304" s="5"/>
      <c r="HG304" s="5"/>
      <c r="HH304" s="5"/>
      <c r="HI304" s="5"/>
      <c r="HJ304" s="5"/>
      <c r="HK304" s="5"/>
      <c r="HL304" s="5"/>
      <c r="HM304" s="5"/>
      <c r="HN304" s="5"/>
      <c r="HO304" s="5"/>
      <c r="HP304" s="5"/>
      <c r="HQ304" s="5"/>
      <c r="HR304" s="5"/>
      <c r="HS304" s="5"/>
      <c r="HT304" s="5"/>
      <c r="HU304" s="5"/>
      <c r="HV304" s="5"/>
      <c r="HW304" s="5"/>
      <c r="HX304" s="5"/>
    </row>
    <row r="305" spans="1:232" s="14" customFormat="1" ht="14.25" customHeight="1" thickBot="1">
      <c r="A305" s="608"/>
      <c r="B305" s="104"/>
      <c r="C305" s="1477"/>
      <c r="D305" s="1478"/>
      <c r="E305" s="1478"/>
      <c r="F305" s="2278"/>
      <c r="G305" s="3078"/>
      <c r="H305" s="1307"/>
      <c r="I305" s="1307"/>
      <c r="J305" s="1307"/>
      <c r="K305" s="1307"/>
      <c r="L305" s="1307"/>
      <c r="M305" s="1307"/>
      <c r="N305" s="1307"/>
      <c r="O305" s="2166"/>
      <c r="P305" s="2166"/>
      <c r="Q305" s="5"/>
      <c r="R305" s="5"/>
      <c r="S305" s="5"/>
      <c r="T305" s="5"/>
      <c r="U305" s="5"/>
      <c r="V305" s="5"/>
      <c r="W305" s="5"/>
      <c r="X305" s="5"/>
      <c r="Y305" s="5"/>
      <c r="Z305" s="5"/>
      <c r="AA305" s="5"/>
      <c r="AB305" s="5"/>
      <c r="AC305" s="5"/>
      <c r="AD305" s="5"/>
      <c r="AE305" s="5"/>
      <c r="AF305" s="5"/>
      <c r="AG305" s="5"/>
      <c r="AH305" s="5"/>
      <c r="AI305" s="5"/>
      <c r="AJ305" s="5"/>
      <c r="AK305" s="5"/>
      <c r="AL305" s="5"/>
      <c r="AM305" s="5"/>
      <c r="AN305" s="5"/>
      <c r="AO305" s="5"/>
      <c r="AP305" s="5"/>
      <c r="AQ305" s="5"/>
      <c r="AR305" s="5"/>
      <c r="AS305" s="5"/>
      <c r="AT305" s="5"/>
      <c r="AU305" s="5"/>
      <c r="AV305" s="5"/>
      <c r="AW305" s="5"/>
      <c r="AX305" s="5"/>
      <c r="AY305" s="5"/>
      <c r="AZ305" s="5"/>
      <c r="BA305" s="5"/>
      <c r="BB305" s="5"/>
      <c r="BC305" s="5"/>
      <c r="BD305" s="5"/>
      <c r="BE305" s="5"/>
      <c r="BF305" s="5"/>
      <c r="BG305" s="5"/>
      <c r="BH305" s="5"/>
      <c r="BI305" s="5"/>
      <c r="BJ305" s="5"/>
      <c r="BK305" s="5"/>
      <c r="BL305" s="5"/>
      <c r="BM305" s="5"/>
      <c r="BN305" s="5"/>
      <c r="BO305" s="5"/>
      <c r="BP305" s="5"/>
      <c r="BQ305" s="5"/>
      <c r="BR305" s="5"/>
      <c r="BS305" s="5"/>
      <c r="BT305" s="5"/>
      <c r="BU305" s="5"/>
      <c r="BV305" s="5"/>
      <c r="BW305" s="5"/>
      <c r="BX305" s="5"/>
      <c r="BY305" s="5"/>
      <c r="BZ305" s="5"/>
      <c r="CA305" s="5"/>
      <c r="CB305" s="5"/>
      <c r="CC305" s="5"/>
      <c r="CD305" s="5"/>
      <c r="CE305" s="5"/>
      <c r="CF305" s="5"/>
      <c r="CG305" s="5"/>
      <c r="CH305" s="5"/>
      <c r="CI305" s="5"/>
      <c r="CJ305" s="5"/>
      <c r="CK305" s="5"/>
      <c r="CL305" s="5"/>
      <c r="CM305" s="5"/>
      <c r="CN305" s="5"/>
      <c r="CO305" s="5"/>
      <c r="CP305" s="5"/>
      <c r="CQ305" s="5"/>
      <c r="CR305" s="5"/>
      <c r="CS305" s="5"/>
      <c r="CT305" s="5"/>
      <c r="CU305" s="5"/>
      <c r="CV305" s="5"/>
      <c r="CW305" s="5"/>
      <c r="CX305" s="5"/>
      <c r="CY305" s="5"/>
      <c r="CZ305" s="5"/>
      <c r="DA305" s="5"/>
      <c r="DB305" s="5"/>
      <c r="DC305" s="5"/>
      <c r="DD305" s="5"/>
      <c r="DE305" s="5"/>
      <c r="DF305" s="5"/>
      <c r="DG305" s="5"/>
      <c r="DH305" s="5"/>
      <c r="DI305" s="5"/>
      <c r="DJ305" s="5"/>
      <c r="DK305" s="5"/>
      <c r="DL305" s="5"/>
      <c r="DM305" s="5"/>
      <c r="DN305" s="5"/>
      <c r="DO305" s="5"/>
      <c r="DP305" s="5"/>
      <c r="DQ305" s="5"/>
      <c r="DR305" s="5"/>
      <c r="DS305" s="5"/>
      <c r="DT305" s="5"/>
      <c r="DU305" s="5"/>
      <c r="DV305" s="5"/>
      <c r="DW305" s="5"/>
      <c r="DX305" s="5"/>
      <c r="DY305" s="5"/>
      <c r="DZ305" s="5"/>
      <c r="EA305" s="5"/>
      <c r="EB305" s="5"/>
      <c r="EC305" s="5"/>
      <c r="ED305" s="5"/>
      <c r="EE305" s="5"/>
      <c r="EF305" s="5"/>
      <c r="EG305" s="5"/>
      <c r="EH305" s="5"/>
      <c r="EI305" s="5"/>
      <c r="EJ305" s="5"/>
      <c r="EK305" s="5"/>
      <c r="EL305" s="5"/>
      <c r="EM305" s="5"/>
      <c r="EN305" s="5"/>
      <c r="EO305" s="5"/>
      <c r="EP305" s="5"/>
      <c r="EQ305" s="5"/>
      <c r="ER305" s="5"/>
      <c r="ES305" s="5"/>
      <c r="ET305" s="5"/>
      <c r="EU305" s="5"/>
      <c r="EV305" s="5"/>
      <c r="EW305" s="5"/>
      <c r="EX305" s="5"/>
      <c r="EY305" s="5"/>
      <c r="EZ305" s="5"/>
      <c r="FA305" s="5"/>
      <c r="FB305" s="5"/>
      <c r="FC305" s="5"/>
      <c r="FD305" s="5"/>
      <c r="FE305" s="5"/>
      <c r="FF305" s="5"/>
      <c r="FG305" s="5"/>
      <c r="FH305" s="5"/>
      <c r="FI305" s="5"/>
      <c r="FJ305" s="5"/>
      <c r="FK305" s="5"/>
      <c r="FL305" s="5"/>
      <c r="FM305" s="5"/>
      <c r="FN305" s="5"/>
      <c r="FO305" s="5"/>
      <c r="FP305" s="5"/>
      <c r="FQ305" s="5"/>
      <c r="FR305" s="5"/>
      <c r="FS305" s="5"/>
      <c r="FT305" s="5"/>
      <c r="FU305" s="5"/>
      <c r="FV305" s="5"/>
      <c r="FW305" s="5"/>
      <c r="FX305" s="5"/>
      <c r="FY305" s="5"/>
      <c r="FZ305" s="5"/>
      <c r="GA305" s="5"/>
      <c r="GB305" s="5"/>
      <c r="GC305" s="5"/>
      <c r="GD305" s="5"/>
      <c r="GE305" s="5"/>
      <c r="GF305" s="5"/>
      <c r="GG305" s="5"/>
      <c r="GH305" s="5"/>
      <c r="GI305" s="5"/>
      <c r="GJ305" s="5"/>
      <c r="GK305" s="5"/>
      <c r="GL305" s="5"/>
      <c r="GM305" s="5"/>
      <c r="GN305" s="5"/>
      <c r="GO305" s="5"/>
      <c r="GP305" s="5"/>
      <c r="GQ305" s="5"/>
      <c r="GR305" s="5"/>
      <c r="GS305" s="5"/>
      <c r="GT305" s="5"/>
      <c r="GU305" s="5"/>
      <c r="GV305" s="5"/>
      <c r="GW305" s="5"/>
      <c r="GX305" s="5"/>
      <c r="GY305" s="5"/>
      <c r="GZ305" s="5"/>
      <c r="HA305" s="5"/>
      <c r="HB305" s="5"/>
      <c r="HC305" s="5"/>
      <c r="HD305" s="5"/>
      <c r="HE305" s="5"/>
      <c r="HF305" s="5"/>
      <c r="HG305" s="5"/>
      <c r="HH305" s="5"/>
      <c r="HI305" s="5"/>
      <c r="HJ305" s="5"/>
      <c r="HK305" s="5"/>
      <c r="HL305" s="5"/>
      <c r="HM305" s="5"/>
      <c r="HN305" s="5"/>
      <c r="HO305" s="5"/>
      <c r="HP305" s="5"/>
      <c r="HQ305" s="5"/>
      <c r="HR305" s="5"/>
      <c r="HS305" s="5"/>
      <c r="HT305" s="5"/>
      <c r="HU305" s="5"/>
      <c r="HV305" s="5"/>
      <c r="HW305" s="5"/>
      <c r="HX305" s="5"/>
    </row>
    <row r="306" spans="1:232" s="14" customFormat="1" ht="14.25" customHeight="1" thickTop="1">
      <c r="A306" s="608"/>
      <c r="B306" s="104"/>
      <c r="C306" s="1128" t="s">
        <v>2183</v>
      </c>
      <c r="D306" s="1129" t="s">
        <v>4517</v>
      </c>
      <c r="E306" s="1129">
        <f>E304+7</f>
        <v>45511</v>
      </c>
      <c r="F306" s="1366">
        <f>E306+11</f>
        <v>45522</v>
      </c>
      <c r="G306" s="2470" t="s">
        <v>4936</v>
      </c>
      <c r="H306" s="1233" t="s">
        <v>4954</v>
      </c>
      <c r="I306" s="1233">
        <f>I304+7</f>
        <v>45533</v>
      </c>
      <c r="J306" s="1169">
        <f>I306+25</f>
        <v>45558</v>
      </c>
      <c r="K306" s="1169">
        <f>I306+29</f>
        <v>45562</v>
      </c>
      <c r="L306" s="1169">
        <f>I306+33</f>
        <v>45566</v>
      </c>
      <c r="M306" s="1169">
        <f>I306+36</f>
        <v>45569</v>
      </c>
      <c r="N306" s="1169">
        <f>I306+38</f>
        <v>45571</v>
      </c>
      <c r="O306" s="2166"/>
      <c r="P306" s="2166"/>
      <c r="Q306" s="5"/>
      <c r="R306" s="5"/>
      <c r="S306" s="5"/>
      <c r="T306" s="5"/>
      <c r="U306" s="5"/>
      <c r="V306" s="5"/>
      <c r="W306" s="5"/>
      <c r="X306" s="5"/>
      <c r="Y306" s="5"/>
      <c r="Z306" s="5"/>
      <c r="AA306" s="5"/>
      <c r="AB306" s="5"/>
      <c r="AC306" s="5"/>
      <c r="AD306" s="5"/>
      <c r="AE306" s="5"/>
      <c r="AF306" s="5"/>
      <c r="AG306" s="5"/>
      <c r="AH306" s="5"/>
      <c r="AI306" s="5"/>
      <c r="AJ306" s="5"/>
      <c r="AK306" s="5"/>
      <c r="AL306" s="5"/>
      <c r="AM306" s="5"/>
      <c r="AN306" s="5"/>
      <c r="AO306" s="5"/>
      <c r="AP306" s="5"/>
      <c r="AQ306" s="5"/>
      <c r="AR306" s="5"/>
      <c r="AS306" s="5"/>
      <c r="AT306" s="5"/>
      <c r="AU306" s="5"/>
      <c r="AV306" s="5"/>
      <c r="AW306" s="5"/>
      <c r="AX306" s="5"/>
      <c r="AY306" s="5"/>
      <c r="AZ306" s="5"/>
      <c r="BA306" s="5"/>
      <c r="BB306" s="5"/>
      <c r="BC306" s="5"/>
      <c r="BD306" s="5"/>
      <c r="BE306" s="5"/>
      <c r="BF306" s="5"/>
      <c r="BG306" s="5"/>
      <c r="BH306" s="5"/>
      <c r="BI306" s="5"/>
      <c r="BJ306" s="5"/>
      <c r="BK306" s="5"/>
      <c r="BL306" s="5"/>
      <c r="BM306" s="5"/>
      <c r="BN306" s="5"/>
      <c r="BO306" s="5"/>
      <c r="BP306" s="5"/>
      <c r="BQ306" s="5"/>
      <c r="BR306" s="5"/>
      <c r="BS306" s="5"/>
      <c r="BT306" s="5"/>
      <c r="BU306" s="5"/>
      <c r="BV306" s="5"/>
      <c r="BW306" s="5"/>
      <c r="BX306" s="5"/>
      <c r="BY306" s="5"/>
      <c r="BZ306" s="5"/>
      <c r="CA306" s="5"/>
      <c r="CB306" s="5"/>
      <c r="CC306" s="5"/>
      <c r="CD306" s="5"/>
      <c r="CE306" s="5"/>
      <c r="CF306" s="5"/>
      <c r="CG306" s="5"/>
      <c r="CH306" s="5"/>
      <c r="CI306" s="5"/>
      <c r="CJ306" s="5"/>
      <c r="CK306" s="5"/>
      <c r="CL306" s="5"/>
      <c r="CM306" s="5"/>
      <c r="CN306" s="5"/>
      <c r="CO306" s="5"/>
      <c r="CP306" s="5"/>
      <c r="CQ306" s="5"/>
      <c r="CR306" s="5"/>
      <c r="CS306" s="5"/>
      <c r="CT306" s="5"/>
      <c r="CU306" s="5"/>
      <c r="CV306" s="5"/>
      <c r="CW306" s="5"/>
      <c r="CX306" s="5"/>
      <c r="CY306" s="5"/>
      <c r="CZ306" s="5"/>
      <c r="DA306" s="5"/>
      <c r="DB306" s="5"/>
      <c r="DC306" s="5"/>
      <c r="DD306" s="5"/>
      <c r="DE306" s="5"/>
      <c r="DF306" s="5"/>
      <c r="DG306" s="5"/>
      <c r="DH306" s="5"/>
      <c r="DI306" s="5"/>
      <c r="DJ306" s="5"/>
      <c r="DK306" s="5"/>
      <c r="DL306" s="5"/>
      <c r="DM306" s="5"/>
      <c r="DN306" s="5"/>
      <c r="DO306" s="5"/>
      <c r="DP306" s="5"/>
      <c r="DQ306" s="5"/>
      <c r="DR306" s="5"/>
      <c r="DS306" s="5"/>
      <c r="DT306" s="5"/>
      <c r="DU306" s="5"/>
      <c r="DV306" s="5"/>
      <c r="DW306" s="5"/>
      <c r="DX306" s="5"/>
      <c r="DY306" s="5"/>
      <c r="DZ306" s="5"/>
      <c r="EA306" s="5"/>
      <c r="EB306" s="5"/>
      <c r="EC306" s="5"/>
      <c r="ED306" s="5"/>
      <c r="EE306" s="5"/>
      <c r="EF306" s="5"/>
      <c r="EG306" s="5"/>
      <c r="EH306" s="5"/>
      <c r="EI306" s="5"/>
      <c r="EJ306" s="5"/>
      <c r="EK306" s="5"/>
      <c r="EL306" s="5"/>
      <c r="EM306" s="5"/>
      <c r="EN306" s="5"/>
      <c r="EO306" s="5"/>
      <c r="EP306" s="5"/>
      <c r="EQ306" s="5"/>
      <c r="ER306" s="5"/>
      <c r="ES306" s="5"/>
      <c r="ET306" s="5"/>
      <c r="EU306" s="5"/>
      <c r="EV306" s="5"/>
      <c r="EW306" s="5"/>
      <c r="EX306" s="5"/>
      <c r="EY306" s="5"/>
      <c r="EZ306" s="5"/>
      <c r="FA306" s="5"/>
      <c r="FB306" s="5"/>
      <c r="FC306" s="5"/>
      <c r="FD306" s="5"/>
      <c r="FE306" s="5"/>
      <c r="FF306" s="5"/>
      <c r="FG306" s="5"/>
      <c r="FH306" s="5"/>
      <c r="FI306" s="5"/>
      <c r="FJ306" s="5"/>
      <c r="FK306" s="5"/>
      <c r="FL306" s="5"/>
      <c r="FM306" s="5"/>
      <c r="FN306" s="5"/>
      <c r="FO306" s="5"/>
      <c r="FP306" s="5"/>
      <c r="FQ306" s="5"/>
      <c r="FR306" s="5"/>
      <c r="FS306" s="5"/>
      <c r="FT306" s="5"/>
      <c r="FU306" s="5"/>
      <c r="FV306" s="5"/>
      <c r="FW306" s="5"/>
      <c r="FX306" s="5"/>
      <c r="FY306" s="5"/>
      <c r="FZ306" s="5"/>
      <c r="GA306" s="5"/>
      <c r="GB306" s="5"/>
      <c r="GC306" s="5"/>
      <c r="GD306" s="5"/>
      <c r="GE306" s="5"/>
      <c r="GF306" s="5"/>
      <c r="GG306" s="5"/>
      <c r="GH306" s="5"/>
      <c r="GI306" s="5"/>
      <c r="GJ306" s="5"/>
      <c r="GK306" s="5"/>
      <c r="GL306" s="5"/>
      <c r="GM306" s="5"/>
      <c r="GN306" s="5"/>
      <c r="GO306" s="5"/>
      <c r="GP306" s="5"/>
      <c r="GQ306" s="5"/>
      <c r="GR306" s="5"/>
      <c r="GS306" s="5"/>
      <c r="GT306" s="5"/>
      <c r="GU306" s="5"/>
      <c r="GV306" s="5"/>
      <c r="GW306" s="5"/>
      <c r="GX306" s="5"/>
      <c r="GY306" s="5"/>
      <c r="GZ306" s="5"/>
      <c r="HA306" s="5"/>
      <c r="HB306" s="5"/>
      <c r="HC306" s="5"/>
      <c r="HD306" s="5"/>
      <c r="HE306" s="5"/>
      <c r="HF306" s="5"/>
      <c r="HG306" s="5"/>
      <c r="HH306" s="5"/>
      <c r="HI306" s="5"/>
      <c r="HJ306" s="5"/>
      <c r="HK306" s="5"/>
      <c r="HL306" s="5"/>
      <c r="HM306" s="5"/>
      <c r="HN306" s="5"/>
      <c r="HO306" s="5"/>
      <c r="HP306" s="5"/>
      <c r="HQ306" s="5"/>
      <c r="HR306" s="5"/>
      <c r="HS306" s="5"/>
      <c r="HT306" s="5"/>
      <c r="HU306" s="5"/>
      <c r="HV306" s="5"/>
      <c r="HW306" s="5"/>
      <c r="HX306" s="5"/>
    </row>
    <row r="307" spans="1:232" s="14" customFormat="1" ht="14.25" customHeight="1" thickBot="1">
      <c r="A307" s="608"/>
      <c r="B307" s="104"/>
      <c r="C307" s="1477"/>
      <c r="D307" s="1478"/>
      <c r="E307" s="1478"/>
      <c r="F307" s="2278"/>
      <c r="G307" s="3078"/>
      <c r="H307" s="1307"/>
      <c r="I307" s="1307"/>
      <c r="J307" s="1307"/>
      <c r="K307" s="1307"/>
      <c r="L307" s="1307"/>
      <c r="M307" s="1307"/>
      <c r="N307" s="1307"/>
      <c r="O307" s="2166"/>
      <c r="P307" s="2166"/>
      <c r="Q307" s="5"/>
      <c r="R307" s="5"/>
      <c r="S307" s="5"/>
      <c r="T307" s="5"/>
      <c r="U307" s="5"/>
      <c r="V307" s="5"/>
      <c r="W307" s="5"/>
      <c r="X307" s="5"/>
      <c r="Y307" s="5"/>
      <c r="Z307" s="5"/>
      <c r="AA307" s="5"/>
      <c r="AB307" s="5"/>
      <c r="AC307" s="5"/>
      <c r="AD307" s="5"/>
      <c r="AE307" s="5"/>
      <c r="AF307" s="5"/>
      <c r="AG307" s="5"/>
      <c r="AH307" s="5"/>
      <c r="AI307" s="5"/>
      <c r="AJ307" s="5"/>
      <c r="AK307" s="5"/>
      <c r="AL307" s="5"/>
      <c r="AM307" s="5"/>
      <c r="AN307" s="5"/>
      <c r="AO307" s="5"/>
      <c r="AP307" s="5"/>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c r="BQ307" s="5"/>
      <c r="BR307" s="5"/>
      <c r="BS307" s="5"/>
      <c r="BT307" s="5"/>
      <c r="BU307" s="5"/>
      <c r="BV307" s="5"/>
      <c r="BW307" s="5"/>
      <c r="BX307" s="5"/>
      <c r="BY307" s="5"/>
      <c r="BZ307" s="5"/>
      <c r="CA307" s="5"/>
      <c r="CB307" s="5"/>
      <c r="CC307" s="5"/>
      <c r="CD307" s="5"/>
      <c r="CE307" s="5"/>
      <c r="CF307" s="5"/>
      <c r="CG307" s="5"/>
      <c r="CH307" s="5"/>
      <c r="CI307" s="5"/>
      <c r="CJ307" s="5"/>
      <c r="CK307" s="5"/>
      <c r="CL307" s="5"/>
      <c r="CM307" s="5"/>
      <c r="CN307" s="5"/>
      <c r="CO307" s="5"/>
      <c r="CP307" s="5"/>
      <c r="CQ307" s="5"/>
      <c r="CR307" s="5"/>
      <c r="CS307" s="5"/>
      <c r="CT307" s="5"/>
      <c r="CU307" s="5"/>
      <c r="CV307" s="5"/>
      <c r="CW307" s="5"/>
      <c r="CX307" s="5"/>
      <c r="CY307" s="5"/>
      <c r="CZ307" s="5"/>
      <c r="DA307" s="5"/>
      <c r="DB307" s="5"/>
      <c r="DC307" s="5"/>
      <c r="DD307" s="5"/>
      <c r="DE307" s="5"/>
      <c r="DF307" s="5"/>
      <c r="DG307" s="5"/>
      <c r="DH307" s="5"/>
      <c r="DI307" s="5"/>
      <c r="DJ307" s="5"/>
      <c r="DK307" s="5"/>
      <c r="DL307" s="5"/>
      <c r="DM307" s="5"/>
      <c r="DN307" s="5"/>
      <c r="DO307" s="5"/>
      <c r="DP307" s="5"/>
      <c r="DQ307" s="5"/>
      <c r="DR307" s="5"/>
      <c r="DS307" s="5"/>
      <c r="DT307" s="5"/>
      <c r="DU307" s="5"/>
      <c r="DV307" s="5"/>
      <c r="DW307" s="5"/>
      <c r="DX307" s="5"/>
      <c r="DY307" s="5"/>
      <c r="DZ307" s="5"/>
      <c r="EA307" s="5"/>
      <c r="EB307" s="5"/>
      <c r="EC307" s="5"/>
      <c r="ED307" s="5"/>
      <c r="EE307" s="5"/>
      <c r="EF307" s="5"/>
      <c r="EG307" s="5"/>
      <c r="EH307" s="5"/>
      <c r="EI307" s="5"/>
      <c r="EJ307" s="5"/>
      <c r="EK307" s="5"/>
      <c r="EL307" s="5"/>
      <c r="EM307" s="5"/>
      <c r="EN307" s="5"/>
      <c r="EO307" s="5"/>
      <c r="EP307" s="5"/>
      <c r="EQ307" s="5"/>
      <c r="ER307" s="5"/>
      <c r="ES307" s="5"/>
      <c r="ET307" s="5"/>
      <c r="EU307" s="5"/>
      <c r="EV307" s="5"/>
      <c r="EW307" s="5"/>
      <c r="EX307" s="5"/>
      <c r="EY307" s="5"/>
      <c r="EZ307" s="5"/>
      <c r="FA307" s="5"/>
      <c r="FB307" s="5"/>
      <c r="FC307" s="5"/>
      <c r="FD307" s="5"/>
      <c r="FE307" s="5"/>
      <c r="FF307" s="5"/>
      <c r="FG307" s="5"/>
      <c r="FH307" s="5"/>
      <c r="FI307" s="5"/>
      <c r="FJ307" s="5"/>
      <c r="FK307" s="5"/>
      <c r="FL307" s="5"/>
      <c r="FM307" s="5"/>
      <c r="FN307" s="5"/>
      <c r="FO307" s="5"/>
      <c r="FP307" s="5"/>
      <c r="FQ307" s="5"/>
      <c r="FR307" s="5"/>
      <c r="FS307" s="5"/>
      <c r="FT307" s="5"/>
      <c r="FU307" s="5"/>
      <c r="FV307" s="5"/>
      <c r="FW307" s="5"/>
      <c r="FX307" s="5"/>
      <c r="FY307" s="5"/>
      <c r="FZ307" s="5"/>
      <c r="GA307" s="5"/>
      <c r="GB307" s="5"/>
      <c r="GC307" s="5"/>
      <c r="GD307" s="5"/>
      <c r="GE307" s="5"/>
      <c r="GF307" s="5"/>
      <c r="GG307" s="5"/>
      <c r="GH307" s="5"/>
      <c r="GI307" s="5"/>
      <c r="GJ307" s="5"/>
      <c r="GK307" s="5"/>
      <c r="GL307" s="5"/>
      <c r="GM307" s="5"/>
      <c r="GN307" s="5"/>
      <c r="GO307" s="5"/>
      <c r="GP307" s="5"/>
      <c r="GQ307" s="5"/>
      <c r="GR307" s="5"/>
      <c r="GS307" s="5"/>
      <c r="GT307" s="5"/>
      <c r="GU307" s="5"/>
      <c r="GV307" s="5"/>
      <c r="GW307" s="5"/>
      <c r="GX307" s="5"/>
      <c r="GY307" s="5"/>
      <c r="GZ307" s="5"/>
      <c r="HA307" s="5"/>
      <c r="HB307" s="5"/>
      <c r="HC307" s="5"/>
      <c r="HD307" s="5"/>
      <c r="HE307" s="5"/>
      <c r="HF307" s="5"/>
      <c r="HG307" s="5"/>
      <c r="HH307" s="5"/>
      <c r="HI307" s="5"/>
      <c r="HJ307" s="5"/>
      <c r="HK307" s="5"/>
      <c r="HL307" s="5"/>
      <c r="HM307" s="5"/>
      <c r="HN307" s="5"/>
      <c r="HO307" s="5"/>
      <c r="HP307" s="5"/>
      <c r="HQ307" s="5"/>
      <c r="HR307" s="5"/>
      <c r="HS307" s="5"/>
      <c r="HT307" s="5"/>
      <c r="HU307" s="5"/>
      <c r="HV307" s="5"/>
      <c r="HW307" s="5"/>
      <c r="HX307" s="5"/>
    </row>
    <row r="308" spans="1:232" s="14" customFormat="1" ht="14.25" customHeight="1" thickTop="1">
      <c r="A308" s="608"/>
      <c r="B308" s="104"/>
      <c r="C308" s="1128" t="s">
        <v>2119</v>
      </c>
      <c r="D308" s="1129" t="s">
        <v>4519</v>
      </c>
      <c r="E308" s="1129">
        <f>E306+7</f>
        <v>45518</v>
      </c>
      <c r="F308" s="1366">
        <f>E308+11</f>
        <v>45529</v>
      </c>
      <c r="G308" s="2470" t="s">
        <v>4874</v>
      </c>
      <c r="H308" s="1233" t="s">
        <v>4955</v>
      </c>
      <c r="I308" s="1233">
        <f>I306+7</f>
        <v>45540</v>
      </c>
      <c r="J308" s="1169">
        <f>I308+25</f>
        <v>45565</v>
      </c>
      <c r="K308" s="1169">
        <f>I308+29</f>
        <v>45569</v>
      </c>
      <c r="L308" s="1169">
        <f>I308+33</f>
        <v>45573</v>
      </c>
      <c r="M308" s="1169">
        <f>I308+36</f>
        <v>45576</v>
      </c>
      <c r="N308" s="1169">
        <f>I308+38</f>
        <v>45578</v>
      </c>
      <c r="O308" s="2166"/>
      <c r="P308" s="2166"/>
      <c r="Q308" s="5"/>
      <c r="R308" s="5"/>
      <c r="S308" s="5"/>
      <c r="T308" s="5"/>
      <c r="U308" s="5"/>
      <c r="V308" s="5"/>
      <c r="W308" s="5"/>
      <c r="X308" s="5"/>
      <c r="Y308" s="5"/>
      <c r="Z308" s="5"/>
      <c r="AA308" s="5"/>
      <c r="AB308" s="5"/>
      <c r="AC308" s="5"/>
      <c r="AD308" s="5"/>
      <c r="AE308" s="5"/>
      <c r="AF308" s="5"/>
      <c r="AG308" s="5"/>
      <c r="AH308" s="5"/>
      <c r="AI308" s="5"/>
      <c r="AJ308" s="5"/>
      <c r="AK308" s="5"/>
      <c r="AL308" s="5"/>
      <c r="AM308" s="5"/>
      <c r="AN308" s="5"/>
      <c r="AO308" s="5"/>
      <c r="AP308" s="5"/>
      <c r="AQ308" s="5"/>
      <c r="AR308" s="5"/>
      <c r="AS308" s="5"/>
      <c r="AT308" s="5"/>
      <c r="AU308" s="5"/>
      <c r="AV308" s="5"/>
      <c r="AW308" s="5"/>
      <c r="AX308" s="5"/>
      <c r="AY308" s="5"/>
      <c r="AZ308" s="5"/>
      <c r="BA308" s="5"/>
      <c r="BB308" s="5"/>
      <c r="BC308" s="5"/>
      <c r="BD308" s="5"/>
      <c r="BE308" s="5"/>
      <c r="BF308" s="5"/>
      <c r="BG308" s="5"/>
      <c r="BH308" s="5"/>
      <c r="BI308" s="5"/>
      <c r="BJ308" s="5"/>
      <c r="BK308" s="5"/>
      <c r="BL308" s="5"/>
      <c r="BM308" s="5"/>
      <c r="BN308" s="5"/>
      <c r="BO308" s="5"/>
      <c r="BP308" s="5"/>
      <c r="BQ308" s="5"/>
      <c r="BR308" s="5"/>
      <c r="BS308" s="5"/>
      <c r="BT308" s="5"/>
      <c r="BU308" s="5"/>
      <c r="BV308" s="5"/>
      <c r="BW308" s="5"/>
      <c r="BX308" s="5"/>
      <c r="BY308" s="5"/>
      <c r="BZ308" s="5"/>
      <c r="CA308" s="5"/>
      <c r="CB308" s="5"/>
      <c r="CC308" s="5"/>
      <c r="CD308" s="5"/>
      <c r="CE308" s="5"/>
      <c r="CF308" s="5"/>
      <c r="CG308" s="5"/>
      <c r="CH308" s="5"/>
      <c r="CI308" s="5"/>
      <c r="CJ308" s="5"/>
      <c r="CK308" s="5"/>
      <c r="CL308" s="5"/>
      <c r="CM308" s="5"/>
      <c r="CN308" s="5"/>
      <c r="CO308" s="5"/>
      <c r="CP308" s="5"/>
      <c r="CQ308" s="5"/>
      <c r="CR308" s="5"/>
      <c r="CS308" s="5"/>
      <c r="CT308" s="5"/>
      <c r="CU308" s="5"/>
      <c r="CV308" s="5"/>
      <c r="CW308" s="5"/>
      <c r="CX308" s="5"/>
      <c r="CY308" s="5"/>
      <c r="CZ308" s="5"/>
      <c r="DA308" s="5"/>
      <c r="DB308" s="5"/>
      <c r="DC308" s="5"/>
      <c r="DD308" s="5"/>
      <c r="DE308" s="5"/>
      <c r="DF308" s="5"/>
      <c r="DG308" s="5"/>
      <c r="DH308" s="5"/>
      <c r="DI308" s="5"/>
      <c r="DJ308" s="5"/>
      <c r="DK308" s="5"/>
      <c r="DL308" s="5"/>
      <c r="DM308" s="5"/>
      <c r="DN308" s="5"/>
      <c r="DO308" s="5"/>
      <c r="DP308" s="5"/>
      <c r="DQ308" s="5"/>
      <c r="DR308" s="5"/>
      <c r="DS308" s="5"/>
      <c r="DT308" s="5"/>
      <c r="DU308" s="5"/>
      <c r="DV308" s="5"/>
      <c r="DW308" s="5"/>
      <c r="DX308" s="5"/>
      <c r="DY308" s="5"/>
      <c r="DZ308" s="5"/>
      <c r="EA308" s="5"/>
      <c r="EB308" s="5"/>
      <c r="EC308" s="5"/>
      <c r="ED308" s="5"/>
      <c r="EE308" s="5"/>
      <c r="EF308" s="5"/>
      <c r="EG308" s="5"/>
      <c r="EH308" s="5"/>
      <c r="EI308" s="5"/>
      <c r="EJ308" s="5"/>
      <c r="EK308" s="5"/>
      <c r="EL308" s="5"/>
      <c r="EM308" s="5"/>
      <c r="EN308" s="5"/>
      <c r="EO308" s="5"/>
      <c r="EP308" s="5"/>
      <c r="EQ308" s="5"/>
      <c r="ER308" s="5"/>
      <c r="ES308" s="5"/>
      <c r="ET308" s="5"/>
      <c r="EU308" s="5"/>
      <c r="EV308" s="5"/>
      <c r="EW308" s="5"/>
      <c r="EX308" s="5"/>
      <c r="EY308" s="5"/>
      <c r="EZ308" s="5"/>
      <c r="FA308" s="5"/>
      <c r="FB308" s="5"/>
      <c r="FC308" s="5"/>
      <c r="FD308" s="5"/>
      <c r="FE308" s="5"/>
      <c r="FF308" s="5"/>
      <c r="FG308" s="5"/>
      <c r="FH308" s="5"/>
      <c r="FI308" s="5"/>
      <c r="FJ308" s="5"/>
      <c r="FK308" s="5"/>
      <c r="FL308" s="5"/>
      <c r="FM308" s="5"/>
      <c r="FN308" s="5"/>
      <c r="FO308" s="5"/>
      <c r="FP308" s="5"/>
      <c r="FQ308" s="5"/>
      <c r="FR308" s="5"/>
      <c r="FS308" s="5"/>
      <c r="FT308" s="5"/>
      <c r="FU308" s="5"/>
      <c r="FV308" s="5"/>
      <c r="FW308" s="5"/>
      <c r="FX308" s="5"/>
      <c r="FY308" s="5"/>
      <c r="FZ308" s="5"/>
      <c r="GA308" s="5"/>
      <c r="GB308" s="5"/>
      <c r="GC308" s="5"/>
      <c r="GD308" s="5"/>
      <c r="GE308" s="5"/>
      <c r="GF308" s="5"/>
      <c r="GG308" s="5"/>
      <c r="GH308" s="5"/>
      <c r="GI308" s="5"/>
      <c r="GJ308" s="5"/>
      <c r="GK308" s="5"/>
      <c r="GL308" s="5"/>
      <c r="GM308" s="5"/>
      <c r="GN308" s="5"/>
      <c r="GO308" s="5"/>
      <c r="GP308" s="5"/>
      <c r="GQ308" s="5"/>
      <c r="GR308" s="5"/>
      <c r="GS308" s="5"/>
      <c r="GT308" s="5"/>
      <c r="GU308" s="5"/>
      <c r="GV308" s="5"/>
      <c r="GW308" s="5"/>
      <c r="GX308" s="5"/>
      <c r="GY308" s="5"/>
      <c r="GZ308" s="5"/>
      <c r="HA308" s="5"/>
      <c r="HB308" s="5"/>
      <c r="HC308" s="5"/>
      <c r="HD308" s="5"/>
      <c r="HE308" s="5"/>
      <c r="HF308" s="5"/>
      <c r="HG308" s="5"/>
      <c r="HH308" s="5"/>
      <c r="HI308" s="5"/>
      <c r="HJ308" s="5"/>
      <c r="HK308" s="5"/>
      <c r="HL308" s="5"/>
      <c r="HM308" s="5"/>
      <c r="HN308" s="5"/>
      <c r="HO308" s="5"/>
      <c r="HP308" s="5"/>
      <c r="HQ308" s="5"/>
      <c r="HR308" s="5"/>
      <c r="HS308" s="5"/>
      <c r="HT308" s="5"/>
      <c r="HU308" s="5"/>
      <c r="HV308" s="5"/>
      <c r="HW308" s="5"/>
      <c r="HX308" s="5"/>
    </row>
    <row r="309" spans="1:232" s="14" customFormat="1" ht="14.25" customHeight="1" thickBot="1">
      <c r="A309" s="608"/>
      <c r="B309" s="104"/>
      <c r="C309" s="1477"/>
      <c r="D309" s="1478"/>
      <c r="E309" s="1478"/>
      <c r="F309" s="2278"/>
      <c r="G309" s="3078"/>
      <c r="H309" s="1307"/>
      <c r="I309" s="1307"/>
      <c r="J309" s="1307"/>
      <c r="K309" s="1307"/>
      <c r="L309" s="1307"/>
      <c r="M309" s="1307"/>
      <c r="N309" s="1307"/>
      <c r="O309" s="2166"/>
      <c r="P309" s="2166"/>
      <c r="Q309" s="5"/>
      <c r="R309" s="5"/>
      <c r="S309" s="5"/>
      <c r="T309" s="5"/>
      <c r="U309" s="5"/>
      <c r="V309" s="5"/>
      <c r="W309" s="5"/>
      <c r="X309" s="5"/>
      <c r="Y309" s="5"/>
      <c r="Z309" s="5"/>
      <c r="AA309" s="5"/>
      <c r="AB309" s="5"/>
      <c r="AC309" s="5"/>
      <c r="AD309" s="5"/>
      <c r="AE309" s="5"/>
      <c r="AF309" s="5"/>
      <c r="AG309" s="5"/>
      <c r="AH309" s="5"/>
      <c r="AI309" s="5"/>
      <c r="AJ309" s="5"/>
      <c r="AK309" s="5"/>
      <c r="AL309" s="5"/>
      <c r="AM309" s="5"/>
      <c r="AN309" s="5"/>
      <c r="AO309" s="5"/>
      <c r="AP309" s="5"/>
      <c r="AQ309" s="5"/>
      <c r="AR309" s="5"/>
      <c r="AS309" s="5"/>
      <c r="AT309" s="5"/>
      <c r="AU309" s="5"/>
      <c r="AV309" s="5"/>
      <c r="AW309" s="5"/>
      <c r="AX309" s="5"/>
      <c r="AY309" s="5"/>
      <c r="AZ309" s="5"/>
      <c r="BA309" s="5"/>
      <c r="BB309" s="5"/>
      <c r="BC309" s="5"/>
      <c r="BD309" s="5"/>
      <c r="BE309" s="5"/>
      <c r="BF309" s="5"/>
      <c r="BG309" s="5"/>
      <c r="BH309" s="5"/>
      <c r="BI309" s="5"/>
      <c r="BJ309" s="5"/>
      <c r="BK309" s="5"/>
      <c r="BL309" s="5"/>
      <c r="BM309" s="5"/>
      <c r="BN309" s="5"/>
      <c r="BO309" s="5"/>
      <c r="BP309" s="5"/>
      <c r="BQ309" s="5"/>
      <c r="BR309" s="5"/>
      <c r="BS309" s="5"/>
      <c r="BT309" s="5"/>
      <c r="BU309" s="5"/>
      <c r="BV309" s="5"/>
      <c r="BW309" s="5"/>
      <c r="BX309" s="5"/>
      <c r="BY309" s="5"/>
      <c r="BZ309" s="5"/>
      <c r="CA309" s="5"/>
      <c r="CB309" s="5"/>
      <c r="CC309" s="5"/>
      <c r="CD309" s="5"/>
      <c r="CE309" s="5"/>
      <c r="CF309" s="5"/>
      <c r="CG309" s="5"/>
      <c r="CH309" s="5"/>
      <c r="CI309" s="5"/>
      <c r="CJ309" s="5"/>
      <c r="CK309" s="5"/>
      <c r="CL309" s="5"/>
      <c r="CM309" s="5"/>
      <c r="CN309" s="5"/>
      <c r="CO309" s="5"/>
      <c r="CP309" s="5"/>
      <c r="CQ309" s="5"/>
      <c r="CR309" s="5"/>
      <c r="CS309" s="5"/>
      <c r="CT309" s="5"/>
      <c r="CU309" s="5"/>
      <c r="CV309" s="5"/>
      <c r="CW309" s="5"/>
      <c r="CX309" s="5"/>
      <c r="CY309" s="5"/>
      <c r="CZ309" s="5"/>
      <c r="DA309" s="5"/>
      <c r="DB309" s="5"/>
      <c r="DC309" s="5"/>
      <c r="DD309" s="5"/>
      <c r="DE309" s="5"/>
      <c r="DF309" s="5"/>
      <c r="DG309" s="5"/>
      <c r="DH309" s="5"/>
      <c r="DI309" s="5"/>
      <c r="DJ309" s="5"/>
      <c r="DK309" s="5"/>
      <c r="DL309" s="5"/>
      <c r="DM309" s="5"/>
      <c r="DN309" s="5"/>
      <c r="DO309" s="5"/>
      <c r="DP309" s="5"/>
      <c r="DQ309" s="5"/>
      <c r="DR309" s="5"/>
      <c r="DS309" s="5"/>
      <c r="DT309" s="5"/>
      <c r="DU309" s="5"/>
      <c r="DV309" s="5"/>
      <c r="DW309" s="5"/>
      <c r="DX309" s="5"/>
      <c r="DY309" s="5"/>
      <c r="DZ309" s="5"/>
      <c r="EA309" s="5"/>
      <c r="EB309" s="5"/>
      <c r="EC309" s="5"/>
      <c r="ED309" s="5"/>
      <c r="EE309" s="5"/>
      <c r="EF309" s="5"/>
      <c r="EG309" s="5"/>
      <c r="EH309" s="5"/>
      <c r="EI309" s="5"/>
      <c r="EJ309" s="5"/>
      <c r="EK309" s="5"/>
      <c r="EL309" s="5"/>
      <c r="EM309" s="5"/>
      <c r="EN309" s="5"/>
      <c r="EO309" s="5"/>
      <c r="EP309" s="5"/>
      <c r="EQ309" s="5"/>
      <c r="ER309" s="5"/>
      <c r="ES309" s="5"/>
      <c r="ET309" s="5"/>
      <c r="EU309" s="5"/>
      <c r="EV309" s="5"/>
      <c r="EW309" s="5"/>
      <c r="EX309" s="5"/>
      <c r="EY309" s="5"/>
      <c r="EZ309" s="5"/>
      <c r="FA309" s="5"/>
      <c r="FB309" s="5"/>
      <c r="FC309" s="5"/>
      <c r="FD309" s="5"/>
      <c r="FE309" s="5"/>
      <c r="FF309" s="5"/>
      <c r="FG309" s="5"/>
      <c r="FH309" s="5"/>
      <c r="FI309" s="5"/>
      <c r="FJ309" s="5"/>
      <c r="FK309" s="5"/>
      <c r="FL309" s="5"/>
      <c r="FM309" s="5"/>
      <c r="FN309" s="5"/>
      <c r="FO309" s="5"/>
      <c r="FP309" s="5"/>
      <c r="FQ309" s="5"/>
      <c r="FR309" s="5"/>
      <c r="FS309" s="5"/>
      <c r="FT309" s="5"/>
      <c r="FU309" s="5"/>
      <c r="FV309" s="5"/>
      <c r="FW309" s="5"/>
      <c r="FX309" s="5"/>
      <c r="FY309" s="5"/>
      <c r="FZ309" s="5"/>
      <c r="GA309" s="5"/>
      <c r="GB309" s="5"/>
      <c r="GC309" s="5"/>
      <c r="GD309" s="5"/>
      <c r="GE309" s="5"/>
      <c r="GF309" s="5"/>
      <c r="GG309" s="5"/>
      <c r="GH309" s="5"/>
      <c r="GI309" s="5"/>
      <c r="GJ309" s="5"/>
      <c r="GK309" s="5"/>
      <c r="GL309" s="5"/>
      <c r="GM309" s="5"/>
      <c r="GN309" s="5"/>
      <c r="GO309" s="5"/>
      <c r="GP309" s="5"/>
      <c r="GQ309" s="5"/>
      <c r="GR309" s="5"/>
      <c r="GS309" s="5"/>
      <c r="GT309" s="5"/>
      <c r="GU309" s="5"/>
      <c r="GV309" s="5"/>
      <c r="GW309" s="5"/>
      <c r="GX309" s="5"/>
      <c r="GY309" s="5"/>
      <c r="GZ309" s="5"/>
      <c r="HA309" s="5"/>
      <c r="HB309" s="5"/>
      <c r="HC309" s="5"/>
      <c r="HD309" s="5"/>
      <c r="HE309" s="5"/>
      <c r="HF309" s="5"/>
      <c r="HG309" s="5"/>
      <c r="HH309" s="5"/>
      <c r="HI309" s="5"/>
      <c r="HJ309" s="5"/>
      <c r="HK309" s="5"/>
      <c r="HL309" s="5"/>
      <c r="HM309" s="5"/>
      <c r="HN309" s="5"/>
      <c r="HO309" s="5"/>
      <c r="HP309" s="5"/>
      <c r="HQ309" s="5"/>
      <c r="HR309" s="5"/>
      <c r="HS309" s="5"/>
      <c r="HT309" s="5"/>
      <c r="HU309" s="5"/>
      <c r="HV309" s="5"/>
      <c r="HW309" s="5"/>
      <c r="HX309" s="5"/>
    </row>
    <row r="310" spans="1:232" s="14" customFormat="1" ht="14.25" customHeight="1" thickTop="1">
      <c r="A310" s="608"/>
      <c r="B310" s="104"/>
      <c r="C310" s="1128" t="s">
        <v>4338</v>
      </c>
      <c r="D310" s="1129" t="s">
        <v>4521</v>
      </c>
      <c r="E310" s="1129">
        <f>E308+7</f>
        <v>45525</v>
      </c>
      <c r="F310" s="1366">
        <f>E310+11</f>
        <v>45536</v>
      </c>
      <c r="G310" s="2779" t="s">
        <v>4956</v>
      </c>
      <c r="H310" s="1233" t="s">
        <v>4957</v>
      </c>
      <c r="I310" s="1233">
        <f>I308+7</f>
        <v>45547</v>
      </c>
      <c r="J310" s="1169">
        <f>I310+25</f>
        <v>45572</v>
      </c>
      <c r="K310" s="1169">
        <f>I310+29</f>
        <v>45576</v>
      </c>
      <c r="L310" s="1169">
        <f>I310+33</f>
        <v>45580</v>
      </c>
      <c r="M310" s="1169">
        <f>I310+36</f>
        <v>45583</v>
      </c>
      <c r="N310" s="1169">
        <f>I310+38</f>
        <v>45585</v>
      </c>
      <c r="O310" s="2166"/>
      <c r="P310" s="2166"/>
      <c r="Q310" s="5"/>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c r="CG310" s="5"/>
      <c r="CH310" s="5"/>
      <c r="CI310" s="5"/>
      <c r="CJ310" s="5"/>
      <c r="CK310" s="5"/>
      <c r="CL310" s="5"/>
      <c r="CM310" s="5"/>
      <c r="CN310" s="5"/>
      <c r="CO310" s="5"/>
      <c r="CP310" s="5"/>
      <c r="CQ310" s="5"/>
      <c r="CR310" s="5"/>
      <c r="CS310" s="5"/>
      <c r="CT310" s="5"/>
      <c r="CU310" s="5"/>
      <c r="CV310" s="5"/>
      <c r="CW310" s="5"/>
      <c r="CX310" s="5"/>
      <c r="CY310" s="5"/>
      <c r="CZ310" s="5"/>
      <c r="DA310" s="5"/>
      <c r="DB310" s="5"/>
      <c r="DC310" s="5"/>
      <c r="DD310" s="5"/>
      <c r="DE310" s="5"/>
      <c r="DF310" s="5"/>
      <c r="DG310" s="5"/>
      <c r="DH310" s="5"/>
      <c r="DI310" s="5"/>
      <c r="DJ310" s="5"/>
      <c r="DK310" s="5"/>
      <c r="DL310" s="5"/>
      <c r="DM310" s="5"/>
      <c r="DN310" s="5"/>
      <c r="DO310" s="5"/>
      <c r="DP310" s="5"/>
      <c r="DQ310" s="5"/>
      <c r="DR310" s="5"/>
      <c r="DS310" s="5"/>
      <c r="DT310" s="5"/>
      <c r="DU310" s="5"/>
      <c r="DV310" s="5"/>
      <c r="DW310" s="5"/>
      <c r="DX310" s="5"/>
      <c r="DY310" s="5"/>
      <c r="DZ310" s="5"/>
      <c r="EA310" s="5"/>
      <c r="EB310" s="5"/>
      <c r="EC310" s="5"/>
      <c r="ED310" s="5"/>
      <c r="EE310" s="5"/>
      <c r="EF310" s="5"/>
      <c r="EG310" s="5"/>
      <c r="EH310" s="5"/>
      <c r="EI310" s="5"/>
      <c r="EJ310" s="5"/>
      <c r="EK310" s="5"/>
      <c r="EL310" s="5"/>
      <c r="EM310" s="5"/>
      <c r="EN310" s="5"/>
      <c r="EO310" s="5"/>
      <c r="EP310" s="5"/>
      <c r="EQ310" s="5"/>
      <c r="ER310" s="5"/>
      <c r="ES310" s="5"/>
      <c r="ET310" s="5"/>
      <c r="EU310" s="5"/>
      <c r="EV310" s="5"/>
      <c r="EW310" s="5"/>
      <c r="EX310" s="5"/>
      <c r="EY310" s="5"/>
      <c r="EZ310" s="5"/>
      <c r="FA310" s="5"/>
      <c r="FB310" s="5"/>
      <c r="FC310" s="5"/>
      <c r="FD310" s="5"/>
      <c r="FE310" s="5"/>
      <c r="FF310" s="5"/>
      <c r="FG310" s="5"/>
      <c r="FH310" s="5"/>
      <c r="FI310" s="5"/>
      <c r="FJ310" s="5"/>
      <c r="FK310" s="5"/>
      <c r="FL310" s="5"/>
      <c r="FM310" s="5"/>
      <c r="FN310" s="5"/>
      <c r="FO310" s="5"/>
      <c r="FP310" s="5"/>
      <c r="FQ310" s="5"/>
      <c r="FR310" s="5"/>
      <c r="FS310" s="5"/>
      <c r="FT310" s="5"/>
      <c r="FU310" s="5"/>
      <c r="FV310" s="5"/>
      <c r="FW310" s="5"/>
      <c r="FX310" s="5"/>
      <c r="FY310" s="5"/>
      <c r="FZ310" s="5"/>
      <c r="GA310" s="5"/>
      <c r="GB310" s="5"/>
      <c r="GC310" s="5"/>
      <c r="GD310" s="5"/>
      <c r="GE310" s="5"/>
      <c r="GF310" s="5"/>
      <c r="GG310" s="5"/>
      <c r="GH310" s="5"/>
      <c r="GI310" s="5"/>
      <c r="GJ310" s="5"/>
      <c r="GK310" s="5"/>
      <c r="GL310" s="5"/>
      <c r="GM310" s="5"/>
      <c r="GN310" s="5"/>
      <c r="GO310" s="5"/>
      <c r="GP310" s="5"/>
      <c r="GQ310" s="5"/>
      <c r="GR310" s="5"/>
      <c r="GS310" s="5"/>
      <c r="GT310" s="5"/>
      <c r="GU310" s="5"/>
      <c r="GV310" s="5"/>
      <c r="GW310" s="5"/>
      <c r="GX310" s="5"/>
      <c r="GY310" s="5"/>
      <c r="GZ310" s="5"/>
      <c r="HA310" s="5"/>
      <c r="HB310" s="5"/>
      <c r="HC310" s="5"/>
      <c r="HD310" s="5"/>
      <c r="HE310" s="5"/>
      <c r="HF310" s="5"/>
      <c r="HG310" s="5"/>
      <c r="HH310" s="5"/>
      <c r="HI310" s="5"/>
      <c r="HJ310" s="5"/>
      <c r="HK310" s="5"/>
      <c r="HL310" s="5"/>
      <c r="HM310" s="5"/>
      <c r="HN310" s="5"/>
      <c r="HO310" s="5"/>
      <c r="HP310" s="5"/>
      <c r="HQ310" s="5"/>
      <c r="HR310" s="5"/>
      <c r="HS310" s="5"/>
      <c r="HT310" s="5"/>
      <c r="HU310" s="5"/>
      <c r="HV310" s="5"/>
      <c r="HW310" s="5"/>
      <c r="HX310" s="5"/>
    </row>
    <row r="311" spans="1:232" s="14" customFormat="1" ht="14.25" customHeight="1" thickBot="1">
      <c r="A311" s="608"/>
      <c r="B311" s="104"/>
      <c r="C311" s="1477"/>
      <c r="D311" s="1478"/>
      <c r="E311" s="1478"/>
      <c r="F311" s="2278"/>
      <c r="G311" s="3078"/>
      <c r="H311" s="1307"/>
      <c r="I311" s="1307"/>
      <c r="J311" s="1307"/>
      <c r="K311" s="1307"/>
      <c r="L311" s="1307"/>
      <c r="M311" s="1307"/>
      <c r="N311" s="1307"/>
      <c r="O311" s="2166"/>
      <c r="P311" s="2166"/>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c r="CG311" s="5"/>
      <c r="CH311" s="5"/>
      <c r="CI311" s="5"/>
      <c r="CJ311" s="5"/>
      <c r="CK311" s="5"/>
      <c r="CL311" s="5"/>
      <c r="CM311" s="5"/>
      <c r="CN311" s="5"/>
      <c r="CO311" s="5"/>
      <c r="CP311" s="5"/>
      <c r="CQ311" s="5"/>
      <c r="CR311" s="5"/>
      <c r="CS311" s="5"/>
      <c r="CT311" s="5"/>
      <c r="CU311" s="5"/>
      <c r="CV311" s="5"/>
      <c r="CW311" s="5"/>
      <c r="CX311" s="5"/>
      <c r="CY311" s="5"/>
      <c r="CZ311" s="5"/>
      <c r="DA311" s="5"/>
      <c r="DB311" s="5"/>
      <c r="DC311" s="5"/>
      <c r="DD311" s="5"/>
      <c r="DE311" s="5"/>
      <c r="DF311" s="5"/>
      <c r="DG311" s="5"/>
      <c r="DH311" s="5"/>
      <c r="DI311" s="5"/>
      <c r="DJ311" s="5"/>
      <c r="DK311" s="5"/>
      <c r="DL311" s="5"/>
      <c r="DM311" s="5"/>
      <c r="DN311" s="5"/>
      <c r="DO311" s="5"/>
      <c r="DP311" s="5"/>
      <c r="DQ311" s="5"/>
      <c r="DR311" s="5"/>
      <c r="DS311" s="5"/>
      <c r="DT311" s="5"/>
      <c r="DU311" s="5"/>
      <c r="DV311" s="5"/>
      <c r="DW311" s="5"/>
      <c r="DX311" s="5"/>
      <c r="DY311" s="5"/>
      <c r="DZ311" s="5"/>
      <c r="EA311" s="5"/>
      <c r="EB311" s="5"/>
      <c r="EC311" s="5"/>
      <c r="ED311" s="5"/>
      <c r="EE311" s="5"/>
      <c r="EF311" s="5"/>
      <c r="EG311" s="5"/>
      <c r="EH311" s="5"/>
      <c r="EI311" s="5"/>
      <c r="EJ311" s="5"/>
      <c r="EK311" s="5"/>
      <c r="EL311" s="5"/>
      <c r="EM311" s="5"/>
      <c r="EN311" s="5"/>
      <c r="EO311" s="5"/>
      <c r="EP311" s="5"/>
      <c r="EQ311" s="5"/>
      <c r="ER311" s="5"/>
      <c r="ES311" s="5"/>
      <c r="ET311" s="5"/>
      <c r="EU311" s="5"/>
      <c r="EV311" s="5"/>
      <c r="EW311" s="5"/>
      <c r="EX311" s="5"/>
      <c r="EY311" s="5"/>
      <c r="EZ311" s="5"/>
      <c r="FA311" s="5"/>
      <c r="FB311" s="5"/>
      <c r="FC311" s="5"/>
      <c r="FD311" s="5"/>
      <c r="FE311" s="5"/>
      <c r="FF311" s="5"/>
      <c r="FG311" s="5"/>
      <c r="FH311" s="5"/>
      <c r="FI311" s="5"/>
      <c r="FJ311" s="5"/>
      <c r="FK311" s="5"/>
      <c r="FL311" s="5"/>
      <c r="FM311" s="5"/>
      <c r="FN311" s="5"/>
      <c r="FO311" s="5"/>
      <c r="FP311" s="5"/>
      <c r="FQ311" s="5"/>
      <c r="FR311" s="5"/>
      <c r="FS311" s="5"/>
      <c r="FT311" s="5"/>
      <c r="FU311" s="5"/>
      <c r="FV311" s="5"/>
      <c r="FW311" s="5"/>
      <c r="FX311" s="5"/>
      <c r="FY311" s="5"/>
      <c r="FZ311" s="5"/>
      <c r="GA311" s="5"/>
      <c r="GB311" s="5"/>
      <c r="GC311" s="5"/>
      <c r="GD311" s="5"/>
      <c r="GE311" s="5"/>
      <c r="GF311" s="5"/>
      <c r="GG311" s="5"/>
      <c r="GH311" s="5"/>
      <c r="GI311" s="5"/>
      <c r="GJ311" s="5"/>
      <c r="GK311" s="5"/>
      <c r="GL311" s="5"/>
      <c r="GM311" s="5"/>
      <c r="GN311" s="5"/>
      <c r="GO311" s="5"/>
      <c r="GP311" s="5"/>
      <c r="GQ311" s="5"/>
      <c r="GR311" s="5"/>
      <c r="GS311" s="5"/>
      <c r="GT311" s="5"/>
      <c r="GU311" s="5"/>
      <c r="GV311" s="5"/>
      <c r="GW311" s="5"/>
      <c r="GX311" s="5"/>
      <c r="GY311" s="5"/>
      <c r="GZ311" s="5"/>
      <c r="HA311" s="5"/>
      <c r="HB311" s="5"/>
      <c r="HC311" s="5"/>
      <c r="HD311" s="5"/>
      <c r="HE311" s="5"/>
      <c r="HF311" s="5"/>
      <c r="HG311" s="5"/>
      <c r="HH311" s="5"/>
      <c r="HI311" s="5"/>
      <c r="HJ311" s="5"/>
      <c r="HK311" s="5"/>
      <c r="HL311" s="5"/>
      <c r="HM311" s="5"/>
      <c r="HN311" s="5"/>
      <c r="HO311" s="5"/>
      <c r="HP311" s="5"/>
      <c r="HQ311" s="5"/>
      <c r="HR311" s="5"/>
      <c r="HS311" s="5"/>
      <c r="HT311" s="5"/>
      <c r="HU311" s="5"/>
      <c r="HV311" s="5"/>
      <c r="HW311" s="5"/>
      <c r="HX311" s="5"/>
    </row>
    <row r="312" spans="1:232" s="14" customFormat="1" ht="14.25" customHeight="1" thickTop="1">
      <c r="A312" s="608"/>
      <c r="B312" s="104"/>
      <c r="C312" s="1128" t="s">
        <v>1426</v>
      </c>
      <c r="D312" s="1129" t="s">
        <v>4523</v>
      </c>
      <c r="E312" s="1129">
        <f>E310+7</f>
        <v>45532</v>
      </c>
      <c r="F312" s="1366">
        <f>E312+11</f>
        <v>45543</v>
      </c>
      <c r="G312" s="2470" t="s">
        <v>4940</v>
      </c>
      <c r="H312" s="1233" t="s">
        <v>4958</v>
      </c>
      <c r="I312" s="1233">
        <f>I310+7</f>
        <v>45554</v>
      </c>
      <c r="J312" s="1169">
        <f>I312+25</f>
        <v>45579</v>
      </c>
      <c r="K312" s="1169">
        <f>I312+29</f>
        <v>45583</v>
      </c>
      <c r="L312" s="1169">
        <f>I312+33</f>
        <v>45587</v>
      </c>
      <c r="M312" s="1169">
        <f>I312+36</f>
        <v>45590</v>
      </c>
      <c r="N312" s="1169">
        <f>I312+38</f>
        <v>45592</v>
      </c>
      <c r="O312" s="2166"/>
      <c r="P312" s="2166"/>
      <c r="Q312" s="5"/>
      <c r="R312" s="5"/>
      <c r="S312" s="5"/>
      <c r="T312" s="5"/>
      <c r="U312" s="5"/>
      <c r="V312" s="5"/>
      <c r="W312" s="5"/>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c r="AW312" s="5"/>
      <c r="AX312" s="5"/>
      <c r="AY312" s="5"/>
      <c r="AZ312" s="5"/>
      <c r="BA312" s="5"/>
      <c r="BB312" s="5"/>
      <c r="BC312" s="5"/>
      <c r="BD312" s="5"/>
      <c r="BE312" s="5"/>
      <c r="BF312" s="5"/>
      <c r="BG312" s="5"/>
      <c r="BH312" s="5"/>
      <c r="BI312" s="5"/>
      <c r="BJ312" s="5"/>
      <c r="BK312" s="5"/>
      <c r="BL312" s="5"/>
      <c r="BM312" s="5"/>
      <c r="BN312" s="5"/>
      <c r="BO312" s="5"/>
      <c r="BP312" s="5"/>
      <c r="BQ312" s="5"/>
      <c r="BR312" s="5"/>
      <c r="BS312" s="5"/>
      <c r="BT312" s="5"/>
      <c r="BU312" s="5"/>
      <c r="BV312" s="5"/>
      <c r="BW312" s="5"/>
      <c r="BX312" s="5"/>
      <c r="BY312" s="5"/>
      <c r="BZ312" s="5"/>
      <c r="CA312" s="5"/>
      <c r="CB312" s="5"/>
      <c r="CC312" s="5"/>
      <c r="CD312" s="5"/>
      <c r="CE312" s="5"/>
      <c r="CF312" s="5"/>
      <c r="CG312" s="5"/>
      <c r="CH312" s="5"/>
      <c r="CI312" s="5"/>
      <c r="CJ312" s="5"/>
      <c r="CK312" s="5"/>
      <c r="CL312" s="5"/>
      <c r="CM312" s="5"/>
      <c r="CN312" s="5"/>
      <c r="CO312" s="5"/>
      <c r="CP312" s="5"/>
      <c r="CQ312" s="5"/>
      <c r="CR312" s="5"/>
      <c r="CS312" s="5"/>
      <c r="CT312" s="5"/>
      <c r="CU312" s="5"/>
      <c r="CV312" s="5"/>
      <c r="CW312" s="5"/>
      <c r="CX312" s="5"/>
      <c r="CY312" s="5"/>
      <c r="CZ312" s="5"/>
      <c r="DA312" s="5"/>
      <c r="DB312" s="5"/>
      <c r="DC312" s="5"/>
      <c r="DD312" s="5"/>
      <c r="DE312" s="5"/>
      <c r="DF312" s="5"/>
      <c r="DG312" s="5"/>
      <c r="DH312" s="5"/>
      <c r="DI312" s="5"/>
      <c r="DJ312" s="5"/>
      <c r="DK312" s="5"/>
      <c r="DL312" s="5"/>
      <c r="DM312" s="5"/>
      <c r="DN312" s="5"/>
      <c r="DO312" s="5"/>
      <c r="DP312" s="5"/>
      <c r="DQ312" s="5"/>
      <c r="DR312" s="5"/>
      <c r="DS312" s="5"/>
      <c r="DT312" s="5"/>
      <c r="DU312" s="5"/>
      <c r="DV312" s="5"/>
      <c r="DW312" s="5"/>
      <c r="DX312" s="5"/>
      <c r="DY312" s="5"/>
      <c r="DZ312" s="5"/>
      <c r="EA312" s="5"/>
      <c r="EB312" s="5"/>
      <c r="EC312" s="5"/>
      <c r="ED312" s="5"/>
      <c r="EE312" s="5"/>
      <c r="EF312" s="5"/>
      <c r="EG312" s="5"/>
      <c r="EH312" s="5"/>
      <c r="EI312" s="5"/>
      <c r="EJ312" s="5"/>
      <c r="EK312" s="5"/>
      <c r="EL312" s="5"/>
      <c r="EM312" s="5"/>
      <c r="EN312" s="5"/>
      <c r="EO312" s="5"/>
      <c r="EP312" s="5"/>
      <c r="EQ312" s="5"/>
      <c r="ER312" s="5"/>
      <c r="ES312" s="5"/>
      <c r="ET312" s="5"/>
      <c r="EU312" s="5"/>
      <c r="EV312" s="5"/>
      <c r="EW312" s="5"/>
      <c r="EX312" s="5"/>
      <c r="EY312" s="5"/>
      <c r="EZ312" s="5"/>
      <c r="FA312" s="5"/>
      <c r="FB312" s="5"/>
      <c r="FC312" s="5"/>
      <c r="FD312" s="5"/>
      <c r="FE312" s="5"/>
      <c r="FF312" s="5"/>
      <c r="FG312" s="5"/>
      <c r="FH312" s="5"/>
      <c r="FI312" s="5"/>
      <c r="FJ312" s="5"/>
      <c r="FK312" s="5"/>
      <c r="FL312" s="5"/>
      <c r="FM312" s="5"/>
      <c r="FN312" s="5"/>
      <c r="FO312" s="5"/>
      <c r="FP312" s="5"/>
      <c r="FQ312" s="5"/>
      <c r="FR312" s="5"/>
      <c r="FS312" s="5"/>
      <c r="FT312" s="5"/>
      <c r="FU312" s="5"/>
      <c r="FV312" s="5"/>
      <c r="FW312" s="5"/>
      <c r="FX312" s="5"/>
      <c r="FY312" s="5"/>
      <c r="FZ312" s="5"/>
      <c r="GA312" s="5"/>
      <c r="GB312" s="5"/>
      <c r="GC312" s="5"/>
      <c r="GD312" s="5"/>
      <c r="GE312" s="5"/>
      <c r="GF312" s="5"/>
      <c r="GG312" s="5"/>
      <c r="GH312" s="5"/>
      <c r="GI312" s="5"/>
      <c r="GJ312" s="5"/>
      <c r="GK312" s="5"/>
      <c r="GL312" s="5"/>
      <c r="GM312" s="5"/>
      <c r="GN312" s="5"/>
      <c r="GO312" s="5"/>
      <c r="GP312" s="5"/>
      <c r="GQ312" s="5"/>
      <c r="GR312" s="5"/>
      <c r="GS312" s="5"/>
      <c r="GT312" s="5"/>
      <c r="GU312" s="5"/>
      <c r="GV312" s="5"/>
      <c r="GW312" s="5"/>
      <c r="GX312" s="5"/>
      <c r="GY312" s="5"/>
      <c r="GZ312" s="5"/>
      <c r="HA312" s="5"/>
      <c r="HB312" s="5"/>
      <c r="HC312" s="5"/>
      <c r="HD312" s="5"/>
      <c r="HE312" s="5"/>
      <c r="HF312" s="5"/>
      <c r="HG312" s="5"/>
      <c r="HH312" s="5"/>
      <c r="HI312" s="5"/>
      <c r="HJ312" s="5"/>
      <c r="HK312" s="5"/>
      <c r="HL312" s="5"/>
      <c r="HM312" s="5"/>
      <c r="HN312" s="5"/>
      <c r="HO312" s="5"/>
      <c r="HP312" s="5"/>
      <c r="HQ312" s="5"/>
      <c r="HR312" s="5"/>
      <c r="HS312" s="5"/>
      <c r="HT312" s="5"/>
      <c r="HU312" s="5"/>
      <c r="HV312" s="5"/>
      <c r="HW312" s="5"/>
      <c r="HX312" s="5"/>
    </row>
    <row r="313" spans="1:232" s="14" customFormat="1" ht="14.25" customHeight="1" thickBot="1">
      <c r="A313" s="608"/>
      <c r="B313" s="104"/>
      <c r="C313" s="1477"/>
      <c r="D313" s="1478"/>
      <c r="E313" s="1478"/>
      <c r="F313" s="2278"/>
      <c r="G313" s="3078"/>
      <c r="H313" s="1307"/>
      <c r="I313" s="1307"/>
      <c r="J313" s="1307"/>
      <c r="K313" s="1307"/>
      <c r="L313" s="1307"/>
      <c r="M313" s="1307"/>
      <c r="N313" s="1307"/>
      <c r="O313" s="2166"/>
      <c r="P313" s="2166"/>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c r="BT313" s="5"/>
      <c r="BU313" s="5"/>
      <c r="BV313" s="5"/>
      <c r="BW313" s="5"/>
      <c r="BX313" s="5"/>
      <c r="BY313" s="5"/>
      <c r="BZ313" s="5"/>
      <c r="CA313" s="5"/>
      <c r="CB313" s="5"/>
      <c r="CC313" s="5"/>
      <c r="CD313" s="5"/>
      <c r="CE313" s="5"/>
      <c r="CF313" s="5"/>
      <c r="CG313" s="5"/>
      <c r="CH313" s="5"/>
      <c r="CI313" s="5"/>
      <c r="CJ313" s="5"/>
      <c r="CK313" s="5"/>
      <c r="CL313" s="5"/>
      <c r="CM313" s="5"/>
      <c r="CN313" s="5"/>
      <c r="CO313" s="5"/>
      <c r="CP313" s="5"/>
      <c r="CQ313" s="5"/>
      <c r="CR313" s="5"/>
      <c r="CS313" s="5"/>
      <c r="CT313" s="5"/>
      <c r="CU313" s="5"/>
      <c r="CV313" s="5"/>
      <c r="CW313" s="5"/>
      <c r="CX313" s="5"/>
      <c r="CY313" s="5"/>
      <c r="CZ313" s="5"/>
      <c r="DA313" s="5"/>
      <c r="DB313" s="5"/>
      <c r="DC313" s="5"/>
      <c r="DD313" s="5"/>
      <c r="DE313" s="5"/>
      <c r="DF313" s="5"/>
      <c r="DG313" s="5"/>
      <c r="DH313" s="5"/>
      <c r="DI313" s="5"/>
      <c r="DJ313" s="5"/>
      <c r="DK313" s="5"/>
      <c r="DL313" s="5"/>
      <c r="DM313" s="5"/>
      <c r="DN313" s="5"/>
      <c r="DO313" s="5"/>
      <c r="DP313" s="5"/>
      <c r="DQ313" s="5"/>
      <c r="DR313" s="5"/>
      <c r="DS313" s="5"/>
      <c r="DT313" s="5"/>
      <c r="DU313" s="5"/>
      <c r="DV313" s="5"/>
      <c r="DW313" s="5"/>
      <c r="DX313" s="5"/>
      <c r="DY313" s="5"/>
      <c r="DZ313" s="5"/>
      <c r="EA313" s="5"/>
      <c r="EB313" s="5"/>
      <c r="EC313" s="5"/>
      <c r="ED313" s="5"/>
      <c r="EE313" s="5"/>
      <c r="EF313" s="5"/>
      <c r="EG313" s="5"/>
      <c r="EH313" s="5"/>
      <c r="EI313" s="5"/>
      <c r="EJ313" s="5"/>
      <c r="EK313" s="5"/>
      <c r="EL313" s="5"/>
      <c r="EM313" s="5"/>
      <c r="EN313" s="5"/>
      <c r="EO313" s="5"/>
      <c r="EP313" s="5"/>
      <c r="EQ313" s="5"/>
      <c r="ER313" s="5"/>
      <c r="ES313" s="5"/>
      <c r="ET313" s="5"/>
      <c r="EU313" s="5"/>
      <c r="EV313" s="5"/>
      <c r="EW313" s="5"/>
      <c r="EX313" s="5"/>
      <c r="EY313" s="5"/>
      <c r="EZ313" s="5"/>
      <c r="FA313" s="5"/>
      <c r="FB313" s="5"/>
      <c r="FC313" s="5"/>
      <c r="FD313" s="5"/>
      <c r="FE313" s="5"/>
      <c r="FF313" s="5"/>
      <c r="FG313" s="5"/>
      <c r="FH313" s="5"/>
      <c r="FI313" s="5"/>
      <c r="FJ313" s="5"/>
      <c r="FK313" s="5"/>
      <c r="FL313" s="5"/>
      <c r="FM313" s="5"/>
      <c r="FN313" s="5"/>
      <c r="FO313" s="5"/>
      <c r="FP313" s="5"/>
      <c r="FQ313" s="5"/>
      <c r="FR313" s="5"/>
      <c r="FS313" s="5"/>
      <c r="FT313" s="5"/>
      <c r="FU313" s="5"/>
      <c r="FV313" s="5"/>
      <c r="FW313" s="5"/>
      <c r="FX313" s="5"/>
      <c r="FY313" s="5"/>
      <c r="FZ313" s="5"/>
      <c r="GA313" s="5"/>
      <c r="GB313" s="5"/>
      <c r="GC313" s="5"/>
      <c r="GD313" s="5"/>
      <c r="GE313" s="5"/>
      <c r="GF313" s="5"/>
      <c r="GG313" s="5"/>
      <c r="GH313" s="5"/>
      <c r="GI313" s="5"/>
      <c r="GJ313" s="5"/>
      <c r="GK313" s="5"/>
      <c r="GL313" s="5"/>
      <c r="GM313" s="5"/>
      <c r="GN313" s="5"/>
      <c r="GO313" s="5"/>
      <c r="GP313" s="5"/>
      <c r="GQ313" s="5"/>
      <c r="GR313" s="5"/>
      <c r="GS313" s="5"/>
      <c r="GT313" s="5"/>
      <c r="GU313" s="5"/>
      <c r="GV313" s="5"/>
      <c r="GW313" s="5"/>
      <c r="GX313" s="5"/>
      <c r="GY313" s="5"/>
      <c r="GZ313" s="5"/>
      <c r="HA313" s="5"/>
      <c r="HB313" s="5"/>
      <c r="HC313" s="5"/>
      <c r="HD313" s="5"/>
      <c r="HE313" s="5"/>
      <c r="HF313" s="5"/>
      <c r="HG313" s="5"/>
      <c r="HH313" s="5"/>
      <c r="HI313" s="5"/>
      <c r="HJ313" s="5"/>
      <c r="HK313" s="5"/>
      <c r="HL313" s="5"/>
      <c r="HM313" s="5"/>
      <c r="HN313" s="5"/>
      <c r="HO313" s="5"/>
      <c r="HP313" s="5"/>
      <c r="HQ313" s="5"/>
      <c r="HR313" s="5"/>
      <c r="HS313" s="5"/>
      <c r="HT313" s="5"/>
      <c r="HU313" s="5"/>
      <c r="HV313" s="5"/>
      <c r="HW313" s="5"/>
      <c r="HX313" s="5"/>
    </row>
    <row r="314" spans="1:232" s="14" customFormat="1" ht="16.5" customHeight="1" thickTop="1">
      <c r="A314" s="608"/>
      <c r="B314" s="104"/>
      <c r="C314" s="3899" t="s">
        <v>2215</v>
      </c>
      <c r="D314" s="3899"/>
      <c r="E314" s="3899"/>
      <c r="F314" s="3899"/>
      <c r="G314" s="3899"/>
      <c r="H314" s="2702"/>
      <c r="I314" s="2702"/>
      <c r="J314" s="2702"/>
      <c r="K314" s="2702"/>
      <c r="L314" s="2703"/>
      <c r="M314" s="1628"/>
      <c r="N314" s="1628"/>
      <c r="O314" s="2166"/>
      <c r="P314" s="2166"/>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c r="CA314" s="5"/>
      <c r="CB314" s="5"/>
      <c r="CC314" s="5"/>
      <c r="CD314" s="5"/>
      <c r="CE314" s="5"/>
      <c r="CF314" s="5"/>
      <c r="CG314" s="5"/>
      <c r="CH314" s="5"/>
      <c r="CI314" s="5"/>
      <c r="CJ314" s="5"/>
      <c r="CK314" s="5"/>
      <c r="CL314" s="5"/>
      <c r="CM314" s="5"/>
      <c r="CN314" s="5"/>
      <c r="CO314" s="5"/>
      <c r="CP314" s="5"/>
      <c r="CQ314" s="5"/>
      <c r="CR314" s="5"/>
      <c r="CS314" s="5"/>
      <c r="CT314" s="5"/>
      <c r="CU314" s="5"/>
      <c r="CV314" s="5"/>
      <c r="CW314" s="5"/>
      <c r="CX314" s="5"/>
      <c r="CY314" s="5"/>
      <c r="CZ314" s="5"/>
      <c r="DA314" s="5"/>
      <c r="DB314" s="5"/>
      <c r="DC314" s="5"/>
      <c r="DD314" s="5"/>
      <c r="DE314" s="5"/>
      <c r="DF314" s="5"/>
      <c r="DG314" s="5"/>
      <c r="DH314" s="5"/>
      <c r="DI314" s="5"/>
      <c r="DJ314" s="5"/>
      <c r="DK314" s="5"/>
      <c r="DL314" s="5"/>
      <c r="DM314" s="5"/>
      <c r="DN314" s="5"/>
      <c r="DO314" s="5"/>
      <c r="DP314" s="5"/>
      <c r="DQ314" s="5"/>
      <c r="DR314" s="5"/>
      <c r="DS314" s="5"/>
      <c r="DT314" s="5"/>
      <c r="DU314" s="5"/>
      <c r="DV314" s="5"/>
      <c r="DW314" s="5"/>
      <c r="DX314" s="5"/>
      <c r="DY314" s="5"/>
      <c r="DZ314" s="5"/>
      <c r="EA314" s="5"/>
      <c r="EB314" s="5"/>
      <c r="EC314" s="5"/>
      <c r="ED314" s="5"/>
      <c r="EE314" s="5"/>
      <c r="EF314" s="5"/>
      <c r="EG314" s="5"/>
      <c r="EH314" s="5"/>
      <c r="EI314" s="5"/>
      <c r="EJ314" s="5"/>
      <c r="EK314" s="5"/>
      <c r="EL314" s="5"/>
      <c r="EM314" s="5"/>
      <c r="EN314" s="5"/>
      <c r="EO314" s="5"/>
      <c r="EP314" s="5"/>
      <c r="EQ314" s="5"/>
      <c r="ER314" s="5"/>
      <c r="ES314" s="5"/>
      <c r="ET314" s="5"/>
      <c r="EU314" s="5"/>
      <c r="EV314" s="5"/>
      <c r="EW314" s="5"/>
      <c r="EX314" s="5"/>
      <c r="EY314" s="5"/>
      <c r="EZ314" s="5"/>
      <c r="FA314" s="5"/>
      <c r="FB314" s="5"/>
      <c r="FC314" s="5"/>
      <c r="FD314" s="5"/>
      <c r="FE314" s="5"/>
      <c r="FF314" s="5"/>
      <c r="FG314" s="5"/>
      <c r="FH314" s="5"/>
      <c r="FI314" s="5"/>
      <c r="FJ314" s="5"/>
      <c r="FK314" s="5"/>
      <c r="FL314" s="5"/>
      <c r="FM314" s="5"/>
      <c r="FN314" s="5"/>
      <c r="FO314" s="5"/>
      <c r="FP314" s="5"/>
      <c r="FQ314" s="5"/>
      <c r="FR314" s="5"/>
      <c r="FS314" s="5"/>
      <c r="FT314" s="5"/>
      <c r="FU314" s="5"/>
      <c r="FV314" s="5"/>
      <c r="FW314" s="5"/>
      <c r="FX314" s="5"/>
      <c r="FY314" s="5"/>
      <c r="FZ314" s="5"/>
      <c r="GA314" s="5"/>
      <c r="GB314" s="5"/>
      <c r="GC314" s="5"/>
      <c r="GD314" s="5"/>
      <c r="GE314" s="5"/>
      <c r="GF314" s="5"/>
      <c r="GG314" s="5"/>
      <c r="GH314" s="5"/>
      <c r="GI314" s="5"/>
      <c r="GJ314" s="5"/>
      <c r="GK314" s="5"/>
      <c r="GL314" s="5"/>
      <c r="GM314" s="5"/>
      <c r="GN314" s="5"/>
      <c r="GO314" s="5"/>
      <c r="GP314" s="5"/>
      <c r="GQ314" s="5"/>
      <c r="GR314" s="5"/>
      <c r="GS314" s="5"/>
      <c r="GT314" s="5"/>
      <c r="GU314" s="5"/>
      <c r="GV314" s="5"/>
      <c r="GW314" s="5"/>
      <c r="GX314" s="5"/>
      <c r="GY314" s="5"/>
      <c r="GZ314" s="5"/>
      <c r="HA314" s="5"/>
      <c r="HB314" s="5"/>
      <c r="HC314" s="5"/>
      <c r="HD314" s="5"/>
      <c r="HE314" s="5"/>
      <c r="HF314" s="5"/>
      <c r="HG314" s="5"/>
      <c r="HH314" s="5"/>
      <c r="HI314" s="5"/>
      <c r="HJ314" s="5"/>
      <c r="HK314" s="5"/>
      <c r="HL314" s="5"/>
      <c r="HM314" s="5"/>
      <c r="HN314" s="5"/>
      <c r="HO314" s="5"/>
      <c r="HP314" s="5"/>
      <c r="HQ314" s="5"/>
      <c r="HR314" s="5"/>
      <c r="HS314" s="5"/>
      <c r="HT314" s="5"/>
      <c r="HU314" s="5"/>
      <c r="HV314" s="5"/>
      <c r="HW314" s="5"/>
      <c r="HX314" s="5"/>
    </row>
    <row r="315" spans="1:232" s="14" customFormat="1" ht="16.5" customHeight="1">
      <c r="A315" s="608"/>
      <c r="B315" s="104"/>
      <c r="C315" s="1627"/>
      <c r="D315" s="1628"/>
      <c r="E315" s="1628"/>
      <c r="F315" s="2328"/>
      <c r="G315" s="2327"/>
      <c r="H315" s="2327"/>
      <c r="I315" s="1628"/>
      <c r="J315" s="1628"/>
      <c r="K315" s="1628"/>
      <c r="L315" s="1628"/>
      <c r="M315" s="1628"/>
      <c r="N315" s="1628"/>
      <c r="O315" s="2166"/>
      <c r="P315" s="2166"/>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c r="BT315" s="5"/>
      <c r="BU315" s="5"/>
      <c r="BV315" s="5"/>
      <c r="BW315" s="5"/>
      <c r="BX315" s="5"/>
      <c r="BY315" s="5"/>
      <c r="BZ315" s="5"/>
      <c r="CA315" s="5"/>
      <c r="CB315" s="5"/>
      <c r="CC315" s="5"/>
      <c r="CD315" s="5"/>
      <c r="CE315" s="5"/>
      <c r="CF315" s="5"/>
      <c r="CG315" s="5"/>
      <c r="CH315" s="5"/>
      <c r="CI315" s="5"/>
      <c r="CJ315" s="5"/>
      <c r="CK315" s="5"/>
      <c r="CL315" s="5"/>
      <c r="CM315" s="5"/>
      <c r="CN315" s="5"/>
      <c r="CO315" s="5"/>
      <c r="CP315" s="5"/>
      <c r="CQ315" s="5"/>
      <c r="CR315" s="5"/>
      <c r="CS315" s="5"/>
      <c r="CT315" s="5"/>
      <c r="CU315" s="5"/>
      <c r="CV315" s="5"/>
      <c r="CW315" s="5"/>
      <c r="CX315" s="5"/>
      <c r="CY315" s="5"/>
      <c r="CZ315" s="5"/>
      <c r="DA315" s="5"/>
      <c r="DB315" s="5"/>
      <c r="DC315" s="5"/>
      <c r="DD315" s="5"/>
      <c r="DE315" s="5"/>
      <c r="DF315" s="5"/>
      <c r="DG315" s="5"/>
      <c r="DH315" s="5"/>
      <c r="DI315" s="5"/>
      <c r="DJ315" s="5"/>
      <c r="DK315" s="5"/>
      <c r="DL315" s="5"/>
      <c r="DM315" s="5"/>
      <c r="DN315" s="5"/>
      <c r="DO315" s="5"/>
      <c r="DP315" s="5"/>
      <c r="DQ315" s="5"/>
      <c r="DR315" s="5"/>
      <c r="DS315" s="5"/>
      <c r="DT315" s="5"/>
      <c r="DU315" s="5"/>
      <c r="DV315" s="5"/>
      <c r="DW315" s="5"/>
      <c r="DX315" s="5"/>
      <c r="DY315" s="5"/>
      <c r="DZ315" s="5"/>
      <c r="EA315" s="5"/>
      <c r="EB315" s="5"/>
      <c r="EC315" s="5"/>
      <c r="ED315" s="5"/>
      <c r="EE315" s="5"/>
      <c r="EF315" s="5"/>
      <c r="EG315" s="5"/>
      <c r="EH315" s="5"/>
      <c r="EI315" s="5"/>
      <c r="EJ315" s="5"/>
      <c r="EK315" s="5"/>
      <c r="EL315" s="5"/>
      <c r="EM315" s="5"/>
      <c r="EN315" s="5"/>
      <c r="EO315" s="5"/>
      <c r="EP315" s="5"/>
      <c r="EQ315" s="5"/>
      <c r="ER315" s="5"/>
      <c r="ES315" s="5"/>
      <c r="ET315" s="5"/>
      <c r="EU315" s="5"/>
      <c r="EV315" s="5"/>
      <c r="EW315" s="5"/>
      <c r="EX315" s="5"/>
      <c r="EY315" s="5"/>
      <c r="EZ315" s="5"/>
      <c r="FA315" s="5"/>
      <c r="FB315" s="5"/>
      <c r="FC315" s="5"/>
      <c r="FD315" s="5"/>
      <c r="FE315" s="5"/>
      <c r="FF315" s="5"/>
      <c r="FG315" s="5"/>
      <c r="FH315" s="5"/>
      <c r="FI315" s="5"/>
      <c r="FJ315" s="5"/>
      <c r="FK315" s="5"/>
      <c r="FL315" s="5"/>
      <c r="FM315" s="5"/>
      <c r="FN315" s="5"/>
      <c r="FO315" s="5"/>
      <c r="FP315" s="5"/>
      <c r="FQ315" s="5"/>
      <c r="FR315" s="5"/>
      <c r="FS315" s="5"/>
      <c r="FT315" s="5"/>
      <c r="FU315" s="5"/>
      <c r="FV315" s="5"/>
      <c r="FW315" s="5"/>
      <c r="FX315" s="5"/>
      <c r="FY315" s="5"/>
      <c r="FZ315" s="5"/>
      <c r="GA315" s="5"/>
      <c r="GB315" s="5"/>
      <c r="GC315" s="5"/>
      <c r="GD315" s="5"/>
      <c r="GE315" s="5"/>
      <c r="GF315" s="5"/>
      <c r="GG315" s="5"/>
      <c r="GH315" s="5"/>
      <c r="GI315" s="5"/>
      <c r="GJ315" s="5"/>
      <c r="GK315" s="5"/>
      <c r="GL315" s="5"/>
      <c r="GM315" s="5"/>
      <c r="GN315" s="5"/>
      <c r="GO315" s="5"/>
      <c r="GP315" s="5"/>
      <c r="GQ315" s="5"/>
      <c r="GR315" s="5"/>
      <c r="GS315" s="5"/>
      <c r="GT315" s="5"/>
      <c r="GU315" s="5"/>
      <c r="GV315" s="5"/>
      <c r="GW315" s="5"/>
      <c r="GX315" s="5"/>
      <c r="GY315" s="5"/>
      <c r="GZ315" s="5"/>
      <c r="HA315" s="5"/>
      <c r="HB315" s="5"/>
      <c r="HC315" s="5"/>
      <c r="HD315" s="5"/>
      <c r="HE315" s="5"/>
      <c r="HF315" s="5"/>
      <c r="HG315" s="5"/>
      <c r="HH315" s="5"/>
      <c r="HI315" s="5"/>
      <c r="HJ315" s="5"/>
      <c r="HK315" s="5"/>
      <c r="HL315" s="5"/>
      <c r="HM315" s="5"/>
      <c r="HN315" s="5"/>
      <c r="HO315" s="5"/>
      <c r="HP315" s="5"/>
      <c r="HQ315" s="5"/>
      <c r="HR315" s="5"/>
      <c r="HS315" s="5"/>
      <c r="HT315" s="5"/>
      <c r="HU315" s="5"/>
      <c r="HV315" s="5"/>
      <c r="HW315" s="5"/>
      <c r="HX315" s="5"/>
    </row>
    <row r="316" spans="1:232" s="30" customFormat="1" ht="14.25">
      <c r="A316" s="25"/>
      <c r="B316" s="104"/>
      <c r="C316" s="280" t="s">
        <v>1890</v>
      </c>
      <c r="D316" s="71"/>
      <c r="E316" s="71"/>
      <c r="F316" s="281"/>
      <c r="G316" s="72" t="s">
        <v>1928</v>
      </c>
      <c r="H316" s="72"/>
      <c r="I316" s="280"/>
      <c r="J316" s="71"/>
      <c r="K316" s="2157" t="s">
        <v>1952</v>
      </c>
      <c r="L316" s="280"/>
      <c r="M316" s="72"/>
      <c r="N316" s="62"/>
      <c r="O316" s="2168"/>
      <c r="P316" s="2168"/>
    </row>
    <row r="317" spans="1:232" s="30" customFormat="1" ht="14.25">
      <c r="A317" s="25"/>
      <c r="B317" s="104"/>
      <c r="C317" s="83" t="s">
        <v>1891</v>
      </c>
      <c r="D317" s="71"/>
      <c r="E317" s="2158" t="s">
        <v>2217</v>
      </c>
      <c r="F317" s="72"/>
      <c r="G317" s="71" t="s">
        <v>1929</v>
      </c>
      <c r="H317" s="71"/>
      <c r="I317" s="2159" t="s">
        <v>1930</v>
      </c>
      <c r="J317" s="71"/>
      <c r="K317" s="2161" t="s">
        <v>1954</v>
      </c>
      <c r="L317" s="71"/>
      <c r="M317" s="303" t="s">
        <v>1955</v>
      </c>
      <c r="N317" s="2986"/>
      <c r="O317" s="2168"/>
      <c r="P317" s="2168"/>
    </row>
    <row r="318" spans="1:232" s="29" customFormat="1" ht="14.25">
      <c r="A318" s="25"/>
      <c r="B318" s="104"/>
      <c r="C318" s="71"/>
      <c r="D318" s="71"/>
      <c r="E318" s="84"/>
      <c r="F318" s="72"/>
      <c r="G318" s="71"/>
      <c r="H318" s="71"/>
      <c r="I318" s="303"/>
      <c r="J318" s="62"/>
      <c r="K318" s="2161"/>
      <c r="L318" s="83"/>
      <c r="M318" s="303"/>
      <c r="N318" s="62"/>
      <c r="O318" s="1249"/>
      <c r="P318" s="1249"/>
    </row>
    <row r="319" spans="1:232" s="29" customFormat="1" ht="14.25">
      <c r="A319" s="35"/>
      <c r="B319" s="114"/>
      <c r="C319" s="81" t="str">
        <f>HOME!A$566</f>
        <v>ZANT CHONG</v>
      </c>
      <c r="D319" s="81" t="str">
        <f>HOME!B$566</f>
        <v>6011 2429</v>
      </c>
      <c r="E319" s="66" t="str">
        <f>HOME!C$566</f>
        <v>zant.chong@msc.com</v>
      </c>
      <c r="F319" s="62"/>
      <c r="G319" s="81" t="str">
        <f>HOME!A$583</f>
        <v>ROBERT CHIA</v>
      </c>
      <c r="H319" s="81" t="str">
        <f>HOME!B$583</f>
        <v>6011 0564</v>
      </c>
      <c r="I319" s="66" t="str">
        <f>HOME!C$583</f>
        <v>robert.chia@msc.com</v>
      </c>
      <c r="J319" s="62"/>
      <c r="K319" s="739" t="str">
        <f>HOME!A$598</f>
        <v>RAYNAR ANG</v>
      </c>
      <c r="L319" s="81" t="str">
        <f>HOME!B$598</f>
        <v>6011 2358</v>
      </c>
      <c r="M319" s="66" t="str">
        <f>HOME!C$598</f>
        <v>raynar.ang@msc.com</v>
      </c>
      <c r="N319" s="62"/>
      <c r="O319" s="1249"/>
      <c r="P319" s="1249"/>
    </row>
    <row r="320" spans="1:232" s="29" customFormat="1" ht="14.25">
      <c r="A320" s="25"/>
      <c r="B320" s="104"/>
      <c r="C320" s="81" t="str">
        <f>HOME!A$567</f>
        <v>PHOEBE HUANG</v>
      </c>
      <c r="D320" s="81" t="str">
        <f>HOME!B$567</f>
        <v>6011 0562</v>
      </c>
      <c r="E320" s="66" t="str">
        <f>HOME!C$567</f>
        <v>phoebe.huang@msc.com</v>
      </c>
      <c r="F320" s="62"/>
      <c r="G320" s="81" t="str">
        <f>HOME!A$584</f>
        <v>S. Y. LIEW</v>
      </c>
      <c r="H320" s="81" t="str">
        <f>HOME!B$584</f>
        <v>6011 2348</v>
      </c>
      <c r="I320" s="66" t="str">
        <f>HOME!C$584</f>
        <v>seoyi.liew@msc.com</v>
      </c>
      <c r="J320" s="62"/>
      <c r="K320" s="739" t="str">
        <f>HOME!A$600</f>
        <v>DEWI</v>
      </c>
      <c r="L320" s="81" t="str">
        <f>HOME!B$600</f>
        <v>6011 2354</v>
      </c>
      <c r="M320" s="66" t="str">
        <f>HOME!C$600</f>
        <v>dewi.ratnah@msc.com</v>
      </c>
      <c r="N320" s="62"/>
      <c r="O320" s="1249"/>
      <c r="P320" s="1249"/>
    </row>
    <row r="321" spans="1:16" s="29" customFormat="1" ht="14.25">
      <c r="A321" s="25"/>
      <c r="B321" s="104"/>
      <c r="C321" s="81" t="str">
        <f>HOME!A$568</f>
        <v>SHERWIN LIM</v>
      </c>
      <c r="D321" s="81" t="str">
        <f>HOME!B$568</f>
        <v>6011 2395</v>
      </c>
      <c r="E321" s="66" t="str">
        <f>HOME!C$568</f>
        <v>sherwin.lim@msc.com</v>
      </c>
      <c r="F321" s="62"/>
      <c r="G321" s="81" t="str">
        <f>HOME!A$585</f>
        <v>SHARON KOH</v>
      </c>
      <c r="H321" s="81" t="str">
        <f>HOME!B$585</f>
        <v>6011 2349</v>
      </c>
      <c r="I321" s="66" t="str">
        <f>HOME!C$585</f>
        <v>sharon.koh@msc.com</v>
      </c>
      <c r="J321" s="62"/>
      <c r="K321" s="739" t="str">
        <f>HOME!A$603</f>
        <v>SHAN SHAN</v>
      </c>
      <c r="L321" s="81" t="str">
        <f>HOME!B$603</f>
        <v>6011 2353</v>
      </c>
      <c r="M321" s="66" t="str">
        <f>HOME!C$603</f>
        <v>shanshan.chin@msc.com</v>
      </c>
      <c r="N321" s="62"/>
      <c r="O321" s="1249"/>
      <c r="P321" s="1249"/>
    </row>
    <row r="322" spans="1:16" s="29" customFormat="1" ht="14.25">
      <c r="A322" s="25"/>
      <c r="B322" s="104"/>
      <c r="C322" s="81" t="str">
        <f>HOME!A$569</f>
        <v>NATALIE LEW</v>
      </c>
      <c r="D322" s="81" t="str">
        <f>HOME!B$569</f>
        <v>6011 2399</v>
      </c>
      <c r="E322" s="66" t="str">
        <f>HOME!C$569</f>
        <v>natalie.lew@msc.com</v>
      </c>
      <c r="F322" s="62"/>
      <c r="G322" s="81" t="str">
        <f>HOME!A$586</f>
        <v>ANGELIA LAU</v>
      </c>
      <c r="H322" s="81" t="str">
        <f>HOME!B$586</f>
        <v>6011 2346</v>
      </c>
      <c r="I322" s="66" t="str">
        <f>HOME!C$586</f>
        <v>angelia.lau@msc.com</v>
      </c>
      <c r="J322" s="62"/>
      <c r="K322" s="739" t="str">
        <f>HOME!A$604</f>
        <v>EUNICE</v>
      </c>
      <c r="L322" s="81" t="str">
        <f>HOME!B$604</f>
        <v>6011 2355</v>
      </c>
      <c r="M322" s="66" t="str">
        <f>HOME!C$604</f>
        <v>eunice.chan@msc.com</v>
      </c>
      <c r="N322" s="62"/>
      <c r="O322" s="1249"/>
      <c r="P322" s="1249"/>
    </row>
    <row r="323" spans="1:16" s="29" customFormat="1" ht="14.25">
      <c r="A323" s="25"/>
      <c r="B323" s="104"/>
      <c r="C323" s="81" t="str">
        <f>HOME!A$570</f>
        <v xml:space="preserve">LIM LEE HLI </v>
      </c>
      <c r="D323" s="81" t="str">
        <f>HOME!B$570</f>
        <v>6011 2352</v>
      </c>
      <c r="E323" s="66" t="str">
        <f>HOME!C$570</f>
        <v>leehli.lim@msc.com</v>
      </c>
      <c r="F323" s="62"/>
      <c r="G323" s="81" t="str">
        <f>HOME!A$587</f>
        <v>NOOR AFNINDAH</v>
      </c>
      <c r="H323" s="81" t="str">
        <f>HOME!B$587</f>
        <v>6011 2347</v>
      </c>
      <c r="I323" s="66" t="str">
        <f>HOME!C$587</f>
        <v>noor.afnindah@msc.com</v>
      </c>
      <c r="J323" s="62"/>
      <c r="K323" s="739" t="str">
        <f>HOME!A$599</f>
        <v>KAI SIANG</v>
      </c>
      <c r="L323" s="81" t="str">
        <f>HOME!B$599</f>
        <v>6011 2356</v>
      </c>
      <c r="M323" s="66" t="str">
        <f>HOME!C$599</f>
        <v>kaisiang.lim@msc.com</v>
      </c>
      <c r="N323" s="62"/>
      <c r="O323" s="1249"/>
      <c r="P323" s="1249"/>
    </row>
    <row r="324" spans="1:16" s="29" customFormat="1" ht="14.25">
      <c r="A324" s="25"/>
      <c r="B324" s="104"/>
      <c r="C324" s="81" t="str">
        <f>HOME!A$571</f>
        <v>LIM AI PHEN</v>
      </c>
      <c r="D324" s="81" t="str">
        <f>HOME!B$571</f>
        <v>6011 9646</v>
      </c>
      <c r="E324" s="66" t="str">
        <f>HOME!C$571</f>
        <v>aiphen.lim@msc.com</v>
      </c>
      <c r="F324" s="62"/>
      <c r="G324" s="81" t="str">
        <f>HOME!A$588</f>
        <v>NG CHING WEI</v>
      </c>
      <c r="H324" s="81" t="str">
        <f>HOME!B$588</f>
        <v>6011 2404</v>
      </c>
      <c r="I324" s="66" t="str">
        <f>HOME!C$588</f>
        <v>chingwei.ng@msc.com</v>
      </c>
      <c r="J324" s="62"/>
      <c r="K324" s="739" t="str">
        <f>HOME!A$601</f>
        <v>YU TING</v>
      </c>
      <c r="L324" s="81" t="str">
        <f>HOME!B$601</f>
        <v>6011 2359</v>
      </c>
      <c r="M324" s="66" t="str">
        <f>HOME!C$601</f>
        <v>yuting.luo@msc.com</v>
      </c>
      <c r="N324" s="62"/>
      <c r="O324" s="1249"/>
      <c r="P324" s="1249"/>
    </row>
    <row r="325" spans="1:16" s="29" customFormat="1" ht="14.25">
      <c r="A325" s="25"/>
      <c r="B325" s="104"/>
      <c r="C325" s="81" t="str">
        <f>HOME!A$572</f>
        <v>DARIUS ONG</v>
      </c>
      <c r="D325" s="81" t="str">
        <f>HOME!B$572</f>
        <v>6011 2396</v>
      </c>
      <c r="E325" s="66" t="str">
        <f>HOME!C$572</f>
        <v>darius.ong@msc.com</v>
      </c>
      <c r="F325" s="62"/>
      <c r="G325" s="81">
        <f>HOME!A$589</f>
        <v>0</v>
      </c>
      <c r="H325" s="81">
        <f>HOME!B$589</f>
        <v>0</v>
      </c>
      <c r="I325" s="66">
        <f>HOME!C$589</f>
        <v>0</v>
      </c>
      <c r="J325" s="62"/>
      <c r="K325" s="739" t="str">
        <f>HOME!A$605</f>
        <v>HAZEL</v>
      </c>
      <c r="L325" s="81" t="str">
        <f>HOME!B$605</f>
        <v>6011 2435</v>
      </c>
      <c r="M325" s="66" t="str">
        <f>HOME!C$605</f>
        <v>hazel.toh@msc.com</v>
      </c>
      <c r="N325" s="62"/>
      <c r="O325" s="1249"/>
      <c r="P325" s="1249"/>
    </row>
    <row r="326" spans="1:16" s="29" customFormat="1" ht="14.25">
      <c r="A326" s="25"/>
      <c r="B326" s="104"/>
      <c r="C326" s="81" t="str">
        <f>HOME!A573</f>
        <v>LAWRENCE ANG (CROSS-TRADE)</v>
      </c>
      <c r="D326" s="81" t="str">
        <f>HOME!B573</f>
        <v>6011 2400</v>
      </c>
      <c r="E326" s="66" t="str">
        <f>HOME!C573</f>
        <v>lawrence.ang@msc.com</v>
      </c>
      <c r="F326" s="62"/>
      <c r="G326" s="81" t="str">
        <f>HOME!A$590</f>
        <v>.</v>
      </c>
      <c r="H326" s="81" t="str">
        <f>HOME!B$590</f>
        <v>.</v>
      </c>
      <c r="I326" s="740" t="str">
        <f>HOME!C$590</f>
        <v>.</v>
      </c>
      <c r="J326" s="62"/>
      <c r="K326" s="739" t="str">
        <f>HOME!A$602</f>
        <v>-</v>
      </c>
      <c r="L326" s="81" t="str">
        <f>HOME!B$602</f>
        <v>6011 0567</v>
      </c>
      <c r="M326" s="66" t="str">
        <f>HOME!C$602</f>
        <v>-</v>
      </c>
      <c r="N326" s="62"/>
      <c r="O326" s="1249"/>
      <c r="P326" s="1249"/>
    </row>
    <row r="327" spans="1:16" s="29" customFormat="1" ht="14.25">
      <c r="A327" s="25"/>
      <c r="B327" s="104"/>
      <c r="C327" s="81" t="str">
        <f>HOME!A574</f>
        <v>ASHTON YAN</v>
      </c>
      <c r="D327" s="81" t="str">
        <f>HOME!B574</f>
        <v>6011 2398</v>
      </c>
      <c r="E327" s="66" t="str">
        <f>HOME!C574</f>
        <v>ashton.yan@msc.com</v>
      </c>
      <c r="F327" s="62"/>
      <c r="G327" s="62"/>
      <c r="H327" s="62"/>
      <c r="I327" s="62"/>
      <c r="J327" s="62"/>
      <c r="K327" s="62"/>
      <c r="L327" s="740"/>
      <c r="M327" s="62"/>
      <c r="N327" s="62"/>
      <c r="O327" s="1249"/>
      <c r="P327" s="1249"/>
    </row>
    <row r="328" spans="1:16">
      <c r="C328" s="81" t="str">
        <f>HOME!A575</f>
        <v>JUN YUAN (IMP)</v>
      </c>
      <c r="D328" s="81" t="str">
        <f>HOME!B575</f>
        <v>6011 2402</v>
      </c>
      <c r="E328" s="66" t="str">
        <f>HOME!C575</f>
        <v>junyuan.kwa@msc.com</v>
      </c>
      <c r="F328" s="62"/>
      <c r="G328" s="62"/>
      <c r="H328" s="62"/>
      <c r="I328" s="62"/>
      <c r="J328" s="62"/>
      <c r="K328" s="62"/>
      <c r="L328" s="740"/>
      <c r="M328" s="62"/>
      <c r="N328" s="62"/>
    </row>
    <row r="329" spans="1:16">
      <c r="A329" s="5"/>
      <c r="B329" s="62"/>
      <c r="C329" s="81" t="str">
        <f>HOME!A576</f>
        <v>KARTHI</v>
      </c>
      <c r="D329" s="81" t="str">
        <f>HOME!B576</f>
        <v>6011 2397</v>
      </c>
      <c r="E329" s="66" t="str">
        <f>HOME!C576</f>
        <v>karthigayan.velu@msc.com</v>
      </c>
      <c r="F329" s="62"/>
      <c r="G329" s="62"/>
      <c r="H329" s="62"/>
      <c r="I329" s="66"/>
      <c r="J329" s="62"/>
      <c r="K329" s="62"/>
      <c r="L329" s="62"/>
      <c r="M329" s="66"/>
      <c r="N329" s="62"/>
    </row>
    <row r="330" spans="1:16">
      <c r="A330" s="5"/>
      <c r="B330" s="62"/>
      <c r="C330" s="81">
        <f>HOME!A577</f>
        <v>0</v>
      </c>
      <c r="D330" s="81">
        <f>HOME!B577</f>
        <v>0</v>
      </c>
      <c r="E330" s="66">
        <f>HOME!C577</f>
        <v>0</v>
      </c>
      <c r="F330" s="62"/>
      <c r="G330" s="62"/>
      <c r="H330" s="62"/>
      <c r="I330" s="62"/>
      <c r="J330" s="62"/>
      <c r="K330" s="62"/>
      <c r="L330" s="62"/>
      <c r="M330" s="62"/>
      <c r="N330" s="62"/>
    </row>
    <row r="331" spans="1:16">
      <c r="C331" s="81" t="str">
        <f>HOME!A578</f>
        <v xml:space="preserve">MAIN LINE  </v>
      </c>
      <c r="D331" s="81" t="str">
        <f>HOME!B578</f>
        <v>6011 2424</v>
      </c>
      <c r="E331" s="66">
        <f>HOME!C578</f>
        <v>0</v>
      </c>
    </row>
  </sheetData>
  <sheetProtection algorithmName="SHA-512" hashValue="N0YSjf/YojBU1bTGFibl0wSK3aLwemod0sfgy4KbrQKr03i3qBbXFvhKmCdW/OAZaMKXkvRH44EZa2nAoLfByw==" saltValue="qN+pblm07URxSvQNS+DV+g==" spinCount="100000" sheet="1" formatCells="0"/>
  <customSheetViews>
    <customSheetView guid="{25211047-2AA7-431D-8637-AA6183637E8E}" scale="70" fitToPage="1" hiddenRows="1">
      <selection activeCell="F39" sqref="F39"/>
      <pageMargins left="0" right="0" top="0" bottom="0" header="0" footer="0"/>
      <pageSetup paperSize="9" scale="46" orientation="landscape" r:id="rId1"/>
      <headerFooter>
        <oddFooter>&amp;L&amp;1#&amp;"Calibri"&amp;10&amp;K000000Sensitivity: Internal</oddFooter>
      </headerFooter>
    </customSheetView>
    <customSheetView guid="{B0B43395-6E32-4DB3-A2D8-DD2362C77F4F}" scale="70" fitToPage="1" hiddenRows="1">
      <selection activeCell="F39" sqref="F39"/>
      <pageMargins left="0" right="0" top="0" bottom="0" header="0" footer="0"/>
      <pageSetup paperSize="9" scale="46" orientation="landscape" r:id="rId2"/>
      <headerFooter>
        <oddFooter>&amp;L&amp;1#&amp;"Calibri"&amp;10&amp;K000000Sensitivity: Internal</oddFooter>
      </headerFooter>
    </customSheetView>
    <customSheetView guid="{82E65AA3-5988-4ED4-A56D-19D1BA591355}" scale="85" fitToPage="1">
      <selection activeCell="A42" sqref="A42:XFD42"/>
      <pageMargins left="0" right="0" top="0" bottom="0" header="0" footer="0"/>
      <pageSetup paperSize="9" scale="46" orientation="landscape" verticalDpi="0" r:id="rId3"/>
      <headerFooter>
        <oddFooter>&amp;L&amp;1#&amp;"Calibri"&amp;10 Sensitivity: Internal</oddFooter>
      </headerFooter>
    </customSheetView>
    <customSheetView guid="{999D0099-E3FC-46FC-839A-D58F693EE82E}" scale="70" fitToPage="1">
      <selection activeCell="C18" sqref="C18"/>
      <pageMargins left="0" right="0" top="0" bottom="0" header="0" footer="0"/>
      <pageSetup paperSize="9" scale="46" orientation="landscape" verticalDpi="0" r:id="rId4"/>
      <headerFooter>
        <oddFooter>&amp;L&amp;1#&amp;"Calibri"&amp;10 Sensitivity: Internal</oddFooter>
      </headerFooter>
    </customSheetView>
    <customSheetView guid="{9C701732-F58F-4708-A15C-976D1C40D46C}" scale="70" fitToPage="1" topLeftCell="A4">
      <selection activeCell="E35" sqref="E35"/>
      <pageMargins left="0" right="0" top="0" bottom="0" header="0" footer="0"/>
      <pageSetup paperSize="9" scale="43" orientation="landscape" verticalDpi="0" r:id="rId5"/>
    </customSheetView>
    <customSheetView guid="{4207851A-A9C4-4C7F-A983-5888F88768C0}" scale="70" fitToPage="1">
      <selection activeCell="L8" sqref="L8"/>
      <pageMargins left="0" right="0" top="0" bottom="0" header="0" footer="0"/>
      <pageSetup paperSize="9" scale="43" orientation="landscape" verticalDpi="0" r:id="rId6"/>
    </customSheetView>
    <customSheetView guid="{1A9C4D40-FD7F-415B-AEEF-6F3B6F11E2D9}" scale="70" fitToPage="1">
      <selection activeCell="D14" sqref="D14"/>
      <pageMargins left="0" right="0" top="0" bottom="0" header="0" footer="0"/>
      <pageSetup paperSize="9" scale="43" orientation="landscape" verticalDpi="0" r:id="rId7"/>
    </customSheetView>
    <customSheetView guid="{160FD25C-1E8A-49AB-8AA3-887F1FFDB82C}" scale="70" fitToPage="1">
      <selection activeCell="A13" sqref="A13:XFD16"/>
      <pageMargins left="0" right="0" top="0" bottom="0" header="0" footer="0"/>
      <pageSetup paperSize="9" scale="43" orientation="landscape" verticalDpi="0" r:id="rId8"/>
    </customSheetView>
    <customSheetView guid="{03674205-2BF0-451F-960D-B59271ECD65B}" scale="70" fitToPage="1">
      <selection activeCell="C22" sqref="C22"/>
      <pageMargins left="0" right="0" top="0" bottom="0" header="0" footer="0"/>
      <pageSetup paperSize="9" scale="43" orientation="landscape" verticalDpi="0" r:id="rId9"/>
    </customSheetView>
    <customSheetView guid="{D36430BB-1304-416E-AC9B-64341E38D53B}" scale="70" fitToPage="1">
      <selection activeCell="B16" sqref="B16:E16"/>
      <pageMargins left="0" right="0" top="0" bottom="0" header="0" footer="0"/>
      <pageSetup paperSize="9" scale="43" orientation="landscape" verticalDpi="0" r:id="rId10"/>
    </customSheetView>
    <customSheetView guid="{A1DFBD3A-7D67-4D0B-A768-38A02D65809C}" scale="70" fitToPage="1" topLeftCell="A7">
      <selection activeCell="G33" sqref="G33"/>
      <pageMargins left="0" right="0" top="0" bottom="0" header="0" footer="0"/>
      <pageSetup paperSize="9" scale="43" orientation="landscape" verticalDpi="0" r:id="rId11"/>
    </customSheetView>
    <customSheetView guid="{8F6257B3-44F8-495E-975F-715EC7CBE577}" scale="70" fitToPage="1">
      <selection activeCell="F13" sqref="F13"/>
      <pageMargins left="0" right="0" top="0" bottom="0" header="0" footer="0"/>
      <pageSetup paperSize="9" scale="43" orientation="landscape" verticalDpi="0" r:id="rId12"/>
    </customSheetView>
    <customSheetView guid="{4E666960-F75E-4DEC-AA08-CB80C5246F2D}" scale="70" fitToPage="1">
      <selection activeCell="I10" sqref="I10"/>
      <pageMargins left="0" right="0" top="0" bottom="0" header="0" footer="0"/>
      <pageSetup paperSize="9" scale="43" orientation="landscape" verticalDpi="0" r:id="rId13"/>
    </customSheetView>
    <customSheetView guid="{DF664468-2591-4537-A401-E39E9401FA18}" scale="70" fitToPage="1">
      <selection activeCell="L12" sqref="L12"/>
      <pageMargins left="0" right="0" top="0" bottom="0" header="0" footer="0"/>
      <pageSetup paperSize="9" scale="43" orientation="landscape" verticalDpi="0" r:id="rId14"/>
    </customSheetView>
    <customSheetView guid="{16EA4947-C328-4911-A966-8572790A84A9}" scale="70" fitToPage="1">
      <selection activeCell="A38" sqref="A38:XFD39"/>
      <pageMargins left="0" right="0" top="0" bottom="0" header="0" footer="0"/>
      <pageSetup paperSize="9" scale="47" orientation="landscape" verticalDpi="0" r:id="rId15"/>
      <headerFooter>
        <oddFooter>&amp;L&amp;1#&amp;"Calibri"&amp;10 Sensitivity: Internal</oddFooter>
      </headerFooter>
    </customSheetView>
    <customSheetView guid="{5024D59A-F791-4B48-8A8A-90A9A8BA3CB8}" scale="70" fitToPage="1">
      <selection activeCell="H12" sqref="H12"/>
      <pageMargins left="0" right="0" top="0" bottom="0" header="0" footer="0"/>
      <pageSetup paperSize="9" scale="47" orientation="landscape" verticalDpi="0" r:id="rId16"/>
      <headerFooter>
        <oddFooter>&amp;L&amp;1#&amp;"Calibri"&amp;10 Sensitivity: Internal</oddFooter>
      </headerFooter>
    </customSheetView>
    <customSheetView guid="{834388B3-D1C0-4496-81CB-D8907F6C94B1}" scale="70" fitToPage="1" topLeftCell="A7">
      <selection activeCell="C29" sqref="C29"/>
      <pageMargins left="0" right="0" top="0" bottom="0" header="0" footer="0"/>
      <pageSetup paperSize="9" scale="45" orientation="landscape" verticalDpi="0" r:id="rId17"/>
      <headerFooter>
        <oddFooter>&amp;L&amp;1#&amp;"Calibri"&amp;10 Sensitivity: Internal</oddFooter>
      </headerFooter>
    </customSheetView>
    <customSheetView guid="{C9B667F6-80E0-402E-8E37-77C446D41929}" scale="85" fitToPage="1" topLeftCell="A19">
      <selection activeCell="B27" sqref="B27:E29"/>
      <pageMargins left="0" right="0" top="0" bottom="0" header="0" footer="0"/>
      <pageSetup paperSize="9" scale="46" orientation="landscape" verticalDpi="0" r:id="rId18"/>
      <headerFooter>
        <oddFooter>&amp;L&amp;1#&amp;"Calibri"&amp;10&amp;K000000Sensitivity: Internal</oddFooter>
      </headerFooter>
    </customSheetView>
    <customSheetView guid="{F64DF93A-0CD5-4665-A448-613906F88C7C}" scale="70" fitToPage="1" hiddenRows="1">
      <selection activeCell="B6" sqref="B6:I48"/>
      <pageMargins left="0" right="0" top="0" bottom="0" header="0" footer="0"/>
      <pageSetup paperSize="9" scale="46" orientation="landscape" r:id="rId19"/>
      <headerFooter>
        <oddFooter>&amp;L&amp;1#&amp;"Calibri"&amp;10&amp;K000000Sensitivity: Internal</oddFooter>
      </headerFooter>
    </customSheetView>
    <customSheetView guid="{D8AE3607-C68D-4DD7-8BE1-F63EA4A613B4}" scale="70" fitToPage="1" hiddenRows="1">
      <selection activeCell="F39" sqref="F39"/>
      <pageMargins left="0" right="0" top="0" bottom="0" header="0" footer="0"/>
      <pageSetup paperSize="9" scale="46" orientation="landscape" r:id="rId20"/>
      <headerFooter>
        <oddFooter>&amp;L&amp;1#&amp;"Calibri"&amp;10&amp;K000000Sensitivity: Internal</oddFooter>
      </headerFooter>
    </customSheetView>
  </customSheetViews>
  <mergeCells count="1">
    <mergeCell ref="C314:G314"/>
  </mergeCells>
  <phoneticPr fontId="32" type="noConversion"/>
  <hyperlinks>
    <hyperlink ref="E317" display="mktg-dept@msca.com.sg" xr:uid="{00000000-0004-0000-2400-000000000000}"/>
    <hyperlink ref="I317" r:id="rId21" display="mailto:SG094-Custsvc@msc.com" xr:uid="{B8886728-74B6-4AF4-8796-4655658CE9E8}"/>
    <hyperlink ref="N317" xr:uid="{00000000-0004-0000-2400-000002000000}"/>
    <hyperlink ref="J317" xr:uid="{00000000-0004-0000-2400-000001000000}"/>
    <hyperlink ref="G276" r:id="rId22" xr:uid="{5F890CCC-32E4-498A-AAA3-2B02C54DD646}"/>
  </hyperlinks>
  <pageMargins left="0.70866141732283472" right="0.70866141732283472" top="0.74803149606299213" bottom="0.74803149606299213" header="0.31496062992125984" footer="0.31496062992125984"/>
  <pageSetup paperSize="9" scale="19" orientation="landscape" r:id="rId23"/>
  <headerFooter>
    <oddFooter>&amp;L_x000D_&amp;1#&amp;"Calibri"&amp;10&amp;K000000 Sensitivity: Internal</oddFooter>
  </headerFooter>
  <drawing r:id="rId24"/>
  <legacyDrawing r:id="rId25"/>
  <controls>
    <mc:AlternateContent xmlns:mc="http://schemas.openxmlformats.org/markup-compatibility/2006">
      <mc:Choice Requires="x14">
        <control shapeId="15363" r:id="rId26" name="Control 3">
          <controlPr defaultSize="0" r:id="rId27">
            <anchor moveWithCells="1">
              <from>
                <xdr:col>69</xdr:col>
                <xdr:colOff>219075</xdr:colOff>
                <xdr:row>273</xdr:row>
                <xdr:rowOff>0</xdr:rowOff>
              </from>
              <to>
                <xdr:col>69</xdr:col>
                <xdr:colOff>400050</xdr:colOff>
                <xdr:row>273</xdr:row>
                <xdr:rowOff>200025</xdr:rowOff>
              </to>
            </anchor>
          </controlPr>
        </control>
      </mc:Choice>
      <mc:Fallback>
        <control shapeId="15363" r:id="rId26" name="Control 3"/>
      </mc:Fallback>
    </mc:AlternateContent>
    <mc:AlternateContent xmlns:mc="http://schemas.openxmlformats.org/markup-compatibility/2006">
      <mc:Choice Requires="x14">
        <control shapeId="15362" r:id="rId28" name="Control 2">
          <controlPr defaultSize="0" r:id="rId27">
            <anchor moveWithCells="1">
              <from>
                <xdr:col>69</xdr:col>
                <xdr:colOff>219075</xdr:colOff>
                <xdr:row>273</xdr:row>
                <xdr:rowOff>0</xdr:rowOff>
              </from>
              <to>
                <xdr:col>69</xdr:col>
                <xdr:colOff>400050</xdr:colOff>
                <xdr:row>273</xdr:row>
                <xdr:rowOff>200025</xdr:rowOff>
              </to>
            </anchor>
          </controlPr>
        </control>
      </mc:Choice>
      <mc:Fallback>
        <control shapeId="15362" r:id="rId28" name="Control 2"/>
      </mc:Fallback>
    </mc:AlternateContent>
    <mc:AlternateContent xmlns:mc="http://schemas.openxmlformats.org/markup-compatibility/2006">
      <mc:Choice Requires="x14">
        <control shapeId="15361" r:id="rId29" name="Control 1">
          <controlPr defaultSize="0" r:id="rId30">
            <anchor moveWithCells="1">
              <from>
                <xdr:col>69</xdr:col>
                <xdr:colOff>219075</xdr:colOff>
                <xdr:row>273</xdr:row>
                <xdr:rowOff>0</xdr:rowOff>
              </from>
              <to>
                <xdr:col>69</xdr:col>
                <xdr:colOff>457200</xdr:colOff>
                <xdr:row>273</xdr:row>
                <xdr:rowOff>219075</xdr:rowOff>
              </to>
            </anchor>
          </controlPr>
        </control>
      </mc:Choice>
      <mc:Fallback>
        <control shapeId="15361" r:id="rId29" name="Control 1"/>
      </mc:Fallback>
    </mc:AlternateContent>
  </control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tabColor rgb="FF00B050"/>
  </sheetPr>
  <dimension ref="A2:HW353"/>
  <sheetViews>
    <sheetView zoomScaleNormal="100" workbookViewId="0">
      <pane xSplit="5" ySplit="280" topLeftCell="F292" activePane="bottomRight" state="frozen"/>
      <selection pane="topRight" activeCell="F1" sqref="F1"/>
      <selection pane="bottomLeft" activeCell="A281" sqref="A281"/>
      <selection pane="bottomRight" activeCell="A305" sqref="A305:XFD306"/>
    </sheetView>
  </sheetViews>
  <sheetFormatPr defaultRowHeight="12.75"/>
  <cols>
    <col min="1" max="1" width="3.42578125" style="597" customWidth="1"/>
    <col min="2" max="2" width="20" customWidth="1"/>
    <col min="3" max="3" width="9.42578125"/>
    <col min="4" max="4" width="12" customWidth="1"/>
    <col min="5" max="5" width="9.42578125" bestFit="1" customWidth="1"/>
    <col min="6" max="6" width="21.5703125" bestFit="1" customWidth="1"/>
    <col min="7" max="7" width="9.42578125"/>
    <col min="8" max="8" width="10.5703125" bestFit="1" customWidth="1"/>
    <col min="9" max="10" width="9.42578125" bestFit="1" customWidth="1"/>
    <col min="11" max="231" width="9.42578125"/>
  </cols>
  <sheetData>
    <row r="2" spans="1:231" s="6" customFormat="1" ht="33">
      <c r="A2" s="597"/>
      <c r="B2" s="2121" t="s">
        <v>1365</v>
      </c>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row>
    <row r="3" spans="1:231">
      <c r="B3" s="9"/>
      <c r="C3" s="9"/>
      <c r="F3" s="9" t="s">
        <v>4959</v>
      </c>
      <c r="G3" s="9"/>
      <c r="H3" s="9"/>
      <c r="I3" s="9"/>
      <c r="J3" s="9"/>
    </row>
    <row r="4" spans="1:231">
      <c r="B4" s="598"/>
      <c r="C4" s="598"/>
      <c r="D4" s="598"/>
      <c r="E4" s="598"/>
      <c r="F4" s="598"/>
      <c r="G4" s="598"/>
      <c r="H4" s="598"/>
      <c r="I4" s="598"/>
      <c r="J4" s="598"/>
    </row>
    <row r="5" spans="1:231" s="14" customFormat="1" ht="19.5">
      <c r="A5" s="599"/>
      <c r="B5" s="2122"/>
      <c r="C5" s="2123"/>
      <c r="D5" s="2123"/>
      <c r="E5" s="2124"/>
      <c r="F5" s="2124"/>
      <c r="G5" s="2124"/>
      <c r="H5" s="2124"/>
      <c r="I5" s="2124"/>
      <c r="J5" s="2124"/>
      <c r="K5" s="2124"/>
      <c r="L5" s="2124"/>
      <c r="M5" s="72"/>
      <c r="N5" s="72"/>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row>
    <row r="6" spans="1:231" s="14" customFormat="1" ht="23.25" hidden="1" thickBot="1">
      <c r="A6" s="599"/>
      <c r="B6" s="2125" t="s">
        <v>4654</v>
      </c>
      <c r="C6" s="2126"/>
      <c r="D6" s="1797" t="s">
        <v>1985</v>
      </c>
      <c r="E6" s="1797" t="s">
        <v>3786</v>
      </c>
      <c r="F6" s="1797" t="s">
        <v>1987</v>
      </c>
      <c r="G6" s="1797" t="s">
        <v>4655</v>
      </c>
      <c r="H6" s="1797" t="s">
        <v>4656</v>
      </c>
      <c r="I6" s="2162" t="s">
        <v>515</v>
      </c>
      <c r="J6" s="1797" t="s">
        <v>4657</v>
      </c>
      <c r="K6" s="1797" t="s">
        <v>1843</v>
      </c>
      <c r="L6" s="2124"/>
      <c r="M6" s="72"/>
      <c r="N6" s="72"/>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row>
    <row r="7" spans="1:231" s="14" customFormat="1" ht="21" hidden="1" thickTop="1" thickBot="1">
      <c r="A7" s="599"/>
      <c r="B7" s="2125"/>
      <c r="C7" s="2128" t="s">
        <v>2888</v>
      </c>
      <c r="D7" s="1797"/>
      <c r="E7" s="2180" t="s">
        <v>4960</v>
      </c>
      <c r="F7" s="1797"/>
      <c r="G7" s="1797"/>
      <c r="H7" s="2180" t="s">
        <v>3121</v>
      </c>
      <c r="I7" s="2180" t="s">
        <v>4961</v>
      </c>
      <c r="J7" s="2180" t="s">
        <v>3223</v>
      </c>
      <c r="K7" s="2180" t="s">
        <v>4962</v>
      </c>
      <c r="L7" s="2124"/>
      <c r="M7" s="72"/>
      <c r="N7" s="72"/>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c r="FG7" s="23"/>
      <c r="FH7" s="23"/>
      <c r="FI7" s="23"/>
      <c r="FJ7" s="23"/>
      <c r="FK7" s="23"/>
      <c r="FL7" s="23"/>
      <c r="FM7" s="23"/>
      <c r="FN7" s="23"/>
      <c r="FO7" s="23"/>
      <c r="FP7" s="23"/>
      <c r="FQ7" s="23"/>
      <c r="FR7" s="23"/>
      <c r="FS7" s="23"/>
      <c r="FT7" s="23"/>
      <c r="FU7" s="23"/>
      <c r="FV7" s="23"/>
      <c r="FW7" s="23"/>
      <c r="FX7" s="23"/>
      <c r="FY7" s="23"/>
      <c r="FZ7" s="23"/>
      <c r="GA7" s="23"/>
      <c r="GB7" s="23"/>
      <c r="GC7" s="23"/>
      <c r="GD7" s="23"/>
      <c r="GE7" s="23"/>
      <c r="GF7" s="23"/>
      <c r="GG7" s="23"/>
      <c r="GH7" s="23"/>
      <c r="GI7" s="23"/>
      <c r="GJ7" s="23"/>
      <c r="GK7" s="23"/>
      <c r="GL7" s="23"/>
      <c r="GM7" s="23"/>
      <c r="GN7" s="23"/>
      <c r="GO7" s="23"/>
      <c r="GP7" s="23"/>
      <c r="GQ7" s="23"/>
      <c r="GR7" s="23"/>
      <c r="GS7" s="23"/>
      <c r="GT7" s="23"/>
      <c r="GU7" s="23"/>
      <c r="GV7" s="23"/>
      <c r="GW7" s="23"/>
      <c r="GX7" s="23"/>
      <c r="GY7" s="23"/>
      <c r="GZ7" s="23"/>
      <c r="HA7" s="23"/>
      <c r="HB7" s="23"/>
      <c r="HC7" s="23"/>
      <c r="HD7" s="23"/>
      <c r="HE7" s="23"/>
      <c r="HF7" s="23"/>
      <c r="HG7" s="23"/>
      <c r="HH7" s="23"/>
      <c r="HI7" s="23"/>
      <c r="HJ7" s="23"/>
      <c r="HK7" s="23"/>
      <c r="HL7" s="23"/>
      <c r="HM7" s="23"/>
      <c r="HN7" s="23"/>
      <c r="HO7" s="23"/>
      <c r="HP7" s="23"/>
      <c r="HQ7" s="23"/>
      <c r="HR7" s="23"/>
      <c r="HS7" s="23"/>
      <c r="HT7" s="23"/>
      <c r="HU7" s="23"/>
      <c r="HV7" s="23"/>
      <c r="HW7" s="23"/>
    </row>
    <row r="8" spans="1:231" s="14" customFormat="1" ht="20.25" hidden="1" thickTop="1">
      <c r="A8" s="599"/>
      <c r="B8" s="533" t="s">
        <v>2151</v>
      </c>
      <c r="C8" s="279" t="s">
        <v>3856</v>
      </c>
      <c r="D8" s="279">
        <v>43932</v>
      </c>
      <c r="E8" s="2134">
        <f>D8+13</f>
        <v>43945</v>
      </c>
      <c r="F8" s="2130" t="s">
        <v>4963</v>
      </c>
      <c r="G8" s="2130" t="s">
        <v>4964</v>
      </c>
      <c r="H8" s="2130">
        <v>43951</v>
      </c>
      <c r="I8" s="2145">
        <f>H8+23</f>
        <v>43974</v>
      </c>
      <c r="J8" s="2145">
        <f>H8+27</f>
        <v>43978</v>
      </c>
      <c r="K8" s="2145">
        <f>H8+30</f>
        <v>43981</v>
      </c>
      <c r="L8" s="2124"/>
      <c r="M8" s="72"/>
      <c r="N8" s="72"/>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23"/>
      <c r="CN8" s="23"/>
      <c r="CO8" s="23"/>
      <c r="CP8" s="23"/>
      <c r="CQ8" s="23"/>
      <c r="CR8" s="23"/>
      <c r="CS8" s="23"/>
      <c r="CT8" s="23"/>
      <c r="CU8" s="23"/>
      <c r="CV8" s="23"/>
      <c r="CW8" s="23"/>
      <c r="CX8" s="23"/>
      <c r="CY8" s="23"/>
      <c r="CZ8" s="23"/>
      <c r="DA8" s="23"/>
      <c r="DB8" s="23"/>
      <c r="DC8" s="23"/>
      <c r="DD8" s="23"/>
      <c r="DE8" s="23"/>
      <c r="DF8" s="23"/>
      <c r="DG8" s="23"/>
      <c r="DH8" s="23"/>
      <c r="DI8" s="23"/>
      <c r="DJ8" s="23"/>
      <c r="DK8" s="23"/>
      <c r="DL8" s="23"/>
      <c r="DM8" s="23"/>
      <c r="DN8" s="23"/>
      <c r="DO8" s="23"/>
      <c r="DP8" s="23"/>
      <c r="DQ8" s="23"/>
      <c r="DR8" s="23"/>
      <c r="DS8" s="23"/>
      <c r="DT8" s="23"/>
      <c r="DU8" s="23"/>
      <c r="DV8" s="23"/>
      <c r="DW8" s="23"/>
      <c r="DX8" s="23"/>
      <c r="DY8" s="23"/>
      <c r="DZ8" s="23"/>
      <c r="EA8" s="23"/>
      <c r="EB8" s="23"/>
      <c r="EC8" s="23"/>
      <c r="ED8" s="23"/>
      <c r="EE8" s="23"/>
      <c r="EF8" s="23"/>
      <c r="EG8" s="23"/>
      <c r="EH8" s="23"/>
      <c r="EI8" s="23"/>
      <c r="EJ8" s="23"/>
      <c r="EK8" s="23"/>
      <c r="EL8" s="23"/>
      <c r="EM8" s="23"/>
      <c r="EN8" s="23"/>
      <c r="EO8" s="23"/>
      <c r="EP8" s="23"/>
      <c r="EQ8" s="23"/>
      <c r="ER8" s="23"/>
      <c r="ES8" s="23"/>
      <c r="ET8" s="23"/>
      <c r="EU8" s="23"/>
      <c r="EV8" s="23"/>
      <c r="EW8" s="23"/>
      <c r="EX8" s="23"/>
      <c r="EY8" s="23"/>
      <c r="EZ8" s="23"/>
      <c r="FA8" s="23"/>
      <c r="FB8" s="23"/>
      <c r="FC8" s="23"/>
      <c r="FD8" s="23"/>
      <c r="FE8" s="23"/>
      <c r="FF8" s="23"/>
      <c r="FG8" s="23"/>
      <c r="FH8" s="23"/>
      <c r="FI8" s="23"/>
      <c r="FJ8" s="23"/>
      <c r="FK8" s="23"/>
      <c r="FL8" s="23"/>
      <c r="FM8" s="23"/>
      <c r="FN8" s="23"/>
      <c r="FO8" s="23"/>
      <c r="FP8" s="23"/>
      <c r="FQ8" s="23"/>
      <c r="FR8" s="23"/>
      <c r="FS8" s="23"/>
      <c r="FT8" s="23"/>
      <c r="FU8" s="23"/>
      <c r="FV8" s="23"/>
      <c r="FW8" s="23"/>
      <c r="FX8" s="23"/>
      <c r="FY8" s="23"/>
      <c r="FZ8" s="23"/>
      <c r="GA8" s="23"/>
      <c r="GB8" s="23"/>
      <c r="GC8" s="23"/>
      <c r="GD8" s="23"/>
      <c r="GE8" s="23"/>
      <c r="GF8" s="23"/>
      <c r="GG8" s="23"/>
      <c r="GH8" s="23"/>
      <c r="GI8" s="23"/>
      <c r="GJ8" s="23"/>
      <c r="GK8" s="23"/>
      <c r="GL8" s="23"/>
      <c r="GM8" s="23"/>
      <c r="GN8" s="23"/>
      <c r="GO8" s="23"/>
      <c r="GP8" s="23"/>
      <c r="GQ8" s="23"/>
      <c r="GR8" s="23"/>
      <c r="GS8" s="23"/>
      <c r="GT8" s="23"/>
      <c r="GU8" s="23"/>
      <c r="GV8" s="23"/>
      <c r="GW8" s="23"/>
      <c r="GX8" s="23"/>
      <c r="GY8" s="23"/>
      <c r="GZ8" s="23"/>
      <c r="HA8" s="23"/>
      <c r="HB8" s="23"/>
      <c r="HC8" s="23"/>
      <c r="HD8" s="23"/>
      <c r="HE8" s="23"/>
      <c r="HF8" s="23"/>
      <c r="HG8" s="23"/>
      <c r="HH8" s="23"/>
      <c r="HI8" s="23"/>
      <c r="HJ8" s="23"/>
      <c r="HK8" s="23"/>
      <c r="HL8" s="23"/>
      <c r="HM8" s="23"/>
      <c r="HN8" s="23"/>
      <c r="HO8" s="23"/>
      <c r="HP8" s="23"/>
      <c r="HQ8" s="23"/>
      <c r="HR8" s="23"/>
      <c r="HS8" s="23"/>
      <c r="HT8" s="23"/>
      <c r="HU8" s="23"/>
      <c r="HV8" s="23"/>
      <c r="HW8" s="23"/>
    </row>
    <row r="9" spans="1:231" s="14" customFormat="1" ht="20.25" hidden="1" thickBot="1">
      <c r="A9" s="599"/>
      <c r="B9" s="1684" t="s">
        <v>4663</v>
      </c>
      <c r="C9" s="76" t="s">
        <v>3864</v>
      </c>
      <c r="D9" s="76">
        <v>43935</v>
      </c>
      <c r="E9" s="1685">
        <v>43948</v>
      </c>
      <c r="F9" s="2131"/>
      <c r="G9" s="2131"/>
      <c r="H9" s="2131"/>
      <c r="I9" s="2131"/>
      <c r="J9" s="2131"/>
      <c r="K9" s="2131"/>
      <c r="L9" s="2124"/>
      <c r="M9" s="72"/>
      <c r="N9" s="72"/>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c r="DD9" s="23"/>
      <c r="DE9" s="23"/>
      <c r="DF9" s="23"/>
      <c r="DG9" s="23"/>
      <c r="DH9" s="23"/>
      <c r="DI9" s="23"/>
      <c r="DJ9" s="23"/>
      <c r="DK9" s="23"/>
      <c r="DL9" s="23"/>
      <c r="DM9" s="23"/>
      <c r="DN9" s="23"/>
      <c r="DO9" s="23"/>
      <c r="DP9" s="23"/>
      <c r="DQ9" s="23"/>
      <c r="DR9" s="23"/>
      <c r="DS9" s="23"/>
      <c r="DT9" s="23"/>
      <c r="DU9" s="23"/>
      <c r="DV9" s="23"/>
      <c r="DW9" s="23"/>
      <c r="DX9" s="23"/>
      <c r="DY9" s="23"/>
      <c r="DZ9" s="23"/>
      <c r="EA9" s="23"/>
      <c r="EB9" s="23"/>
      <c r="EC9" s="23"/>
      <c r="ED9" s="23"/>
      <c r="EE9" s="23"/>
      <c r="EF9" s="23"/>
      <c r="EG9" s="23"/>
      <c r="EH9" s="23"/>
      <c r="EI9" s="23"/>
      <c r="EJ9" s="23"/>
      <c r="EK9" s="23"/>
      <c r="EL9" s="23"/>
      <c r="EM9" s="23"/>
      <c r="EN9" s="23"/>
      <c r="EO9" s="23"/>
      <c r="EP9" s="23"/>
      <c r="EQ9" s="23"/>
      <c r="ER9" s="23"/>
      <c r="ES9" s="23"/>
      <c r="ET9" s="23"/>
      <c r="EU9" s="23"/>
      <c r="EV9" s="23"/>
      <c r="EW9" s="23"/>
      <c r="EX9" s="23"/>
      <c r="EY9" s="23"/>
      <c r="EZ9" s="23"/>
      <c r="FA9" s="23"/>
      <c r="FB9" s="23"/>
      <c r="FC9" s="23"/>
      <c r="FD9" s="23"/>
      <c r="FE9" s="23"/>
      <c r="FF9" s="23"/>
      <c r="FG9" s="23"/>
      <c r="FH9" s="23"/>
      <c r="FI9" s="23"/>
      <c r="FJ9" s="23"/>
      <c r="FK9" s="23"/>
      <c r="FL9" s="23"/>
      <c r="FM9" s="23"/>
      <c r="FN9" s="23"/>
      <c r="FO9" s="23"/>
      <c r="FP9" s="23"/>
      <c r="FQ9" s="23"/>
      <c r="FR9" s="23"/>
      <c r="FS9" s="23"/>
      <c r="FT9" s="23"/>
      <c r="FU9" s="23"/>
      <c r="FV9" s="23"/>
      <c r="FW9" s="23"/>
      <c r="FX9" s="23"/>
      <c r="FY9" s="23"/>
      <c r="FZ9" s="23"/>
      <c r="GA9" s="23"/>
      <c r="GB9" s="23"/>
      <c r="GC9" s="23"/>
      <c r="GD9" s="23"/>
      <c r="GE9" s="23"/>
      <c r="GF9" s="23"/>
      <c r="GG9" s="23"/>
      <c r="GH9" s="23"/>
      <c r="GI9" s="23"/>
      <c r="GJ9" s="23"/>
      <c r="GK9" s="23"/>
      <c r="GL9" s="23"/>
      <c r="GM9" s="23"/>
      <c r="GN9" s="23"/>
      <c r="GO9" s="23"/>
      <c r="GP9" s="23"/>
      <c r="GQ9" s="23"/>
      <c r="GR9" s="23"/>
      <c r="GS9" s="23"/>
      <c r="GT9" s="23"/>
      <c r="GU9" s="23"/>
      <c r="GV9" s="23"/>
      <c r="GW9" s="23"/>
      <c r="GX9" s="23"/>
      <c r="GY9" s="23"/>
      <c r="GZ9" s="23"/>
      <c r="HA9" s="23"/>
      <c r="HB9" s="23"/>
      <c r="HC9" s="23"/>
      <c r="HD9" s="23"/>
      <c r="HE9" s="23"/>
      <c r="HF9" s="23"/>
      <c r="HG9" s="23"/>
      <c r="HH9" s="23"/>
      <c r="HI9" s="23"/>
      <c r="HJ9" s="23"/>
      <c r="HK9" s="23"/>
      <c r="HL9" s="23"/>
      <c r="HM9" s="23"/>
      <c r="HN9" s="23"/>
      <c r="HO9" s="23"/>
      <c r="HP9" s="23"/>
      <c r="HQ9" s="23"/>
      <c r="HR9" s="23"/>
      <c r="HS9" s="23"/>
      <c r="HT9" s="23"/>
      <c r="HU9" s="23"/>
      <c r="HV9" s="23"/>
      <c r="HW9" s="23"/>
    </row>
    <row r="10" spans="1:231" s="14" customFormat="1" ht="20.25" hidden="1" thickTop="1">
      <c r="A10" s="599"/>
      <c r="B10" s="533" t="s">
        <v>2151</v>
      </c>
      <c r="C10" s="279" t="s">
        <v>3860</v>
      </c>
      <c r="D10" s="279">
        <v>43939</v>
      </c>
      <c r="E10" s="2134">
        <f>D10+13</f>
        <v>43952</v>
      </c>
      <c r="F10" s="2150" t="s">
        <v>2151</v>
      </c>
      <c r="G10" s="2130" t="s">
        <v>4965</v>
      </c>
      <c r="H10" s="2130">
        <v>43958</v>
      </c>
      <c r="I10" s="2181">
        <f>H10+23</f>
        <v>43981</v>
      </c>
      <c r="J10" s="2181">
        <f>H10+27</f>
        <v>43985</v>
      </c>
      <c r="K10" s="2181">
        <f>H10+30</f>
        <v>43988</v>
      </c>
      <c r="L10" s="2124"/>
      <c r="M10" s="72"/>
      <c r="N10" s="72"/>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c r="DK10" s="23"/>
      <c r="DL10" s="23"/>
      <c r="DM10" s="23"/>
      <c r="DN10" s="23"/>
      <c r="DO10" s="23"/>
      <c r="DP10" s="23"/>
      <c r="DQ10" s="23"/>
      <c r="DR10" s="23"/>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3"/>
      <c r="EQ10" s="23"/>
      <c r="ER10" s="23"/>
      <c r="ES10" s="23"/>
      <c r="ET10" s="23"/>
      <c r="EU10" s="23"/>
      <c r="EV10" s="23"/>
      <c r="EW10" s="23"/>
      <c r="EX10" s="23"/>
      <c r="EY10" s="23"/>
      <c r="EZ10" s="23"/>
      <c r="FA10" s="23"/>
      <c r="FB10" s="23"/>
      <c r="FC10" s="23"/>
      <c r="FD10" s="23"/>
      <c r="FE10" s="23"/>
      <c r="FF10" s="23"/>
      <c r="FG10" s="23"/>
      <c r="FH10" s="23"/>
      <c r="FI10" s="23"/>
      <c r="FJ10" s="23"/>
      <c r="FK10" s="23"/>
      <c r="FL10" s="23"/>
      <c r="FM10" s="23"/>
      <c r="FN10" s="23"/>
      <c r="FO10" s="23"/>
      <c r="FP10" s="23"/>
      <c r="FQ10" s="23"/>
      <c r="FR10" s="23"/>
      <c r="FS10" s="23"/>
      <c r="FT10" s="23"/>
      <c r="FU10" s="23"/>
      <c r="FV10" s="23"/>
      <c r="FW10" s="23"/>
      <c r="FX10" s="23"/>
      <c r="FY10" s="23"/>
      <c r="FZ10" s="23"/>
      <c r="GA10" s="23"/>
      <c r="GB10" s="23"/>
      <c r="GC10" s="23"/>
      <c r="GD10" s="23"/>
      <c r="GE10" s="23"/>
      <c r="GF10" s="23"/>
      <c r="GG10" s="23"/>
      <c r="GH10" s="23"/>
      <c r="GI10" s="23"/>
      <c r="GJ10" s="23"/>
      <c r="GK10" s="23"/>
      <c r="GL10" s="23"/>
      <c r="GM10" s="23"/>
      <c r="GN10" s="23"/>
      <c r="GO10" s="23"/>
      <c r="GP10" s="23"/>
      <c r="GQ10" s="23"/>
      <c r="GR10" s="23"/>
      <c r="GS10" s="23"/>
      <c r="GT10" s="23"/>
      <c r="GU10" s="23"/>
      <c r="GV10" s="23"/>
      <c r="GW10" s="23"/>
      <c r="GX10" s="23"/>
      <c r="GY10" s="23"/>
      <c r="GZ10" s="23"/>
      <c r="HA10" s="23"/>
      <c r="HB10" s="23"/>
      <c r="HC10" s="23"/>
      <c r="HD10" s="23"/>
      <c r="HE10" s="23"/>
      <c r="HF10" s="23"/>
      <c r="HG10" s="23"/>
      <c r="HH10" s="23"/>
      <c r="HI10" s="23"/>
      <c r="HJ10" s="23"/>
      <c r="HK10" s="23"/>
      <c r="HL10" s="23"/>
      <c r="HM10" s="23"/>
      <c r="HN10" s="23"/>
      <c r="HO10" s="23"/>
      <c r="HP10" s="23"/>
      <c r="HQ10" s="23"/>
      <c r="HR10" s="23"/>
      <c r="HS10" s="23"/>
      <c r="HT10" s="23"/>
      <c r="HU10" s="23"/>
      <c r="HV10" s="23"/>
      <c r="HW10" s="23"/>
    </row>
    <row r="11" spans="1:231" s="14" customFormat="1" ht="20.25" hidden="1" thickBot="1">
      <c r="A11" s="599"/>
      <c r="B11" s="1684"/>
      <c r="C11" s="76"/>
      <c r="D11" s="76"/>
      <c r="E11" s="2132"/>
      <c r="F11" s="2131"/>
      <c r="G11" s="2131"/>
      <c r="H11" s="2131"/>
      <c r="I11" s="2182"/>
      <c r="J11" s="2182"/>
      <c r="K11" s="2182"/>
      <c r="L11" s="2124"/>
      <c r="M11" s="72"/>
      <c r="N11" s="72"/>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3"/>
      <c r="EQ11" s="23"/>
      <c r="ER11" s="23"/>
      <c r="ES11" s="23"/>
      <c r="ET11" s="23"/>
      <c r="EU11" s="23"/>
      <c r="EV11" s="23"/>
      <c r="EW11" s="23"/>
      <c r="EX11" s="23"/>
      <c r="EY11" s="23"/>
      <c r="EZ11" s="23"/>
      <c r="FA11" s="23"/>
      <c r="FB11" s="23"/>
      <c r="FC11" s="23"/>
      <c r="FD11" s="23"/>
      <c r="FE11" s="23"/>
      <c r="FF11" s="23"/>
      <c r="FG11" s="23"/>
      <c r="FH11" s="23"/>
      <c r="FI11" s="23"/>
      <c r="FJ11" s="23"/>
      <c r="FK11" s="23"/>
      <c r="FL11" s="23"/>
      <c r="FM11" s="23"/>
      <c r="FN11" s="23"/>
      <c r="FO11" s="23"/>
      <c r="FP11" s="23"/>
      <c r="FQ11" s="23"/>
      <c r="FR11" s="23"/>
      <c r="FS11" s="23"/>
      <c r="FT11" s="23"/>
      <c r="FU11" s="23"/>
      <c r="FV11" s="23"/>
      <c r="FW11" s="23"/>
      <c r="FX11" s="23"/>
      <c r="FY11" s="23"/>
      <c r="FZ11" s="23"/>
      <c r="GA11" s="23"/>
      <c r="GB11" s="23"/>
      <c r="GC11" s="23"/>
      <c r="GD11" s="23"/>
      <c r="GE11" s="23"/>
      <c r="GF11" s="23"/>
      <c r="GG11" s="23"/>
      <c r="GH11" s="23"/>
      <c r="GI11" s="23"/>
      <c r="GJ11" s="23"/>
      <c r="GK11" s="23"/>
      <c r="GL11" s="23"/>
      <c r="GM11" s="23"/>
      <c r="GN11" s="23"/>
      <c r="GO11" s="23"/>
      <c r="GP11" s="23"/>
      <c r="GQ11" s="23"/>
      <c r="GR11" s="23"/>
      <c r="GS11" s="23"/>
      <c r="GT11" s="23"/>
      <c r="GU11" s="23"/>
      <c r="GV11" s="23"/>
      <c r="GW11" s="23"/>
      <c r="GX11" s="23"/>
      <c r="GY11" s="23"/>
      <c r="GZ11" s="23"/>
      <c r="HA11" s="23"/>
      <c r="HB11" s="23"/>
      <c r="HC11" s="23"/>
      <c r="HD11" s="23"/>
      <c r="HE11" s="23"/>
      <c r="HF11" s="23"/>
      <c r="HG11" s="23"/>
      <c r="HH11" s="23"/>
      <c r="HI11" s="23"/>
      <c r="HJ11" s="23"/>
      <c r="HK11" s="23"/>
      <c r="HL11" s="23"/>
      <c r="HM11" s="23"/>
      <c r="HN11" s="23"/>
      <c r="HO11" s="23"/>
      <c r="HP11" s="23"/>
      <c r="HQ11" s="23"/>
      <c r="HR11" s="23"/>
      <c r="HS11" s="23"/>
      <c r="HT11" s="23"/>
      <c r="HU11" s="23"/>
      <c r="HV11" s="23"/>
      <c r="HW11" s="23"/>
    </row>
    <row r="12" spans="1:231" s="14" customFormat="1" ht="20.25" hidden="1" thickTop="1">
      <c r="A12" s="599"/>
      <c r="B12" s="2133"/>
      <c r="C12" s="279"/>
      <c r="D12" s="279"/>
      <c r="E12" s="2134">
        <v>43966</v>
      </c>
      <c r="F12" s="2130" t="s">
        <v>4966</v>
      </c>
      <c r="G12" s="2130" t="s">
        <v>4665</v>
      </c>
      <c r="H12" s="2130">
        <v>43965</v>
      </c>
      <c r="I12" s="2145">
        <f>H12+23</f>
        <v>43988</v>
      </c>
      <c r="J12" s="2145">
        <f>H12+27</f>
        <v>43992</v>
      </c>
      <c r="K12" s="2145">
        <f>H12+30</f>
        <v>43995</v>
      </c>
      <c r="L12" s="2124"/>
      <c r="M12" s="72"/>
      <c r="N12" s="72"/>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c r="FL12" s="23"/>
      <c r="FM12" s="23"/>
      <c r="FN12" s="23"/>
      <c r="FO12" s="23"/>
      <c r="FP12" s="23"/>
      <c r="FQ12" s="23"/>
      <c r="FR12" s="23"/>
      <c r="FS12" s="23"/>
      <c r="FT12" s="23"/>
      <c r="FU12" s="23"/>
      <c r="FV12" s="23"/>
      <c r="FW12" s="23"/>
      <c r="FX12" s="23"/>
      <c r="FY12" s="23"/>
      <c r="FZ12" s="23"/>
      <c r="GA12" s="23"/>
      <c r="GB12" s="23"/>
      <c r="GC12" s="23"/>
      <c r="GD12" s="23"/>
      <c r="GE12" s="23"/>
      <c r="GF12" s="23"/>
      <c r="GG12" s="23"/>
      <c r="GH12" s="23"/>
      <c r="GI12" s="23"/>
      <c r="GJ12" s="23"/>
      <c r="GK12" s="23"/>
      <c r="GL12" s="23"/>
      <c r="GM12" s="23"/>
      <c r="GN12" s="23"/>
      <c r="GO12" s="23"/>
      <c r="GP12" s="23"/>
      <c r="GQ12" s="23"/>
      <c r="GR12" s="23"/>
      <c r="GS12" s="23"/>
      <c r="GT12" s="23"/>
      <c r="GU12" s="23"/>
      <c r="GV12" s="23"/>
      <c r="GW12" s="23"/>
      <c r="GX12" s="23"/>
      <c r="GY12" s="23"/>
      <c r="GZ12" s="23"/>
      <c r="HA12" s="23"/>
      <c r="HB12" s="23"/>
      <c r="HC12" s="23"/>
      <c r="HD12" s="23"/>
      <c r="HE12" s="23"/>
      <c r="HF12" s="23"/>
      <c r="HG12" s="23"/>
      <c r="HH12" s="23"/>
      <c r="HI12" s="23"/>
      <c r="HJ12" s="23"/>
      <c r="HK12" s="23"/>
      <c r="HL12" s="23"/>
      <c r="HM12" s="23"/>
      <c r="HN12" s="23"/>
      <c r="HO12" s="23"/>
      <c r="HP12" s="23"/>
      <c r="HQ12" s="23"/>
      <c r="HR12" s="23"/>
      <c r="HS12" s="23"/>
      <c r="HT12" s="23"/>
      <c r="HU12" s="23"/>
      <c r="HV12" s="23"/>
      <c r="HW12" s="23"/>
    </row>
    <row r="13" spans="1:231" s="14" customFormat="1" ht="20.25" hidden="1" thickBot="1">
      <c r="A13" s="599"/>
      <c r="B13" s="1684"/>
      <c r="C13" s="76"/>
      <c r="D13" s="76"/>
      <c r="E13" s="1685"/>
      <c r="F13" s="2131"/>
      <c r="G13" s="2131"/>
      <c r="H13" s="2131"/>
      <c r="I13" s="2131"/>
      <c r="J13" s="2131"/>
      <c r="K13" s="2131"/>
      <c r="L13" s="2124"/>
      <c r="M13" s="72"/>
      <c r="N13" s="72"/>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23"/>
      <c r="EI13" s="23"/>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23"/>
      <c r="FJ13" s="23"/>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23"/>
      <c r="GK13" s="23"/>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23"/>
      <c r="HL13" s="23"/>
      <c r="HM13" s="23"/>
      <c r="HN13" s="23"/>
      <c r="HO13" s="23"/>
      <c r="HP13" s="23"/>
      <c r="HQ13" s="23"/>
      <c r="HR13" s="23"/>
      <c r="HS13" s="23"/>
      <c r="HT13" s="23"/>
      <c r="HU13" s="23"/>
      <c r="HV13" s="23"/>
      <c r="HW13" s="23"/>
    </row>
    <row r="14" spans="1:231" s="14" customFormat="1" ht="21" hidden="1" thickTop="1" thickBot="1">
      <c r="A14" s="599"/>
      <c r="B14" s="2133" t="s">
        <v>3707</v>
      </c>
      <c r="C14" s="279" t="s">
        <v>3865</v>
      </c>
      <c r="D14" s="279">
        <v>43952</v>
      </c>
      <c r="E14" s="2134">
        <f>D14+13</f>
        <v>43965</v>
      </c>
      <c r="F14" s="2150" t="s">
        <v>2151</v>
      </c>
      <c r="G14" s="2130" t="s">
        <v>4967</v>
      </c>
      <c r="H14" s="2130">
        <v>43972</v>
      </c>
      <c r="I14" s="2181">
        <f>H14+23</f>
        <v>43995</v>
      </c>
      <c r="J14" s="2181">
        <f>H14+27</f>
        <v>43999</v>
      </c>
      <c r="K14" s="2181">
        <f>H14+30</f>
        <v>44002</v>
      </c>
      <c r="L14" s="2124"/>
      <c r="M14" s="72"/>
      <c r="N14" s="72"/>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3"/>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3"/>
      <c r="EQ14" s="23"/>
      <c r="ER14" s="23"/>
      <c r="ES14" s="23"/>
      <c r="ET14" s="23"/>
      <c r="EU14" s="23"/>
      <c r="EV14" s="23"/>
      <c r="EW14" s="23"/>
      <c r="EX14" s="23"/>
      <c r="EY14" s="23"/>
      <c r="EZ14" s="23"/>
      <c r="FA14" s="23"/>
      <c r="FB14" s="23"/>
      <c r="FC14" s="23"/>
      <c r="FD14" s="23"/>
      <c r="FE14" s="23"/>
      <c r="FF14" s="23"/>
      <c r="FG14" s="23"/>
      <c r="FH14" s="23"/>
      <c r="FI14" s="23"/>
      <c r="FJ14" s="23"/>
      <c r="FK14" s="23"/>
      <c r="FL14" s="23"/>
      <c r="FM14" s="23"/>
      <c r="FN14" s="23"/>
      <c r="FO14" s="23"/>
      <c r="FP14" s="23"/>
      <c r="FQ14" s="23"/>
      <c r="FR14" s="23"/>
      <c r="FS14" s="23"/>
      <c r="FT14" s="23"/>
      <c r="FU14" s="23"/>
      <c r="FV14" s="23"/>
      <c r="FW14" s="23"/>
      <c r="FX14" s="23"/>
      <c r="FY14" s="23"/>
      <c r="FZ14" s="23"/>
      <c r="GA14" s="23"/>
      <c r="GB14" s="23"/>
      <c r="GC14" s="23"/>
      <c r="GD14" s="23"/>
      <c r="GE14" s="23"/>
      <c r="GF14" s="23"/>
      <c r="GG14" s="23"/>
      <c r="GH14" s="23"/>
      <c r="GI14" s="23"/>
      <c r="GJ14" s="23"/>
      <c r="GK14" s="23"/>
      <c r="GL14" s="23"/>
      <c r="GM14" s="23"/>
      <c r="GN14" s="23"/>
      <c r="GO14" s="23"/>
      <c r="GP14" s="23"/>
      <c r="GQ14" s="23"/>
      <c r="GR14" s="23"/>
      <c r="GS14" s="23"/>
      <c r="GT14" s="23"/>
      <c r="GU14" s="23"/>
      <c r="GV14" s="23"/>
      <c r="GW14" s="23"/>
      <c r="GX14" s="23"/>
      <c r="GY14" s="23"/>
      <c r="GZ14" s="23"/>
      <c r="HA14" s="23"/>
      <c r="HB14" s="23"/>
      <c r="HC14" s="23"/>
      <c r="HD14" s="23"/>
      <c r="HE14" s="23"/>
      <c r="HF14" s="23"/>
      <c r="HG14" s="23"/>
      <c r="HH14" s="23"/>
      <c r="HI14" s="23"/>
      <c r="HJ14" s="23"/>
      <c r="HK14" s="23"/>
      <c r="HL14" s="23"/>
      <c r="HM14" s="23"/>
      <c r="HN14" s="23"/>
      <c r="HO14" s="23"/>
      <c r="HP14" s="23"/>
      <c r="HQ14" s="23"/>
      <c r="HR14" s="23"/>
      <c r="HS14" s="23"/>
      <c r="HT14" s="23"/>
      <c r="HU14" s="23"/>
      <c r="HV14" s="23"/>
      <c r="HW14" s="23"/>
    </row>
    <row r="15" spans="1:231" s="14" customFormat="1" ht="21" hidden="1" thickTop="1" thickBot="1">
      <c r="A15" s="599"/>
      <c r="B15" s="533" t="s">
        <v>2151</v>
      </c>
      <c r="C15" s="279" t="s">
        <v>3868</v>
      </c>
      <c r="D15" s="279">
        <v>43953</v>
      </c>
      <c r="E15" s="2132">
        <v>43969</v>
      </c>
      <c r="F15" s="2131"/>
      <c r="G15" s="2131"/>
      <c r="H15" s="2131"/>
      <c r="I15" s="2182"/>
      <c r="J15" s="2182"/>
      <c r="K15" s="2182"/>
      <c r="L15" s="2124"/>
      <c r="M15" s="72"/>
      <c r="N15" s="72"/>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3"/>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3"/>
      <c r="EQ15" s="23"/>
      <c r="ER15" s="23"/>
      <c r="ES15" s="23"/>
      <c r="ET15" s="23"/>
      <c r="EU15" s="23"/>
      <c r="EV15" s="23"/>
      <c r="EW15" s="23"/>
      <c r="EX15" s="23"/>
      <c r="EY15" s="23"/>
      <c r="EZ15" s="23"/>
      <c r="FA15" s="23"/>
      <c r="FB15" s="23"/>
      <c r="FC15" s="23"/>
      <c r="FD15" s="23"/>
      <c r="FE15" s="23"/>
      <c r="FF15" s="23"/>
      <c r="FG15" s="23"/>
      <c r="FH15" s="23"/>
      <c r="FI15" s="23"/>
      <c r="FJ15" s="23"/>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23"/>
      <c r="GK15" s="23"/>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23"/>
      <c r="HL15" s="23"/>
      <c r="HM15" s="23"/>
      <c r="HN15" s="23"/>
      <c r="HO15" s="23"/>
      <c r="HP15" s="23"/>
      <c r="HQ15" s="23"/>
      <c r="HR15" s="23"/>
      <c r="HS15" s="23"/>
      <c r="HT15" s="23"/>
      <c r="HU15" s="23"/>
      <c r="HV15" s="23"/>
      <c r="HW15" s="23"/>
    </row>
    <row r="16" spans="1:231" s="14" customFormat="1" ht="21" hidden="1" thickTop="1" thickBot="1">
      <c r="A16" s="599"/>
      <c r="B16" s="1684" t="s">
        <v>4670</v>
      </c>
      <c r="C16" s="76" t="s">
        <v>4671</v>
      </c>
      <c r="D16" s="76">
        <v>43956</v>
      </c>
      <c r="E16" s="2134">
        <f>D16+13</f>
        <v>43969</v>
      </c>
      <c r="F16" s="2130" t="s">
        <v>4968</v>
      </c>
      <c r="G16" s="2130" t="s">
        <v>4969</v>
      </c>
      <c r="H16" s="2130">
        <v>43979</v>
      </c>
      <c r="I16" s="2145">
        <f>H16+23</f>
        <v>44002</v>
      </c>
      <c r="J16" s="2145">
        <f>H16+27</f>
        <v>44006</v>
      </c>
      <c r="K16" s="2145">
        <f>H16+30</f>
        <v>44009</v>
      </c>
      <c r="L16" s="2124"/>
      <c r="M16" s="72"/>
      <c r="N16" s="72"/>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3"/>
      <c r="DS16" s="23"/>
      <c r="DT16" s="23"/>
      <c r="DU16" s="23"/>
      <c r="DV16" s="23"/>
      <c r="DW16" s="23"/>
      <c r="DX16" s="23"/>
      <c r="DY16" s="23"/>
      <c r="DZ16" s="23"/>
      <c r="EA16" s="23"/>
      <c r="EB16" s="23"/>
      <c r="EC16" s="23"/>
      <c r="ED16" s="23"/>
      <c r="EE16" s="23"/>
      <c r="EF16" s="23"/>
      <c r="EG16" s="23"/>
      <c r="EH16" s="23"/>
      <c r="EI16" s="23"/>
      <c r="EJ16" s="23"/>
      <c r="EK16" s="23"/>
      <c r="EL16" s="23"/>
      <c r="EM16" s="23"/>
      <c r="EN16" s="23"/>
      <c r="EO16" s="23"/>
      <c r="EP16" s="23"/>
      <c r="EQ16" s="23"/>
      <c r="ER16" s="23"/>
      <c r="ES16" s="23"/>
      <c r="ET16" s="23"/>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3"/>
      <c r="FY16" s="23"/>
      <c r="FZ16" s="23"/>
      <c r="GA16" s="23"/>
      <c r="GB16" s="23"/>
      <c r="GC16" s="23"/>
      <c r="GD16" s="23"/>
      <c r="GE16" s="23"/>
      <c r="GF16" s="23"/>
      <c r="GG16" s="23"/>
      <c r="GH16" s="23"/>
      <c r="GI16" s="23"/>
      <c r="GJ16" s="23"/>
      <c r="GK16" s="23"/>
      <c r="GL16" s="23"/>
      <c r="GM16" s="23"/>
      <c r="GN16" s="23"/>
      <c r="GO16" s="23"/>
      <c r="GP16" s="23"/>
      <c r="GQ16" s="23"/>
      <c r="GR16" s="23"/>
      <c r="GS16" s="23"/>
      <c r="GT16" s="23"/>
      <c r="GU16" s="23"/>
      <c r="GV16" s="23"/>
      <c r="GW16" s="23"/>
      <c r="GX16" s="23"/>
      <c r="GY16" s="23"/>
      <c r="GZ16" s="23"/>
      <c r="HA16" s="23"/>
      <c r="HB16" s="23"/>
      <c r="HC16" s="23"/>
      <c r="HD16" s="23"/>
      <c r="HE16" s="23"/>
      <c r="HF16" s="23"/>
      <c r="HG16" s="23"/>
      <c r="HH16" s="23"/>
      <c r="HI16" s="23"/>
      <c r="HJ16" s="23"/>
      <c r="HK16" s="23"/>
      <c r="HL16" s="23"/>
      <c r="HM16" s="23"/>
      <c r="HN16" s="23"/>
      <c r="HO16" s="23"/>
      <c r="HP16" s="23"/>
      <c r="HQ16" s="23"/>
      <c r="HR16" s="23"/>
      <c r="HS16" s="23"/>
      <c r="HT16" s="23"/>
      <c r="HU16" s="23"/>
      <c r="HV16" s="23"/>
      <c r="HW16" s="23"/>
    </row>
    <row r="17" spans="1:231" s="14" customFormat="1" ht="21" hidden="1" thickTop="1" thickBot="1">
      <c r="A17" s="599"/>
      <c r="B17" s="2133" t="s">
        <v>3337</v>
      </c>
      <c r="C17" s="279" t="s">
        <v>3687</v>
      </c>
      <c r="D17" s="279">
        <v>43960</v>
      </c>
      <c r="E17" s="1685"/>
      <c r="F17" s="2131"/>
      <c r="G17" s="2131"/>
      <c r="H17" s="2131"/>
      <c r="I17" s="2131"/>
      <c r="J17" s="2131"/>
      <c r="K17" s="2131"/>
      <c r="L17" s="2124"/>
      <c r="M17" s="72"/>
      <c r="N17" s="72"/>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23"/>
      <c r="FJ17" s="23"/>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23"/>
      <c r="GK17" s="23"/>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23"/>
      <c r="HL17" s="23"/>
      <c r="HM17" s="23"/>
      <c r="HN17" s="23"/>
      <c r="HO17" s="23"/>
      <c r="HP17" s="23"/>
      <c r="HQ17" s="23"/>
      <c r="HR17" s="23"/>
      <c r="HS17" s="23"/>
      <c r="HT17" s="23"/>
      <c r="HU17" s="23"/>
      <c r="HV17" s="23"/>
      <c r="HW17" s="23"/>
    </row>
    <row r="18" spans="1:231" s="14" customFormat="1" ht="21" hidden="1" thickTop="1" thickBot="1">
      <c r="A18" s="599"/>
      <c r="B18" s="1684"/>
      <c r="C18" s="76"/>
      <c r="D18" s="76"/>
      <c r="E18" s="2134">
        <f>D18+13</f>
        <v>13</v>
      </c>
      <c r="F18" s="2130" t="s">
        <v>4970</v>
      </c>
      <c r="G18" s="2130" t="s">
        <v>4971</v>
      </c>
      <c r="H18" s="2130">
        <v>43986</v>
      </c>
      <c r="I18" s="2145">
        <f>H18+23</f>
        <v>44009</v>
      </c>
      <c r="J18" s="2145">
        <f>H18+27</f>
        <v>44013</v>
      </c>
      <c r="K18" s="2145">
        <f>H18+30</f>
        <v>44016</v>
      </c>
      <c r="L18" s="2124"/>
      <c r="M18" s="72"/>
      <c r="N18" s="72"/>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3"/>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3"/>
      <c r="EQ18" s="23"/>
      <c r="ER18" s="23"/>
      <c r="ES18" s="23"/>
      <c r="ET18" s="23"/>
      <c r="EU18" s="23"/>
      <c r="EV18" s="23"/>
      <c r="EW18" s="23"/>
      <c r="EX18" s="23"/>
      <c r="EY18" s="23"/>
      <c r="EZ18" s="23"/>
      <c r="FA18" s="23"/>
      <c r="FB18" s="23"/>
      <c r="FC18" s="23"/>
      <c r="FD18" s="23"/>
      <c r="FE18" s="23"/>
      <c r="FF18" s="23"/>
      <c r="FG18" s="23"/>
      <c r="FH18" s="23"/>
      <c r="FI18" s="23"/>
      <c r="FJ18" s="23"/>
      <c r="FK18" s="23"/>
      <c r="FL18" s="23"/>
      <c r="FM18" s="23"/>
      <c r="FN18" s="23"/>
      <c r="FO18" s="23"/>
      <c r="FP18" s="23"/>
      <c r="FQ18" s="23"/>
      <c r="FR18" s="23"/>
      <c r="FS18" s="23"/>
      <c r="FT18" s="23"/>
      <c r="FU18" s="23"/>
      <c r="FV18" s="23"/>
      <c r="FW18" s="23"/>
      <c r="FX18" s="23"/>
      <c r="FY18" s="23"/>
      <c r="FZ18" s="23"/>
      <c r="GA18" s="23"/>
      <c r="GB18" s="23"/>
      <c r="GC18" s="23"/>
      <c r="GD18" s="23"/>
      <c r="GE18" s="23"/>
      <c r="GF18" s="23"/>
      <c r="GG18" s="23"/>
      <c r="GH18" s="23"/>
      <c r="GI18" s="23"/>
      <c r="GJ18" s="23"/>
      <c r="GK18" s="23"/>
      <c r="GL18" s="23"/>
      <c r="GM18" s="23"/>
      <c r="GN18" s="23"/>
      <c r="GO18" s="23"/>
      <c r="GP18" s="23"/>
      <c r="GQ18" s="23"/>
      <c r="GR18" s="23"/>
      <c r="GS18" s="23"/>
      <c r="GT18" s="23"/>
      <c r="GU18" s="23"/>
      <c r="GV18" s="23"/>
      <c r="GW18" s="23"/>
      <c r="GX18" s="23"/>
      <c r="GY18" s="23"/>
      <c r="GZ18" s="23"/>
      <c r="HA18" s="23"/>
      <c r="HB18" s="23"/>
      <c r="HC18" s="23"/>
      <c r="HD18" s="23"/>
      <c r="HE18" s="23"/>
      <c r="HF18" s="23"/>
      <c r="HG18" s="23"/>
      <c r="HH18" s="23"/>
      <c r="HI18" s="23"/>
      <c r="HJ18" s="23"/>
      <c r="HK18" s="23"/>
      <c r="HL18" s="23"/>
      <c r="HM18" s="23"/>
      <c r="HN18" s="23"/>
      <c r="HO18" s="23"/>
      <c r="HP18" s="23"/>
      <c r="HQ18" s="23"/>
      <c r="HR18" s="23"/>
      <c r="HS18" s="23"/>
      <c r="HT18" s="23"/>
      <c r="HU18" s="23"/>
      <c r="HV18" s="23"/>
      <c r="HW18" s="23"/>
    </row>
    <row r="19" spans="1:231" s="14" customFormat="1" ht="21" hidden="1" thickTop="1" thickBot="1">
      <c r="A19" s="599"/>
      <c r="B19" s="2133" t="s">
        <v>3339</v>
      </c>
      <c r="C19" s="279" t="s">
        <v>3872</v>
      </c>
      <c r="D19" s="279">
        <v>43967</v>
      </c>
      <c r="E19" s="188"/>
      <c r="F19" s="2131"/>
      <c r="G19" s="2131"/>
      <c r="H19" s="2131"/>
      <c r="I19" s="2131"/>
      <c r="J19" s="2131"/>
      <c r="K19" s="2131"/>
      <c r="L19" s="2124"/>
      <c r="M19" s="72"/>
      <c r="N19" s="72"/>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3"/>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3"/>
      <c r="EQ19" s="23"/>
      <c r="ER19" s="23"/>
      <c r="ES19" s="23"/>
      <c r="ET19" s="23"/>
      <c r="EU19" s="23"/>
      <c r="EV19" s="23"/>
      <c r="EW19" s="23"/>
      <c r="EX19" s="23"/>
      <c r="EY19" s="23"/>
      <c r="EZ19" s="23"/>
      <c r="FA19" s="23"/>
      <c r="FB19" s="23"/>
      <c r="FC19" s="23"/>
      <c r="FD19" s="23"/>
      <c r="FE19" s="23"/>
      <c r="FF19" s="23"/>
      <c r="FG19" s="23"/>
      <c r="FH19" s="23"/>
      <c r="FI19" s="23"/>
      <c r="FJ19" s="23"/>
      <c r="FK19" s="23"/>
      <c r="FL19" s="23"/>
      <c r="FM19" s="23"/>
      <c r="FN19" s="23"/>
      <c r="FO19" s="23"/>
      <c r="FP19" s="23"/>
      <c r="FQ19" s="23"/>
      <c r="FR19" s="23"/>
      <c r="FS19" s="23"/>
      <c r="FT19" s="23"/>
      <c r="FU19" s="23"/>
      <c r="FV19" s="23"/>
      <c r="FW19" s="23"/>
      <c r="FX19" s="23"/>
      <c r="FY19" s="23"/>
      <c r="FZ19" s="23"/>
      <c r="GA19" s="23"/>
      <c r="GB19" s="23"/>
      <c r="GC19" s="23"/>
      <c r="GD19" s="23"/>
      <c r="GE19" s="23"/>
      <c r="GF19" s="23"/>
      <c r="GG19" s="23"/>
      <c r="GH19" s="23"/>
      <c r="GI19" s="23"/>
      <c r="GJ19" s="23"/>
      <c r="GK19" s="23"/>
      <c r="GL19" s="23"/>
      <c r="GM19" s="23"/>
      <c r="GN19" s="23"/>
      <c r="GO19" s="23"/>
      <c r="GP19" s="23"/>
      <c r="GQ19" s="23"/>
      <c r="GR19" s="23"/>
      <c r="GS19" s="23"/>
      <c r="GT19" s="23"/>
      <c r="GU19" s="23"/>
      <c r="GV19" s="23"/>
      <c r="GW19" s="23"/>
      <c r="GX19" s="23"/>
      <c r="GY19" s="23"/>
      <c r="GZ19" s="23"/>
      <c r="HA19" s="23"/>
      <c r="HB19" s="23"/>
      <c r="HC19" s="23"/>
      <c r="HD19" s="23"/>
      <c r="HE19" s="23"/>
      <c r="HF19" s="23"/>
      <c r="HG19" s="23"/>
      <c r="HH19" s="23"/>
      <c r="HI19" s="23"/>
      <c r="HJ19" s="23"/>
      <c r="HK19" s="23"/>
      <c r="HL19" s="23"/>
      <c r="HM19" s="23"/>
      <c r="HN19" s="23"/>
      <c r="HO19" s="23"/>
      <c r="HP19" s="23"/>
      <c r="HQ19" s="23"/>
      <c r="HR19" s="23"/>
      <c r="HS19" s="23"/>
      <c r="HT19" s="23"/>
      <c r="HU19" s="23"/>
      <c r="HV19" s="23"/>
      <c r="HW19" s="23"/>
    </row>
    <row r="20" spans="1:231" s="14" customFormat="1" ht="21" hidden="1" thickTop="1" thickBot="1">
      <c r="A20" s="599"/>
      <c r="B20" s="1684"/>
      <c r="C20" s="76"/>
      <c r="D20" s="76"/>
      <c r="E20" s="2134">
        <f>D20+13</f>
        <v>13</v>
      </c>
      <c r="F20" s="2130" t="s">
        <v>4972</v>
      </c>
      <c r="G20" s="2130" t="s">
        <v>4973</v>
      </c>
      <c r="H20" s="2130">
        <v>43993</v>
      </c>
      <c r="I20" s="2145">
        <f>H20+23</f>
        <v>44016</v>
      </c>
      <c r="J20" s="2145">
        <f>H20+27</f>
        <v>44020</v>
      </c>
      <c r="K20" s="2145">
        <f>H20+30</f>
        <v>44023</v>
      </c>
      <c r="L20" s="2124"/>
      <c r="M20" s="72"/>
      <c r="N20" s="72"/>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3"/>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3"/>
      <c r="EQ20" s="23"/>
      <c r="ER20" s="23"/>
      <c r="ES20" s="23"/>
      <c r="ET20" s="23"/>
      <c r="EU20" s="23"/>
      <c r="EV20" s="23"/>
      <c r="EW20" s="23"/>
      <c r="EX20" s="23"/>
      <c r="EY20" s="23"/>
      <c r="EZ20" s="23"/>
      <c r="FA20" s="23"/>
      <c r="FB20" s="23"/>
      <c r="FC20" s="23"/>
      <c r="FD20" s="23"/>
      <c r="FE20" s="23"/>
      <c r="FF20" s="23"/>
      <c r="FG20" s="23"/>
      <c r="FH20" s="23"/>
      <c r="FI20" s="23"/>
      <c r="FJ20" s="23"/>
      <c r="FK20" s="23"/>
      <c r="FL20" s="23"/>
      <c r="FM20" s="23"/>
      <c r="FN20" s="23"/>
      <c r="FO20" s="23"/>
      <c r="FP20" s="23"/>
      <c r="FQ20" s="23"/>
      <c r="FR20" s="23"/>
      <c r="FS20" s="23"/>
      <c r="FT20" s="23"/>
      <c r="FU20" s="23"/>
      <c r="FV20" s="23"/>
      <c r="FW20" s="23"/>
      <c r="FX20" s="23"/>
      <c r="FY20" s="23"/>
      <c r="FZ20" s="23"/>
      <c r="GA20" s="23"/>
      <c r="GB20" s="23"/>
      <c r="GC20" s="23"/>
      <c r="GD20" s="23"/>
      <c r="GE20" s="23"/>
      <c r="GF20" s="23"/>
      <c r="GG20" s="23"/>
      <c r="GH20" s="23"/>
      <c r="GI20" s="23"/>
      <c r="GJ20" s="23"/>
      <c r="GK20" s="23"/>
      <c r="GL20" s="23"/>
      <c r="GM20" s="23"/>
      <c r="GN20" s="23"/>
      <c r="GO20" s="23"/>
      <c r="GP20" s="23"/>
      <c r="GQ20" s="23"/>
      <c r="GR20" s="23"/>
      <c r="GS20" s="23"/>
      <c r="GT20" s="23"/>
      <c r="GU20" s="23"/>
      <c r="GV20" s="23"/>
      <c r="GW20" s="23"/>
      <c r="GX20" s="23"/>
      <c r="GY20" s="23"/>
      <c r="GZ20" s="23"/>
      <c r="HA20" s="23"/>
      <c r="HB20" s="23"/>
      <c r="HC20" s="23"/>
      <c r="HD20" s="23"/>
      <c r="HE20" s="23"/>
      <c r="HF20" s="23"/>
      <c r="HG20" s="23"/>
      <c r="HH20" s="23"/>
      <c r="HI20" s="23"/>
      <c r="HJ20" s="23"/>
      <c r="HK20" s="23"/>
      <c r="HL20" s="23"/>
      <c r="HM20" s="23"/>
      <c r="HN20" s="23"/>
      <c r="HO20" s="23"/>
      <c r="HP20" s="23"/>
      <c r="HQ20" s="23"/>
      <c r="HR20" s="23"/>
      <c r="HS20" s="23"/>
      <c r="HT20" s="23"/>
      <c r="HU20" s="23"/>
      <c r="HV20" s="23"/>
      <c r="HW20" s="23"/>
    </row>
    <row r="21" spans="1:231" s="14" customFormat="1" ht="21" hidden="1" thickTop="1" thickBot="1">
      <c r="A21" s="599"/>
      <c r="B21" s="2133" t="s">
        <v>2684</v>
      </c>
      <c r="C21" s="279" t="s">
        <v>3874</v>
      </c>
      <c r="D21" s="279">
        <f>D19+7</f>
        <v>43974</v>
      </c>
      <c r="E21" s="1685"/>
      <c r="F21" s="2131"/>
      <c r="G21" s="2131"/>
      <c r="H21" s="2131"/>
      <c r="I21" s="2131"/>
      <c r="J21" s="2131"/>
      <c r="K21" s="2131"/>
      <c r="L21" s="2124"/>
      <c r="M21" s="72"/>
      <c r="N21" s="72"/>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c r="ES21" s="23"/>
      <c r="ET21" s="23"/>
      <c r="EU21" s="23"/>
      <c r="EV21" s="23"/>
      <c r="EW21" s="23"/>
      <c r="EX21" s="23"/>
      <c r="EY21" s="23"/>
      <c r="EZ21" s="23"/>
      <c r="FA21" s="23"/>
      <c r="FB21" s="23"/>
      <c r="FC21" s="23"/>
      <c r="FD21" s="23"/>
      <c r="FE21" s="23"/>
      <c r="FF21" s="23"/>
      <c r="FG21" s="23"/>
      <c r="FH21" s="23"/>
      <c r="FI21" s="23"/>
      <c r="FJ21" s="23"/>
      <c r="FK21" s="23"/>
      <c r="FL21" s="23"/>
      <c r="FM21" s="23"/>
      <c r="FN21" s="23"/>
      <c r="FO21" s="23"/>
      <c r="FP21" s="23"/>
      <c r="FQ21" s="23"/>
      <c r="FR21" s="23"/>
      <c r="FS21" s="23"/>
      <c r="FT21" s="23"/>
      <c r="FU21" s="23"/>
      <c r="FV21" s="23"/>
      <c r="FW21" s="23"/>
      <c r="FX21" s="23"/>
      <c r="FY21" s="23"/>
      <c r="FZ21" s="23"/>
      <c r="GA21" s="23"/>
      <c r="GB21" s="23"/>
      <c r="GC21" s="23"/>
      <c r="GD21" s="23"/>
      <c r="GE21" s="23"/>
      <c r="GF21" s="23"/>
      <c r="GG21" s="23"/>
      <c r="GH21" s="23"/>
      <c r="GI21" s="23"/>
      <c r="GJ21" s="23"/>
      <c r="GK21" s="23"/>
      <c r="GL21" s="23"/>
      <c r="GM21" s="23"/>
      <c r="GN21" s="23"/>
      <c r="GO21" s="23"/>
      <c r="GP21" s="23"/>
      <c r="GQ21" s="23"/>
      <c r="GR21" s="23"/>
      <c r="GS21" s="23"/>
      <c r="GT21" s="23"/>
      <c r="GU21" s="23"/>
      <c r="GV21" s="23"/>
      <c r="GW21" s="23"/>
      <c r="GX21" s="23"/>
      <c r="GY21" s="23"/>
      <c r="GZ21" s="23"/>
      <c r="HA21" s="23"/>
      <c r="HB21" s="23"/>
      <c r="HC21" s="23"/>
      <c r="HD21" s="23"/>
      <c r="HE21" s="23"/>
      <c r="HF21" s="23"/>
      <c r="HG21" s="23"/>
      <c r="HH21" s="23"/>
      <c r="HI21" s="23"/>
      <c r="HJ21" s="23"/>
      <c r="HK21" s="23"/>
      <c r="HL21" s="23"/>
      <c r="HM21" s="23"/>
      <c r="HN21" s="23"/>
      <c r="HO21" s="23"/>
      <c r="HP21" s="23"/>
      <c r="HQ21" s="23"/>
      <c r="HR21" s="23"/>
      <c r="HS21" s="23"/>
      <c r="HT21" s="23"/>
      <c r="HU21" s="23"/>
      <c r="HV21" s="23"/>
      <c r="HW21" s="23"/>
    </row>
    <row r="22" spans="1:231" s="14" customFormat="1" ht="21" hidden="1" thickTop="1" thickBot="1">
      <c r="A22" s="865" t="s">
        <v>2984</v>
      </c>
      <c r="B22" s="1684"/>
      <c r="C22" s="76"/>
      <c r="D22" s="76"/>
      <c r="E22" s="2134">
        <v>43997</v>
      </c>
      <c r="F22" s="2130" t="s">
        <v>4974</v>
      </c>
      <c r="G22" s="2130" t="s">
        <v>4975</v>
      </c>
      <c r="H22" s="2130">
        <v>44000</v>
      </c>
      <c r="I22" s="2145">
        <f>H22+23</f>
        <v>44023</v>
      </c>
      <c r="J22" s="2145">
        <f>H22+27</f>
        <v>44027</v>
      </c>
      <c r="K22" s="2145">
        <f>H22+30</f>
        <v>44030</v>
      </c>
      <c r="L22" s="2124"/>
      <c r="M22" s="72"/>
      <c r="N22" s="72"/>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3"/>
      <c r="FL22" s="23"/>
      <c r="FM22" s="23"/>
      <c r="FN22" s="23"/>
      <c r="FO22" s="23"/>
      <c r="FP22" s="23"/>
      <c r="FQ22" s="23"/>
      <c r="FR22" s="23"/>
      <c r="FS22" s="23"/>
      <c r="FT22" s="23"/>
      <c r="FU22" s="23"/>
      <c r="FV22" s="23"/>
      <c r="FW22" s="23"/>
      <c r="FX22" s="23"/>
      <c r="FY22" s="23"/>
      <c r="FZ22" s="23"/>
      <c r="GA22" s="23"/>
      <c r="GB22" s="23"/>
      <c r="GC22" s="23"/>
      <c r="GD22" s="23"/>
      <c r="GE22" s="23"/>
      <c r="GF22" s="23"/>
      <c r="GG22" s="23"/>
      <c r="GH22" s="23"/>
      <c r="GI22" s="23"/>
      <c r="GJ22" s="23"/>
      <c r="GK22" s="23"/>
      <c r="GL22" s="23"/>
      <c r="GM22" s="23"/>
      <c r="GN22" s="23"/>
      <c r="GO22" s="23"/>
      <c r="GP22" s="23"/>
      <c r="GQ22" s="23"/>
      <c r="GR22" s="23"/>
      <c r="GS22" s="23"/>
      <c r="GT22" s="23"/>
      <c r="GU22" s="23"/>
      <c r="GV22" s="23"/>
      <c r="GW22" s="23"/>
      <c r="GX22" s="23"/>
      <c r="GY22" s="23"/>
      <c r="GZ22" s="23"/>
      <c r="HA22" s="23"/>
      <c r="HB22" s="23"/>
      <c r="HC22" s="23"/>
      <c r="HD22" s="23"/>
      <c r="HE22" s="23"/>
      <c r="HF22" s="23"/>
      <c r="HG22" s="23"/>
      <c r="HH22" s="23"/>
      <c r="HI22" s="23"/>
      <c r="HJ22" s="23"/>
      <c r="HK22" s="23"/>
      <c r="HL22" s="23"/>
      <c r="HM22" s="23"/>
      <c r="HN22" s="23"/>
      <c r="HO22" s="23"/>
      <c r="HP22" s="23"/>
      <c r="HQ22" s="23"/>
      <c r="HR22" s="23"/>
      <c r="HS22" s="23"/>
      <c r="HT22" s="23"/>
      <c r="HU22" s="23"/>
      <c r="HV22" s="23"/>
      <c r="HW22" s="23"/>
    </row>
    <row r="23" spans="1:231" s="14" customFormat="1" ht="21" hidden="1" thickTop="1" thickBot="1">
      <c r="A23" s="599"/>
      <c r="B23" s="2137" t="s">
        <v>3752</v>
      </c>
      <c r="C23" s="279" t="s">
        <v>4678</v>
      </c>
      <c r="D23" s="279">
        <v>43984</v>
      </c>
      <c r="E23" s="2132"/>
      <c r="F23" s="2131"/>
      <c r="G23" s="2131"/>
      <c r="H23" s="2131"/>
      <c r="I23" s="2131"/>
      <c r="J23" s="2131"/>
      <c r="K23" s="2131"/>
      <c r="L23" s="2124"/>
      <c r="M23" s="72"/>
      <c r="N23" s="72"/>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3"/>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3"/>
      <c r="DS23" s="23"/>
      <c r="DT23" s="23"/>
      <c r="DU23" s="23"/>
      <c r="DV23" s="23"/>
      <c r="DW23" s="23"/>
      <c r="DX23" s="23"/>
      <c r="DY23" s="23"/>
      <c r="DZ23" s="23"/>
      <c r="EA23" s="23"/>
      <c r="EB23" s="23"/>
      <c r="EC23" s="23"/>
      <c r="ED23" s="23"/>
      <c r="EE23" s="23"/>
      <c r="EF23" s="23"/>
      <c r="EG23" s="23"/>
      <c r="EH23" s="23"/>
      <c r="EI23" s="23"/>
      <c r="EJ23" s="23"/>
      <c r="EK23" s="23"/>
      <c r="EL23" s="23"/>
      <c r="EM23" s="23"/>
      <c r="EN23" s="23"/>
      <c r="EO23" s="23"/>
      <c r="EP23" s="23"/>
      <c r="EQ23" s="23"/>
      <c r="ER23" s="23"/>
      <c r="ES23" s="23"/>
      <c r="ET23" s="23"/>
      <c r="EU23" s="23"/>
      <c r="EV23" s="23"/>
      <c r="EW23" s="23"/>
      <c r="EX23" s="23"/>
      <c r="EY23" s="23"/>
      <c r="EZ23" s="23"/>
      <c r="FA23" s="23"/>
      <c r="FB23" s="23"/>
      <c r="FC23" s="23"/>
      <c r="FD23" s="23"/>
      <c r="FE23" s="23"/>
      <c r="FF23" s="23"/>
      <c r="FG23" s="23"/>
      <c r="FH23" s="23"/>
      <c r="FI23" s="23"/>
      <c r="FJ23" s="23"/>
      <c r="FK23" s="23"/>
      <c r="FL23" s="23"/>
      <c r="FM23" s="23"/>
      <c r="FN23" s="23"/>
      <c r="FO23" s="23"/>
      <c r="FP23" s="23"/>
      <c r="FQ23" s="23"/>
      <c r="FR23" s="23"/>
      <c r="FS23" s="23"/>
      <c r="FT23" s="23"/>
      <c r="FU23" s="23"/>
      <c r="FV23" s="23"/>
      <c r="FW23" s="23"/>
      <c r="FX23" s="23"/>
      <c r="FY23" s="23"/>
      <c r="FZ23" s="23"/>
      <c r="GA23" s="23"/>
      <c r="GB23" s="23"/>
      <c r="GC23" s="23"/>
      <c r="GD23" s="23"/>
      <c r="GE23" s="23"/>
      <c r="GF23" s="23"/>
      <c r="GG23" s="23"/>
      <c r="GH23" s="23"/>
      <c r="GI23" s="23"/>
      <c r="GJ23" s="23"/>
      <c r="GK23" s="23"/>
      <c r="GL23" s="23"/>
      <c r="GM23" s="23"/>
      <c r="GN23" s="23"/>
      <c r="GO23" s="23"/>
      <c r="GP23" s="23"/>
      <c r="GQ23" s="23"/>
      <c r="GR23" s="23"/>
      <c r="GS23" s="23"/>
      <c r="GT23" s="23"/>
      <c r="GU23" s="23"/>
      <c r="GV23" s="23"/>
      <c r="GW23" s="23"/>
      <c r="GX23" s="23"/>
      <c r="GY23" s="23"/>
      <c r="GZ23" s="23"/>
      <c r="HA23" s="23"/>
      <c r="HB23" s="23"/>
      <c r="HC23" s="23"/>
      <c r="HD23" s="23"/>
      <c r="HE23" s="23"/>
      <c r="HF23" s="23"/>
      <c r="HG23" s="23"/>
      <c r="HH23" s="23"/>
      <c r="HI23" s="23"/>
      <c r="HJ23" s="23"/>
      <c r="HK23" s="23"/>
      <c r="HL23" s="23"/>
      <c r="HM23" s="23"/>
      <c r="HN23" s="23"/>
      <c r="HO23" s="23"/>
      <c r="HP23" s="23"/>
      <c r="HQ23" s="23"/>
      <c r="HR23" s="23"/>
      <c r="HS23" s="23"/>
      <c r="HT23" s="23"/>
      <c r="HU23" s="23"/>
      <c r="HV23" s="23"/>
      <c r="HW23" s="23"/>
    </row>
    <row r="24" spans="1:231" s="14" customFormat="1" ht="21" hidden="1" thickTop="1" thickBot="1">
      <c r="A24" s="599"/>
      <c r="B24" s="1684"/>
      <c r="C24" s="76"/>
      <c r="D24" s="76"/>
      <c r="E24" s="2134"/>
      <c r="F24" s="2130" t="s">
        <v>4976</v>
      </c>
      <c r="G24" s="2130" t="s">
        <v>4977</v>
      </c>
      <c r="H24" s="2130">
        <v>44007</v>
      </c>
      <c r="I24" s="2145">
        <f>H24+23</f>
        <v>44030</v>
      </c>
      <c r="J24" s="2145">
        <f>H24+27</f>
        <v>44034</v>
      </c>
      <c r="K24" s="2145">
        <f>H24+30</f>
        <v>44037</v>
      </c>
      <c r="L24" s="2124"/>
      <c r="M24" s="72"/>
      <c r="N24" s="72"/>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3"/>
      <c r="CU24" s="23"/>
      <c r="CV24" s="23"/>
      <c r="CW24" s="23"/>
      <c r="CX24" s="23"/>
      <c r="CY24" s="23"/>
      <c r="CZ24" s="23"/>
      <c r="DA24" s="23"/>
      <c r="DB24" s="23"/>
      <c r="DC24" s="23"/>
      <c r="DD24" s="23"/>
      <c r="DE24" s="23"/>
      <c r="DF24" s="23"/>
      <c r="DG24" s="23"/>
      <c r="DH24" s="23"/>
      <c r="DI24" s="23"/>
      <c r="DJ24" s="23"/>
      <c r="DK24" s="23"/>
      <c r="DL24" s="23"/>
      <c r="DM24" s="23"/>
      <c r="DN24" s="23"/>
      <c r="DO24" s="23"/>
      <c r="DP24" s="23"/>
      <c r="DQ24" s="23"/>
      <c r="DR24" s="23"/>
      <c r="DS24" s="23"/>
      <c r="DT24" s="23"/>
      <c r="DU24" s="23"/>
      <c r="DV24" s="23"/>
      <c r="DW24" s="23"/>
      <c r="DX24" s="23"/>
      <c r="DY24" s="23"/>
      <c r="DZ24" s="23"/>
      <c r="EA24" s="23"/>
      <c r="EB24" s="23"/>
      <c r="EC24" s="23"/>
      <c r="ED24" s="23"/>
      <c r="EE24" s="23"/>
      <c r="EF24" s="23"/>
      <c r="EG24" s="23"/>
      <c r="EH24" s="23"/>
      <c r="EI24" s="23"/>
      <c r="EJ24" s="23"/>
      <c r="EK24" s="23"/>
      <c r="EL24" s="23"/>
      <c r="EM24" s="23"/>
      <c r="EN24" s="23"/>
      <c r="EO24" s="23"/>
      <c r="EP24" s="23"/>
      <c r="EQ24" s="23"/>
      <c r="ER24" s="23"/>
      <c r="ES24" s="23"/>
      <c r="ET24" s="23"/>
      <c r="EU24" s="23"/>
      <c r="EV24" s="23"/>
      <c r="EW24" s="23"/>
      <c r="EX24" s="23"/>
      <c r="EY24" s="23"/>
      <c r="EZ24" s="23"/>
      <c r="FA24" s="23"/>
      <c r="FB24" s="23"/>
      <c r="FC24" s="23"/>
      <c r="FD24" s="23"/>
      <c r="FE24" s="23"/>
      <c r="FF24" s="23"/>
      <c r="FG24" s="23"/>
      <c r="FH24" s="23"/>
      <c r="FI24" s="23"/>
      <c r="FJ24" s="23"/>
      <c r="FK24" s="23"/>
      <c r="FL24" s="23"/>
      <c r="FM24" s="23"/>
      <c r="FN24" s="23"/>
      <c r="FO24" s="23"/>
      <c r="FP24" s="23"/>
      <c r="FQ24" s="23"/>
      <c r="FR24" s="23"/>
      <c r="FS24" s="23"/>
      <c r="FT24" s="23"/>
      <c r="FU24" s="23"/>
      <c r="FV24" s="23"/>
      <c r="FW24" s="23"/>
      <c r="FX24" s="23"/>
      <c r="FY24" s="23"/>
      <c r="FZ24" s="23"/>
      <c r="GA24" s="23"/>
      <c r="GB24" s="23"/>
      <c r="GC24" s="23"/>
      <c r="GD24" s="23"/>
      <c r="GE24" s="23"/>
      <c r="GF24" s="23"/>
      <c r="GG24" s="23"/>
      <c r="GH24" s="23"/>
      <c r="GI24" s="23"/>
      <c r="GJ24" s="23"/>
      <c r="GK24" s="23"/>
      <c r="GL24" s="23"/>
      <c r="GM24" s="23"/>
      <c r="GN24" s="23"/>
      <c r="GO24" s="23"/>
      <c r="GP24" s="23"/>
      <c r="GQ24" s="23"/>
      <c r="GR24" s="23"/>
      <c r="GS24" s="23"/>
      <c r="GT24" s="23"/>
      <c r="GU24" s="23"/>
      <c r="GV24" s="23"/>
      <c r="GW24" s="23"/>
      <c r="GX24" s="23"/>
      <c r="GY24" s="23"/>
      <c r="GZ24" s="23"/>
      <c r="HA24" s="23"/>
      <c r="HB24" s="23"/>
      <c r="HC24" s="23"/>
      <c r="HD24" s="23"/>
      <c r="HE24" s="23"/>
      <c r="HF24" s="23"/>
      <c r="HG24" s="23"/>
      <c r="HH24" s="23"/>
      <c r="HI24" s="23"/>
      <c r="HJ24" s="23"/>
      <c r="HK24" s="23"/>
      <c r="HL24" s="23"/>
      <c r="HM24" s="23"/>
      <c r="HN24" s="23"/>
      <c r="HO24" s="23"/>
      <c r="HP24" s="23"/>
      <c r="HQ24" s="23"/>
      <c r="HR24" s="23"/>
      <c r="HS24" s="23"/>
      <c r="HT24" s="23"/>
      <c r="HU24" s="23"/>
      <c r="HV24" s="23"/>
      <c r="HW24" s="23"/>
    </row>
    <row r="25" spans="1:231" s="14" customFormat="1" ht="21" hidden="1" thickTop="1" thickBot="1">
      <c r="A25" s="599"/>
      <c r="B25" s="2133" t="s">
        <v>4681</v>
      </c>
      <c r="C25" s="279" t="s">
        <v>4682</v>
      </c>
      <c r="D25" s="279">
        <v>43988</v>
      </c>
      <c r="E25" s="1685"/>
      <c r="F25" s="2131"/>
      <c r="G25" s="2131"/>
      <c r="H25" s="2131"/>
      <c r="I25" s="2131"/>
      <c r="J25" s="2131"/>
      <c r="K25" s="2131"/>
      <c r="L25" s="2124"/>
      <c r="M25" s="72"/>
      <c r="N25" s="72"/>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c r="CC25" s="23"/>
      <c r="CD25" s="23"/>
      <c r="CE25" s="23"/>
      <c r="CF25" s="23"/>
      <c r="CG25" s="23"/>
      <c r="CH25" s="23"/>
      <c r="CI25" s="23"/>
      <c r="CJ25" s="23"/>
      <c r="CK25" s="23"/>
      <c r="CL25" s="23"/>
      <c r="CM25" s="23"/>
      <c r="CN25" s="23"/>
      <c r="CO25" s="23"/>
      <c r="CP25" s="23"/>
      <c r="CQ25" s="23"/>
      <c r="CR25" s="23"/>
      <c r="CS25" s="23"/>
      <c r="CT25" s="23"/>
      <c r="CU25" s="23"/>
      <c r="CV25" s="23"/>
      <c r="CW25" s="23"/>
      <c r="CX25" s="23"/>
      <c r="CY25" s="23"/>
      <c r="CZ25" s="23"/>
      <c r="DA25" s="23"/>
      <c r="DB25" s="23"/>
      <c r="DC25" s="23"/>
      <c r="DD25" s="23"/>
      <c r="DE25" s="23"/>
      <c r="DF25" s="23"/>
      <c r="DG25" s="23"/>
      <c r="DH25" s="23"/>
      <c r="DI25" s="23"/>
      <c r="DJ25" s="23"/>
      <c r="DK25" s="23"/>
      <c r="DL25" s="23"/>
      <c r="DM25" s="23"/>
      <c r="DN25" s="23"/>
      <c r="DO25" s="23"/>
      <c r="DP25" s="23"/>
      <c r="DQ25" s="23"/>
      <c r="DR25" s="23"/>
      <c r="DS25" s="23"/>
      <c r="DT25" s="23"/>
      <c r="DU25" s="23"/>
      <c r="DV25" s="23"/>
      <c r="DW25" s="23"/>
      <c r="DX25" s="23"/>
      <c r="DY25" s="23"/>
      <c r="DZ25" s="23"/>
      <c r="EA25" s="23"/>
      <c r="EB25" s="23"/>
      <c r="EC25" s="23"/>
      <c r="ED25" s="23"/>
      <c r="EE25" s="23"/>
      <c r="EF25" s="23"/>
      <c r="EG25" s="23"/>
      <c r="EH25" s="23"/>
      <c r="EI25" s="23"/>
      <c r="EJ25" s="23"/>
      <c r="EK25" s="23"/>
      <c r="EL25" s="23"/>
      <c r="EM25" s="23"/>
      <c r="EN25" s="23"/>
      <c r="EO25" s="23"/>
      <c r="EP25" s="23"/>
      <c r="EQ25" s="23"/>
      <c r="ER25" s="23"/>
      <c r="ES25" s="23"/>
      <c r="ET25" s="23"/>
      <c r="EU25" s="23"/>
      <c r="EV25" s="23"/>
      <c r="EW25" s="23"/>
      <c r="EX25" s="23"/>
      <c r="EY25" s="23"/>
      <c r="EZ25" s="23"/>
      <c r="FA25" s="23"/>
      <c r="FB25" s="23"/>
      <c r="FC25" s="23"/>
      <c r="FD25" s="23"/>
      <c r="FE25" s="23"/>
      <c r="FF25" s="23"/>
      <c r="FG25" s="23"/>
      <c r="FH25" s="23"/>
      <c r="FI25" s="23"/>
      <c r="FJ25" s="23"/>
      <c r="FK25" s="23"/>
      <c r="FL25" s="23"/>
      <c r="FM25" s="23"/>
      <c r="FN25" s="23"/>
      <c r="FO25" s="23"/>
      <c r="FP25" s="23"/>
      <c r="FQ25" s="23"/>
      <c r="FR25" s="23"/>
      <c r="FS25" s="23"/>
      <c r="FT25" s="23"/>
      <c r="FU25" s="23"/>
      <c r="FV25" s="23"/>
      <c r="FW25" s="23"/>
      <c r="FX25" s="23"/>
      <c r="FY25" s="23"/>
      <c r="FZ25" s="23"/>
      <c r="GA25" s="23"/>
      <c r="GB25" s="23"/>
      <c r="GC25" s="23"/>
      <c r="GD25" s="23"/>
      <c r="GE25" s="23"/>
      <c r="GF25" s="23"/>
      <c r="GG25" s="23"/>
      <c r="GH25" s="23"/>
      <c r="GI25" s="23"/>
      <c r="GJ25" s="23"/>
      <c r="GK25" s="23"/>
      <c r="GL25" s="23"/>
      <c r="GM25" s="23"/>
      <c r="GN25" s="23"/>
      <c r="GO25" s="23"/>
      <c r="GP25" s="23"/>
      <c r="GQ25" s="23"/>
      <c r="GR25" s="23"/>
      <c r="GS25" s="23"/>
      <c r="GT25" s="23"/>
      <c r="GU25" s="23"/>
      <c r="GV25" s="23"/>
      <c r="GW25" s="23"/>
      <c r="GX25" s="23"/>
      <c r="GY25" s="23"/>
      <c r="GZ25" s="23"/>
      <c r="HA25" s="23"/>
      <c r="HB25" s="23"/>
      <c r="HC25" s="23"/>
      <c r="HD25" s="23"/>
      <c r="HE25" s="23"/>
      <c r="HF25" s="23"/>
      <c r="HG25" s="23"/>
      <c r="HH25" s="23"/>
      <c r="HI25" s="23"/>
      <c r="HJ25" s="23"/>
      <c r="HK25" s="23"/>
      <c r="HL25" s="23"/>
      <c r="HM25" s="23"/>
      <c r="HN25" s="23"/>
      <c r="HO25" s="23"/>
      <c r="HP25" s="23"/>
      <c r="HQ25" s="23"/>
      <c r="HR25" s="23"/>
      <c r="HS25" s="23"/>
      <c r="HT25" s="23"/>
      <c r="HU25" s="23"/>
      <c r="HV25" s="23"/>
      <c r="HW25" s="23"/>
    </row>
    <row r="26" spans="1:231" s="14" customFormat="1" ht="21" hidden="1" thickTop="1" thickBot="1">
      <c r="A26" s="599"/>
      <c r="B26" s="1684"/>
      <c r="C26" s="76"/>
      <c r="D26" s="76"/>
      <c r="E26" s="2134">
        <v>44008</v>
      </c>
      <c r="F26" s="2130" t="s">
        <v>4978</v>
      </c>
      <c r="G26" s="2130" t="s">
        <v>4979</v>
      </c>
      <c r="H26" s="2130">
        <v>44014</v>
      </c>
      <c r="I26" s="2145">
        <f>H26+23</f>
        <v>44037</v>
      </c>
      <c r="J26" s="2145">
        <f>H26+27</f>
        <v>44041</v>
      </c>
      <c r="K26" s="2145">
        <f>H26+30</f>
        <v>44044</v>
      </c>
      <c r="L26" s="2124"/>
      <c r="M26" s="72"/>
      <c r="N26" s="72"/>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3"/>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3"/>
      <c r="DS26" s="23"/>
      <c r="DT26" s="23"/>
      <c r="DU26" s="23"/>
      <c r="DV26" s="23"/>
      <c r="DW26" s="23"/>
      <c r="DX26" s="23"/>
      <c r="DY26" s="23"/>
      <c r="DZ26" s="23"/>
      <c r="EA26" s="23"/>
      <c r="EB26" s="23"/>
      <c r="EC26" s="23"/>
      <c r="ED26" s="23"/>
      <c r="EE26" s="23"/>
      <c r="EF26" s="23"/>
      <c r="EG26" s="23"/>
      <c r="EH26" s="23"/>
      <c r="EI26" s="23"/>
      <c r="EJ26" s="23"/>
      <c r="EK26" s="23"/>
      <c r="EL26" s="23"/>
      <c r="EM26" s="23"/>
      <c r="EN26" s="23"/>
      <c r="EO26" s="23"/>
      <c r="EP26" s="23"/>
      <c r="EQ26" s="23"/>
      <c r="ER26" s="23"/>
      <c r="ES26" s="23"/>
      <c r="ET26" s="23"/>
      <c r="EU26" s="23"/>
      <c r="EV26" s="23"/>
      <c r="EW26" s="23"/>
      <c r="EX26" s="23"/>
      <c r="EY26" s="23"/>
      <c r="EZ26" s="23"/>
      <c r="FA26" s="23"/>
      <c r="FB26" s="23"/>
      <c r="FC26" s="23"/>
      <c r="FD26" s="23"/>
      <c r="FE26" s="23"/>
      <c r="FF26" s="23"/>
      <c r="FG26" s="23"/>
      <c r="FH26" s="23"/>
      <c r="FI26" s="23"/>
      <c r="FJ26" s="23"/>
      <c r="FK26" s="23"/>
      <c r="FL26" s="23"/>
      <c r="FM26" s="23"/>
      <c r="FN26" s="23"/>
      <c r="FO26" s="23"/>
      <c r="FP26" s="23"/>
      <c r="FQ26" s="23"/>
      <c r="FR26" s="23"/>
      <c r="FS26" s="23"/>
      <c r="FT26" s="23"/>
      <c r="FU26" s="23"/>
      <c r="FV26" s="23"/>
      <c r="FW26" s="23"/>
      <c r="FX26" s="23"/>
      <c r="FY26" s="23"/>
      <c r="FZ26" s="23"/>
      <c r="GA26" s="23"/>
      <c r="GB26" s="23"/>
      <c r="GC26" s="23"/>
      <c r="GD26" s="23"/>
      <c r="GE26" s="23"/>
      <c r="GF26" s="23"/>
      <c r="GG26" s="23"/>
      <c r="GH26" s="23"/>
      <c r="GI26" s="23"/>
      <c r="GJ26" s="23"/>
      <c r="GK26" s="23"/>
      <c r="GL26" s="23"/>
      <c r="GM26" s="23"/>
      <c r="GN26" s="23"/>
      <c r="GO26" s="23"/>
      <c r="GP26" s="23"/>
      <c r="GQ26" s="23"/>
      <c r="GR26" s="23"/>
      <c r="GS26" s="23"/>
      <c r="GT26" s="23"/>
      <c r="GU26" s="23"/>
      <c r="GV26" s="23"/>
      <c r="GW26" s="23"/>
      <c r="GX26" s="23"/>
      <c r="GY26" s="23"/>
      <c r="GZ26" s="23"/>
      <c r="HA26" s="23"/>
      <c r="HB26" s="23"/>
      <c r="HC26" s="23"/>
      <c r="HD26" s="23"/>
      <c r="HE26" s="23"/>
      <c r="HF26" s="23"/>
      <c r="HG26" s="23"/>
      <c r="HH26" s="23"/>
      <c r="HI26" s="23"/>
      <c r="HJ26" s="23"/>
      <c r="HK26" s="23"/>
      <c r="HL26" s="23"/>
      <c r="HM26" s="23"/>
      <c r="HN26" s="23"/>
      <c r="HO26" s="23"/>
      <c r="HP26" s="23"/>
      <c r="HQ26" s="23"/>
      <c r="HR26" s="23"/>
      <c r="HS26" s="23"/>
      <c r="HT26" s="23"/>
      <c r="HU26" s="23"/>
      <c r="HV26" s="23"/>
      <c r="HW26" s="23"/>
    </row>
    <row r="27" spans="1:231" s="14" customFormat="1" ht="21" hidden="1" thickTop="1" thickBot="1">
      <c r="A27" s="599"/>
      <c r="B27" s="2133" t="s">
        <v>3774</v>
      </c>
      <c r="C27" s="571" t="s">
        <v>4686</v>
      </c>
      <c r="D27" s="279">
        <v>43988</v>
      </c>
      <c r="E27" s="2132"/>
      <c r="F27" s="2131"/>
      <c r="G27" s="2131"/>
      <c r="H27" s="2131"/>
      <c r="I27" s="2131"/>
      <c r="J27" s="2131"/>
      <c r="K27" s="2131"/>
      <c r="L27" s="2124"/>
      <c r="M27" s="72"/>
      <c r="N27" s="72"/>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c r="CA27" s="23"/>
      <c r="CB27" s="23"/>
      <c r="CC27" s="23"/>
      <c r="CD27" s="23"/>
      <c r="CE27" s="23"/>
      <c r="CF27" s="23"/>
      <c r="CG27" s="23"/>
      <c r="CH27" s="23"/>
      <c r="CI27" s="23"/>
      <c r="CJ27" s="23"/>
      <c r="CK27" s="23"/>
      <c r="CL27" s="23"/>
      <c r="CM27" s="23"/>
      <c r="CN27" s="23"/>
      <c r="CO27" s="23"/>
      <c r="CP27" s="23"/>
      <c r="CQ27" s="23"/>
      <c r="CR27" s="23"/>
      <c r="CS27" s="23"/>
      <c r="CT27" s="23"/>
      <c r="CU27" s="23"/>
      <c r="CV27" s="23"/>
      <c r="CW27" s="23"/>
      <c r="CX27" s="23"/>
      <c r="CY27" s="23"/>
      <c r="CZ27" s="23"/>
      <c r="DA27" s="23"/>
      <c r="DB27" s="23"/>
      <c r="DC27" s="23"/>
      <c r="DD27" s="23"/>
      <c r="DE27" s="23"/>
      <c r="DF27" s="23"/>
      <c r="DG27" s="23"/>
      <c r="DH27" s="23"/>
      <c r="DI27" s="23"/>
      <c r="DJ27" s="23"/>
      <c r="DK27" s="23"/>
      <c r="DL27" s="23"/>
      <c r="DM27" s="23"/>
      <c r="DN27" s="23"/>
      <c r="DO27" s="23"/>
      <c r="DP27" s="23"/>
      <c r="DQ27" s="23"/>
      <c r="DR27" s="23"/>
      <c r="DS27" s="23"/>
      <c r="DT27" s="23"/>
      <c r="DU27" s="23"/>
      <c r="DV27" s="23"/>
      <c r="DW27" s="23"/>
      <c r="DX27" s="23"/>
      <c r="DY27" s="23"/>
      <c r="DZ27" s="23"/>
      <c r="EA27" s="23"/>
      <c r="EB27" s="23"/>
      <c r="EC27" s="23"/>
      <c r="ED27" s="23"/>
      <c r="EE27" s="23"/>
      <c r="EF27" s="23"/>
      <c r="EG27" s="23"/>
      <c r="EH27" s="23"/>
      <c r="EI27" s="23"/>
      <c r="EJ27" s="23"/>
      <c r="EK27" s="23"/>
      <c r="EL27" s="23"/>
      <c r="EM27" s="23"/>
      <c r="EN27" s="23"/>
      <c r="EO27" s="23"/>
      <c r="EP27" s="23"/>
      <c r="EQ27" s="23"/>
      <c r="ER27" s="23"/>
      <c r="ES27" s="23"/>
      <c r="ET27" s="23"/>
      <c r="EU27" s="23"/>
      <c r="EV27" s="23"/>
      <c r="EW27" s="23"/>
      <c r="EX27" s="23"/>
      <c r="EY27" s="23"/>
      <c r="EZ27" s="23"/>
      <c r="FA27" s="23"/>
      <c r="FB27" s="23"/>
      <c r="FC27" s="23"/>
      <c r="FD27" s="23"/>
      <c r="FE27" s="23"/>
      <c r="FF27" s="23"/>
      <c r="FG27" s="23"/>
      <c r="FH27" s="23"/>
      <c r="FI27" s="23"/>
      <c r="FJ27" s="23"/>
      <c r="FK27" s="23"/>
      <c r="FL27" s="23"/>
      <c r="FM27" s="23"/>
      <c r="FN27" s="23"/>
      <c r="FO27" s="23"/>
      <c r="FP27" s="23"/>
      <c r="FQ27" s="23"/>
      <c r="FR27" s="23"/>
      <c r="FS27" s="23"/>
      <c r="FT27" s="23"/>
      <c r="FU27" s="23"/>
      <c r="FV27" s="23"/>
      <c r="FW27" s="23"/>
      <c r="FX27" s="23"/>
      <c r="FY27" s="23"/>
      <c r="FZ27" s="23"/>
      <c r="GA27" s="23"/>
      <c r="GB27" s="23"/>
      <c r="GC27" s="23"/>
      <c r="GD27" s="23"/>
      <c r="GE27" s="23"/>
      <c r="GF27" s="23"/>
      <c r="GG27" s="23"/>
      <c r="GH27" s="23"/>
      <c r="GI27" s="23"/>
      <c r="GJ27" s="23"/>
      <c r="GK27" s="23"/>
      <c r="GL27" s="23"/>
      <c r="GM27" s="23"/>
      <c r="GN27" s="23"/>
      <c r="GO27" s="23"/>
      <c r="GP27" s="23"/>
      <c r="GQ27" s="23"/>
      <c r="GR27" s="23"/>
      <c r="GS27" s="23"/>
      <c r="GT27" s="23"/>
      <c r="GU27" s="23"/>
      <c r="GV27" s="23"/>
      <c r="GW27" s="23"/>
      <c r="GX27" s="23"/>
      <c r="GY27" s="23"/>
      <c r="GZ27" s="23"/>
      <c r="HA27" s="23"/>
      <c r="HB27" s="23"/>
      <c r="HC27" s="23"/>
      <c r="HD27" s="23"/>
      <c r="HE27" s="23"/>
      <c r="HF27" s="23"/>
      <c r="HG27" s="23"/>
      <c r="HH27" s="23"/>
      <c r="HI27" s="23"/>
      <c r="HJ27" s="23"/>
      <c r="HK27" s="23"/>
      <c r="HL27" s="23"/>
      <c r="HM27" s="23"/>
      <c r="HN27" s="23"/>
      <c r="HO27" s="23"/>
      <c r="HP27" s="23"/>
      <c r="HQ27" s="23"/>
      <c r="HR27" s="23"/>
      <c r="HS27" s="23"/>
      <c r="HT27" s="23"/>
      <c r="HU27" s="23"/>
      <c r="HV27" s="23"/>
      <c r="HW27" s="23"/>
    </row>
    <row r="28" spans="1:231" s="14" customFormat="1" ht="21" hidden="1" thickTop="1" thickBot="1">
      <c r="A28" s="599"/>
      <c r="B28" s="1684"/>
      <c r="C28" s="2138"/>
      <c r="D28" s="76"/>
      <c r="E28" s="2134">
        <v>44017</v>
      </c>
      <c r="F28" s="2130" t="s">
        <v>4980</v>
      </c>
      <c r="G28" s="2130" t="s">
        <v>4981</v>
      </c>
      <c r="H28" s="2130">
        <v>44021</v>
      </c>
      <c r="I28" s="2145">
        <f>H28+23</f>
        <v>44044</v>
      </c>
      <c r="J28" s="2145">
        <f>H28+27</f>
        <v>44048</v>
      </c>
      <c r="K28" s="2145">
        <f>H28+30</f>
        <v>44051</v>
      </c>
      <c r="L28" s="2124"/>
      <c r="M28" s="72"/>
      <c r="N28" s="72"/>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3"/>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3"/>
      <c r="DS28" s="23"/>
      <c r="DT28" s="23"/>
      <c r="DU28" s="23"/>
      <c r="DV28" s="23"/>
      <c r="DW28" s="23"/>
      <c r="DX28" s="23"/>
      <c r="DY28" s="23"/>
      <c r="DZ28" s="23"/>
      <c r="EA28" s="23"/>
      <c r="EB28" s="23"/>
      <c r="EC28" s="23"/>
      <c r="ED28" s="23"/>
      <c r="EE28" s="23"/>
      <c r="EF28" s="23"/>
      <c r="EG28" s="23"/>
      <c r="EH28" s="23"/>
      <c r="EI28" s="23"/>
      <c r="EJ28" s="23"/>
      <c r="EK28" s="23"/>
      <c r="EL28" s="23"/>
      <c r="EM28" s="23"/>
      <c r="EN28" s="23"/>
      <c r="EO28" s="23"/>
      <c r="EP28" s="23"/>
      <c r="EQ28" s="23"/>
      <c r="ER28" s="23"/>
      <c r="ES28" s="23"/>
      <c r="ET28" s="23"/>
      <c r="EU28" s="23"/>
      <c r="EV28" s="23"/>
      <c r="EW28" s="23"/>
      <c r="EX28" s="23"/>
      <c r="EY28" s="23"/>
      <c r="EZ28" s="23"/>
      <c r="FA28" s="23"/>
      <c r="FB28" s="23"/>
      <c r="FC28" s="23"/>
      <c r="FD28" s="23"/>
      <c r="FE28" s="23"/>
      <c r="FF28" s="23"/>
      <c r="FG28" s="23"/>
      <c r="FH28" s="23"/>
      <c r="FI28" s="23"/>
      <c r="FJ28" s="23"/>
      <c r="FK28" s="23"/>
      <c r="FL28" s="23"/>
      <c r="FM28" s="23"/>
      <c r="FN28" s="23"/>
      <c r="FO28" s="23"/>
      <c r="FP28" s="23"/>
      <c r="FQ28" s="23"/>
      <c r="FR28" s="23"/>
      <c r="FS28" s="23"/>
      <c r="FT28" s="23"/>
      <c r="FU28" s="23"/>
      <c r="FV28" s="23"/>
      <c r="FW28" s="23"/>
      <c r="FX28" s="23"/>
      <c r="FY28" s="23"/>
      <c r="FZ28" s="23"/>
      <c r="GA28" s="23"/>
      <c r="GB28" s="23"/>
      <c r="GC28" s="23"/>
      <c r="GD28" s="23"/>
      <c r="GE28" s="23"/>
      <c r="GF28" s="23"/>
      <c r="GG28" s="23"/>
      <c r="GH28" s="23"/>
      <c r="GI28" s="23"/>
      <c r="GJ28" s="23"/>
      <c r="GK28" s="23"/>
      <c r="GL28" s="23"/>
      <c r="GM28" s="23"/>
      <c r="GN28" s="23"/>
      <c r="GO28" s="23"/>
      <c r="GP28" s="23"/>
      <c r="GQ28" s="23"/>
      <c r="GR28" s="23"/>
      <c r="GS28" s="23"/>
      <c r="GT28" s="23"/>
      <c r="GU28" s="23"/>
      <c r="GV28" s="23"/>
      <c r="GW28" s="23"/>
      <c r="GX28" s="23"/>
      <c r="GY28" s="23"/>
      <c r="GZ28" s="23"/>
      <c r="HA28" s="23"/>
      <c r="HB28" s="23"/>
      <c r="HC28" s="23"/>
      <c r="HD28" s="23"/>
      <c r="HE28" s="23"/>
      <c r="HF28" s="23"/>
      <c r="HG28" s="23"/>
      <c r="HH28" s="23"/>
      <c r="HI28" s="23"/>
      <c r="HJ28" s="23"/>
      <c r="HK28" s="23"/>
      <c r="HL28" s="23"/>
      <c r="HM28" s="23"/>
      <c r="HN28" s="23"/>
      <c r="HO28" s="23"/>
      <c r="HP28" s="23"/>
      <c r="HQ28" s="23"/>
      <c r="HR28" s="23"/>
      <c r="HS28" s="23"/>
      <c r="HT28" s="23"/>
      <c r="HU28" s="23"/>
      <c r="HV28" s="23"/>
      <c r="HW28" s="23"/>
    </row>
    <row r="29" spans="1:231" s="14" customFormat="1" ht="21" hidden="1" thickTop="1" thickBot="1">
      <c r="A29" s="599"/>
      <c r="B29" s="2133" t="s">
        <v>3758</v>
      </c>
      <c r="C29" s="571" t="s">
        <v>4686</v>
      </c>
      <c r="D29" s="279">
        <v>44005</v>
      </c>
      <c r="E29" s="1685"/>
      <c r="F29" s="2131"/>
      <c r="G29" s="2131"/>
      <c r="H29" s="2131"/>
      <c r="I29" s="2131"/>
      <c r="J29" s="2131"/>
      <c r="K29" s="2131"/>
      <c r="L29" s="2124"/>
      <c r="M29" s="72"/>
      <c r="N29" s="72"/>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3"/>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3"/>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3"/>
      <c r="EQ29" s="23"/>
      <c r="ER29" s="23"/>
      <c r="ES29" s="23"/>
      <c r="ET29" s="23"/>
      <c r="EU29" s="23"/>
      <c r="EV29" s="23"/>
      <c r="EW29" s="23"/>
      <c r="EX29" s="23"/>
      <c r="EY29" s="23"/>
      <c r="EZ29" s="23"/>
      <c r="FA29" s="23"/>
      <c r="FB29" s="23"/>
      <c r="FC29" s="23"/>
      <c r="FD29" s="23"/>
      <c r="FE29" s="23"/>
      <c r="FF29" s="23"/>
      <c r="FG29" s="23"/>
      <c r="FH29" s="23"/>
      <c r="FI29" s="23"/>
      <c r="FJ29" s="23"/>
      <c r="FK29" s="23"/>
      <c r="FL29" s="23"/>
      <c r="FM29" s="23"/>
      <c r="FN29" s="23"/>
      <c r="FO29" s="23"/>
      <c r="FP29" s="23"/>
      <c r="FQ29" s="23"/>
      <c r="FR29" s="23"/>
      <c r="FS29" s="23"/>
      <c r="FT29" s="23"/>
      <c r="FU29" s="23"/>
      <c r="FV29" s="23"/>
      <c r="FW29" s="23"/>
      <c r="FX29" s="23"/>
      <c r="FY29" s="23"/>
      <c r="FZ29" s="23"/>
      <c r="GA29" s="23"/>
      <c r="GB29" s="23"/>
      <c r="GC29" s="23"/>
      <c r="GD29" s="23"/>
      <c r="GE29" s="23"/>
      <c r="GF29" s="23"/>
      <c r="GG29" s="23"/>
      <c r="GH29" s="23"/>
      <c r="GI29" s="23"/>
      <c r="GJ29" s="23"/>
      <c r="GK29" s="23"/>
      <c r="GL29" s="23"/>
      <c r="GM29" s="23"/>
      <c r="GN29" s="23"/>
      <c r="GO29" s="23"/>
      <c r="GP29" s="23"/>
      <c r="GQ29" s="23"/>
      <c r="GR29" s="23"/>
      <c r="GS29" s="23"/>
      <c r="GT29" s="23"/>
      <c r="GU29" s="23"/>
      <c r="GV29" s="23"/>
      <c r="GW29" s="23"/>
      <c r="GX29" s="23"/>
      <c r="GY29" s="23"/>
      <c r="GZ29" s="23"/>
      <c r="HA29" s="23"/>
      <c r="HB29" s="23"/>
      <c r="HC29" s="23"/>
      <c r="HD29" s="23"/>
      <c r="HE29" s="23"/>
      <c r="HF29" s="23"/>
      <c r="HG29" s="23"/>
      <c r="HH29" s="23"/>
      <c r="HI29" s="23"/>
      <c r="HJ29" s="23"/>
      <c r="HK29" s="23"/>
      <c r="HL29" s="23"/>
      <c r="HM29" s="23"/>
      <c r="HN29" s="23"/>
      <c r="HO29" s="23"/>
      <c r="HP29" s="23"/>
      <c r="HQ29" s="23"/>
      <c r="HR29" s="23"/>
      <c r="HS29" s="23"/>
      <c r="HT29" s="23"/>
      <c r="HU29" s="23"/>
      <c r="HV29" s="23"/>
      <c r="HW29" s="23"/>
    </row>
    <row r="30" spans="1:231" s="14" customFormat="1" ht="21" hidden="1" thickTop="1" thickBot="1">
      <c r="A30" s="599"/>
      <c r="B30" s="1684"/>
      <c r="C30" s="2138"/>
      <c r="D30" s="76"/>
      <c r="E30" s="2134">
        <v>44026</v>
      </c>
      <c r="F30" s="2130" t="s">
        <v>4963</v>
      </c>
      <c r="G30" s="2130" t="s">
        <v>4690</v>
      </c>
      <c r="H30" s="2130">
        <v>44028</v>
      </c>
      <c r="I30" s="2145">
        <f>H30+23</f>
        <v>44051</v>
      </c>
      <c r="J30" s="2145">
        <f>H30+27</f>
        <v>44055</v>
      </c>
      <c r="K30" s="2145">
        <f>H30+30</f>
        <v>44058</v>
      </c>
      <c r="L30" s="2124"/>
      <c r="M30" s="72"/>
      <c r="N30" s="72"/>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c r="EC30" s="23"/>
      <c r="ED30" s="23"/>
      <c r="EE30" s="23"/>
      <c r="EF30" s="23"/>
      <c r="EG30" s="23"/>
      <c r="EH30" s="23"/>
      <c r="EI30" s="23"/>
      <c r="EJ30" s="23"/>
      <c r="EK30" s="23"/>
      <c r="EL30" s="23"/>
      <c r="EM30" s="23"/>
      <c r="EN30" s="23"/>
      <c r="EO30" s="23"/>
      <c r="EP30" s="23"/>
      <c r="EQ30" s="23"/>
      <c r="ER30" s="23"/>
      <c r="ES30" s="23"/>
      <c r="ET30" s="23"/>
      <c r="EU30" s="23"/>
      <c r="EV30" s="23"/>
      <c r="EW30" s="23"/>
      <c r="EX30" s="23"/>
      <c r="EY30" s="23"/>
      <c r="EZ30" s="23"/>
      <c r="FA30" s="23"/>
      <c r="FB30" s="23"/>
      <c r="FC30" s="23"/>
      <c r="FD30" s="23"/>
      <c r="FE30" s="23"/>
      <c r="FF30" s="23"/>
      <c r="FG30" s="23"/>
      <c r="FH30" s="23"/>
      <c r="FI30" s="23"/>
      <c r="FJ30" s="23"/>
      <c r="FK30" s="23"/>
      <c r="FL30" s="23"/>
      <c r="FM30" s="23"/>
      <c r="FN30" s="23"/>
      <c r="FO30" s="23"/>
      <c r="FP30" s="23"/>
      <c r="FQ30" s="23"/>
      <c r="FR30" s="23"/>
      <c r="FS30" s="23"/>
      <c r="FT30" s="23"/>
      <c r="FU30" s="23"/>
      <c r="FV30" s="23"/>
      <c r="FW30" s="23"/>
      <c r="FX30" s="23"/>
      <c r="FY30" s="23"/>
      <c r="FZ30" s="23"/>
      <c r="GA30" s="23"/>
      <c r="GB30" s="23"/>
      <c r="GC30" s="23"/>
      <c r="GD30" s="23"/>
      <c r="GE30" s="23"/>
      <c r="GF30" s="23"/>
      <c r="GG30" s="23"/>
      <c r="GH30" s="23"/>
      <c r="GI30" s="23"/>
      <c r="GJ30" s="23"/>
      <c r="GK30" s="23"/>
      <c r="GL30" s="23"/>
      <c r="GM30" s="23"/>
      <c r="GN30" s="23"/>
      <c r="GO30" s="23"/>
      <c r="GP30" s="23"/>
      <c r="GQ30" s="23"/>
      <c r="GR30" s="23"/>
      <c r="GS30" s="23"/>
      <c r="GT30" s="23"/>
      <c r="GU30" s="23"/>
      <c r="GV30" s="23"/>
      <c r="GW30" s="23"/>
      <c r="GX30" s="23"/>
      <c r="GY30" s="23"/>
      <c r="GZ30" s="23"/>
      <c r="HA30" s="23"/>
      <c r="HB30" s="23"/>
      <c r="HC30" s="23"/>
      <c r="HD30" s="23"/>
      <c r="HE30" s="23"/>
      <c r="HF30" s="23"/>
      <c r="HG30" s="23"/>
      <c r="HH30" s="23"/>
      <c r="HI30" s="23"/>
      <c r="HJ30" s="23"/>
      <c r="HK30" s="23"/>
      <c r="HL30" s="23"/>
      <c r="HM30" s="23"/>
      <c r="HN30" s="23"/>
      <c r="HO30" s="23"/>
      <c r="HP30" s="23"/>
      <c r="HQ30" s="23"/>
      <c r="HR30" s="23"/>
      <c r="HS30" s="23"/>
      <c r="HT30" s="23"/>
      <c r="HU30" s="23"/>
      <c r="HV30" s="23"/>
      <c r="HW30" s="23"/>
    </row>
    <row r="31" spans="1:231" s="14" customFormat="1" ht="21" hidden="1" thickTop="1" thickBot="1">
      <c r="A31" s="599"/>
      <c r="B31" s="2133" t="s">
        <v>3777</v>
      </c>
      <c r="C31" s="279" t="s">
        <v>4691</v>
      </c>
      <c r="D31" s="279">
        <v>44014</v>
      </c>
      <c r="E31" s="1685"/>
      <c r="F31" s="2131"/>
      <c r="G31" s="2131"/>
      <c r="H31" s="2131"/>
      <c r="I31" s="2131"/>
      <c r="J31" s="2131"/>
      <c r="K31" s="2131"/>
      <c r="L31" s="2124"/>
      <c r="M31" s="72"/>
      <c r="N31" s="72"/>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3"/>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3"/>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3"/>
      <c r="EQ31" s="23"/>
      <c r="ER31" s="23"/>
      <c r="ES31" s="23"/>
      <c r="ET31" s="23"/>
      <c r="EU31" s="23"/>
      <c r="EV31" s="23"/>
      <c r="EW31" s="23"/>
      <c r="EX31" s="23"/>
      <c r="EY31" s="23"/>
      <c r="EZ31" s="23"/>
      <c r="FA31" s="23"/>
      <c r="FB31" s="23"/>
      <c r="FC31" s="23"/>
      <c r="FD31" s="23"/>
      <c r="FE31" s="23"/>
      <c r="FF31" s="23"/>
      <c r="FG31" s="23"/>
      <c r="FH31" s="23"/>
      <c r="FI31" s="23"/>
      <c r="FJ31" s="23"/>
      <c r="FK31" s="23"/>
      <c r="FL31" s="23"/>
      <c r="FM31" s="23"/>
      <c r="FN31" s="23"/>
      <c r="FO31" s="23"/>
      <c r="FP31" s="23"/>
      <c r="FQ31" s="23"/>
      <c r="FR31" s="23"/>
      <c r="FS31" s="23"/>
      <c r="FT31" s="23"/>
      <c r="FU31" s="23"/>
      <c r="FV31" s="23"/>
      <c r="FW31" s="23"/>
      <c r="FX31" s="23"/>
      <c r="FY31" s="23"/>
      <c r="FZ31" s="23"/>
      <c r="GA31" s="23"/>
      <c r="GB31" s="23"/>
      <c r="GC31" s="23"/>
      <c r="GD31" s="23"/>
      <c r="GE31" s="23"/>
      <c r="GF31" s="23"/>
      <c r="GG31" s="23"/>
      <c r="GH31" s="23"/>
      <c r="GI31" s="23"/>
      <c r="GJ31" s="23"/>
      <c r="GK31" s="23"/>
      <c r="GL31" s="23"/>
      <c r="GM31" s="23"/>
      <c r="GN31" s="23"/>
      <c r="GO31" s="23"/>
      <c r="GP31" s="23"/>
      <c r="GQ31" s="23"/>
      <c r="GR31" s="23"/>
      <c r="GS31" s="23"/>
      <c r="GT31" s="23"/>
      <c r="GU31" s="23"/>
      <c r="GV31" s="23"/>
      <c r="GW31" s="23"/>
      <c r="GX31" s="23"/>
      <c r="GY31" s="23"/>
      <c r="GZ31" s="23"/>
      <c r="HA31" s="23"/>
      <c r="HB31" s="23"/>
      <c r="HC31" s="23"/>
      <c r="HD31" s="23"/>
      <c r="HE31" s="23"/>
      <c r="HF31" s="23"/>
      <c r="HG31" s="23"/>
      <c r="HH31" s="23"/>
      <c r="HI31" s="23"/>
      <c r="HJ31" s="23"/>
      <c r="HK31" s="23"/>
      <c r="HL31" s="23"/>
      <c r="HM31" s="23"/>
      <c r="HN31" s="23"/>
      <c r="HO31" s="23"/>
      <c r="HP31" s="23"/>
      <c r="HQ31" s="23"/>
      <c r="HR31" s="23"/>
      <c r="HS31" s="23"/>
      <c r="HT31" s="23"/>
      <c r="HU31" s="23"/>
      <c r="HV31" s="23"/>
      <c r="HW31" s="23"/>
    </row>
    <row r="32" spans="1:231" s="14" customFormat="1" ht="21" hidden="1" thickTop="1" thickBot="1">
      <c r="A32" s="599"/>
      <c r="B32" s="1684"/>
      <c r="C32" s="76"/>
      <c r="D32" s="76"/>
      <c r="E32" s="2134">
        <v>44029</v>
      </c>
      <c r="F32" s="2130" t="s">
        <v>4966</v>
      </c>
      <c r="G32" s="2130" t="s">
        <v>4693</v>
      </c>
      <c r="H32" s="2130">
        <v>44035</v>
      </c>
      <c r="I32" s="2145">
        <f>H32+23</f>
        <v>44058</v>
      </c>
      <c r="J32" s="2145">
        <f>H32+27</f>
        <v>44062</v>
      </c>
      <c r="K32" s="2145">
        <f>H32+30</f>
        <v>44065</v>
      </c>
      <c r="L32" s="2124"/>
      <c r="M32" s="72"/>
      <c r="N32" s="72"/>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3"/>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3"/>
      <c r="DS32" s="23"/>
      <c r="DT32" s="23"/>
      <c r="DU32" s="23"/>
      <c r="DV32" s="23"/>
      <c r="DW32" s="23"/>
      <c r="DX32" s="23"/>
      <c r="DY32" s="23"/>
      <c r="DZ32" s="23"/>
      <c r="EA32" s="23"/>
      <c r="EB32" s="23"/>
      <c r="EC32" s="23"/>
      <c r="ED32" s="23"/>
      <c r="EE32" s="23"/>
      <c r="EF32" s="23"/>
      <c r="EG32" s="23"/>
      <c r="EH32" s="23"/>
      <c r="EI32" s="23"/>
      <c r="EJ32" s="23"/>
      <c r="EK32" s="23"/>
      <c r="EL32" s="23"/>
      <c r="EM32" s="23"/>
      <c r="EN32" s="23"/>
      <c r="EO32" s="23"/>
      <c r="EP32" s="23"/>
      <c r="EQ32" s="23"/>
      <c r="ER32" s="23"/>
      <c r="ES32" s="23"/>
      <c r="ET32" s="23"/>
      <c r="EU32" s="23"/>
      <c r="EV32" s="23"/>
      <c r="EW32" s="23"/>
      <c r="EX32" s="23"/>
      <c r="EY32" s="23"/>
      <c r="EZ32" s="23"/>
      <c r="FA32" s="23"/>
      <c r="FB32" s="23"/>
      <c r="FC32" s="23"/>
      <c r="FD32" s="23"/>
      <c r="FE32" s="23"/>
      <c r="FF32" s="23"/>
      <c r="FG32" s="23"/>
      <c r="FH32" s="23"/>
      <c r="FI32" s="23"/>
      <c r="FJ32" s="23"/>
      <c r="FK32" s="23"/>
      <c r="FL32" s="23"/>
      <c r="FM32" s="23"/>
      <c r="FN32" s="23"/>
      <c r="FO32" s="23"/>
      <c r="FP32" s="23"/>
      <c r="FQ32" s="23"/>
      <c r="FR32" s="23"/>
      <c r="FS32" s="23"/>
      <c r="FT32" s="23"/>
      <c r="FU32" s="23"/>
      <c r="FV32" s="23"/>
      <c r="FW32" s="23"/>
      <c r="FX32" s="23"/>
      <c r="FY32" s="23"/>
      <c r="FZ32" s="23"/>
      <c r="GA32" s="23"/>
      <c r="GB32" s="23"/>
      <c r="GC32" s="23"/>
      <c r="GD32" s="23"/>
      <c r="GE32" s="23"/>
      <c r="GF32" s="23"/>
      <c r="GG32" s="23"/>
      <c r="GH32" s="23"/>
      <c r="GI32" s="23"/>
      <c r="GJ32" s="23"/>
      <c r="GK32" s="23"/>
      <c r="GL32" s="23"/>
      <c r="GM32" s="23"/>
      <c r="GN32" s="23"/>
      <c r="GO32" s="23"/>
      <c r="GP32" s="23"/>
      <c r="GQ32" s="23"/>
      <c r="GR32" s="23"/>
      <c r="GS32" s="23"/>
      <c r="GT32" s="23"/>
      <c r="GU32" s="23"/>
      <c r="GV32" s="23"/>
      <c r="GW32" s="23"/>
      <c r="GX32" s="23"/>
      <c r="GY32" s="23"/>
      <c r="GZ32" s="23"/>
      <c r="HA32" s="23"/>
      <c r="HB32" s="23"/>
      <c r="HC32" s="23"/>
      <c r="HD32" s="23"/>
      <c r="HE32" s="23"/>
      <c r="HF32" s="23"/>
      <c r="HG32" s="23"/>
      <c r="HH32" s="23"/>
      <c r="HI32" s="23"/>
      <c r="HJ32" s="23"/>
      <c r="HK32" s="23"/>
      <c r="HL32" s="23"/>
      <c r="HM32" s="23"/>
      <c r="HN32" s="23"/>
      <c r="HO32" s="23"/>
      <c r="HP32" s="23"/>
      <c r="HQ32" s="23"/>
      <c r="HR32" s="23"/>
      <c r="HS32" s="23"/>
      <c r="HT32" s="23"/>
      <c r="HU32" s="23"/>
      <c r="HV32" s="23"/>
      <c r="HW32" s="23"/>
    </row>
    <row r="33" spans="1:231" s="14" customFormat="1" ht="21" hidden="1" thickTop="1" thickBot="1">
      <c r="A33" s="599"/>
      <c r="B33" s="2133" t="s">
        <v>3064</v>
      </c>
      <c r="C33" s="279" t="s">
        <v>4694</v>
      </c>
      <c r="D33" s="279">
        <v>44016</v>
      </c>
      <c r="E33" s="2132"/>
      <c r="F33" s="2131"/>
      <c r="G33" s="2131"/>
      <c r="H33" s="2131"/>
      <c r="I33" s="2131"/>
      <c r="J33" s="2131"/>
      <c r="K33" s="2131"/>
      <c r="L33" s="2124"/>
      <c r="M33" s="72"/>
      <c r="N33" s="72"/>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23"/>
      <c r="CE33" s="23"/>
      <c r="CF33" s="23"/>
      <c r="CG33" s="23"/>
      <c r="CH33" s="23"/>
      <c r="CI33" s="23"/>
      <c r="CJ33" s="23"/>
      <c r="CK33" s="23"/>
      <c r="CL33" s="23"/>
      <c r="CM33" s="23"/>
      <c r="CN33" s="23"/>
      <c r="CO33" s="23"/>
      <c r="CP33" s="23"/>
      <c r="CQ33" s="23"/>
      <c r="CR33" s="23"/>
      <c r="CS33" s="23"/>
      <c r="CT33" s="23"/>
      <c r="CU33" s="23"/>
      <c r="CV33" s="23"/>
      <c r="CW33" s="23"/>
      <c r="CX33" s="23"/>
      <c r="CY33" s="23"/>
      <c r="CZ33" s="23"/>
      <c r="DA33" s="23"/>
      <c r="DB33" s="23"/>
      <c r="DC33" s="23"/>
      <c r="DD33" s="23"/>
      <c r="DE33" s="23"/>
      <c r="DF33" s="23"/>
      <c r="DG33" s="23"/>
      <c r="DH33" s="23"/>
      <c r="DI33" s="23"/>
      <c r="DJ33" s="23"/>
      <c r="DK33" s="23"/>
      <c r="DL33" s="23"/>
      <c r="DM33" s="23"/>
      <c r="DN33" s="23"/>
      <c r="DO33" s="23"/>
      <c r="DP33" s="23"/>
      <c r="DQ33" s="23"/>
      <c r="DR33" s="23"/>
      <c r="DS33" s="23"/>
      <c r="DT33" s="23"/>
      <c r="DU33" s="23"/>
      <c r="DV33" s="23"/>
      <c r="DW33" s="23"/>
      <c r="DX33" s="23"/>
      <c r="DY33" s="23"/>
      <c r="DZ33" s="23"/>
      <c r="EA33" s="23"/>
      <c r="EB33" s="23"/>
      <c r="EC33" s="23"/>
      <c r="ED33" s="23"/>
      <c r="EE33" s="23"/>
      <c r="EF33" s="23"/>
      <c r="EG33" s="23"/>
      <c r="EH33" s="23"/>
      <c r="EI33" s="23"/>
      <c r="EJ33" s="23"/>
      <c r="EK33" s="23"/>
      <c r="EL33" s="23"/>
      <c r="EM33" s="23"/>
      <c r="EN33" s="23"/>
      <c r="EO33" s="23"/>
      <c r="EP33" s="23"/>
      <c r="EQ33" s="23"/>
      <c r="ER33" s="23"/>
      <c r="ES33" s="23"/>
      <c r="ET33" s="23"/>
      <c r="EU33" s="23"/>
      <c r="EV33" s="23"/>
      <c r="EW33" s="23"/>
      <c r="EX33" s="23"/>
      <c r="EY33" s="23"/>
      <c r="EZ33" s="23"/>
      <c r="FA33" s="23"/>
      <c r="FB33" s="23"/>
      <c r="FC33" s="23"/>
      <c r="FD33" s="23"/>
      <c r="FE33" s="23"/>
      <c r="FF33" s="23"/>
      <c r="FG33" s="23"/>
      <c r="FH33" s="23"/>
      <c r="FI33" s="23"/>
      <c r="FJ33" s="23"/>
      <c r="FK33" s="23"/>
      <c r="FL33" s="23"/>
      <c r="FM33" s="23"/>
      <c r="FN33" s="23"/>
      <c r="FO33" s="23"/>
      <c r="FP33" s="23"/>
      <c r="FQ33" s="23"/>
      <c r="FR33" s="23"/>
      <c r="FS33" s="23"/>
      <c r="FT33" s="23"/>
      <c r="FU33" s="23"/>
      <c r="FV33" s="23"/>
      <c r="FW33" s="23"/>
      <c r="FX33" s="23"/>
      <c r="FY33" s="23"/>
      <c r="FZ33" s="23"/>
      <c r="GA33" s="23"/>
      <c r="GB33" s="23"/>
      <c r="GC33" s="23"/>
      <c r="GD33" s="23"/>
      <c r="GE33" s="23"/>
      <c r="GF33" s="23"/>
      <c r="GG33" s="23"/>
      <c r="GH33" s="23"/>
      <c r="GI33" s="23"/>
      <c r="GJ33" s="23"/>
      <c r="GK33" s="23"/>
      <c r="GL33" s="23"/>
      <c r="GM33" s="23"/>
      <c r="GN33" s="23"/>
      <c r="GO33" s="23"/>
      <c r="GP33" s="23"/>
      <c r="GQ33" s="23"/>
      <c r="GR33" s="23"/>
      <c r="GS33" s="23"/>
      <c r="GT33" s="23"/>
      <c r="GU33" s="23"/>
      <c r="GV33" s="23"/>
      <c r="GW33" s="23"/>
      <c r="GX33" s="23"/>
      <c r="GY33" s="23"/>
      <c r="GZ33" s="23"/>
      <c r="HA33" s="23"/>
      <c r="HB33" s="23"/>
      <c r="HC33" s="23"/>
      <c r="HD33" s="23"/>
      <c r="HE33" s="23"/>
      <c r="HF33" s="23"/>
      <c r="HG33" s="23"/>
      <c r="HH33" s="23"/>
      <c r="HI33" s="23"/>
      <c r="HJ33" s="23"/>
      <c r="HK33" s="23"/>
      <c r="HL33" s="23"/>
      <c r="HM33" s="23"/>
      <c r="HN33" s="23"/>
      <c r="HO33" s="23"/>
      <c r="HP33" s="23"/>
      <c r="HQ33" s="23"/>
      <c r="HR33" s="23"/>
      <c r="HS33" s="23"/>
      <c r="HT33" s="23"/>
      <c r="HU33" s="23"/>
      <c r="HV33" s="23"/>
      <c r="HW33" s="23"/>
    </row>
    <row r="34" spans="1:231" s="14" customFormat="1" ht="21" hidden="1" thickTop="1" thickBot="1">
      <c r="A34" s="599"/>
      <c r="B34" s="1684"/>
      <c r="C34" s="76"/>
      <c r="D34" s="76"/>
      <c r="E34" s="2139">
        <v>44036</v>
      </c>
      <c r="F34" s="2130" t="s">
        <v>4103</v>
      </c>
      <c r="G34" s="2130" t="s">
        <v>4982</v>
      </c>
      <c r="H34" s="2130">
        <v>44042</v>
      </c>
      <c r="I34" s="2145">
        <f>H34+23</f>
        <v>44065</v>
      </c>
      <c r="J34" s="2145">
        <f>H34+27</f>
        <v>44069</v>
      </c>
      <c r="K34" s="2145">
        <f>H34+30</f>
        <v>44072</v>
      </c>
      <c r="L34" s="2124"/>
      <c r="M34" s="72"/>
      <c r="N34" s="72"/>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c r="CA34" s="23"/>
      <c r="CB34" s="23"/>
      <c r="CC34" s="23"/>
      <c r="CD34" s="23"/>
      <c r="CE34" s="23"/>
      <c r="CF34" s="23"/>
      <c r="CG34" s="23"/>
      <c r="CH34" s="23"/>
      <c r="CI34" s="23"/>
      <c r="CJ34" s="23"/>
      <c r="CK34" s="23"/>
      <c r="CL34" s="23"/>
      <c r="CM34" s="23"/>
      <c r="CN34" s="23"/>
      <c r="CO34" s="23"/>
      <c r="CP34" s="23"/>
      <c r="CQ34" s="23"/>
      <c r="CR34" s="23"/>
      <c r="CS34" s="23"/>
      <c r="CT34" s="23"/>
      <c r="CU34" s="23"/>
      <c r="CV34" s="23"/>
      <c r="CW34" s="23"/>
      <c r="CX34" s="23"/>
      <c r="CY34" s="23"/>
      <c r="CZ34" s="23"/>
      <c r="DA34" s="23"/>
      <c r="DB34" s="23"/>
      <c r="DC34" s="23"/>
      <c r="DD34" s="23"/>
      <c r="DE34" s="23"/>
      <c r="DF34" s="23"/>
      <c r="DG34" s="23"/>
      <c r="DH34" s="23"/>
      <c r="DI34" s="23"/>
      <c r="DJ34" s="23"/>
      <c r="DK34" s="23"/>
      <c r="DL34" s="23"/>
      <c r="DM34" s="23"/>
      <c r="DN34" s="23"/>
      <c r="DO34" s="23"/>
      <c r="DP34" s="23"/>
      <c r="DQ34" s="23"/>
      <c r="DR34" s="23"/>
      <c r="DS34" s="23"/>
      <c r="DT34" s="23"/>
      <c r="DU34" s="23"/>
      <c r="DV34" s="23"/>
      <c r="DW34" s="23"/>
      <c r="DX34" s="23"/>
      <c r="DY34" s="23"/>
      <c r="DZ34" s="23"/>
      <c r="EA34" s="23"/>
      <c r="EB34" s="23"/>
      <c r="EC34" s="23"/>
      <c r="ED34" s="23"/>
      <c r="EE34" s="23"/>
      <c r="EF34" s="23"/>
      <c r="EG34" s="23"/>
      <c r="EH34" s="23"/>
      <c r="EI34" s="23"/>
      <c r="EJ34" s="23"/>
      <c r="EK34" s="23"/>
      <c r="EL34" s="23"/>
      <c r="EM34" s="23"/>
      <c r="EN34" s="23"/>
      <c r="EO34" s="23"/>
      <c r="EP34" s="23"/>
      <c r="EQ34" s="23"/>
      <c r="ER34" s="23"/>
      <c r="ES34" s="23"/>
      <c r="ET34" s="23"/>
      <c r="EU34" s="23"/>
      <c r="EV34" s="23"/>
      <c r="EW34" s="23"/>
      <c r="EX34" s="23"/>
      <c r="EY34" s="23"/>
      <c r="EZ34" s="23"/>
      <c r="FA34" s="23"/>
      <c r="FB34" s="23"/>
      <c r="FC34" s="23"/>
      <c r="FD34" s="23"/>
      <c r="FE34" s="23"/>
      <c r="FF34" s="23"/>
      <c r="FG34" s="23"/>
      <c r="FH34" s="23"/>
      <c r="FI34" s="23"/>
      <c r="FJ34" s="23"/>
      <c r="FK34" s="23"/>
      <c r="FL34" s="23"/>
      <c r="FM34" s="23"/>
      <c r="FN34" s="23"/>
      <c r="FO34" s="23"/>
      <c r="FP34" s="23"/>
      <c r="FQ34" s="23"/>
      <c r="FR34" s="23"/>
      <c r="FS34" s="23"/>
      <c r="FT34" s="23"/>
      <c r="FU34" s="23"/>
      <c r="FV34" s="23"/>
      <c r="FW34" s="23"/>
      <c r="FX34" s="23"/>
      <c r="FY34" s="23"/>
      <c r="FZ34" s="23"/>
      <c r="GA34" s="23"/>
      <c r="GB34" s="23"/>
      <c r="GC34" s="23"/>
      <c r="GD34" s="23"/>
      <c r="GE34" s="23"/>
      <c r="GF34" s="23"/>
      <c r="GG34" s="23"/>
      <c r="GH34" s="23"/>
      <c r="GI34" s="23"/>
      <c r="GJ34" s="23"/>
      <c r="GK34" s="23"/>
      <c r="GL34" s="23"/>
      <c r="GM34" s="23"/>
      <c r="GN34" s="23"/>
      <c r="GO34" s="23"/>
      <c r="GP34" s="23"/>
      <c r="GQ34" s="23"/>
      <c r="GR34" s="23"/>
      <c r="GS34" s="23"/>
      <c r="GT34" s="23"/>
      <c r="GU34" s="23"/>
      <c r="GV34" s="23"/>
      <c r="GW34" s="23"/>
      <c r="GX34" s="23"/>
      <c r="GY34" s="23"/>
      <c r="GZ34" s="23"/>
      <c r="HA34" s="23"/>
      <c r="HB34" s="23"/>
      <c r="HC34" s="23"/>
      <c r="HD34" s="23"/>
      <c r="HE34" s="23"/>
      <c r="HF34" s="23"/>
      <c r="HG34" s="23"/>
      <c r="HH34" s="23"/>
      <c r="HI34" s="23"/>
      <c r="HJ34" s="23"/>
      <c r="HK34" s="23"/>
      <c r="HL34" s="23"/>
      <c r="HM34" s="23"/>
      <c r="HN34" s="23"/>
      <c r="HO34" s="23"/>
      <c r="HP34" s="23"/>
      <c r="HQ34" s="23"/>
      <c r="HR34" s="23"/>
      <c r="HS34" s="23"/>
      <c r="HT34" s="23"/>
      <c r="HU34" s="23"/>
      <c r="HV34" s="23"/>
      <c r="HW34" s="23"/>
    </row>
    <row r="35" spans="1:231" s="14" customFormat="1" ht="21" hidden="1" thickTop="1" thickBot="1">
      <c r="A35" s="599"/>
      <c r="B35" s="2133" t="s">
        <v>3350</v>
      </c>
      <c r="C35" s="279" t="s">
        <v>4696</v>
      </c>
      <c r="D35" s="279">
        <v>44023</v>
      </c>
      <c r="E35" s="1685">
        <v>44039</v>
      </c>
      <c r="F35" s="2131"/>
      <c r="G35" s="2131"/>
      <c r="H35" s="2131"/>
      <c r="I35" s="2131"/>
      <c r="J35" s="2131"/>
      <c r="K35" s="2131"/>
      <c r="L35" s="2124"/>
      <c r="M35" s="72"/>
      <c r="N35" s="72"/>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3"/>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3"/>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3"/>
      <c r="EQ35" s="23"/>
      <c r="ER35" s="23"/>
      <c r="ES35" s="23"/>
      <c r="ET35" s="23"/>
      <c r="EU35" s="23"/>
      <c r="EV35" s="23"/>
      <c r="EW35" s="23"/>
      <c r="EX35" s="23"/>
      <c r="EY35" s="23"/>
      <c r="EZ35" s="23"/>
      <c r="FA35" s="23"/>
      <c r="FB35" s="23"/>
      <c r="FC35" s="23"/>
      <c r="FD35" s="23"/>
      <c r="FE35" s="23"/>
      <c r="FF35" s="23"/>
      <c r="FG35" s="23"/>
      <c r="FH35" s="23"/>
      <c r="FI35" s="23"/>
      <c r="FJ35" s="23"/>
      <c r="FK35" s="23"/>
      <c r="FL35" s="23"/>
      <c r="FM35" s="23"/>
      <c r="FN35" s="23"/>
      <c r="FO35" s="23"/>
      <c r="FP35" s="23"/>
      <c r="FQ35" s="23"/>
      <c r="FR35" s="23"/>
      <c r="FS35" s="23"/>
      <c r="FT35" s="23"/>
      <c r="FU35" s="23"/>
      <c r="FV35" s="23"/>
      <c r="FW35" s="23"/>
      <c r="FX35" s="23"/>
      <c r="FY35" s="23"/>
      <c r="FZ35" s="23"/>
      <c r="GA35" s="23"/>
      <c r="GB35" s="23"/>
      <c r="GC35" s="23"/>
      <c r="GD35" s="23"/>
      <c r="GE35" s="23"/>
      <c r="GF35" s="23"/>
      <c r="GG35" s="23"/>
      <c r="GH35" s="23"/>
      <c r="GI35" s="23"/>
      <c r="GJ35" s="23"/>
      <c r="GK35" s="23"/>
      <c r="GL35" s="23"/>
      <c r="GM35" s="23"/>
      <c r="GN35" s="23"/>
      <c r="GO35" s="23"/>
      <c r="GP35" s="23"/>
      <c r="GQ35" s="23"/>
      <c r="GR35" s="23"/>
      <c r="GS35" s="23"/>
      <c r="GT35" s="23"/>
      <c r="GU35" s="23"/>
      <c r="GV35" s="23"/>
      <c r="GW35" s="23"/>
      <c r="GX35" s="23"/>
      <c r="GY35" s="23"/>
      <c r="GZ35" s="23"/>
      <c r="HA35" s="23"/>
      <c r="HB35" s="23"/>
      <c r="HC35" s="23"/>
      <c r="HD35" s="23"/>
      <c r="HE35" s="23"/>
      <c r="HF35" s="23"/>
      <c r="HG35" s="23"/>
      <c r="HH35" s="23"/>
      <c r="HI35" s="23"/>
      <c r="HJ35" s="23"/>
      <c r="HK35" s="23"/>
      <c r="HL35" s="23"/>
      <c r="HM35" s="23"/>
      <c r="HN35" s="23"/>
      <c r="HO35" s="23"/>
      <c r="HP35" s="23"/>
      <c r="HQ35" s="23"/>
      <c r="HR35" s="23"/>
      <c r="HS35" s="23"/>
      <c r="HT35" s="23"/>
      <c r="HU35" s="23"/>
      <c r="HV35" s="23"/>
      <c r="HW35" s="23"/>
    </row>
    <row r="36" spans="1:231" s="14" customFormat="1" ht="21" hidden="1" thickTop="1" thickBot="1">
      <c r="A36" s="599"/>
      <c r="B36" s="1919" t="s">
        <v>4699</v>
      </c>
      <c r="C36" s="1684" t="s">
        <v>4700</v>
      </c>
      <c r="D36" s="278">
        <v>44028</v>
      </c>
      <c r="E36" s="2134">
        <v>44046</v>
      </c>
      <c r="F36" s="2130" t="s">
        <v>4968</v>
      </c>
      <c r="G36" s="2130" t="s">
        <v>4983</v>
      </c>
      <c r="H36" s="2130">
        <v>44049</v>
      </c>
      <c r="I36" s="2145">
        <f>H36+23</f>
        <v>44072</v>
      </c>
      <c r="J36" s="2145">
        <f>H36+27</f>
        <v>44076</v>
      </c>
      <c r="K36" s="2145">
        <f>H36+30</f>
        <v>44079</v>
      </c>
      <c r="L36" s="2124"/>
      <c r="M36" s="72"/>
      <c r="N36" s="72"/>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c r="CA36" s="23"/>
      <c r="CB36" s="23"/>
      <c r="CC36" s="23"/>
      <c r="CD36" s="23"/>
      <c r="CE36" s="23"/>
      <c r="CF36" s="23"/>
      <c r="CG36" s="23"/>
      <c r="CH36" s="23"/>
      <c r="CI36" s="23"/>
      <c r="CJ36" s="23"/>
      <c r="CK36" s="23"/>
      <c r="CL36" s="23"/>
      <c r="CM36" s="23"/>
      <c r="CN36" s="23"/>
      <c r="CO36" s="23"/>
      <c r="CP36" s="23"/>
      <c r="CQ36" s="23"/>
      <c r="CR36" s="23"/>
      <c r="CS36" s="23"/>
      <c r="CT36" s="23"/>
      <c r="CU36" s="23"/>
      <c r="CV36" s="23"/>
      <c r="CW36" s="23"/>
      <c r="CX36" s="23"/>
      <c r="CY36" s="23"/>
      <c r="CZ36" s="23"/>
      <c r="DA36" s="23"/>
      <c r="DB36" s="23"/>
      <c r="DC36" s="23"/>
      <c r="DD36" s="23"/>
      <c r="DE36" s="23"/>
      <c r="DF36" s="23"/>
      <c r="DG36" s="23"/>
      <c r="DH36" s="23"/>
      <c r="DI36" s="23"/>
      <c r="DJ36" s="23"/>
      <c r="DK36" s="23"/>
      <c r="DL36" s="23"/>
      <c r="DM36" s="23"/>
      <c r="DN36" s="23"/>
      <c r="DO36" s="23"/>
      <c r="DP36" s="23"/>
      <c r="DQ36" s="23"/>
      <c r="DR36" s="23"/>
      <c r="DS36" s="23"/>
      <c r="DT36" s="23"/>
      <c r="DU36" s="23"/>
      <c r="DV36" s="23"/>
      <c r="DW36" s="23"/>
      <c r="DX36" s="23"/>
      <c r="DY36" s="23"/>
      <c r="DZ36" s="23"/>
      <c r="EA36" s="23"/>
      <c r="EB36" s="23"/>
      <c r="EC36" s="23"/>
      <c r="ED36" s="23"/>
      <c r="EE36" s="23"/>
      <c r="EF36" s="23"/>
      <c r="EG36" s="23"/>
      <c r="EH36" s="23"/>
      <c r="EI36" s="23"/>
      <c r="EJ36" s="23"/>
      <c r="EK36" s="23"/>
      <c r="EL36" s="23"/>
      <c r="EM36" s="23"/>
      <c r="EN36" s="23"/>
      <c r="EO36" s="23"/>
      <c r="EP36" s="23"/>
      <c r="EQ36" s="23"/>
      <c r="ER36" s="23"/>
      <c r="ES36" s="23"/>
      <c r="ET36" s="23"/>
      <c r="EU36" s="23"/>
      <c r="EV36" s="23"/>
      <c r="EW36" s="23"/>
      <c r="EX36" s="23"/>
      <c r="EY36" s="23"/>
      <c r="EZ36" s="23"/>
      <c r="FA36" s="23"/>
      <c r="FB36" s="23"/>
      <c r="FC36" s="23"/>
      <c r="FD36" s="23"/>
      <c r="FE36" s="23"/>
      <c r="FF36" s="23"/>
      <c r="FG36" s="23"/>
      <c r="FH36" s="23"/>
      <c r="FI36" s="23"/>
      <c r="FJ36" s="23"/>
      <c r="FK36" s="23"/>
      <c r="FL36" s="23"/>
      <c r="FM36" s="23"/>
      <c r="FN36" s="23"/>
      <c r="FO36" s="23"/>
      <c r="FP36" s="23"/>
      <c r="FQ36" s="23"/>
      <c r="FR36" s="23"/>
      <c r="FS36" s="23"/>
      <c r="FT36" s="23"/>
      <c r="FU36" s="23"/>
      <c r="FV36" s="23"/>
      <c r="FW36" s="23"/>
      <c r="FX36" s="23"/>
      <c r="FY36" s="23"/>
      <c r="FZ36" s="23"/>
      <c r="GA36" s="23"/>
      <c r="GB36" s="23"/>
      <c r="GC36" s="23"/>
      <c r="GD36" s="23"/>
      <c r="GE36" s="23"/>
      <c r="GF36" s="23"/>
      <c r="GG36" s="23"/>
      <c r="GH36" s="23"/>
      <c r="GI36" s="23"/>
      <c r="GJ36" s="23"/>
      <c r="GK36" s="23"/>
      <c r="GL36" s="23"/>
      <c r="GM36" s="23"/>
      <c r="GN36" s="23"/>
      <c r="GO36" s="23"/>
      <c r="GP36" s="23"/>
      <c r="GQ36" s="23"/>
      <c r="GR36" s="23"/>
      <c r="GS36" s="23"/>
      <c r="GT36" s="23"/>
      <c r="GU36" s="23"/>
      <c r="GV36" s="23"/>
      <c r="GW36" s="23"/>
      <c r="GX36" s="23"/>
      <c r="GY36" s="23"/>
      <c r="GZ36" s="23"/>
      <c r="HA36" s="23"/>
      <c r="HB36" s="23"/>
      <c r="HC36" s="23"/>
      <c r="HD36" s="23"/>
      <c r="HE36" s="23"/>
      <c r="HF36" s="23"/>
      <c r="HG36" s="23"/>
      <c r="HH36" s="23"/>
      <c r="HI36" s="23"/>
      <c r="HJ36" s="23"/>
      <c r="HK36" s="23"/>
      <c r="HL36" s="23"/>
      <c r="HM36" s="23"/>
      <c r="HN36" s="23"/>
      <c r="HO36" s="23"/>
      <c r="HP36" s="23"/>
      <c r="HQ36" s="23"/>
      <c r="HR36" s="23"/>
      <c r="HS36" s="23"/>
      <c r="HT36" s="23"/>
      <c r="HU36" s="23"/>
      <c r="HV36" s="23"/>
      <c r="HW36" s="23"/>
    </row>
    <row r="37" spans="1:231" s="14" customFormat="1" ht="21" hidden="1" thickTop="1" thickBot="1">
      <c r="A37" s="599"/>
      <c r="B37" s="622" t="s">
        <v>4702</v>
      </c>
      <c r="C37" s="342" t="s">
        <v>4703</v>
      </c>
      <c r="D37" s="279">
        <v>44035</v>
      </c>
      <c r="E37" s="2142"/>
      <c r="F37" s="2131"/>
      <c r="G37" s="2131"/>
      <c r="H37" s="2131"/>
      <c r="I37" s="2131"/>
      <c r="J37" s="2131"/>
      <c r="K37" s="2131"/>
      <c r="L37" s="2124"/>
      <c r="M37" s="72"/>
      <c r="N37" s="72"/>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c r="CA37" s="23"/>
      <c r="CB37" s="23"/>
      <c r="CC37" s="23"/>
      <c r="CD37" s="23"/>
      <c r="CE37" s="23"/>
      <c r="CF37" s="23"/>
      <c r="CG37" s="23"/>
      <c r="CH37" s="23"/>
      <c r="CI37" s="23"/>
      <c r="CJ37" s="23"/>
      <c r="CK37" s="23"/>
      <c r="CL37" s="23"/>
      <c r="CM37" s="23"/>
      <c r="CN37" s="23"/>
      <c r="CO37" s="23"/>
      <c r="CP37" s="23"/>
      <c r="CQ37" s="23"/>
      <c r="CR37" s="23"/>
      <c r="CS37" s="23"/>
      <c r="CT37" s="23"/>
      <c r="CU37" s="23"/>
      <c r="CV37" s="23"/>
      <c r="CW37" s="23"/>
      <c r="CX37" s="23"/>
      <c r="CY37" s="23"/>
      <c r="CZ37" s="23"/>
      <c r="DA37" s="23"/>
      <c r="DB37" s="23"/>
      <c r="DC37" s="23"/>
      <c r="DD37" s="23"/>
      <c r="DE37" s="23"/>
      <c r="DF37" s="23"/>
      <c r="DG37" s="23"/>
      <c r="DH37" s="23"/>
      <c r="DI37" s="23"/>
      <c r="DJ37" s="23"/>
      <c r="DK37" s="23"/>
      <c r="DL37" s="23"/>
      <c r="DM37" s="23"/>
      <c r="DN37" s="23"/>
      <c r="DO37" s="23"/>
      <c r="DP37" s="23"/>
      <c r="DQ37" s="23"/>
      <c r="DR37" s="23"/>
      <c r="DS37" s="23"/>
      <c r="DT37" s="23"/>
      <c r="DU37" s="23"/>
      <c r="DV37" s="23"/>
      <c r="DW37" s="23"/>
      <c r="DX37" s="23"/>
      <c r="DY37" s="23"/>
      <c r="DZ37" s="23"/>
      <c r="EA37" s="23"/>
      <c r="EB37" s="23"/>
      <c r="EC37" s="23"/>
      <c r="ED37" s="23"/>
      <c r="EE37" s="23"/>
      <c r="EF37" s="23"/>
      <c r="EG37" s="23"/>
      <c r="EH37" s="23"/>
      <c r="EI37" s="23"/>
      <c r="EJ37" s="23"/>
      <c r="EK37" s="23"/>
      <c r="EL37" s="23"/>
      <c r="EM37" s="23"/>
      <c r="EN37" s="23"/>
      <c r="EO37" s="23"/>
      <c r="EP37" s="23"/>
      <c r="EQ37" s="23"/>
      <c r="ER37" s="23"/>
      <c r="ES37" s="23"/>
      <c r="ET37" s="23"/>
      <c r="EU37" s="23"/>
      <c r="EV37" s="23"/>
      <c r="EW37" s="23"/>
      <c r="EX37" s="23"/>
      <c r="EY37" s="23"/>
      <c r="EZ37" s="23"/>
      <c r="FA37" s="23"/>
      <c r="FB37" s="23"/>
      <c r="FC37" s="23"/>
      <c r="FD37" s="23"/>
      <c r="FE37" s="23"/>
      <c r="FF37" s="23"/>
      <c r="FG37" s="23"/>
      <c r="FH37" s="23"/>
      <c r="FI37" s="23"/>
      <c r="FJ37" s="23"/>
      <c r="FK37" s="23"/>
      <c r="FL37" s="23"/>
      <c r="FM37" s="23"/>
      <c r="FN37" s="23"/>
      <c r="FO37" s="23"/>
      <c r="FP37" s="23"/>
      <c r="FQ37" s="23"/>
      <c r="FR37" s="23"/>
      <c r="FS37" s="23"/>
      <c r="FT37" s="23"/>
      <c r="FU37" s="23"/>
      <c r="FV37" s="23"/>
      <c r="FW37" s="23"/>
      <c r="FX37" s="23"/>
      <c r="FY37" s="23"/>
      <c r="FZ37" s="23"/>
      <c r="GA37" s="23"/>
      <c r="GB37" s="23"/>
      <c r="GC37" s="23"/>
      <c r="GD37" s="23"/>
      <c r="GE37" s="23"/>
      <c r="GF37" s="23"/>
      <c r="GG37" s="23"/>
      <c r="GH37" s="23"/>
      <c r="GI37" s="23"/>
      <c r="GJ37" s="23"/>
      <c r="GK37" s="23"/>
      <c r="GL37" s="23"/>
      <c r="GM37" s="23"/>
      <c r="GN37" s="23"/>
      <c r="GO37" s="23"/>
      <c r="GP37" s="23"/>
      <c r="GQ37" s="23"/>
      <c r="GR37" s="23"/>
      <c r="GS37" s="23"/>
      <c r="GT37" s="23"/>
      <c r="GU37" s="23"/>
      <c r="GV37" s="23"/>
      <c r="GW37" s="23"/>
      <c r="GX37" s="23"/>
      <c r="GY37" s="23"/>
      <c r="GZ37" s="23"/>
      <c r="HA37" s="23"/>
      <c r="HB37" s="23"/>
      <c r="HC37" s="23"/>
      <c r="HD37" s="23"/>
      <c r="HE37" s="23"/>
      <c r="HF37" s="23"/>
      <c r="HG37" s="23"/>
      <c r="HH37" s="23"/>
      <c r="HI37" s="23"/>
      <c r="HJ37" s="23"/>
      <c r="HK37" s="23"/>
      <c r="HL37" s="23"/>
      <c r="HM37" s="23"/>
      <c r="HN37" s="23"/>
      <c r="HO37" s="23"/>
      <c r="HP37" s="23"/>
      <c r="HQ37" s="23"/>
      <c r="HR37" s="23"/>
      <c r="HS37" s="23"/>
      <c r="HT37" s="23"/>
      <c r="HU37" s="23"/>
      <c r="HV37" s="23"/>
      <c r="HW37" s="23"/>
    </row>
    <row r="38" spans="1:231" s="14" customFormat="1" ht="21" hidden="1" thickTop="1" thickBot="1">
      <c r="A38" s="599"/>
      <c r="B38" s="2141"/>
      <c r="C38" s="1684"/>
      <c r="D38" s="278"/>
      <c r="E38" s="2139">
        <v>44053</v>
      </c>
      <c r="F38" s="2130" t="s">
        <v>4984</v>
      </c>
      <c r="G38" s="2130" t="s">
        <v>4985</v>
      </c>
      <c r="H38" s="2130">
        <v>44056</v>
      </c>
      <c r="I38" s="2145">
        <f>H38+23</f>
        <v>44079</v>
      </c>
      <c r="J38" s="2145">
        <f>H38+27</f>
        <v>44083</v>
      </c>
      <c r="K38" s="2145">
        <f>H38+30</f>
        <v>44086</v>
      </c>
      <c r="L38" s="2124"/>
      <c r="M38" s="72"/>
      <c r="N38" s="72"/>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c r="CA38" s="23"/>
      <c r="CB38" s="23"/>
      <c r="CC38" s="23"/>
      <c r="CD38" s="23"/>
      <c r="CE38" s="23"/>
      <c r="CF38" s="23"/>
      <c r="CG38" s="23"/>
      <c r="CH38" s="23"/>
      <c r="CI38" s="23"/>
      <c r="CJ38" s="23"/>
      <c r="CK38" s="23"/>
      <c r="CL38" s="23"/>
      <c r="CM38" s="23"/>
      <c r="CN38" s="23"/>
      <c r="CO38" s="23"/>
      <c r="CP38" s="23"/>
      <c r="CQ38" s="23"/>
      <c r="CR38" s="23"/>
      <c r="CS38" s="23"/>
      <c r="CT38" s="23"/>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3"/>
      <c r="DS38" s="23"/>
      <c r="DT38" s="23"/>
      <c r="DU38" s="23"/>
      <c r="DV38" s="23"/>
      <c r="DW38" s="23"/>
      <c r="DX38" s="23"/>
      <c r="DY38" s="23"/>
      <c r="DZ38" s="23"/>
      <c r="EA38" s="23"/>
      <c r="EB38" s="23"/>
      <c r="EC38" s="23"/>
      <c r="ED38" s="23"/>
      <c r="EE38" s="23"/>
      <c r="EF38" s="23"/>
      <c r="EG38" s="23"/>
      <c r="EH38" s="23"/>
      <c r="EI38" s="23"/>
      <c r="EJ38" s="23"/>
      <c r="EK38" s="23"/>
      <c r="EL38" s="23"/>
      <c r="EM38" s="23"/>
      <c r="EN38" s="23"/>
      <c r="EO38" s="23"/>
      <c r="EP38" s="23"/>
      <c r="EQ38" s="23"/>
      <c r="ER38" s="23"/>
      <c r="ES38" s="23"/>
      <c r="ET38" s="23"/>
      <c r="EU38" s="23"/>
      <c r="EV38" s="23"/>
      <c r="EW38" s="23"/>
      <c r="EX38" s="23"/>
      <c r="EY38" s="23"/>
      <c r="EZ38" s="23"/>
      <c r="FA38" s="23"/>
      <c r="FB38" s="23"/>
      <c r="FC38" s="23"/>
      <c r="FD38" s="23"/>
      <c r="FE38" s="23"/>
      <c r="FF38" s="23"/>
      <c r="FG38" s="23"/>
      <c r="FH38" s="23"/>
      <c r="FI38" s="23"/>
      <c r="FJ38" s="23"/>
      <c r="FK38" s="23"/>
      <c r="FL38" s="23"/>
      <c r="FM38" s="23"/>
      <c r="FN38" s="23"/>
      <c r="FO38" s="23"/>
      <c r="FP38" s="23"/>
      <c r="FQ38" s="23"/>
      <c r="FR38" s="23"/>
      <c r="FS38" s="23"/>
      <c r="FT38" s="23"/>
      <c r="FU38" s="23"/>
      <c r="FV38" s="23"/>
      <c r="FW38" s="23"/>
      <c r="FX38" s="23"/>
      <c r="FY38" s="23"/>
      <c r="FZ38" s="23"/>
      <c r="GA38" s="23"/>
      <c r="GB38" s="23"/>
      <c r="GC38" s="23"/>
      <c r="GD38" s="23"/>
      <c r="GE38" s="23"/>
      <c r="GF38" s="23"/>
      <c r="GG38" s="23"/>
      <c r="GH38" s="23"/>
      <c r="GI38" s="23"/>
      <c r="GJ38" s="23"/>
      <c r="GK38" s="23"/>
      <c r="GL38" s="23"/>
      <c r="GM38" s="23"/>
      <c r="GN38" s="23"/>
      <c r="GO38" s="23"/>
      <c r="GP38" s="23"/>
      <c r="GQ38" s="23"/>
      <c r="GR38" s="23"/>
      <c r="GS38" s="23"/>
      <c r="GT38" s="23"/>
      <c r="GU38" s="23"/>
      <c r="GV38" s="23"/>
      <c r="GW38" s="23"/>
      <c r="GX38" s="23"/>
      <c r="GY38" s="23"/>
      <c r="GZ38" s="23"/>
      <c r="HA38" s="23"/>
      <c r="HB38" s="23"/>
      <c r="HC38" s="23"/>
      <c r="HD38" s="23"/>
      <c r="HE38" s="23"/>
      <c r="HF38" s="23"/>
      <c r="HG38" s="23"/>
      <c r="HH38" s="23"/>
      <c r="HI38" s="23"/>
      <c r="HJ38" s="23"/>
      <c r="HK38" s="23"/>
      <c r="HL38" s="23"/>
      <c r="HM38" s="23"/>
      <c r="HN38" s="23"/>
      <c r="HO38" s="23"/>
      <c r="HP38" s="23"/>
      <c r="HQ38" s="23"/>
      <c r="HR38" s="23"/>
      <c r="HS38" s="23"/>
      <c r="HT38" s="23"/>
      <c r="HU38" s="23"/>
      <c r="HV38" s="23"/>
      <c r="HW38" s="23"/>
    </row>
    <row r="39" spans="1:231" s="14" customFormat="1" ht="21" hidden="1" thickTop="1" thickBot="1">
      <c r="A39" s="599"/>
      <c r="B39" s="622" t="s">
        <v>4706</v>
      </c>
      <c r="C39" s="342" t="s">
        <v>4707</v>
      </c>
      <c r="D39" s="279">
        <v>44042</v>
      </c>
      <c r="E39" s="1484"/>
      <c r="F39" s="2131"/>
      <c r="G39" s="2131"/>
      <c r="H39" s="2131"/>
      <c r="I39" s="2131"/>
      <c r="J39" s="2131"/>
      <c r="K39" s="2131"/>
      <c r="L39" s="2124"/>
      <c r="M39" s="72"/>
      <c r="N39" s="72"/>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23"/>
      <c r="CU39" s="23"/>
      <c r="CV39" s="23"/>
      <c r="CW39" s="23"/>
      <c r="CX39" s="23"/>
      <c r="CY39" s="23"/>
      <c r="CZ39" s="23"/>
      <c r="DA39" s="23"/>
      <c r="DB39" s="23"/>
      <c r="DC39" s="23"/>
      <c r="DD39" s="23"/>
      <c r="DE39" s="23"/>
      <c r="DF39" s="23"/>
      <c r="DG39" s="23"/>
      <c r="DH39" s="23"/>
      <c r="DI39" s="23"/>
      <c r="DJ39" s="23"/>
      <c r="DK39" s="23"/>
      <c r="DL39" s="23"/>
      <c r="DM39" s="23"/>
      <c r="DN39" s="23"/>
      <c r="DO39" s="23"/>
      <c r="DP39" s="23"/>
      <c r="DQ39" s="23"/>
      <c r="DR39" s="23"/>
      <c r="DS39" s="23"/>
      <c r="DT39" s="23"/>
      <c r="DU39" s="23"/>
      <c r="DV39" s="23"/>
      <c r="DW39" s="23"/>
      <c r="DX39" s="23"/>
      <c r="DY39" s="23"/>
      <c r="DZ39" s="23"/>
      <c r="EA39" s="23"/>
      <c r="EB39" s="23"/>
      <c r="EC39" s="23"/>
      <c r="ED39" s="23"/>
      <c r="EE39" s="23"/>
      <c r="EF39" s="23"/>
      <c r="EG39" s="23"/>
      <c r="EH39" s="23"/>
      <c r="EI39" s="23"/>
      <c r="EJ39" s="23"/>
      <c r="EK39" s="23"/>
      <c r="EL39" s="23"/>
      <c r="EM39" s="23"/>
      <c r="EN39" s="23"/>
      <c r="EO39" s="23"/>
      <c r="EP39" s="23"/>
      <c r="EQ39" s="23"/>
      <c r="ER39" s="23"/>
      <c r="ES39" s="23"/>
      <c r="ET39" s="23"/>
      <c r="EU39" s="23"/>
      <c r="EV39" s="23"/>
      <c r="EW39" s="23"/>
      <c r="EX39" s="23"/>
      <c r="EY39" s="23"/>
      <c r="EZ39" s="23"/>
      <c r="FA39" s="23"/>
      <c r="FB39" s="23"/>
      <c r="FC39" s="23"/>
      <c r="FD39" s="23"/>
      <c r="FE39" s="23"/>
      <c r="FF39" s="23"/>
      <c r="FG39" s="23"/>
      <c r="FH39" s="23"/>
      <c r="FI39" s="23"/>
      <c r="FJ39" s="23"/>
      <c r="FK39" s="23"/>
      <c r="FL39" s="23"/>
      <c r="FM39" s="23"/>
      <c r="FN39" s="23"/>
      <c r="FO39" s="23"/>
      <c r="FP39" s="23"/>
      <c r="FQ39" s="23"/>
      <c r="FR39" s="23"/>
      <c r="FS39" s="23"/>
      <c r="FT39" s="23"/>
      <c r="FU39" s="23"/>
      <c r="FV39" s="23"/>
      <c r="FW39" s="23"/>
      <c r="FX39" s="23"/>
      <c r="FY39" s="23"/>
      <c r="FZ39" s="23"/>
      <c r="GA39" s="23"/>
      <c r="GB39" s="23"/>
      <c r="GC39" s="23"/>
      <c r="GD39" s="23"/>
      <c r="GE39" s="23"/>
      <c r="GF39" s="23"/>
      <c r="GG39" s="23"/>
      <c r="GH39" s="23"/>
      <c r="GI39" s="23"/>
      <c r="GJ39" s="23"/>
      <c r="GK39" s="23"/>
      <c r="GL39" s="23"/>
      <c r="GM39" s="23"/>
      <c r="GN39" s="23"/>
      <c r="GO39" s="23"/>
      <c r="GP39" s="23"/>
      <c r="GQ39" s="23"/>
      <c r="GR39" s="23"/>
      <c r="GS39" s="23"/>
      <c r="GT39" s="23"/>
      <c r="GU39" s="23"/>
      <c r="GV39" s="23"/>
      <c r="GW39" s="23"/>
      <c r="GX39" s="23"/>
      <c r="GY39" s="23"/>
      <c r="GZ39" s="23"/>
      <c r="HA39" s="23"/>
      <c r="HB39" s="23"/>
      <c r="HC39" s="23"/>
      <c r="HD39" s="23"/>
      <c r="HE39" s="23"/>
      <c r="HF39" s="23"/>
      <c r="HG39" s="23"/>
      <c r="HH39" s="23"/>
      <c r="HI39" s="23"/>
      <c r="HJ39" s="23"/>
      <c r="HK39" s="23"/>
      <c r="HL39" s="23"/>
      <c r="HM39" s="23"/>
      <c r="HN39" s="23"/>
      <c r="HO39" s="23"/>
      <c r="HP39" s="23"/>
      <c r="HQ39" s="23"/>
      <c r="HR39" s="23"/>
      <c r="HS39" s="23"/>
      <c r="HT39" s="23"/>
      <c r="HU39" s="23"/>
      <c r="HV39" s="23"/>
      <c r="HW39" s="23"/>
    </row>
    <row r="40" spans="1:231" s="14" customFormat="1" ht="21" hidden="1" thickTop="1" thickBot="1">
      <c r="A40" s="599"/>
      <c r="B40" s="2141"/>
      <c r="C40" s="1684"/>
      <c r="D40" s="278"/>
      <c r="E40" s="2139">
        <v>44060</v>
      </c>
      <c r="F40" s="2130" t="s">
        <v>4972</v>
      </c>
      <c r="G40" s="2130" t="s">
        <v>4986</v>
      </c>
      <c r="H40" s="2130">
        <v>44063</v>
      </c>
      <c r="I40" s="2145">
        <f>H40+23</f>
        <v>44086</v>
      </c>
      <c r="J40" s="2145">
        <f>H40+27</f>
        <v>44090</v>
      </c>
      <c r="K40" s="2145">
        <f>H40+30</f>
        <v>44093</v>
      </c>
      <c r="L40" s="2124"/>
      <c r="M40" s="72"/>
      <c r="N40" s="72"/>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c r="CA40" s="23"/>
      <c r="CB40" s="23"/>
      <c r="CC40" s="23"/>
      <c r="CD40" s="23"/>
      <c r="CE40" s="23"/>
      <c r="CF40" s="23"/>
      <c r="CG40" s="23"/>
      <c r="CH40" s="23"/>
      <c r="CI40" s="23"/>
      <c r="CJ40" s="23"/>
      <c r="CK40" s="23"/>
      <c r="CL40" s="23"/>
      <c r="CM40" s="23"/>
      <c r="CN40" s="23"/>
      <c r="CO40" s="23"/>
      <c r="CP40" s="23"/>
      <c r="CQ40" s="23"/>
      <c r="CR40" s="23"/>
      <c r="CS40" s="23"/>
      <c r="CT40" s="23"/>
      <c r="CU40" s="23"/>
      <c r="CV40" s="23"/>
      <c r="CW40" s="23"/>
      <c r="CX40" s="23"/>
      <c r="CY40" s="23"/>
      <c r="CZ40" s="23"/>
      <c r="DA40" s="23"/>
      <c r="DB40" s="23"/>
      <c r="DC40" s="23"/>
      <c r="DD40" s="23"/>
      <c r="DE40" s="23"/>
      <c r="DF40" s="23"/>
      <c r="DG40" s="23"/>
      <c r="DH40" s="23"/>
      <c r="DI40" s="23"/>
      <c r="DJ40" s="23"/>
      <c r="DK40" s="23"/>
      <c r="DL40" s="23"/>
      <c r="DM40" s="23"/>
      <c r="DN40" s="23"/>
      <c r="DO40" s="23"/>
      <c r="DP40" s="23"/>
      <c r="DQ40" s="23"/>
      <c r="DR40" s="23"/>
      <c r="DS40" s="23"/>
      <c r="DT40" s="23"/>
      <c r="DU40" s="23"/>
      <c r="DV40" s="23"/>
      <c r="DW40" s="23"/>
      <c r="DX40" s="23"/>
      <c r="DY40" s="23"/>
      <c r="DZ40" s="23"/>
      <c r="EA40" s="23"/>
      <c r="EB40" s="23"/>
      <c r="EC40" s="23"/>
      <c r="ED40" s="23"/>
      <c r="EE40" s="23"/>
      <c r="EF40" s="23"/>
      <c r="EG40" s="23"/>
      <c r="EH40" s="23"/>
      <c r="EI40" s="23"/>
      <c r="EJ40" s="23"/>
      <c r="EK40" s="23"/>
      <c r="EL40" s="23"/>
      <c r="EM40" s="23"/>
      <c r="EN40" s="23"/>
      <c r="EO40" s="23"/>
      <c r="EP40" s="23"/>
      <c r="EQ40" s="23"/>
      <c r="ER40" s="23"/>
      <c r="ES40" s="23"/>
      <c r="ET40" s="23"/>
      <c r="EU40" s="23"/>
      <c r="EV40" s="23"/>
      <c r="EW40" s="23"/>
      <c r="EX40" s="23"/>
      <c r="EY40" s="23"/>
      <c r="EZ40" s="23"/>
      <c r="FA40" s="23"/>
      <c r="FB40" s="23"/>
      <c r="FC40" s="23"/>
      <c r="FD40" s="23"/>
      <c r="FE40" s="23"/>
      <c r="FF40" s="23"/>
      <c r="FG40" s="23"/>
      <c r="FH40" s="23"/>
      <c r="FI40" s="23"/>
      <c r="FJ40" s="23"/>
      <c r="FK40" s="23"/>
      <c r="FL40" s="23"/>
      <c r="FM40" s="23"/>
      <c r="FN40" s="23"/>
      <c r="FO40" s="23"/>
      <c r="FP40" s="23"/>
      <c r="FQ40" s="23"/>
      <c r="FR40" s="23"/>
      <c r="FS40" s="23"/>
      <c r="FT40" s="23"/>
      <c r="FU40" s="23"/>
      <c r="FV40" s="23"/>
      <c r="FW40" s="23"/>
      <c r="FX40" s="23"/>
      <c r="FY40" s="23"/>
      <c r="FZ40" s="23"/>
      <c r="GA40" s="23"/>
      <c r="GB40" s="23"/>
      <c r="GC40" s="23"/>
      <c r="GD40" s="23"/>
      <c r="GE40" s="23"/>
      <c r="GF40" s="23"/>
      <c r="GG40" s="23"/>
      <c r="GH40" s="23"/>
      <c r="GI40" s="23"/>
      <c r="GJ40" s="23"/>
      <c r="GK40" s="23"/>
      <c r="GL40" s="23"/>
      <c r="GM40" s="23"/>
      <c r="GN40" s="23"/>
      <c r="GO40" s="23"/>
      <c r="GP40" s="23"/>
      <c r="GQ40" s="23"/>
      <c r="GR40" s="23"/>
      <c r="GS40" s="23"/>
      <c r="GT40" s="23"/>
      <c r="GU40" s="23"/>
      <c r="GV40" s="23"/>
      <c r="GW40" s="23"/>
      <c r="GX40" s="23"/>
      <c r="GY40" s="23"/>
      <c r="GZ40" s="23"/>
      <c r="HA40" s="23"/>
      <c r="HB40" s="23"/>
      <c r="HC40" s="23"/>
      <c r="HD40" s="23"/>
      <c r="HE40" s="23"/>
      <c r="HF40" s="23"/>
      <c r="HG40" s="23"/>
      <c r="HH40" s="23"/>
      <c r="HI40" s="23"/>
      <c r="HJ40" s="23"/>
      <c r="HK40" s="23"/>
      <c r="HL40" s="23"/>
      <c r="HM40" s="23"/>
      <c r="HN40" s="23"/>
      <c r="HO40" s="23"/>
      <c r="HP40" s="23"/>
      <c r="HQ40" s="23"/>
      <c r="HR40" s="23"/>
      <c r="HS40" s="23"/>
      <c r="HT40" s="23"/>
      <c r="HU40" s="23"/>
      <c r="HV40" s="23"/>
      <c r="HW40" s="23"/>
    </row>
    <row r="41" spans="1:231" s="14" customFormat="1" ht="21" hidden="1" thickTop="1" thickBot="1">
      <c r="A41" s="599"/>
      <c r="B41" s="622" t="s">
        <v>4710</v>
      </c>
      <c r="C41" s="342" t="s">
        <v>4711</v>
      </c>
      <c r="D41" s="279">
        <v>44049</v>
      </c>
      <c r="E41" s="2142"/>
      <c r="F41" s="2131"/>
      <c r="G41" s="2131"/>
      <c r="H41" s="2131"/>
      <c r="I41" s="2131"/>
      <c r="J41" s="2131"/>
      <c r="K41" s="2131"/>
      <c r="L41" s="2124"/>
      <c r="M41" s="72"/>
      <c r="N41" s="72"/>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c r="CA41" s="23"/>
      <c r="CB41" s="23"/>
      <c r="CC41" s="23"/>
      <c r="CD41" s="23"/>
      <c r="CE41" s="23"/>
      <c r="CF41" s="23"/>
      <c r="CG41" s="23"/>
      <c r="CH41" s="23"/>
      <c r="CI41" s="23"/>
      <c r="CJ41" s="23"/>
      <c r="CK41" s="23"/>
      <c r="CL41" s="23"/>
      <c r="CM41" s="23"/>
      <c r="CN41" s="23"/>
      <c r="CO41" s="23"/>
      <c r="CP41" s="23"/>
      <c r="CQ41" s="23"/>
      <c r="CR41" s="23"/>
      <c r="CS41" s="23"/>
      <c r="CT41" s="23"/>
      <c r="CU41" s="23"/>
      <c r="CV41" s="23"/>
      <c r="CW41" s="23"/>
      <c r="CX41" s="23"/>
      <c r="CY41" s="23"/>
      <c r="CZ41" s="23"/>
      <c r="DA41" s="23"/>
      <c r="DB41" s="23"/>
      <c r="DC41" s="23"/>
      <c r="DD41" s="23"/>
      <c r="DE41" s="23"/>
      <c r="DF41" s="23"/>
      <c r="DG41" s="23"/>
      <c r="DH41" s="23"/>
      <c r="DI41" s="23"/>
      <c r="DJ41" s="23"/>
      <c r="DK41" s="23"/>
      <c r="DL41" s="23"/>
      <c r="DM41" s="23"/>
      <c r="DN41" s="23"/>
      <c r="DO41" s="23"/>
      <c r="DP41" s="23"/>
      <c r="DQ41" s="23"/>
      <c r="DR41" s="23"/>
      <c r="DS41" s="23"/>
      <c r="DT41" s="23"/>
      <c r="DU41" s="23"/>
      <c r="DV41" s="23"/>
      <c r="DW41" s="23"/>
      <c r="DX41" s="23"/>
      <c r="DY41" s="23"/>
      <c r="DZ41" s="23"/>
      <c r="EA41" s="23"/>
      <c r="EB41" s="23"/>
      <c r="EC41" s="23"/>
      <c r="ED41" s="23"/>
      <c r="EE41" s="23"/>
      <c r="EF41" s="23"/>
      <c r="EG41" s="23"/>
      <c r="EH41" s="23"/>
      <c r="EI41" s="23"/>
      <c r="EJ41" s="23"/>
      <c r="EK41" s="23"/>
      <c r="EL41" s="23"/>
      <c r="EM41" s="23"/>
      <c r="EN41" s="23"/>
      <c r="EO41" s="23"/>
      <c r="EP41" s="23"/>
      <c r="EQ41" s="23"/>
      <c r="ER41" s="23"/>
      <c r="ES41" s="23"/>
      <c r="ET41" s="23"/>
      <c r="EU41" s="23"/>
      <c r="EV41" s="23"/>
      <c r="EW41" s="23"/>
      <c r="EX41" s="23"/>
      <c r="EY41" s="23"/>
      <c r="EZ41" s="23"/>
      <c r="FA41" s="23"/>
      <c r="FB41" s="23"/>
      <c r="FC41" s="23"/>
      <c r="FD41" s="23"/>
      <c r="FE41" s="23"/>
      <c r="FF41" s="23"/>
      <c r="FG41" s="23"/>
      <c r="FH41" s="23"/>
      <c r="FI41" s="23"/>
      <c r="FJ41" s="23"/>
      <c r="FK41" s="23"/>
      <c r="FL41" s="23"/>
      <c r="FM41" s="23"/>
      <c r="FN41" s="23"/>
      <c r="FO41" s="23"/>
      <c r="FP41" s="23"/>
      <c r="FQ41" s="23"/>
      <c r="FR41" s="23"/>
      <c r="FS41" s="23"/>
      <c r="FT41" s="23"/>
      <c r="FU41" s="23"/>
      <c r="FV41" s="23"/>
      <c r="FW41" s="23"/>
      <c r="FX41" s="23"/>
      <c r="FY41" s="23"/>
      <c r="FZ41" s="23"/>
      <c r="GA41" s="23"/>
      <c r="GB41" s="23"/>
      <c r="GC41" s="23"/>
      <c r="GD41" s="23"/>
      <c r="GE41" s="23"/>
      <c r="GF41" s="23"/>
      <c r="GG41" s="23"/>
      <c r="GH41" s="23"/>
      <c r="GI41" s="23"/>
      <c r="GJ41" s="23"/>
      <c r="GK41" s="23"/>
      <c r="GL41" s="23"/>
      <c r="GM41" s="23"/>
      <c r="GN41" s="23"/>
      <c r="GO41" s="23"/>
      <c r="GP41" s="23"/>
      <c r="GQ41" s="23"/>
      <c r="GR41" s="23"/>
      <c r="GS41" s="23"/>
      <c r="GT41" s="23"/>
      <c r="GU41" s="23"/>
      <c r="GV41" s="23"/>
      <c r="GW41" s="23"/>
      <c r="GX41" s="23"/>
      <c r="GY41" s="23"/>
      <c r="GZ41" s="23"/>
      <c r="HA41" s="23"/>
      <c r="HB41" s="23"/>
      <c r="HC41" s="23"/>
      <c r="HD41" s="23"/>
      <c r="HE41" s="23"/>
      <c r="HF41" s="23"/>
      <c r="HG41" s="23"/>
      <c r="HH41" s="23"/>
      <c r="HI41" s="23"/>
      <c r="HJ41" s="23"/>
      <c r="HK41" s="23"/>
      <c r="HL41" s="23"/>
      <c r="HM41" s="23"/>
      <c r="HN41" s="23"/>
      <c r="HO41" s="23"/>
      <c r="HP41" s="23"/>
      <c r="HQ41" s="23"/>
      <c r="HR41" s="23"/>
      <c r="HS41" s="23"/>
      <c r="HT41" s="23"/>
      <c r="HU41" s="23"/>
      <c r="HV41" s="23"/>
      <c r="HW41" s="23"/>
    </row>
    <row r="42" spans="1:231" s="14" customFormat="1" ht="21" hidden="1" thickTop="1" thickBot="1">
      <c r="A42" s="599"/>
      <c r="B42" s="2141"/>
      <c r="C42" s="1684"/>
      <c r="D42" s="278"/>
      <c r="E42" s="2139">
        <v>44067</v>
      </c>
      <c r="F42" s="2130" t="s">
        <v>4974</v>
      </c>
      <c r="G42" s="2130" t="s">
        <v>4987</v>
      </c>
      <c r="H42" s="2130">
        <v>44070</v>
      </c>
      <c r="I42" s="2145">
        <f>H42+23</f>
        <v>44093</v>
      </c>
      <c r="J42" s="2145">
        <f>H42+27</f>
        <v>44097</v>
      </c>
      <c r="K42" s="2145">
        <f>H42+30</f>
        <v>44100</v>
      </c>
      <c r="L42" s="2124"/>
      <c r="M42" s="72"/>
      <c r="N42" s="72"/>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c r="CA42" s="23"/>
      <c r="CB42" s="23"/>
      <c r="CC42" s="23"/>
      <c r="CD42" s="23"/>
      <c r="CE42" s="23"/>
      <c r="CF42" s="23"/>
      <c r="CG42" s="23"/>
      <c r="CH42" s="23"/>
      <c r="CI42" s="23"/>
      <c r="CJ42" s="23"/>
      <c r="CK42" s="23"/>
      <c r="CL42" s="23"/>
      <c r="CM42" s="23"/>
      <c r="CN42" s="23"/>
      <c r="CO42" s="23"/>
      <c r="CP42" s="23"/>
      <c r="CQ42" s="23"/>
      <c r="CR42" s="23"/>
      <c r="CS42" s="23"/>
      <c r="CT42" s="23"/>
      <c r="CU42" s="23"/>
      <c r="CV42" s="23"/>
      <c r="CW42" s="23"/>
      <c r="CX42" s="23"/>
      <c r="CY42" s="23"/>
      <c r="CZ42" s="23"/>
      <c r="DA42" s="23"/>
      <c r="DB42" s="23"/>
      <c r="DC42" s="23"/>
      <c r="DD42" s="23"/>
      <c r="DE42" s="23"/>
      <c r="DF42" s="23"/>
      <c r="DG42" s="23"/>
      <c r="DH42" s="23"/>
      <c r="DI42" s="23"/>
      <c r="DJ42" s="23"/>
      <c r="DK42" s="23"/>
      <c r="DL42" s="23"/>
      <c r="DM42" s="23"/>
      <c r="DN42" s="23"/>
      <c r="DO42" s="23"/>
      <c r="DP42" s="23"/>
      <c r="DQ42" s="23"/>
      <c r="DR42" s="23"/>
      <c r="DS42" s="23"/>
      <c r="DT42" s="23"/>
      <c r="DU42" s="23"/>
      <c r="DV42" s="23"/>
      <c r="DW42" s="23"/>
      <c r="DX42" s="23"/>
      <c r="DY42" s="23"/>
      <c r="DZ42" s="23"/>
      <c r="EA42" s="23"/>
      <c r="EB42" s="23"/>
      <c r="EC42" s="23"/>
      <c r="ED42" s="23"/>
      <c r="EE42" s="23"/>
      <c r="EF42" s="23"/>
      <c r="EG42" s="23"/>
      <c r="EH42" s="23"/>
      <c r="EI42" s="23"/>
      <c r="EJ42" s="23"/>
      <c r="EK42" s="23"/>
      <c r="EL42" s="23"/>
      <c r="EM42" s="23"/>
      <c r="EN42" s="23"/>
      <c r="EO42" s="23"/>
      <c r="EP42" s="23"/>
      <c r="EQ42" s="23"/>
      <c r="ER42" s="23"/>
      <c r="ES42" s="23"/>
      <c r="ET42" s="23"/>
      <c r="EU42" s="23"/>
      <c r="EV42" s="23"/>
      <c r="EW42" s="23"/>
      <c r="EX42" s="23"/>
      <c r="EY42" s="23"/>
      <c r="EZ42" s="23"/>
      <c r="FA42" s="23"/>
      <c r="FB42" s="23"/>
      <c r="FC42" s="23"/>
      <c r="FD42" s="23"/>
      <c r="FE42" s="23"/>
      <c r="FF42" s="23"/>
      <c r="FG42" s="23"/>
      <c r="FH42" s="23"/>
      <c r="FI42" s="23"/>
      <c r="FJ42" s="23"/>
      <c r="FK42" s="23"/>
      <c r="FL42" s="23"/>
      <c r="FM42" s="23"/>
      <c r="FN42" s="23"/>
      <c r="FO42" s="23"/>
      <c r="FP42" s="23"/>
      <c r="FQ42" s="23"/>
      <c r="FR42" s="23"/>
      <c r="FS42" s="23"/>
      <c r="FT42" s="23"/>
      <c r="FU42" s="23"/>
      <c r="FV42" s="23"/>
      <c r="FW42" s="23"/>
      <c r="FX42" s="23"/>
      <c r="FY42" s="23"/>
      <c r="FZ42" s="23"/>
      <c r="GA42" s="23"/>
      <c r="GB42" s="23"/>
      <c r="GC42" s="23"/>
      <c r="GD42" s="23"/>
      <c r="GE42" s="23"/>
      <c r="GF42" s="23"/>
      <c r="GG42" s="23"/>
      <c r="GH42" s="23"/>
      <c r="GI42" s="23"/>
      <c r="GJ42" s="23"/>
      <c r="GK42" s="23"/>
      <c r="GL42" s="23"/>
      <c r="GM42" s="23"/>
      <c r="GN42" s="23"/>
      <c r="GO42" s="23"/>
      <c r="GP42" s="23"/>
      <c r="GQ42" s="23"/>
      <c r="GR42" s="23"/>
      <c r="GS42" s="23"/>
      <c r="GT42" s="23"/>
      <c r="GU42" s="23"/>
      <c r="GV42" s="23"/>
      <c r="GW42" s="23"/>
      <c r="GX42" s="23"/>
      <c r="GY42" s="23"/>
      <c r="GZ42" s="23"/>
      <c r="HA42" s="23"/>
      <c r="HB42" s="23"/>
      <c r="HC42" s="23"/>
      <c r="HD42" s="23"/>
      <c r="HE42" s="23"/>
      <c r="HF42" s="23"/>
      <c r="HG42" s="23"/>
      <c r="HH42" s="23"/>
      <c r="HI42" s="23"/>
      <c r="HJ42" s="23"/>
      <c r="HK42" s="23"/>
      <c r="HL42" s="23"/>
      <c r="HM42" s="23"/>
      <c r="HN42" s="23"/>
      <c r="HO42" s="23"/>
      <c r="HP42" s="23"/>
      <c r="HQ42" s="23"/>
      <c r="HR42" s="23"/>
      <c r="HS42" s="23"/>
      <c r="HT42" s="23"/>
      <c r="HU42" s="23"/>
      <c r="HV42" s="23"/>
      <c r="HW42" s="23"/>
    </row>
    <row r="43" spans="1:231" s="14" customFormat="1" ht="21" hidden="1" thickTop="1" thickBot="1">
      <c r="A43" s="599"/>
      <c r="B43" s="622" t="s">
        <v>4714</v>
      </c>
      <c r="C43" s="342" t="s">
        <v>4715</v>
      </c>
      <c r="D43" s="279">
        <v>44056</v>
      </c>
      <c r="E43" s="1484"/>
      <c r="F43" s="2131"/>
      <c r="G43" s="2131"/>
      <c r="H43" s="2131"/>
      <c r="I43" s="2131"/>
      <c r="J43" s="2131"/>
      <c r="K43" s="2131"/>
      <c r="L43" s="2124"/>
      <c r="M43" s="72"/>
      <c r="N43" s="72"/>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c r="BL43" s="23"/>
      <c r="BM43" s="23"/>
      <c r="BN43" s="23"/>
      <c r="BO43" s="23"/>
      <c r="BP43" s="23"/>
      <c r="BQ43" s="23"/>
      <c r="BR43" s="23"/>
      <c r="BS43" s="23"/>
      <c r="BT43" s="23"/>
      <c r="BU43" s="23"/>
      <c r="BV43" s="23"/>
      <c r="BW43" s="23"/>
      <c r="BX43" s="23"/>
      <c r="BY43" s="23"/>
      <c r="BZ43" s="23"/>
      <c r="CA43" s="23"/>
      <c r="CB43" s="23"/>
      <c r="CC43" s="23"/>
      <c r="CD43" s="23"/>
      <c r="CE43" s="23"/>
      <c r="CF43" s="23"/>
      <c r="CG43" s="23"/>
      <c r="CH43" s="23"/>
      <c r="CI43" s="23"/>
      <c r="CJ43" s="23"/>
      <c r="CK43" s="23"/>
      <c r="CL43" s="23"/>
      <c r="CM43" s="23"/>
      <c r="CN43" s="23"/>
      <c r="CO43" s="23"/>
      <c r="CP43" s="23"/>
      <c r="CQ43" s="23"/>
      <c r="CR43" s="23"/>
      <c r="CS43" s="23"/>
      <c r="CT43" s="23"/>
      <c r="CU43" s="23"/>
      <c r="CV43" s="23"/>
      <c r="CW43" s="23"/>
      <c r="CX43" s="23"/>
      <c r="CY43" s="23"/>
      <c r="CZ43" s="23"/>
      <c r="DA43" s="23"/>
      <c r="DB43" s="23"/>
      <c r="DC43" s="23"/>
      <c r="DD43" s="23"/>
      <c r="DE43" s="23"/>
      <c r="DF43" s="23"/>
      <c r="DG43" s="23"/>
      <c r="DH43" s="23"/>
      <c r="DI43" s="23"/>
      <c r="DJ43" s="23"/>
      <c r="DK43" s="23"/>
      <c r="DL43" s="23"/>
      <c r="DM43" s="23"/>
      <c r="DN43" s="23"/>
      <c r="DO43" s="23"/>
      <c r="DP43" s="23"/>
      <c r="DQ43" s="23"/>
      <c r="DR43" s="23"/>
      <c r="DS43" s="23"/>
      <c r="DT43" s="23"/>
      <c r="DU43" s="23"/>
      <c r="DV43" s="23"/>
      <c r="DW43" s="23"/>
      <c r="DX43" s="23"/>
      <c r="DY43" s="23"/>
      <c r="DZ43" s="23"/>
      <c r="EA43" s="23"/>
      <c r="EB43" s="23"/>
      <c r="EC43" s="23"/>
      <c r="ED43" s="23"/>
      <c r="EE43" s="23"/>
      <c r="EF43" s="23"/>
      <c r="EG43" s="23"/>
      <c r="EH43" s="23"/>
      <c r="EI43" s="23"/>
      <c r="EJ43" s="23"/>
      <c r="EK43" s="23"/>
      <c r="EL43" s="23"/>
      <c r="EM43" s="23"/>
      <c r="EN43" s="23"/>
      <c r="EO43" s="23"/>
      <c r="EP43" s="23"/>
      <c r="EQ43" s="23"/>
      <c r="ER43" s="23"/>
      <c r="ES43" s="23"/>
      <c r="ET43" s="23"/>
      <c r="EU43" s="23"/>
      <c r="EV43" s="23"/>
      <c r="EW43" s="23"/>
      <c r="EX43" s="23"/>
      <c r="EY43" s="23"/>
      <c r="EZ43" s="23"/>
      <c r="FA43" s="23"/>
      <c r="FB43" s="23"/>
      <c r="FC43" s="23"/>
      <c r="FD43" s="23"/>
      <c r="FE43" s="23"/>
      <c r="FF43" s="23"/>
      <c r="FG43" s="23"/>
      <c r="FH43" s="23"/>
      <c r="FI43" s="23"/>
      <c r="FJ43" s="23"/>
      <c r="FK43" s="23"/>
      <c r="FL43" s="23"/>
      <c r="FM43" s="23"/>
      <c r="FN43" s="23"/>
      <c r="FO43" s="23"/>
      <c r="FP43" s="23"/>
      <c r="FQ43" s="23"/>
      <c r="FR43" s="23"/>
      <c r="FS43" s="23"/>
      <c r="FT43" s="23"/>
      <c r="FU43" s="23"/>
      <c r="FV43" s="23"/>
      <c r="FW43" s="23"/>
      <c r="FX43" s="23"/>
      <c r="FY43" s="23"/>
      <c r="FZ43" s="23"/>
      <c r="GA43" s="23"/>
      <c r="GB43" s="23"/>
      <c r="GC43" s="23"/>
      <c r="GD43" s="23"/>
      <c r="GE43" s="23"/>
      <c r="GF43" s="23"/>
      <c r="GG43" s="23"/>
      <c r="GH43" s="23"/>
      <c r="GI43" s="23"/>
      <c r="GJ43" s="23"/>
      <c r="GK43" s="23"/>
      <c r="GL43" s="23"/>
      <c r="GM43" s="23"/>
      <c r="GN43" s="23"/>
      <c r="GO43" s="23"/>
      <c r="GP43" s="23"/>
      <c r="GQ43" s="23"/>
      <c r="GR43" s="23"/>
      <c r="GS43" s="23"/>
      <c r="GT43" s="23"/>
      <c r="GU43" s="23"/>
      <c r="GV43" s="23"/>
      <c r="GW43" s="23"/>
      <c r="GX43" s="23"/>
      <c r="GY43" s="23"/>
      <c r="GZ43" s="23"/>
      <c r="HA43" s="23"/>
      <c r="HB43" s="23"/>
      <c r="HC43" s="23"/>
      <c r="HD43" s="23"/>
      <c r="HE43" s="23"/>
      <c r="HF43" s="23"/>
      <c r="HG43" s="23"/>
      <c r="HH43" s="23"/>
      <c r="HI43" s="23"/>
      <c r="HJ43" s="23"/>
      <c r="HK43" s="23"/>
      <c r="HL43" s="23"/>
      <c r="HM43" s="23"/>
      <c r="HN43" s="23"/>
      <c r="HO43" s="23"/>
      <c r="HP43" s="23"/>
      <c r="HQ43" s="23"/>
      <c r="HR43" s="23"/>
      <c r="HS43" s="23"/>
      <c r="HT43" s="23"/>
      <c r="HU43" s="23"/>
      <c r="HV43" s="23"/>
      <c r="HW43" s="23"/>
    </row>
    <row r="44" spans="1:231" s="14" customFormat="1" ht="21" hidden="1" thickTop="1" thickBot="1">
      <c r="A44" s="599"/>
      <c r="B44" s="2141"/>
      <c r="C44" s="1684"/>
      <c r="D44" s="278"/>
      <c r="E44" s="2134">
        <v>44071</v>
      </c>
      <c r="F44" s="2130" t="s">
        <v>4976</v>
      </c>
      <c r="G44" s="2130" t="s">
        <v>4988</v>
      </c>
      <c r="H44" s="2130">
        <v>44077</v>
      </c>
      <c r="I44" s="2145">
        <f>H44+23</f>
        <v>44100</v>
      </c>
      <c r="J44" s="2145">
        <f>H44+27</f>
        <v>44104</v>
      </c>
      <c r="K44" s="2145">
        <f>H44+30</f>
        <v>44107</v>
      </c>
      <c r="L44" s="2124"/>
      <c r="M44" s="72"/>
      <c r="N44" s="72"/>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c r="BT44" s="23"/>
      <c r="BU44" s="23"/>
      <c r="BV44" s="23"/>
      <c r="BW44" s="23"/>
      <c r="BX44" s="23"/>
      <c r="BY44" s="23"/>
      <c r="BZ44" s="23"/>
      <c r="CA44" s="23"/>
      <c r="CB44" s="23"/>
      <c r="CC44" s="23"/>
      <c r="CD44" s="23"/>
      <c r="CE44" s="23"/>
      <c r="CF44" s="23"/>
      <c r="CG44" s="23"/>
      <c r="CH44" s="23"/>
      <c r="CI44" s="23"/>
      <c r="CJ44" s="23"/>
      <c r="CK44" s="23"/>
      <c r="CL44" s="23"/>
      <c r="CM44" s="23"/>
      <c r="CN44" s="23"/>
      <c r="CO44" s="23"/>
      <c r="CP44" s="23"/>
      <c r="CQ44" s="23"/>
      <c r="CR44" s="23"/>
      <c r="CS44" s="23"/>
      <c r="CT44" s="23"/>
      <c r="CU44" s="23"/>
      <c r="CV44" s="23"/>
      <c r="CW44" s="23"/>
      <c r="CX44" s="23"/>
      <c r="CY44" s="23"/>
      <c r="CZ44" s="23"/>
      <c r="DA44" s="23"/>
      <c r="DB44" s="23"/>
      <c r="DC44" s="23"/>
      <c r="DD44" s="23"/>
      <c r="DE44" s="23"/>
      <c r="DF44" s="23"/>
      <c r="DG44" s="23"/>
      <c r="DH44" s="23"/>
      <c r="DI44" s="23"/>
      <c r="DJ44" s="23"/>
      <c r="DK44" s="23"/>
      <c r="DL44" s="23"/>
      <c r="DM44" s="23"/>
      <c r="DN44" s="23"/>
      <c r="DO44" s="23"/>
      <c r="DP44" s="23"/>
      <c r="DQ44" s="23"/>
      <c r="DR44" s="23"/>
      <c r="DS44" s="23"/>
      <c r="DT44" s="23"/>
      <c r="DU44" s="23"/>
      <c r="DV44" s="23"/>
      <c r="DW44" s="23"/>
      <c r="DX44" s="23"/>
      <c r="DY44" s="23"/>
      <c r="DZ44" s="23"/>
      <c r="EA44" s="23"/>
      <c r="EB44" s="23"/>
      <c r="EC44" s="23"/>
      <c r="ED44" s="23"/>
      <c r="EE44" s="23"/>
      <c r="EF44" s="23"/>
      <c r="EG44" s="23"/>
      <c r="EH44" s="23"/>
      <c r="EI44" s="23"/>
      <c r="EJ44" s="23"/>
      <c r="EK44" s="23"/>
      <c r="EL44" s="23"/>
      <c r="EM44" s="23"/>
      <c r="EN44" s="23"/>
      <c r="EO44" s="23"/>
      <c r="EP44" s="23"/>
      <c r="EQ44" s="23"/>
      <c r="ER44" s="23"/>
      <c r="ES44" s="23"/>
      <c r="ET44" s="23"/>
      <c r="EU44" s="23"/>
      <c r="EV44" s="23"/>
      <c r="EW44" s="23"/>
      <c r="EX44" s="23"/>
      <c r="EY44" s="23"/>
      <c r="EZ44" s="23"/>
      <c r="FA44" s="23"/>
      <c r="FB44" s="23"/>
      <c r="FC44" s="23"/>
      <c r="FD44" s="23"/>
      <c r="FE44" s="23"/>
      <c r="FF44" s="23"/>
      <c r="FG44" s="23"/>
      <c r="FH44" s="23"/>
      <c r="FI44" s="23"/>
      <c r="FJ44" s="23"/>
      <c r="FK44" s="23"/>
      <c r="FL44" s="23"/>
      <c r="FM44" s="23"/>
      <c r="FN44" s="23"/>
      <c r="FO44" s="23"/>
      <c r="FP44" s="23"/>
      <c r="FQ44" s="23"/>
      <c r="FR44" s="23"/>
      <c r="FS44" s="23"/>
      <c r="FT44" s="23"/>
      <c r="FU44" s="23"/>
      <c r="FV44" s="23"/>
      <c r="FW44" s="23"/>
      <c r="FX44" s="23"/>
      <c r="FY44" s="23"/>
      <c r="FZ44" s="23"/>
      <c r="GA44" s="23"/>
      <c r="GB44" s="23"/>
      <c r="GC44" s="23"/>
      <c r="GD44" s="23"/>
      <c r="GE44" s="23"/>
      <c r="GF44" s="23"/>
      <c r="GG44" s="23"/>
      <c r="GH44" s="23"/>
      <c r="GI44" s="23"/>
      <c r="GJ44" s="23"/>
      <c r="GK44" s="23"/>
      <c r="GL44" s="23"/>
      <c r="GM44" s="23"/>
      <c r="GN44" s="23"/>
      <c r="GO44" s="23"/>
      <c r="GP44" s="23"/>
      <c r="GQ44" s="23"/>
      <c r="GR44" s="23"/>
      <c r="GS44" s="23"/>
      <c r="GT44" s="23"/>
      <c r="GU44" s="23"/>
      <c r="GV44" s="23"/>
      <c r="GW44" s="23"/>
      <c r="GX44" s="23"/>
      <c r="GY44" s="23"/>
      <c r="GZ44" s="23"/>
      <c r="HA44" s="23"/>
      <c r="HB44" s="23"/>
      <c r="HC44" s="23"/>
      <c r="HD44" s="23"/>
      <c r="HE44" s="23"/>
      <c r="HF44" s="23"/>
      <c r="HG44" s="23"/>
      <c r="HH44" s="23"/>
      <c r="HI44" s="23"/>
      <c r="HJ44" s="23"/>
      <c r="HK44" s="23"/>
      <c r="HL44" s="23"/>
      <c r="HM44" s="23"/>
      <c r="HN44" s="23"/>
      <c r="HO44" s="23"/>
      <c r="HP44" s="23"/>
      <c r="HQ44" s="23"/>
      <c r="HR44" s="23"/>
      <c r="HS44" s="23"/>
      <c r="HT44" s="23"/>
      <c r="HU44" s="23"/>
      <c r="HV44" s="23"/>
      <c r="HW44" s="23"/>
    </row>
    <row r="45" spans="1:231" s="14" customFormat="1" ht="21" hidden="1" thickTop="1" thickBot="1">
      <c r="A45" s="599"/>
      <c r="B45" s="2133" t="s">
        <v>2684</v>
      </c>
      <c r="C45" s="279" t="s">
        <v>4717</v>
      </c>
      <c r="D45" s="279">
        <v>44058</v>
      </c>
      <c r="E45" s="2132"/>
      <c r="F45" s="2131"/>
      <c r="G45" s="2131"/>
      <c r="H45" s="2131"/>
      <c r="I45" s="2131"/>
      <c r="J45" s="2131"/>
      <c r="K45" s="2131"/>
      <c r="L45" s="2124"/>
      <c r="M45" s="72"/>
      <c r="N45" s="72"/>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c r="BT45" s="23"/>
      <c r="BU45" s="23"/>
      <c r="BV45" s="23"/>
      <c r="BW45" s="23"/>
      <c r="BX45" s="23"/>
      <c r="BY45" s="23"/>
      <c r="BZ45" s="23"/>
      <c r="CA45" s="23"/>
      <c r="CB45" s="23"/>
      <c r="CC45" s="23"/>
      <c r="CD45" s="23"/>
      <c r="CE45" s="23"/>
      <c r="CF45" s="23"/>
      <c r="CG45" s="23"/>
      <c r="CH45" s="23"/>
      <c r="CI45" s="23"/>
      <c r="CJ45" s="23"/>
      <c r="CK45" s="23"/>
      <c r="CL45" s="23"/>
      <c r="CM45" s="23"/>
      <c r="CN45" s="23"/>
      <c r="CO45" s="23"/>
      <c r="CP45" s="23"/>
      <c r="CQ45" s="23"/>
      <c r="CR45" s="23"/>
      <c r="CS45" s="23"/>
      <c r="CT45" s="23"/>
      <c r="CU45" s="23"/>
      <c r="CV45" s="23"/>
      <c r="CW45" s="23"/>
      <c r="CX45" s="23"/>
      <c r="CY45" s="23"/>
      <c r="CZ45" s="23"/>
      <c r="DA45" s="23"/>
      <c r="DB45" s="23"/>
      <c r="DC45" s="23"/>
      <c r="DD45" s="23"/>
      <c r="DE45" s="23"/>
      <c r="DF45" s="23"/>
      <c r="DG45" s="23"/>
      <c r="DH45" s="23"/>
      <c r="DI45" s="23"/>
      <c r="DJ45" s="23"/>
      <c r="DK45" s="23"/>
      <c r="DL45" s="23"/>
      <c r="DM45" s="23"/>
      <c r="DN45" s="23"/>
      <c r="DO45" s="23"/>
      <c r="DP45" s="23"/>
      <c r="DQ45" s="23"/>
      <c r="DR45" s="23"/>
      <c r="DS45" s="23"/>
      <c r="DT45" s="23"/>
      <c r="DU45" s="23"/>
      <c r="DV45" s="23"/>
      <c r="DW45" s="23"/>
      <c r="DX45" s="23"/>
      <c r="DY45" s="23"/>
      <c r="DZ45" s="23"/>
      <c r="EA45" s="23"/>
      <c r="EB45" s="23"/>
      <c r="EC45" s="23"/>
      <c r="ED45" s="23"/>
      <c r="EE45" s="23"/>
      <c r="EF45" s="23"/>
      <c r="EG45" s="23"/>
      <c r="EH45" s="23"/>
      <c r="EI45" s="23"/>
      <c r="EJ45" s="23"/>
      <c r="EK45" s="23"/>
      <c r="EL45" s="23"/>
      <c r="EM45" s="23"/>
      <c r="EN45" s="23"/>
      <c r="EO45" s="23"/>
      <c r="EP45" s="23"/>
      <c r="EQ45" s="23"/>
      <c r="ER45" s="23"/>
      <c r="ES45" s="23"/>
      <c r="ET45" s="23"/>
      <c r="EU45" s="23"/>
      <c r="EV45" s="23"/>
      <c r="EW45" s="23"/>
      <c r="EX45" s="23"/>
      <c r="EY45" s="23"/>
      <c r="EZ45" s="23"/>
      <c r="FA45" s="23"/>
      <c r="FB45" s="23"/>
      <c r="FC45" s="23"/>
      <c r="FD45" s="23"/>
      <c r="FE45" s="23"/>
      <c r="FF45" s="23"/>
      <c r="FG45" s="23"/>
      <c r="FH45" s="23"/>
      <c r="FI45" s="23"/>
      <c r="FJ45" s="23"/>
      <c r="FK45" s="23"/>
      <c r="FL45" s="23"/>
      <c r="FM45" s="23"/>
      <c r="FN45" s="23"/>
      <c r="FO45" s="23"/>
      <c r="FP45" s="23"/>
      <c r="FQ45" s="23"/>
      <c r="FR45" s="23"/>
      <c r="FS45" s="23"/>
      <c r="FT45" s="23"/>
      <c r="FU45" s="23"/>
      <c r="FV45" s="23"/>
      <c r="FW45" s="23"/>
      <c r="FX45" s="23"/>
      <c r="FY45" s="23"/>
      <c r="FZ45" s="23"/>
      <c r="GA45" s="23"/>
      <c r="GB45" s="23"/>
      <c r="GC45" s="23"/>
      <c r="GD45" s="23"/>
      <c r="GE45" s="23"/>
      <c r="GF45" s="23"/>
      <c r="GG45" s="23"/>
      <c r="GH45" s="23"/>
      <c r="GI45" s="23"/>
      <c r="GJ45" s="23"/>
      <c r="GK45" s="23"/>
      <c r="GL45" s="23"/>
      <c r="GM45" s="23"/>
      <c r="GN45" s="23"/>
      <c r="GO45" s="23"/>
      <c r="GP45" s="23"/>
      <c r="GQ45" s="23"/>
      <c r="GR45" s="23"/>
      <c r="GS45" s="23"/>
      <c r="GT45" s="23"/>
      <c r="GU45" s="23"/>
      <c r="GV45" s="23"/>
      <c r="GW45" s="23"/>
      <c r="GX45" s="23"/>
      <c r="GY45" s="23"/>
      <c r="GZ45" s="23"/>
      <c r="HA45" s="23"/>
      <c r="HB45" s="23"/>
      <c r="HC45" s="23"/>
      <c r="HD45" s="23"/>
      <c r="HE45" s="23"/>
      <c r="HF45" s="23"/>
      <c r="HG45" s="23"/>
      <c r="HH45" s="23"/>
      <c r="HI45" s="23"/>
      <c r="HJ45" s="23"/>
      <c r="HK45" s="23"/>
      <c r="HL45" s="23"/>
      <c r="HM45" s="23"/>
      <c r="HN45" s="23"/>
      <c r="HO45" s="23"/>
      <c r="HP45" s="23"/>
      <c r="HQ45" s="23"/>
      <c r="HR45" s="23"/>
      <c r="HS45" s="23"/>
      <c r="HT45" s="23"/>
      <c r="HU45" s="23"/>
      <c r="HV45" s="23"/>
      <c r="HW45" s="23"/>
    </row>
    <row r="46" spans="1:231" s="14" customFormat="1" ht="21" hidden="1" thickTop="1" thickBot="1">
      <c r="A46" s="599"/>
      <c r="B46" s="1684"/>
      <c r="C46" s="76"/>
      <c r="D46" s="76"/>
      <c r="E46" s="2134">
        <v>44078</v>
      </c>
      <c r="F46" s="2130" t="s">
        <v>4978</v>
      </c>
      <c r="G46" s="2130" t="s">
        <v>4989</v>
      </c>
      <c r="H46" s="2130">
        <v>44084</v>
      </c>
      <c r="I46" s="2145">
        <f>H46+23</f>
        <v>44107</v>
      </c>
      <c r="J46" s="2145">
        <f>H46+27</f>
        <v>44111</v>
      </c>
      <c r="K46" s="2145">
        <f>H46+30</f>
        <v>44114</v>
      </c>
      <c r="L46" s="2124"/>
      <c r="M46" s="72"/>
      <c r="N46" s="72"/>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c r="BT46" s="23"/>
      <c r="BU46" s="23"/>
      <c r="BV46" s="23"/>
      <c r="BW46" s="23"/>
      <c r="BX46" s="23"/>
      <c r="BY46" s="23"/>
      <c r="BZ46" s="23"/>
      <c r="CA46" s="23"/>
      <c r="CB46" s="23"/>
      <c r="CC46" s="23"/>
      <c r="CD46" s="23"/>
      <c r="CE46" s="23"/>
      <c r="CF46" s="23"/>
      <c r="CG46" s="23"/>
      <c r="CH46" s="23"/>
      <c r="CI46" s="23"/>
      <c r="CJ46" s="23"/>
      <c r="CK46" s="23"/>
      <c r="CL46" s="23"/>
      <c r="CM46" s="23"/>
      <c r="CN46" s="23"/>
      <c r="CO46" s="23"/>
      <c r="CP46" s="23"/>
      <c r="CQ46" s="23"/>
      <c r="CR46" s="23"/>
      <c r="CS46" s="23"/>
      <c r="CT46" s="23"/>
      <c r="CU46" s="23"/>
      <c r="CV46" s="23"/>
      <c r="CW46" s="23"/>
      <c r="CX46" s="23"/>
      <c r="CY46" s="23"/>
      <c r="CZ46" s="23"/>
      <c r="DA46" s="23"/>
      <c r="DB46" s="23"/>
      <c r="DC46" s="23"/>
      <c r="DD46" s="23"/>
      <c r="DE46" s="23"/>
      <c r="DF46" s="23"/>
      <c r="DG46" s="23"/>
      <c r="DH46" s="23"/>
      <c r="DI46" s="23"/>
      <c r="DJ46" s="23"/>
      <c r="DK46" s="23"/>
      <c r="DL46" s="23"/>
      <c r="DM46" s="23"/>
      <c r="DN46" s="23"/>
      <c r="DO46" s="23"/>
      <c r="DP46" s="23"/>
      <c r="DQ46" s="23"/>
      <c r="DR46" s="23"/>
      <c r="DS46" s="23"/>
      <c r="DT46" s="23"/>
      <c r="DU46" s="23"/>
      <c r="DV46" s="23"/>
      <c r="DW46" s="23"/>
      <c r="DX46" s="23"/>
      <c r="DY46" s="23"/>
      <c r="DZ46" s="23"/>
      <c r="EA46" s="23"/>
      <c r="EB46" s="23"/>
      <c r="EC46" s="23"/>
      <c r="ED46" s="23"/>
      <c r="EE46" s="23"/>
      <c r="EF46" s="23"/>
      <c r="EG46" s="23"/>
      <c r="EH46" s="23"/>
      <c r="EI46" s="23"/>
      <c r="EJ46" s="23"/>
      <c r="EK46" s="23"/>
      <c r="EL46" s="23"/>
      <c r="EM46" s="23"/>
      <c r="EN46" s="23"/>
      <c r="EO46" s="23"/>
      <c r="EP46" s="23"/>
      <c r="EQ46" s="23"/>
      <c r="ER46" s="23"/>
      <c r="ES46" s="23"/>
      <c r="ET46" s="23"/>
      <c r="EU46" s="23"/>
      <c r="EV46" s="23"/>
      <c r="EW46" s="23"/>
      <c r="EX46" s="23"/>
      <c r="EY46" s="23"/>
      <c r="EZ46" s="23"/>
      <c r="FA46" s="23"/>
      <c r="FB46" s="23"/>
      <c r="FC46" s="23"/>
      <c r="FD46" s="23"/>
      <c r="FE46" s="23"/>
      <c r="FF46" s="23"/>
      <c r="FG46" s="23"/>
      <c r="FH46" s="23"/>
      <c r="FI46" s="23"/>
      <c r="FJ46" s="23"/>
      <c r="FK46" s="23"/>
      <c r="FL46" s="23"/>
      <c r="FM46" s="23"/>
      <c r="FN46" s="23"/>
      <c r="FO46" s="23"/>
      <c r="FP46" s="23"/>
      <c r="FQ46" s="23"/>
      <c r="FR46" s="23"/>
      <c r="FS46" s="23"/>
      <c r="FT46" s="23"/>
      <c r="FU46" s="23"/>
      <c r="FV46" s="23"/>
      <c r="FW46" s="23"/>
      <c r="FX46" s="23"/>
      <c r="FY46" s="23"/>
      <c r="FZ46" s="23"/>
      <c r="GA46" s="23"/>
      <c r="GB46" s="23"/>
      <c r="GC46" s="23"/>
      <c r="GD46" s="23"/>
      <c r="GE46" s="23"/>
      <c r="GF46" s="23"/>
      <c r="GG46" s="23"/>
      <c r="GH46" s="23"/>
      <c r="GI46" s="23"/>
      <c r="GJ46" s="23"/>
      <c r="GK46" s="23"/>
      <c r="GL46" s="23"/>
      <c r="GM46" s="23"/>
      <c r="GN46" s="23"/>
      <c r="GO46" s="23"/>
      <c r="GP46" s="23"/>
      <c r="GQ46" s="23"/>
      <c r="GR46" s="23"/>
      <c r="GS46" s="23"/>
      <c r="GT46" s="23"/>
      <c r="GU46" s="23"/>
      <c r="GV46" s="23"/>
      <c r="GW46" s="23"/>
      <c r="GX46" s="23"/>
      <c r="GY46" s="23"/>
      <c r="GZ46" s="23"/>
      <c r="HA46" s="23"/>
      <c r="HB46" s="23"/>
      <c r="HC46" s="23"/>
      <c r="HD46" s="23"/>
      <c r="HE46" s="23"/>
      <c r="HF46" s="23"/>
      <c r="HG46" s="23"/>
      <c r="HH46" s="23"/>
      <c r="HI46" s="23"/>
      <c r="HJ46" s="23"/>
      <c r="HK46" s="23"/>
      <c r="HL46" s="23"/>
      <c r="HM46" s="23"/>
      <c r="HN46" s="23"/>
      <c r="HO46" s="23"/>
      <c r="HP46" s="23"/>
      <c r="HQ46" s="23"/>
      <c r="HR46" s="23"/>
      <c r="HS46" s="23"/>
      <c r="HT46" s="23"/>
      <c r="HU46" s="23"/>
      <c r="HV46" s="23"/>
      <c r="HW46" s="23"/>
    </row>
    <row r="47" spans="1:231" s="14" customFormat="1" ht="21" hidden="1" thickTop="1" thickBot="1">
      <c r="A47" s="599"/>
      <c r="B47" s="2133" t="s">
        <v>2946</v>
      </c>
      <c r="C47" s="279" t="s">
        <v>4719</v>
      </c>
      <c r="D47" s="279">
        <v>44065</v>
      </c>
      <c r="E47" s="1685"/>
      <c r="F47" s="2131"/>
      <c r="G47" s="2131"/>
      <c r="H47" s="2131"/>
      <c r="I47" s="2131"/>
      <c r="J47" s="2131"/>
      <c r="K47" s="2131"/>
      <c r="L47" s="2124"/>
      <c r="M47" s="72"/>
      <c r="N47" s="72"/>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c r="BT47" s="23"/>
      <c r="BU47" s="23"/>
      <c r="BV47" s="23"/>
      <c r="BW47" s="23"/>
      <c r="BX47" s="23"/>
      <c r="BY47" s="23"/>
      <c r="BZ47" s="23"/>
      <c r="CA47" s="23"/>
      <c r="CB47" s="23"/>
      <c r="CC47" s="23"/>
      <c r="CD47" s="23"/>
      <c r="CE47" s="23"/>
      <c r="CF47" s="23"/>
      <c r="CG47" s="23"/>
      <c r="CH47" s="23"/>
      <c r="CI47" s="23"/>
      <c r="CJ47" s="23"/>
      <c r="CK47" s="23"/>
      <c r="CL47" s="23"/>
      <c r="CM47" s="23"/>
      <c r="CN47" s="23"/>
      <c r="CO47" s="23"/>
      <c r="CP47" s="23"/>
      <c r="CQ47" s="23"/>
      <c r="CR47" s="23"/>
      <c r="CS47" s="23"/>
      <c r="CT47" s="23"/>
      <c r="CU47" s="23"/>
      <c r="CV47" s="23"/>
      <c r="CW47" s="23"/>
      <c r="CX47" s="23"/>
      <c r="CY47" s="23"/>
      <c r="CZ47" s="23"/>
      <c r="DA47" s="23"/>
      <c r="DB47" s="23"/>
      <c r="DC47" s="23"/>
      <c r="DD47" s="23"/>
      <c r="DE47" s="23"/>
      <c r="DF47" s="23"/>
      <c r="DG47" s="23"/>
      <c r="DH47" s="23"/>
      <c r="DI47" s="23"/>
      <c r="DJ47" s="23"/>
      <c r="DK47" s="23"/>
      <c r="DL47" s="23"/>
      <c r="DM47" s="23"/>
      <c r="DN47" s="23"/>
      <c r="DO47" s="23"/>
      <c r="DP47" s="23"/>
      <c r="DQ47" s="23"/>
      <c r="DR47" s="23"/>
      <c r="DS47" s="23"/>
      <c r="DT47" s="23"/>
      <c r="DU47" s="23"/>
      <c r="DV47" s="23"/>
      <c r="DW47" s="23"/>
      <c r="DX47" s="23"/>
      <c r="DY47" s="23"/>
      <c r="DZ47" s="23"/>
      <c r="EA47" s="23"/>
      <c r="EB47" s="23"/>
      <c r="EC47" s="23"/>
      <c r="ED47" s="23"/>
      <c r="EE47" s="23"/>
      <c r="EF47" s="23"/>
      <c r="EG47" s="23"/>
      <c r="EH47" s="23"/>
      <c r="EI47" s="23"/>
      <c r="EJ47" s="23"/>
      <c r="EK47" s="23"/>
      <c r="EL47" s="23"/>
      <c r="EM47" s="23"/>
      <c r="EN47" s="23"/>
      <c r="EO47" s="23"/>
      <c r="EP47" s="23"/>
      <c r="EQ47" s="23"/>
      <c r="ER47" s="23"/>
      <c r="ES47" s="23"/>
      <c r="ET47" s="23"/>
      <c r="EU47" s="23"/>
      <c r="EV47" s="23"/>
      <c r="EW47" s="23"/>
      <c r="EX47" s="23"/>
      <c r="EY47" s="23"/>
      <c r="EZ47" s="23"/>
      <c r="FA47" s="23"/>
      <c r="FB47" s="23"/>
      <c r="FC47" s="23"/>
      <c r="FD47" s="23"/>
      <c r="FE47" s="23"/>
      <c r="FF47" s="23"/>
      <c r="FG47" s="23"/>
      <c r="FH47" s="23"/>
      <c r="FI47" s="23"/>
      <c r="FJ47" s="23"/>
      <c r="FK47" s="23"/>
      <c r="FL47" s="23"/>
      <c r="FM47" s="23"/>
      <c r="FN47" s="23"/>
      <c r="FO47" s="23"/>
      <c r="FP47" s="23"/>
      <c r="FQ47" s="23"/>
      <c r="FR47" s="23"/>
      <c r="FS47" s="23"/>
      <c r="FT47" s="23"/>
      <c r="FU47" s="23"/>
      <c r="FV47" s="23"/>
      <c r="FW47" s="23"/>
      <c r="FX47" s="23"/>
      <c r="FY47" s="23"/>
      <c r="FZ47" s="23"/>
      <c r="GA47" s="23"/>
      <c r="GB47" s="23"/>
      <c r="GC47" s="23"/>
      <c r="GD47" s="23"/>
      <c r="GE47" s="23"/>
      <c r="GF47" s="23"/>
      <c r="GG47" s="23"/>
      <c r="GH47" s="23"/>
      <c r="GI47" s="23"/>
      <c r="GJ47" s="23"/>
      <c r="GK47" s="23"/>
      <c r="GL47" s="23"/>
      <c r="GM47" s="23"/>
      <c r="GN47" s="23"/>
      <c r="GO47" s="23"/>
      <c r="GP47" s="23"/>
      <c r="GQ47" s="23"/>
      <c r="GR47" s="23"/>
      <c r="GS47" s="23"/>
      <c r="GT47" s="23"/>
      <c r="GU47" s="23"/>
      <c r="GV47" s="23"/>
      <c r="GW47" s="23"/>
      <c r="GX47" s="23"/>
      <c r="GY47" s="23"/>
      <c r="GZ47" s="23"/>
      <c r="HA47" s="23"/>
      <c r="HB47" s="23"/>
      <c r="HC47" s="23"/>
      <c r="HD47" s="23"/>
      <c r="HE47" s="23"/>
      <c r="HF47" s="23"/>
      <c r="HG47" s="23"/>
      <c r="HH47" s="23"/>
      <c r="HI47" s="23"/>
      <c r="HJ47" s="23"/>
      <c r="HK47" s="23"/>
      <c r="HL47" s="23"/>
      <c r="HM47" s="23"/>
      <c r="HN47" s="23"/>
      <c r="HO47" s="23"/>
      <c r="HP47" s="23"/>
      <c r="HQ47" s="23"/>
      <c r="HR47" s="23"/>
      <c r="HS47" s="23"/>
      <c r="HT47" s="23"/>
      <c r="HU47" s="23"/>
      <c r="HV47" s="23"/>
      <c r="HW47" s="23"/>
    </row>
    <row r="48" spans="1:231" s="14" customFormat="1" ht="21" hidden="1" thickTop="1" thickBot="1">
      <c r="A48" s="599"/>
      <c r="B48" s="1684"/>
      <c r="C48" s="76"/>
      <c r="D48" s="76"/>
      <c r="E48" s="2134">
        <v>44085</v>
      </c>
      <c r="F48" s="2130" t="s">
        <v>4990</v>
      </c>
      <c r="G48" s="2130" t="s">
        <v>4991</v>
      </c>
      <c r="H48" s="2130">
        <v>44091</v>
      </c>
      <c r="I48" s="2145">
        <f>H48+23</f>
        <v>44114</v>
      </c>
      <c r="J48" s="2145">
        <f>H48+27</f>
        <v>44118</v>
      </c>
      <c r="K48" s="2145">
        <f>H48+30</f>
        <v>44121</v>
      </c>
      <c r="L48" s="2124"/>
      <c r="M48" s="72"/>
      <c r="N48" s="72"/>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3"/>
      <c r="CU48" s="23"/>
      <c r="CV48" s="23"/>
      <c r="CW48" s="23"/>
      <c r="CX48" s="23"/>
      <c r="CY48" s="23"/>
      <c r="CZ48" s="23"/>
      <c r="DA48" s="23"/>
      <c r="DB48" s="23"/>
      <c r="DC48" s="23"/>
      <c r="DD48" s="23"/>
      <c r="DE48" s="23"/>
      <c r="DF48" s="23"/>
      <c r="DG48" s="23"/>
      <c r="DH48" s="23"/>
      <c r="DI48" s="23"/>
      <c r="DJ48" s="23"/>
      <c r="DK48" s="23"/>
      <c r="DL48" s="23"/>
      <c r="DM48" s="23"/>
      <c r="DN48" s="23"/>
      <c r="DO48" s="23"/>
      <c r="DP48" s="23"/>
      <c r="DQ48" s="23"/>
      <c r="DR48" s="23"/>
      <c r="DS48" s="23"/>
      <c r="DT48" s="23"/>
      <c r="DU48" s="23"/>
      <c r="DV48" s="23"/>
      <c r="DW48" s="23"/>
      <c r="DX48" s="23"/>
      <c r="DY48" s="23"/>
      <c r="DZ48" s="23"/>
      <c r="EA48" s="23"/>
      <c r="EB48" s="23"/>
      <c r="EC48" s="23"/>
      <c r="ED48" s="23"/>
      <c r="EE48" s="23"/>
      <c r="EF48" s="23"/>
      <c r="EG48" s="23"/>
      <c r="EH48" s="23"/>
      <c r="EI48" s="23"/>
      <c r="EJ48" s="23"/>
      <c r="EK48" s="23"/>
      <c r="EL48" s="23"/>
      <c r="EM48" s="23"/>
      <c r="EN48" s="23"/>
      <c r="EO48" s="23"/>
      <c r="EP48" s="23"/>
      <c r="EQ48" s="23"/>
      <c r="ER48" s="23"/>
      <c r="ES48" s="23"/>
      <c r="ET48" s="23"/>
      <c r="EU48" s="23"/>
      <c r="EV48" s="23"/>
      <c r="EW48" s="23"/>
      <c r="EX48" s="23"/>
      <c r="EY48" s="23"/>
      <c r="EZ48" s="23"/>
      <c r="FA48" s="23"/>
      <c r="FB48" s="23"/>
      <c r="FC48" s="23"/>
      <c r="FD48" s="23"/>
      <c r="FE48" s="23"/>
      <c r="FF48" s="23"/>
      <c r="FG48" s="23"/>
      <c r="FH48" s="23"/>
      <c r="FI48" s="23"/>
      <c r="FJ48" s="23"/>
      <c r="FK48" s="23"/>
      <c r="FL48" s="23"/>
      <c r="FM48" s="23"/>
      <c r="FN48" s="23"/>
      <c r="FO48" s="23"/>
      <c r="FP48" s="23"/>
      <c r="FQ48" s="23"/>
      <c r="FR48" s="23"/>
      <c r="FS48" s="23"/>
      <c r="FT48" s="23"/>
      <c r="FU48" s="23"/>
      <c r="FV48" s="23"/>
      <c r="FW48" s="23"/>
      <c r="FX48" s="23"/>
      <c r="FY48" s="23"/>
      <c r="FZ48" s="23"/>
      <c r="GA48" s="23"/>
      <c r="GB48" s="23"/>
      <c r="GC48" s="23"/>
      <c r="GD48" s="23"/>
      <c r="GE48" s="23"/>
      <c r="GF48" s="23"/>
      <c r="GG48" s="23"/>
      <c r="GH48" s="23"/>
      <c r="GI48" s="23"/>
      <c r="GJ48" s="23"/>
      <c r="GK48" s="23"/>
      <c r="GL48" s="23"/>
      <c r="GM48" s="23"/>
      <c r="GN48" s="23"/>
      <c r="GO48" s="23"/>
      <c r="GP48" s="23"/>
      <c r="GQ48" s="23"/>
      <c r="GR48" s="23"/>
      <c r="GS48" s="23"/>
      <c r="GT48" s="23"/>
      <c r="GU48" s="23"/>
      <c r="GV48" s="23"/>
      <c r="GW48" s="23"/>
      <c r="GX48" s="23"/>
      <c r="GY48" s="23"/>
      <c r="GZ48" s="23"/>
      <c r="HA48" s="23"/>
      <c r="HB48" s="23"/>
      <c r="HC48" s="23"/>
      <c r="HD48" s="23"/>
      <c r="HE48" s="23"/>
      <c r="HF48" s="23"/>
      <c r="HG48" s="23"/>
      <c r="HH48" s="23"/>
      <c r="HI48" s="23"/>
      <c r="HJ48" s="23"/>
      <c r="HK48" s="23"/>
      <c r="HL48" s="23"/>
      <c r="HM48" s="23"/>
      <c r="HN48" s="23"/>
      <c r="HO48" s="23"/>
      <c r="HP48" s="23"/>
      <c r="HQ48" s="23"/>
      <c r="HR48" s="23"/>
      <c r="HS48" s="23"/>
      <c r="HT48" s="23"/>
      <c r="HU48" s="23"/>
      <c r="HV48" s="23"/>
      <c r="HW48" s="23"/>
    </row>
    <row r="49" spans="1:231" s="14" customFormat="1" ht="21" hidden="1" thickTop="1" thickBot="1">
      <c r="A49" s="599"/>
      <c r="B49" s="2133" t="s">
        <v>3343</v>
      </c>
      <c r="C49" s="279" t="s">
        <v>4721</v>
      </c>
      <c r="D49" s="279">
        <v>44072</v>
      </c>
      <c r="E49" s="2132"/>
      <c r="F49" s="2131"/>
      <c r="G49" s="2131"/>
      <c r="H49" s="2131"/>
      <c r="I49" s="2131"/>
      <c r="J49" s="2131"/>
      <c r="K49" s="2131"/>
      <c r="L49" s="2124"/>
      <c r="M49" s="72"/>
      <c r="N49" s="72"/>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c r="BT49" s="23"/>
      <c r="BU49" s="23"/>
      <c r="BV49" s="23"/>
      <c r="BW49" s="23"/>
      <c r="BX49" s="23"/>
      <c r="BY49" s="23"/>
      <c r="BZ49" s="23"/>
      <c r="CA49" s="23"/>
      <c r="CB49" s="23"/>
      <c r="CC49" s="23"/>
      <c r="CD49" s="23"/>
      <c r="CE49" s="23"/>
      <c r="CF49" s="23"/>
      <c r="CG49" s="23"/>
      <c r="CH49" s="23"/>
      <c r="CI49" s="23"/>
      <c r="CJ49" s="23"/>
      <c r="CK49" s="23"/>
      <c r="CL49" s="23"/>
      <c r="CM49" s="23"/>
      <c r="CN49" s="23"/>
      <c r="CO49" s="23"/>
      <c r="CP49" s="23"/>
      <c r="CQ49" s="23"/>
      <c r="CR49" s="23"/>
      <c r="CS49" s="23"/>
      <c r="CT49" s="23"/>
      <c r="CU49" s="23"/>
      <c r="CV49" s="23"/>
      <c r="CW49" s="23"/>
      <c r="CX49" s="23"/>
      <c r="CY49" s="23"/>
      <c r="CZ49" s="23"/>
      <c r="DA49" s="23"/>
      <c r="DB49" s="23"/>
      <c r="DC49" s="23"/>
      <c r="DD49" s="23"/>
      <c r="DE49" s="23"/>
      <c r="DF49" s="23"/>
      <c r="DG49" s="23"/>
      <c r="DH49" s="23"/>
      <c r="DI49" s="23"/>
      <c r="DJ49" s="23"/>
      <c r="DK49" s="23"/>
      <c r="DL49" s="23"/>
      <c r="DM49" s="23"/>
      <c r="DN49" s="23"/>
      <c r="DO49" s="23"/>
      <c r="DP49" s="23"/>
      <c r="DQ49" s="23"/>
      <c r="DR49" s="23"/>
      <c r="DS49" s="23"/>
      <c r="DT49" s="23"/>
      <c r="DU49" s="23"/>
      <c r="DV49" s="23"/>
      <c r="DW49" s="23"/>
      <c r="DX49" s="23"/>
      <c r="DY49" s="23"/>
      <c r="DZ49" s="23"/>
      <c r="EA49" s="23"/>
      <c r="EB49" s="23"/>
      <c r="EC49" s="23"/>
      <c r="ED49" s="23"/>
      <c r="EE49" s="23"/>
      <c r="EF49" s="23"/>
      <c r="EG49" s="23"/>
      <c r="EH49" s="23"/>
      <c r="EI49" s="23"/>
      <c r="EJ49" s="23"/>
      <c r="EK49" s="23"/>
      <c r="EL49" s="23"/>
      <c r="EM49" s="23"/>
      <c r="EN49" s="23"/>
      <c r="EO49" s="23"/>
      <c r="EP49" s="23"/>
      <c r="EQ49" s="23"/>
      <c r="ER49" s="23"/>
      <c r="ES49" s="23"/>
      <c r="ET49" s="23"/>
      <c r="EU49" s="23"/>
      <c r="EV49" s="23"/>
      <c r="EW49" s="23"/>
      <c r="EX49" s="23"/>
      <c r="EY49" s="23"/>
      <c r="EZ49" s="23"/>
      <c r="FA49" s="23"/>
      <c r="FB49" s="23"/>
      <c r="FC49" s="23"/>
      <c r="FD49" s="23"/>
      <c r="FE49" s="23"/>
      <c r="FF49" s="23"/>
      <c r="FG49" s="23"/>
      <c r="FH49" s="23"/>
      <c r="FI49" s="23"/>
      <c r="FJ49" s="23"/>
      <c r="FK49" s="23"/>
      <c r="FL49" s="23"/>
      <c r="FM49" s="23"/>
      <c r="FN49" s="23"/>
      <c r="FO49" s="23"/>
      <c r="FP49" s="23"/>
      <c r="FQ49" s="23"/>
      <c r="FR49" s="23"/>
      <c r="FS49" s="23"/>
      <c r="FT49" s="23"/>
      <c r="FU49" s="23"/>
      <c r="FV49" s="23"/>
      <c r="FW49" s="23"/>
      <c r="FX49" s="23"/>
      <c r="FY49" s="23"/>
      <c r="FZ49" s="23"/>
      <c r="GA49" s="23"/>
      <c r="GB49" s="23"/>
      <c r="GC49" s="23"/>
      <c r="GD49" s="23"/>
      <c r="GE49" s="23"/>
      <c r="GF49" s="23"/>
      <c r="GG49" s="23"/>
      <c r="GH49" s="23"/>
      <c r="GI49" s="23"/>
      <c r="GJ49" s="23"/>
      <c r="GK49" s="23"/>
      <c r="GL49" s="23"/>
      <c r="GM49" s="23"/>
      <c r="GN49" s="23"/>
      <c r="GO49" s="23"/>
      <c r="GP49" s="23"/>
      <c r="GQ49" s="23"/>
      <c r="GR49" s="23"/>
      <c r="GS49" s="23"/>
      <c r="GT49" s="23"/>
      <c r="GU49" s="23"/>
      <c r="GV49" s="23"/>
      <c r="GW49" s="23"/>
      <c r="GX49" s="23"/>
      <c r="GY49" s="23"/>
      <c r="GZ49" s="23"/>
      <c r="HA49" s="23"/>
      <c r="HB49" s="23"/>
      <c r="HC49" s="23"/>
      <c r="HD49" s="23"/>
      <c r="HE49" s="23"/>
      <c r="HF49" s="23"/>
      <c r="HG49" s="23"/>
      <c r="HH49" s="23"/>
      <c r="HI49" s="23"/>
      <c r="HJ49" s="23"/>
      <c r="HK49" s="23"/>
      <c r="HL49" s="23"/>
      <c r="HM49" s="23"/>
      <c r="HN49" s="23"/>
      <c r="HO49" s="23"/>
      <c r="HP49" s="23"/>
      <c r="HQ49" s="23"/>
      <c r="HR49" s="23"/>
      <c r="HS49" s="23"/>
      <c r="HT49" s="23"/>
      <c r="HU49" s="23"/>
      <c r="HV49" s="23"/>
      <c r="HW49" s="23"/>
    </row>
    <row r="50" spans="1:231" s="14" customFormat="1" ht="21" hidden="1" thickTop="1" thickBot="1">
      <c r="A50" s="599"/>
      <c r="B50" s="1684"/>
      <c r="C50" s="76"/>
      <c r="D50" s="76"/>
      <c r="E50" s="2134">
        <v>44092</v>
      </c>
      <c r="F50" s="2130" t="s">
        <v>4963</v>
      </c>
      <c r="G50" s="2130" t="s">
        <v>4723</v>
      </c>
      <c r="H50" s="2130">
        <v>44098</v>
      </c>
      <c r="I50" s="2145">
        <f t="shared" ref="I50" si="0">H50+23</f>
        <v>44121</v>
      </c>
      <c r="J50" s="2145">
        <f t="shared" ref="J50" si="1">H50+27</f>
        <v>44125</v>
      </c>
      <c r="K50" s="2145">
        <f t="shared" ref="K50" si="2">H50+30</f>
        <v>44128</v>
      </c>
      <c r="L50" s="2124"/>
      <c r="M50" s="72"/>
      <c r="N50" s="72"/>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c r="AS50" s="23"/>
      <c r="AT50" s="23"/>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c r="BT50" s="23"/>
      <c r="BU50" s="23"/>
      <c r="BV50" s="23"/>
      <c r="BW50" s="23"/>
      <c r="BX50" s="23"/>
      <c r="BY50" s="23"/>
      <c r="BZ50" s="23"/>
      <c r="CA50" s="23"/>
      <c r="CB50" s="23"/>
      <c r="CC50" s="23"/>
      <c r="CD50" s="23"/>
      <c r="CE50" s="23"/>
      <c r="CF50" s="23"/>
      <c r="CG50" s="23"/>
      <c r="CH50" s="23"/>
      <c r="CI50" s="23"/>
      <c r="CJ50" s="23"/>
      <c r="CK50" s="23"/>
      <c r="CL50" s="23"/>
      <c r="CM50" s="23"/>
      <c r="CN50" s="23"/>
      <c r="CO50" s="23"/>
      <c r="CP50" s="23"/>
      <c r="CQ50" s="23"/>
      <c r="CR50" s="23"/>
      <c r="CS50" s="23"/>
      <c r="CT50" s="23"/>
      <c r="CU50" s="23"/>
      <c r="CV50" s="23"/>
      <c r="CW50" s="23"/>
      <c r="CX50" s="23"/>
      <c r="CY50" s="23"/>
      <c r="CZ50" s="23"/>
      <c r="DA50" s="23"/>
      <c r="DB50" s="23"/>
      <c r="DC50" s="23"/>
      <c r="DD50" s="23"/>
      <c r="DE50" s="23"/>
      <c r="DF50" s="23"/>
      <c r="DG50" s="23"/>
      <c r="DH50" s="23"/>
      <c r="DI50" s="23"/>
      <c r="DJ50" s="23"/>
      <c r="DK50" s="23"/>
      <c r="DL50" s="23"/>
      <c r="DM50" s="23"/>
      <c r="DN50" s="23"/>
      <c r="DO50" s="23"/>
      <c r="DP50" s="23"/>
      <c r="DQ50" s="23"/>
      <c r="DR50" s="23"/>
      <c r="DS50" s="23"/>
      <c r="DT50" s="23"/>
      <c r="DU50" s="23"/>
      <c r="DV50" s="23"/>
      <c r="DW50" s="23"/>
      <c r="DX50" s="23"/>
      <c r="DY50" s="23"/>
      <c r="DZ50" s="23"/>
      <c r="EA50" s="23"/>
      <c r="EB50" s="23"/>
      <c r="EC50" s="23"/>
      <c r="ED50" s="23"/>
      <c r="EE50" s="23"/>
      <c r="EF50" s="23"/>
      <c r="EG50" s="23"/>
      <c r="EH50" s="23"/>
      <c r="EI50" s="23"/>
      <c r="EJ50" s="23"/>
      <c r="EK50" s="23"/>
      <c r="EL50" s="23"/>
      <c r="EM50" s="23"/>
      <c r="EN50" s="23"/>
      <c r="EO50" s="23"/>
      <c r="EP50" s="23"/>
      <c r="EQ50" s="23"/>
      <c r="ER50" s="23"/>
      <c r="ES50" s="23"/>
      <c r="ET50" s="23"/>
      <c r="EU50" s="23"/>
      <c r="EV50" s="23"/>
      <c r="EW50" s="23"/>
      <c r="EX50" s="23"/>
      <c r="EY50" s="23"/>
      <c r="EZ50" s="23"/>
      <c r="FA50" s="23"/>
      <c r="FB50" s="23"/>
      <c r="FC50" s="23"/>
      <c r="FD50" s="23"/>
      <c r="FE50" s="23"/>
      <c r="FF50" s="23"/>
      <c r="FG50" s="23"/>
      <c r="FH50" s="23"/>
      <c r="FI50" s="23"/>
      <c r="FJ50" s="23"/>
      <c r="FK50" s="23"/>
      <c r="FL50" s="23"/>
      <c r="FM50" s="23"/>
      <c r="FN50" s="23"/>
      <c r="FO50" s="23"/>
      <c r="FP50" s="23"/>
      <c r="FQ50" s="23"/>
      <c r="FR50" s="23"/>
      <c r="FS50" s="23"/>
      <c r="FT50" s="23"/>
      <c r="FU50" s="23"/>
      <c r="FV50" s="23"/>
      <c r="FW50" s="23"/>
      <c r="FX50" s="23"/>
      <c r="FY50" s="23"/>
      <c r="FZ50" s="23"/>
      <c r="GA50" s="23"/>
      <c r="GB50" s="23"/>
      <c r="GC50" s="23"/>
      <c r="GD50" s="23"/>
      <c r="GE50" s="23"/>
      <c r="GF50" s="23"/>
      <c r="GG50" s="23"/>
      <c r="GH50" s="23"/>
      <c r="GI50" s="23"/>
      <c r="GJ50" s="23"/>
      <c r="GK50" s="23"/>
      <c r="GL50" s="23"/>
      <c r="GM50" s="23"/>
      <c r="GN50" s="23"/>
      <c r="GO50" s="23"/>
      <c r="GP50" s="23"/>
      <c r="GQ50" s="23"/>
      <c r="GR50" s="23"/>
      <c r="GS50" s="23"/>
      <c r="GT50" s="23"/>
      <c r="GU50" s="23"/>
      <c r="GV50" s="23"/>
      <c r="GW50" s="23"/>
      <c r="GX50" s="23"/>
      <c r="GY50" s="23"/>
      <c r="GZ50" s="23"/>
      <c r="HA50" s="23"/>
      <c r="HB50" s="23"/>
      <c r="HC50" s="23"/>
      <c r="HD50" s="23"/>
      <c r="HE50" s="23"/>
      <c r="HF50" s="23"/>
      <c r="HG50" s="23"/>
      <c r="HH50" s="23"/>
      <c r="HI50" s="23"/>
      <c r="HJ50" s="23"/>
      <c r="HK50" s="23"/>
      <c r="HL50" s="23"/>
      <c r="HM50" s="23"/>
      <c r="HN50" s="23"/>
      <c r="HO50" s="23"/>
      <c r="HP50" s="23"/>
      <c r="HQ50" s="23"/>
      <c r="HR50" s="23"/>
      <c r="HS50" s="23"/>
      <c r="HT50" s="23"/>
      <c r="HU50" s="23"/>
      <c r="HV50" s="23"/>
      <c r="HW50" s="23"/>
    </row>
    <row r="51" spans="1:231" s="14" customFormat="1" ht="21" hidden="1" thickTop="1" thickBot="1">
      <c r="A51" s="599"/>
      <c r="B51" s="2133" t="s">
        <v>2860</v>
      </c>
      <c r="C51" s="279" t="s">
        <v>4724</v>
      </c>
      <c r="D51" s="279">
        <v>44079</v>
      </c>
      <c r="E51" s="1685"/>
      <c r="F51" s="2131"/>
      <c r="G51" s="2131"/>
      <c r="H51" s="2131"/>
      <c r="I51" s="2131"/>
      <c r="J51" s="2131"/>
      <c r="K51" s="2131"/>
      <c r="L51" s="2124"/>
      <c r="M51" s="72"/>
      <c r="N51" s="72"/>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c r="CA51" s="23"/>
      <c r="CB51" s="23"/>
      <c r="CC51" s="23"/>
      <c r="CD51" s="23"/>
      <c r="CE51" s="23"/>
      <c r="CF51" s="23"/>
      <c r="CG51" s="23"/>
      <c r="CH51" s="23"/>
      <c r="CI51" s="23"/>
      <c r="CJ51" s="23"/>
      <c r="CK51" s="23"/>
      <c r="CL51" s="23"/>
      <c r="CM51" s="23"/>
      <c r="CN51" s="23"/>
      <c r="CO51" s="23"/>
      <c r="CP51" s="23"/>
      <c r="CQ51" s="23"/>
      <c r="CR51" s="23"/>
      <c r="CS51" s="23"/>
      <c r="CT51" s="23"/>
      <c r="CU51" s="23"/>
      <c r="CV51" s="23"/>
      <c r="CW51" s="23"/>
      <c r="CX51" s="23"/>
      <c r="CY51" s="23"/>
      <c r="CZ51" s="23"/>
      <c r="DA51" s="23"/>
      <c r="DB51" s="23"/>
      <c r="DC51" s="23"/>
      <c r="DD51" s="23"/>
      <c r="DE51" s="23"/>
      <c r="DF51" s="23"/>
      <c r="DG51" s="23"/>
      <c r="DH51" s="23"/>
      <c r="DI51" s="23"/>
      <c r="DJ51" s="23"/>
      <c r="DK51" s="23"/>
      <c r="DL51" s="23"/>
      <c r="DM51" s="23"/>
      <c r="DN51" s="23"/>
      <c r="DO51" s="23"/>
      <c r="DP51" s="23"/>
      <c r="DQ51" s="23"/>
      <c r="DR51" s="23"/>
      <c r="DS51" s="23"/>
      <c r="DT51" s="23"/>
      <c r="DU51" s="23"/>
      <c r="DV51" s="23"/>
      <c r="DW51" s="23"/>
      <c r="DX51" s="23"/>
      <c r="DY51" s="23"/>
      <c r="DZ51" s="23"/>
      <c r="EA51" s="23"/>
      <c r="EB51" s="23"/>
      <c r="EC51" s="23"/>
      <c r="ED51" s="23"/>
      <c r="EE51" s="23"/>
      <c r="EF51" s="23"/>
      <c r="EG51" s="23"/>
      <c r="EH51" s="23"/>
      <c r="EI51" s="23"/>
      <c r="EJ51" s="23"/>
      <c r="EK51" s="23"/>
      <c r="EL51" s="23"/>
      <c r="EM51" s="23"/>
      <c r="EN51" s="23"/>
      <c r="EO51" s="23"/>
      <c r="EP51" s="23"/>
      <c r="EQ51" s="23"/>
      <c r="ER51" s="23"/>
      <c r="ES51" s="23"/>
      <c r="ET51" s="23"/>
      <c r="EU51" s="23"/>
      <c r="EV51" s="23"/>
      <c r="EW51" s="23"/>
      <c r="EX51" s="23"/>
      <c r="EY51" s="23"/>
      <c r="EZ51" s="23"/>
      <c r="FA51" s="23"/>
      <c r="FB51" s="23"/>
      <c r="FC51" s="23"/>
      <c r="FD51" s="23"/>
      <c r="FE51" s="23"/>
      <c r="FF51" s="23"/>
      <c r="FG51" s="23"/>
      <c r="FH51" s="23"/>
      <c r="FI51" s="23"/>
      <c r="FJ51" s="23"/>
      <c r="FK51" s="23"/>
      <c r="FL51" s="23"/>
      <c r="FM51" s="23"/>
      <c r="FN51" s="23"/>
      <c r="FO51" s="23"/>
      <c r="FP51" s="23"/>
      <c r="FQ51" s="23"/>
      <c r="FR51" s="23"/>
      <c r="FS51" s="23"/>
      <c r="FT51" s="23"/>
      <c r="FU51" s="23"/>
      <c r="FV51" s="23"/>
      <c r="FW51" s="23"/>
      <c r="FX51" s="23"/>
      <c r="FY51" s="23"/>
      <c r="FZ51" s="23"/>
      <c r="GA51" s="23"/>
      <c r="GB51" s="23"/>
      <c r="GC51" s="23"/>
      <c r="GD51" s="23"/>
      <c r="GE51" s="23"/>
      <c r="GF51" s="23"/>
      <c r="GG51" s="23"/>
      <c r="GH51" s="23"/>
      <c r="GI51" s="23"/>
      <c r="GJ51" s="23"/>
      <c r="GK51" s="23"/>
      <c r="GL51" s="23"/>
      <c r="GM51" s="23"/>
      <c r="GN51" s="23"/>
      <c r="GO51" s="23"/>
      <c r="GP51" s="23"/>
      <c r="GQ51" s="23"/>
      <c r="GR51" s="23"/>
      <c r="GS51" s="23"/>
      <c r="GT51" s="23"/>
      <c r="GU51" s="23"/>
      <c r="GV51" s="23"/>
      <c r="GW51" s="23"/>
      <c r="GX51" s="23"/>
      <c r="GY51" s="23"/>
      <c r="GZ51" s="23"/>
      <c r="HA51" s="23"/>
      <c r="HB51" s="23"/>
      <c r="HC51" s="23"/>
      <c r="HD51" s="23"/>
      <c r="HE51" s="23"/>
      <c r="HF51" s="23"/>
      <c r="HG51" s="23"/>
      <c r="HH51" s="23"/>
      <c r="HI51" s="23"/>
      <c r="HJ51" s="23"/>
      <c r="HK51" s="23"/>
      <c r="HL51" s="23"/>
      <c r="HM51" s="23"/>
      <c r="HN51" s="23"/>
      <c r="HO51" s="23"/>
      <c r="HP51" s="23"/>
      <c r="HQ51" s="23"/>
      <c r="HR51" s="23"/>
      <c r="HS51" s="23"/>
      <c r="HT51" s="23"/>
      <c r="HU51" s="23"/>
      <c r="HV51" s="23"/>
      <c r="HW51" s="23"/>
    </row>
    <row r="52" spans="1:231" s="14" customFormat="1" ht="21" hidden="1" thickTop="1" thickBot="1">
      <c r="A52" s="599"/>
      <c r="B52" s="1684"/>
      <c r="C52" s="76"/>
      <c r="D52" s="76"/>
      <c r="E52" s="2134">
        <v>44099</v>
      </c>
      <c r="F52" s="2130" t="s">
        <v>4966</v>
      </c>
      <c r="G52" s="2130" t="s">
        <v>4725</v>
      </c>
      <c r="H52" s="2130">
        <v>44105</v>
      </c>
      <c r="I52" s="2145">
        <f t="shared" ref="I52" si="3">H52+23</f>
        <v>44128</v>
      </c>
      <c r="J52" s="2145">
        <f t="shared" ref="J52" si="4">H52+27</f>
        <v>44132</v>
      </c>
      <c r="K52" s="2145">
        <f t="shared" ref="K52" si="5">H52+30</f>
        <v>44135</v>
      </c>
      <c r="L52" s="2124"/>
      <c r="M52" s="72"/>
      <c r="N52" s="72"/>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3"/>
      <c r="BW52" s="23"/>
      <c r="BX52" s="23"/>
      <c r="BY52" s="23"/>
      <c r="BZ52" s="23"/>
      <c r="CA52" s="23"/>
      <c r="CB52" s="23"/>
      <c r="CC52" s="23"/>
      <c r="CD52" s="23"/>
      <c r="CE52" s="23"/>
      <c r="CF52" s="23"/>
      <c r="CG52" s="23"/>
      <c r="CH52" s="23"/>
      <c r="CI52" s="23"/>
      <c r="CJ52" s="23"/>
      <c r="CK52" s="23"/>
      <c r="CL52" s="23"/>
      <c r="CM52" s="23"/>
      <c r="CN52" s="23"/>
      <c r="CO52" s="23"/>
      <c r="CP52" s="23"/>
      <c r="CQ52" s="23"/>
      <c r="CR52" s="23"/>
      <c r="CS52" s="23"/>
      <c r="CT52" s="23"/>
      <c r="CU52" s="23"/>
      <c r="CV52" s="23"/>
      <c r="CW52" s="23"/>
      <c r="CX52" s="23"/>
      <c r="CY52" s="23"/>
      <c r="CZ52" s="23"/>
      <c r="DA52" s="23"/>
      <c r="DB52" s="23"/>
      <c r="DC52" s="23"/>
      <c r="DD52" s="23"/>
      <c r="DE52" s="23"/>
      <c r="DF52" s="23"/>
      <c r="DG52" s="23"/>
      <c r="DH52" s="23"/>
      <c r="DI52" s="23"/>
      <c r="DJ52" s="23"/>
      <c r="DK52" s="23"/>
      <c r="DL52" s="23"/>
      <c r="DM52" s="23"/>
      <c r="DN52" s="23"/>
      <c r="DO52" s="23"/>
      <c r="DP52" s="23"/>
      <c r="DQ52" s="23"/>
      <c r="DR52" s="23"/>
      <c r="DS52" s="23"/>
      <c r="DT52" s="23"/>
      <c r="DU52" s="23"/>
      <c r="DV52" s="23"/>
      <c r="DW52" s="23"/>
      <c r="DX52" s="23"/>
      <c r="DY52" s="23"/>
      <c r="DZ52" s="23"/>
      <c r="EA52" s="23"/>
      <c r="EB52" s="23"/>
      <c r="EC52" s="23"/>
      <c r="ED52" s="23"/>
      <c r="EE52" s="23"/>
      <c r="EF52" s="23"/>
      <c r="EG52" s="23"/>
      <c r="EH52" s="23"/>
      <c r="EI52" s="23"/>
      <c r="EJ52" s="23"/>
      <c r="EK52" s="23"/>
      <c r="EL52" s="23"/>
      <c r="EM52" s="23"/>
      <c r="EN52" s="23"/>
      <c r="EO52" s="23"/>
      <c r="EP52" s="23"/>
      <c r="EQ52" s="23"/>
      <c r="ER52" s="23"/>
      <c r="ES52" s="23"/>
      <c r="ET52" s="23"/>
      <c r="EU52" s="23"/>
      <c r="EV52" s="23"/>
      <c r="EW52" s="23"/>
      <c r="EX52" s="23"/>
      <c r="EY52" s="23"/>
      <c r="EZ52" s="23"/>
      <c r="FA52" s="23"/>
      <c r="FB52" s="23"/>
      <c r="FC52" s="23"/>
      <c r="FD52" s="23"/>
      <c r="FE52" s="23"/>
      <c r="FF52" s="23"/>
      <c r="FG52" s="23"/>
      <c r="FH52" s="23"/>
      <c r="FI52" s="23"/>
      <c r="FJ52" s="23"/>
      <c r="FK52" s="23"/>
      <c r="FL52" s="23"/>
      <c r="FM52" s="23"/>
      <c r="FN52" s="23"/>
      <c r="FO52" s="23"/>
      <c r="FP52" s="23"/>
      <c r="FQ52" s="23"/>
      <c r="FR52" s="23"/>
      <c r="FS52" s="23"/>
      <c r="FT52" s="23"/>
      <c r="FU52" s="23"/>
      <c r="FV52" s="23"/>
      <c r="FW52" s="23"/>
      <c r="FX52" s="23"/>
      <c r="FY52" s="23"/>
      <c r="FZ52" s="23"/>
      <c r="GA52" s="23"/>
      <c r="GB52" s="23"/>
      <c r="GC52" s="23"/>
      <c r="GD52" s="23"/>
      <c r="GE52" s="23"/>
      <c r="GF52" s="23"/>
      <c r="GG52" s="23"/>
      <c r="GH52" s="23"/>
      <c r="GI52" s="23"/>
      <c r="GJ52" s="23"/>
      <c r="GK52" s="23"/>
      <c r="GL52" s="23"/>
      <c r="GM52" s="23"/>
      <c r="GN52" s="23"/>
      <c r="GO52" s="23"/>
      <c r="GP52" s="23"/>
      <c r="GQ52" s="23"/>
      <c r="GR52" s="23"/>
      <c r="GS52" s="23"/>
      <c r="GT52" s="23"/>
      <c r="GU52" s="23"/>
      <c r="GV52" s="23"/>
      <c r="GW52" s="23"/>
      <c r="GX52" s="23"/>
      <c r="GY52" s="23"/>
      <c r="GZ52" s="23"/>
      <c r="HA52" s="23"/>
      <c r="HB52" s="23"/>
      <c r="HC52" s="23"/>
      <c r="HD52" s="23"/>
      <c r="HE52" s="23"/>
      <c r="HF52" s="23"/>
      <c r="HG52" s="23"/>
      <c r="HH52" s="23"/>
      <c r="HI52" s="23"/>
      <c r="HJ52" s="23"/>
      <c r="HK52" s="23"/>
      <c r="HL52" s="23"/>
      <c r="HM52" s="23"/>
      <c r="HN52" s="23"/>
      <c r="HO52" s="23"/>
      <c r="HP52" s="23"/>
      <c r="HQ52" s="23"/>
      <c r="HR52" s="23"/>
      <c r="HS52" s="23"/>
      <c r="HT52" s="23"/>
      <c r="HU52" s="23"/>
      <c r="HV52" s="23"/>
      <c r="HW52" s="23"/>
    </row>
    <row r="53" spans="1:231" s="14" customFormat="1" ht="21" hidden="1" thickTop="1" thickBot="1">
      <c r="A53" s="599"/>
      <c r="B53" s="2133" t="s">
        <v>3346</v>
      </c>
      <c r="C53" s="279" t="s">
        <v>4726</v>
      </c>
      <c r="D53" s="279">
        <v>44086</v>
      </c>
      <c r="E53" s="2132"/>
      <c r="F53" s="2131"/>
      <c r="G53" s="2131"/>
      <c r="H53" s="2131"/>
      <c r="I53" s="2131"/>
      <c r="J53" s="2131"/>
      <c r="K53" s="2131"/>
      <c r="L53" s="2124"/>
      <c r="M53" s="72"/>
      <c r="N53" s="72"/>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c r="BT53" s="23"/>
      <c r="BU53" s="23"/>
      <c r="BV53" s="23"/>
      <c r="BW53" s="23"/>
      <c r="BX53" s="23"/>
      <c r="BY53" s="23"/>
      <c r="BZ53" s="23"/>
      <c r="CA53" s="23"/>
      <c r="CB53" s="23"/>
      <c r="CC53" s="23"/>
      <c r="CD53" s="23"/>
      <c r="CE53" s="23"/>
      <c r="CF53" s="23"/>
      <c r="CG53" s="23"/>
      <c r="CH53" s="23"/>
      <c r="CI53" s="23"/>
      <c r="CJ53" s="23"/>
      <c r="CK53" s="23"/>
      <c r="CL53" s="23"/>
      <c r="CM53" s="23"/>
      <c r="CN53" s="23"/>
      <c r="CO53" s="23"/>
      <c r="CP53" s="23"/>
      <c r="CQ53" s="23"/>
      <c r="CR53" s="23"/>
      <c r="CS53" s="23"/>
      <c r="CT53" s="23"/>
      <c r="CU53" s="23"/>
      <c r="CV53" s="23"/>
      <c r="CW53" s="23"/>
      <c r="CX53" s="23"/>
      <c r="CY53" s="23"/>
      <c r="CZ53" s="23"/>
      <c r="DA53" s="23"/>
      <c r="DB53" s="23"/>
      <c r="DC53" s="23"/>
      <c r="DD53" s="23"/>
      <c r="DE53" s="23"/>
      <c r="DF53" s="23"/>
      <c r="DG53" s="23"/>
      <c r="DH53" s="23"/>
      <c r="DI53" s="23"/>
      <c r="DJ53" s="23"/>
      <c r="DK53" s="23"/>
      <c r="DL53" s="23"/>
      <c r="DM53" s="23"/>
      <c r="DN53" s="23"/>
      <c r="DO53" s="23"/>
      <c r="DP53" s="23"/>
      <c r="DQ53" s="23"/>
      <c r="DR53" s="23"/>
      <c r="DS53" s="23"/>
      <c r="DT53" s="23"/>
      <c r="DU53" s="23"/>
      <c r="DV53" s="23"/>
      <c r="DW53" s="23"/>
      <c r="DX53" s="23"/>
      <c r="DY53" s="23"/>
      <c r="DZ53" s="23"/>
      <c r="EA53" s="23"/>
      <c r="EB53" s="23"/>
      <c r="EC53" s="23"/>
      <c r="ED53" s="23"/>
      <c r="EE53" s="23"/>
      <c r="EF53" s="23"/>
      <c r="EG53" s="23"/>
      <c r="EH53" s="23"/>
      <c r="EI53" s="23"/>
      <c r="EJ53" s="23"/>
      <c r="EK53" s="23"/>
      <c r="EL53" s="23"/>
      <c r="EM53" s="23"/>
      <c r="EN53" s="23"/>
      <c r="EO53" s="23"/>
      <c r="EP53" s="23"/>
      <c r="EQ53" s="23"/>
      <c r="ER53" s="23"/>
      <c r="ES53" s="23"/>
      <c r="ET53" s="23"/>
      <c r="EU53" s="23"/>
      <c r="EV53" s="23"/>
      <c r="EW53" s="23"/>
      <c r="EX53" s="23"/>
      <c r="EY53" s="23"/>
      <c r="EZ53" s="23"/>
      <c r="FA53" s="23"/>
      <c r="FB53" s="23"/>
      <c r="FC53" s="23"/>
      <c r="FD53" s="23"/>
      <c r="FE53" s="23"/>
      <c r="FF53" s="23"/>
      <c r="FG53" s="23"/>
      <c r="FH53" s="23"/>
      <c r="FI53" s="23"/>
      <c r="FJ53" s="23"/>
      <c r="FK53" s="23"/>
      <c r="FL53" s="23"/>
      <c r="FM53" s="23"/>
      <c r="FN53" s="23"/>
      <c r="FO53" s="23"/>
      <c r="FP53" s="23"/>
      <c r="FQ53" s="23"/>
      <c r="FR53" s="23"/>
      <c r="FS53" s="23"/>
      <c r="FT53" s="23"/>
      <c r="FU53" s="23"/>
      <c r="FV53" s="23"/>
      <c r="FW53" s="23"/>
      <c r="FX53" s="23"/>
      <c r="FY53" s="23"/>
      <c r="FZ53" s="23"/>
      <c r="GA53" s="23"/>
      <c r="GB53" s="23"/>
      <c r="GC53" s="23"/>
      <c r="GD53" s="23"/>
      <c r="GE53" s="23"/>
      <c r="GF53" s="23"/>
      <c r="GG53" s="23"/>
      <c r="GH53" s="23"/>
      <c r="GI53" s="23"/>
      <c r="GJ53" s="23"/>
      <c r="GK53" s="23"/>
      <c r="GL53" s="23"/>
      <c r="GM53" s="23"/>
      <c r="GN53" s="23"/>
      <c r="GO53" s="23"/>
      <c r="GP53" s="23"/>
      <c r="GQ53" s="23"/>
      <c r="GR53" s="23"/>
      <c r="GS53" s="23"/>
      <c r="GT53" s="23"/>
      <c r="GU53" s="23"/>
      <c r="GV53" s="23"/>
      <c r="GW53" s="23"/>
      <c r="GX53" s="23"/>
      <c r="GY53" s="23"/>
      <c r="GZ53" s="23"/>
      <c r="HA53" s="23"/>
      <c r="HB53" s="23"/>
      <c r="HC53" s="23"/>
      <c r="HD53" s="23"/>
      <c r="HE53" s="23"/>
      <c r="HF53" s="23"/>
      <c r="HG53" s="23"/>
      <c r="HH53" s="23"/>
      <c r="HI53" s="23"/>
      <c r="HJ53" s="23"/>
      <c r="HK53" s="23"/>
      <c r="HL53" s="23"/>
      <c r="HM53" s="23"/>
      <c r="HN53" s="23"/>
      <c r="HO53" s="23"/>
      <c r="HP53" s="23"/>
      <c r="HQ53" s="23"/>
      <c r="HR53" s="23"/>
      <c r="HS53" s="23"/>
      <c r="HT53" s="23"/>
      <c r="HU53" s="23"/>
      <c r="HV53" s="23"/>
      <c r="HW53" s="23"/>
    </row>
    <row r="54" spans="1:231" s="14" customFormat="1" ht="21" hidden="1" thickTop="1" thickBot="1">
      <c r="A54" s="599"/>
      <c r="B54" s="1684"/>
      <c r="C54" s="76"/>
      <c r="D54" s="76"/>
      <c r="E54" s="2134">
        <v>44106</v>
      </c>
      <c r="F54" s="2130" t="s">
        <v>4103</v>
      </c>
      <c r="G54" s="2130" t="s">
        <v>4992</v>
      </c>
      <c r="H54" s="2130">
        <v>44112</v>
      </c>
      <c r="I54" s="2145">
        <f t="shared" ref="I54" si="6">H54+23</f>
        <v>44135</v>
      </c>
      <c r="J54" s="2145">
        <f t="shared" ref="J54" si="7">H54+27</f>
        <v>44139</v>
      </c>
      <c r="K54" s="2145">
        <f t="shared" ref="K54" si="8">H54+30</f>
        <v>44142</v>
      </c>
      <c r="L54" s="2124"/>
      <c r="M54" s="72"/>
      <c r="N54" s="72"/>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c r="AS54" s="23"/>
      <c r="AT54" s="23"/>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c r="BT54" s="23"/>
      <c r="BU54" s="23"/>
      <c r="BV54" s="23"/>
      <c r="BW54" s="23"/>
      <c r="BX54" s="23"/>
      <c r="BY54" s="23"/>
      <c r="BZ54" s="23"/>
      <c r="CA54" s="23"/>
      <c r="CB54" s="23"/>
      <c r="CC54" s="23"/>
      <c r="CD54" s="23"/>
      <c r="CE54" s="23"/>
      <c r="CF54" s="23"/>
      <c r="CG54" s="23"/>
      <c r="CH54" s="23"/>
      <c r="CI54" s="23"/>
      <c r="CJ54" s="23"/>
      <c r="CK54" s="23"/>
      <c r="CL54" s="23"/>
      <c r="CM54" s="23"/>
      <c r="CN54" s="23"/>
      <c r="CO54" s="23"/>
      <c r="CP54" s="23"/>
      <c r="CQ54" s="23"/>
      <c r="CR54" s="23"/>
      <c r="CS54" s="23"/>
      <c r="CT54" s="23"/>
      <c r="CU54" s="23"/>
      <c r="CV54" s="23"/>
      <c r="CW54" s="23"/>
      <c r="CX54" s="23"/>
      <c r="CY54" s="23"/>
      <c r="CZ54" s="23"/>
      <c r="DA54" s="23"/>
      <c r="DB54" s="23"/>
      <c r="DC54" s="23"/>
      <c r="DD54" s="23"/>
      <c r="DE54" s="23"/>
      <c r="DF54" s="23"/>
      <c r="DG54" s="23"/>
      <c r="DH54" s="23"/>
      <c r="DI54" s="23"/>
      <c r="DJ54" s="23"/>
      <c r="DK54" s="23"/>
      <c r="DL54" s="23"/>
      <c r="DM54" s="23"/>
      <c r="DN54" s="23"/>
      <c r="DO54" s="23"/>
      <c r="DP54" s="23"/>
      <c r="DQ54" s="23"/>
      <c r="DR54" s="23"/>
      <c r="DS54" s="23"/>
      <c r="DT54" s="23"/>
      <c r="DU54" s="23"/>
      <c r="DV54" s="23"/>
      <c r="DW54" s="23"/>
      <c r="DX54" s="23"/>
      <c r="DY54" s="23"/>
      <c r="DZ54" s="23"/>
      <c r="EA54" s="23"/>
      <c r="EB54" s="23"/>
      <c r="EC54" s="23"/>
      <c r="ED54" s="23"/>
      <c r="EE54" s="23"/>
      <c r="EF54" s="23"/>
      <c r="EG54" s="23"/>
      <c r="EH54" s="23"/>
      <c r="EI54" s="23"/>
      <c r="EJ54" s="23"/>
      <c r="EK54" s="23"/>
      <c r="EL54" s="23"/>
      <c r="EM54" s="23"/>
      <c r="EN54" s="23"/>
      <c r="EO54" s="23"/>
      <c r="EP54" s="23"/>
      <c r="EQ54" s="23"/>
      <c r="ER54" s="23"/>
      <c r="ES54" s="23"/>
      <c r="ET54" s="23"/>
      <c r="EU54" s="23"/>
      <c r="EV54" s="23"/>
      <c r="EW54" s="23"/>
      <c r="EX54" s="23"/>
      <c r="EY54" s="23"/>
      <c r="EZ54" s="23"/>
      <c r="FA54" s="23"/>
      <c r="FB54" s="23"/>
      <c r="FC54" s="23"/>
      <c r="FD54" s="23"/>
      <c r="FE54" s="23"/>
      <c r="FF54" s="23"/>
      <c r="FG54" s="23"/>
      <c r="FH54" s="23"/>
      <c r="FI54" s="23"/>
      <c r="FJ54" s="23"/>
      <c r="FK54" s="23"/>
      <c r="FL54" s="23"/>
      <c r="FM54" s="23"/>
      <c r="FN54" s="23"/>
      <c r="FO54" s="23"/>
      <c r="FP54" s="23"/>
      <c r="FQ54" s="23"/>
      <c r="FR54" s="23"/>
      <c r="FS54" s="23"/>
      <c r="FT54" s="23"/>
      <c r="FU54" s="23"/>
      <c r="FV54" s="23"/>
      <c r="FW54" s="23"/>
      <c r="FX54" s="23"/>
      <c r="FY54" s="23"/>
      <c r="FZ54" s="23"/>
      <c r="GA54" s="23"/>
      <c r="GB54" s="23"/>
      <c r="GC54" s="23"/>
      <c r="GD54" s="23"/>
      <c r="GE54" s="23"/>
      <c r="GF54" s="23"/>
      <c r="GG54" s="23"/>
      <c r="GH54" s="23"/>
      <c r="GI54" s="23"/>
      <c r="GJ54" s="23"/>
      <c r="GK54" s="23"/>
      <c r="GL54" s="23"/>
      <c r="GM54" s="23"/>
      <c r="GN54" s="23"/>
      <c r="GO54" s="23"/>
      <c r="GP54" s="23"/>
      <c r="GQ54" s="23"/>
      <c r="GR54" s="23"/>
      <c r="GS54" s="23"/>
      <c r="GT54" s="23"/>
      <c r="GU54" s="23"/>
      <c r="GV54" s="23"/>
      <c r="GW54" s="23"/>
      <c r="GX54" s="23"/>
      <c r="GY54" s="23"/>
      <c r="GZ54" s="23"/>
      <c r="HA54" s="23"/>
      <c r="HB54" s="23"/>
      <c r="HC54" s="23"/>
      <c r="HD54" s="23"/>
      <c r="HE54" s="23"/>
      <c r="HF54" s="23"/>
      <c r="HG54" s="23"/>
      <c r="HH54" s="23"/>
      <c r="HI54" s="23"/>
      <c r="HJ54" s="23"/>
      <c r="HK54" s="23"/>
      <c r="HL54" s="23"/>
      <c r="HM54" s="23"/>
      <c r="HN54" s="23"/>
      <c r="HO54" s="23"/>
      <c r="HP54" s="23"/>
      <c r="HQ54" s="23"/>
      <c r="HR54" s="23"/>
      <c r="HS54" s="23"/>
      <c r="HT54" s="23"/>
      <c r="HU54" s="23"/>
      <c r="HV54" s="23"/>
      <c r="HW54" s="23"/>
    </row>
    <row r="55" spans="1:231" s="14" customFormat="1" ht="21" hidden="1" thickTop="1" thickBot="1">
      <c r="A55" s="599"/>
      <c r="B55" s="2133" t="s">
        <v>2789</v>
      </c>
      <c r="C55" s="279" t="s">
        <v>4728</v>
      </c>
      <c r="D55" s="279">
        <v>44093</v>
      </c>
      <c r="E55" s="1685"/>
      <c r="F55" s="2131"/>
      <c r="G55" s="2131"/>
      <c r="H55" s="2131"/>
      <c r="I55" s="2131"/>
      <c r="J55" s="2131"/>
      <c r="K55" s="2131"/>
      <c r="L55" s="2124"/>
      <c r="M55" s="72"/>
      <c r="N55" s="72"/>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3"/>
      <c r="BX55" s="23"/>
      <c r="BY55" s="23"/>
      <c r="BZ55" s="23"/>
      <c r="CA55" s="23"/>
      <c r="CB55" s="23"/>
      <c r="CC55" s="23"/>
      <c r="CD55" s="23"/>
      <c r="CE55" s="23"/>
      <c r="CF55" s="23"/>
      <c r="CG55" s="23"/>
      <c r="CH55" s="23"/>
      <c r="CI55" s="23"/>
      <c r="CJ55" s="23"/>
      <c r="CK55" s="23"/>
      <c r="CL55" s="23"/>
      <c r="CM55" s="23"/>
      <c r="CN55" s="23"/>
      <c r="CO55" s="23"/>
      <c r="CP55" s="23"/>
      <c r="CQ55" s="23"/>
      <c r="CR55" s="23"/>
      <c r="CS55" s="23"/>
      <c r="CT55" s="23"/>
      <c r="CU55" s="23"/>
      <c r="CV55" s="23"/>
      <c r="CW55" s="23"/>
      <c r="CX55" s="23"/>
      <c r="CY55" s="23"/>
      <c r="CZ55" s="23"/>
      <c r="DA55" s="23"/>
      <c r="DB55" s="23"/>
      <c r="DC55" s="23"/>
      <c r="DD55" s="23"/>
      <c r="DE55" s="23"/>
      <c r="DF55" s="23"/>
      <c r="DG55" s="23"/>
      <c r="DH55" s="23"/>
      <c r="DI55" s="23"/>
      <c r="DJ55" s="23"/>
      <c r="DK55" s="23"/>
      <c r="DL55" s="23"/>
      <c r="DM55" s="23"/>
      <c r="DN55" s="23"/>
      <c r="DO55" s="23"/>
      <c r="DP55" s="23"/>
      <c r="DQ55" s="23"/>
      <c r="DR55" s="23"/>
      <c r="DS55" s="23"/>
      <c r="DT55" s="23"/>
      <c r="DU55" s="23"/>
      <c r="DV55" s="23"/>
      <c r="DW55" s="23"/>
      <c r="DX55" s="23"/>
      <c r="DY55" s="23"/>
      <c r="DZ55" s="23"/>
      <c r="EA55" s="23"/>
      <c r="EB55" s="23"/>
      <c r="EC55" s="23"/>
      <c r="ED55" s="23"/>
      <c r="EE55" s="23"/>
      <c r="EF55" s="23"/>
      <c r="EG55" s="23"/>
      <c r="EH55" s="23"/>
      <c r="EI55" s="23"/>
      <c r="EJ55" s="23"/>
      <c r="EK55" s="23"/>
      <c r="EL55" s="23"/>
      <c r="EM55" s="23"/>
      <c r="EN55" s="23"/>
      <c r="EO55" s="23"/>
      <c r="EP55" s="23"/>
      <c r="EQ55" s="23"/>
      <c r="ER55" s="23"/>
      <c r="ES55" s="23"/>
      <c r="ET55" s="23"/>
      <c r="EU55" s="23"/>
      <c r="EV55" s="23"/>
      <c r="EW55" s="23"/>
      <c r="EX55" s="23"/>
      <c r="EY55" s="23"/>
      <c r="EZ55" s="23"/>
      <c r="FA55" s="23"/>
      <c r="FB55" s="23"/>
      <c r="FC55" s="23"/>
      <c r="FD55" s="23"/>
      <c r="FE55" s="23"/>
      <c r="FF55" s="23"/>
      <c r="FG55" s="23"/>
      <c r="FH55" s="23"/>
      <c r="FI55" s="23"/>
      <c r="FJ55" s="23"/>
      <c r="FK55" s="23"/>
      <c r="FL55" s="23"/>
      <c r="FM55" s="23"/>
      <c r="FN55" s="23"/>
      <c r="FO55" s="23"/>
      <c r="FP55" s="23"/>
      <c r="FQ55" s="23"/>
      <c r="FR55" s="23"/>
      <c r="FS55" s="23"/>
      <c r="FT55" s="23"/>
      <c r="FU55" s="23"/>
      <c r="FV55" s="23"/>
      <c r="FW55" s="23"/>
      <c r="FX55" s="23"/>
      <c r="FY55" s="23"/>
      <c r="FZ55" s="23"/>
      <c r="GA55" s="23"/>
      <c r="GB55" s="23"/>
      <c r="GC55" s="23"/>
      <c r="GD55" s="23"/>
      <c r="GE55" s="23"/>
      <c r="GF55" s="23"/>
      <c r="GG55" s="23"/>
      <c r="GH55" s="23"/>
      <c r="GI55" s="23"/>
      <c r="GJ55" s="23"/>
      <c r="GK55" s="23"/>
      <c r="GL55" s="23"/>
      <c r="GM55" s="23"/>
      <c r="GN55" s="23"/>
      <c r="GO55" s="23"/>
      <c r="GP55" s="23"/>
      <c r="GQ55" s="23"/>
      <c r="GR55" s="23"/>
      <c r="GS55" s="23"/>
      <c r="GT55" s="23"/>
      <c r="GU55" s="23"/>
      <c r="GV55" s="23"/>
      <c r="GW55" s="23"/>
      <c r="GX55" s="23"/>
      <c r="GY55" s="23"/>
      <c r="GZ55" s="23"/>
      <c r="HA55" s="23"/>
      <c r="HB55" s="23"/>
      <c r="HC55" s="23"/>
      <c r="HD55" s="23"/>
      <c r="HE55" s="23"/>
      <c r="HF55" s="23"/>
      <c r="HG55" s="23"/>
      <c r="HH55" s="23"/>
      <c r="HI55" s="23"/>
      <c r="HJ55" s="23"/>
      <c r="HK55" s="23"/>
      <c r="HL55" s="23"/>
      <c r="HM55" s="23"/>
      <c r="HN55" s="23"/>
      <c r="HO55" s="23"/>
      <c r="HP55" s="23"/>
      <c r="HQ55" s="23"/>
      <c r="HR55" s="23"/>
      <c r="HS55" s="23"/>
      <c r="HT55" s="23"/>
      <c r="HU55" s="23"/>
      <c r="HV55" s="23"/>
      <c r="HW55" s="23"/>
    </row>
    <row r="56" spans="1:231" s="14" customFormat="1" ht="21" hidden="1" thickTop="1" thickBot="1">
      <c r="A56" s="599"/>
      <c r="B56" s="1684"/>
      <c r="C56" s="76"/>
      <c r="D56" s="76"/>
      <c r="E56" s="2134">
        <v>44113</v>
      </c>
      <c r="F56" s="2130" t="s">
        <v>4968</v>
      </c>
      <c r="G56" s="2130" t="s">
        <v>4993</v>
      </c>
      <c r="H56" s="2130">
        <v>44119</v>
      </c>
      <c r="I56" s="2145">
        <f t="shared" ref="I56" si="9">H56+23</f>
        <v>44142</v>
      </c>
      <c r="J56" s="2145">
        <f t="shared" ref="J56" si="10">H56+27</f>
        <v>44146</v>
      </c>
      <c r="K56" s="2145">
        <f t="shared" ref="K56" si="11">H56+30</f>
        <v>44149</v>
      </c>
      <c r="L56" s="2124"/>
      <c r="M56" s="72"/>
      <c r="N56" s="72"/>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c r="BT56" s="23"/>
      <c r="BU56" s="23"/>
      <c r="BV56" s="23"/>
      <c r="BW56" s="23"/>
      <c r="BX56" s="23"/>
      <c r="BY56" s="23"/>
      <c r="BZ56" s="23"/>
      <c r="CA56" s="23"/>
      <c r="CB56" s="23"/>
      <c r="CC56" s="23"/>
      <c r="CD56" s="23"/>
      <c r="CE56" s="23"/>
      <c r="CF56" s="23"/>
      <c r="CG56" s="23"/>
      <c r="CH56" s="23"/>
      <c r="CI56" s="23"/>
      <c r="CJ56" s="23"/>
      <c r="CK56" s="23"/>
      <c r="CL56" s="23"/>
      <c r="CM56" s="23"/>
      <c r="CN56" s="23"/>
      <c r="CO56" s="23"/>
      <c r="CP56" s="23"/>
      <c r="CQ56" s="23"/>
      <c r="CR56" s="23"/>
      <c r="CS56" s="23"/>
      <c r="CT56" s="23"/>
      <c r="CU56" s="23"/>
      <c r="CV56" s="23"/>
      <c r="CW56" s="23"/>
      <c r="CX56" s="23"/>
      <c r="CY56" s="23"/>
      <c r="CZ56" s="23"/>
      <c r="DA56" s="23"/>
      <c r="DB56" s="23"/>
      <c r="DC56" s="23"/>
      <c r="DD56" s="23"/>
      <c r="DE56" s="23"/>
      <c r="DF56" s="23"/>
      <c r="DG56" s="23"/>
      <c r="DH56" s="23"/>
      <c r="DI56" s="23"/>
      <c r="DJ56" s="23"/>
      <c r="DK56" s="23"/>
      <c r="DL56" s="23"/>
      <c r="DM56" s="23"/>
      <c r="DN56" s="23"/>
      <c r="DO56" s="23"/>
      <c r="DP56" s="23"/>
      <c r="DQ56" s="23"/>
      <c r="DR56" s="23"/>
      <c r="DS56" s="23"/>
      <c r="DT56" s="23"/>
      <c r="DU56" s="23"/>
      <c r="DV56" s="23"/>
      <c r="DW56" s="23"/>
      <c r="DX56" s="23"/>
      <c r="DY56" s="23"/>
      <c r="DZ56" s="23"/>
      <c r="EA56" s="23"/>
      <c r="EB56" s="23"/>
      <c r="EC56" s="23"/>
      <c r="ED56" s="23"/>
      <c r="EE56" s="23"/>
      <c r="EF56" s="23"/>
      <c r="EG56" s="23"/>
      <c r="EH56" s="23"/>
      <c r="EI56" s="23"/>
      <c r="EJ56" s="23"/>
      <c r="EK56" s="23"/>
      <c r="EL56" s="23"/>
      <c r="EM56" s="23"/>
      <c r="EN56" s="23"/>
      <c r="EO56" s="23"/>
      <c r="EP56" s="23"/>
      <c r="EQ56" s="23"/>
      <c r="ER56" s="23"/>
      <c r="ES56" s="23"/>
      <c r="ET56" s="23"/>
      <c r="EU56" s="23"/>
      <c r="EV56" s="23"/>
      <c r="EW56" s="23"/>
      <c r="EX56" s="23"/>
      <c r="EY56" s="23"/>
      <c r="EZ56" s="23"/>
      <c r="FA56" s="23"/>
      <c r="FB56" s="23"/>
      <c r="FC56" s="23"/>
      <c r="FD56" s="23"/>
      <c r="FE56" s="23"/>
      <c r="FF56" s="23"/>
      <c r="FG56" s="23"/>
      <c r="FH56" s="23"/>
      <c r="FI56" s="23"/>
      <c r="FJ56" s="23"/>
      <c r="FK56" s="23"/>
      <c r="FL56" s="23"/>
      <c r="FM56" s="23"/>
      <c r="FN56" s="23"/>
      <c r="FO56" s="23"/>
      <c r="FP56" s="23"/>
      <c r="FQ56" s="23"/>
      <c r="FR56" s="23"/>
      <c r="FS56" s="23"/>
      <c r="FT56" s="23"/>
      <c r="FU56" s="23"/>
      <c r="FV56" s="23"/>
      <c r="FW56" s="23"/>
      <c r="FX56" s="23"/>
      <c r="FY56" s="23"/>
      <c r="FZ56" s="23"/>
      <c r="GA56" s="23"/>
      <c r="GB56" s="23"/>
      <c r="GC56" s="23"/>
      <c r="GD56" s="23"/>
      <c r="GE56" s="23"/>
      <c r="GF56" s="23"/>
      <c r="GG56" s="23"/>
      <c r="GH56" s="23"/>
      <c r="GI56" s="23"/>
      <c r="GJ56" s="23"/>
      <c r="GK56" s="23"/>
      <c r="GL56" s="23"/>
      <c r="GM56" s="23"/>
      <c r="GN56" s="23"/>
      <c r="GO56" s="23"/>
      <c r="GP56" s="23"/>
      <c r="GQ56" s="23"/>
      <c r="GR56" s="23"/>
      <c r="GS56" s="23"/>
      <c r="GT56" s="23"/>
      <c r="GU56" s="23"/>
      <c r="GV56" s="23"/>
      <c r="GW56" s="23"/>
      <c r="GX56" s="23"/>
      <c r="GY56" s="23"/>
      <c r="GZ56" s="23"/>
      <c r="HA56" s="23"/>
      <c r="HB56" s="23"/>
      <c r="HC56" s="23"/>
      <c r="HD56" s="23"/>
      <c r="HE56" s="23"/>
      <c r="HF56" s="23"/>
      <c r="HG56" s="23"/>
      <c r="HH56" s="23"/>
      <c r="HI56" s="23"/>
      <c r="HJ56" s="23"/>
      <c r="HK56" s="23"/>
      <c r="HL56" s="23"/>
      <c r="HM56" s="23"/>
      <c r="HN56" s="23"/>
      <c r="HO56" s="23"/>
      <c r="HP56" s="23"/>
      <c r="HQ56" s="23"/>
      <c r="HR56" s="23"/>
      <c r="HS56" s="23"/>
      <c r="HT56" s="23"/>
      <c r="HU56" s="23"/>
      <c r="HV56" s="23"/>
      <c r="HW56" s="23"/>
    </row>
    <row r="57" spans="1:231" s="14" customFormat="1" ht="21" hidden="1" thickTop="1" thickBot="1">
      <c r="A57" s="599"/>
      <c r="B57" s="2133" t="s">
        <v>3064</v>
      </c>
      <c r="C57" s="279" t="s">
        <v>4730</v>
      </c>
      <c r="D57" s="279">
        <v>44100</v>
      </c>
      <c r="E57" s="2132"/>
      <c r="F57" s="2131"/>
      <c r="G57" s="2131"/>
      <c r="H57" s="2131"/>
      <c r="I57" s="2131"/>
      <c r="J57" s="2131"/>
      <c r="K57" s="2131"/>
      <c r="L57" s="2124"/>
      <c r="M57" s="72"/>
      <c r="N57" s="72"/>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c r="CA57" s="23"/>
      <c r="CB57" s="23"/>
      <c r="CC57" s="23"/>
      <c r="CD57" s="23"/>
      <c r="CE57" s="23"/>
      <c r="CF57" s="23"/>
      <c r="CG57" s="23"/>
      <c r="CH57" s="23"/>
      <c r="CI57" s="23"/>
      <c r="CJ57" s="23"/>
      <c r="CK57" s="23"/>
      <c r="CL57" s="23"/>
      <c r="CM57" s="23"/>
      <c r="CN57" s="23"/>
      <c r="CO57" s="23"/>
      <c r="CP57" s="23"/>
      <c r="CQ57" s="23"/>
      <c r="CR57" s="23"/>
      <c r="CS57" s="23"/>
      <c r="CT57" s="23"/>
      <c r="CU57" s="23"/>
      <c r="CV57" s="23"/>
      <c r="CW57" s="23"/>
      <c r="CX57" s="23"/>
      <c r="CY57" s="23"/>
      <c r="CZ57" s="23"/>
      <c r="DA57" s="23"/>
      <c r="DB57" s="23"/>
      <c r="DC57" s="23"/>
      <c r="DD57" s="23"/>
      <c r="DE57" s="23"/>
      <c r="DF57" s="23"/>
      <c r="DG57" s="23"/>
      <c r="DH57" s="23"/>
      <c r="DI57" s="23"/>
      <c r="DJ57" s="23"/>
      <c r="DK57" s="23"/>
      <c r="DL57" s="23"/>
      <c r="DM57" s="23"/>
      <c r="DN57" s="23"/>
      <c r="DO57" s="23"/>
      <c r="DP57" s="23"/>
      <c r="DQ57" s="23"/>
      <c r="DR57" s="23"/>
      <c r="DS57" s="23"/>
      <c r="DT57" s="23"/>
      <c r="DU57" s="23"/>
      <c r="DV57" s="23"/>
      <c r="DW57" s="23"/>
      <c r="DX57" s="23"/>
      <c r="DY57" s="23"/>
      <c r="DZ57" s="23"/>
      <c r="EA57" s="23"/>
      <c r="EB57" s="23"/>
      <c r="EC57" s="23"/>
      <c r="ED57" s="23"/>
      <c r="EE57" s="23"/>
      <c r="EF57" s="23"/>
      <c r="EG57" s="23"/>
      <c r="EH57" s="23"/>
      <c r="EI57" s="23"/>
      <c r="EJ57" s="23"/>
      <c r="EK57" s="23"/>
      <c r="EL57" s="23"/>
      <c r="EM57" s="23"/>
      <c r="EN57" s="23"/>
      <c r="EO57" s="23"/>
      <c r="EP57" s="23"/>
      <c r="EQ57" s="23"/>
      <c r="ER57" s="23"/>
      <c r="ES57" s="23"/>
      <c r="ET57" s="23"/>
      <c r="EU57" s="23"/>
      <c r="EV57" s="23"/>
      <c r="EW57" s="23"/>
      <c r="EX57" s="23"/>
      <c r="EY57" s="23"/>
      <c r="EZ57" s="23"/>
      <c r="FA57" s="23"/>
      <c r="FB57" s="23"/>
      <c r="FC57" s="23"/>
      <c r="FD57" s="23"/>
      <c r="FE57" s="23"/>
      <c r="FF57" s="23"/>
      <c r="FG57" s="23"/>
      <c r="FH57" s="23"/>
      <c r="FI57" s="23"/>
      <c r="FJ57" s="23"/>
      <c r="FK57" s="23"/>
      <c r="FL57" s="23"/>
      <c r="FM57" s="23"/>
      <c r="FN57" s="23"/>
      <c r="FO57" s="23"/>
      <c r="FP57" s="23"/>
      <c r="FQ57" s="23"/>
      <c r="FR57" s="23"/>
      <c r="FS57" s="23"/>
      <c r="FT57" s="23"/>
      <c r="FU57" s="23"/>
      <c r="FV57" s="23"/>
      <c r="FW57" s="23"/>
      <c r="FX57" s="23"/>
      <c r="FY57" s="23"/>
      <c r="FZ57" s="23"/>
      <c r="GA57" s="23"/>
      <c r="GB57" s="23"/>
      <c r="GC57" s="23"/>
      <c r="GD57" s="23"/>
      <c r="GE57" s="23"/>
      <c r="GF57" s="23"/>
      <c r="GG57" s="23"/>
      <c r="GH57" s="23"/>
      <c r="GI57" s="23"/>
      <c r="GJ57" s="23"/>
      <c r="GK57" s="23"/>
      <c r="GL57" s="23"/>
      <c r="GM57" s="23"/>
      <c r="GN57" s="23"/>
      <c r="GO57" s="23"/>
      <c r="GP57" s="23"/>
      <c r="GQ57" s="23"/>
      <c r="GR57" s="23"/>
      <c r="GS57" s="23"/>
      <c r="GT57" s="23"/>
      <c r="GU57" s="23"/>
      <c r="GV57" s="23"/>
      <c r="GW57" s="23"/>
      <c r="GX57" s="23"/>
      <c r="GY57" s="23"/>
      <c r="GZ57" s="23"/>
      <c r="HA57" s="23"/>
      <c r="HB57" s="23"/>
      <c r="HC57" s="23"/>
      <c r="HD57" s="23"/>
      <c r="HE57" s="23"/>
      <c r="HF57" s="23"/>
      <c r="HG57" s="23"/>
      <c r="HH57" s="23"/>
      <c r="HI57" s="23"/>
      <c r="HJ57" s="23"/>
      <c r="HK57" s="23"/>
      <c r="HL57" s="23"/>
      <c r="HM57" s="23"/>
      <c r="HN57" s="23"/>
      <c r="HO57" s="23"/>
      <c r="HP57" s="23"/>
      <c r="HQ57" s="23"/>
      <c r="HR57" s="23"/>
      <c r="HS57" s="23"/>
      <c r="HT57" s="23"/>
      <c r="HU57" s="23"/>
      <c r="HV57" s="23"/>
      <c r="HW57" s="23"/>
    </row>
    <row r="58" spans="1:231" s="14" customFormat="1" ht="21" hidden="1" thickTop="1" thickBot="1">
      <c r="A58" s="599"/>
      <c r="B58" s="1684"/>
      <c r="C58" s="76"/>
      <c r="D58" s="76"/>
      <c r="E58" s="2134">
        <v>44120</v>
      </c>
      <c r="F58" s="2130" t="s">
        <v>4984</v>
      </c>
      <c r="G58" s="2130" t="s">
        <v>4994</v>
      </c>
      <c r="H58" s="2130">
        <v>44126</v>
      </c>
      <c r="I58" s="2145">
        <f t="shared" ref="I58" si="12">H58+23</f>
        <v>44149</v>
      </c>
      <c r="J58" s="2145">
        <f t="shared" ref="J58" si="13">H58+27</f>
        <v>44153</v>
      </c>
      <c r="K58" s="2145">
        <f t="shared" ref="K58" si="14">H58+30</f>
        <v>44156</v>
      </c>
      <c r="L58" s="2124"/>
      <c r="M58" s="72"/>
      <c r="N58" s="72"/>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c r="BT58" s="23"/>
      <c r="BU58" s="23"/>
      <c r="BV58" s="23"/>
      <c r="BW58" s="23"/>
      <c r="BX58" s="23"/>
      <c r="BY58" s="23"/>
      <c r="BZ58" s="23"/>
      <c r="CA58" s="23"/>
      <c r="CB58" s="23"/>
      <c r="CC58" s="23"/>
      <c r="CD58" s="23"/>
      <c r="CE58" s="23"/>
      <c r="CF58" s="23"/>
      <c r="CG58" s="23"/>
      <c r="CH58" s="23"/>
      <c r="CI58" s="23"/>
      <c r="CJ58" s="23"/>
      <c r="CK58" s="23"/>
      <c r="CL58" s="23"/>
      <c r="CM58" s="23"/>
      <c r="CN58" s="23"/>
      <c r="CO58" s="23"/>
      <c r="CP58" s="23"/>
      <c r="CQ58" s="23"/>
      <c r="CR58" s="23"/>
      <c r="CS58" s="23"/>
      <c r="CT58" s="23"/>
      <c r="CU58" s="23"/>
      <c r="CV58" s="23"/>
      <c r="CW58" s="23"/>
      <c r="CX58" s="23"/>
      <c r="CY58" s="23"/>
      <c r="CZ58" s="23"/>
      <c r="DA58" s="23"/>
      <c r="DB58" s="23"/>
      <c r="DC58" s="23"/>
      <c r="DD58" s="23"/>
      <c r="DE58" s="23"/>
      <c r="DF58" s="23"/>
      <c r="DG58" s="23"/>
      <c r="DH58" s="23"/>
      <c r="DI58" s="23"/>
      <c r="DJ58" s="23"/>
      <c r="DK58" s="23"/>
      <c r="DL58" s="23"/>
      <c r="DM58" s="23"/>
      <c r="DN58" s="23"/>
      <c r="DO58" s="23"/>
      <c r="DP58" s="23"/>
      <c r="DQ58" s="23"/>
      <c r="DR58" s="23"/>
      <c r="DS58" s="23"/>
      <c r="DT58" s="23"/>
      <c r="DU58" s="23"/>
      <c r="DV58" s="23"/>
      <c r="DW58" s="23"/>
      <c r="DX58" s="23"/>
      <c r="DY58" s="23"/>
      <c r="DZ58" s="23"/>
      <c r="EA58" s="23"/>
      <c r="EB58" s="23"/>
      <c r="EC58" s="23"/>
      <c r="ED58" s="23"/>
      <c r="EE58" s="23"/>
      <c r="EF58" s="23"/>
      <c r="EG58" s="23"/>
      <c r="EH58" s="23"/>
      <c r="EI58" s="23"/>
      <c r="EJ58" s="23"/>
      <c r="EK58" s="23"/>
      <c r="EL58" s="23"/>
      <c r="EM58" s="23"/>
      <c r="EN58" s="23"/>
      <c r="EO58" s="23"/>
      <c r="EP58" s="23"/>
      <c r="EQ58" s="23"/>
      <c r="ER58" s="23"/>
      <c r="ES58" s="23"/>
      <c r="ET58" s="23"/>
      <c r="EU58" s="23"/>
      <c r="EV58" s="23"/>
      <c r="EW58" s="23"/>
      <c r="EX58" s="23"/>
      <c r="EY58" s="23"/>
      <c r="EZ58" s="23"/>
      <c r="FA58" s="23"/>
      <c r="FB58" s="23"/>
      <c r="FC58" s="23"/>
      <c r="FD58" s="23"/>
      <c r="FE58" s="23"/>
      <c r="FF58" s="23"/>
      <c r="FG58" s="23"/>
      <c r="FH58" s="23"/>
      <c r="FI58" s="23"/>
      <c r="FJ58" s="23"/>
      <c r="FK58" s="23"/>
      <c r="FL58" s="23"/>
      <c r="FM58" s="23"/>
      <c r="FN58" s="23"/>
      <c r="FO58" s="23"/>
      <c r="FP58" s="23"/>
      <c r="FQ58" s="23"/>
      <c r="FR58" s="23"/>
      <c r="FS58" s="23"/>
      <c r="FT58" s="23"/>
      <c r="FU58" s="23"/>
      <c r="FV58" s="23"/>
      <c r="FW58" s="23"/>
      <c r="FX58" s="23"/>
      <c r="FY58" s="23"/>
      <c r="FZ58" s="23"/>
      <c r="GA58" s="23"/>
      <c r="GB58" s="23"/>
      <c r="GC58" s="23"/>
      <c r="GD58" s="23"/>
      <c r="GE58" s="23"/>
      <c r="GF58" s="23"/>
      <c r="GG58" s="23"/>
      <c r="GH58" s="23"/>
      <c r="GI58" s="23"/>
      <c r="GJ58" s="23"/>
      <c r="GK58" s="23"/>
      <c r="GL58" s="23"/>
      <c r="GM58" s="23"/>
      <c r="GN58" s="23"/>
      <c r="GO58" s="23"/>
      <c r="GP58" s="23"/>
      <c r="GQ58" s="23"/>
      <c r="GR58" s="23"/>
      <c r="GS58" s="23"/>
      <c r="GT58" s="23"/>
      <c r="GU58" s="23"/>
      <c r="GV58" s="23"/>
      <c r="GW58" s="23"/>
      <c r="GX58" s="23"/>
      <c r="GY58" s="23"/>
      <c r="GZ58" s="23"/>
      <c r="HA58" s="23"/>
      <c r="HB58" s="23"/>
      <c r="HC58" s="23"/>
      <c r="HD58" s="23"/>
      <c r="HE58" s="23"/>
      <c r="HF58" s="23"/>
      <c r="HG58" s="23"/>
      <c r="HH58" s="23"/>
      <c r="HI58" s="23"/>
      <c r="HJ58" s="23"/>
      <c r="HK58" s="23"/>
      <c r="HL58" s="23"/>
      <c r="HM58" s="23"/>
      <c r="HN58" s="23"/>
      <c r="HO58" s="23"/>
      <c r="HP58" s="23"/>
      <c r="HQ58" s="23"/>
      <c r="HR58" s="23"/>
      <c r="HS58" s="23"/>
      <c r="HT58" s="23"/>
      <c r="HU58" s="23"/>
      <c r="HV58" s="23"/>
      <c r="HW58" s="23"/>
    </row>
    <row r="59" spans="1:231" s="14" customFormat="1" ht="21" hidden="1" thickTop="1" thickBot="1">
      <c r="A59" s="599"/>
      <c r="B59" s="2133" t="s">
        <v>3350</v>
      </c>
      <c r="C59" s="279" t="s">
        <v>4731</v>
      </c>
      <c r="D59" s="279">
        <v>44107</v>
      </c>
      <c r="E59" s="1685"/>
      <c r="F59" s="2131"/>
      <c r="G59" s="2131"/>
      <c r="H59" s="2131"/>
      <c r="I59" s="2131"/>
      <c r="J59" s="2131"/>
      <c r="K59" s="2131"/>
      <c r="L59" s="2124"/>
      <c r="M59" s="72"/>
      <c r="N59" s="72"/>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c r="BT59" s="23"/>
      <c r="BU59" s="23"/>
      <c r="BV59" s="23"/>
      <c r="BW59" s="23"/>
      <c r="BX59" s="23"/>
      <c r="BY59" s="23"/>
      <c r="BZ59" s="23"/>
      <c r="CA59" s="23"/>
      <c r="CB59" s="23"/>
      <c r="CC59" s="23"/>
      <c r="CD59" s="23"/>
      <c r="CE59" s="23"/>
      <c r="CF59" s="23"/>
      <c r="CG59" s="23"/>
      <c r="CH59" s="23"/>
      <c r="CI59" s="23"/>
      <c r="CJ59" s="23"/>
      <c r="CK59" s="23"/>
      <c r="CL59" s="23"/>
      <c r="CM59" s="23"/>
      <c r="CN59" s="23"/>
      <c r="CO59" s="23"/>
      <c r="CP59" s="23"/>
      <c r="CQ59" s="23"/>
      <c r="CR59" s="23"/>
      <c r="CS59" s="23"/>
      <c r="CT59" s="23"/>
      <c r="CU59" s="23"/>
      <c r="CV59" s="23"/>
      <c r="CW59" s="23"/>
      <c r="CX59" s="23"/>
      <c r="CY59" s="23"/>
      <c r="CZ59" s="23"/>
      <c r="DA59" s="23"/>
      <c r="DB59" s="23"/>
      <c r="DC59" s="23"/>
      <c r="DD59" s="23"/>
      <c r="DE59" s="23"/>
      <c r="DF59" s="23"/>
      <c r="DG59" s="23"/>
      <c r="DH59" s="23"/>
      <c r="DI59" s="23"/>
      <c r="DJ59" s="23"/>
      <c r="DK59" s="23"/>
      <c r="DL59" s="23"/>
      <c r="DM59" s="23"/>
      <c r="DN59" s="23"/>
      <c r="DO59" s="23"/>
      <c r="DP59" s="23"/>
      <c r="DQ59" s="23"/>
      <c r="DR59" s="23"/>
      <c r="DS59" s="23"/>
      <c r="DT59" s="23"/>
      <c r="DU59" s="23"/>
      <c r="DV59" s="23"/>
      <c r="DW59" s="23"/>
      <c r="DX59" s="23"/>
      <c r="DY59" s="23"/>
      <c r="DZ59" s="23"/>
      <c r="EA59" s="23"/>
      <c r="EB59" s="23"/>
      <c r="EC59" s="23"/>
      <c r="ED59" s="23"/>
      <c r="EE59" s="23"/>
      <c r="EF59" s="23"/>
      <c r="EG59" s="23"/>
      <c r="EH59" s="23"/>
      <c r="EI59" s="23"/>
      <c r="EJ59" s="23"/>
      <c r="EK59" s="23"/>
      <c r="EL59" s="23"/>
      <c r="EM59" s="23"/>
      <c r="EN59" s="23"/>
      <c r="EO59" s="23"/>
      <c r="EP59" s="23"/>
      <c r="EQ59" s="23"/>
      <c r="ER59" s="23"/>
      <c r="ES59" s="23"/>
      <c r="ET59" s="23"/>
      <c r="EU59" s="23"/>
      <c r="EV59" s="23"/>
      <c r="EW59" s="23"/>
      <c r="EX59" s="23"/>
      <c r="EY59" s="23"/>
      <c r="EZ59" s="23"/>
      <c r="FA59" s="23"/>
      <c r="FB59" s="23"/>
      <c r="FC59" s="23"/>
      <c r="FD59" s="23"/>
      <c r="FE59" s="23"/>
      <c r="FF59" s="23"/>
      <c r="FG59" s="23"/>
      <c r="FH59" s="23"/>
      <c r="FI59" s="23"/>
      <c r="FJ59" s="23"/>
      <c r="FK59" s="23"/>
      <c r="FL59" s="23"/>
      <c r="FM59" s="23"/>
      <c r="FN59" s="23"/>
      <c r="FO59" s="23"/>
      <c r="FP59" s="23"/>
      <c r="FQ59" s="23"/>
      <c r="FR59" s="23"/>
      <c r="FS59" s="23"/>
      <c r="FT59" s="23"/>
      <c r="FU59" s="23"/>
      <c r="FV59" s="23"/>
      <c r="FW59" s="23"/>
      <c r="FX59" s="23"/>
      <c r="FY59" s="23"/>
      <c r="FZ59" s="23"/>
      <c r="GA59" s="23"/>
      <c r="GB59" s="23"/>
      <c r="GC59" s="23"/>
      <c r="GD59" s="23"/>
      <c r="GE59" s="23"/>
      <c r="GF59" s="23"/>
      <c r="GG59" s="23"/>
      <c r="GH59" s="23"/>
      <c r="GI59" s="23"/>
      <c r="GJ59" s="23"/>
      <c r="GK59" s="23"/>
      <c r="GL59" s="23"/>
      <c r="GM59" s="23"/>
      <c r="GN59" s="23"/>
      <c r="GO59" s="23"/>
      <c r="GP59" s="23"/>
      <c r="GQ59" s="23"/>
      <c r="GR59" s="23"/>
      <c r="GS59" s="23"/>
      <c r="GT59" s="23"/>
      <c r="GU59" s="23"/>
      <c r="GV59" s="23"/>
      <c r="GW59" s="23"/>
      <c r="GX59" s="23"/>
      <c r="GY59" s="23"/>
      <c r="GZ59" s="23"/>
      <c r="HA59" s="23"/>
      <c r="HB59" s="23"/>
      <c r="HC59" s="23"/>
      <c r="HD59" s="23"/>
      <c r="HE59" s="23"/>
      <c r="HF59" s="23"/>
      <c r="HG59" s="23"/>
      <c r="HH59" s="23"/>
      <c r="HI59" s="23"/>
      <c r="HJ59" s="23"/>
      <c r="HK59" s="23"/>
      <c r="HL59" s="23"/>
      <c r="HM59" s="23"/>
      <c r="HN59" s="23"/>
      <c r="HO59" s="23"/>
      <c r="HP59" s="23"/>
      <c r="HQ59" s="23"/>
      <c r="HR59" s="23"/>
      <c r="HS59" s="23"/>
      <c r="HT59" s="23"/>
      <c r="HU59" s="23"/>
      <c r="HV59" s="23"/>
      <c r="HW59" s="23"/>
    </row>
    <row r="60" spans="1:231" s="14" customFormat="1" ht="21" hidden="1" thickTop="1" thickBot="1">
      <c r="A60" s="599"/>
      <c r="B60" s="1684"/>
      <c r="C60" s="76"/>
      <c r="D60" s="76"/>
      <c r="E60" s="2134">
        <v>44129</v>
      </c>
      <c r="F60" s="2130" t="s">
        <v>4972</v>
      </c>
      <c r="G60" s="2130" t="s">
        <v>4995</v>
      </c>
      <c r="H60" s="2130">
        <v>44133</v>
      </c>
      <c r="I60" s="2145">
        <f t="shared" ref="I60" si="15">H60+23</f>
        <v>44156</v>
      </c>
      <c r="J60" s="2145">
        <f t="shared" ref="J60" si="16">H60+27</f>
        <v>44160</v>
      </c>
      <c r="K60" s="2145">
        <f t="shared" ref="K60" si="17">H60+30</f>
        <v>44163</v>
      </c>
      <c r="L60" s="2124"/>
      <c r="M60" s="72"/>
      <c r="N60" s="72"/>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c r="AS60" s="23"/>
      <c r="AT60" s="23"/>
      <c r="AU60" s="23"/>
      <c r="AV60" s="23"/>
      <c r="AW60" s="23"/>
      <c r="AX60" s="23"/>
      <c r="AY60" s="23"/>
      <c r="AZ60" s="23"/>
      <c r="BA60" s="23"/>
      <c r="BB60" s="23"/>
      <c r="BC60" s="23"/>
      <c r="BD60" s="23"/>
      <c r="BE60" s="23"/>
      <c r="BF60" s="23"/>
      <c r="BG60" s="23"/>
      <c r="BH60" s="23"/>
      <c r="BI60" s="23"/>
      <c r="BJ60" s="23"/>
      <c r="BK60" s="23"/>
      <c r="BL60" s="23"/>
      <c r="BM60" s="23"/>
      <c r="BN60" s="23"/>
      <c r="BO60" s="23"/>
      <c r="BP60" s="23"/>
      <c r="BQ60" s="23"/>
      <c r="BR60" s="23"/>
      <c r="BS60" s="23"/>
      <c r="BT60" s="23"/>
      <c r="BU60" s="23"/>
      <c r="BV60" s="23"/>
      <c r="BW60" s="23"/>
      <c r="BX60" s="23"/>
      <c r="BY60" s="23"/>
      <c r="BZ60" s="23"/>
      <c r="CA60" s="23"/>
      <c r="CB60" s="23"/>
      <c r="CC60" s="23"/>
      <c r="CD60" s="23"/>
      <c r="CE60" s="23"/>
      <c r="CF60" s="23"/>
      <c r="CG60" s="23"/>
      <c r="CH60" s="23"/>
      <c r="CI60" s="23"/>
      <c r="CJ60" s="23"/>
      <c r="CK60" s="23"/>
      <c r="CL60" s="23"/>
      <c r="CM60" s="23"/>
      <c r="CN60" s="23"/>
      <c r="CO60" s="23"/>
      <c r="CP60" s="23"/>
      <c r="CQ60" s="23"/>
      <c r="CR60" s="23"/>
      <c r="CS60" s="23"/>
      <c r="CT60" s="23"/>
      <c r="CU60" s="23"/>
      <c r="CV60" s="23"/>
      <c r="CW60" s="23"/>
      <c r="CX60" s="23"/>
      <c r="CY60" s="23"/>
      <c r="CZ60" s="23"/>
      <c r="DA60" s="23"/>
      <c r="DB60" s="23"/>
      <c r="DC60" s="23"/>
      <c r="DD60" s="23"/>
      <c r="DE60" s="23"/>
      <c r="DF60" s="23"/>
      <c r="DG60" s="23"/>
      <c r="DH60" s="23"/>
      <c r="DI60" s="23"/>
      <c r="DJ60" s="23"/>
      <c r="DK60" s="23"/>
      <c r="DL60" s="23"/>
      <c r="DM60" s="23"/>
      <c r="DN60" s="23"/>
      <c r="DO60" s="23"/>
      <c r="DP60" s="23"/>
      <c r="DQ60" s="23"/>
      <c r="DR60" s="23"/>
      <c r="DS60" s="23"/>
      <c r="DT60" s="23"/>
      <c r="DU60" s="23"/>
      <c r="DV60" s="23"/>
      <c r="DW60" s="23"/>
      <c r="DX60" s="23"/>
      <c r="DY60" s="23"/>
      <c r="DZ60" s="23"/>
      <c r="EA60" s="23"/>
      <c r="EB60" s="23"/>
      <c r="EC60" s="23"/>
      <c r="ED60" s="23"/>
      <c r="EE60" s="23"/>
      <c r="EF60" s="23"/>
      <c r="EG60" s="23"/>
      <c r="EH60" s="23"/>
      <c r="EI60" s="23"/>
      <c r="EJ60" s="23"/>
      <c r="EK60" s="23"/>
      <c r="EL60" s="23"/>
      <c r="EM60" s="23"/>
      <c r="EN60" s="23"/>
      <c r="EO60" s="23"/>
      <c r="EP60" s="23"/>
      <c r="EQ60" s="23"/>
      <c r="ER60" s="23"/>
      <c r="ES60" s="23"/>
      <c r="ET60" s="23"/>
      <c r="EU60" s="23"/>
      <c r="EV60" s="23"/>
      <c r="EW60" s="23"/>
      <c r="EX60" s="23"/>
      <c r="EY60" s="23"/>
      <c r="EZ60" s="23"/>
      <c r="FA60" s="23"/>
      <c r="FB60" s="23"/>
      <c r="FC60" s="23"/>
      <c r="FD60" s="23"/>
      <c r="FE60" s="23"/>
      <c r="FF60" s="23"/>
      <c r="FG60" s="23"/>
      <c r="FH60" s="23"/>
      <c r="FI60" s="23"/>
      <c r="FJ60" s="23"/>
      <c r="FK60" s="23"/>
      <c r="FL60" s="23"/>
      <c r="FM60" s="23"/>
      <c r="FN60" s="23"/>
      <c r="FO60" s="23"/>
      <c r="FP60" s="23"/>
      <c r="FQ60" s="23"/>
      <c r="FR60" s="23"/>
      <c r="FS60" s="23"/>
      <c r="FT60" s="23"/>
      <c r="FU60" s="23"/>
      <c r="FV60" s="23"/>
      <c r="FW60" s="23"/>
      <c r="FX60" s="23"/>
      <c r="FY60" s="23"/>
      <c r="FZ60" s="23"/>
      <c r="GA60" s="23"/>
      <c r="GB60" s="23"/>
      <c r="GC60" s="23"/>
      <c r="GD60" s="23"/>
      <c r="GE60" s="23"/>
      <c r="GF60" s="23"/>
      <c r="GG60" s="23"/>
      <c r="GH60" s="23"/>
      <c r="GI60" s="23"/>
      <c r="GJ60" s="23"/>
      <c r="GK60" s="23"/>
      <c r="GL60" s="23"/>
      <c r="GM60" s="23"/>
      <c r="GN60" s="23"/>
      <c r="GO60" s="23"/>
      <c r="GP60" s="23"/>
      <c r="GQ60" s="23"/>
      <c r="GR60" s="23"/>
      <c r="GS60" s="23"/>
      <c r="GT60" s="23"/>
      <c r="GU60" s="23"/>
      <c r="GV60" s="23"/>
      <c r="GW60" s="23"/>
      <c r="GX60" s="23"/>
      <c r="GY60" s="23"/>
      <c r="GZ60" s="23"/>
      <c r="HA60" s="23"/>
      <c r="HB60" s="23"/>
      <c r="HC60" s="23"/>
      <c r="HD60" s="23"/>
      <c r="HE60" s="23"/>
      <c r="HF60" s="23"/>
      <c r="HG60" s="23"/>
      <c r="HH60" s="23"/>
      <c r="HI60" s="23"/>
      <c r="HJ60" s="23"/>
      <c r="HK60" s="23"/>
      <c r="HL60" s="23"/>
      <c r="HM60" s="23"/>
      <c r="HN60" s="23"/>
      <c r="HO60" s="23"/>
      <c r="HP60" s="23"/>
      <c r="HQ60" s="23"/>
      <c r="HR60" s="23"/>
      <c r="HS60" s="23"/>
      <c r="HT60" s="23"/>
      <c r="HU60" s="23"/>
      <c r="HV60" s="23"/>
      <c r="HW60" s="23"/>
    </row>
    <row r="61" spans="1:231" s="14" customFormat="1" ht="21" hidden="1" thickTop="1" thickBot="1">
      <c r="A61" s="599"/>
      <c r="B61" s="2143"/>
      <c r="C61" s="288"/>
      <c r="D61" s="288"/>
      <c r="E61" s="2132"/>
      <c r="F61" s="2131"/>
      <c r="G61" s="2131"/>
      <c r="H61" s="2131"/>
      <c r="I61" s="2131"/>
      <c r="J61" s="2131"/>
      <c r="K61" s="2131"/>
      <c r="L61" s="2124"/>
      <c r="M61" s="72"/>
      <c r="N61" s="72"/>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3"/>
      <c r="AS61" s="23"/>
      <c r="AT61" s="23"/>
      <c r="AU61" s="23"/>
      <c r="AV61" s="23"/>
      <c r="AW61" s="23"/>
      <c r="AX61" s="23"/>
      <c r="AY61" s="23"/>
      <c r="AZ61" s="23"/>
      <c r="BA61" s="23"/>
      <c r="BB61" s="23"/>
      <c r="BC61" s="23"/>
      <c r="BD61" s="23"/>
      <c r="BE61" s="23"/>
      <c r="BF61" s="23"/>
      <c r="BG61" s="23"/>
      <c r="BH61" s="23"/>
      <c r="BI61" s="23"/>
      <c r="BJ61" s="23"/>
      <c r="BK61" s="23"/>
      <c r="BL61" s="23"/>
      <c r="BM61" s="23"/>
      <c r="BN61" s="23"/>
      <c r="BO61" s="23"/>
      <c r="BP61" s="23"/>
      <c r="BQ61" s="23"/>
      <c r="BR61" s="23"/>
      <c r="BS61" s="23"/>
      <c r="BT61" s="23"/>
      <c r="BU61" s="23"/>
      <c r="BV61" s="23"/>
      <c r="BW61" s="23"/>
      <c r="BX61" s="23"/>
      <c r="BY61" s="23"/>
      <c r="BZ61" s="23"/>
      <c r="CA61" s="23"/>
      <c r="CB61" s="23"/>
      <c r="CC61" s="23"/>
      <c r="CD61" s="23"/>
      <c r="CE61" s="23"/>
      <c r="CF61" s="23"/>
      <c r="CG61" s="23"/>
      <c r="CH61" s="23"/>
      <c r="CI61" s="23"/>
      <c r="CJ61" s="23"/>
      <c r="CK61" s="23"/>
      <c r="CL61" s="23"/>
      <c r="CM61" s="23"/>
      <c r="CN61" s="23"/>
      <c r="CO61" s="23"/>
      <c r="CP61" s="23"/>
      <c r="CQ61" s="23"/>
      <c r="CR61" s="23"/>
      <c r="CS61" s="23"/>
      <c r="CT61" s="23"/>
      <c r="CU61" s="23"/>
      <c r="CV61" s="23"/>
      <c r="CW61" s="23"/>
      <c r="CX61" s="23"/>
      <c r="CY61" s="23"/>
      <c r="CZ61" s="23"/>
      <c r="DA61" s="23"/>
      <c r="DB61" s="23"/>
      <c r="DC61" s="23"/>
      <c r="DD61" s="23"/>
      <c r="DE61" s="23"/>
      <c r="DF61" s="23"/>
      <c r="DG61" s="23"/>
      <c r="DH61" s="23"/>
      <c r="DI61" s="23"/>
      <c r="DJ61" s="23"/>
      <c r="DK61" s="23"/>
      <c r="DL61" s="23"/>
      <c r="DM61" s="23"/>
      <c r="DN61" s="23"/>
      <c r="DO61" s="23"/>
      <c r="DP61" s="23"/>
      <c r="DQ61" s="23"/>
      <c r="DR61" s="23"/>
      <c r="DS61" s="23"/>
      <c r="DT61" s="23"/>
      <c r="DU61" s="23"/>
      <c r="DV61" s="23"/>
      <c r="DW61" s="23"/>
      <c r="DX61" s="23"/>
      <c r="DY61" s="23"/>
      <c r="DZ61" s="23"/>
      <c r="EA61" s="23"/>
      <c r="EB61" s="23"/>
      <c r="EC61" s="23"/>
      <c r="ED61" s="23"/>
      <c r="EE61" s="23"/>
      <c r="EF61" s="23"/>
      <c r="EG61" s="23"/>
      <c r="EH61" s="23"/>
      <c r="EI61" s="23"/>
      <c r="EJ61" s="23"/>
      <c r="EK61" s="23"/>
      <c r="EL61" s="23"/>
      <c r="EM61" s="23"/>
      <c r="EN61" s="23"/>
      <c r="EO61" s="23"/>
      <c r="EP61" s="23"/>
      <c r="EQ61" s="23"/>
      <c r="ER61" s="23"/>
      <c r="ES61" s="23"/>
      <c r="ET61" s="23"/>
      <c r="EU61" s="23"/>
      <c r="EV61" s="23"/>
      <c r="EW61" s="23"/>
      <c r="EX61" s="23"/>
      <c r="EY61" s="23"/>
      <c r="EZ61" s="23"/>
      <c r="FA61" s="23"/>
      <c r="FB61" s="23"/>
      <c r="FC61" s="23"/>
      <c r="FD61" s="23"/>
      <c r="FE61" s="23"/>
      <c r="FF61" s="23"/>
      <c r="FG61" s="23"/>
      <c r="FH61" s="23"/>
      <c r="FI61" s="23"/>
      <c r="FJ61" s="23"/>
      <c r="FK61" s="23"/>
      <c r="FL61" s="23"/>
      <c r="FM61" s="23"/>
      <c r="FN61" s="23"/>
      <c r="FO61" s="23"/>
      <c r="FP61" s="23"/>
      <c r="FQ61" s="23"/>
      <c r="FR61" s="23"/>
      <c r="FS61" s="23"/>
      <c r="FT61" s="23"/>
      <c r="FU61" s="23"/>
      <c r="FV61" s="23"/>
      <c r="FW61" s="23"/>
      <c r="FX61" s="23"/>
      <c r="FY61" s="23"/>
      <c r="FZ61" s="23"/>
      <c r="GA61" s="23"/>
      <c r="GB61" s="23"/>
      <c r="GC61" s="23"/>
      <c r="GD61" s="23"/>
      <c r="GE61" s="23"/>
      <c r="GF61" s="23"/>
      <c r="GG61" s="23"/>
      <c r="GH61" s="23"/>
      <c r="GI61" s="23"/>
      <c r="GJ61" s="23"/>
      <c r="GK61" s="23"/>
      <c r="GL61" s="23"/>
      <c r="GM61" s="23"/>
      <c r="GN61" s="23"/>
      <c r="GO61" s="23"/>
      <c r="GP61" s="23"/>
      <c r="GQ61" s="23"/>
      <c r="GR61" s="23"/>
      <c r="GS61" s="23"/>
      <c r="GT61" s="23"/>
      <c r="GU61" s="23"/>
      <c r="GV61" s="23"/>
      <c r="GW61" s="23"/>
      <c r="GX61" s="23"/>
      <c r="GY61" s="23"/>
      <c r="GZ61" s="23"/>
      <c r="HA61" s="23"/>
      <c r="HB61" s="23"/>
      <c r="HC61" s="23"/>
      <c r="HD61" s="23"/>
      <c r="HE61" s="23"/>
      <c r="HF61" s="23"/>
      <c r="HG61" s="23"/>
      <c r="HH61" s="23"/>
      <c r="HI61" s="23"/>
      <c r="HJ61" s="23"/>
      <c r="HK61" s="23"/>
      <c r="HL61" s="23"/>
      <c r="HM61" s="23"/>
      <c r="HN61" s="23"/>
      <c r="HO61" s="23"/>
      <c r="HP61" s="23"/>
      <c r="HQ61" s="23"/>
      <c r="HR61" s="23"/>
      <c r="HS61" s="23"/>
      <c r="HT61" s="23"/>
      <c r="HU61" s="23"/>
      <c r="HV61" s="23"/>
      <c r="HW61" s="23"/>
    </row>
    <row r="62" spans="1:231" s="14" customFormat="1" ht="21" hidden="1" thickTop="1" thickBot="1">
      <c r="A62" s="599"/>
      <c r="B62" s="2143"/>
      <c r="C62" s="288"/>
      <c r="D62" s="288"/>
      <c r="E62" s="2134">
        <v>44134</v>
      </c>
      <c r="F62" s="2130" t="s">
        <v>1426</v>
      </c>
      <c r="G62" s="2130" t="s">
        <v>4996</v>
      </c>
      <c r="H62" s="2130">
        <v>44140</v>
      </c>
      <c r="I62" s="2145">
        <f t="shared" ref="I62" si="18">H62+23</f>
        <v>44163</v>
      </c>
      <c r="J62" s="2145">
        <f t="shared" ref="J62" si="19">H62+27</f>
        <v>44167</v>
      </c>
      <c r="K62" s="2145">
        <f t="shared" ref="K62" si="20">H62+30</f>
        <v>44170</v>
      </c>
      <c r="L62" s="2124"/>
      <c r="M62" s="72"/>
      <c r="N62" s="72"/>
      <c r="O62" s="23"/>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3"/>
      <c r="AS62" s="23"/>
      <c r="AT62" s="23"/>
      <c r="AU62" s="23"/>
      <c r="AV62" s="23"/>
      <c r="AW62" s="23"/>
      <c r="AX62" s="23"/>
      <c r="AY62" s="23"/>
      <c r="AZ62" s="23"/>
      <c r="BA62" s="23"/>
      <c r="BB62" s="23"/>
      <c r="BC62" s="23"/>
      <c r="BD62" s="23"/>
      <c r="BE62" s="23"/>
      <c r="BF62" s="23"/>
      <c r="BG62" s="23"/>
      <c r="BH62" s="23"/>
      <c r="BI62" s="23"/>
      <c r="BJ62" s="23"/>
      <c r="BK62" s="23"/>
      <c r="BL62" s="23"/>
      <c r="BM62" s="23"/>
      <c r="BN62" s="23"/>
      <c r="BO62" s="23"/>
      <c r="BP62" s="23"/>
      <c r="BQ62" s="23"/>
      <c r="BR62" s="23"/>
      <c r="BS62" s="23"/>
      <c r="BT62" s="23"/>
      <c r="BU62" s="23"/>
      <c r="BV62" s="23"/>
      <c r="BW62" s="23"/>
      <c r="BX62" s="23"/>
      <c r="BY62" s="23"/>
      <c r="BZ62" s="23"/>
      <c r="CA62" s="23"/>
      <c r="CB62" s="23"/>
      <c r="CC62" s="23"/>
      <c r="CD62" s="23"/>
      <c r="CE62" s="23"/>
      <c r="CF62" s="23"/>
      <c r="CG62" s="23"/>
      <c r="CH62" s="23"/>
      <c r="CI62" s="23"/>
      <c r="CJ62" s="23"/>
      <c r="CK62" s="23"/>
      <c r="CL62" s="23"/>
      <c r="CM62" s="23"/>
      <c r="CN62" s="23"/>
      <c r="CO62" s="23"/>
      <c r="CP62" s="23"/>
      <c r="CQ62" s="23"/>
      <c r="CR62" s="23"/>
      <c r="CS62" s="23"/>
      <c r="CT62" s="23"/>
      <c r="CU62" s="23"/>
      <c r="CV62" s="23"/>
      <c r="CW62" s="23"/>
      <c r="CX62" s="23"/>
      <c r="CY62" s="23"/>
      <c r="CZ62" s="23"/>
      <c r="DA62" s="23"/>
      <c r="DB62" s="23"/>
      <c r="DC62" s="23"/>
      <c r="DD62" s="23"/>
      <c r="DE62" s="23"/>
      <c r="DF62" s="23"/>
      <c r="DG62" s="23"/>
      <c r="DH62" s="23"/>
      <c r="DI62" s="23"/>
      <c r="DJ62" s="23"/>
      <c r="DK62" s="23"/>
      <c r="DL62" s="23"/>
      <c r="DM62" s="23"/>
      <c r="DN62" s="23"/>
      <c r="DO62" s="23"/>
      <c r="DP62" s="23"/>
      <c r="DQ62" s="23"/>
      <c r="DR62" s="23"/>
      <c r="DS62" s="23"/>
      <c r="DT62" s="23"/>
      <c r="DU62" s="23"/>
      <c r="DV62" s="23"/>
      <c r="DW62" s="23"/>
      <c r="DX62" s="23"/>
      <c r="DY62" s="23"/>
      <c r="DZ62" s="23"/>
      <c r="EA62" s="23"/>
      <c r="EB62" s="23"/>
      <c r="EC62" s="23"/>
      <c r="ED62" s="23"/>
      <c r="EE62" s="23"/>
      <c r="EF62" s="23"/>
      <c r="EG62" s="23"/>
      <c r="EH62" s="23"/>
      <c r="EI62" s="23"/>
      <c r="EJ62" s="23"/>
      <c r="EK62" s="23"/>
      <c r="EL62" s="23"/>
      <c r="EM62" s="23"/>
      <c r="EN62" s="23"/>
      <c r="EO62" s="23"/>
      <c r="EP62" s="23"/>
      <c r="EQ62" s="23"/>
      <c r="ER62" s="23"/>
      <c r="ES62" s="23"/>
      <c r="ET62" s="23"/>
      <c r="EU62" s="23"/>
      <c r="EV62" s="23"/>
      <c r="EW62" s="23"/>
      <c r="EX62" s="23"/>
      <c r="EY62" s="23"/>
      <c r="EZ62" s="23"/>
      <c r="FA62" s="23"/>
      <c r="FB62" s="23"/>
      <c r="FC62" s="23"/>
      <c r="FD62" s="23"/>
      <c r="FE62" s="23"/>
      <c r="FF62" s="23"/>
      <c r="FG62" s="23"/>
      <c r="FH62" s="23"/>
      <c r="FI62" s="23"/>
      <c r="FJ62" s="23"/>
      <c r="FK62" s="23"/>
      <c r="FL62" s="23"/>
      <c r="FM62" s="23"/>
      <c r="FN62" s="23"/>
      <c r="FO62" s="23"/>
      <c r="FP62" s="23"/>
      <c r="FQ62" s="23"/>
      <c r="FR62" s="23"/>
      <c r="FS62" s="23"/>
      <c r="FT62" s="23"/>
      <c r="FU62" s="23"/>
      <c r="FV62" s="23"/>
      <c r="FW62" s="23"/>
      <c r="FX62" s="23"/>
      <c r="FY62" s="23"/>
      <c r="FZ62" s="23"/>
      <c r="GA62" s="23"/>
      <c r="GB62" s="23"/>
      <c r="GC62" s="23"/>
      <c r="GD62" s="23"/>
      <c r="GE62" s="23"/>
      <c r="GF62" s="23"/>
      <c r="GG62" s="23"/>
      <c r="GH62" s="23"/>
      <c r="GI62" s="23"/>
      <c r="GJ62" s="23"/>
      <c r="GK62" s="23"/>
      <c r="GL62" s="23"/>
      <c r="GM62" s="23"/>
      <c r="GN62" s="23"/>
      <c r="GO62" s="23"/>
      <c r="GP62" s="23"/>
      <c r="GQ62" s="23"/>
      <c r="GR62" s="23"/>
      <c r="GS62" s="23"/>
      <c r="GT62" s="23"/>
      <c r="GU62" s="23"/>
      <c r="GV62" s="23"/>
      <c r="GW62" s="23"/>
      <c r="GX62" s="23"/>
      <c r="GY62" s="23"/>
      <c r="GZ62" s="23"/>
      <c r="HA62" s="23"/>
      <c r="HB62" s="23"/>
      <c r="HC62" s="23"/>
      <c r="HD62" s="23"/>
      <c r="HE62" s="23"/>
      <c r="HF62" s="23"/>
      <c r="HG62" s="23"/>
      <c r="HH62" s="23"/>
      <c r="HI62" s="23"/>
      <c r="HJ62" s="23"/>
      <c r="HK62" s="23"/>
      <c r="HL62" s="23"/>
      <c r="HM62" s="23"/>
      <c r="HN62" s="23"/>
      <c r="HO62" s="23"/>
      <c r="HP62" s="23"/>
      <c r="HQ62" s="23"/>
      <c r="HR62" s="23"/>
      <c r="HS62" s="23"/>
      <c r="HT62" s="23"/>
      <c r="HU62" s="23"/>
      <c r="HV62" s="23"/>
      <c r="HW62" s="23"/>
    </row>
    <row r="63" spans="1:231" s="14" customFormat="1" ht="23.25" hidden="1" thickBot="1">
      <c r="A63" s="599"/>
      <c r="B63" s="2125" t="s">
        <v>4654</v>
      </c>
      <c r="C63" s="2126"/>
      <c r="D63" s="1797" t="s">
        <v>1985</v>
      </c>
      <c r="E63" s="1685"/>
      <c r="F63" s="2131"/>
      <c r="G63" s="2131"/>
      <c r="H63" s="2131"/>
      <c r="I63" s="2131"/>
      <c r="J63" s="2131"/>
      <c r="K63" s="2131"/>
      <c r="L63" s="2124"/>
      <c r="M63" s="72"/>
      <c r="N63" s="72"/>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3"/>
      <c r="AS63" s="23"/>
      <c r="AT63" s="23"/>
      <c r="AU63" s="23"/>
      <c r="AV63" s="23"/>
      <c r="AW63" s="23"/>
      <c r="AX63" s="23"/>
      <c r="AY63" s="23"/>
      <c r="AZ63" s="23"/>
      <c r="BA63" s="23"/>
      <c r="BB63" s="23"/>
      <c r="BC63" s="23"/>
      <c r="BD63" s="23"/>
      <c r="BE63" s="23"/>
      <c r="BF63" s="23"/>
      <c r="BG63" s="23"/>
      <c r="BH63" s="23"/>
      <c r="BI63" s="23"/>
      <c r="BJ63" s="23"/>
      <c r="BK63" s="23"/>
      <c r="BL63" s="23"/>
      <c r="BM63" s="23"/>
      <c r="BN63" s="23"/>
      <c r="BO63" s="23"/>
      <c r="BP63" s="23"/>
      <c r="BQ63" s="23"/>
      <c r="BR63" s="23"/>
      <c r="BS63" s="23"/>
      <c r="BT63" s="23"/>
      <c r="BU63" s="23"/>
      <c r="BV63" s="23"/>
      <c r="BW63" s="23"/>
      <c r="BX63" s="23"/>
      <c r="BY63" s="23"/>
      <c r="BZ63" s="23"/>
      <c r="CA63" s="23"/>
      <c r="CB63" s="23"/>
      <c r="CC63" s="23"/>
      <c r="CD63" s="23"/>
      <c r="CE63" s="23"/>
      <c r="CF63" s="23"/>
      <c r="CG63" s="23"/>
      <c r="CH63" s="23"/>
      <c r="CI63" s="23"/>
      <c r="CJ63" s="23"/>
      <c r="CK63" s="23"/>
      <c r="CL63" s="23"/>
      <c r="CM63" s="23"/>
      <c r="CN63" s="23"/>
      <c r="CO63" s="23"/>
      <c r="CP63" s="23"/>
      <c r="CQ63" s="23"/>
      <c r="CR63" s="23"/>
      <c r="CS63" s="23"/>
      <c r="CT63" s="23"/>
      <c r="CU63" s="23"/>
      <c r="CV63" s="23"/>
      <c r="CW63" s="23"/>
      <c r="CX63" s="23"/>
      <c r="CY63" s="23"/>
      <c r="CZ63" s="23"/>
      <c r="DA63" s="23"/>
      <c r="DB63" s="23"/>
      <c r="DC63" s="23"/>
      <c r="DD63" s="23"/>
      <c r="DE63" s="23"/>
      <c r="DF63" s="23"/>
      <c r="DG63" s="23"/>
      <c r="DH63" s="23"/>
      <c r="DI63" s="23"/>
      <c r="DJ63" s="23"/>
      <c r="DK63" s="23"/>
      <c r="DL63" s="23"/>
      <c r="DM63" s="23"/>
      <c r="DN63" s="23"/>
      <c r="DO63" s="23"/>
      <c r="DP63" s="23"/>
      <c r="DQ63" s="23"/>
      <c r="DR63" s="23"/>
      <c r="DS63" s="23"/>
      <c r="DT63" s="23"/>
      <c r="DU63" s="23"/>
      <c r="DV63" s="23"/>
      <c r="DW63" s="23"/>
      <c r="DX63" s="23"/>
      <c r="DY63" s="23"/>
      <c r="DZ63" s="23"/>
      <c r="EA63" s="23"/>
      <c r="EB63" s="23"/>
      <c r="EC63" s="23"/>
      <c r="ED63" s="23"/>
      <c r="EE63" s="23"/>
      <c r="EF63" s="23"/>
      <c r="EG63" s="23"/>
      <c r="EH63" s="23"/>
      <c r="EI63" s="23"/>
      <c r="EJ63" s="23"/>
      <c r="EK63" s="23"/>
      <c r="EL63" s="23"/>
      <c r="EM63" s="23"/>
      <c r="EN63" s="23"/>
      <c r="EO63" s="23"/>
      <c r="EP63" s="23"/>
      <c r="EQ63" s="23"/>
      <c r="ER63" s="23"/>
      <c r="ES63" s="23"/>
      <c r="ET63" s="23"/>
      <c r="EU63" s="23"/>
      <c r="EV63" s="23"/>
      <c r="EW63" s="23"/>
      <c r="EX63" s="23"/>
      <c r="EY63" s="23"/>
      <c r="EZ63" s="23"/>
      <c r="FA63" s="23"/>
      <c r="FB63" s="23"/>
      <c r="FC63" s="23"/>
      <c r="FD63" s="23"/>
      <c r="FE63" s="23"/>
      <c r="FF63" s="23"/>
      <c r="FG63" s="23"/>
      <c r="FH63" s="23"/>
      <c r="FI63" s="23"/>
      <c r="FJ63" s="23"/>
      <c r="FK63" s="23"/>
      <c r="FL63" s="23"/>
      <c r="FM63" s="23"/>
      <c r="FN63" s="23"/>
      <c r="FO63" s="23"/>
      <c r="FP63" s="23"/>
      <c r="FQ63" s="23"/>
      <c r="FR63" s="23"/>
      <c r="FS63" s="23"/>
      <c r="FT63" s="23"/>
      <c r="FU63" s="23"/>
      <c r="FV63" s="23"/>
      <c r="FW63" s="23"/>
      <c r="FX63" s="23"/>
      <c r="FY63" s="23"/>
      <c r="FZ63" s="23"/>
      <c r="GA63" s="23"/>
      <c r="GB63" s="23"/>
      <c r="GC63" s="23"/>
      <c r="GD63" s="23"/>
      <c r="GE63" s="23"/>
      <c r="GF63" s="23"/>
      <c r="GG63" s="23"/>
      <c r="GH63" s="23"/>
      <c r="GI63" s="23"/>
      <c r="GJ63" s="23"/>
      <c r="GK63" s="23"/>
      <c r="GL63" s="23"/>
      <c r="GM63" s="23"/>
      <c r="GN63" s="23"/>
      <c r="GO63" s="23"/>
      <c r="GP63" s="23"/>
      <c r="GQ63" s="23"/>
      <c r="GR63" s="23"/>
      <c r="GS63" s="23"/>
      <c r="GT63" s="23"/>
      <c r="GU63" s="23"/>
      <c r="GV63" s="23"/>
      <c r="GW63" s="23"/>
      <c r="GX63" s="23"/>
      <c r="GY63" s="23"/>
      <c r="GZ63" s="23"/>
      <c r="HA63" s="23"/>
      <c r="HB63" s="23"/>
      <c r="HC63" s="23"/>
      <c r="HD63" s="23"/>
      <c r="HE63" s="23"/>
      <c r="HF63" s="23"/>
      <c r="HG63" s="23"/>
      <c r="HH63" s="23"/>
      <c r="HI63" s="23"/>
      <c r="HJ63" s="23"/>
      <c r="HK63" s="23"/>
      <c r="HL63" s="23"/>
      <c r="HM63" s="23"/>
      <c r="HN63" s="23"/>
      <c r="HO63" s="23"/>
      <c r="HP63" s="23"/>
      <c r="HQ63" s="23"/>
      <c r="HR63" s="23"/>
      <c r="HS63" s="23"/>
      <c r="HT63" s="23"/>
      <c r="HU63" s="23"/>
      <c r="HV63" s="23"/>
      <c r="HW63" s="23"/>
    </row>
    <row r="64" spans="1:231" s="14" customFormat="1" ht="21" hidden="1" thickTop="1" thickBot="1">
      <c r="A64" s="946" t="s">
        <v>2799</v>
      </c>
      <c r="B64" s="2125"/>
      <c r="C64" s="2128" t="s">
        <v>2888</v>
      </c>
      <c r="D64" s="1797"/>
      <c r="E64" s="2134">
        <v>44141</v>
      </c>
      <c r="F64" s="2130" t="s">
        <v>4997</v>
      </c>
      <c r="G64" s="2130" t="s">
        <v>4998</v>
      </c>
      <c r="H64" s="2130">
        <v>44147</v>
      </c>
      <c r="I64" s="2145">
        <f t="shared" ref="I64" si="21">H64+23</f>
        <v>44170</v>
      </c>
      <c r="J64" s="2145">
        <f t="shared" ref="J64" si="22">H64+27</f>
        <v>44174</v>
      </c>
      <c r="K64" s="2145">
        <f t="shared" ref="K64" si="23">H64+30</f>
        <v>44177</v>
      </c>
      <c r="L64" s="2124"/>
      <c r="M64" s="72"/>
      <c r="N64" s="72"/>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3"/>
      <c r="AY64" s="23"/>
      <c r="AZ64" s="23"/>
      <c r="BA64" s="23"/>
      <c r="BB64" s="23"/>
      <c r="BC64" s="23"/>
      <c r="BD64" s="23"/>
      <c r="BE64" s="23"/>
      <c r="BF64" s="23"/>
      <c r="BG64" s="23"/>
      <c r="BH64" s="23"/>
      <c r="BI64" s="23"/>
      <c r="BJ64" s="23"/>
      <c r="BK64" s="23"/>
      <c r="BL64" s="23"/>
      <c r="BM64" s="23"/>
      <c r="BN64" s="23"/>
      <c r="BO64" s="23"/>
      <c r="BP64" s="23"/>
      <c r="BQ64" s="23"/>
      <c r="BR64" s="23"/>
      <c r="BS64" s="23"/>
      <c r="BT64" s="23"/>
      <c r="BU64" s="23"/>
      <c r="BV64" s="23"/>
      <c r="BW64" s="23"/>
      <c r="BX64" s="23"/>
      <c r="BY64" s="23"/>
      <c r="BZ64" s="23"/>
      <c r="CA64" s="23"/>
      <c r="CB64" s="23"/>
      <c r="CC64" s="23"/>
      <c r="CD64" s="23"/>
      <c r="CE64" s="23"/>
      <c r="CF64" s="23"/>
      <c r="CG64" s="23"/>
      <c r="CH64" s="23"/>
      <c r="CI64" s="23"/>
      <c r="CJ64" s="23"/>
      <c r="CK64" s="23"/>
      <c r="CL64" s="23"/>
      <c r="CM64" s="23"/>
      <c r="CN64" s="23"/>
      <c r="CO64" s="23"/>
      <c r="CP64" s="23"/>
      <c r="CQ64" s="23"/>
      <c r="CR64" s="23"/>
      <c r="CS64" s="23"/>
      <c r="CT64" s="23"/>
      <c r="CU64" s="23"/>
      <c r="CV64" s="23"/>
      <c r="CW64" s="23"/>
      <c r="CX64" s="23"/>
      <c r="CY64" s="23"/>
      <c r="CZ64" s="23"/>
      <c r="DA64" s="23"/>
      <c r="DB64" s="23"/>
      <c r="DC64" s="23"/>
      <c r="DD64" s="23"/>
      <c r="DE64" s="23"/>
      <c r="DF64" s="23"/>
      <c r="DG64" s="23"/>
      <c r="DH64" s="23"/>
      <c r="DI64" s="23"/>
      <c r="DJ64" s="23"/>
      <c r="DK64" s="23"/>
      <c r="DL64" s="23"/>
      <c r="DM64" s="23"/>
      <c r="DN64" s="23"/>
      <c r="DO64" s="23"/>
      <c r="DP64" s="23"/>
      <c r="DQ64" s="23"/>
      <c r="DR64" s="23"/>
      <c r="DS64" s="23"/>
      <c r="DT64" s="23"/>
      <c r="DU64" s="23"/>
      <c r="DV64" s="23"/>
      <c r="DW64" s="23"/>
      <c r="DX64" s="23"/>
      <c r="DY64" s="23"/>
      <c r="DZ64" s="23"/>
      <c r="EA64" s="23"/>
      <c r="EB64" s="23"/>
      <c r="EC64" s="23"/>
      <c r="ED64" s="23"/>
      <c r="EE64" s="23"/>
      <c r="EF64" s="23"/>
      <c r="EG64" s="23"/>
      <c r="EH64" s="23"/>
      <c r="EI64" s="23"/>
      <c r="EJ64" s="23"/>
      <c r="EK64" s="23"/>
      <c r="EL64" s="23"/>
      <c r="EM64" s="23"/>
      <c r="EN64" s="23"/>
      <c r="EO64" s="23"/>
      <c r="EP64" s="23"/>
      <c r="EQ64" s="23"/>
      <c r="ER64" s="23"/>
      <c r="ES64" s="23"/>
      <c r="ET64" s="23"/>
      <c r="EU64" s="23"/>
      <c r="EV64" s="23"/>
      <c r="EW64" s="23"/>
      <c r="EX64" s="23"/>
      <c r="EY64" s="23"/>
      <c r="EZ64" s="23"/>
      <c r="FA64" s="23"/>
      <c r="FB64" s="23"/>
      <c r="FC64" s="23"/>
      <c r="FD64" s="23"/>
      <c r="FE64" s="23"/>
      <c r="FF64" s="23"/>
      <c r="FG64" s="23"/>
      <c r="FH64" s="23"/>
      <c r="FI64" s="23"/>
      <c r="FJ64" s="23"/>
      <c r="FK64" s="23"/>
      <c r="FL64" s="23"/>
      <c r="FM64" s="23"/>
      <c r="FN64" s="23"/>
      <c r="FO64" s="23"/>
      <c r="FP64" s="23"/>
      <c r="FQ64" s="23"/>
      <c r="FR64" s="23"/>
      <c r="FS64" s="23"/>
      <c r="FT64" s="23"/>
      <c r="FU64" s="23"/>
      <c r="FV64" s="23"/>
      <c r="FW64" s="23"/>
      <c r="FX64" s="23"/>
      <c r="FY64" s="23"/>
      <c r="FZ64" s="23"/>
      <c r="GA64" s="23"/>
      <c r="GB64" s="23"/>
      <c r="GC64" s="23"/>
      <c r="GD64" s="23"/>
      <c r="GE64" s="23"/>
      <c r="GF64" s="23"/>
      <c r="GG64" s="23"/>
      <c r="GH64" s="23"/>
      <c r="GI64" s="23"/>
      <c r="GJ64" s="23"/>
      <c r="GK64" s="23"/>
      <c r="GL64" s="23"/>
      <c r="GM64" s="23"/>
      <c r="GN64" s="23"/>
      <c r="GO64" s="23"/>
      <c r="GP64" s="23"/>
      <c r="GQ64" s="23"/>
      <c r="GR64" s="23"/>
      <c r="GS64" s="23"/>
      <c r="GT64" s="23"/>
      <c r="GU64" s="23"/>
      <c r="GV64" s="23"/>
      <c r="GW64" s="23"/>
      <c r="GX64" s="23"/>
      <c r="GY64" s="23"/>
      <c r="GZ64" s="23"/>
      <c r="HA64" s="23"/>
      <c r="HB64" s="23"/>
      <c r="HC64" s="23"/>
      <c r="HD64" s="23"/>
      <c r="HE64" s="23"/>
      <c r="HF64" s="23"/>
      <c r="HG64" s="23"/>
      <c r="HH64" s="23"/>
      <c r="HI64" s="23"/>
      <c r="HJ64" s="23"/>
      <c r="HK64" s="23"/>
      <c r="HL64" s="23"/>
      <c r="HM64" s="23"/>
      <c r="HN64" s="23"/>
      <c r="HO64" s="23"/>
      <c r="HP64" s="23"/>
      <c r="HQ64" s="23"/>
      <c r="HR64" s="23"/>
      <c r="HS64" s="23"/>
      <c r="HT64" s="23"/>
      <c r="HU64" s="23"/>
      <c r="HV64" s="23"/>
      <c r="HW64" s="23"/>
    </row>
    <row r="65" spans="1:231" s="14" customFormat="1" ht="21" hidden="1" thickTop="1" thickBot="1">
      <c r="A65" s="608"/>
      <c r="B65" s="2133" t="s">
        <v>2412</v>
      </c>
      <c r="C65" s="279" t="s">
        <v>4736</v>
      </c>
      <c r="D65" s="279">
        <v>44116</v>
      </c>
      <c r="E65" s="2132"/>
      <c r="F65" s="2131"/>
      <c r="G65" s="2131"/>
      <c r="H65" s="2131"/>
      <c r="I65" s="2131"/>
      <c r="J65" s="2131"/>
      <c r="K65" s="2131"/>
      <c r="L65" s="2124"/>
      <c r="M65" s="72"/>
      <c r="N65" s="72"/>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3"/>
      <c r="AS65" s="23"/>
      <c r="AT65" s="23"/>
      <c r="AU65" s="23"/>
      <c r="AV65" s="23"/>
      <c r="AW65" s="23"/>
      <c r="AX65" s="23"/>
      <c r="AY65" s="23"/>
      <c r="AZ65" s="23"/>
      <c r="BA65" s="23"/>
      <c r="BB65" s="23"/>
      <c r="BC65" s="23"/>
      <c r="BD65" s="23"/>
      <c r="BE65" s="23"/>
      <c r="BF65" s="23"/>
      <c r="BG65" s="23"/>
      <c r="BH65" s="23"/>
      <c r="BI65" s="23"/>
      <c r="BJ65" s="23"/>
      <c r="BK65" s="23"/>
      <c r="BL65" s="23"/>
      <c r="BM65" s="23"/>
      <c r="BN65" s="23"/>
      <c r="BO65" s="23"/>
      <c r="BP65" s="23"/>
      <c r="BQ65" s="23"/>
      <c r="BR65" s="23"/>
      <c r="BS65" s="23"/>
      <c r="BT65" s="23"/>
      <c r="BU65" s="23"/>
      <c r="BV65" s="23"/>
      <c r="BW65" s="23"/>
      <c r="BX65" s="23"/>
      <c r="BY65" s="23"/>
      <c r="BZ65" s="23"/>
      <c r="CA65" s="23"/>
      <c r="CB65" s="23"/>
      <c r="CC65" s="23"/>
      <c r="CD65" s="23"/>
      <c r="CE65" s="23"/>
      <c r="CF65" s="23"/>
      <c r="CG65" s="23"/>
      <c r="CH65" s="23"/>
      <c r="CI65" s="23"/>
      <c r="CJ65" s="23"/>
      <c r="CK65" s="23"/>
      <c r="CL65" s="23"/>
      <c r="CM65" s="23"/>
      <c r="CN65" s="23"/>
      <c r="CO65" s="23"/>
      <c r="CP65" s="23"/>
      <c r="CQ65" s="23"/>
      <c r="CR65" s="23"/>
      <c r="CS65" s="23"/>
      <c r="CT65" s="23"/>
      <c r="CU65" s="23"/>
      <c r="CV65" s="23"/>
      <c r="CW65" s="23"/>
      <c r="CX65" s="23"/>
      <c r="CY65" s="23"/>
      <c r="CZ65" s="23"/>
      <c r="DA65" s="23"/>
      <c r="DB65" s="23"/>
      <c r="DC65" s="23"/>
      <c r="DD65" s="23"/>
      <c r="DE65" s="23"/>
      <c r="DF65" s="23"/>
      <c r="DG65" s="23"/>
      <c r="DH65" s="23"/>
      <c r="DI65" s="23"/>
      <c r="DJ65" s="23"/>
      <c r="DK65" s="23"/>
      <c r="DL65" s="23"/>
      <c r="DM65" s="23"/>
      <c r="DN65" s="23"/>
      <c r="DO65" s="23"/>
      <c r="DP65" s="23"/>
      <c r="DQ65" s="23"/>
      <c r="DR65" s="23"/>
      <c r="DS65" s="23"/>
      <c r="DT65" s="23"/>
      <c r="DU65" s="23"/>
      <c r="DV65" s="23"/>
      <c r="DW65" s="23"/>
      <c r="DX65" s="23"/>
      <c r="DY65" s="23"/>
      <c r="DZ65" s="23"/>
      <c r="EA65" s="23"/>
      <c r="EB65" s="23"/>
      <c r="EC65" s="23"/>
      <c r="ED65" s="23"/>
      <c r="EE65" s="23"/>
      <c r="EF65" s="23"/>
      <c r="EG65" s="23"/>
      <c r="EH65" s="23"/>
      <c r="EI65" s="23"/>
      <c r="EJ65" s="23"/>
      <c r="EK65" s="23"/>
      <c r="EL65" s="23"/>
      <c r="EM65" s="23"/>
      <c r="EN65" s="23"/>
      <c r="EO65" s="23"/>
      <c r="EP65" s="23"/>
      <c r="EQ65" s="23"/>
      <c r="ER65" s="23"/>
      <c r="ES65" s="23"/>
      <c r="ET65" s="23"/>
      <c r="EU65" s="23"/>
      <c r="EV65" s="23"/>
      <c r="EW65" s="23"/>
      <c r="EX65" s="23"/>
      <c r="EY65" s="23"/>
      <c r="EZ65" s="23"/>
      <c r="FA65" s="23"/>
      <c r="FB65" s="23"/>
      <c r="FC65" s="23"/>
      <c r="FD65" s="23"/>
      <c r="FE65" s="23"/>
      <c r="FF65" s="23"/>
      <c r="FG65" s="23"/>
      <c r="FH65" s="23"/>
      <c r="FI65" s="23"/>
      <c r="FJ65" s="23"/>
      <c r="FK65" s="23"/>
      <c r="FL65" s="23"/>
      <c r="FM65" s="23"/>
      <c r="FN65" s="23"/>
      <c r="FO65" s="23"/>
      <c r="FP65" s="23"/>
      <c r="FQ65" s="23"/>
      <c r="FR65" s="23"/>
      <c r="FS65" s="23"/>
      <c r="FT65" s="23"/>
      <c r="FU65" s="23"/>
      <c r="FV65" s="23"/>
      <c r="FW65" s="23"/>
      <c r="FX65" s="23"/>
      <c r="FY65" s="23"/>
      <c r="FZ65" s="23"/>
      <c r="GA65" s="23"/>
      <c r="GB65" s="23"/>
      <c r="GC65" s="23"/>
      <c r="GD65" s="23"/>
      <c r="GE65" s="23"/>
      <c r="GF65" s="23"/>
      <c r="GG65" s="23"/>
      <c r="GH65" s="23"/>
      <c r="GI65" s="23"/>
      <c r="GJ65" s="23"/>
      <c r="GK65" s="23"/>
      <c r="GL65" s="23"/>
      <c r="GM65" s="23"/>
      <c r="GN65" s="23"/>
      <c r="GO65" s="23"/>
      <c r="GP65" s="23"/>
      <c r="GQ65" s="23"/>
      <c r="GR65" s="23"/>
      <c r="GS65" s="23"/>
      <c r="GT65" s="23"/>
      <c r="GU65" s="23"/>
      <c r="GV65" s="23"/>
      <c r="GW65" s="23"/>
      <c r="GX65" s="23"/>
      <c r="GY65" s="23"/>
      <c r="GZ65" s="23"/>
      <c r="HA65" s="23"/>
      <c r="HB65" s="23"/>
      <c r="HC65" s="23"/>
      <c r="HD65" s="23"/>
      <c r="HE65" s="23"/>
      <c r="HF65" s="23"/>
      <c r="HG65" s="23"/>
      <c r="HH65" s="23"/>
      <c r="HI65" s="23"/>
      <c r="HJ65" s="23"/>
      <c r="HK65" s="23"/>
      <c r="HL65" s="23"/>
      <c r="HM65" s="23"/>
      <c r="HN65" s="23"/>
      <c r="HO65" s="23"/>
      <c r="HP65" s="23"/>
      <c r="HQ65" s="23"/>
      <c r="HR65" s="23"/>
      <c r="HS65" s="23"/>
      <c r="HT65" s="23"/>
      <c r="HU65" s="23"/>
      <c r="HV65" s="23"/>
      <c r="HW65" s="23"/>
    </row>
    <row r="66" spans="1:231" s="14" customFormat="1" ht="21" hidden="1" thickTop="1" thickBot="1">
      <c r="A66" s="946" t="s">
        <v>2791</v>
      </c>
      <c r="B66" s="1684"/>
      <c r="C66" s="76"/>
      <c r="D66" s="76"/>
      <c r="E66" s="2134">
        <v>44149</v>
      </c>
      <c r="F66" s="2130" t="s">
        <v>4978</v>
      </c>
      <c r="G66" s="2130" t="s">
        <v>4999</v>
      </c>
      <c r="H66" s="2130">
        <v>44154</v>
      </c>
      <c r="I66" s="2145">
        <f t="shared" ref="I66" si="24">H66+23</f>
        <v>44177</v>
      </c>
      <c r="J66" s="2145">
        <f t="shared" ref="J66" si="25">H66+27</f>
        <v>44181</v>
      </c>
      <c r="K66" s="2145">
        <f t="shared" ref="K66" si="26">H66+30</f>
        <v>44184</v>
      </c>
      <c r="L66" s="2124"/>
      <c r="M66" s="72"/>
      <c r="N66" s="72"/>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3"/>
      <c r="AS66" s="23"/>
      <c r="AT66" s="23"/>
      <c r="AU66" s="23"/>
      <c r="AV66" s="23"/>
      <c r="AW66" s="23"/>
      <c r="AX66" s="23"/>
      <c r="AY66" s="23"/>
      <c r="AZ66" s="23"/>
      <c r="BA66" s="23"/>
      <c r="BB66" s="23"/>
      <c r="BC66" s="23"/>
      <c r="BD66" s="23"/>
      <c r="BE66" s="23"/>
      <c r="BF66" s="23"/>
      <c r="BG66" s="23"/>
      <c r="BH66" s="23"/>
      <c r="BI66" s="23"/>
      <c r="BJ66" s="23"/>
      <c r="BK66" s="23"/>
      <c r="BL66" s="23"/>
      <c r="BM66" s="23"/>
      <c r="BN66" s="23"/>
      <c r="BO66" s="23"/>
      <c r="BP66" s="23"/>
      <c r="BQ66" s="23"/>
      <c r="BR66" s="23"/>
      <c r="BS66" s="23"/>
      <c r="BT66" s="23"/>
      <c r="BU66" s="23"/>
      <c r="BV66" s="23"/>
      <c r="BW66" s="23"/>
      <c r="BX66" s="23"/>
      <c r="BY66" s="23"/>
      <c r="BZ66" s="23"/>
      <c r="CA66" s="23"/>
      <c r="CB66" s="23"/>
      <c r="CC66" s="23"/>
      <c r="CD66" s="23"/>
      <c r="CE66" s="23"/>
      <c r="CF66" s="23"/>
      <c r="CG66" s="23"/>
      <c r="CH66" s="23"/>
      <c r="CI66" s="23"/>
      <c r="CJ66" s="23"/>
      <c r="CK66" s="23"/>
      <c r="CL66" s="23"/>
      <c r="CM66" s="23"/>
      <c r="CN66" s="23"/>
      <c r="CO66" s="23"/>
      <c r="CP66" s="23"/>
      <c r="CQ66" s="23"/>
      <c r="CR66" s="23"/>
      <c r="CS66" s="23"/>
      <c r="CT66" s="23"/>
      <c r="CU66" s="23"/>
      <c r="CV66" s="23"/>
      <c r="CW66" s="23"/>
      <c r="CX66" s="23"/>
      <c r="CY66" s="23"/>
      <c r="CZ66" s="23"/>
      <c r="DA66" s="23"/>
      <c r="DB66" s="23"/>
      <c r="DC66" s="23"/>
      <c r="DD66" s="23"/>
      <c r="DE66" s="23"/>
      <c r="DF66" s="23"/>
      <c r="DG66" s="23"/>
      <c r="DH66" s="23"/>
      <c r="DI66" s="23"/>
      <c r="DJ66" s="23"/>
      <c r="DK66" s="23"/>
      <c r="DL66" s="23"/>
      <c r="DM66" s="23"/>
      <c r="DN66" s="23"/>
      <c r="DO66" s="23"/>
      <c r="DP66" s="23"/>
      <c r="DQ66" s="23"/>
      <c r="DR66" s="23"/>
      <c r="DS66" s="23"/>
      <c r="DT66" s="23"/>
      <c r="DU66" s="23"/>
      <c r="DV66" s="23"/>
      <c r="DW66" s="23"/>
      <c r="DX66" s="23"/>
      <c r="DY66" s="23"/>
      <c r="DZ66" s="23"/>
      <c r="EA66" s="23"/>
      <c r="EB66" s="23"/>
      <c r="EC66" s="23"/>
      <c r="ED66" s="23"/>
      <c r="EE66" s="23"/>
      <c r="EF66" s="23"/>
      <c r="EG66" s="23"/>
      <c r="EH66" s="23"/>
      <c r="EI66" s="23"/>
      <c r="EJ66" s="23"/>
      <c r="EK66" s="23"/>
      <c r="EL66" s="23"/>
      <c r="EM66" s="23"/>
      <c r="EN66" s="23"/>
      <c r="EO66" s="23"/>
      <c r="EP66" s="23"/>
      <c r="EQ66" s="23"/>
      <c r="ER66" s="23"/>
      <c r="ES66" s="23"/>
      <c r="ET66" s="23"/>
      <c r="EU66" s="23"/>
      <c r="EV66" s="23"/>
      <c r="EW66" s="23"/>
      <c r="EX66" s="23"/>
      <c r="EY66" s="23"/>
      <c r="EZ66" s="23"/>
      <c r="FA66" s="23"/>
      <c r="FB66" s="23"/>
      <c r="FC66" s="23"/>
      <c r="FD66" s="23"/>
      <c r="FE66" s="23"/>
      <c r="FF66" s="23"/>
      <c r="FG66" s="23"/>
      <c r="FH66" s="23"/>
      <c r="FI66" s="23"/>
      <c r="FJ66" s="23"/>
      <c r="FK66" s="23"/>
      <c r="FL66" s="23"/>
      <c r="FM66" s="23"/>
      <c r="FN66" s="23"/>
      <c r="FO66" s="23"/>
      <c r="FP66" s="23"/>
      <c r="FQ66" s="23"/>
      <c r="FR66" s="23"/>
      <c r="FS66" s="23"/>
      <c r="FT66" s="23"/>
      <c r="FU66" s="23"/>
      <c r="FV66" s="23"/>
      <c r="FW66" s="23"/>
      <c r="FX66" s="23"/>
      <c r="FY66" s="23"/>
      <c r="FZ66" s="23"/>
      <c r="GA66" s="23"/>
      <c r="GB66" s="23"/>
      <c r="GC66" s="23"/>
      <c r="GD66" s="23"/>
      <c r="GE66" s="23"/>
      <c r="GF66" s="23"/>
      <c r="GG66" s="23"/>
      <c r="GH66" s="23"/>
      <c r="GI66" s="23"/>
      <c r="GJ66" s="23"/>
      <c r="GK66" s="23"/>
      <c r="GL66" s="23"/>
      <c r="GM66" s="23"/>
      <c r="GN66" s="23"/>
      <c r="GO66" s="23"/>
      <c r="GP66" s="23"/>
      <c r="GQ66" s="23"/>
      <c r="GR66" s="23"/>
      <c r="GS66" s="23"/>
      <c r="GT66" s="23"/>
      <c r="GU66" s="23"/>
      <c r="GV66" s="23"/>
      <c r="GW66" s="23"/>
      <c r="GX66" s="23"/>
      <c r="GY66" s="23"/>
      <c r="GZ66" s="23"/>
      <c r="HA66" s="23"/>
      <c r="HB66" s="23"/>
      <c r="HC66" s="23"/>
      <c r="HD66" s="23"/>
      <c r="HE66" s="23"/>
      <c r="HF66" s="23"/>
      <c r="HG66" s="23"/>
      <c r="HH66" s="23"/>
      <c r="HI66" s="23"/>
      <c r="HJ66" s="23"/>
      <c r="HK66" s="23"/>
      <c r="HL66" s="23"/>
      <c r="HM66" s="23"/>
      <c r="HN66" s="23"/>
      <c r="HO66" s="23"/>
      <c r="HP66" s="23"/>
      <c r="HQ66" s="23"/>
      <c r="HR66" s="23"/>
      <c r="HS66" s="23"/>
      <c r="HT66" s="23"/>
      <c r="HU66" s="23"/>
      <c r="HV66" s="23"/>
      <c r="HW66" s="23"/>
    </row>
    <row r="67" spans="1:231" s="14" customFormat="1" ht="21" hidden="1" thickTop="1" thickBot="1">
      <c r="A67" s="608"/>
      <c r="B67" s="2133" t="s">
        <v>2416</v>
      </c>
      <c r="C67" s="279" t="s">
        <v>4738</v>
      </c>
      <c r="D67" s="279">
        <v>44121</v>
      </c>
      <c r="E67" s="1685"/>
      <c r="F67" s="2131"/>
      <c r="G67" s="2131"/>
      <c r="H67" s="2131"/>
      <c r="I67" s="2131"/>
      <c r="J67" s="2131"/>
      <c r="K67" s="2131"/>
      <c r="L67" s="2124"/>
      <c r="M67" s="72"/>
      <c r="N67" s="72"/>
      <c r="O67" s="23"/>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c r="AP67" s="23"/>
      <c r="AQ67" s="23"/>
      <c r="AR67" s="23"/>
      <c r="AS67" s="23"/>
      <c r="AT67" s="23"/>
      <c r="AU67" s="23"/>
      <c r="AV67" s="23"/>
      <c r="AW67" s="23"/>
      <c r="AX67" s="23"/>
      <c r="AY67" s="23"/>
      <c r="AZ67" s="23"/>
      <c r="BA67" s="23"/>
      <c r="BB67" s="23"/>
      <c r="BC67" s="23"/>
      <c r="BD67" s="23"/>
      <c r="BE67" s="23"/>
      <c r="BF67" s="23"/>
      <c r="BG67" s="23"/>
      <c r="BH67" s="23"/>
      <c r="BI67" s="23"/>
      <c r="BJ67" s="23"/>
      <c r="BK67" s="23"/>
      <c r="BL67" s="23"/>
      <c r="BM67" s="23"/>
      <c r="BN67" s="23"/>
      <c r="BO67" s="23"/>
      <c r="BP67" s="23"/>
      <c r="BQ67" s="23"/>
      <c r="BR67" s="23"/>
      <c r="BS67" s="23"/>
      <c r="BT67" s="23"/>
      <c r="BU67" s="23"/>
      <c r="BV67" s="23"/>
      <c r="BW67" s="23"/>
      <c r="BX67" s="23"/>
      <c r="BY67" s="23"/>
      <c r="BZ67" s="23"/>
      <c r="CA67" s="23"/>
      <c r="CB67" s="23"/>
      <c r="CC67" s="23"/>
      <c r="CD67" s="23"/>
      <c r="CE67" s="23"/>
      <c r="CF67" s="23"/>
      <c r="CG67" s="23"/>
      <c r="CH67" s="23"/>
      <c r="CI67" s="23"/>
      <c r="CJ67" s="23"/>
      <c r="CK67" s="23"/>
      <c r="CL67" s="23"/>
      <c r="CM67" s="23"/>
      <c r="CN67" s="23"/>
      <c r="CO67" s="23"/>
      <c r="CP67" s="23"/>
      <c r="CQ67" s="23"/>
      <c r="CR67" s="23"/>
      <c r="CS67" s="23"/>
      <c r="CT67" s="23"/>
      <c r="CU67" s="23"/>
      <c r="CV67" s="23"/>
      <c r="CW67" s="23"/>
      <c r="CX67" s="23"/>
      <c r="CY67" s="23"/>
      <c r="CZ67" s="23"/>
      <c r="DA67" s="23"/>
      <c r="DB67" s="23"/>
      <c r="DC67" s="23"/>
      <c r="DD67" s="23"/>
      <c r="DE67" s="23"/>
      <c r="DF67" s="23"/>
      <c r="DG67" s="23"/>
      <c r="DH67" s="23"/>
      <c r="DI67" s="23"/>
      <c r="DJ67" s="23"/>
      <c r="DK67" s="23"/>
      <c r="DL67" s="23"/>
      <c r="DM67" s="23"/>
      <c r="DN67" s="23"/>
      <c r="DO67" s="23"/>
      <c r="DP67" s="23"/>
      <c r="DQ67" s="23"/>
      <c r="DR67" s="23"/>
      <c r="DS67" s="23"/>
      <c r="DT67" s="23"/>
      <c r="DU67" s="23"/>
      <c r="DV67" s="23"/>
      <c r="DW67" s="23"/>
      <c r="DX67" s="23"/>
      <c r="DY67" s="23"/>
      <c r="DZ67" s="23"/>
      <c r="EA67" s="23"/>
      <c r="EB67" s="23"/>
      <c r="EC67" s="23"/>
      <c r="ED67" s="23"/>
      <c r="EE67" s="23"/>
      <c r="EF67" s="23"/>
      <c r="EG67" s="23"/>
      <c r="EH67" s="23"/>
      <c r="EI67" s="23"/>
      <c r="EJ67" s="23"/>
      <c r="EK67" s="23"/>
      <c r="EL67" s="23"/>
      <c r="EM67" s="23"/>
      <c r="EN67" s="23"/>
      <c r="EO67" s="23"/>
      <c r="EP67" s="23"/>
      <c r="EQ67" s="23"/>
      <c r="ER67" s="23"/>
      <c r="ES67" s="23"/>
      <c r="ET67" s="23"/>
      <c r="EU67" s="23"/>
      <c r="EV67" s="23"/>
      <c r="EW67" s="23"/>
      <c r="EX67" s="23"/>
      <c r="EY67" s="23"/>
      <c r="EZ67" s="23"/>
      <c r="FA67" s="23"/>
      <c r="FB67" s="23"/>
      <c r="FC67" s="23"/>
      <c r="FD67" s="23"/>
      <c r="FE67" s="23"/>
      <c r="FF67" s="23"/>
      <c r="FG67" s="23"/>
      <c r="FH67" s="23"/>
      <c r="FI67" s="23"/>
      <c r="FJ67" s="23"/>
      <c r="FK67" s="23"/>
      <c r="FL67" s="23"/>
      <c r="FM67" s="23"/>
      <c r="FN67" s="23"/>
      <c r="FO67" s="23"/>
      <c r="FP67" s="23"/>
      <c r="FQ67" s="23"/>
      <c r="FR67" s="23"/>
      <c r="FS67" s="23"/>
      <c r="FT67" s="23"/>
      <c r="FU67" s="23"/>
      <c r="FV67" s="23"/>
      <c r="FW67" s="23"/>
      <c r="FX67" s="23"/>
      <c r="FY67" s="23"/>
      <c r="FZ67" s="23"/>
      <c r="GA67" s="23"/>
      <c r="GB67" s="23"/>
      <c r="GC67" s="23"/>
      <c r="GD67" s="23"/>
      <c r="GE67" s="23"/>
      <c r="GF67" s="23"/>
      <c r="GG67" s="23"/>
      <c r="GH67" s="23"/>
      <c r="GI67" s="23"/>
      <c r="GJ67" s="23"/>
      <c r="GK67" s="23"/>
      <c r="GL67" s="23"/>
      <c r="GM67" s="23"/>
      <c r="GN67" s="23"/>
      <c r="GO67" s="23"/>
      <c r="GP67" s="23"/>
      <c r="GQ67" s="23"/>
      <c r="GR67" s="23"/>
      <c r="GS67" s="23"/>
      <c r="GT67" s="23"/>
      <c r="GU67" s="23"/>
      <c r="GV67" s="23"/>
      <c r="GW67" s="23"/>
      <c r="GX67" s="23"/>
      <c r="GY67" s="23"/>
      <c r="GZ67" s="23"/>
      <c r="HA67" s="23"/>
      <c r="HB67" s="23"/>
      <c r="HC67" s="23"/>
      <c r="HD67" s="23"/>
      <c r="HE67" s="23"/>
      <c r="HF67" s="23"/>
      <c r="HG67" s="23"/>
      <c r="HH67" s="23"/>
      <c r="HI67" s="23"/>
      <c r="HJ67" s="23"/>
      <c r="HK67" s="23"/>
      <c r="HL67" s="23"/>
      <c r="HM67" s="23"/>
      <c r="HN67" s="23"/>
      <c r="HO67" s="23"/>
      <c r="HP67" s="23"/>
      <c r="HQ67" s="23"/>
      <c r="HR67" s="23"/>
      <c r="HS67" s="23"/>
      <c r="HT67" s="23"/>
      <c r="HU67" s="23"/>
      <c r="HV67" s="23"/>
      <c r="HW67" s="23"/>
    </row>
    <row r="68" spans="1:231" s="14" customFormat="1" ht="21" hidden="1" thickTop="1" thickBot="1">
      <c r="A68" s="608"/>
      <c r="B68" s="1684"/>
      <c r="C68" s="76"/>
      <c r="D68" s="76"/>
      <c r="E68" s="2134">
        <v>44158</v>
      </c>
      <c r="F68" s="2130" t="s">
        <v>4990</v>
      </c>
      <c r="G68" s="2130" t="s">
        <v>5000</v>
      </c>
      <c r="H68" s="2130">
        <v>44161</v>
      </c>
      <c r="I68" s="2145">
        <f t="shared" ref="I68" si="27">H68+23</f>
        <v>44184</v>
      </c>
      <c r="J68" s="2145">
        <f t="shared" ref="J68" si="28">H68+27</f>
        <v>44188</v>
      </c>
      <c r="K68" s="2145">
        <f t="shared" ref="K68" si="29">H68+30</f>
        <v>44191</v>
      </c>
      <c r="L68" s="2124"/>
      <c r="M68" s="72"/>
      <c r="N68" s="72"/>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3"/>
      <c r="AS68" s="23"/>
      <c r="AT68" s="23"/>
      <c r="AU68" s="23"/>
      <c r="AV68" s="23"/>
      <c r="AW68" s="23"/>
      <c r="AX68" s="23"/>
      <c r="AY68" s="23"/>
      <c r="AZ68" s="23"/>
      <c r="BA68" s="23"/>
      <c r="BB68" s="23"/>
      <c r="BC68" s="23"/>
      <c r="BD68" s="23"/>
      <c r="BE68" s="23"/>
      <c r="BF68" s="23"/>
      <c r="BG68" s="23"/>
      <c r="BH68" s="23"/>
      <c r="BI68" s="23"/>
      <c r="BJ68" s="23"/>
      <c r="BK68" s="23"/>
      <c r="BL68" s="23"/>
      <c r="BM68" s="23"/>
      <c r="BN68" s="23"/>
      <c r="BO68" s="23"/>
      <c r="BP68" s="23"/>
      <c r="BQ68" s="23"/>
      <c r="BR68" s="23"/>
      <c r="BS68" s="23"/>
      <c r="BT68" s="23"/>
      <c r="BU68" s="23"/>
      <c r="BV68" s="23"/>
      <c r="BW68" s="23"/>
      <c r="BX68" s="23"/>
      <c r="BY68" s="23"/>
      <c r="BZ68" s="23"/>
      <c r="CA68" s="23"/>
      <c r="CB68" s="23"/>
      <c r="CC68" s="23"/>
      <c r="CD68" s="23"/>
      <c r="CE68" s="23"/>
      <c r="CF68" s="23"/>
      <c r="CG68" s="23"/>
      <c r="CH68" s="23"/>
      <c r="CI68" s="23"/>
      <c r="CJ68" s="23"/>
      <c r="CK68" s="23"/>
      <c r="CL68" s="23"/>
      <c r="CM68" s="23"/>
      <c r="CN68" s="23"/>
      <c r="CO68" s="23"/>
      <c r="CP68" s="23"/>
      <c r="CQ68" s="23"/>
      <c r="CR68" s="23"/>
      <c r="CS68" s="23"/>
      <c r="CT68" s="23"/>
      <c r="CU68" s="23"/>
      <c r="CV68" s="23"/>
      <c r="CW68" s="23"/>
      <c r="CX68" s="23"/>
      <c r="CY68" s="23"/>
      <c r="CZ68" s="23"/>
      <c r="DA68" s="23"/>
      <c r="DB68" s="23"/>
      <c r="DC68" s="23"/>
      <c r="DD68" s="23"/>
      <c r="DE68" s="23"/>
      <c r="DF68" s="23"/>
      <c r="DG68" s="23"/>
      <c r="DH68" s="23"/>
      <c r="DI68" s="23"/>
      <c r="DJ68" s="23"/>
      <c r="DK68" s="23"/>
      <c r="DL68" s="23"/>
      <c r="DM68" s="23"/>
      <c r="DN68" s="23"/>
      <c r="DO68" s="23"/>
      <c r="DP68" s="23"/>
      <c r="DQ68" s="23"/>
      <c r="DR68" s="23"/>
      <c r="DS68" s="23"/>
      <c r="DT68" s="23"/>
      <c r="DU68" s="23"/>
      <c r="DV68" s="23"/>
      <c r="DW68" s="23"/>
      <c r="DX68" s="23"/>
      <c r="DY68" s="23"/>
      <c r="DZ68" s="23"/>
      <c r="EA68" s="23"/>
      <c r="EB68" s="23"/>
      <c r="EC68" s="23"/>
      <c r="ED68" s="23"/>
      <c r="EE68" s="23"/>
      <c r="EF68" s="23"/>
      <c r="EG68" s="23"/>
      <c r="EH68" s="23"/>
      <c r="EI68" s="23"/>
      <c r="EJ68" s="23"/>
      <c r="EK68" s="23"/>
      <c r="EL68" s="23"/>
      <c r="EM68" s="23"/>
      <c r="EN68" s="23"/>
      <c r="EO68" s="23"/>
      <c r="EP68" s="23"/>
      <c r="EQ68" s="23"/>
      <c r="ER68" s="23"/>
      <c r="ES68" s="23"/>
      <c r="ET68" s="23"/>
      <c r="EU68" s="23"/>
      <c r="EV68" s="23"/>
      <c r="EW68" s="23"/>
      <c r="EX68" s="23"/>
      <c r="EY68" s="23"/>
      <c r="EZ68" s="23"/>
      <c r="FA68" s="23"/>
      <c r="FB68" s="23"/>
      <c r="FC68" s="23"/>
      <c r="FD68" s="23"/>
      <c r="FE68" s="23"/>
      <c r="FF68" s="23"/>
      <c r="FG68" s="23"/>
      <c r="FH68" s="23"/>
      <c r="FI68" s="23"/>
      <c r="FJ68" s="23"/>
      <c r="FK68" s="23"/>
      <c r="FL68" s="23"/>
      <c r="FM68" s="23"/>
      <c r="FN68" s="23"/>
      <c r="FO68" s="23"/>
      <c r="FP68" s="23"/>
      <c r="FQ68" s="23"/>
      <c r="FR68" s="23"/>
      <c r="FS68" s="23"/>
      <c r="FT68" s="23"/>
      <c r="FU68" s="23"/>
      <c r="FV68" s="23"/>
      <c r="FW68" s="23"/>
      <c r="FX68" s="23"/>
      <c r="FY68" s="23"/>
      <c r="FZ68" s="23"/>
      <c r="GA68" s="23"/>
      <c r="GB68" s="23"/>
      <c r="GC68" s="23"/>
      <c r="GD68" s="23"/>
      <c r="GE68" s="23"/>
      <c r="GF68" s="23"/>
      <c r="GG68" s="23"/>
      <c r="GH68" s="23"/>
      <c r="GI68" s="23"/>
      <c r="GJ68" s="23"/>
      <c r="GK68" s="23"/>
      <c r="GL68" s="23"/>
      <c r="GM68" s="23"/>
      <c r="GN68" s="23"/>
      <c r="GO68" s="23"/>
      <c r="GP68" s="23"/>
      <c r="GQ68" s="23"/>
      <c r="GR68" s="23"/>
      <c r="GS68" s="23"/>
      <c r="GT68" s="23"/>
      <c r="GU68" s="23"/>
      <c r="GV68" s="23"/>
      <c r="GW68" s="23"/>
      <c r="GX68" s="23"/>
      <c r="GY68" s="23"/>
      <c r="GZ68" s="23"/>
      <c r="HA68" s="23"/>
      <c r="HB68" s="23"/>
      <c r="HC68" s="23"/>
      <c r="HD68" s="23"/>
      <c r="HE68" s="23"/>
      <c r="HF68" s="23"/>
      <c r="HG68" s="23"/>
      <c r="HH68" s="23"/>
      <c r="HI68" s="23"/>
      <c r="HJ68" s="23"/>
      <c r="HK68" s="23"/>
      <c r="HL68" s="23"/>
      <c r="HM68" s="23"/>
      <c r="HN68" s="23"/>
      <c r="HO68" s="23"/>
      <c r="HP68" s="23"/>
      <c r="HQ68" s="23"/>
      <c r="HR68" s="23"/>
      <c r="HS68" s="23"/>
      <c r="HT68" s="23"/>
      <c r="HU68" s="23"/>
      <c r="HV68" s="23"/>
      <c r="HW68" s="23"/>
    </row>
    <row r="69" spans="1:231" s="14" customFormat="1" ht="21" hidden="1" thickTop="1" thickBot="1">
      <c r="A69" s="608"/>
      <c r="B69" s="2133" t="s">
        <v>2380</v>
      </c>
      <c r="C69" s="279" t="s">
        <v>4740</v>
      </c>
      <c r="D69" s="279">
        <v>44130</v>
      </c>
      <c r="E69" s="2132"/>
      <c r="F69" s="2131"/>
      <c r="G69" s="2131"/>
      <c r="H69" s="2131"/>
      <c r="I69" s="2131"/>
      <c r="J69" s="2131"/>
      <c r="K69" s="2131"/>
      <c r="L69" s="2124"/>
      <c r="M69" s="72"/>
      <c r="N69" s="72"/>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c r="AP69" s="23"/>
      <c r="AQ69" s="23"/>
      <c r="AR69" s="23"/>
      <c r="AS69" s="23"/>
      <c r="AT69" s="23"/>
      <c r="AU69" s="23"/>
      <c r="AV69" s="23"/>
      <c r="AW69" s="23"/>
      <c r="AX69" s="23"/>
      <c r="AY69" s="23"/>
      <c r="AZ69" s="23"/>
      <c r="BA69" s="23"/>
      <c r="BB69" s="23"/>
      <c r="BC69" s="23"/>
      <c r="BD69" s="23"/>
      <c r="BE69" s="23"/>
      <c r="BF69" s="23"/>
      <c r="BG69" s="23"/>
      <c r="BH69" s="23"/>
      <c r="BI69" s="23"/>
      <c r="BJ69" s="23"/>
      <c r="BK69" s="23"/>
      <c r="BL69" s="23"/>
      <c r="BM69" s="23"/>
      <c r="BN69" s="23"/>
      <c r="BO69" s="23"/>
      <c r="BP69" s="23"/>
      <c r="BQ69" s="23"/>
      <c r="BR69" s="23"/>
      <c r="BS69" s="23"/>
      <c r="BT69" s="23"/>
      <c r="BU69" s="23"/>
      <c r="BV69" s="23"/>
      <c r="BW69" s="23"/>
      <c r="BX69" s="23"/>
      <c r="BY69" s="23"/>
      <c r="BZ69" s="23"/>
      <c r="CA69" s="23"/>
      <c r="CB69" s="23"/>
      <c r="CC69" s="23"/>
      <c r="CD69" s="23"/>
      <c r="CE69" s="23"/>
      <c r="CF69" s="23"/>
      <c r="CG69" s="23"/>
      <c r="CH69" s="23"/>
      <c r="CI69" s="23"/>
      <c r="CJ69" s="23"/>
      <c r="CK69" s="23"/>
      <c r="CL69" s="23"/>
      <c r="CM69" s="23"/>
      <c r="CN69" s="23"/>
      <c r="CO69" s="23"/>
      <c r="CP69" s="23"/>
      <c r="CQ69" s="23"/>
      <c r="CR69" s="23"/>
      <c r="CS69" s="23"/>
      <c r="CT69" s="23"/>
      <c r="CU69" s="23"/>
      <c r="CV69" s="23"/>
      <c r="CW69" s="23"/>
      <c r="CX69" s="23"/>
      <c r="CY69" s="23"/>
      <c r="CZ69" s="23"/>
      <c r="DA69" s="23"/>
      <c r="DB69" s="23"/>
      <c r="DC69" s="23"/>
      <c r="DD69" s="23"/>
      <c r="DE69" s="23"/>
      <c r="DF69" s="23"/>
      <c r="DG69" s="23"/>
      <c r="DH69" s="23"/>
      <c r="DI69" s="23"/>
      <c r="DJ69" s="23"/>
      <c r="DK69" s="23"/>
      <c r="DL69" s="23"/>
      <c r="DM69" s="23"/>
      <c r="DN69" s="23"/>
      <c r="DO69" s="23"/>
      <c r="DP69" s="23"/>
      <c r="DQ69" s="23"/>
      <c r="DR69" s="23"/>
      <c r="DS69" s="23"/>
      <c r="DT69" s="23"/>
      <c r="DU69" s="23"/>
      <c r="DV69" s="23"/>
      <c r="DW69" s="23"/>
      <c r="DX69" s="23"/>
      <c r="DY69" s="23"/>
      <c r="DZ69" s="23"/>
      <c r="EA69" s="23"/>
      <c r="EB69" s="23"/>
      <c r="EC69" s="23"/>
      <c r="ED69" s="23"/>
      <c r="EE69" s="23"/>
      <c r="EF69" s="23"/>
      <c r="EG69" s="23"/>
      <c r="EH69" s="23"/>
      <c r="EI69" s="23"/>
      <c r="EJ69" s="23"/>
      <c r="EK69" s="23"/>
      <c r="EL69" s="23"/>
      <c r="EM69" s="23"/>
      <c r="EN69" s="23"/>
      <c r="EO69" s="23"/>
      <c r="EP69" s="23"/>
      <c r="EQ69" s="23"/>
      <c r="ER69" s="23"/>
      <c r="ES69" s="23"/>
      <c r="ET69" s="23"/>
      <c r="EU69" s="23"/>
      <c r="EV69" s="23"/>
      <c r="EW69" s="23"/>
      <c r="EX69" s="23"/>
      <c r="EY69" s="23"/>
      <c r="EZ69" s="23"/>
      <c r="FA69" s="23"/>
      <c r="FB69" s="23"/>
      <c r="FC69" s="23"/>
      <c r="FD69" s="23"/>
      <c r="FE69" s="23"/>
      <c r="FF69" s="23"/>
      <c r="FG69" s="23"/>
      <c r="FH69" s="23"/>
      <c r="FI69" s="23"/>
      <c r="FJ69" s="23"/>
      <c r="FK69" s="23"/>
      <c r="FL69" s="23"/>
      <c r="FM69" s="23"/>
      <c r="FN69" s="23"/>
      <c r="FO69" s="23"/>
      <c r="FP69" s="23"/>
      <c r="FQ69" s="23"/>
      <c r="FR69" s="23"/>
      <c r="FS69" s="23"/>
      <c r="FT69" s="23"/>
      <c r="FU69" s="23"/>
      <c r="FV69" s="23"/>
      <c r="FW69" s="23"/>
      <c r="FX69" s="23"/>
      <c r="FY69" s="23"/>
      <c r="FZ69" s="23"/>
      <c r="GA69" s="23"/>
      <c r="GB69" s="23"/>
      <c r="GC69" s="23"/>
      <c r="GD69" s="23"/>
      <c r="GE69" s="23"/>
      <c r="GF69" s="23"/>
      <c r="GG69" s="23"/>
      <c r="GH69" s="23"/>
      <c r="GI69" s="23"/>
      <c r="GJ69" s="23"/>
      <c r="GK69" s="23"/>
      <c r="GL69" s="23"/>
      <c r="GM69" s="23"/>
      <c r="GN69" s="23"/>
      <c r="GO69" s="23"/>
      <c r="GP69" s="23"/>
      <c r="GQ69" s="23"/>
      <c r="GR69" s="23"/>
      <c r="GS69" s="23"/>
      <c r="GT69" s="23"/>
      <c r="GU69" s="23"/>
      <c r="GV69" s="23"/>
      <c r="GW69" s="23"/>
      <c r="GX69" s="23"/>
      <c r="GY69" s="23"/>
      <c r="GZ69" s="23"/>
      <c r="HA69" s="23"/>
      <c r="HB69" s="23"/>
      <c r="HC69" s="23"/>
      <c r="HD69" s="23"/>
      <c r="HE69" s="23"/>
      <c r="HF69" s="23"/>
      <c r="HG69" s="23"/>
      <c r="HH69" s="23"/>
      <c r="HI69" s="23"/>
      <c r="HJ69" s="23"/>
      <c r="HK69" s="23"/>
      <c r="HL69" s="23"/>
      <c r="HM69" s="23"/>
      <c r="HN69" s="23"/>
      <c r="HO69" s="23"/>
      <c r="HP69" s="23"/>
      <c r="HQ69" s="23"/>
      <c r="HR69" s="23"/>
      <c r="HS69" s="23"/>
      <c r="HT69" s="23"/>
      <c r="HU69" s="23"/>
      <c r="HV69" s="23"/>
      <c r="HW69" s="23"/>
    </row>
    <row r="70" spans="1:231" s="14" customFormat="1" ht="21" hidden="1" thickTop="1" thickBot="1">
      <c r="A70" s="608"/>
      <c r="B70" s="1684"/>
      <c r="C70" s="76"/>
      <c r="D70" s="76"/>
      <c r="E70" s="2134">
        <v>44162</v>
      </c>
      <c r="F70" s="2130" t="s">
        <v>4963</v>
      </c>
      <c r="G70" s="2130" t="s">
        <v>4749</v>
      </c>
      <c r="H70" s="2130">
        <v>44168</v>
      </c>
      <c r="I70" s="2145">
        <f t="shared" ref="I70" si="30">H70+23</f>
        <v>44191</v>
      </c>
      <c r="J70" s="2145">
        <f t="shared" ref="J70" si="31">H70+27</f>
        <v>44195</v>
      </c>
      <c r="K70" s="2145">
        <f t="shared" ref="K70" si="32">H70+30</f>
        <v>44198</v>
      </c>
      <c r="L70" s="2124"/>
      <c r="M70" s="72"/>
      <c r="N70" s="72"/>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3"/>
      <c r="AS70" s="23"/>
      <c r="AT70" s="23"/>
      <c r="AU70" s="23"/>
      <c r="AV70" s="23"/>
      <c r="AW70" s="23"/>
      <c r="AX70" s="23"/>
      <c r="AY70" s="23"/>
      <c r="AZ70" s="23"/>
      <c r="BA70" s="23"/>
      <c r="BB70" s="23"/>
      <c r="BC70" s="23"/>
      <c r="BD70" s="23"/>
      <c r="BE70" s="23"/>
      <c r="BF70" s="23"/>
      <c r="BG70" s="23"/>
      <c r="BH70" s="23"/>
      <c r="BI70" s="23"/>
      <c r="BJ70" s="23"/>
      <c r="BK70" s="23"/>
      <c r="BL70" s="23"/>
      <c r="BM70" s="23"/>
      <c r="BN70" s="23"/>
      <c r="BO70" s="23"/>
      <c r="BP70" s="23"/>
      <c r="BQ70" s="23"/>
      <c r="BR70" s="23"/>
      <c r="BS70" s="23"/>
      <c r="BT70" s="23"/>
      <c r="BU70" s="23"/>
      <c r="BV70" s="23"/>
      <c r="BW70" s="23"/>
      <c r="BX70" s="23"/>
      <c r="BY70" s="23"/>
      <c r="BZ70" s="23"/>
      <c r="CA70" s="23"/>
      <c r="CB70" s="23"/>
      <c r="CC70" s="23"/>
      <c r="CD70" s="23"/>
      <c r="CE70" s="23"/>
      <c r="CF70" s="23"/>
      <c r="CG70" s="23"/>
      <c r="CH70" s="23"/>
      <c r="CI70" s="23"/>
      <c r="CJ70" s="23"/>
      <c r="CK70" s="23"/>
      <c r="CL70" s="23"/>
      <c r="CM70" s="23"/>
      <c r="CN70" s="23"/>
      <c r="CO70" s="23"/>
      <c r="CP70" s="23"/>
      <c r="CQ70" s="23"/>
      <c r="CR70" s="23"/>
      <c r="CS70" s="23"/>
      <c r="CT70" s="23"/>
      <c r="CU70" s="23"/>
      <c r="CV70" s="23"/>
      <c r="CW70" s="23"/>
      <c r="CX70" s="23"/>
      <c r="CY70" s="23"/>
      <c r="CZ70" s="23"/>
      <c r="DA70" s="23"/>
      <c r="DB70" s="23"/>
      <c r="DC70" s="23"/>
      <c r="DD70" s="23"/>
      <c r="DE70" s="23"/>
      <c r="DF70" s="23"/>
      <c r="DG70" s="23"/>
      <c r="DH70" s="23"/>
      <c r="DI70" s="23"/>
      <c r="DJ70" s="23"/>
      <c r="DK70" s="23"/>
      <c r="DL70" s="23"/>
      <c r="DM70" s="23"/>
      <c r="DN70" s="23"/>
      <c r="DO70" s="23"/>
      <c r="DP70" s="23"/>
      <c r="DQ70" s="23"/>
      <c r="DR70" s="23"/>
      <c r="DS70" s="23"/>
      <c r="DT70" s="23"/>
      <c r="DU70" s="23"/>
      <c r="DV70" s="23"/>
      <c r="DW70" s="23"/>
      <c r="DX70" s="23"/>
      <c r="DY70" s="23"/>
      <c r="DZ70" s="23"/>
      <c r="EA70" s="23"/>
      <c r="EB70" s="23"/>
      <c r="EC70" s="23"/>
      <c r="ED70" s="23"/>
      <c r="EE70" s="23"/>
      <c r="EF70" s="23"/>
      <c r="EG70" s="23"/>
      <c r="EH70" s="23"/>
      <c r="EI70" s="23"/>
      <c r="EJ70" s="23"/>
      <c r="EK70" s="23"/>
      <c r="EL70" s="23"/>
      <c r="EM70" s="23"/>
      <c r="EN70" s="23"/>
      <c r="EO70" s="23"/>
      <c r="EP70" s="23"/>
      <c r="EQ70" s="23"/>
      <c r="ER70" s="23"/>
      <c r="ES70" s="23"/>
      <c r="ET70" s="23"/>
      <c r="EU70" s="23"/>
      <c r="EV70" s="23"/>
      <c r="EW70" s="23"/>
      <c r="EX70" s="23"/>
      <c r="EY70" s="23"/>
      <c r="EZ70" s="23"/>
      <c r="FA70" s="23"/>
      <c r="FB70" s="23"/>
      <c r="FC70" s="23"/>
      <c r="FD70" s="23"/>
      <c r="FE70" s="23"/>
      <c r="FF70" s="23"/>
      <c r="FG70" s="23"/>
      <c r="FH70" s="23"/>
      <c r="FI70" s="23"/>
      <c r="FJ70" s="23"/>
      <c r="FK70" s="23"/>
      <c r="FL70" s="23"/>
      <c r="FM70" s="23"/>
      <c r="FN70" s="23"/>
      <c r="FO70" s="23"/>
      <c r="FP70" s="23"/>
      <c r="FQ70" s="23"/>
      <c r="FR70" s="23"/>
      <c r="FS70" s="23"/>
      <c r="FT70" s="23"/>
      <c r="FU70" s="23"/>
      <c r="FV70" s="23"/>
      <c r="FW70" s="23"/>
      <c r="FX70" s="23"/>
      <c r="FY70" s="23"/>
      <c r="FZ70" s="23"/>
      <c r="GA70" s="23"/>
      <c r="GB70" s="23"/>
      <c r="GC70" s="23"/>
      <c r="GD70" s="23"/>
      <c r="GE70" s="23"/>
      <c r="GF70" s="23"/>
      <c r="GG70" s="23"/>
      <c r="GH70" s="23"/>
      <c r="GI70" s="23"/>
      <c r="GJ70" s="23"/>
      <c r="GK70" s="23"/>
      <c r="GL70" s="23"/>
      <c r="GM70" s="23"/>
      <c r="GN70" s="23"/>
      <c r="GO70" s="23"/>
      <c r="GP70" s="23"/>
      <c r="GQ70" s="23"/>
      <c r="GR70" s="23"/>
      <c r="GS70" s="23"/>
      <c r="GT70" s="23"/>
      <c r="GU70" s="23"/>
      <c r="GV70" s="23"/>
      <c r="GW70" s="23"/>
      <c r="GX70" s="23"/>
      <c r="GY70" s="23"/>
      <c r="GZ70" s="23"/>
      <c r="HA70" s="23"/>
      <c r="HB70" s="23"/>
      <c r="HC70" s="23"/>
      <c r="HD70" s="23"/>
      <c r="HE70" s="23"/>
      <c r="HF70" s="23"/>
      <c r="HG70" s="23"/>
      <c r="HH70" s="23"/>
      <c r="HI70" s="23"/>
      <c r="HJ70" s="23"/>
      <c r="HK70" s="23"/>
      <c r="HL70" s="23"/>
      <c r="HM70" s="23"/>
      <c r="HN70" s="23"/>
      <c r="HO70" s="23"/>
      <c r="HP70" s="23"/>
      <c r="HQ70" s="23"/>
      <c r="HR70" s="23"/>
      <c r="HS70" s="23"/>
      <c r="HT70" s="23"/>
      <c r="HU70" s="23"/>
      <c r="HV70" s="23"/>
      <c r="HW70" s="23"/>
    </row>
    <row r="71" spans="1:231" s="14" customFormat="1" ht="21" hidden="1" thickTop="1" thickBot="1">
      <c r="A71" s="608"/>
      <c r="B71" s="2133" t="s">
        <v>2799</v>
      </c>
      <c r="C71" s="279" t="s">
        <v>4742</v>
      </c>
      <c r="D71" s="279">
        <v>44137</v>
      </c>
      <c r="E71" s="1685"/>
      <c r="F71" s="2131"/>
      <c r="G71" s="2131"/>
      <c r="H71" s="2131"/>
      <c r="I71" s="2131"/>
      <c r="J71" s="2131"/>
      <c r="K71" s="2131"/>
      <c r="L71" s="2124"/>
      <c r="M71" s="72"/>
      <c r="N71" s="72"/>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3"/>
      <c r="AS71" s="23"/>
      <c r="AT71" s="23"/>
      <c r="AU71" s="23"/>
      <c r="AV71" s="23"/>
      <c r="AW71" s="23"/>
      <c r="AX71" s="23"/>
      <c r="AY71" s="23"/>
      <c r="AZ71" s="23"/>
      <c r="BA71" s="23"/>
      <c r="BB71" s="23"/>
      <c r="BC71" s="23"/>
      <c r="BD71" s="23"/>
      <c r="BE71" s="23"/>
      <c r="BF71" s="23"/>
      <c r="BG71" s="23"/>
      <c r="BH71" s="23"/>
      <c r="BI71" s="23"/>
      <c r="BJ71" s="23"/>
      <c r="BK71" s="23"/>
      <c r="BL71" s="23"/>
      <c r="BM71" s="23"/>
      <c r="BN71" s="23"/>
      <c r="BO71" s="23"/>
      <c r="BP71" s="23"/>
      <c r="BQ71" s="23"/>
      <c r="BR71" s="23"/>
      <c r="BS71" s="23"/>
      <c r="BT71" s="23"/>
      <c r="BU71" s="23"/>
      <c r="BV71" s="23"/>
      <c r="BW71" s="23"/>
      <c r="BX71" s="23"/>
      <c r="BY71" s="23"/>
      <c r="BZ71" s="23"/>
      <c r="CA71" s="23"/>
      <c r="CB71" s="23"/>
      <c r="CC71" s="23"/>
      <c r="CD71" s="23"/>
      <c r="CE71" s="23"/>
      <c r="CF71" s="23"/>
      <c r="CG71" s="23"/>
      <c r="CH71" s="23"/>
      <c r="CI71" s="23"/>
      <c r="CJ71" s="23"/>
      <c r="CK71" s="23"/>
      <c r="CL71" s="23"/>
      <c r="CM71" s="23"/>
      <c r="CN71" s="23"/>
      <c r="CO71" s="23"/>
      <c r="CP71" s="23"/>
      <c r="CQ71" s="23"/>
      <c r="CR71" s="23"/>
      <c r="CS71" s="23"/>
      <c r="CT71" s="23"/>
      <c r="CU71" s="23"/>
      <c r="CV71" s="23"/>
      <c r="CW71" s="23"/>
      <c r="CX71" s="23"/>
      <c r="CY71" s="23"/>
      <c r="CZ71" s="23"/>
      <c r="DA71" s="23"/>
      <c r="DB71" s="23"/>
      <c r="DC71" s="23"/>
      <c r="DD71" s="23"/>
      <c r="DE71" s="23"/>
      <c r="DF71" s="23"/>
      <c r="DG71" s="23"/>
      <c r="DH71" s="23"/>
      <c r="DI71" s="23"/>
      <c r="DJ71" s="23"/>
      <c r="DK71" s="23"/>
      <c r="DL71" s="23"/>
      <c r="DM71" s="23"/>
      <c r="DN71" s="23"/>
      <c r="DO71" s="23"/>
      <c r="DP71" s="23"/>
      <c r="DQ71" s="23"/>
      <c r="DR71" s="23"/>
      <c r="DS71" s="23"/>
      <c r="DT71" s="23"/>
      <c r="DU71" s="23"/>
      <c r="DV71" s="23"/>
      <c r="DW71" s="23"/>
      <c r="DX71" s="23"/>
      <c r="DY71" s="23"/>
      <c r="DZ71" s="23"/>
      <c r="EA71" s="23"/>
      <c r="EB71" s="23"/>
      <c r="EC71" s="23"/>
      <c r="ED71" s="23"/>
      <c r="EE71" s="23"/>
      <c r="EF71" s="23"/>
      <c r="EG71" s="23"/>
      <c r="EH71" s="23"/>
      <c r="EI71" s="23"/>
      <c r="EJ71" s="23"/>
      <c r="EK71" s="23"/>
      <c r="EL71" s="23"/>
      <c r="EM71" s="23"/>
      <c r="EN71" s="23"/>
      <c r="EO71" s="23"/>
      <c r="EP71" s="23"/>
      <c r="EQ71" s="23"/>
      <c r="ER71" s="23"/>
      <c r="ES71" s="23"/>
      <c r="ET71" s="23"/>
      <c r="EU71" s="23"/>
      <c r="EV71" s="23"/>
      <c r="EW71" s="23"/>
      <c r="EX71" s="23"/>
      <c r="EY71" s="23"/>
      <c r="EZ71" s="23"/>
      <c r="FA71" s="23"/>
      <c r="FB71" s="23"/>
      <c r="FC71" s="23"/>
      <c r="FD71" s="23"/>
      <c r="FE71" s="23"/>
      <c r="FF71" s="23"/>
      <c r="FG71" s="23"/>
      <c r="FH71" s="23"/>
      <c r="FI71" s="23"/>
      <c r="FJ71" s="23"/>
      <c r="FK71" s="23"/>
      <c r="FL71" s="23"/>
      <c r="FM71" s="23"/>
      <c r="FN71" s="23"/>
      <c r="FO71" s="23"/>
      <c r="FP71" s="23"/>
      <c r="FQ71" s="23"/>
      <c r="FR71" s="23"/>
      <c r="FS71" s="23"/>
      <c r="FT71" s="23"/>
      <c r="FU71" s="23"/>
      <c r="FV71" s="23"/>
      <c r="FW71" s="23"/>
      <c r="FX71" s="23"/>
      <c r="FY71" s="23"/>
      <c r="FZ71" s="23"/>
      <c r="GA71" s="23"/>
      <c r="GB71" s="23"/>
      <c r="GC71" s="23"/>
      <c r="GD71" s="23"/>
      <c r="GE71" s="23"/>
      <c r="GF71" s="23"/>
      <c r="GG71" s="23"/>
      <c r="GH71" s="23"/>
      <c r="GI71" s="23"/>
      <c r="GJ71" s="23"/>
      <c r="GK71" s="23"/>
      <c r="GL71" s="23"/>
      <c r="GM71" s="23"/>
      <c r="GN71" s="23"/>
      <c r="GO71" s="23"/>
      <c r="GP71" s="23"/>
      <c r="GQ71" s="23"/>
      <c r="GR71" s="23"/>
      <c r="GS71" s="23"/>
      <c r="GT71" s="23"/>
      <c r="GU71" s="23"/>
      <c r="GV71" s="23"/>
      <c r="GW71" s="23"/>
      <c r="GX71" s="23"/>
      <c r="GY71" s="23"/>
      <c r="GZ71" s="23"/>
      <c r="HA71" s="23"/>
      <c r="HB71" s="23"/>
      <c r="HC71" s="23"/>
      <c r="HD71" s="23"/>
      <c r="HE71" s="23"/>
      <c r="HF71" s="23"/>
      <c r="HG71" s="23"/>
      <c r="HH71" s="23"/>
      <c r="HI71" s="23"/>
      <c r="HJ71" s="23"/>
      <c r="HK71" s="23"/>
      <c r="HL71" s="23"/>
      <c r="HM71" s="23"/>
      <c r="HN71" s="23"/>
      <c r="HO71" s="23"/>
      <c r="HP71" s="23"/>
      <c r="HQ71" s="23"/>
      <c r="HR71" s="23"/>
      <c r="HS71" s="23"/>
      <c r="HT71" s="23"/>
      <c r="HU71" s="23"/>
      <c r="HV71" s="23"/>
      <c r="HW71" s="23"/>
    </row>
    <row r="72" spans="1:231" s="14" customFormat="1" ht="21" hidden="1" thickTop="1" thickBot="1">
      <c r="A72" s="864" t="s">
        <v>3343</v>
      </c>
      <c r="B72" s="1684"/>
      <c r="C72" s="76"/>
      <c r="D72" s="76"/>
      <c r="E72" s="2134">
        <v>44169</v>
      </c>
      <c r="F72" s="2130" t="s">
        <v>4966</v>
      </c>
      <c r="G72" s="2130" t="s">
        <v>4751</v>
      </c>
      <c r="H72" s="2130">
        <v>44175</v>
      </c>
      <c r="I72" s="2145">
        <f t="shared" ref="I72" si="33">H72+23</f>
        <v>44198</v>
      </c>
      <c r="J72" s="2145">
        <f t="shared" ref="J72" si="34">H72+27</f>
        <v>44202</v>
      </c>
      <c r="K72" s="2145">
        <f t="shared" ref="K72" si="35">H72+30</f>
        <v>44205</v>
      </c>
      <c r="L72" s="2124"/>
      <c r="M72" s="72"/>
      <c r="N72" s="72"/>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3"/>
      <c r="AS72" s="23"/>
      <c r="AT72" s="23"/>
      <c r="AU72" s="23"/>
      <c r="AV72" s="23"/>
      <c r="AW72" s="23"/>
      <c r="AX72" s="23"/>
      <c r="AY72" s="23"/>
      <c r="AZ72" s="23"/>
      <c r="BA72" s="23"/>
      <c r="BB72" s="23"/>
      <c r="BC72" s="23"/>
      <c r="BD72" s="23"/>
      <c r="BE72" s="23"/>
      <c r="BF72" s="23"/>
      <c r="BG72" s="23"/>
      <c r="BH72" s="23"/>
      <c r="BI72" s="23"/>
      <c r="BJ72" s="23"/>
      <c r="BK72" s="23"/>
      <c r="BL72" s="23"/>
      <c r="BM72" s="23"/>
      <c r="BN72" s="23"/>
      <c r="BO72" s="23"/>
      <c r="BP72" s="23"/>
      <c r="BQ72" s="23"/>
      <c r="BR72" s="23"/>
      <c r="BS72" s="23"/>
      <c r="BT72" s="23"/>
      <c r="BU72" s="23"/>
      <c r="BV72" s="23"/>
      <c r="BW72" s="23"/>
      <c r="BX72" s="23"/>
      <c r="BY72" s="23"/>
      <c r="BZ72" s="23"/>
      <c r="CA72" s="23"/>
      <c r="CB72" s="23"/>
      <c r="CC72" s="23"/>
      <c r="CD72" s="23"/>
      <c r="CE72" s="23"/>
      <c r="CF72" s="23"/>
      <c r="CG72" s="23"/>
      <c r="CH72" s="23"/>
      <c r="CI72" s="23"/>
      <c r="CJ72" s="23"/>
      <c r="CK72" s="23"/>
      <c r="CL72" s="23"/>
      <c r="CM72" s="23"/>
      <c r="CN72" s="23"/>
      <c r="CO72" s="23"/>
      <c r="CP72" s="23"/>
      <c r="CQ72" s="23"/>
      <c r="CR72" s="23"/>
      <c r="CS72" s="23"/>
      <c r="CT72" s="23"/>
      <c r="CU72" s="23"/>
      <c r="CV72" s="23"/>
      <c r="CW72" s="23"/>
      <c r="CX72" s="23"/>
      <c r="CY72" s="23"/>
      <c r="CZ72" s="23"/>
      <c r="DA72" s="23"/>
      <c r="DB72" s="23"/>
      <c r="DC72" s="23"/>
      <c r="DD72" s="23"/>
      <c r="DE72" s="23"/>
      <c r="DF72" s="23"/>
      <c r="DG72" s="23"/>
      <c r="DH72" s="23"/>
      <c r="DI72" s="23"/>
      <c r="DJ72" s="23"/>
      <c r="DK72" s="23"/>
      <c r="DL72" s="23"/>
      <c r="DM72" s="23"/>
      <c r="DN72" s="23"/>
      <c r="DO72" s="23"/>
      <c r="DP72" s="23"/>
      <c r="DQ72" s="23"/>
      <c r="DR72" s="23"/>
      <c r="DS72" s="23"/>
      <c r="DT72" s="23"/>
      <c r="DU72" s="23"/>
      <c r="DV72" s="23"/>
      <c r="DW72" s="23"/>
      <c r="DX72" s="23"/>
      <c r="DY72" s="23"/>
      <c r="DZ72" s="23"/>
      <c r="EA72" s="23"/>
      <c r="EB72" s="23"/>
      <c r="EC72" s="23"/>
      <c r="ED72" s="23"/>
      <c r="EE72" s="23"/>
      <c r="EF72" s="23"/>
      <c r="EG72" s="23"/>
      <c r="EH72" s="23"/>
      <c r="EI72" s="23"/>
      <c r="EJ72" s="23"/>
      <c r="EK72" s="23"/>
      <c r="EL72" s="23"/>
      <c r="EM72" s="23"/>
      <c r="EN72" s="23"/>
      <c r="EO72" s="23"/>
      <c r="EP72" s="23"/>
      <c r="EQ72" s="23"/>
      <c r="ER72" s="23"/>
      <c r="ES72" s="23"/>
      <c r="ET72" s="23"/>
      <c r="EU72" s="23"/>
      <c r="EV72" s="23"/>
      <c r="EW72" s="23"/>
      <c r="EX72" s="23"/>
      <c r="EY72" s="23"/>
      <c r="EZ72" s="23"/>
      <c r="FA72" s="23"/>
      <c r="FB72" s="23"/>
      <c r="FC72" s="23"/>
      <c r="FD72" s="23"/>
      <c r="FE72" s="23"/>
      <c r="FF72" s="23"/>
      <c r="FG72" s="23"/>
      <c r="FH72" s="23"/>
      <c r="FI72" s="23"/>
      <c r="FJ72" s="23"/>
      <c r="FK72" s="23"/>
      <c r="FL72" s="23"/>
      <c r="FM72" s="23"/>
      <c r="FN72" s="23"/>
      <c r="FO72" s="23"/>
      <c r="FP72" s="23"/>
      <c r="FQ72" s="23"/>
      <c r="FR72" s="23"/>
      <c r="FS72" s="23"/>
      <c r="FT72" s="23"/>
      <c r="FU72" s="23"/>
      <c r="FV72" s="23"/>
      <c r="FW72" s="23"/>
      <c r="FX72" s="23"/>
      <c r="FY72" s="23"/>
      <c r="FZ72" s="23"/>
      <c r="GA72" s="23"/>
      <c r="GB72" s="23"/>
      <c r="GC72" s="23"/>
      <c r="GD72" s="23"/>
      <c r="GE72" s="23"/>
      <c r="GF72" s="23"/>
      <c r="GG72" s="23"/>
      <c r="GH72" s="23"/>
      <c r="GI72" s="23"/>
      <c r="GJ72" s="23"/>
      <c r="GK72" s="23"/>
      <c r="GL72" s="23"/>
      <c r="GM72" s="23"/>
      <c r="GN72" s="23"/>
      <c r="GO72" s="23"/>
      <c r="GP72" s="23"/>
      <c r="GQ72" s="23"/>
      <c r="GR72" s="23"/>
      <c r="GS72" s="23"/>
      <c r="GT72" s="23"/>
      <c r="GU72" s="23"/>
      <c r="GV72" s="23"/>
      <c r="GW72" s="23"/>
      <c r="GX72" s="23"/>
      <c r="GY72" s="23"/>
      <c r="GZ72" s="23"/>
      <c r="HA72" s="23"/>
      <c r="HB72" s="23"/>
      <c r="HC72" s="23"/>
      <c r="HD72" s="23"/>
      <c r="HE72" s="23"/>
      <c r="HF72" s="23"/>
      <c r="HG72" s="23"/>
      <c r="HH72" s="23"/>
      <c r="HI72" s="23"/>
      <c r="HJ72" s="23"/>
      <c r="HK72" s="23"/>
      <c r="HL72" s="23"/>
      <c r="HM72" s="23"/>
      <c r="HN72" s="23"/>
      <c r="HO72" s="23"/>
      <c r="HP72" s="23"/>
      <c r="HQ72" s="23"/>
      <c r="HR72" s="23"/>
      <c r="HS72" s="23"/>
      <c r="HT72" s="23"/>
      <c r="HU72" s="23"/>
      <c r="HV72" s="23"/>
      <c r="HW72" s="23"/>
    </row>
    <row r="73" spans="1:231" s="14" customFormat="1" ht="21" hidden="1" thickTop="1" thickBot="1">
      <c r="A73" s="608"/>
      <c r="B73" s="2133" t="s">
        <v>2791</v>
      </c>
      <c r="C73" s="279" t="s">
        <v>4744</v>
      </c>
      <c r="D73" s="279">
        <v>44145</v>
      </c>
      <c r="E73" s="2132"/>
      <c r="F73" s="2131"/>
      <c r="G73" s="2131"/>
      <c r="H73" s="2131"/>
      <c r="I73" s="2131"/>
      <c r="J73" s="2131"/>
      <c r="K73" s="2131"/>
      <c r="L73" s="2124"/>
      <c r="M73" s="72"/>
      <c r="N73" s="72"/>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3"/>
      <c r="AS73" s="23"/>
      <c r="AT73" s="23"/>
      <c r="AU73" s="23"/>
      <c r="AV73" s="23"/>
      <c r="AW73" s="23"/>
      <c r="AX73" s="23"/>
      <c r="AY73" s="23"/>
      <c r="AZ73" s="23"/>
      <c r="BA73" s="23"/>
      <c r="BB73" s="23"/>
      <c r="BC73" s="23"/>
      <c r="BD73" s="23"/>
      <c r="BE73" s="23"/>
      <c r="BF73" s="23"/>
      <c r="BG73" s="23"/>
      <c r="BH73" s="23"/>
      <c r="BI73" s="23"/>
      <c r="BJ73" s="23"/>
      <c r="BK73" s="23"/>
      <c r="BL73" s="23"/>
      <c r="BM73" s="23"/>
      <c r="BN73" s="23"/>
      <c r="BO73" s="23"/>
      <c r="BP73" s="23"/>
      <c r="BQ73" s="23"/>
      <c r="BR73" s="23"/>
      <c r="BS73" s="23"/>
      <c r="BT73" s="23"/>
      <c r="BU73" s="23"/>
      <c r="BV73" s="23"/>
      <c r="BW73" s="23"/>
      <c r="BX73" s="23"/>
      <c r="BY73" s="23"/>
      <c r="BZ73" s="23"/>
      <c r="CA73" s="23"/>
      <c r="CB73" s="23"/>
      <c r="CC73" s="23"/>
      <c r="CD73" s="23"/>
      <c r="CE73" s="23"/>
      <c r="CF73" s="23"/>
      <c r="CG73" s="23"/>
      <c r="CH73" s="23"/>
      <c r="CI73" s="23"/>
      <c r="CJ73" s="23"/>
      <c r="CK73" s="23"/>
      <c r="CL73" s="23"/>
      <c r="CM73" s="23"/>
      <c r="CN73" s="23"/>
      <c r="CO73" s="23"/>
      <c r="CP73" s="23"/>
      <c r="CQ73" s="23"/>
      <c r="CR73" s="23"/>
      <c r="CS73" s="23"/>
      <c r="CT73" s="23"/>
      <c r="CU73" s="23"/>
      <c r="CV73" s="23"/>
      <c r="CW73" s="23"/>
      <c r="CX73" s="23"/>
      <c r="CY73" s="23"/>
      <c r="CZ73" s="23"/>
      <c r="DA73" s="23"/>
      <c r="DB73" s="23"/>
      <c r="DC73" s="23"/>
      <c r="DD73" s="23"/>
      <c r="DE73" s="23"/>
      <c r="DF73" s="23"/>
      <c r="DG73" s="23"/>
      <c r="DH73" s="23"/>
      <c r="DI73" s="23"/>
      <c r="DJ73" s="23"/>
      <c r="DK73" s="23"/>
      <c r="DL73" s="23"/>
      <c r="DM73" s="23"/>
      <c r="DN73" s="23"/>
      <c r="DO73" s="23"/>
      <c r="DP73" s="23"/>
      <c r="DQ73" s="23"/>
      <c r="DR73" s="23"/>
      <c r="DS73" s="23"/>
      <c r="DT73" s="23"/>
      <c r="DU73" s="23"/>
      <c r="DV73" s="23"/>
      <c r="DW73" s="23"/>
      <c r="DX73" s="23"/>
      <c r="DY73" s="23"/>
      <c r="DZ73" s="23"/>
      <c r="EA73" s="23"/>
      <c r="EB73" s="23"/>
      <c r="EC73" s="23"/>
      <c r="ED73" s="23"/>
      <c r="EE73" s="23"/>
      <c r="EF73" s="23"/>
      <c r="EG73" s="23"/>
      <c r="EH73" s="23"/>
      <c r="EI73" s="23"/>
      <c r="EJ73" s="23"/>
      <c r="EK73" s="23"/>
      <c r="EL73" s="23"/>
      <c r="EM73" s="23"/>
      <c r="EN73" s="23"/>
      <c r="EO73" s="23"/>
      <c r="EP73" s="23"/>
      <c r="EQ73" s="23"/>
      <c r="ER73" s="23"/>
      <c r="ES73" s="23"/>
      <c r="ET73" s="23"/>
      <c r="EU73" s="23"/>
      <c r="EV73" s="23"/>
      <c r="EW73" s="23"/>
      <c r="EX73" s="23"/>
      <c r="EY73" s="23"/>
      <c r="EZ73" s="23"/>
      <c r="FA73" s="23"/>
      <c r="FB73" s="23"/>
      <c r="FC73" s="23"/>
      <c r="FD73" s="23"/>
      <c r="FE73" s="23"/>
      <c r="FF73" s="23"/>
      <c r="FG73" s="23"/>
      <c r="FH73" s="23"/>
      <c r="FI73" s="23"/>
      <c r="FJ73" s="23"/>
      <c r="FK73" s="23"/>
      <c r="FL73" s="23"/>
      <c r="FM73" s="23"/>
      <c r="FN73" s="23"/>
      <c r="FO73" s="23"/>
      <c r="FP73" s="23"/>
      <c r="FQ73" s="23"/>
      <c r="FR73" s="23"/>
      <c r="FS73" s="23"/>
      <c r="FT73" s="23"/>
      <c r="FU73" s="23"/>
      <c r="FV73" s="23"/>
      <c r="FW73" s="23"/>
      <c r="FX73" s="23"/>
      <c r="FY73" s="23"/>
      <c r="FZ73" s="23"/>
      <c r="GA73" s="23"/>
      <c r="GB73" s="23"/>
      <c r="GC73" s="23"/>
      <c r="GD73" s="23"/>
      <c r="GE73" s="23"/>
      <c r="GF73" s="23"/>
      <c r="GG73" s="23"/>
      <c r="GH73" s="23"/>
      <c r="GI73" s="23"/>
      <c r="GJ73" s="23"/>
      <c r="GK73" s="23"/>
      <c r="GL73" s="23"/>
      <c r="GM73" s="23"/>
      <c r="GN73" s="23"/>
      <c r="GO73" s="23"/>
      <c r="GP73" s="23"/>
      <c r="GQ73" s="23"/>
      <c r="GR73" s="23"/>
      <c r="GS73" s="23"/>
      <c r="GT73" s="23"/>
      <c r="GU73" s="23"/>
      <c r="GV73" s="23"/>
      <c r="GW73" s="23"/>
      <c r="GX73" s="23"/>
      <c r="GY73" s="23"/>
      <c r="GZ73" s="23"/>
      <c r="HA73" s="23"/>
      <c r="HB73" s="23"/>
      <c r="HC73" s="23"/>
      <c r="HD73" s="23"/>
      <c r="HE73" s="23"/>
      <c r="HF73" s="23"/>
      <c r="HG73" s="23"/>
      <c r="HH73" s="23"/>
      <c r="HI73" s="23"/>
      <c r="HJ73" s="23"/>
      <c r="HK73" s="23"/>
      <c r="HL73" s="23"/>
      <c r="HM73" s="23"/>
      <c r="HN73" s="23"/>
      <c r="HO73" s="23"/>
      <c r="HP73" s="23"/>
      <c r="HQ73" s="23"/>
      <c r="HR73" s="23"/>
      <c r="HS73" s="23"/>
      <c r="HT73" s="23"/>
      <c r="HU73" s="23"/>
      <c r="HV73" s="23"/>
      <c r="HW73" s="23"/>
    </row>
    <row r="74" spans="1:231" s="14" customFormat="1" ht="21" hidden="1" thickTop="1" thickBot="1">
      <c r="A74" s="608" t="s">
        <v>2860</v>
      </c>
      <c r="B74" s="1684"/>
      <c r="C74" s="76"/>
      <c r="D74" s="76"/>
      <c r="E74" s="2134">
        <v>44176</v>
      </c>
      <c r="F74" s="2130" t="s">
        <v>4103</v>
      </c>
      <c r="G74" s="2130" t="s">
        <v>5001</v>
      </c>
      <c r="H74" s="2130">
        <v>44182</v>
      </c>
      <c r="I74" s="2145">
        <f t="shared" ref="I74" si="36">H74+23</f>
        <v>44205</v>
      </c>
      <c r="J74" s="2145">
        <f t="shared" ref="J74" si="37">H74+27</f>
        <v>44209</v>
      </c>
      <c r="K74" s="2145">
        <f t="shared" ref="K74" si="38">H74+30</f>
        <v>44212</v>
      </c>
      <c r="L74" s="2124"/>
      <c r="M74" s="72"/>
      <c r="N74" s="72"/>
      <c r="O74" s="23"/>
      <c r="P74" s="23"/>
      <c r="Q74" s="23"/>
      <c r="R74" s="23"/>
      <c r="S74" s="23"/>
      <c r="T74" s="23"/>
      <c r="U74" s="23"/>
      <c r="V74" s="23"/>
      <c r="W74" s="23"/>
      <c r="X74" s="23"/>
      <c r="Y74" s="23"/>
      <c r="Z74" s="23"/>
      <c r="AA74" s="23"/>
      <c r="AB74" s="23"/>
      <c r="AC74" s="23"/>
      <c r="AD74" s="23"/>
      <c r="AE74" s="23"/>
      <c r="AF74" s="23"/>
      <c r="AG74" s="23"/>
      <c r="AH74" s="23"/>
      <c r="AI74" s="23"/>
      <c r="AJ74" s="23"/>
      <c r="AK74" s="23"/>
      <c r="AL74" s="23"/>
      <c r="AM74" s="23"/>
      <c r="AN74" s="23"/>
      <c r="AO74" s="23"/>
      <c r="AP74" s="23"/>
      <c r="AQ74" s="23"/>
      <c r="AR74" s="23"/>
      <c r="AS74" s="23"/>
      <c r="AT74" s="23"/>
      <c r="AU74" s="23"/>
      <c r="AV74" s="23"/>
      <c r="AW74" s="23"/>
      <c r="AX74" s="23"/>
      <c r="AY74" s="23"/>
      <c r="AZ74" s="23"/>
      <c r="BA74" s="23"/>
      <c r="BB74" s="23"/>
      <c r="BC74" s="23"/>
      <c r="BD74" s="23"/>
      <c r="BE74" s="23"/>
      <c r="BF74" s="23"/>
      <c r="BG74" s="23"/>
      <c r="BH74" s="23"/>
      <c r="BI74" s="23"/>
      <c r="BJ74" s="23"/>
      <c r="BK74" s="23"/>
      <c r="BL74" s="23"/>
      <c r="BM74" s="23"/>
      <c r="BN74" s="23"/>
      <c r="BO74" s="23"/>
      <c r="BP74" s="23"/>
      <c r="BQ74" s="23"/>
      <c r="BR74" s="23"/>
      <c r="BS74" s="23"/>
      <c r="BT74" s="23"/>
      <c r="BU74" s="23"/>
      <c r="BV74" s="23"/>
      <c r="BW74" s="23"/>
      <c r="BX74" s="23"/>
      <c r="BY74" s="23"/>
      <c r="BZ74" s="23"/>
      <c r="CA74" s="23"/>
      <c r="CB74" s="23"/>
      <c r="CC74" s="23"/>
      <c r="CD74" s="23"/>
      <c r="CE74" s="23"/>
      <c r="CF74" s="23"/>
      <c r="CG74" s="23"/>
      <c r="CH74" s="23"/>
      <c r="CI74" s="23"/>
      <c r="CJ74" s="23"/>
      <c r="CK74" s="23"/>
      <c r="CL74" s="23"/>
      <c r="CM74" s="23"/>
      <c r="CN74" s="23"/>
      <c r="CO74" s="23"/>
      <c r="CP74" s="23"/>
      <c r="CQ74" s="23"/>
      <c r="CR74" s="23"/>
      <c r="CS74" s="23"/>
      <c r="CT74" s="23"/>
      <c r="CU74" s="23"/>
      <c r="CV74" s="23"/>
      <c r="CW74" s="23"/>
      <c r="CX74" s="23"/>
      <c r="CY74" s="23"/>
      <c r="CZ74" s="23"/>
      <c r="DA74" s="23"/>
      <c r="DB74" s="23"/>
      <c r="DC74" s="23"/>
      <c r="DD74" s="23"/>
      <c r="DE74" s="23"/>
      <c r="DF74" s="23"/>
      <c r="DG74" s="23"/>
      <c r="DH74" s="23"/>
      <c r="DI74" s="23"/>
      <c r="DJ74" s="23"/>
      <c r="DK74" s="23"/>
      <c r="DL74" s="23"/>
      <c r="DM74" s="23"/>
      <c r="DN74" s="23"/>
      <c r="DO74" s="23"/>
      <c r="DP74" s="23"/>
      <c r="DQ74" s="23"/>
      <c r="DR74" s="23"/>
      <c r="DS74" s="23"/>
      <c r="DT74" s="23"/>
      <c r="DU74" s="23"/>
      <c r="DV74" s="23"/>
      <c r="DW74" s="23"/>
      <c r="DX74" s="23"/>
      <c r="DY74" s="23"/>
      <c r="DZ74" s="23"/>
      <c r="EA74" s="23"/>
      <c r="EB74" s="23"/>
      <c r="EC74" s="23"/>
      <c r="ED74" s="23"/>
      <c r="EE74" s="23"/>
      <c r="EF74" s="23"/>
      <c r="EG74" s="23"/>
      <c r="EH74" s="23"/>
      <c r="EI74" s="23"/>
      <c r="EJ74" s="23"/>
      <c r="EK74" s="23"/>
      <c r="EL74" s="23"/>
      <c r="EM74" s="23"/>
      <c r="EN74" s="23"/>
      <c r="EO74" s="23"/>
      <c r="EP74" s="23"/>
      <c r="EQ74" s="23"/>
      <c r="ER74" s="23"/>
      <c r="ES74" s="23"/>
      <c r="ET74" s="23"/>
      <c r="EU74" s="23"/>
      <c r="EV74" s="23"/>
      <c r="EW74" s="23"/>
      <c r="EX74" s="23"/>
      <c r="EY74" s="23"/>
      <c r="EZ74" s="23"/>
      <c r="FA74" s="23"/>
      <c r="FB74" s="23"/>
      <c r="FC74" s="23"/>
      <c r="FD74" s="23"/>
      <c r="FE74" s="23"/>
      <c r="FF74" s="23"/>
      <c r="FG74" s="23"/>
      <c r="FH74" s="23"/>
      <c r="FI74" s="23"/>
      <c r="FJ74" s="23"/>
      <c r="FK74" s="23"/>
      <c r="FL74" s="23"/>
      <c r="FM74" s="23"/>
      <c r="FN74" s="23"/>
      <c r="FO74" s="23"/>
      <c r="FP74" s="23"/>
      <c r="FQ74" s="23"/>
      <c r="FR74" s="23"/>
      <c r="FS74" s="23"/>
      <c r="FT74" s="23"/>
      <c r="FU74" s="23"/>
      <c r="FV74" s="23"/>
      <c r="FW74" s="23"/>
      <c r="FX74" s="23"/>
      <c r="FY74" s="23"/>
      <c r="FZ74" s="23"/>
      <c r="GA74" s="23"/>
      <c r="GB74" s="23"/>
      <c r="GC74" s="23"/>
      <c r="GD74" s="23"/>
      <c r="GE74" s="23"/>
      <c r="GF74" s="23"/>
      <c r="GG74" s="23"/>
      <c r="GH74" s="23"/>
      <c r="GI74" s="23"/>
      <c r="GJ74" s="23"/>
      <c r="GK74" s="23"/>
      <c r="GL74" s="23"/>
      <c r="GM74" s="23"/>
      <c r="GN74" s="23"/>
      <c r="GO74" s="23"/>
      <c r="GP74" s="23"/>
      <c r="GQ74" s="23"/>
      <c r="GR74" s="23"/>
      <c r="GS74" s="23"/>
      <c r="GT74" s="23"/>
      <c r="GU74" s="23"/>
      <c r="GV74" s="23"/>
      <c r="GW74" s="23"/>
      <c r="GX74" s="23"/>
      <c r="GY74" s="23"/>
      <c r="GZ74" s="23"/>
      <c r="HA74" s="23"/>
      <c r="HB74" s="23"/>
      <c r="HC74" s="23"/>
      <c r="HD74" s="23"/>
      <c r="HE74" s="23"/>
      <c r="HF74" s="23"/>
      <c r="HG74" s="23"/>
      <c r="HH74" s="23"/>
      <c r="HI74" s="23"/>
      <c r="HJ74" s="23"/>
      <c r="HK74" s="23"/>
      <c r="HL74" s="23"/>
      <c r="HM74" s="23"/>
      <c r="HN74" s="23"/>
      <c r="HO74" s="23"/>
      <c r="HP74" s="23"/>
      <c r="HQ74" s="23"/>
      <c r="HR74" s="23"/>
      <c r="HS74" s="23"/>
      <c r="HT74" s="23"/>
      <c r="HU74" s="23"/>
      <c r="HV74" s="23"/>
      <c r="HW74" s="23"/>
    </row>
    <row r="75" spans="1:231" s="14" customFormat="1" ht="21" hidden="1" thickTop="1" thickBot="1">
      <c r="A75" s="608"/>
      <c r="B75" s="2133" t="s">
        <v>2684</v>
      </c>
      <c r="C75" s="279" t="s">
        <v>4747</v>
      </c>
      <c r="D75" s="279">
        <v>44149</v>
      </c>
      <c r="E75" s="1685"/>
      <c r="F75" s="2131"/>
      <c r="G75" s="2131"/>
      <c r="H75" s="2131"/>
      <c r="I75" s="2131"/>
      <c r="J75" s="2131"/>
      <c r="K75" s="2131"/>
      <c r="L75" s="2124"/>
      <c r="M75" s="72"/>
      <c r="N75" s="72"/>
      <c r="O75" s="23"/>
      <c r="P75" s="23"/>
      <c r="Q75" s="23"/>
      <c r="R75" s="23"/>
      <c r="S75" s="23"/>
      <c r="T75" s="23"/>
      <c r="U75" s="23"/>
      <c r="V75" s="23"/>
      <c r="W75" s="23"/>
      <c r="X75" s="23"/>
      <c r="Y75" s="23"/>
      <c r="Z75" s="23"/>
      <c r="AA75" s="23"/>
      <c r="AB75" s="23"/>
      <c r="AC75" s="23"/>
      <c r="AD75" s="23"/>
      <c r="AE75" s="23"/>
      <c r="AF75" s="23"/>
      <c r="AG75" s="23"/>
      <c r="AH75" s="23"/>
      <c r="AI75" s="23"/>
      <c r="AJ75" s="23"/>
      <c r="AK75" s="23"/>
      <c r="AL75" s="23"/>
      <c r="AM75" s="23"/>
      <c r="AN75" s="23"/>
      <c r="AO75" s="23"/>
      <c r="AP75" s="23"/>
      <c r="AQ75" s="23"/>
      <c r="AR75" s="23"/>
      <c r="AS75" s="23"/>
      <c r="AT75" s="23"/>
      <c r="AU75" s="23"/>
      <c r="AV75" s="23"/>
      <c r="AW75" s="23"/>
      <c r="AX75" s="23"/>
      <c r="AY75" s="23"/>
      <c r="AZ75" s="23"/>
      <c r="BA75" s="23"/>
      <c r="BB75" s="23"/>
      <c r="BC75" s="23"/>
      <c r="BD75" s="23"/>
      <c r="BE75" s="23"/>
      <c r="BF75" s="23"/>
      <c r="BG75" s="23"/>
      <c r="BH75" s="23"/>
      <c r="BI75" s="23"/>
      <c r="BJ75" s="23"/>
      <c r="BK75" s="23"/>
      <c r="BL75" s="23"/>
      <c r="BM75" s="23"/>
      <c r="BN75" s="23"/>
      <c r="BO75" s="23"/>
      <c r="BP75" s="23"/>
      <c r="BQ75" s="23"/>
      <c r="BR75" s="23"/>
      <c r="BS75" s="23"/>
      <c r="BT75" s="23"/>
      <c r="BU75" s="23"/>
      <c r="BV75" s="23"/>
      <c r="BW75" s="23"/>
      <c r="BX75" s="23"/>
      <c r="BY75" s="23"/>
      <c r="BZ75" s="23"/>
      <c r="CA75" s="23"/>
      <c r="CB75" s="23"/>
      <c r="CC75" s="23"/>
      <c r="CD75" s="23"/>
      <c r="CE75" s="23"/>
      <c r="CF75" s="23"/>
      <c r="CG75" s="23"/>
      <c r="CH75" s="23"/>
      <c r="CI75" s="23"/>
      <c r="CJ75" s="23"/>
      <c r="CK75" s="23"/>
      <c r="CL75" s="23"/>
      <c r="CM75" s="23"/>
      <c r="CN75" s="23"/>
      <c r="CO75" s="23"/>
      <c r="CP75" s="23"/>
      <c r="CQ75" s="23"/>
      <c r="CR75" s="23"/>
      <c r="CS75" s="23"/>
      <c r="CT75" s="23"/>
      <c r="CU75" s="23"/>
      <c r="CV75" s="23"/>
      <c r="CW75" s="23"/>
      <c r="CX75" s="23"/>
      <c r="CY75" s="23"/>
      <c r="CZ75" s="23"/>
      <c r="DA75" s="23"/>
      <c r="DB75" s="23"/>
      <c r="DC75" s="23"/>
      <c r="DD75" s="23"/>
      <c r="DE75" s="23"/>
      <c r="DF75" s="23"/>
      <c r="DG75" s="23"/>
      <c r="DH75" s="23"/>
      <c r="DI75" s="23"/>
      <c r="DJ75" s="23"/>
      <c r="DK75" s="23"/>
      <c r="DL75" s="23"/>
      <c r="DM75" s="23"/>
      <c r="DN75" s="23"/>
      <c r="DO75" s="23"/>
      <c r="DP75" s="23"/>
      <c r="DQ75" s="23"/>
      <c r="DR75" s="23"/>
      <c r="DS75" s="23"/>
      <c r="DT75" s="23"/>
      <c r="DU75" s="23"/>
      <c r="DV75" s="23"/>
      <c r="DW75" s="23"/>
      <c r="DX75" s="23"/>
      <c r="DY75" s="23"/>
      <c r="DZ75" s="23"/>
      <c r="EA75" s="23"/>
      <c r="EB75" s="23"/>
      <c r="EC75" s="23"/>
      <c r="ED75" s="23"/>
      <c r="EE75" s="23"/>
      <c r="EF75" s="23"/>
      <c r="EG75" s="23"/>
      <c r="EH75" s="23"/>
      <c r="EI75" s="23"/>
      <c r="EJ75" s="23"/>
      <c r="EK75" s="23"/>
      <c r="EL75" s="23"/>
      <c r="EM75" s="23"/>
      <c r="EN75" s="23"/>
      <c r="EO75" s="23"/>
      <c r="EP75" s="23"/>
      <c r="EQ75" s="23"/>
      <c r="ER75" s="23"/>
      <c r="ES75" s="23"/>
      <c r="ET75" s="23"/>
      <c r="EU75" s="23"/>
      <c r="EV75" s="23"/>
      <c r="EW75" s="23"/>
      <c r="EX75" s="23"/>
      <c r="EY75" s="23"/>
      <c r="EZ75" s="23"/>
      <c r="FA75" s="23"/>
      <c r="FB75" s="23"/>
      <c r="FC75" s="23"/>
      <c r="FD75" s="23"/>
      <c r="FE75" s="23"/>
      <c r="FF75" s="23"/>
      <c r="FG75" s="23"/>
      <c r="FH75" s="23"/>
      <c r="FI75" s="23"/>
      <c r="FJ75" s="23"/>
      <c r="FK75" s="23"/>
      <c r="FL75" s="23"/>
      <c r="FM75" s="23"/>
      <c r="FN75" s="23"/>
      <c r="FO75" s="23"/>
      <c r="FP75" s="23"/>
      <c r="FQ75" s="23"/>
      <c r="FR75" s="23"/>
      <c r="FS75" s="23"/>
      <c r="FT75" s="23"/>
      <c r="FU75" s="23"/>
      <c r="FV75" s="23"/>
      <c r="FW75" s="23"/>
      <c r="FX75" s="23"/>
      <c r="FY75" s="23"/>
      <c r="FZ75" s="23"/>
      <c r="GA75" s="23"/>
      <c r="GB75" s="23"/>
      <c r="GC75" s="23"/>
      <c r="GD75" s="23"/>
      <c r="GE75" s="23"/>
      <c r="GF75" s="23"/>
      <c r="GG75" s="23"/>
      <c r="GH75" s="23"/>
      <c r="GI75" s="23"/>
      <c r="GJ75" s="23"/>
      <c r="GK75" s="23"/>
      <c r="GL75" s="23"/>
      <c r="GM75" s="23"/>
      <c r="GN75" s="23"/>
      <c r="GO75" s="23"/>
      <c r="GP75" s="23"/>
      <c r="GQ75" s="23"/>
      <c r="GR75" s="23"/>
      <c r="GS75" s="23"/>
      <c r="GT75" s="23"/>
      <c r="GU75" s="23"/>
      <c r="GV75" s="23"/>
      <c r="GW75" s="23"/>
      <c r="GX75" s="23"/>
      <c r="GY75" s="23"/>
      <c r="GZ75" s="23"/>
      <c r="HA75" s="23"/>
      <c r="HB75" s="23"/>
      <c r="HC75" s="23"/>
      <c r="HD75" s="23"/>
      <c r="HE75" s="23"/>
      <c r="HF75" s="23"/>
      <c r="HG75" s="23"/>
      <c r="HH75" s="23"/>
      <c r="HI75" s="23"/>
      <c r="HJ75" s="23"/>
      <c r="HK75" s="23"/>
      <c r="HL75" s="23"/>
      <c r="HM75" s="23"/>
      <c r="HN75" s="23"/>
      <c r="HO75" s="23"/>
      <c r="HP75" s="23"/>
      <c r="HQ75" s="23"/>
      <c r="HR75" s="23"/>
      <c r="HS75" s="23"/>
      <c r="HT75" s="23"/>
      <c r="HU75" s="23"/>
      <c r="HV75" s="23"/>
      <c r="HW75" s="23"/>
    </row>
    <row r="76" spans="1:231" s="14" customFormat="1" ht="21" hidden="1" thickTop="1" thickBot="1">
      <c r="A76" s="608"/>
      <c r="B76" s="1684"/>
      <c r="C76" s="76"/>
      <c r="D76" s="76"/>
      <c r="E76" s="2134">
        <v>44183</v>
      </c>
      <c r="F76" s="2130" t="s">
        <v>4968</v>
      </c>
      <c r="G76" s="2130" t="s">
        <v>5002</v>
      </c>
      <c r="H76" s="2130">
        <v>44189</v>
      </c>
      <c r="I76" s="2145">
        <f t="shared" ref="I76" si="39">H76+23</f>
        <v>44212</v>
      </c>
      <c r="J76" s="2145">
        <f t="shared" ref="J76" si="40">H76+27</f>
        <v>44216</v>
      </c>
      <c r="K76" s="2145">
        <f t="shared" ref="K76" si="41">H76+30</f>
        <v>44219</v>
      </c>
      <c r="L76" s="2124"/>
      <c r="M76" s="72"/>
      <c r="N76" s="72"/>
      <c r="O76" s="23"/>
      <c r="P76" s="23"/>
      <c r="Q76" s="23"/>
      <c r="R76" s="23"/>
      <c r="S76" s="23"/>
      <c r="T76" s="23"/>
      <c r="U76" s="23"/>
      <c r="V76" s="23"/>
      <c r="W76" s="23"/>
      <c r="X76" s="23"/>
      <c r="Y76" s="23"/>
      <c r="Z76" s="23"/>
      <c r="AA76" s="23"/>
      <c r="AB76" s="23"/>
      <c r="AC76" s="23"/>
      <c r="AD76" s="23"/>
      <c r="AE76" s="23"/>
      <c r="AF76" s="23"/>
      <c r="AG76" s="23"/>
      <c r="AH76" s="23"/>
      <c r="AI76" s="23"/>
      <c r="AJ76" s="23"/>
      <c r="AK76" s="23"/>
      <c r="AL76" s="23"/>
      <c r="AM76" s="23"/>
      <c r="AN76" s="23"/>
      <c r="AO76" s="23"/>
      <c r="AP76" s="23"/>
      <c r="AQ76" s="23"/>
      <c r="AR76" s="23"/>
      <c r="AS76" s="23"/>
      <c r="AT76" s="23"/>
      <c r="AU76" s="23"/>
      <c r="AV76" s="23"/>
      <c r="AW76" s="23"/>
      <c r="AX76" s="23"/>
      <c r="AY76" s="23"/>
      <c r="AZ76" s="23"/>
      <c r="BA76" s="23"/>
      <c r="BB76" s="23"/>
      <c r="BC76" s="23"/>
      <c r="BD76" s="23"/>
      <c r="BE76" s="23"/>
      <c r="BF76" s="23"/>
      <c r="BG76" s="23"/>
      <c r="BH76" s="23"/>
      <c r="BI76" s="23"/>
      <c r="BJ76" s="23"/>
      <c r="BK76" s="23"/>
      <c r="BL76" s="23"/>
      <c r="BM76" s="23"/>
      <c r="BN76" s="23"/>
      <c r="BO76" s="23"/>
      <c r="BP76" s="23"/>
      <c r="BQ76" s="23"/>
      <c r="BR76" s="23"/>
      <c r="BS76" s="23"/>
      <c r="BT76" s="23"/>
      <c r="BU76" s="23"/>
      <c r="BV76" s="23"/>
      <c r="BW76" s="23"/>
      <c r="BX76" s="23"/>
      <c r="BY76" s="23"/>
      <c r="BZ76" s="23"/>
      <c r="CA76" s="23"/>
      <c r="CB76" s="23"/>
      <c r="CC76" s="23"/>
      <c r="CD76" s="23"/>
      <c r="CE76" s="23"/>
      <c r="CF76" s="23"/>
      <c r="CG76" s="23"/>
      <c r="CH76" s="23"/>
      <c r="CI76" s="23"/>
      <c r="CJ76" s="23"/>
      <c r="CK76" s="23"/>
      <c r="CL76" s="23"/>
      <c r="CM76" s="23"/>
      <c r="CN76" s="23"/>
      <c r="CO76" s="23"/>
      <c r="CP76" s="23"/>
      <c r="CQ76" s="23"/>
      <c r="CR76" s="23"/>
      <c r="CS76" s="23"/>
      <c r="CT76" s="23"/>
      <c r="CU76" s="23"/>
      <c r="CV76" s="23"/>
      <c r="CW76" s="23"/>
      <c r="CX76" s="23"/>
      <c r="CY76" s="23"/>
      <c r="CZ76" s="23"/>
      <c r="DA76" s="23"/>
      <c r="DB76" s="23"/>
      <c r="DC76" s="23"/>
      <c r="DD76" s="23"/>
      <c r="DE76" s="23"/>
      <c r="DF76" s="23"/>
      <c r="DG76" s="23"/>
      <c r="DH76" s="23"/>
      <c r="DI76" s="23"/>
      <c r="DJ76" s="23"/>
      <c r="DK76" s="23"/>
      <c r="DL76" s="23"/>
      <c r="DM76" s="23"/>
      <c r="DN76" s="23"/>
      <c r="DO76" s="23"/>
      <c r="DP76" s="23"/>
      <c r="DQ76" s="23"/>
      <c r="DR76" s="23"/>
      <c r="DS76" s="23"/>
      <c r="DT76" s="23"/>
      <c r="DU76" s="23"/>
      <c r="DV76" s="23"/>
      <c r="DW76" s="23"/>
      <c r="DX76" s="23"/>
      <c r="DY76" s="23"/>
      <c r="DZ76" s="23"/>
      <c r="EA76" s="23"/>
      <c r="EB76" s="23"/>
      <c r="EC76" s="23"/>
      <c r="ED76" s="23"/>
      <c r="EE76" s="23"/>
      <c r="EF76" s="23"/>
      <c r="EG76" s="23"/>
      <c r="EH76" s="23"/>
      <c r="EI76" s="23"/>
      <c r="EJ76" s="23"/>
      <c r="EK76" s="23"/>
      <c r="EL76" s="23"/>
      <c r="EM76" s="23"/>
      <c r="EN76" s="23"/>
      <c r="EO76" s="23"/>
      <c r="EP76" s="23"/>
      <c r="EQ76" s="23"/>
      <c r="ER76" s="23"/>
      <c r="ES76" s="23"/>
      <c r="ET76" s="23"/>
      <c r="EU76" s="23"/>
      <c r="EV76" s="23"/>
      <c r="EW76" s="23"/>
      <c r="EX76" s="23"/>
      <c r="EY76" s="23"/>
      <c r="EZ76" s="23"/>
      <c r="FA76" s="23"/>
      <c r="FB76" s="23"/>
      <c r="FC76" s="23"/>
      <c r="FD76" s="23"/>
      <c r="FE76" s="23"/>
      <c r="FF76" s="23"/>
      <c r="FG76" s="23"/>
      <c r="FH76" s="23"/>
      <c r="FI76" s="23"/>
      <c r="FJ76" s="23"/>
      <c r="FK76" s="23"/>
      <c r="FL76" s="23"/>
      <c r="FM76" s="23"/>
      <c r="FN76" s="23"/>
      <c r="FO76" s="23"/>
      <c r="FP76" s="23"/>
      <c r="FQ76" s="23"/>
      <c r="FR76" s="23"/>
      <c r="FS76" s="23"/>
      <c r="FT76" s="23"/>
      <c r="FU76" s="23"/>
      <c r="FV76" s="23"/>
      <c r="FW76" s="23"/>
      <c r="FX76" s="23"/>
      <c r="FY76" s="23"/>
      <c r="FZ76" s="23"/>
      <c r="GA76" s="23"/>
      <c r="GB76" s="23"/>
      <c r="GC76" s="23"/>
      <c r="GD76" s="23"/>
      <c r="GE76" s="23"/>
      <c r="GF76" s="23"/>
      <c r="GG76" s="23"/>
      <c r="GH76" s="23"/>
      <c r="GI76" s="23"/>
      <c r="GJ76" s="23"/>
      <c r="GK76" s="23"/>
      <c r="GL76" s="23"/>
      <c r="GM76" s="23"/>
      <c r="GN76" s="23"/>
      <c r="GO76" s="23"/>
      <c r="GP76" s="23"/>
      <c r="GQ76" s="23"/>
      <c r="GR76" s="23"/>
      <c r="GS76" s="23"/>
      <c r="GT76" s="23"/>
      <c r="GU76" s="23"/>
      <c r="GV76" s="23"/>
      <c r="GW76" s="23"/>
      <c r="GX76" s="23"/>
      <c r="GY76" s="23"/>
      <c r="GZ76" s="23"/>
      <c r="HA76" s="23"/>
      <c r="HB76" s="23"/>
      <c r="HC76" s="23"/>
      <c r="HD76" s="23"/>
      <c r="HE76" s="23"/>
      <c r="HF76" s="23"/>
      <c r="HG76" s="23"/>
      <c r="HH76" s="23"/>
      <c r="HI76" s="23"/>
      <c r="HJ76" s="23"/>
      <c r="HK76" s="23"/>
      <c r="HL76" s="23"/>
      <c r="HM76" s="23"/>
      <c r="HN76" s="23"/>
      <c r="HO76" s="23"/>
      <c r="HP76" s="23"/>
      <c r="HQ76" s="23"/>
      <c r="HR76" s="23"/>
      <c r="HS76" s="23"/>
      <c r="HT76" s="23"/>
      <c r="HU76" s="23"/>
      <c r="HV76" s="23"/>
      <c r="HW76" s="23"/>
    </row>
    <row r="77" spans="1:231" s="14" customFormat="1" ht="21" hidden="1" thickTop="1" thickBot="1">
      <c r="A77" s="608"/>
      <c r="B77" s="2133" t="s">
        <v>2946</v>
      </c>
      <c r="C77" s="279" t="s">
        <v>4750</v>
      </c>
      <c r="D77" s="279">
        <v>44157</v>
      </c>
      <c r="E77" s="2132"/>
      <c r="F77" s="2131"/>
      <c r="G77" s="2131"/>
      <c r="H77" s="2131"/>
      <c r="I77" s="2131"/>
      <c r="J77" s="2131"/>
      <c r="K77" s="2131"/>
      <c r="L77" s="2124"/>
      <c r="M77" s="72"/>
      <c r="N77" s="72"/>
      <c r="O77" s="23"/>
      <c r="P77" s="23"/>
      <c r="Q77" s="23"/>
      <c r="R77" s="23"/>
      <c r="S77" s="23"/>
      <c r="T77" s="23"/>
      <c r="U77" s="23"/>
      <c r="V77" s="23"/>
      <c r="W77" s="23"/>
      <c r="X77" s="23"/>
      <c r="Y77" s="23"/>
      <c r="Z77" s="23"/>
      <c r="AA77" s="23"/>
      <c r="AB77" s="23"/>
      <c r="AC77" s="23"/>
      <c r="AD77" s="23"/>
      <c r="AE77" s="23"/>
      <c r="AF77" s="23"/>
      <c r="AG77" s="23"/>
      <c r="AH77" s="23"/>
      <c r="AI77" s="23"/>
      <c r="AJ77" s="23"/>
      <c r="AK77" s="23"/>
      <c r="AL77" s="23"/>
      <c r="AM77" s="23"/>
      <c r="AN77" s="23"/>
      <c r="AO77" s="23"/>
      <c r="AP77" s="23"/>
      <c r="AQ77" s="23"/>
      <c r="AR77" s="23"/>
      <c r="AS77" s="23"/>
      <c r="AT77" s="23"/>
      <c r="AU77" s="23"/>
      <c r="AV77" s="23"/>
      <c r="AW77" s="23"/>
      <c r="AX77" s="23"/>
      <c r="AY77" s="23"/>
      <c r="AZ77" s="23"/>
      <c r="BA77" s="23"/>
      <c r="BB77" s="23"/>
      <c r="BC77" s="23"/>
      <c r="BD77" s="23"/>
      <c r="BE77" s="23"/>
      <c r="BF77" s="23"/>
      <c r="BG77" s="23"/>
      <c r="BH77" s="23"/>
      <c r="BI77" s="23"/>
      <c r="BJ77" s="23"/>
      <c r="BK77" s="23"/>
      <c r="BL77" s="23"/>
      <c r="BM77" s="23"/>
      <c r="BN77" s="23"/>
      <c r="BO77" s="23"/>
      <c r="BP77" s="23"/>
      <c r="BQ77" s="23"/>
      <c r="BR77" s="23"/>
      <c r="BS77" s="23"/>
      <c r="BT77" s="23"/>
      <c r="BU77" s="23"/>
      <c r="BV77" s="23"/>
      <c r="BW77" s="23"/>
      <c r="BX77" s="23"/>
      <c r="BY77" s="23"/>
      <c r="BZ77" s="23"/>
      <c r="CA77" s="23"/>
      <c r="CB77" s="23"/>
      <c r="CC77" s="23"/>
      <c r="CD77" s="23"/>
      <c r="CE77" s="23"/>
      <c r="CF77" s="23"/>
      <c r="CG77" s="23"/>
      <c r="CH77" s="23"/>
      <c r="CI77" s="23"/>
      <c r="CJ77" s="23"/>
      <c r="CK77" s="23"/>
      <c r="CL77" s="23"/>
      <c r="CM77" s="23"/>
      <c r="CN77" s="23"/>
      <c r="CO77" s="23"/>
      <c r="CP77" s="23"/>
      <c r="CQ77" s="23"/>
      <c r="CR77" s="23"/>
      <c r="CS77" s="23"/>
      <c r="CT77" s="23"/>
      <c r="CU77" s="23"/>
      <c r="CV77" s="23"/>
      <c r="CW77" s="23"/>
      <c r="CX77" s="23"/>
      <c r="CY77" s="23"/>
      <c r="CZ77" s="23"/>
      <c r="DA77" s="23"/>
      <c r="DB77" s="23"/>
      <c r="DC77" s="23"/>
      <c r="DD77" s="23"/>
      <c r="DE77" s="23"/>
      <c r="DF77" s="23"/>
      <c r="DG77" s="23"/>
      <c r="DH77" s="23"/>
      <c r="DI77" s="23"/>
      <c r="DJ77" s="23"/>
      <c r="DK77" s="23"/>
      <c r="DL77" s="23"/>
      <c r="DM77" s="23"/>
      <c r="DN77" s="23"/>
      <c r="DO77" s="23"/>
      <c r="DP77" s="23"/>
      <c r="DQ77" s="23"/>
      <c r="DR77" s="23"/>
      <c r="DS77" s="23"/>
      <c r="DT77" s="23"/>
      <c r="DU77" s="23"/>
      <c r="DV77" s="23"/>
      <c r="DW77" s="23"/>
      <c r="DX77" s="23"/>
      <c r="DY77" s="23"/>
      <c r="DZ77" s="23"/>
      <c r="EA77" s="23"/>
      <c r="EB77" s="23"/>
      <c r="EC77" s="23"/>
      <c r="ED77" s="23"/>
      <c r="EE77" s="23"/>
      <c r="EF77" s="23"/>
      <c r="EG77" s="23"/>
      <c r="EH77" s="23"/>
      <c r="EI77" s="23"/>
      <c r="EJ77" s="23"/>
      <c r="EK77" s="23"/>
      <c r="EL77" s="23"/>
      <c r="EM77" s="23"/>
      <c r="EN77" s="23"/>
      <c r="EO77" s="23"/>
      <c r="EP77" s="23"/>
      <c r="EQ77" s="23"/>
      <c r="ER77" s="23"/>
      <c r="ES77" s="23"/>
      <c r="ET77" s="23"/>
      <c r="EU77" s="23"/>
      <c r="EV77" s="23"/>
      <c r="EW77" s="23"/>
      <c r="EX77" s="23"/>
      <c r="EY77" s="23"/>
      <c r="EZ77" s="23"/>
      <c r="FA77" s="23"/>
      <c r="FB77" s="23"/>
      <c r="FC77" s="23"/>
      <c r="FD77" s="23"/>
      <c r="FE77" s="23"/>
      <c r="FF77" s="23"/>
      <c r="FG77" s="23"/>
      <c r="FH77" s="23"/>
      <c r="FI77" s="23"/>
      <c r="FJ77" s="23"/>
      <c r="FK77" s="23"/>
      <c r="FL77" s="23"/>
      <c r="FM77" s="23"/>
      <c r="FN77" s="23"/>
      <c r="FO77" s="23"/>
      <c r="FP77" s="23"/>
      <c r="FQ77" s="23"/>
      <c r="FR77" s="23"/>
      <c r="FS77" s="23"/>
      <c r="FT77" s="23"/>
      <c r="FU77" s="23"/>
      <c r="FV77" s="23"/>
      <c r="FW77" s="23"/>
      <c r="FX77" s="23"/>
      <c r="FY77" s="23"/>
      <c r="FZ77" s="23"/>
      <c r="GA77" s="23"/>
      <c r="GB77" s="23"/>
      <c r="GC77" s="23"/>
      <c r="GD77" s="23"/>
      <c r="GE77" s="23"/>
      <c r="GF77" s="23"/>
      <c r="GG77" s="23"/>
      <c r="GH77" s="23"/>
      <c r="GI77" s="23"/>
      <c r="GJ77" s="23"/>
      <c r="GK77" s="23"/>
      <c r="GL77" s="23"/>
      <c r="GM77" s="23"/>
      <c r="GN77" s="23"/>
      <c r="GO77" s="23"/>
      <c r="GP77" s="23"/>
      <c r="GQ77" s="23"/>
      <c r="GR77" s="23"/>
      <c r="GS77" s="23"/>
      <c r="GT77" s="23"/>
      <c r="GU77" s="23"/>
      <c r="GV77" s="23"/>
      <c r="GW77" s="23"/>
      <c r="GX77" s="23"/>
      <c r="GY77" s="23"/>
      <c r="GZ77" s="23"/>
      <c r="HA77" s="23"/>
      <c r="HB77" s="23"/>
      <c r="HC77" s="23"/>
      <c r="HD77" s="23"/>
      <c r="HE77" s="23"/>
      <c r="HF77" s="23"/>
      <c r="HG77" s="23"/>
      <c r="HH77" s="23"/>
      <c r="HI77" s="23"/>
      <c r="HJ77" s="23"/>
      <c r="HK77" s="23"/>
      <c r="HL77" s="23"/>
      <c r="HM77" s="23"/>
      <c r="HN77" s="23"/>
      <c r="HO77" s="23"/>
      <c r="HP77" s="23"/>
      <c r="HQ77" s="23"/>
      <c r="HR77" s="23"/>
      <c r="HS77" s="23"/>
      <c r="HT77" s="23"/>
      <c r="HU77" s="23"/>
      <c r="HV77" s="23"/>
      <c r="HW77" s="23"/>
    </row>
    <row r="78" spans="1:231" s="14" customFormat="1" ht="21" hidden="1" thickTop="1" thickBot="1">
      <c r="A78" s="608"/>
      <c r="B78" s="1684"/>
      <c r="C78" s="76"/>
      <c r="D78" s="76"/>
      <c r="E78" s="2134">
        <v>44193</v>
      </c>
      <c r="F78" s="2130" t="s">
        <v>4984</v>
      </c>
      <c r="G78" s="2130" t="s">
        <v>5003</v>
      </c>
      <c r="H78" s="2130">
        <v>44196</v>
      </c>
      <c r="I78" s="2145">
        <f t="shared" ref="I78" si="42">H78+23</f>
        <v>44219</v>
      </c>
      <c r="J78" s="2145">
        <f t="shared" ref="J78" si="43">H78+27</f>
        <v>44223</v>
      </c>
      <c r="K78" s="2145">
        <f t="shared" ref="K78" si="44">H78+30</f>
        <v>44226</v>
      </c>
      <c r="L78" s="2124"/>
      <c r="M78" s="72"/>
      <c r="N78" s="72"/>
      <c r="O78" s="23"/>
      <c r="P78" s="23"/>
      <c r="Q78" s="23"/>
      <c r="R78" s="23"/>
      <c r="S78" s="23"/>
      <c r="T78" s="23"/>
      <c r="U78" s="23"/>
      <c r="V78" s="23"/>
      <c r="W78" s="23"/>
      <c r="X78" s="23"/>
      <c r="Y78" s="23"/>
      <c r="Z78" s="23"/>
      <c r="AA78" s="23"/>
      <c r="AB78" s="23"/>
      <c r="AC78" s="23"/>
      <c r="AD78" s="23"/>
      <c r="AE78" s="23"/>
      <c r="AF78" s="23"/>
      <c r="AG78" s="23"/>
      <c r="AH78" s="23"/>
      <c r="AI78" s="23"/>
      <c r="AJ78" s="23"/>
      <c r="AK78" s="23"/>
      <c r="AL78" s="23"/>
      <c r="AM78" s="23"/>
      <c r="AN78" s="23"/>
      <c r="AO78" s="23"/>
      <c r="AP78" s="23"/>
      <c r="AQ78" s="23"/>
      <c r="AR78" s="23"/>
      <c r="AS78" s="23"/>
      <c r="AT78" s="23"/>
      <c r="AU78" s="23"/>
      <c r="AV78" s="23"/>
      <c r="AW78" s="23"/>
      <c r="AX78" s="23"/>
      <c r="AY78" s="23"/>
      <c r="AZ78" s="23"/>
      <c r="BA78" s="23"/>
      <c r="BB78" s="23"/>
      <c r="BC78" s="23"/>
      <c r="BD78" s="23"/>
      <c r="BE78" s="23"/>
      <c r="BF78" s="23"/>
      <c r="BG78" s="23"/>
      <c r="BH78" s="23"/>
      <c r="BI78" s="23"/>
      <c r="BJ78" s="23"/>
      <c r="BK78" s="23"/>
      <c r="BL78" s="23"/>
      <c r="BM78" s="23"/>
      <c r="BN78" s="23"/>
      <c r="BO78" s="23"/>
      <c r="BP78" s="23"/>
      <c r="BQ78" s="23"/>
      <c r="BR78" s="23"/>
      <c r="BS78" s="23"/>
      <c r="BT78" s="23"/>
      <c r="BU78" s="23"/>
      <c r="BV78" s="23"/>
      <c r="BW78" s="23"/>
      <c r="BX78" s="23"/>
      <c r="BY78" s="23"/>
      <c r="BZ78" s="23"/>
      <c r="CA78" s="23"/>
      <c r="CB78" s="23"/>
      <c r="CC78" s="23"/>
      <c r="CD78" s="23"/>
      <c r="CE78" s="23"/>
      <c r="CF78" s="23"/>
      <c r="CG78" s="23"/>
      <c r="CH78" s="23"/>
      <c r="CI78" s="23"/>
      <c r="CJ78" s="23"/>
      <c r="CK78" s="23"/>
      <c r="CL78" s="23"/>
      <c r="CM78" s="23"/>
      <c r="CN78" s="23"/>
      <c r="CO78" s="23"/>
      <c r="CP78" s="23"/>
      <c r="CQ78" s="23"/>
      <c r="CR78" s="23"/>
      <c r="CS78" s="23"/>
      <c r="CT78" s="23"/>
      <c r="CU78" s="23"/>
      <c r="CV78" s="23"/>
      <c r="CW78" s="23"/>
      <c r="CX78" s="23"/>
      <c r="CY78" s="23"/>
      <c r="CZ78" s="23"/>
      <c r="DA78" s="23"/>
      <c r="DB78" s="23"/>
      <c r="DC78" s="23"/>
      <c r="DD78" s="23"/>
      <c r="DE78" s="23"/>
      <c r="DF78" s="23"/>
      <c r="DG78" s="23"/>
      <c r="DH78" s="23"/>
      <c r="DI78" s="23"/>
      <c r="DJ78" s="23"/>
      <c r="DK78" s="23"/>
      <c r="DL78" s="23"/>
      <c r="DM78" s="23"/>
      <c r="DN78" s="23"/>
      <c r="DO78" s="23"/>
      <c r="DP78" s="23"/>
      <c r="DQ78" s="23"/>
      <c r="DR78" s="23"/>
      <c r="DS78" s="23"/>
      <c r="DT78" s="23"/>
      <c r="DU78" s="23"/>
      <c r="DV78" s="23"/>
      <c r="DW78" s="23"/>
      <c r="DX78" s="23"/>
      <c r="DY78" s="23"/>
      <c r="DZ78" s="23"/>
      <c r="EA78" s="23"/>
      <c r="EB78" s="23"/>
      <c r="EC78" s="23"/>
      <c r="ED78" s="23"/>
      <c r="EE78" s="23"/>
      <c r="EF78" s="23"/>
      <c r="EG78" s="23"/>
      <c r="EH78" s="23"/>
      <c r="EI78" s="23"/>
      <c r="EJ78" s="23"/>
      <c r="EK78" s="23"/>
      <c r="EL78" s="23"/>
      <c r="EM78" s="23"/>
      <c r="EN78" s="23"/>
      <c r="EO78" s="23"/>
      <c r="EP78" s="23"/>
      <c r="EQ78" s="23"/>
      <c r="ER78" s="23"/>
      <c r="ES78" s="23"/>
      <c r="ET78" s="23"/>
      <c r="EU78" s="23"/>
      <c r="EV78" s="23"/>
      <c r="EW78" s="23"/>
      <c r="EX78" s="23"/>
      <c r="EY78" s="23"/>
      <c r="EZ78" s="23"/>
      <c r="FA78" s="23"/>
      <c r="FB78" s="23"/>
      <c r="FC78" s="23"/>
      <c r="FD78" s="23"/>
      <c r="FE78" s="23"/>
      <c r="FF78" s="23"/>
      <c r="FG78" s="23"/>
      <c r="FH78" s="23"/>
      <c r="FI78" s="23"/>
      <c r="FJ78" s="23"/>
      <c r="FK78" s="23"/>
      <c r="FL78" s="23"/>
      <c r="FM78" s="23"/>
      <c r="FN78" s="23"/>
      <c r="FO78" s="23"/>
      <c r="FP78" s="23"/>
      <c r="FQ78" s="23"/>
      <c r="FR78" s="23"/>
      <c r="FS78" s="23"/>
      <c r="FT78" s="23"/>
      <c r="FU78" s="23"/>
      <c r="FV78" s="23"/>
      <c r="FW78" s="23"/>
      <c r="FX78" s="23"/>
      <c r="FY78" s="23"/>
      <c r="FZ78" s="23"/>
      <c r="GA78" s="23"/>
      <c r="GB78" s="23"/>
      <c r="GC78" s="23"/>
      <c r="GD78" s="23"/>
      <c r="GE78" s="23"/>
      <c r="GF78" s="23"/>
      <c r="GG78" s="23"/>
      <c r="GH78" s="23"/>
      <c r="GI78" s="23"/>
      <c r="GJ78" s="23"/>
      <c r="GK78" s="23"/>
      <c r="GL78" s="23"/>
      <c r="GM78" s="23"/>
      <c r="GN78" s="23"/>
      <c r="GO78" s="23"/>
      <c r="GP78" s="23"/>
      <c r="GQ78" s="23"/>
      <c r="GR78" s="23"/>
      <c r="GS78" s="23"/>
      <c r="GT78" s="23"/>
      <c r="GU78" s="23"/>
      <c r="GV78" s="23"/>
      <c r="GW78" s="23"/>
      <c r="GX78" s="23"/>
      <c r="GY78" s="23"/>
      <c r="GZ78" s="23"/>
      <c r="HA78" s="23"/>
      <c r="HB78" s="23"/>
      <c r="HC78" s="23"/>
      <c r="HD78" s="23"/>
      <c r="HE78" s="23"/>
      <c r="HF78" s="23"/>
      <c r="HG78" s="23"/>
      <c r="HH78" s="23"/>
      <c r="HI78" s="23"/>
      <c r="HJ78" s="23"/>
      <c r="HK78" s="23"/>
      <c r="HL78" s="23"/>
      <c r="HM78" s="23"/>
      <c r="HN78" s="23"/>
      <c r="HO78" s="23"/>
      <c r="HP78" s="23"/>
      <c r="HQ78" s="23"/>
      <c r="HR78" s="23"/>
      <c r="HS78" s="23"/>
      <c r="HT78" s="23"/>
      <c r="HU78" s="23"/>
      <c r="HV78" s="23"/>
      <c r="HW78" s="23"/>
    </row>
    <row r="79" spans="1:231" s="14" customFormat="1" ht="21" hidden="1" thickTop="1" thickBot="1">
      <c r="A79" s="608"/>
      <c r="B79" s="2133" t="s">
        <v>3343</v>
      </c>
      <c r="C79" s="279" t="s">
        <v>4752</v>
      </c>
      <c r="D79" s="279">
        <v>44163</v>
      </c>
      <c r="E79" s="1685"/>
      <c r="F79" s="2131"/>
      <c r="G79" s="2131"/>
      <c r="H79" s="2131"/>
      <c r="I79" s="2131"/>
      <c r="J79" s="2131"/>
      <c r="K79" s="2131"/>
      <c r="L79" s="2124"/>
      <c r="M79" s="72"/>
      <c r="N79" s="72"/>
      <c r="O79" s="23"/>
      <c r="P79" s="23"/>
      <c r="Q79" s="23"/>
      <c r="R79" s="23"/>
      <c r="S79" s="23"/>
      <c r="T79" s="23"/>
      <c r="U79" s="23"/>
      <c r="V79" s="23"/>
      <c r="W79" s="23"/>
      <c r="X79" s="23"/>
      <c r="Y79" s="23"/>
      <c r="Z79" s="23"/>
      <c r="AA79" s="23"/>
      <c r="AB79" s="23"/>
      <c r="AC79" s="23"/>
      <c r="AD79" s="23"/>
      <c r="AE79" s="23"/>
      <c r="AF79" s="23"/>
      <c r="AG79" s="23"/>
      <c r="AH79" s="23"/>
      <c r="AI79" s="23"/>
      <c r="AJ79" s="23"/>
      <c r="AK79" s="23"/>
      <c r="AL79" s="23"/>
      <c r="AM79" s="23"/>
      <c r="AN79" s="23"/>
      <c r="AO79" s="23"/>
      <c r="AP79" s="23"/>
      <c r="AQ79" s="23"/>
      <c r="AR79" s="23"/>
      <c r="AS79" s="23"/>
      <c r="AT79" s="23"/>
      <c r="AU79" s="23"/>
      <c r="AV79" s="23"/>
      <c r="AW79" s="23"/>
      <c r="AX79" s="23"/>
      <c r="AY79" s="23"/>
      <c r="AZ79" s="23"/>
      <c r="BA79" s="23"/>
      <c r="BB79" s="23"/>
      <c r="BC79" s="23"/>
      <c r="BD79" s="23"/>
      <c r="BE79" s="23"/>
      <c r="BF79" s="23"/>
      <c r="BG79" s="23"/>
      <c r="BH79" s="23"/>
      <c r="BI79" s="23"/>
      <c r="BJ79" s="23"/>
      <c r="BK79" s="23"/>
      <c r="BL79" s="23"/>
      <c r="BM79" s="23"/>
      <c r="BN79" s="23"/>
      <c r="BO79" s="23"/>
      <c r="BP79" s="23"/>
      <c r="BQ79" s="23"/>
      <c r="BR79" s="23"/>
      <c r="BS79" s="23"/>
      <c r="BT79" s="23"/>
      <c r="BU79" s="23"/>
      <c r="BV79" s="23"/>
      <c r="BW79" s="23"/>
      <c r="BX79" s="23"/>
      <c r="BY79" s="23"/>
      <c r="BZ79" s="23"/>
      <c r="CA79" s="23"/>
      <c r="CB79" s="23"/>
      <c r="CC79" s="23"/>
      <c r="CD79" s="23"/>
      <c r="CE79" s="23"/>
      <c r="CF79" s="23"/>
      <c r="CG79" s="23"/>
      <c r="CH79" s="23"/>
      <c r="CI79" s="23"/>
      <c r="CJ79" s="23"/>
      <c r="CK79" s="23"/>
      <c r="CL79" s="23"/>
      <c r="CM79" s="23"/>
      <c r="CN79" s="23"/>
      <c r="CO79" s="23"/>
      <c r="CP79" s="23"/>
      <c r="CQ79" s="23"/>
      <c r="CR79" s="23"/>
      <c r="CS79" s="23"/>
      <c r="CT79" s="23"/>
      <c r="CU79" s="23"/>
      <c r="CV79" s="23"/>
      <c r="CW79" s="23"/>
      <c r="CX79" s="23"/>
      <c r="CY79" s="23"/>
      <c r="CZ79" s="23"/>
      <c r="DA79" s="23"/>
      <c r="DB79" s="23"/>
      <c r="DC79" s="23"/>
      <c r="DD79" s="23"/>
      <c r="DE79" s="23"/>
      <c r="DF79" s="23"/>
      <c r="DG79" s="23"/>
      <c r="DH79" s="23"/>
      <c r="DI79" s="23"/>
      <c r="DJ79" s="23"/>
      <c r="DK79" s="23"/>
      <c r="DL79" s="23"/>
      <c r="DM79" s="23"/>
      <c r="DN79" s="23"/>
      <c r="DO79" s="23"/>
      <c r="DP79" s="23"/>
      <c r="DQ79" s="23"/>
      <c r="DR79" s="23"/>
      <c r="DS79" s="23"/>
      <c r="DT79" s="23"/>
      <c r="DU79" s="23"/>
      <c r="DV79" s="23"/>
      <c r="DW79" s="23"/>
      <c r="DX79" s="23"/>
      <c r="DY79" s="23"/>
      <c r="DZ79" s="23"/>
      <c r="EA79" s="23"/>
      <c r="EB79" s="23"/>
      <c r="EC79" s="23"/>
      <c r="ED79" s="23"/>
      <c r="EE79" s="23"/>
      <c r="EF79" s="23"/>
      <c r="EG79" s="23"/>
      <c r="EH79" s="23"/>
      <c r="EI79" s="23"/>
      <c r="EJ79" s="23"/>
      <c r="EK79" s="23"/>
      <c r="EL79" s="23"/>
      <c r="EM79" s="23"/>
      <c r="EN79" s="23"/>
      <c r="EO79" s="23"/>
      <c r="EP79" s="23"/>
      <c r="EQ79" s="23"/>
      <c r="ER79" s="23"/>
      <c r="ES79" s="23"/>
      <c r="ET79" s="23"/>
      <c r="EU79" s="23"/>
      <c r="EV79" s="23"/>
      <c r="EW79" s="23"/>
      <c r="EX79" s="23"/>
      <c r="EY79" s="23"/>
      <c r="EZ79" s="23"/>
      <c r="FA79" s="23"/>
      <c r="FB79" s="23"/>
      <c r="FC79" s="23"/>
      <c r="FD79" s="23"/>
      <c r="FE79" s="23"/>
      <c r="FF79" s="23"/>
      <c r="FG79" s="23"/>
      <c r="FH79" s="23"/>
      <c r="FI79" s="23"/>
      <c r="FJ79" s="23"/>
      <c r="FK79" s="23"/>
      <c r="FL79" s="23"/>
      <c r="FM79" s="23"/>
      <c r="FN79" s="23"/>
      <c r="FO79" s="23"/>
      <c r="FP79" s="23"/>
      <c r="FQ79" s="23"/>
      <c r="FR79" s="23"/>
      <c r="FS79" s="23"/>
      <c r="FT79" s="23"/>
      <c r="FU79" s="23"/>
      <c r="FV79" s="23"/>
      <c r="FW79" s="23"/>
      <c r="FX79" s="23"/>
      <c r="FY79" s="23"/>
      <c r="FZ79" s="23"/>
      <c r="GA79" s="23"/>
      <c r="GB79" s="23"/>
      <c r="GC79" s="23"/>
      <c r="GD79" s="23"/>
      <c r="GE79" s="23"/>
      <c r="GF79" s="23"/>
      <c r="GG79" s="23"/>
      <c r="GH79" s="23"/>
      <c r="GI79" s="23"/>
      <c r="GJ79" s="23"/>
      <c r="GK79" s="23"/>
      <c r="GL79" s="23"/>
      <c r="GM79" s="23"/>
      <c r="GN79" s="23"/>
      <c r="GO79" s="23"/>
      <c r="GP79" s="23"/>
      <c r="GQ79" s="23"/>
      <c r="GR79" s="23"/>
      <c r="GS79" s="23"/>
      <c r="GT79" s="23"/>
      <c r="GU79" s="23"/>
      <c r="GV79" s="23"/>
      <c r="GW79" s="23"/>
      <c r="GX79" s="23"/>
      <c r="GY79" s="23"/>
      <c r="GZ79" s="23"/>
      <c r="HA79" s="23"/>
      <c r="HB79" s="23"/>
      <c r="HC79" s="23"/>
      <c r="HD79" s="23"/>
      <c r="HE79" s="23"/>
      <c r="HF79" s="23"/>
      <c r="HG79" s="23"/>
      <c r="HH79" s="23"/>
      <c r="HI79" s="23"/>
      <c r="HJ79" s="23"/>
      <c r="HK79" s="23"/>
      <c r="HL79" s="23"/>
      <c r="HM79" s="23"/>
      <c r="HN79" s="23"/>
      <c r="HO79" s="23"/>
      <c r="HP79" s="23"/>
      <c r="HQ79" s="23"/>
      <c r="HR79" s="23"/>
      <c r="HS79" s="23"/>
      <c r="HT79" s="23"/>
      <c r="HU79" s="23"/>
      <c r="HV79" s="23"/>
      <c r="HW79" s="23"/>
    </row>
    <row r="80" spans="1:231" s="14" customFormat="1" ht="21" hidden="1" thickTop="1" thickBot="1">
      <c r="A80" s="608"/>
      <c r="B80" s="1684"/>
      <c r="C80" s="76"/>
      <c r="D80" s="76"/>
      <c r="E80" s="2134">
        <v>44197</v>
      </c>
      <c r="F80" s="2130" t="s">
        <v>4948</v>
      </c>
      <c r="G80" s="2130" t="s">
        <v>5004</v>
      </c>
      <c r="H80" s="2130">
        <v>44203</v>
      </c>
      <c r="I80" s="2145">
        <f t="shared" ref="I80" si="45">H80+23</f>
        <v>44226</v>
      </c>
      <c r="J80" s="2145">
        <f t="shared" ref="J80" si="46">H80+27</f>
        <v>44230</v>
      </c>
      <c r="K80" s="2145">
        <f t="shared" ref="K80" si="47">H80+30</f>
        <v>44233</v>
      </c>
      <c r="L80" s="2124"/>
      <c r="M80" s="72"/>
      <c r="N80" s="72"/>
      <c r="O80" s="23"/>
      <c r="P80" s="23"/>
      <c r="Q80" s="23"/>
      <c r="R80" s="23"/>
      <c r="S80" s="23"/>
      <c r="T80" s="23"/>
      <c r="U80" s="23"/>
      <c r="V80" s="23"/>
      <c r="W80" s="23"/>
      <c r="X80" s="23"/>
      <c r="Y80" s="23"/>
      <c r="Z80" s="23"/>
      <c r="AA80" s="23"/>
      <c r="AB80" s="23"/>
      <c r="AC80" s="23"/>
      <c r="AD80" s="23"/>
      <c r="AE80" s="23"/>
      <c r="AF80" s="23"/>
      <c r="AG80" s="23"/>
      <c r="AH80" s="23"/>
      <c r="AI80" s="23"/>
      <c r="AJ80" s="23"/>
      <c r="AK80" s="23"/>
      <c r="AL80" s="23"/>
      <c r="AM80" s="23"/>
      <c r="AN80" s="23"/>
      <c r="AO80" s="23"/>
      <c r="AP80" s="23"/>
      <c r="AQ80" s="23"/>
      <c r="AR80" s="23"/>
      <c r="AS80" s="23"/>
      <c r="AT80" s="23"/>
      <c r="AU80" s="23"/>
      <c r="AV80" s="23"/>
      <c r="AW80" s="23"/>
      <c r="AX80" s="23"/>
      <c r="AY80" s="23"/>
      <c r="AZ80" s="23"/>
      <c r="BA80" s="23"/>
      <c r="BB80" s="23"/>
      <c r="BC80" s="23"/>
      <c r="BD80" s="23"/>
      <c r="BE80" s="23"/>
      <c r="BF80" s="23"/>
      <c r="BG80" s="23"/>
      <c r="BH80" s="23"/>
      <c r="BI80" s="23"/>
      <c r="BJ80" s="23"/>
      <c r="BK80" s="23"/>
      <c r="BL80" s="23"/>
      <c r="BM80" s="23"/>
      <c r="BN80" s="23"/>
      <c r="BO80" s="23"/>
      <c r="BP80" s="23"/>
      <c r="BQ80" s="23"/>
      <c r="BR80" s="23"/>
      <c r="BS80" s="23"/>
      <c r="BT80" s="23"/>
      <c r="BU80" s="23"/>
      <c r="BV80" s="23"/>
      <c r="BW80" s="23"/>
      <c r="BX80" s="23"/>
      <c r="BY80" s="23"/>
      <c r="BZ80" s="23"/>
      <c r="CA80" s="23"/>
      <c r="CB80" s="23"/>
      <c r="CC80" s="23"/>
      <c r="CD80" s="23"/>
      <c r="CE80" s="23"/>
      <c r="CF80" s="23"/>
      <c r="CG80" s="23"/>
      <c r="CH80" s="23"/>
      <c r="CI80" s="23"/>
      <c r="CJ80" s="23"/>
      <c r="CK80" s="23"/>
      <c r="CL80" s="23"/>
      <c r="CM80" s="23"/>
      <c r="CN80" s="23"/>
      <c r="CO80" s="23"/>
      <c r="CP80" s="23"/>
      <c r="CQ80" s="23"/>
      <c r="CR80" s="23"/>
      <c r="CS80" s="23"/>
      <c r="CT80" s="23"/>
      <c r="CU80" s="23"/>
      <c r="CV80" s="23"/>
      <c r="CW80" s="23"/>
      <c r="CX80" s="23"/>
      <c r="CY80" s="23"/>
      <c r="CZ80" s="23"/>
      <c r="DA80" s="23"/>
      <c r="DB80" s="23"/>
      <c r="DC80" s="23"/>
      <c r="DD80" s="23"/>
      <c r="DE80" s="23"/>
      <c r="DF80" s="23"/>
      <c r="DG80" s="23"/>
      <c r="DH80" s="23"/>
      <c r="DI80" s="23"/>
      <c r="DJ80" s="23"/>
      <c r="DK80" s="23"/>
      <c r="DL80" s="23"/>
      <c r="DM80" s="23"/>
      <c r="DN80" s="23"/>
      <c r="DO80" s="23"/>
      <c r="DP80" s="23"/>
      <c r="DQ80" s="23"/>
      <c r="DR80" s="23"/>
      <c r="DS80" s="23"/>
      <c r="DT80" s="23"/>
      <c r="DU80" s="23"/>
      <c r="DV80" s="23"/>
      <c r="DW80" s="23"/>
      <c r="DX80" s="23"/>
      <c r="DY80" s="23"/>
      <c r="DZ80" s="23"/>
      <c r="EA80" s="23"/>
      <c r="EB80" s="23"/>
      <c r="EC80" s="23"/>
      <c r="ED80" s="23"/>
      <c r="EE80" s="23"/>
      <c r="EF80" s="23"/>
      <c r="EG80" s="23"/>
      <c r="EH80" s="23"/>
      <c r="EI80" s="23"/>
      <c r="EJ80" s="23"/>
      <c r="EK80" s="23"/>
      <c r="EL80" s="23"/>
      <c r="EM80" s="23"/>
      <c r="EN80" s="23"/>
      <c r="EO80" s="23"/>
      <c r="EP80" s="23"/>
      <c r="EQ80" s="23"/>
      <c r="ER80" s="23"/>
      <c r="ES80" s="23"/>
      <c r="ET80" s="23"/>
      <c r="EU80" s="23"/>
      <c r="EV80" s="23"/>
      <c r="EW80" s="23"/>
      <c r="EX80" s="23"/>
      <c r="EY80" s="23"/>
      <c r="EZ80" s="23"/>
      <c r="FA80" s="23"/>
      <c r="FB80" s="23"/>
      <c r="FC80" s="23"/>
      <c r="FD80" s="23"/>
      <c r="FE80" s="23"/>
      <c r="FF80" s="23"/>
      <c r="FG80" s="23"/>
      <c r="FH80" s="23"/>
      <c r="FI80" s="23"/>
      <c r="FJ80" s="23"/>
      <c r="FK80" s="23"/>
      <c r="FL80" s="23"/>
      <c r="FM80" s="23"/>
      <c r="FN80" s="23"/>
      <c r="FO80" s="23"/>
      <c r="FP80" s="23"/>
      <c r="FQ80" s="23"/>
      <c r="FR80" s="23"/>
      <c r="FS80" s="23"/>
      <c r="FT80" s="23"/>
      <c r="FU80" s="23"/>
      <c r="FV80" s="23"/>
      <c r="FW80" s="23"/>
      <c r="FX80" s="23"/>
      <c r="FY80" s="23"/>
      <c r="FZ80" s="23"/>
      <c r="GA80" s="23"/>
      <c r="GB80" s="23"/>
      <c r="GC80" s="23"/>
      <c r="GD80" s="23"/>
      <c r="GE80" s="23"/>
      <c r="GF80" s="23"/>
      <c r="GG80" s="23"/>
      <c r="GH80" s="23"/>
      <c r="GI80" s="23"/>
      <c r="GJ80" s="23"/>
      <c r="GK80" s="23"/>
      <c r="GL80" s="23"/>
      <c r="GM80" s="23"/>
      <c r="GN80" s="23"/>
      <c r="GO80" s="23"/>
      <c r="GP80" s="23"/>
      <c r="GQ80" s="23"/>
      <c r="GR80" s="23"/>
      <c r="GS80" s="23"/>
      <c r="GT80" s="23"/>
      <c r="GU80" s="23"/>
      <c r="GV80" s="23"/>
      <c r="GW80" s="23"/>
      <c r="GX80" s="23"/>
      <c r="GY80" s="23"/>
      <c r="GZ80" s="23"/>
      <c r="HA80" s="23"/>
      <c r="HB80" s="23"/>
      <c r="HC80" s="23"/>
      <c r="HD80" s="23"/>
      <c r="HE80" s="23"/>
      <c r="HF80" s="23"/>
      <c r="HG80" s="23"/>
      <c r="HH80" s="23"/>
      <c r="HI80" s="23"/>
      <c r="HJ80" s="23"/>
      <c r="HK80" s="23"/>
      <c r="HL80" s="23"/>
      <c r="HM80" s="23"/>
      <c r="HN80" s="23"/>
      <c r="HO80" s="23"/>
      <c r="HP80" s="23"/>
      <c r="HQ80" s="23"/>
      <c r="HR80" s="23"/>
      <c r="HS80" s="23"/>
      <c r="HT80" s="23"/>
      <c r="HU80" s="23"/>
      <c r="HV80" s="23"/>
      <c r="HW80" s="23"/>
    </row>
    <row r="81" spans="1:231" s="14" customFormat="1" ht="21" hidden="1" thickTop="1" thickBot="1">
      <c r="A81" s="608"/>
      <c r="B81" s="2133" t="s">
        <v>2860</v>
      </c>
      <c r="C81" s="279" t="s">
        <v>4754</v>
      </c>
      <c r="D81" s="279">
        <v>44170</v>
      </c>
      <c r="E81" s="2132"/>
      <c r="F81" s="2131"/>
      <c r="G81" s="2131"/>
      <c r="H81" s="2131"/>
      <c r="I81" s="2131"/>
      <c r="J81" s="2131"/>
      <c r="K81" s="2131"/>
      <c r="L81" s="2124"/>
      <c r="M81" s="72"/>
      <c r="N81" s="72"/>
      <c r="O81" s="23"/>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c r="AS81" s="23"/>
      <c r="AT81" s="23"/>
      <c r="AU81" s="23"/>
      <c r="AV81" s="23"/>
      <c r="AW81" s="23"/>
      <c r="AX81" s="23"/>
      <c r="AY81" s="23"/>
      <c r="AZ81" s="23"/>
      <c r="BA81" s="23"/>
      <c r="BB81" s="23"/>
      <c r="BC81" s="23"/>
      <c r="BD81" s="23"/>
      <c r="BE81" s="23"/>
      <c r="BF81" s="23"/>
      <c r="BG81" s="23"/>
      <c r="BH81" s="23"/>
      <c r="BI81" s="23"/>
      <c r="BJ81" s="23"/>
      <c r="BK81" s="23"/>
      <c r="BL81" s="23"/>
      <c r="BM81" s="23"/>
      <c r="BN81" s="23"/>
      <c r="BO81" s="23"/>
      <c r="BP81" s="23"/>
      <c r="BQ81" s="23"/>
      <c r="BR81" s="23"/>
      <c r="BS81" s="23"/>
      <c r="BT81" s="23"/>
      <c r="BU81" s="23"/>
      <c r="BV81" s="23"/>
      <c r="BW81" s="23"/>
      <c r="BX81" s="23"/>
      <c r="BY81" s="23"/>
      <c r="BZ81" s="23"/>
      <c r="CA81" s="23"/>
      <c r="CB81" s="23"/>
      <c r="CC81" s="23"/>
      <c r="CD81" s="23"/>
      <c r="CE81" s="23"/>
      <c r="CF81" s="23"/>
      <c r="CG81" s="23"/>
      <c r="CH81" s="23"/>
      <c r="CI81" s="23"/>
      <c r="CJ81" s="23"/>
      <c r="CK81" s="23"/>
      <c r="CL81" s="23"/>
      <c r="CM81" s="23"/>
      <c r="CN81" s="23"/>
      <c r="CO81" s="23"/>
      <c r="CP81" s="23"/>
      <c r="CQ81" s="23"/>
      <c r="CR81" s="23"/>
      <c r="CS81" s="23"/>
      <c r="CT81" s="23"/>
      <c r="CU81" s="23"/>
      <c r="CV81" s="23"/>
      <c r="CW81" s="23"/>
      <c r="CX81" s="23"/>
      <c r="CY81" s="23"/>
      <c r="CZ81" s="23"/>
      <c r="DA81" s="23"/>
      <c r="DB81" s="23"/>
      <c r="DC81" s="23"/>
      <c r="DD81" s="23"/>
      <c r="DE81" s="23"/>
      <c r="DF81" s="23"/>
      <c r="DG81" s="23"/>
      <c r="DH81" s="23"/>
      <c r="DI81" s="23"/>
      <c r="DJ81" s="23"/>
      <c r="DK81" s="23"/>
      <c r="DL81" s="23"/>
      <c r="DM81" s="23"/>
      <c r="DN81" s="23"/>
      <c r="DO81" s="23"/>
      <c r="DP81" s="23"/>
      <c r="DQ81" s="23"/>
      <c r="DR81" s="23"/>
      <c r="DS81" s="23"/>
      <c r="DT81" s="23"/>
      <c r="DU81" s="23"/>
      <c r="DV81" s="23"/>
      <c r="DW81" s="23"/>
      <c r="DX81" s="23"/>
      <c r="DY81" s="23"/>
      <c r="DZ81" s="23"/>
      <c r="EA81" s="23"/>
      <c r="EB81" s="23"/>
      <c r="EC81" s="23"/>
      <c r="ED81" s="23"/>
      <c r="EE81" s="23"/>
      <c r="EF81" s="23"/>
      <c r="EG81" s="23"/>
      <c r="EH81" s="23"/>
      <c r="EI81" s="23"/>
      <c r="EJ81" s="23"/>
      <c r="EK81" s="23"/>
      <c r="EL81" s="23"/>
      <c r="EM81" s="23"/>
      <c r="EN81" s="23"/>
      <c r="EO81" s="23"/>
      <c r="EP81" s="23"/>
      <c r="EQ81" s="23"/>
      <c r="ER81" s="23"/>
      <c r="ES81" s="23"/>
      <c r="ET81" s="23"/>
      <c r="EU81" s="23"/>
      <c r="EV81" s="23"/>
      <c r="EW81" s="23"/>
      <c r="EX81" s="23"/>
      <c r="EY81" s="23"/>
      <c r="EZ81" s="23"/>
      <c r="FA81" s="23"/>
      <c r="FB81" s="23"/>
      <c r="FC81" s="23"/>
      <c r="FD81" s="23"/>
      <c r="FE81" s="23"/>
      <c r="FF81" s="23"/>
      <c r="FG81" s="23"/>
      <c r="FH81" s="23"/>
      <c r="FI81" s="23"/>
      <c r="FJ81" s="23"/>
      <c r="FK81" s="23"/>
      <c r="FL81" s="23"/>
      <c r="FM81" s="23"/>
      <c r="FN81" s="23"/>
      <c r="FO81" s="23"/>
      <c r="FP81" s="23"/>
      <c r="FQ81" s="23"/>
      <c r="FR81" s="23"/>
      <c r="FS81" s="23"/>
      <c r="FT81" s="23"/>
      <c r="FU81" s="23"/>
      <c r="FV81" s="23"/>
      <c r="FW81" s="23"/>
      <c r="FX81" s="23"/>
      <c r="FY81" s="23"/>
      <c r="FZ81" s="23"/>
      <c r="GA81" s="23"/>
      <c r="GB81" s="23"/>
      <c r="GC81" s="23"/>
      <c r="GD81" s="23"/>
      <c r="GE81" s="23"/>
      <c r="GF81" s="23"/>
      <c r="GG81" s="23"/>
      <c r="GH81" s="23"/>
      <c r="GI81" s="23"/>
      <c r="GJ81" s="23"/>
      <c r="GK81" s="23"/>
      <c r="GL81" s="23"/>
      <c r="GM81" s="23"/>
      <c r="GN81" s="23"/>
      <c r="GO81" s="23"/>
      <c r="GP81" s="23"/>
      <c r="GQ81" s="23"/>
      <c r="GR81" s="23"/>
      <c r="GS81" s="23"/>
      <c r="GT81" s="23"/>
      <c r="GU81" s="23"/>
      <c r="GV81" s="23"/>
      <c r="GW81" s="23"/>
      <c r="GX81" s="23"/>
      <c r="GY81" s="23"/>
      <c r="GZ81" s="23"/>
      <c r="HA81" s="23"/>
      <c r="HB81" s="23"/>
      <c r="HC81" s="23"/>
      <c r="HD81" s="23"/>
      <c r="HE81" s="23"/>
      <c r="HF81" s="23"/>
      <c r="HG81" s="23"/>
      <c r="HH81" s="23"/>
      <c r="HI81" s="23"/>
      <c r="HJ81" s="23"/>
      <c r="HK81" s="23"/>
      <c r="HL81" s="23"/>
      <c r="HM81" s="23"/>
      <c r="HN81" s="23"/>
      <c r="HO81" s="23"/>
      <c r="HP81" s="23"/>
      <c r="HQ81" s="23"/>
      <c r="HR81" s="23"/>
      <c r="HS81" s="23"/>
      <c r="HT81" s="23"/>
      <c r="HU81" s="23"/>
      <c r="HV81" s="23"/>
      <c r="HW81" s="23"/>
    </row>
    <row r="82" spans="1:231" s="14" customFormat="1" ht="21" hidden="1" thickTop="1" thickBot="1">
      <c r="A82" s="608"/>
      <c r="B82" s="1684"/>
      <c r="C82" s="76"/>
      <c r="D82" s="76"/>
      <c r="E82" s="2134">
        <v>43840</v>
      </c>
      <c r="F82" s="2130" t="s">
        <v>5005</v>
      </c>
      <c r="G82" s="2130" t="s">
        <v>5006</v>
      </c>
      <c r="H82" s="2130">
        <v>44210</v>
      </c>
      <c r="I82" s="2145">
        <f t="shared" ref="I82" si="48">H82+23</f>
        <v>44233</v>
      </c>
      <c r="J82" s="2145">
        <f t="shared" ref="J82" si="49">H82+27</f>
        <v>44237</v>
      </c>
      <c r="K82" s="2145">
        <f t="shared" ref="K82" si="50">H82+30</f>
        <v>44240</v>
      </c>
      <c r="L82" s="2124"/>
      <c r="M82" s="72"/>
      <c r="N82" s="72"/>
      <c r="O82" s="23"/>
      <c r="P82" s="23"/>
      <c r="Q82" s="23"/>
      <c r="R82" s="23"/>
      <c r="S82" s="23"/>
      <c r="T82" s="23"/>
      <c r="U82" s="23"/>
      <c r="V82" s="23"/>
      <c r="W82" s="23"/>
      <c r="X82" s="23"/>
      <c r="Y82" s="23"/>
      <c r="Z82" s="23"/>
      <c r="AA82" s="23"/>
      <c r="AB82" s="23"/>
      <c r="AC82" s="23"/>
      <c r="AD82" s="23"/>
      <c r="AE82" s="23"/>
      <c r="AF82" s="23"/>
      <c r="AG82" s="23"/>
      <c r="AH82" s="23"/>
      <c r="AI82" s="23"/>
      <c r="AJ82" s="23"/>
      <c r="AK82" s="23"/>
      <c r="AL82" s="23"/>
      <c r="AM82" s="23"/>
      <c r="AN82" s="23"/>
      <c r="AO82" s="23"/>
      <c r="AP82" s="23"/>
      <c r="AQ82" s="23"/>
      <c r="AR82" s="23"/>
      <c r="AS82" s="23"/>
      <c r="AT82" s="23"/>
      <c r="AU82" s="23"/>
      <c r="AV82" s="23"/>
      <c r="AW82" s="23"/>
      <c r="AX82" s="23"/>
      <c r="AY82" s="23"/>
      <c r="AZ82" s="23"/>
      <c r="BA82" s="23"/>
      <c r="BB82" s="23"/>
      <c r="BC82" s="23"/>
      <c r="BD82" s="23"/>
      <c r="BE82" s="23"/>
      <c r="BF82" s="23"/>
      <c r="BG82" s="23"/>
      <c r="BH82" s="23"/>
      <c r="BI82" s="23"/>
      <c r="BJ82" s="23"/>
      <c r="BK82" s="23"/>
      <c r="BL82" s="23"/>
      <c r="BM82" s="23"/>
      <c r="BN82" s="23"/>
      <c r="BO82" s="23"/>
      <c r="BP82" s="23"/>
      <c r="BQ82" s="23"/>
      <c r="BR82" s="23"/>
      <c r="BS82" s="23"/>
      <c r="BT82" s="23"/>
      <c r="BU82" s="23"/>
      <c r="BV82" s="23"/>
      <c r="BW82" s="23"/>
      <c r="BX82" s="23"/>
      <c r="BY82" s="23"/>
      <c r="BZ82" s="23"/>
      <c r="CA82" s="23"/>
      <c r="CB82" s="23"/>
      <c r="CC82" s="23"/>
      <c r="CD82" s="23"/>
      <c r="CE82" s="23"/>
      <c r="CF82" s="23"/>
      <c r="CG82" s="23"/>
      <c r="CH82" s="23"/>
      <c r="CI82" s="23"/>
      <c r="CJ82" s="23"/>
      <c r="CK82" s="23"/>
      <c r="CL82" s="23"/>
      <c r="CM82" s="23"/>
      <c r="CN82" s="23"/>
      <c r="CO82" s="23"/>
      <c r="CP82" s="23"/>
      <c r="CQ82" s="23"/>
      <c r="CR82" s="23"/>
      <c r="CS82" s="23"/>
      <c r="CT82" s="23"/>
      <c r="CU82" s="23"/>
      <c r="CV82" s="23"/>
      <c r="CW82" s="23"/>
      <c r="CX82" s="23"/>
      <c r="CY82" s="23"/>
      <c r="CZ82" s="23"/>
      <c r="DA82" s="23"/>
      <c r="DB82" s="23"/>
      <c r="DC82" s="23"/>
      <c r="DD82" s="23"/>
      <c r="DE82" s="23"/>
      <c r="DF82" s="23"/>
      <c r="DG82" s="23"/>
      <c r="DH82" s="23"/>
      <c r="DI82" s="23"/>
      <c r="DJ82" s="23"/>
      <c r="DK82" s="23"/>
      <c r="DL82" s="23"/>
      <c r="DM82" s="23"/>
      <c r="DN82" s="23"/>
      <c r="DO82" s="23"/>
      <c r="DP82" s="23"/>
      <c r="DQ82" s="23"/>
      <c r="DR82" s="23"/>
      <c r="DS82" s="23"/>
      <c r="DT82" s="23"/>
      <c r="DU82" s="23"/>
      <c r="DV82" s="23"/>
      <c r="DW82" s="23"/>
      <c r="DX82" s="23"/>
      <c r="DY82" s="23"/>
      <c r="DZ82" s="23"/>
      <c r="EA82" s="23"/>
      <c r="EB82" s="23"/>
      <c r="EC82" s="23"/>
      <c r="ED82" s="23"/>
      <c r="EE82" s="23"/>
      <c r="EF82" s="23"/>
      <c r="EG82" s="23"/>
      <c r="EH82" s="23"/>
      <c r="EI82" s="23"/>
      <c r="EJ82" s="23"/>
      <c r="EK82" s="23"/>
      <c r="EL82" s="23"/>
      <c r="EM82" s="23"/>
      <c r="EN82" s="23"/>
      <c r="EO82" s="23"/>
      <c r="EP82" s="23"/>
      <c r="EQ82" s="23"/>
      <c r="ER82" s="23"/>
      <c r="ES82" s="23"/>
      <c r="ET82" s="23"/>
      <c r="EU82" s="23"/>
      <c r="EV82" s="23"/>
      <c r="EW82" s="23"/>
      <c r="EX82" s="23"/>
      <c r="EY82" s="23"/>
      <c r="EZ82" s="23"/>
      <c r="FA82" s="23"/>
      <c r="FB82" s="23"/>
      <c r="FC82" s="23"/>
      <c r="FD82" s="23"/>
      <c r="FE82" s="23"/>
      <c r="FF82" s="23"/>
      <c r="FG82" s="23"/>
      <c r="FH82" s="23"/>
      <c r="FI82" s="23"/>
      <c r="FJ82" s="23"/>
      <c r="FK82" s="23"/>
      <c r="FL82" s="23"/>
      <c r="FM82" s="23"/>
      <c r="FN82" s="23"/>
      <c r="FO82" s="23"/>
      <c r="FP82" s="23"/>
      <c r="FQ82" s="23"/>
      <c r="FR82" s="23"/>
      <c r="FS82" s="23"/>
      <c r="FT82" s="23"/>
      <c r="FU82" s="23"/>
      <c r="FV82" s="23"/>
      <c r="FW82" s="23"/>
      <c r="FX82" s="23"/>
      <c r="FY82" s="23"/>
      <c r="FZ82" s="23"/>
      <c r="GA82" s="23"/>
      <c r="GB82" s="23"/>
      <c r="GC82" s="23"/>
      <c r="GD82" s="23"/>
      <c r="GE82" s="23"/>
      <c r="GF82" s="23"/>
      <c r="GG82" s="23"/>
      <c r="GH82" s="23"/>
      <c r="GI82" s="23"/>
      <c r="GJ82" s="23"/>
      <c r="GK82" s="23"/>
      <c r="GL82" s="23"/>
      <c r="GM82" s="23"/>
      <c r="GN82" s="23"/>
      <c r="GO82" s="23"/>
      <c r="GP82" s="23"/>
      <c r="GQ82" s="23"/>
      <c r="GR82" s="23"/>
      <c r="GS82" s="23"/>
      <c r="GT82" s="23"/>
      <c r="GU82" s="23"/>
      <c r="GV82" s="23"/>
      <c r="GW82" s="23"/>
      <c r="GX82" s="23"/>
      <c r="GY82" s="23"/>
      <c r="GZ82" s="23"/>
      <c r="HA82" s="23"/>
      <c r="HB82" s="23"/>
      <c r="HC82" s="23"/>
      <c r="HD82" s="23"/>
      <c r="HE82" s="23"/>
      <c r="HF82" s="23"/>
      <c r="HG82" s="23"/>
      <c r="HH82" s="23"/>
      <c r="HI82" s="23"/>
      <c r="HJ82" s="23"/>
      <c r="HK82" s="23"/>
      <c r="HL82" s="23"/>
      <c r="HM82" s="23"/>
      <c r="HN82" s="23"/>
      <c r="HO82" s="23"/>
      <c r="HP82" s="23"/>
      <c r="HQ82" s="23"/>
      <c r="HR82" s="23"/>
      <c r="HS82" s="23"/>
      <c r="HT82" s="23"/>
      <c r="HU82" s="23"/>
      <c r="HV82" s="23"/>
      <c r="HW82" s="23"/>
    </row>
    <row r="83" spans="1:231" s="14" customFormat="1" ht="21" hidden="1" thickTop="1" thickBot="1">
      <c r="A83" s="608"/>
      <c r="B83" s="2133" t="s">
        <v>3346</v>
      </c>
      <c r="C83" s="279" t="s">
        <v>4756</v>
      </c>
      <c r="D83" s="279">
        <v>44180</v>
      </c>
      <c r="E83" s="1685"/>
      <c r="F83" s="2131"/>
      <c r="G83" s="2131"/>
      <c r="H83" s="2131"/>
      <c r="I83" s="2131"/>
      <c r="J83" s="2131"/>
      <c r="K83" s="2131"/>
      <c r="L83" s="2124"/>
      <c r="M83" s="72"/>
      <c r="N83" s="72"/>
      <c r="O83" s="23"/>
      <c r="P83" s="23"/>
      <c r="Q83" s="23"/>
      <c r="R83" s="23"/>
      <c r="S83" s="23"/>
      <c r="T83" s="23"/>
      <c r="U83" s="23"/>
      <c r="V83" s="23"/>
      <c r="W83" s="23"/>
      <c r="X83" s="23"/>
      <c r="Y83" s="23"/>
      <c r="Z83" s="23"/>
      <c r="AA83" s="23"/>
      <c r="AB83" s="23"/>
      <c r="AC83" s="23"/>
      <c r="AD83" s="23"/>
      <c r="AE83" s="23"/>
      <c r="AF83" s="23"/>
      <c r="AG83" s="23"/>
      <c r="AH83" s="23"/>
      <c r="AI83" s="23"/>
      <c r="AJ83" s="23"/>
      <c r="AK83" s="23"/>
      <c r="AL83" s="23"/>
      <c r="AM83" s="23"/>
      <c r="AN83" s="23"/>
      <c r="AO83" s="23"/>
      <c r="AP83" s="23"/>
      <c r="AQ83" s="23"/>
      <c r="AR83" s="23"/>
      <c r="AS83" s="23"/>
      <c r="AT83" s="23"/>
      <c r="AU83" s="23"/>
      <c r="AV83" s="23"/>
      <c r="AW83" s="23"/>
      <c r="AX83" s="23"/>
      <c r="AY83" s="23"/>
      <c r="AZ83" s="23"/>
      <c r="BA83" s="23"/>
      <c r="BB83" s="23"/>
      <c r="BC83" s="23"/>
      <c r="BD83" s="23"/>
      <c r="BE83" s="23"/>
      <c r="BF83" s="23"/>
      <c r="BG83" s="23"/>
      <c r="BH83" s="23"/>
      <c r="BI83" s="23"/>
      <c r="BJ83" s="23"/>
      <c r="BK83" s="23"/>
      <c r="BL83" s="23"/>
      <c r="BM83" s="23"/>
      <c r="BN83" s="23"/>
      <c r="BO83" s="23"/>
      <c r="BP83" s="23"/>
      <c r="BQ83" s="23"/>
      <c r="BR83" s="23"/>
      <c r="BS83" s="23"/>
      <c r="BT83" s="23"/>
      <c r="BU83" s="23"/>
      <c r="BV83" s="23"/>
      <c r="BW83" s="23"/>
      <c r="BX83" s="23"/>
      <c r="BY83" s="23"/>
      <c r="BZ83" s="23"/>
      <c r="CA83" s="23"/>
      <c r="CB83" s="23"/>
      <c r="CC83" s="23"/>
      <c r="CD83" s="23"/>
      <c r="CE83" s="23"/>
      <c r="CF83" s="23"/>
      <c r="CG83" s="23"/>
      <c r="CH83" s="23"/>
      <c r="CI83" s="23"/>
      <c r="CJ83" s="23"/>
      <c r="CK83" s="23"/>
      <c r="CL83" s="23"/>
      <c r="CM83" s="23"/>
      <c r="CN83" s="23"/>
      <c r="CO83" s="23"/>
      <c r="CP83" s="23"/>
      <c r="CQ83" s="23"/>
      <c r="CR83" s="23"/>
      <c r="CS83" s="23"/>
      <c r="CT83" s="23"/>
      <c r="CU83" s="23"/>
      <c r="CV83" s="23"/>
      <c r="CW83" s="23"/>
      <c r="CX83" s="23"/>
      <c r="CY83" s="23"/>
      <c r="CZ83" s="23"/>
      <c r="DA83" s="23"/>
      <c r="DB83" s="23"/>
      <c r="DC83" s="23"/>
      <c r="DD83" s="23"/>
      <c r="DE83" s="23"/>
      <c r="DF83" s="23"/>
      <c r="DG83" s="23"/>
      <c r="DH83" s="23"/>
      <c r="DI83" s="23"/>
      <c r="DJ83" s="23"/>
      <c r="DK83" s="23"/>
      <c r="DL83" s="23"/>
      <c r="DM83" s="23"/>
      <c r="DN83" s="23"/>
      <c r="DO83" s="23"/>
      <c r="DP83" s="23"/>
      <c r="DQ83" s="23"/>
      <c r="DR83" s="23"/>
      <c r="DS83" s="23"/>
      <c r="DT83" s="23"/>
      <c r="DU83" s="23"/>
      <c r="DV83" s="23"/>
      <c r="DW83" s="23"/>
      <c r="DX83" s="23"/>
      <c r="DY83" s="23"/>
      <c r="DZ83" s="23"/>
      <c r="EA83" s="23"/>
      <c r="EB83" s="23"/>
      <c r="EC83" s="23"/>
      <c r="ED83" s="23"/>
      <c r="EE83" s="23"/>
      <c r="EF83" s="23"/>
      <c r="EG83" s="23"/>
      <c r="EH83" s="23"/>
      <c r="EI83" s="23"/>
      <c r="EJ83" s="23"/>
      <c r="EK83" s="23"/>
      <c r="EL83" s="23"/>
      <c r="EM83" s="23"/>
      <c r="EN83" s="23"/>
      <c r="EO83" s="23"/>
      <c r="EP83" s="23"/>
      <c r="EQ83" s="23"/>
      <c r="ER83" s="23"/>
      <c r="ES83" s="23"/>
      <c r="ET83" s="23"/>
      <c r="EU83" s="23"/>
      <c r="EV83" s="23"/>
      <c r="EW83" s="23"/>
      <c r="EX83" s="23"/>
      <c r="EY83" s="23"/>
      <c r="EZ83" s="23"/>
      <c r="FA83" s="23"/>
      <c r="FB83" s="23"/>
      <c r="FC83" s="23"/>
      <c r="FD83" s="23"/>
      <c r="FE83" s="23"/>
      <c r="FF83" s="23"/>
      <c r="FG83" s="23"/>
      <c r="FH83" s="23"/>
      <c r="FI83" s="23"/>
      <c r="FJ83" s="23"/>
      <c r="FK83" s="23"/>
      <c r="FL83" s="23"/>
      <c r="FM83" s="23"/>
      <c r="FN83" s="23"/>
      <c r="FO83" s="23"/>
      <c r="FP83" s="23"/>
      <c r="FQ83" s="23"/>
      <c r="FR83" s="23"/>
      <c r="FS83" s="23"/>
      <c r="FT83" s="23"/>
      <c r="FU83" s="23"/>
      <c r="FV83" s="23"/>
      <c r="FW83" s="23"/>
      <c r="FX83" s="23"/>
      <c r="FY83" s="23"/>
      <c r="FZ83" s="23"/>
      <c r="GA83" s="23"/>
      <c r="GB83" s="23"/>
      <c r="GC83" s="23"/>
      <c r="GD83" s="23"/>
      <c r="GE83" s="23"/>
      <c r="GF83" s="23"/>
      <c r="GG83" s="23"/>
      <c r="GH83" s="23"/>
      <c r="GI83" s="23"/>
      <c r="GJ83" s="23"/>
      <c r="GK83" s="23"/>
      <c r="GL83" s="23"/>
      <c r="GM83" s="23"/>
      <c r="GN83" s="23"/>
      <c r="GO83" s="23"/>
      <c r="GP83" s="23"/>
      <c r="GQ83" s="23"/>
      <c r="GR83" s="23"/>
      <c r="GS83" s="23"/>
      <c r="GT83" s="23"/>
      <c r="GU83" s="23"/>
      <c r="GV83" s="23"/>
      <c r="GW83" s="23"/>
      <c r="GX83" s="23"/>
      <c r="GY83" s="23"/>
      <c r="GZ83" s="23"/>
      <c r="HA83" s="23"/>
      <c r="HB83" s="23"/>
      <c r="HC83" s="23"/>
      <c r="HD83" s="23"/>
      <c r="HE83" s="23"/>
      <c r="HF83" s="23"/>
      <c r="HG83" s="23"/>
      <c r="HH83" s="23"/>
      <c r="HI83" s="23"/>
      <c r="HJ83" s="23"/>
      <c r="HK83" s="23"/>
      <c r="HL83" s="23"/>
      <c r="HM83" s="23"/>
      <c r="HN83" s="23"/>
      <c r="HO83" s="23"/>
      <c r="HP83" s="23"/>
      <c r="HQ83" s="23"/>
      <c r="HR83" s="23"/>
      <c r="HS83" s="23"/>
      <c r="HT83" s="23"/>
      <c r="HU83" s="23"/>
      <c r="HV83" s="23"/>
      <c r="HW83" s="23"/>
    </row>
    <row r="84" spans="1:231" s="14" customFormat="1" ht="21" hidden="1" thickTop="1" thickBot="1">
      <c r="A84" s="599"/>
      <c r="B84" s="1684"/>
      <c r="C84" s="76"/>
      <c r="D84" s="76"/>
      <c r="E84" s="2134">
        <v>44211</v>
      </c>
      <c r="F84" s="2130" t="s">
        <v>5007</v>
      </c>
      <c r="G84" s="2130" t="s">
        <v>5008</v>
      </c>
      <c r="H84" s="2130">
        <v>44217</v>
      </c>
      <c r="I84" s="2145">
        <f t="shared" ref="I84" si="51">H84+23</f>
        <v>44240</v>
      </c>
      <c r="J84" s="2145">
        <f t="shared" ref="J84" si="52">H84+27</f>
        <v>44244</v>
      </c>
      <c r="K84" s="2145">
        <f t="shared" ref="K84" si="53">H84+30</f>
        <v>44247</v>
      </c>
      <c r="L84" s="2124"/>
      <c r="M84" s="72"/>
      <c r="N84" s="72"/>
      <c r="O84" s="23"/>
      <c r="P84" s="23"/>
      <c r="Q84" s="23"/>
      <c r="R84" s="23"/>
      <c r="S84" s="23"/>
      <c r="T84" s="23"/>
      <c r="U84" s="23"/>
      <c r="V84" s="23"/>
      <c r="W84" s="23"/>
      <c r="X84" s="23"/>
      <c r="Y84" s="23"/>
      <c r="Z84" s="23"/>
      <c r="AA84" s="23"/>
      <c r="AB84" s="23"/>
      <c r="AC84" s="23"/>
      <c r="AD84" s="23"/>
      <c r="AE84" s="23"/>
      <c r="AF84" s="23"/>
      <c r="AG84" s="23"/>
      <c r="AH84" s="23"/>
      <c r="AI84" s="23"/>
      <c r="AJ84" s="23"/>
      <c r="AK84" s="23"/>
      <c r="AL84" s="23"/>
      <c r="AM84" s="23"/>
      <c r="AN84" s="23"/>
      <c r="AO84" s="23"/>
      <c r="AP84" s="23"/>
      <c r="AQ84" s="23"/>
      <c r="AR84" s="23"/>
      <c r="AS84" s="23"/>
      <c r="AT84" s="23"/>
      <c r="AU84" s="23"/>
      <c r="AV84" s="23"/>
      <c r="AW84" s="23"/>
      <c r="AX84" s="23"/>
      <c r="AY84" s="23"/>
      <c r="AZ84" s="23"/>
      <c r="BA84" s="23"/>
      <c r="BB84" s="23"/>
      <c r="BC84" s="23"/>
      <c r="BD84" s="23"/>
      <c r="BE84" s="23"/>
      <c r="BF84" s="23"/>
      <c r="BG84" s="23"/>
      <c r="BH84" s="23"/>
      <c r="BI84" s="23"/>
      <c r="BJ84" s="23"/>
      <c r="BK84" s="23"/>
      <c r="BL84" s="23"/>
      <c r="BM84" s="23"/>
      <c r="BN84" s="23"/>
      <c r="BO84" s="23"/>
      <c r="BP84" s="23"/>
      <c r="BQ84" s="23"/>
      <c r="BR84" s="23"/>
      <c r="BS84" s="23"/>
      <c r="BT84" s="23"/>
      <c r="BU84" s="23"/>
      <c r="BV84" s="23"/>
      <c r="BW84" s="23"/>
      <c r="BX84" s="23"/>
      <c r="BY84" s="23"/>
      <c r="BZ84" s="23"/>
      <c r="CA84" s="23"/>
      <c r="CB84" s="23"/>
      <c r="CC84" s="23"/>
      <c r="CD84" s="23"/>
      <c r="CE84" s="23"/>
      <c r="CF84" s="23"/>
      <c r="CG84" s="23"/>
      <c r="CH84" s="23"/>
      <c r="CI84" s="23"/>
      <c r="CJ84" s="23"/>
      <c r="CK84" s="23"/>
      <c r="CL84" s="23"/>
      <c r="CM84" s="23"/>
      <c r="CN84" s="23"/>
      <c r="CO84" s="23"/>
      <c r="CP84" s="23"/>
      <c r="CQ84" s="23"/>
      <c r="CR84" s="23"/>
      <c r="CS84" s="23"/>
      <c r="CT84" s="23"/>
      <c r="CU84" s="23"/>
      <c r="CV84" s="23"/>
      <c r="CW84" s="23"/>
      <c r="CX84" s="23"/>
      <c r="CY84" s="23"/>
      <c r="CZ84" s="23"/>
      <c r="DA84" s="23"/>
      <c r="DB84" s="23"/>
      <c r="DC84" s="23"/>
      <c r="DD84" s="23"/>
      <c r="DE84" s="23"/>
      <c r="DF84" s="23"/>
      <c r="DG84" s="23"/>
      <c r="DH84" s="23"/>
      <c r="DI84" s="23"/>
      <c r="DJ84" s="23"/>
      <c r="DK84" s="23"/>
      <c r="DL84" s="23"/>
      <c r="DM84" s="23"/>
      <c r="DN84" s="23"/>
      <c r="DO84" s="23"/>
      <c r="DP84" s="23"/>
      <c r="DQ84" s="23"/>
      <c r="DR84" s="23"/>
      <c r="DS84" s="23"/>
      <c r="DT84" s="23"/>
      <c r="DU84" s="23"/>
      <c r="DV84" s="23"/>
      <c r="DW84" s="23"/>
      <c r="DX84" s="23"/>
      <c r="DY84" s="23"/>
      <c r="DZ84" s="23"/>
      <c r="EA84" s="23"/>
      <c r="EB84" s="23"/>
      <c r="EC84" s="23"/>
      <c r="ED84" s="23"/>
      <c r="EE84" s="23"/>
      <c r="EF84" s="23"/>
      <c r="EG84" s="23"/>
      <c r="EH84" s="23"/>
      <c r="EI84" s="23"/>
      <c r="EJ84" s="23"/>
      <c r="EK84" s="23"/>
      <c r="EL84" s="23"/>
      <c r="EM84" s="23"/>
      <c r="EN84" s="23"/>
      <c r="EO84" s="23"/>
      <c r="EP84" s="23"/>
      <c r="EQ84" s="23"/>
      <c r="ER84" s="23"/>
      <c r="ES84" s="23"/>
      <c r="ET84" s="23"/>
      <c r="EU84" s="23"/>
      <c r="EV84" s="23"/>
      <c r="EW84" s="23"/>
      <c r="EX84" s="23"/>
      <c r="EY84" s="23"/>
      <c r="EZ84" s="23"/>
      <c r="FA84" s="23"/>
      <c r="FB84" s="23"/>
      <c r="FC84" s="23"/>
      <c r="FD84" s="23"/>
      <c r="FE84" s="23"/>
      <c r="FF84" s="23"/>
      <c r="FG84" s="23"/>
      <c r="FH84" s="23"/>
      <c r="FI84" s="23"/>
      <c r="FJ84" s="23"/>
      <c r="FK84" s="23"/>
      <c r="FL84" s="23"/>
      <c r="FM84" s="23"/>
      <c r="FN84" s="23"/>
      <c r="FO84" s="23"/>
      <c r="FP84" s="23"/>
      <c r="FQ84" s="23"/>
      <c r="FR84" s="23"/>
      <c r="FS84" s="23"/>
      <c r="FT84" s="23"/>
      <c r="FU84" s="23"/>
      <c r="FV84" s="23"/>
      <c r="FW84" s="23"/>
      <c r="FX84" s="23"/>
      <c r="FY84" s="23"/>
      <c r="FZ84" s="23"/>
      <c r="GA84" s="23"/>
      <c r="GB84" s="23"/>
      <c r="GC84" s="23"/>
      <c r="GD84" s="23"/>
      <c r="GE84" s="23"/>
      <c r="GF84" s="23"/>
      <c r="GG84" s="23"/>
      <c r="GH84" s="23"/>
      <c r="GI84" s="23"/>
      <c r="GJ84" s="23"/>
      <c r="GK84" s="23"/>
      <c r="GL84" s="23"/>
      <c r="GM84" s="23"/>
      <c r="GN84" s="23"/>
      <c r="GO84" s="23"/>
      <c r="GP84" s="23"/>
      <c r="GQ84" s="23"/>
      <c r="GR84" s="23"/>
      <c r="GS84" s="23"/>
      <c r="GT84" s="23"/>
      <c r="GU84" s="23"/>
      <c r="GV84" s="23"/>
      <c r="GW84" s="23"/>
      <c r="GX84" s="23"/>
      <c r="GY84" s="23"/>
      <c r="GZ84" s="23"/>
      <c r="HA84" s="23"/>
      <c r="HB84" s="23"/>
      <c r="HC84" s="23"/>
      <c r="HD84" s="23"/>
      <c r="HE84" s="23"/>
      <c r="HF84" s="23"/>
      <c r="HG84" s="23"/>
      <c r="HH84" s="23"/>
      <c r="HI84" s="23"/>
      <c r="HJ84" s="23"/>
      <c r="HK84" s="23"/>
      <c r="HL84" s="23"/>
      <c r="HM84" s="23"/>
      <c r="HN84" s="23"/>
      <c r="HO84" s="23"/>
      <c r="HP84" s="23"/>
      <c r="HQ84" s="23"/>
      <c r="HR84" s="23"/>
      <c r="HS84" s="23"/>
      <c r="HT84" s="23"/>
      <c r="HU84" s="23"/>
      <c r="HV84" s="23"/>
      <c r="HW84" s="23"/>
    </row>
    <row r="85" spans="1:231" s="14" customFormat="1" ht="21" hidden="1" thickTop="1" thickBot="1">
      <c r="A85" s="599"/>
      <c r="B85" s="2133" t="s">
        <v>2789</v>
      </c>
      <c r="C85" s="279" t="s">
        <v>4758</v>
      </c>
      <c r="D85" s="279">
        <v>44184</v>
      </c>
      <c r="E85" s="2132"/>
      <c r="F85" s="2131"/>
      <c r="G85" s="2131"/>
      <c r="H85" s="2131"/>
      <c r="I85" s="2131"/>
      <c r="J85" s="2131"/>
      <c r="K85" s="2131"/>
      <c r="L85" s="2124"/>
      <c r="M85" s="72"/>
      <c r="N85" s="72"/>
      <c r="O85" s="23"/>
      <c r="P85" s="23"/>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c r="AS85" s="23"/>
      <c r="AT85" s="23"/>
      <c r="AU85" s="23"/>
      <c r="AV85" s="23"/>
      <c r="AW85" s="23"/>
      <c r="AX85" s="23"/>
      <c r="AY85" s="23"/>
      <c r="AZ85" s="23"/>
      <c r="BA85" s="23"/>
      <c r="BB85" s="23"/>
      <c r="BC85" s="23"/>
      <c r="BD85" s="23"/>
      <c r="BE85" s="23"/>
      <c r="BF85" s="23"/>
      <c r="BG85" s="23"/>
      <c r="BH85" s="23"/>
      <c r="BI85" s="23"/>
      <c r="BJ85" s="23"/>
      <c r="BK85" s="23"/>
      <c r="BL85" s="23"/>
      <c r="BM85" s="23"/>
      <c r="BN85" s="23"/>
      <c r="BO85" s="23"/>
      <c r="BP85" s="23"/>
      <c r="BQ85" s="23"/>
      <c r="BR85" s="23"/>
      <c r="BS85" s="23"/>
      <c r="BT85" s="23"/>
      <c r="BU85" s="23"/>
      <c r="BV85" s="23"/>
      <c r="BW85" s="23"/>
      <c r="BX85" s="23"/>
      <c r="BY85" s="23"/>
      <c r="BZ85" s="23"/>
      <c r="CA85" s="23"/>
      <c r="CB85" s="23"/>
      <c r="CC85" s="23"/>
      <c r="CD85" s="23"/>
      <c r="CE85" s="23"/>
      <c r="CF85" s="23"/>
      <c r="CG85" s="23"/>
      <c r="CH85" s="23"/>
      <c r="CI85" s="23"/>
      <c r="CJ85" s="23"/>
      <c r="CK85" s="23"/>
      <c r="CL85" s="23"/>
      <c r="CM85" s="23"/>
      <c r="CN85" s="23"/>
      <c r="CO85" s="23"/>
      <c r="CP85" s="23"/>
      <c r="CQ85" s="23"/>
      <c r="CR85" s="23"/>
      <c r="CS85" s="23"/>
      <c r="CT85" s="23"/>
      <c r="CU85" s="23"/>
      <c r="CV85" s="23"/>
      <c r="CW85" s="23"/>
      <c r="CX85" s="23"/>
      <c r="CY85" s="23"/>
      <c r="CZ85" s="23"/>
      <c r="DA85" s="23"/>
      <c r="DB85" s="23"/>
      <c r="DC85" s="23"/>
      <c r="DD85" s="23"/>
      <c r="DE85" s="23"/>
      <c r="DF85" s="23"/>
      <c r="DG85" s="23"/>
      <c r="DH85" s="23"/>
      <c r="DI85" s="23"/>
      <c r="DJ85" s="23"/>
      <c r="DK85" s="23"/>
      <c r="DL85" s="23"/>
      <c r="DM85" s="23"/>
      <c r="DN85" s="23"/>
      <c r="DO85" s="23"/>
      <c r="DP85" s="23"/>
      <c r="DQ85" s="23"/>
      <c r="DR85" s="23"/>
      <c r="DS85" s="23"/>
      <c r="DT85" s="23"/>
      <c r="DU85" s="23"/>
      <c r="DV85" s="23"/>
      <c r="DW85" s="23"/>
      <c r="DX85" s="23"/>
      <c r="DY85" s="23"/>
      <c r="DZ85" s="23"/>
      <c r="EA85" s="23"/>
      <c r="EB85" s="23"/>
      <c r="EC85" s="23"/>
      <c r="ED85" s="23"/>
      <c r="EE85" s="23"/>
      <c r="EF85" s="23"/>
      <c r="EG85" s="23"/>
      <c r="EH85" s="23"/>
      <c r="EI85" s="23"/>
      <c r="EJ85" s="23"/>
      <c r="EK85" s="23"/>
      <c r="EL85" s="23"/>
      <c r="EM85" s="23"/>
      <c r="EN85" s="23"/>
      <c r="EO85" s="23"/>
      <c r="EP85" s="23"/>
      <c r="EQ85" s="23"/>
      <c r="ER85" s="23"/>
      <c r="ES85" s="23"/>
      <c r="ET85" s="23"/>
      <c r="EU85" s="23"/>
      <c r="EV85" s="23"/>
      <c r="EW85" s="23"/>
      <c r="EX85" s="23"/>
      <c r="EY85" s="23"/>
      <c r="EZ85" s="23"/>
      <c r="FA85" s="23"/>
      <c r="FB85" s="23"/>
      <c r="FC85" s="23"/>
      <c r="FD85" s="23"/>
      <c r="FE85" s="23"/>
      <c r="FF85" s="23"/>
      <c r="FG85" s="23"/>
      <c r="FH85" s="23"/>
      <c r="FI85" s="23"/>
      <c r="FJ85" s="23"/>
      <c r="FK85" s="23"/>
      <c r="FL85" s="23"/>
      <c r="FM85" s="23"/>
      <c r="FN85" s="23"/>
      <c r="FO85" s="23"/>
      <c r="FP85" s="23"/>
      <c r="FQ85" s="23"/>
      <c r="FR85" s="23"/>
      <c r="FS85" s="23"/>
      <c r="FT85" s="23"/>
      <c r="FU85" s="23"/>
      <c r="FV85" s="23"/>
      <c r="FW85" s="23"/>
      <c r="FX85" s="23"/>
      <c r="FY85" s="23"/>
      <c r="FZ85" s="23"/>
      <c r="GA85" s="23"/>
      <c r="GB85" s="23"/>
      <c r="GC85" s="23"/>
      <c r="GD85" s="23"/>
      <c r="GE85" s="23"/>
      <c r="GF85" s="23"/>
      <c r="GG85" s="23"/>
      <c r="GH85" s="23"/>
      <c r="GI85" s="23"/>
      <c r="GJ85" s="23"/>
      <c r="GK85" s="23"/>
      <c r="GL85" s="23"/>
      <c r="GM85" s="23"/>
      <c r="GN85" s="23"/>
      <c r="GO85" s="23"/>
      <c r="GP85" s="23"/>
      <c r="GQ85" s="23"/>
      <c r="GR85" s="23"/>
      <c r="GS85" s="23"/>
      <c r="GT85" s="23"/>
      <c r="GU85" s="23"/>
      <c r="GV85" s="23"/>
      <c r="GW85" s="23"/>
      <c r="GX85" s="23"/>
      <c r="GY85" s="23"/>
      <c r="GZ85" s="23"/>
      <c r="HA85" s="23"/>
      <c r="HB85" s="23"/>
      <c r="HC85" s="23"/>
      <c r="HD85" s="23"/>
      <c r="HE85" s="23"/>
      <c r="HF85" s="23"/>
      <c r="HG85" s="23"/>
      <c r="HH85" s="23"/>
      <c r="HI85" s="23"/>
      <c r="HJ85" s="23"/>
      <c r="HK85" s="23"/>
      <c r="HL85" s="23"/>
      <c r="HM85" s="23"/>
      <c r="HN85" s="23"/>
      <c r="HO85" s="23"/>
      <c r="HP85" s="23"/>
      <c r="HQ85" s="23"/>
      <c r="HR85" s="23"/>
      <c r="HS85" s="23"/>
      <c r="HT85" s="23"/>
      <c r="HU85" s="23"/>
      <c r="HV85" s="23"/>
      <c r="HW85" s="23"/>
    </row>
    <row r="86" spans="1:231" s="14" customFormat="1" ht="21" hidden="1" thickTop="1" thickBot="1">
      <c r="A86" s="599"/>
      <c r="B86" s="1684"/>
      <c r="C86" s="76"/>
      <c r="D86" s="76"/>
      <c r="E86" s="2134">
        <v>44218</v>
      </c>
      <c r="F86" s="2130" t="s">
        <v>5009</v>
      </c>
      <c r="G86" s="2130" t="s">
        <v>5010</v>
      </c>
      <c r="H86" s="2130">
        <v>44224</v>
      </c>
      <c r="I86" s="2145">
        <f t="shared" ref="I86" si="54">H86+23</f>
        <v>44247</v>
      </c>
      <c r="J86" s="2145">
        <f t="shared" ref="J86" si="55">H86+27</f>
        <v>44251</v>
      </c>
      <c r="K86" s="2145">
        <f t="shared" ref="K86" si="56">H86+30</f>
        <v>44254</v>
      </c>
      <c r="L86" s="2124"/>
      <c r="M86" s="72"/>
      <c r="N86" s="72"/>
      <c r="O86" s="23"/>
      <c r="P86" s="23"/>
      <c r="Q86" s="23"/>
      <c r="R86" s="23"/>
      <c r="S86" s="23"/>
      <c r="T86" s="23"/>
      <c r="U86" s="23"/>
      <c r="V86" s="23"/>
      <c r="W86" s="23"/>
      <c r="X86" s="23"/>
      <c r="Y86" s="23"/>
      <c r="Z86" s="23"/>
      <c r="AA86" s="23"/>
      <c r="AB86" s="23"/>
      <c r="AC86" s="23"/>
      <c r="AD86" s="23"/>
      <c r="AE86" s="23"/>
      <c r="AF86" s="23"/>
      <c r="AG86" s="23"/>
      <c r="AH86" s="23"/>
      <c r="AI86" s="23"/>
      <c r="AJ86" s="23"/>
      <c r="AK86" s="23"/>
      <c r="AL86" s="23"/>
      <c r="AM86" s="23"/>
      <c r="AN86" s="23"/>
      <c r="AO86" s="23"/>
      <c r="AP86" s="23"/>
      <c r="AQ86" s="23"/>
      <c r="AR86" s="23"/>
      <c r="AS86" s="23"/>
      <c r="AT86" s="23"/>
      <c r="AU86" s="23"/>
      <c r="AV86" s="23"/>
      <c r="AW86" s="23"/>
      <c r="AX86" s="23"/>
      <c r="AY86" s="23"/>
      <c r="AZ86" s="23"/>
      <c r="BA86" s="23"/>
      <c r="BB86" s="23"/>
      <c r="BC86" s="23"/>
      <c r="BD86" s="23"/>
      <c r="BE86" s="23"/>
      <c r="BF86" s="23"/>
      <c r="BG86" s="23"/>
      <c r="BH86" s="23"/>
      <c r="BI86" s="23"/>
      <c r="BJ86" s="23"/>
      <c r="BK86" s="23"/>
      <c r="BL86" s="23"/>
      <c r="BM86" s="23"/>
      <c r="BN86" s="23"/>
      <c r="BO86" s="23"/>
      <c r="BP86" s="23"/>
      <c r="BQ86" s="23"/>
      <c r="BR86" s="23"/>
      <c r="BS86" s="23"/>
      <c r="BT86" s="23"/>
      <c r="BU86" s="23"/>
      <c r="BV86" s="23"/>
      <c r="BW86" s="23"/>
      <c r="BX86" s="23"/>
      <c r="BY86" s="23"/>
      <c r="BZ86" s="23"/>
      <c r="CA86" s="23"/>
      <c r="CB86" s="23"/>
      <c r="CC86" s="23"/>
      <c r="CD86" s="23"/>
      <c r="CE86" s="23"/>
      <c r="CF86" s="23"/>
      <c r="CG86" s="23"/>
      <c r="CH86" s="23"/>
      <c r="CI86" s="23"/>
      <c r="CJ86" s="23"/>
      <c r="CK86" s="23"/>
      <c r="CL86" s="23"/>
      <c r="CM86" s="23"/>
      <c r="CN86" s="23"/>
      <c r="CO86" s="23"/>
      <c r="CP86" s="23"/>
      <c r="CQ86" s="23"/>
      <c r="CR86" s="23"/>
      <c r="CS86" s="23"/>
      <c r="CT86" s="23"/>
      <c r="CU86" s="23"/>
      <c r="CV86" s="23"/>
      <c r="CW86" s="23"/>
      <c r="CX86" s="23"/>
      <c r="CY86" s="23"/>
      <c r="CZ86" s="23"/>
      <c r="DA86" s="23"/>
      <c r="DB86" s="23"/>
      <c r="DC86" s="23"/>
      <c r="DD86" s="23"/>
      <c r="DE86" s="23"/>
      <c r="DF86" s="23"/>
      <c r="DG86" s="23"/>
      <c r="DH86" s="23"/>
      <c r="DI86" s="23"/>
      <c r="DJ86" s="23"/>
      <c r="DK86" s="23"/>
      <c r="DL86" s="23"/>
      <c r="DM86" s="23"/>
      <c r="DN86" s="23"/>
      <c r="DO86" s="23"/>
      <c r="DP86" s="23"/>
      <c r="DQ86" s="23"/>
      <c r="DR86" s="23"/>
      <c r="DS86" s="23"/>
      <c r="DT86" s="23"/>
      <c r="DU86" s="23"/>
      <c r="DV86" s="23"/>
      <c r="DW86" s="23"/>
      <c r="DX86" s="23"/>
      <c r="DY86" s="23"/>
      <c r="DZ86" s="23"/>
      <c r="EA86" s="23"/>
      <c r="EB86" s="23"/>
      <c r="EC86" s="23"/>
      <c r="ED86" s="23"/>
      <c r="EE86" s="23"/>
      <c r="EF86" s="23"/>
      <c r="EG86" s="23"/>
      <c r="EH86" s="23"/>
      <c r="EI86" s="23"/>
      <c r="EJ86" s="23"/>
      <c r="EK86" s="23"/>
      <c r="EL86" s="23"/>
      <c r="EM86" s="23"/>
      <c r="EN86" s="23"/>
      <c r="EO86" s="23"/>
      <c r="EP86" s="23"/>
      <c r="EQ86" s="23"/>
      <c r="ER86" s="23"/>
      <c r="ES86" s="23"/>
      <c r="ET86" s="23"/>
      <c r="EU86" s="23"/>
      <c r="EV86" s="23"/>
      <c r="EW86" s="23"/>
      <c r="EX86" s="23"/>
      <c r="EY86" s="23"/>
      <c r="EZ86" s="23"/>
      <c r="FA86" s="23"/>
      <c r="FB86" s="23"/>
      <c r="FC86" s="23"/>
      <c r="FD86" s="23"/>
      <c r="FE86" s="23"/>
      <c r="FF86" s="23"/>
      <c r="FG86" s="23"/>
      <c r="FH86" s="23"/>
      <c r="FI86" s="23"/>
      <c r="FJ86" s="23"/>
      <c r="FK86" s="23"/>
      <c r="FL86" s="23"/>
      <c r="FM86" s="23"/>
      <c r="FN86" s="23"/>
      <c r="FO86" s="23"/>
      <c r="FP86" s="23"/>
      <c r="FQ86" s="23"/>
      <c r="FR86" s="23"/>
      <c r="FS86" s="23"/>
      <c r="FT86" s="23"/>
      <c r="FU86" s="23"/>
      <c r="FV86" s="23"/>
      <c r="FW86" s="23"/>
      <c r="FX86" s="23"/>
      <c r="FY86" s="23"/>
      <c r="FZ86" s="23"/>
      <c r="GA86" s="23"/>
      <c r="GB86" s="23"/>
      <c r="GC86" s="23"/>
      <c r="GD86" s="23"/>
      <c r="GE86" s="23"/>
      <c r="GF86" s="23"/>
      <c r="GG86" s="23"/>
      <c r="GH86" s="23"/>
      <c r="GI86" s="23"/>
      <c r="GJ86" s="23"/>
      <c r="GK86" s="23"/>
      <c r="GL86" s="23"/>
      <c r="GM86" s="23"/>
      <c r="GN86" s="23"/>
      <c r="GO86" s="23"/>
      <c r="GP86" s="23"/>
      <c r="GQ86" s="23"/>
      <c r="GR86" s="23"/>
      <c r="GS86" s="23"/>
      <c r="GT86" s="23"/>
      <c r="GU86" s="23"/>
      <c r="GV86" s="23"/>
      <c r="GW86" s="23"/>
      <c r="GX86" s="23"/>
      <c r="GY86" s="23"/>
      <c r="GZ86" s="23"/>
      <c r="HA86" s="23"/>
      <c r="HB86" s="23"/>
      <c r="HC86" s="23"/>
      <c r="HD86" s="23"/>
      <c r="HE86" s="23"/>
      <c r="HF86" s="23"/>
      <c r="HG86" s="23"/>
      <c r="HH86" s="23"/>
      <c r="HI86" s="23"/>
      <c r="HJ86" s="23"/>
      <c r="HK86" s="23"/>
      <c r="HL86" s="23"/>
      <c r="HM86" s="23"/>
      <c r="HN86" s="23"/>
      <c r="HO86" s="23"/>
      <c r="HP86" s="23"/>
      <c r="HQ86" s="23"/>
      <c r="HR86" s="23"/>
      <c r="HS86" s="23"/>
      <c r="HT86" s="23"/>
      <c r="HU86" s="23"/>
      <c r="HV86" s="23"/>
      <c r="HW86" s="23"/>
    </row>
    <row r="87" spans="1:231" s="14" customFormat="1" ht="21" hidden="1" thickTop="1" thickBot="1">
      <c r="A87" s="599"/>
      <c r="B87" s="2133" t="s">
        <v>3064</v>
      </c>
      <c r="C87" s="279" t="s">
        <v>4761</v>
      </c>
      <c r="D87" s="279">
        <v>44193</v>
      </c>
      <c r="E87" s="1685"/>
      <c r="F87" s="2131"/>
      <c r="G87" s="2131"/>
      <c r="H87" s="2131"/>
      <c r="I87" s="2131"/>
      <c r="J87" s="2131"/>
      <c r="K87" s="2131"/>
      <c r="L87" s="2124"/>
      <c r="M87" s="72"/>
      <c r="N87" s="72"/>
      <c r="O87" s="23"/>
      <c r="P87" s="23"/>
      <c r="Q87" s="23"/>
      <c r="R87" s="23"/>
      <c r="S87" s="23"/>
      <c r="T87" s="23"/>
      <c r="U87" s="23"/>
      <c r="V87" s="23"/>
      <c r="W87" s="23"/>
      <c r="X87" s="23"/>
      <c r="Y87" s="23"/>
      <c r="Z87" s="23"/>
      <c r="AA87" s="23"/>
      <c r="AB87" s="23"/>
      <c r="AC87" s="23"/>
      <c r="AD87" s="23"/>
      <c r="AE87" s="23"/>
      <c r="AF87" s="23"/>
      <c r="AG87" s="23"/>
      <c r="AH87" s="23"/>
      <c r="AI87" s="23"/>
      <c r="AJ87" s="23"/>
      <c r="AK87" s="23"/>
      <c r="AL87" s="23"/>
      <c r="AM87" s="23"/>
      <c r="AN87" s="23"/>
      <c r="AO87" s="23"/>
      <c r="AP87" s="23"/>
      <c r="AQ87" s="23"/>
      <c r="AR87" s="23"/>
      <c r="AS87" s="23"/>
      <c r="AT87" s="23"/>
      <c r="AU87" s="23"/>
      <c r="AV87" s="23"/>
      <c r="AW87" s="23"/>
      <c r="AX87" s="23"/>
      <c r="AY87" s="23"/>
      <c r="AZ87" s="23"/>
      <c r="BA87" s="23"/>
      <c r="BB87" s="23"/>
      <c r="BC87" s="23"/>
      <c r="BD87" s="23"/>
      <c r="BE87" s="23"/>
      <c r="BF87" s="23"/>
      <c r="BG87" s="23"/>
      <c r="BH87" s="23"/>
      <c r="BI87" s="23"/>
      <c r="BJ87" s="23"/>
      <c r="BK87" s="23"/>
      <c r="BL87" s="23"/>
      <c r="BM87" s="23"/>
      <c r="BN87" s="23"/>
      <c r="BO87" s="23"/>
      <c r="BP87" s="23"/>
      <c r="BQ87" s="23"/>
      <c r="BR87" s="23"/>
      <c r="BS87" s="23"/>
      <c r="BT87" s="23"/>
      <c r="BU87" s="23"/>
      <c r="BV87" s="23"/>
      <c r="BW87" s="23"/>
      <c r="BX87" s="23"/>
      <c r="BY87" s="23"/>
      <c r="BZ87" s="23"/>
      <c r="CA87" s="23"/>
      <c r="CB87" s="23"/>
      <c r="CC87" s="23"/>
      <c r="CD87" s="23"/>
      <c r="CE87" s="23"/>
      <c r="CF87" s="23"/>
      <c r="CG87" s="23"/>
      <c r="CH87" s="23"/>
      <c r="CI87" s="23"/>
      <c r="CJ87" s="23"/>
      <c r="CK87" s="23"/>
      <c r="CL87" s="23"/>
      <c r="CM87" s="23"/>
      <c r="CN87" s="23"/>
      <c r="CO87" s="23"/>
      <c r="CP87" s="23"/>
      <c r="CQ87" s="23"/>
      <c r="CR87" s="23"/>
      <c r="CS87" s="23"/>
      <c r="CT87" s="23"/>
      <c r="CU87" s="23"/>
      <c r="CV87" s="23"/>
      <c r="CW87" s="23"/>
      <c r="CX87" s="23"/>
      <c r="CY87" s="23"/>
      <c r="CZ87" s="23"/>
      <c r="DA87" s="23"/>
      <c r="DB87" s="23"/>
      <c r="DC87" s="23"/>
      <c r="DD87" s="23"/>
      <c r="DE87" s="23"/>
      <c r="DF87" s="23"/>
      <c r="DG87" s="23"/>
      <c r="DH87" s="23"/>
      <c r="DI87" s="23"/>
      <c r="DJ87" s="23"/>
      <c r="DK87" s="23"/>
      <c r="DL87" s="23"/>
      <c r="DM87" s="23"/>
      <c r="DN87" s="23"/>
      <c r="DO87" s="23"/>
      <c r="DP87" s="23"/>
      <c r="DQ87" s="23"/>
      <c r="DR87" s="23"/>
      <c r="DS87" s="23"/>
      <c r="DT87" s="23"/>
      <c r="DU87" s="23"/>
      <c r="DV87" s="23"/>
      <c r="DW87" s="23"/>
      <c r="DX87" s="23"/>
      <c r="DY87" s="23"/>
      <c r="DZ87" s="23"/>
      <c r="EA87" s="23"/>
      <c r="EB87" s="23"/>
      <c r="EC87" s="23"/>
      <c r="ED87" s="23"/>
      <c r="EE87" s="23"/>
      <c r="EF87" s="23"/>
      <c r="EG87" s="23"/>
      <c r="EH87" s="23"/>
      <c r="EI87" s="23"/>
      <c r="EJ87" s="23"/>
      <c r="EK87" s="23"/>
      <c r="EL87" s="23"/>
      <c r="EM87" s="23"/>
      <c r="EN87" s="23"/>
      <c r="EO87" s="23"/>
      <c r="EP87" s="23"/>
      <c r="EQ87" s="23"/>
      <c r="ER87" s="23"/>
      <c r="ES87" s="23"/>
      <c r="ET87" s="23"/>
      <c r="EU87" s="23"/>
      <c r="EV87" s="23"/>
      <c r="EW87" s="23"/>
      <c r="EX87" s="23"/>
      <c r="EY87" s="23"/>
      <c r="EZ87" s="23"/>
      <c r="FA87" s="23"/>
      <c r="FB87" s="23"/>
      <c r="FC87" s="23"/>
      <c r="FD87" s="23"/>
      <c r="FE87" s="23"/>
      <c r="FF87" s="23"/>
      <c r="FG87" s="23"/>
      <c r="FH87" s="23"/>
      <c r="FI87" s="23"/>
      <c r="FJ87" s="23"/>
      <c r="FK87" s="23"/>
      <c r="FL87" s="23"/>
      <c r="FM87" s="23"/>
      <c r="FN87" s="23"/>
      <c r="FO87" s="23"/>
      <c r="FP87" s="23"/>
      <c r="FQ87" s="23"/>
      <c r="FR87" s="23"/>
      <c r="FS87" s="23"/>
      <c r="FT87" s="23"/>
      <c r="FU87" s="23"/>
      <c r="FV87" s="23"/>
      <c r="FW87" s="23"/>
      <c r="FX87" s="23"/>
      <c r="FY87" s="23"/>
      <c r="FZ87" s="23"/>
      <c r="GA87" s="23"/>
      <c r="GB87" s="23"/>
      <c r="GC87" s="23"/>
      <c r="GD87" s="23"/>
      <c r="GE87" s="23"/>
      <c r="GF87" s="23"/>
      <c r="GG87" s="23"/>
      <c r="GH87" s="23"/>
      <c r="GI87" s="23"/>
      <c r="GJ87" s="23"/>
      <c r="GK87" s="23"/>
      <c r="GL87" s="23"/>
      <c r="GM87" s="23"/>
      <c r="GN87" s="23"/>
      <c r="GO87" s="23"/>
      <c r="GP87" s="23"/>
      <c r="GQ87" s="23"/>
      <c r="GR87" s="23"/>
      <c r="GS87" s="23"/>
      <c r="GT87" s="23"/>
      <c r="GU87" s="23"/>
      <c r="GV87" s="23"/>
      <c r="GW87" s="23"/>
      <c r="GX87" s="23"/>
      <c r="GY87" s="23"/>
      <c r="GZ87" s="23"/>
      <c r="HA87" s="23"/>
      <c r="HB87" s="23"/>
      <c r="HC87" s="23"/>
      <c r="HD87" s="23"/>
      <c r="HE87" s="23"/>
      <c r="HF87" s="23"/>
      <c r="HG87" s="23"/>
      <c r="HH87" s="23"/>
      <c r="HI87" s="23"/>
      <c r="HJ87" s="23"/>
      <c r="HK87" s="23"/>
      <c r="HL87" s="23"/>
      <c r="HM87" s="23"/>
      <c r="HN87" s="23"/>
      <c r="HO87" s="23"/>
      <c r="HP87" s="23"/>
      <c r="HQ87" s="23"/>
      <c r="HR87" s="23"/>
      <c r="HS87" s="23"/>
      <c r="HT87" s="23"/>
      <c r="HU87" s="23"/>
      <c r="HV87" s="23"/>
      <c r="HW87" s="23"/>
    </row>
    <row r="88" spans="1:231" s="14" customFormat="1" ht="21" hidden="1" thickTop="1" thickBot="1">
      <c r="A88" s="599"/>
      <c r="B88" s="1684"/>
      <c r="C88" s="76"/>
      <c r="D88" s="76"/>
      <c r="E88" s="2134">
        <v>44233</v>
      </c>
      <c r="F88" s="2130" t="s">
        <v>4990</v>
      </c>
      <c r="G88" s="2130" t="s">
        <v>4768</v>
      </c>
      <c r="H88" s="2130">
        <v>44231</v>
      </c>
      <c r="I88" s="2145">
        <f t="shared" ref="I88" si="57">H88+23</f>
        <v>44254</v>
      </c>
      <c r="J88" s="2145">
        <f t="shared" ref="J88" si="58">H88+27</f>
        <v>44258</v>
      </c>
      <c r="K88" s="2145">
        <f t="shared" ref="K88" si="59">H88+30</f>
        <v>44261</v>
      </c>
      <c r="L88" s="2124"/>
      <c r="M88" s="72"/>
      <c r="N88" s="72"/>
      <c r="O88" s="23"/>
      <c r="P88" s="23"/>
      <c r="Q88" s="23"/>
      <c r="R88" s="23"/>
      <c r="S88" s="23"/>
      <c r="T88" s="23"/>
      <c r="U88" s="23"/>
      <c r="V88" s="23"/>
      <c r="W88" s="23"/>
      <c r="X88" s="23"/>
      <c r="Y88" s="23"/>
      <c r="Z88" s="23"/>
      <c r="AA88" s="23"/>
      <c r="AB88" s="23"/>
      <c r="AC88" s="23"/>
      <c r="AD88" s="23"/>
      <c r="AE88" s="23"/>
      <c r="AF88" s="23"/>
      <c r="AG88" s="23"/>
      <c r="AH88" s="23"/>
      <c r="AI88" s="23"/>
      <c r="AJ88" s="23"/>
      <c r="AK88" s="23"/>
      <c r="AL88" s="23"/>
      <c r="AM88" s="23"/>
      <c r="AN88" s="23"/>
      <c r="AO88" s="23"/>
      <c r="AP88" s="23"/>
      <c r="AQ88" s="23"/>
      <c r="AR88" s="23"/>
      <c r="AS88" s="23"/>
      <c r="AT88" s="23"/>
      <c r="AU88" s="23"/>
      <c r="AV88" s="23"/>
      <c r="AW88" s="23"/>
      <c r="AX88" s="23"/>
      <c r="AY88" s="23"/>
      <c r="AZ88" s="23"/>
      <c r="BA88" s="23"/>
      <c r="BB88" s="23"/>
      <c r="BC88" s="23"/>
      <c r="BD88" s="23"/>
      <c r="BE88" s="23"/>
      <c r="BF88" s="23"/>
      <c r="BG88" s="23"/>
      <c r="BH88" s="23"/>
      <c r="BI88" s="23"/>
      <c r="BJ88" s="23"/>
      <c r="BK88" s="23"/>
      <c r="BL88" s="23"/>
      <c r="BM88" s="23"/>
      <c r="BN88" s="23"/>
      <c r="BO88" s="23"/>
      <c r="BP88" s="23"/>
      <c r="BQ88" s="23"/>
      <c r="BR88" s="23"/>
      <c r="BS88" s="23"/>
      <c r="BT88" s="23"/>
      <c r="BU88" s="23"/>
      <c r="BV88" s="23"/>
      <c r="BW88" s="23"/>
      <c r="BX88" s="23"/>
      <c r="BY88" s="23"/>
      <c r="BZ88" s="23"/>
      <c r="CA88" s="23"/>
      <c r="CB88" s="23"/>
      <c r="CC88" s="23"/>
      <c r="CD88" s="23"/>
      <c r="CE88" s="23"/>
      <c r="CF88" s="23"/>
      <c r="CG88" s="23"/>
      <c r="CH88" s="23"/>
      <c r="CI88" s="23"/>
      <c r="CJ88" s="23"/>
      <c r="CK88" s="23"/>
      <c r="CL88" s="23"/>
      <c r="CM88" s="23"/>
      <c r="CN88" s="23"/>
      <c r="CO88" s="23"/>
      <c r="CP88" s="23"/>
      <c r="CQ88" s="23"/>
      <c r="CR88" s="23"/>
      <c r="CS88" s="23"/>
      <c r="CT88" s="23"/>
      <c r="CU88" s="23"/>
      <c r="CV88" s="23"/>
      <c r="CW88" s="23"/>
      <c r="CX88" s="23"/>
      <c r="CY88" s="23"/>
      <c r="CZ88" s="23"/>
      <c r="DA88" s="23"/>
      <c r="DB88" s="23"/>
      <c r="DC88" s="23"/>
      <c r="DD88" s="23"/>
      <c r="DE88" s="23"/>
      <c r="DF88" s="23"/>
      <c r="DG88" s="23"/>
      <c r="DH88" s="23"/>
      <c r="DI88" s="23"/>
      <c r="DJ88" s="23"/>
      <c r="DK88" s="23"/>
      <c r="DL88" s="23"/>
      <c r="DM88" s="23"/>
      <c r="DN88" s="23"/>
      <c r="DO88" s="23"/>
      <c r="DP88" s="23"/>
      <c r="DQ88" s="23"/>
      <c r="DR88" s="23"/>
      <c r="DS88" s="23"/>
      <c r="DT88" s="23"/>
      <c r="DU88" s="23"/>
      <c r="DV88" s="23"/>
      <c r="DW88" s="23"/>
      <c r="DX88" s="23"/>
      <c r="DY88" s="23"/>
      <c r="DZ88" s="23"/>
      <c r="EA88" s="23"/>
      <c r="EB88" s="23"/>
      <c r="EC88" s="23"/>
      <c r="ED88" s="23"/>
      <c r="EE88" s="23"/>
      <c r="EF88" s="23"/>
      <c r="EG88" s="23"/>
      <c r="EH88" s="23"/>
      <c r="EI88" s="23"/>
      <c r="EJ88" s="23"/>
      <c r="EK88" s="23"/>
      <c r="EL88" s="23"/>
      <c r="EM88" s="23"/>
      <c r="EN88" s="23"/>
      <c r="EO88" s="23"/>
      <c r="EP88" s="23"/>
      <c r="EQ88" s="23"/>
      <c r="ER88" s="23"/>
      <c r="ES88" s="23"/>
      <c r="ET88" s="23"/>
      <c r="EU88" s="23"/>
      <c r="EV88" s="23"/>
      <c r="EW88" s="23"/>
      <c r="EX88" s="23"/>
      <c r="EY88" s="23"/>
      <c r="EZ88" s="23"/>
      <c r="FA88" s="23"/>
      <c r="FB88" s="23"/>
      <c r="FC88" s="23"/>
      <c r="FD88" s="23"/>
      <c r="FE88" s="23"/>
      <c r="FF88" s="23"/>
      <c r="FG88" s="23"/>
      <c r="FH88" s="23"/>
      <c r="FI88" s="23"/>
      <c r="FJ88" s="23"/>
      <c r="FK88" s="23"/>
      <c r="FL88" s="23"/>
      <c r="FM88" s="23"/>
      <c r="FN88" s="23"/>
      <c r="FO88" s="23"/>
      <c r="FP88" s="23"/>
      <c r="FQ88" s="23"/>
      <c r="FR88" s="23"/>
      <c r="FS88" s="23"/>
      <c r="FT88" s="23"/>
      <c r="FU88" s="23"/>
      <c r="FV88" s="23"/>
      <c r="FW88" s="23"/>
      <c r="FX88" s="23"/>
      <c r="FY88" s="23"/>
      <c r="FZ88" s="23"/>
      <c r="GA88" s="23"/>
      <c r="GB88" s="23"/>
      <c r="GC88" s="23"/>
      <c r="GD88" s="23"/>
      <c r="GE88" s="23"/>
      <c r="GF88" s="23"/>
      <c r="GG88" s="23"/>
      <c r="GH88" s="23"/>
      <c r="GI88" s="23"/>
      <c r="GJ88" s="23"/>
      <c r="GK88" s="23"/>
      <c r="GL88" s="23"/>
      <c r="GM88" s="23"/>
      <c r="GN88" s="23"/>
      <c r="GO88" s="23"/>
      <c r="GP88" s="23"/>
      <c r="GQ88" s="23"/>
      <c r="GR88" s="23"/>
      <c r="GS88" s="23"/>
      <c r="GT88" s="23"/>
      <c r="GU88" s="23"/>
      <c r="GV88" s="23"/>
      <c r="GW88" s="23"/>
      <c r="GX88" s="23"/>
      <c r="GY88" s="23"/>
      <c r="GZ88" s="23"/>
      <c r="HA88" s="23"/>
      <c r="HB88" s="23"/>
      <c r="HC88" s="23"/>
      <c r="HD88" s="23"/>
      <c r="HE88" s="23"/>
      <c r="HF88" s="23"/>
      <c r="HG88" s="23"/>
      <c r="HH88" s="23"/>
      <c r="HI88" s="23"/>
      <c r="HJ88" s="23"/>
      <c r="HK88" s="23"/>
      <c r="HL88" s="23"/>
      <c r="HM88" s="23"/>
      <c r="HN88" s="23"/>
      <c r="HO88" s="23"/>
      <c r="HP88" s="23"/>
      <c r="HQ88" s="23"/>
      <c r="HR88" s="23"/>
      <c r="HS88" s="23"/>
      <c r="HT88" s="23"/>
      <c r="HU88" s="23"/>
      <c r="HV88" s="23"/>
      <c r="HW88" s="23"/>
    </row>
    <row r="89" spans="1:231" s="14" customFormat="1" ht="21" hidden="1" thickTop="1" thickBot="1">
      <c r="A89" s="599"/>
      <c r="B89" s="2133" t="s">
        <v>3350</v>
      </c>
      <c r="C89" s="279" t="s">
        <v>4763</v>
      </c>
      <c r="D89" s="279">
        <v>43834</v>
      </c>
      <c r="E89" s="2132"/>
      <c r="F89" s="2131"/>
      <c r="G89" s="2131"/>
      <c r="H89" s="2131"/>
      <c r="I89" s="2131"/>
      <c r="J89" s="2131"/>
      <c r="K89" s="2131"/>
      <c r="L89" s="2124"/>
      <c r="M89" s="72"/>
      <c r="N89" s="72"/>
      <c r="O89" s="23"/>
      <c r="P89" s="23"/>
      <c r="Q89" s="23"/>
      <c r="R89" s="23"/>
      <c r="S89" s="23"/>
      <c r="T89" s="23"/>
      <c r="U89" s="23"/>
      <c r="V89" s="23"/>
      <c r="W89" s="23"/>
      <c r="X89" s="23"/>
      <c r="Y89" s="23"/>
      <c r="Z89" s="23"/>
      <c r="AA89" s="23"/>
      <c r="AB89" s="23"/>
      <c r="AC89" s="23"/>
      <c r="AD89" s="23"/>
      <c r="AE89" s="23"/>
      <c r="AF89" s="23"/>
      <c r="AG89" s="23"/>
      <c r="AH89" s="23"/>
      <c r="AI89" s="23"/>
      <c r="AJ89" s="23"/>
      <c r="AK89" s="23"/>
      <c r="AL89" s="23"/>
      <c r="AM89" s="23"/>
      <c r="AN89" s="23"/>
      <c r="AO89" s="23"/>
      <c r="AP89" s="23"/>
      <c r="AQ89" s="23"/>
      <c r="AR89" s="23"/>
      <c r="AS89" s="23"/>
      <c r="AT89" s="23"/>
      <c r="AU89" s="23"/>
      <c r="AV89" s="23"/>
      <c r="AW89" s="23"/>
      <c r="AX89" s="23"/>
      <c r="AY89" s="23"/>
      <c r="AZ89" s="23"/>
      <c r="BA89" s="23"/>
      <c r="BB89" s="23"/>
      <c r="BC89" s="23"/>
      <c r="BD89" s="23"/>
      <c r="BE89" s="23"/>
      <c r="BF89" s="23"/>
      <c r="BG89" s="23"/>
      <c r="BH89" s="23"/>
      <c r="BI89" s="23"/>
      <c r="BJ89" s="23"/>
      <c r="BK89" s="23"/>
      <c r="BL89" s="23"/>
      <c r="BM89" s="23"/>
      <c r="BN89" s="23"/>
      <c r="BO89" s="23"/>
      <c r="BP89" s="23"/>
      <c r="BQ89" s="23"/>
      <c r="BR89" s="23"/>
      <c r="BS89" s="23"/>
      <c r="BT89" s="23"/>
      <c r="BU89" s="23"/>
      <c r="BV89" s="23"/>
      <c r="BW89" s="23"/>
      <c r="BX89" s="23"/>
      <c r="BY89" s="23"/>
      <c r="BZ89" s="23"/>
      <c r="CA89" s="23"/>
      <c r="CB89" s="23"/>
      <c r="CC89" s="23"/>
      <c r="CD89" s="23"/>
      <c r="CE89" s="23"/>
      <c r="CF89" s="23"/>
      <c r="CG89" s="23"/>
      <c r="CH89" s="23"/>
      <c r="CI89" s="23"/>
      <c r="CJ89" s="23"/>
      <c r="CK89" s="23"/>
      <c r="CL89" s="23"/>
      <c r="CM89" s="23"/>
      <c r="CN89" s="23"/>
      <c r="CO89" s="23"/>
      <c r="CP89" s="23"/>
      <c r="CQ89" s="23"/>
      <c r="CR89" s="23"/>
      <c r="CS89" s="23"/>
      <c r="CT89" s="23"/>
      <c r="CU89" s="23"/>
      <c r="CV89" s="23"/>
      <c r="CW89" s="23"/>
      <c r="CX89" s="23"/>
      <c r="CY89" s="23"/>
      <c r="CZ89" s="23"/>
      <c r="DA89" s="23"/>
      <c r="DB89" s="23"/>
      <c r="DC89" s="23"/>
      <c r="DD89" s="23"/>
      <c r="DE89" s="23"/>
      <c r="DF89" s="23"/>
      <c r="DG89" s="23"/>
      <c r="DH89" s="23"/>
      <c r="DI89" s="23"/>
      <c r="DJ89" s="23"/>
      <c r="DK89" s="23"/>
      <c r="DL89" s="23"/>
      <c r="DM89" s="23"/>
      <c r="DN89" s="23"/>
      <c r="DO89" s="23"/>
      <c r="DP89" s="23"/>
      <c r="DQ89" s="23"/>
      <c r="DR89" s="23"/>
      <c r="DS89" s="23"/>
      <c r="DT89" s="23"/>
      <c r="DU89" s="23"/>
      <c r="DV89" s="23"/>
      <c r="DW89" s="23"/>
      <c r="DX89" s="23"/>
      <c r="DY89" s="23"/>
      <c r="DZ89" s="23"/>
      <c r="EA89" s="23"/>
      <c r="EB89" s="23"/>
      <c r="EC89" s="23"/>
      <c r="ED89" s="23"/>
      <c r="EE89" s="23"/>
      <c r="EF89" s="23"/>
      <c r="EG89" s="23"/>
      <c r="EH89" s="23"/>
      <c r="EI89" s="23"/>
      <c r="EJ89" s="23"/>
      <c r="EK89" s="23"/>
      <c r="EL89" s="23"/>
      <c r="EM89" s="23"/>
      <c r="EN89" s="23"/>
      <c r="EO89" s="23"/>
      <c r="EP89" s="23"/>
      <c r="EQ89" s="23"/>
      <c r="ER89" s="23"/>
      <c r="ES89" s="23"/>
      <c r="ET89" s="23"/>
      <c r="EU89" s="23"/>
      <c r="EV89" s="23"/>
      <c r="EW89" s="23"/>
      <c r="EX89" s="23"/>
      <c r="EY89" s="23"/>
      <c r="EZ89" s="23"/>
      <c r="FA89" s="23"/>
      <c r="FB89" s="23"/>
      <c r="FC89" s="23"/>
      <c r="FD89" s="23"/>
      <c r="FE89" s="23"/>
      <c r="FF89" s="23"/>
      <c r="FG89" s="23"/>
      <c r="FH89" s="23"/>
      <c r="FI89" s="23"/>
      <c r="FJ89" s="23"/>
      <c r="FK89" s="23"/>
      <c r="FL89" s="23"/>
      <c r="FM89" s="23"/>
      <c r="FN89" s="23"/>
      <c r="FO89" s="23"/>
      <c r="FP89" s="23"/>
      <c r="FQ89" s="23"/>
      <c r="FR89" s="23"/>
      <c r="FS89" s="23"/>
      <c r="FT89" s="23"/>
      <c r="FU89" s="23"/>
      <c r="FV89" s="23"/>
      <c r="FW89" s="23"/>
      <c r="FX89" s="23"/>
      <c r="FY89" s="23"/>
      <c r="FZ89" s="23"/>
      <c r="GA89" s="23"/>
      <c r="GB89" s="23"/>
      <c r="GC89" s="23"/>
      <c r="GD89" s="23"/>
      <c r="GE89" s="23"/>
      <c r="GF89" s="23"/>
      <c r="GG89" s="23"/>
      <c r="GH89" s="23"/>
      <c r="GI89" s="23"/>
      <c r="GJ89" s="23"/>
      <c r="GK89" s="23"/>
      <c r="GL89" s="23"/>
      <c r="GM89" s="23"/>
      <c r="GN89" s="23"/>
      <c r="GO89" s="23"/>
      <c r="GP89" s="23"/>
      <c r="GQ89" s="23"/>
      <c r="GR89" s="23"/>
      <c r="GS89" s="23"/>
      <c r="GT89" s="23"/>
      <c r="GU89" s="23"/>
      <c r="GV89" s="23"/>
      <c r="GW89" s="23"/>
      <c r="GX89" s="23"/>
      <c r="GY89" s="23"/>
      <c r="GZ89" s="23"/>
      <c r="HA89" s="23"/>
      <c r="HB89" s="23"/>
      <c r="HC89" s="23"/>
      <c r="HD89" s="23"/>
      <c r="HE89" s="23"/>
      <c r="HF89" s="23"/>
      <c r="HG89" s="23"/>
      <c r="HH89" s="23"/>
      <c r="HI89" s="23"/>
      <c r="HJ89" s="23"/>
      <c r="HK89" s="23"/>
      <c r="HL89" s="23"/>
      <c r="HM89" s="23"/>
      <c r="HN89" s="23"/>
      <c r="HO89" s="23"/>
      <c r="HP89" s="23"/>
      <c r="HQ89" s="23"/>
      <c r="HR89" s="23"/>
      <c r="HS89" s="23"/>
      <c r="HT89" s="23"/>
      <c r="HU89" s="23"/>
      <c r="HV89" s="23"/>
      <c r="HW89" s="23"/>
    </row>
    <row r="90" spans="1:231" s="14" customFormat="1" ht="21" hidden="1" thickTop="1" thickBot="1">
      <c r="A90" s="599"/>
      <c r="B90" s="1684"/>
      <c r="C90" s="76"/>
      <c r="D90" s="76"/>
      <c r="E90" s="2134">
        <v>44236</v>
      </c>
      <c r="F90" s="2130" t="s">
        <v>5011</v>
      </c>
      <c r="G90" s="2130" t="s">
        <v>4770</v>
      </c>
      <c r="H90" s="2130">
        <v>44238</v>
      </c>
      <c r="I90" s="2145">
        <f t="shared" ref="I90" si="60">H90+23</f>
        <v>44261</v>
      </c>
      <c r="J90" s="2145">
        <f t="shared" ref="J90" si="61">H90+27</f>
        <v>44265</v>
      </c>
      <c r="K90" s="2145">
        <f t="shared" ref="K90" si="62">H90+30</f>
        <v>44268</v>
      </c>
      <c r="L90" s="2124"/>
      <c r="M90" s="72"/>
      <c r="N90" s="72"/>
      <c r="O90" s="23"/>
      <c r="P90" s="23"/>
      <c r="Q90" s="23"/>
      <c r="R90" s="23"/>
      <c r="S90" s="23"/>
      <c r="T90" s="23"/>
      <c r="U90" s="23"/>
      <c r="V90" s="23"/>
      <c r="W90" s="23"/>
      <c r="X90" s="23"/>
      <c r="Y90" s="23"/>
      <c r="Z90" s="23"/>
      <c r="AA90" s="23"/>
      <c r="AB90" s="23"/>
      <c r="AC90" s="23"/>
      <c r="AD90" s="23"/>
      <c r="AE90" s="23"/>
      <c r="AF90" s="23"/>
      <c r="AG90" s="23"/>
      <c r="AH90" s="23"/>
      <c r="AI90" s="23"/>
      <c r="AJ90" s="23"/>
      <c r="AK90" s="23"/>
      <c r="AL90" s="23"/>
      <c r="AM90" s="23"/>
      <c r="AN90" s="23"/>
      <c r="AO90" s="23"/>
      <c r="AP90" s="23"/>
      <c r="AQ90" s="23"/>
      <c r="AR90" s="23"/>
      <c r="AS90" s="23"/>
      <c r="AT90" s="23"/>
      <c r="AU90" s="23"/>
      <c r="AV90" s="23"/>
      <c r="AW90" s="23"/>
      <c r="AX90" s="23"/>
      <c r="AY90" s="23"/>
      <c r="AZ90" s="23"/>
      <c r="BA90" s="23"/>
      <c r="BB90" s="23"/>
      <c r="BC90" s="23"/>
      <c r="BD90" s="23"/>
      <c r="BE90" s="23"/>
      <c r="BF90" s="23"/>
      <c r="BG90" s="23"/>
      <c r="BH90" s="23"/>
      <c r="BI90" s="23"/>
      <c r="BJ90" s="23"/>
      <c r="BK90" s="23"/>
      <c r="BL90" s="23"/>
      <c r="BM90" s="23"/>
      <c r="BN90" s="23"/>
      <c r="BO90" s="23"/>
      <c r="BP90" s="23"/>
      <c r="BQ90" s="23"/>
      <c r="BR90" s="23"/>
      <c r="BS90" s="23"/>
      <c r="BT90" s="23"/>
      <c r="BU90" s="23"/>
      <c r="BV90" s="23"/>
      <c r="BW90" s="23"/>
      <c r="BX90" s="23"/>
      <c r="BY90" s="23"/>
      <c r="BZ90" s="23"/>
      <c r="CA90" s="23"/>
      <c r="CB90" s="23"/>
      <c r="CC90" s="23"/>
      <c r="CD90" s="23"/>
      <c r="CE90" s="23"/>
      <c r="CF90" s="23"/>
      <c r="CG90" s="23"/>
      <c r="CH90" s="23"/>
      <c r="CI90" s="23"/>
      <c r="CJ90" s="23"/>
      <c r="CK90" s="23"/>
      <c r="CL90" s="23"/>
      <c r="CM90" s="23"/>
      <c r="CN90" s="23"/>
      <c r="CO90" s="23"/>
      <c r="CP90" s="23"/>
      <c r="CQ90" s="23"/>
      <c r="CR90" s="23"/>
      <c r="CS90" s="23"/>
      <c r="CT90" s="23"/>
      <c r="CU90" s="23"/>
      <c r="CV90" s="23"/>
      <c r="CW90" s="23"/>
      <c r="CX90" s="23"/>
      <c r="CY90" s="23"/>
      <c r="CZ90" s="23"/>
      <c r="DA90" s="23"/>
      <c r="DB90" s="23"/>
      <c r="DC90" s="23"/>
      <c r="DD90" s="23"/>
      <c r="DE90" s="23"/>
      <c r="DF90" s="23"/>
      <c r="DG90" s="23"/>
      <c r="DH90" s="23"/>
      <c r="DI90" s="23"/>
      <c r="DJ90" s="23"/>
      <c r="DK90" s="23"/>
      <c r="DL90" s="23"/>
      <c r="DM90" s="23"/>
      <c r="DN90" s="23"/>
      <c r="DO90" s="23"/>
      <c r="DP90" s="23"/>
      <c r="DQ90" s="23"/>
      <c r="DR90" s="23"/>
      <c r="DS90" s="23"/>
      <c r="DT90" s="23"/>
      <c r="DU90" s="23"/>
      <c r="DV90" s="23"/>
      <c r="DW90" s="23"/>
      <c r="DX90" s="23"/>
      <c r="DY90" s="23"/>
      <c r="DZ90" s="23"/>
      <c r="EA90" s="23"/>
      <c r="EB90" s="23"/>
      <c r="EC90" s="23"/>
      <c r="ED90" s="23"/>
      <c r="EE90" s="23"/>
      <c r="EF90" s="23"/>
      <c r="EG90" s="23"/>
      <c r="EH90" s="23"/>
      <c r="EI90" s="23"/>
      <c r="EJ90" s="23"/>
      <c r="EK90" s="23"/>
      <c r="EL90" s="23"/>
      <c r="EM90" s="23"/>
      <c r="EN90" s="23"/>
      <c r="EO90" s="23"/>
      <c r="EP90" s="23"/>
      <c r="EQ90" s="23"/>
      <c r="ER90" s="23"/>
      <c r="ES90" s="23"/>
      <c r="ET90" s="23"/>
      <c r="EU90" s="23"/>
      <c r="EV90" s="23"/>
      <c r="EW90" s="23"/>
      <c r="EX90" s="23"/>
      <c r="EY90" s="23"/>
      <c r="EZ90" s="23"/>
      <c r="FA90" s="23"/>
      <c r="FB90" s="23"/>
      <c r="FC90" s="23"/>
      <c r="FD90" s="23"/>
      <c r="FE90" s="23"/>
      <c r="FF90" s="23"/>
      <c r="FG90" s="23"/>
      <c r="FH90" s="23"/>
      <c r="FI90" s="23"/>
      <c r="FJ90" s="23"/>
      <c r="FK90" s="23"/>
      <c r="FL90" s="23"/>
      <c r="FM90" s="23"/>
      <c r="FN90" s="23"/>
      <c r="FO90" s="23"/>
      <c r="FP90" s="23"/>
      <c r="FQ90" s="23"/>
      <c r="FR90" s="23"/>
      <c r="FS90" s="23"/>
      <c r="FT90" s="23"/>
      <c r="FU90" s="23"/>
      <c r="FV90" s="23"/>
      <c r="FW90" s="23"/>
      <c r="FX90" s="23"/>
      <c r="FY90" s="23"/>
      <c r="FZ90" s="23"/>
      <c r="GA90" s="23"/>
      <c r="GB90" s="23"/>
      <c r="GC90" s="23"/>
      <c r="GD90" s="23"/>
      <c r="GE90" s="23"/>
      <c r="GF90" s="23"/>
      <c r="GG90" s="23"/>
      <c r="GH90" s="23"/>
      <c r="GI90" s="23"/>
      <c r="GJ90" s="23"/>
      <c r="GK90" s="23"/>
      <c r="GL90" s="23"/>
      <c r="GM90" s="23"/>
      <c r="GN90" s="23"/>
      <c r="GO90" s="23"/>
      <c r="GP90" s="23"/>
      <c r="GQ90" s="23"/>
      <c r="GR90" s="23"/>
      <c r="GS90" s="23"/>
      <c r="GT90" s="23"/>
      <c r="GU90" s="23"/>
      <c r="GV90" s="23"/>
      <c r="GW90" s="23"/>
      <c r="GX90" s="23"/>
      <c r="GY90" s="23"/>
      <c r="GZ90" s="23"/>
      <c r="HA90" s="23"/>
      <c r="HB90" s="23"/>
      <c r="HC90" s="23"/>
      <c r="HD90" s="23"/>
      <c r="HE90" s="23"/>
      <c r="HF90" s="23"/>
      <c r="HG90" s="23"/>
      <c r="HH90" s="23"/>
      <c r="HI90" s="23"/>
      <c r="HJ90" s="23"/>
      <c r="HK90" s="23"/>
      <c r="HL90" s="23"/>
      <c r="HM90" s="23"/>
      <c r="HN90" s="23"/>
      <c r="HO90" s="23"/>
      <c r="HP90" s="23"/>
      <c r="HQ90" s="23"/>
      <c r="HR90" s="23"/>
      <c r="HS90" s="23"/>
      <c r="HT90" s="23"/>
      <c r="HU90" s="23"/>
      <c r="HV90" s="23"/>
      <c r="HW90" s="23"/>
    </row>
    <row r="91" spans="1:231" s="14" customFormat="1" ht="21" hidden="1" thickTop="1" thickBot="1">
      <c r="A91" s="599"/>
      <c r="B91" s="2133" t="s">
        <v>2412</v>
      </c>
      <c r="C91" s="279" t="s">
        <v>4765</v>
      </c>
      <c r="D91" s="279">
        <v>44208</v>
      </c>
      <c r="E91" s="1685"/>
      <c r="F91" s="2131"/>
      <c r="G91" s="2131"/>
      <c r="H91" s="2131"/>
      <c r="I91" s="2131"/>
      <c r="J91" s="2131"/>
      <c r="K91" s="2131"/>
      <c r="L91" s="2124"/>
      <c r="M91" s="72"/>
      <c r="N91" s="72"/>
      <c r="O91" s="23"/>
      <c r="P91" s="23"/>
      <c r="Q91" s="23"/>
      <c r="R91" s="23"/>
      <c r="S91" s="23"/>
      <c r="T91" s="23"/>
      <c r="U91" s="23"/>
      <c r="V91" s="23"/>
      <c r="W91" s="23"/>
      <c r="X91" s="23"/>
      <c r="Y91" s="23"/>
      <c r="Z91" s="23"/>
      <c r="AA91" s="23"/>
      <c r="AB91" s="23"/>
      <c r="AC91" s="23"/>
      <c r="AD91" s="23"/>
      <c r="AE91" s="23"/>
      <c r="AF91" s="23"/>
      <c r="AG91" s="23"/>
      <c r="AH91" s="23"/>
      <c r="AI91" s="23"/>
      <c r="AJ91" s="23"/>
      <c r="AK91" s="23"/>
      <c r="AL91" s="23"/>
      <c r="AM91" s="23"/>
      <c r="AN91" s="23"/>
      <c r="AO91" s="23"/>
      <c r="AP91" s="23"/>
      <c r="AQ91" s="23"/>
      <c r="AR91" s="23"/>
      <c r="AS91" s="23"/>
      <c r="AT91" s="23"/>
      <c r="AU91" s="23"/>
      <c r="AV91" s="23"/>
      <c r="AW91" s="23"/>
      <c r="AX91" s="23"/>
      <c r="AY91" s="23"/>
      <c r="AZ91" s="23"/>
      <c r="BA91" s="23"/>
      <c r="BB91" s="23"/>
      <c r="BC91" s="23"/>
      <c r="BD91" s="23"/>
      <c r="BE91" s="23"/>
      <c r="BF91" s="23"/>
      <c r="BG91" s="23"/>
      <c r="BH91" s="23"/>
      <c r="BI91" s="23"/>
      <c r="BJ91" s="23"/>
      <c r="BK91" s="23"/>
      <c r="BL91" s="23"/>
      <c r="BM91" s="23"/>
      <c r="BN91" s="23"/>
      <c r="BO91" s="23"/>
      <c r="BP91" s="23"/>
      <c r="BQ91" s="23"/>
      <c r="BR91" s="23"/>
      <c r="BS91" s="23"/>
      <c r="BT91" s="23"/>
      <c r="BU91" s="23"/>
      <c r="BV91" s="23"/>
      <c r="BW91" s="23"/>
      <c r="BX91" s="23"/>
      <c r="BY91" s="23"/>
      <c r="BZ91" s="23"/>
      <c r="CA91" s="23"/>
      <c r="CB91" s="23"/>
      <c r="CC91" s="23"/>
      <c r="CD91" s="23"/>
      <c r="CE91" s="23"/>
      <c r="CF91" s="23"/>
      <c r="CG91" s="23"/>
      <c r="CH91" s="23"/>
      <c r="CI91" s="23"/>
      <c r="CJ91" s="23"/>
      <c r="CK91" s="23"/>
      <c r="CL91" s="23"/>
      <c r="CM91" s="23"/>
      <c r="CN91" s="23"/>
      <c r="CO91" s="23"/>
      <c r="CP91" s="23"/>
      <c r="CQ91" s="23"/>
      <c r="CR91" s="23"/>
      <c r="CS91" s="23"/>
      <c r="CT91" s="23"/>
      <c r="CU91" s="23"/>
      <c r="CV91" s="23"/>
      <c r="CW91" s="23"/>
      <c r="CX91" s="23"/>
      <c r="CY91" s="23"/>
      <c r="CZ91" s="23"/>
      <c r="DA91" s="23"/>
      <c r="DB91" s="23"/>
      <c r="DC91" s="23"/>
      <c r="DD91" s="23"/>
      <c r="DE91" s="23"/>
      <c r="DF91" s="23"/>
      <c r="DG91" s="23"/>
      <c r="DH91" s="23"/>
      <c r="DI91" s="23"/>
      <c r="DJ91" s="23"/>
      <c r="DK91" s="23"/>
      <c r="DL91" s="23"/>
      <c r="DM91" s="23"/>
      <c r="DN91" s="23"/>
      <c r="DO91" s="23"/>
      <c r="DP91" s="23"/>
      <c r="DQ91" s="23"/>
      <c r="DR91" s="23"/>
      <c r="DS91" s="23"/>
      <c r="DT91" s="23"/>
      <c r="DU91" s="23"/>
      <c r="DV91" s="23"/>
      <c r="DW91" s="23"/>
      <c r="DX91" s="23"/>
      <c r="DY91" s="23"/>
      <c r="DZ91" s="23"/>
      <c r="EA91" s="23"/>
      <c r="EB91" s="23"/>
      <c r="EC91" s="23"/>
      <c r="ED91" s="23"/>
      <c r="EE91" s="23"/>
      <c r="EF91" s="23"/>
      <c r="EG91" s="23"/>
      <c r="EH91" s="23"/>
      <c r="EI91" s="23"/>
      <c r="EJ91" s="23"/>
      <c r="EK91" s="23"/>
      <c r="EL91" s="23"/>
      <c r="EM91" s="23"/>
      <c r="EN91" s="23"/>
      <c r="EO91" s="23"/>
      <c r="EP91" s="23"/>
      <c r="EQ91" s="23"/>
      <c r="ER91" s="23"/>
      <c r="ES91" s="23"/>
      <c r="ET91" s="23"/>
      <c r="EU91" s="23"/>
      <c r="EV91" s="23"/>
      <c r="EW91" s="23"/>
      <c r="EX91" s="23"/>
      <c r="EY91" s="23"/>
      <c r="EZ91" s="23"/>
      <c r="FA91" s="23"/>
      <c r="FB91" s="23"/>
      <c r="FC91" s="23"/>
      <c r="FD91" s="23"/>
      <c r="FE91" s="23"/>
      <c r="FF91" s="23"/>
      <c r="FG91" s="23"/>
      <c r="FH91" s="23"/>
      <c r="FI91" s="23"/>
      <c r="FJ91" s="23"/>
      <c r="FK91" s="23"/>
      <c r="FL91" s="23"/>
      <c r="FM91" s="23"/>
      <c r="FN91" s="23"/>
      <c r="FO91" s="23"/>
      <c r="FP91" s="23"/>
      <c r="FQ91" s="23"/>
      <c r="FR91" s="23"/>
      <c r="FS91" s="23"/>
      <c r="FT91" s="23"/>
      <c r="FU91" s="23"/>
      <c r="FV91" s="23"/>
      <c r="FW91" s="23"/>
      <c r="FX91" s="23"/>
      <c r="FY91" s="23"/>
      <c r="FZ91" s="23"/>
      <c r="GA91" s="23"/>
      <c r="GB91" s="23"/>
      <c r="GC91" s="23"/>
      <c r="GD91" s="23"/>
      <c r="GE91" s="23"/>
      <c r="GF91" s="23"/>
      <c r="GG91" s="23"/>
      <c r="GH91" s="23"/>
      <c r="GI91" s="23"/>
      <c r="GJ91" s="23"/>
      <c r="GK91" s="23"/>
      <c r="GL91" s="23"/>
      <c r="GM91" s="23"/>
      <c r="GN91" s="23"/>
      <c r="GO91" s="23"/>
      <c r="GP91" s="23"/>
      <c r="GQ91" s="23"/>
      <c r="GR91" s="23"/>
      <c r="GS91" s="23"/>
      <c r="GT91" s="23"/>
      <c r="GU91" s="23"/>
      <c r="GV91" s="23"/>
      <c r="GW91" s="23"/>
      <c r="GX91" s="23"/>
      <c r="GY91" s="23"/>
      <c r="GZ91" s="23"/>
      <c r="HA91" s="23"/>
      <c r="HB91" s="23"/>
      <c r="HC91" s="23"/>
      <c r="HD91" s="23"/>
      <c r="HE91" s="23"/>
      <c r="HF91" s="23"/>
      <c r="HG91" s="23"/>
      <c r="HH91" s="23"/>
      <c r="HI91" s="23"/>
      <c r="HJ91" s="23"/>
      <c r="HK91" s="23"/>
      <c r="HL91" s="23"/>
      <c r="HM91" s="23"/>
      <c r="HN91" s="23"/>
      <c r="HO91" s="23"/>
      <c r="HP91" s="23"/>
      <c r="HQ91" s="23"/>
      <c r="HR91" s="23"/>
      <c r="HS91" s="23"/>
      <c r="HT91" s="23"/>
      <c r="HU91" s="23"/>
      <c r="HV91" s="23"/>
      <c r="HW91" s="23"/>
    </row>
    <row r="92" spans="1:231" s="14" customFormat="1" ht="21" hidden="1" thickTop="1" thickBot="1">
      <c r="A92" s="599"/>
      <c r="B92" s="1684"/>
      <c r="C92" s="76"/>
      <c r="D92" s="76"/>
      <c r="E92" s="2134">
        <v>44244</v>
      </c>
      <c r="F92" s="2130" t="s">
        <v>5012</v>
      </c>
      <c r="G92" s="2130" t="s">
        <v>4772</v>
      </c>
      <c r="H92" s="2130">
        <v>44245</v>
      </c>
      <c r="I92" s="2145">
        <f t="shared" ref="I92" si="63">H92+23</f>
        <v>44268</v>
      </c>
      <c r="J92" s="2145">
        <f t="shared" ref="J92" si="64">H92+27</f>
        <v>44272</v>
      </c>
      <c r="K92" s="2145">
        <f t="shared" ref="K92" si="65">H92+30</f>
        <v>44275</v>
      </c>
      <c r="L92" s="2124"/>
      <c r="M92" s="72"/>
      <c r="N92" s="72"/>
      <c r="O92" s="23"/>
      <c r="P92" s="23"/>
      <c r="Q92" s="23"/>
      <c r="R92" s="23"/>
      <c r="S92" s="23"/>
      <c r="T92" s="23"/>
      <c r="U92" s="23"/>
      <c r="V92" s="23"/>
      <c r="W92" s="23"/>
      <c r="X92" s="23"/>
      <c r="Y92" s="23"/>
      <c r="Z92" s="23"/>
      <c r="AA92" s="23"/>
      <c r="AB92" s="23"/>
      <c r="AC92" s="23"/>
      <c r="AD92" s="23"/>
      <c r="AE92" s="23"/>
      <c r="AF92" s="23"/>
      <c r="AG92" s="23"/>
      <c r="AH92" s="23"/>
      <c r="AI92" s="23"/>
      <c r="AJ92" s="23"/>
      <c r="AK92" s="23"/>
      <c r="AL92" s="23"/>
      <c r="AM92" s="23"/>
      <c r="AN92" s="23"/>
      <c r="AO92" s="23"/>
      <c r="AP92" s="23"/>
      <c r="AQ92" s="23"/>
      <c r="AR92" s="23"/>
      <c r="AS92" s="23"/>
      <c r="AT92" s="23"/>
      <c r="AU92" s="23"/>
      <c r="AV92" s="23"/>
      <c r="AW92" s="23"/>
      <c r="AX92" s="23"/>
      <c r="AY92" s="23"/>
      <c r="AZ92" s="23"/>
      <c r="BA92" s="23"/>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23"/>
      <c r="CG92" s="23"/>
      <c r="CH92" s="23"/>
      <c r="CI92" s="23"/>
      <c r="CJ92" s="23"/>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c r="DK92" s="23"/>
      <c r="DL92" s="23"/>
      <c r="DM92" s="23"/>
      <c r="DN92" s="23"/>
      <c r="DO92" s="23"/>
      <c r="DP92" s="23"/>
      <c r="DQ92" s="23"/>
      <c r="DR92" s="23"/>
      <c r="DS92" s="23"/>
      <c r="DT92" s="23"/>
      <c r="DU92" s="23"/>
      <c r="DV92" s="23"/>
      <c r="DW92" s="23"/>
      <c r="DX92" s="23"/>
      <c r="DY92" s="23"/>
      <c r="DZ92" s="23"/>
      <c r="EA92" s="23"/>
      <c r="EB92" s="23"/>
      <c r="EC92" s="23"/>
      <c r="ED92" s="23"/>
      <c r="EE92" s="23"/>
      <c r="EF92" s="23"/>
      <c r="EG92" s="23"/>
      <c r="EH92" s="23"/>
      <c r="EI92" s="23"/>
      <c r="EJ92" s="23"/>
      <c r="EK92" s="23"/>
      <c r="EL92" s="23"/>
      <c r="EM92" s="23"/>
      <c r="EN92" s="23"/>
      <c r="EO92" s="23"/>
      <c r="EP92" s="23"/>
      <c r="EQ92" s="23"/>
      <c r="ER92" s="23"/>
      <c r="ES92" s="23"/>
      <c r="ET92" s="23"/>
      <c r="EU92" s="23"/>
      <c r="EV92" s="23"/>
      <c r="EW92" s="23"/>
      <c r="EX92" s="23"/>
      <c r="EY92" s="23"/>
      <c r="EZ92" s="23"/>
      <c r="FA92" s="23"/>
      <c r="FB92" s="23"/>
      <c r="FC92" s="23"/>
      <c r="FD92" s="23"/>
      <c r="FE92" s="23"/>
      <c r="FF92" s="23"/>
      <c r="FG92" s="23"/>
      <c r="FH92" s="23"/>
      <c r="FI92" s="23"/>
      <c r="FJ92" s="23"/>
      <c r="FK92" s="23"/>
      <c r="FL92" s="23"/>
      <c r="FM92" s="23"/>
      <c r="FN92" s="23"/>
      <c r="FO92" s="23"/>
      <c r="FP92" s="23"/>
      <c r="FQ92" s="23"/>
      <c r="FR92" s="23"/>
      <c r="FS92" s="23"/>
      <c r="FT92" s="23"/>
      <c r="FU92" s="23"/>
      <c r="FV92" s="23"/>
      <c r="FW92" s="23"/>
      <c r="FX92" s="23"/>
      <c r="FY92" s="23"/>
      <c r="FZ92" s="23"/>
      <c r="GA92" s="23"/>
      <c r="GB92" s="23"/>
      <c r="GC92" s="23"/>
      <c r="GD92" s="23"/>
      <c r="GE92" s="23"/>
      <c r="GF92" s="23"/>
      <c r="GG92" s="23"/>
      <c r="GH92" s="23"/>
      <c r="GI92" s="23"/>
      <c r="GJ92" s="23"/>
      <c r="GK92" s="23"/>
      <c r="GL92" s="23"/>
      <c r="GM92" s="23"/>
      <c r="GN92" s="23"/>
      <c r="GO92" s="23"/>
      <c r="GP92" s="23"/>
      <c r="GQ92" s="23"/>
      <c r="GR92" s="23"/>
      <c r="GS92" s="23"/>
      <c r="GT92" s="23"/>
      <c r="GU92" s="23"/>
      <c r="GV92" s="23"/>
      <c r="GW92" s="23"/>
      <c r="GX92" s="23"/>
      <c r="GY92" s="23"/>
      <c r="GZ92" s="23"/>
      <c r="HA92" s="23"/>
      <c r="HB92" s="23"/>
      <c r="HC92" s="23"/>
      <c r="HD92" s="23"/>
      <c r="HE92" s="23"/>
      <c r="HF92" s="23"/>
      <c r="HG92" s="23"/>
      <c r="HH92" s="23"/>
      <c r="HI92" s="23"/>
      <c r="HJ92" s="23"/>
      <c r="HK92" s="23"/>
      <c r="HL92" s="23"/>
      <c r="HM92" s="23"/>
      <c r="HN92" s="23"/>
      <c r="HO92" s="23"/>
      <c r="HP92" s="23"/>
      <c r="HQ92" s="23"/>
      <c r="HR92" s="23"/>
      <c r="HS92" s="23"/>
      <c r="HT92" s="23"/>
      <c r="HU92" s="23"/>
      <c r="HV92" s="23"/>
      <c r="HW92" s="23"/>
    </row>
    <row r="93" spans="1:231" s="14" customFormat="1" ht="21" hidden="1" thickTop="1" thickBot="1">
      <c r="A93" s="599"/>
      <c r="B93" s="2133" t="s">
        <v>2416</v>
      </c>
      <c r="C93" s="279" t="s">
        <v>4767</v>
      </c>
      <c r="D93" s="279">
        <v>44220</v>
      </c>
      <c r="E93" s="2132"/>
      <c r="F93" s="2131"/>
      <c r="G93" s="2131"/>
      <c r="H93" s="2131"/>
      <c r="I93" s="2131"/>
      <c r="J93" s="2131"/>
      <c r="K93" s="2131"/>
      <c r="L93" s="2124"/>
      <c r="M93" s="72"/>
      <c r="N93" s="72"/>
      <c r="O93" s="23"/>
      <c r="P93" s="23"/>
      <c r="Q93" s="23"/>
      <c r="R93" s="23"/>
      <c r="S93" s="23"/>
      <c r="T93" s="23"/>
      <c r="U93" s="23"/>
      <c r="V93" s="23"/>
      <c r="W93" s="23"/>
      <c r="X93" s="23"/>
      <c r="Y93" s="23"/>
      <c r="Z93" s="23"/>
      <c r="AA93" s="23"/>
      <c r="AB93" s="23"/>
      <c r="AC93" s="23"/>
      <c r="AD93" s="23"/>
      <c r="AE93" s="23"/>
      <c r="AF93" s="23"/>
      <c r="AG93" s="23"/>
      <c r="AH93" s="23"/>
      <c r="AI93" s="23"/>
      <c r="AJ93" s="23"/>
      <c r="AK93" s="23"/>
      <c r="AL93" s="23"/>
      <c r="AM93" s="23"/>
      <c r="AN93" s="23"/>
      <c r="AO93" s="23"/>
      <c r="AP93" s="23"/>
      <c r="AQ93" s="23"/>
      <c r="AR93" s="23"/>
      <c r="AS93" s="23"/>
      <c r="AT93" s="23"/>
      <c r="AU93" s="23"/>
      <c r="AV93" s="23"/>
      <c r="AW93" s="23"/>
      <c r="AX93" s="23"/>
      <c r="AY93" s="23"/>
      <c r="AZ93" s="23"/>
      <c r="BA93" s="23"/>
      <c r="BB93" s="23"/>
      <c r="BC93" s="23"/>
      <c r="BD93" s="23"/>
      <c r="BE93" s="23"/>
      <c r="BF93" s="23"/>
      <c r="BG93" s="23"/>
      <c r="BH93" s="23"/>
      <c r="BI93" s="23"/>
      <c r="BJ93" s="23"/>
      <c r="BK93" s="23"/>
      <c r="BL93" s="23"/>
      <c r="BM93" s="23"/>
      <c r="BN93" s="23"/>
      <c r="BO93" s="23"/>
      <c r="BP93" s="23"/>
      <c r="BQ93" s="23"/>
      <c r="BR93" s="23"/>
      <c r="BS93" s="23"/>
      <c r="BT93" s="23"/>
      <c r="BU93" s="23"/>
      <c r="BV93" s="23"/>
      <c r="BW93" s="23"/>
      <c r="BX93" s="23"/>
      <c r="BY93" s="23"/>
      <c r="BZ93" s="23"/>
      <c r="CA93" s="23"/>
      <c r="CB93" s="23"/>
      <c r="CC93" s="23"/>
      <c r="CD93" s="23"/>
      <c r="CE93" s="23"/>
      <c r="CF93" s="23"/>
      <c r="CG93" s="23"/>
      <c r="CH93" s="23"/>
      <c r="CI93" s="23"/>
      <c r="CJ93" s="23"/>
      <c r="CK93" s="23"/>
      <c r="CL93" s="23"/>
      <c r="CM93" s="23"/>
      <c r="CN93" s="23"/>
      <c r="CO93" s="23"/>
      <c r="CP93" s="23"/>
      <c r="CQ93" s="23"/>
      <c r="CR93" s="23"/>
      <c r="CS93" s="23"/>
      <c r="CT93" s="23"/>
      <c r="CU93" s="23"/>
      <c r="CV93" s="23"/>
      <c r="CW93" s="23"/>
      <c r="CX93" s="23"/>
      <c r="CY93" s="23"/>
      <c r="CZ93" s="23"/>
      <c r="DA93" s="23"/>
      <c r="DB93" s="23"/>
      <c r="DC93" s="23"/>
      <c r="DD93" s="23"/>
      <c r="DE93" s="23"/>
      <c r="DF93" s="23"/>
      <c r="DG93" s="23"/>
      <c r="DH93" s="23"/>
      <c r="DI93" s="23"/>
      <c r="DJ93" s="23"/>
      <c r="DK93" s="23"/>
      <c r="DL93" s="23"/>
      <c r="DM93" s="23"/>
      <c r="DN93" s="23"/>
      <c r="DO93" s="23"/>
      <c r="DP93" s="23"/>
      <c r="DQ93" s="23"/>
      <c r="DR93" s="23"/>
      <c r="DS93" s="23"/>
      <c r="DT93" s="23"/>
      <c r="DU93" s="23"/>
      <c r="DV93" s="23"/>
      <c r="DW93" s="23"/>
      <c r="DX93" s="23"/>
      <c r="DY93" s="23"/>
      <c r="DZ93" s="23"/>
      <c r="EA93" s="23"/>
      <c r="EB93" s="23"/>
      <c r="EC93" s="23"/>
      <c r="ED93" s="23"/>
      <c r="EE93" s="23"/>
      <c r="EF93" s="23"/>
      <c r="EG93" s="23"/>
      <c r="EH93" s="23"/>
      <c r="EI93" s="23"/>
      <c r="EJ93" s="23"/>
      <c r="EK93" s="23"/>
      <c r="EL93" s="23"/>
      <c r="EM93" s="23"/>
      <c r="EN93" s="23"/>
      <c r="EO93" s="23"/>
      <c r="EP93" s="23"/>
      <c r="EQ93" s="23"/>
      <c r="ER93" s="23"/>
      <c r="ES93" s="23"/>
      <c r="ET93" s="23"/>
      <c r="EU93" s="23"/>
      <c r="EV93" s="23"/>
      <c r="EW93" s="23"/>
      <c r="EX93" s="23"/>
      <c r="EY93" s="23"/>
      <c r="EZ93" s="23"/>
      <c r="FA93" s="23"/>
      <c r="FB93" s="23"/>
      <c r="FC93" s="23"/>
      <c r="FD93" s="23"/>
      <c r="FE93" s="23"/>
      <c r="FF93" s="23"/>
      <c r="FG93" s="23"/>
      <c r="FH93" s="23"/>
      <c r="FI93" s="23"/>
      <c r="FJ93" s="23"/>
      <c r="FK93" s="23"/>
      <c r="FL93" s="23"/>
      <c r="FM93" s="23"/>
      <c r="FN93" s="23"/>
      <c r="FO93" s="23"/>
      <c r="FP93" s="23"/>
      <c r="FQ93" s="23"/>
      <c r="FR93" s="23"/>
      <c r="FS93" s="23"/>
      <c r="FT93" s="23"/>
      <c r="FU93" s="23"/>
      <c r="FV93" s="23"/>
      <c r="FW93" s="23"/>
      <c r="FX93" s="23"/>
      <c r="FY93" s="23"/>
      <c r="FZ93" s="23"/>
      <c r="GA93" s="23"/>
      <c r="GB93" s="23"/>
      <c r="GC93" s="23"/>
      <c r="GD93" s="23"/>
      <c r="GE93" s="23"/>
      <c r="GF93" s="23"/>
      <c r="GG93" s="23"/>
      <c r="GH93" s="23"/>
      <c r="GI93" s="23"/>
      <c r="GJ93" s="23"/>
      <c r="GK93" s="23"/>
      <c r="GL93" s="23"/>
      <c r="GM93" s="23"/>
      <c r="GN93" s="23"/>
      <c r="GO93" s="23"/>
      <c r="GP93" s="23"/>
      <c r="GQ93" s="23"/>
      <c r="GR93" s="23"/>
      <c r="GS93" s="23"/>
      <c r="GT93" s="23"/>
      <c r="GU93" s="23"/>
      <c r="GV93" s="23"/>
      <c r="GW93" s="23"/>
      <c r="GX93" s="23"/>
      <c r="GY93" s="23"/>
      <c r="GZ93" s="23"/>
      <c r="HA93" s="23"/>
      <c r="HB93" s="23"/>
      <c r="HC93" s="23"/>
      <c r="HD93" s="23"/>
      <c r="HE93" s="23"/>
      <c r="HF93" s="23"/>
      <c r="HG93" s="23"/>
      <c r="HH93" s="23"/>
      <c r="HI93" s="23"/>
      <c r="HJ93" s="23"/>
      <c r="HK93" s="23"/>
      <c r="HL93" s="23"/>
      <c r="HM93" s="23"/>
      <c r="HN93" s="23"/>
      <c r="HO93" s="23"/>
      <c r="HP93" s="23"/>
      <c r="HQ93" s="23"/>
      <c r="HR93" s="23"/>
      <c r="HS93" s="23"/>
      <c r="HT93" s="23"/>
      <c r="HU93" s="23"/>
      <c r="HV93" s="23"/>
      <c r="HW93" s="23"/>
    </row>
    <row r="94" spans="1:231" s="14" customFormat="1" ht="21" hidden="1" thickTop="1" thickBot="1">
      <c r="A94" s="599"/>
      <c r="B94" s="1684"/>
      <c r="C94" s="76"/>
      <c r="D94" s="76"/>
      <c r="E94" s="2146"/>
      <c r="F94" s="2130" t="s">
        <v>5013</v>
      </c>
      <c r="G94" s="2130" t="s">
        <v>5014</v>
      </c>
      <c r="H94" s="2130">
        <v>44252</v>
      </c>
      <c r="I94" s="2145">
        <f t="shared" ref="I94" si="66">H94+23</f>
        <v>44275</v>
      </c>
      <c r="J94" s="2145">
        <f t="shared" ref="J94" si="67">H94+27</f>
        <v>44279</v>
      </c>
      <c r="K94" s="2145">
        <f t="shared" ref="K94" si="68">H94+30</f>
        <v>44282</v>
      </c>
      <c r="L94" s="2124"/>
      <c r="M94" s="72"/>
      <c r="N94" s="72"/>
      <c r="O94" s="23"/>
      <c r="P94" s="23"/>
      <c r="Q94" s="23"/>
      <c r="R94" s="23"/>
      <c r="S94" s="23"/>
      <c r="T94" s="23"/>
      <c r="U94" s="23"/>
      <c r="V94" s="23"/>
      <c r="W94" s="23"/>
      <c r="X94" s="23"/>
      <c r="Y94" s="23"/>
      <c r="Z94" s="23"/>
      <c r="AA94" s="23"/>
      <c r="AB94" s="23"/>
      <c r="AC94" s="23"/>
      <c r="AD94" s="23"/>
      <c r="AE94" s="23"/>
      <c r="AF94" s="23"/>
      <c r="AG94" s="23"/>
      <c r="AH94" s="23"/>
      <c r="AI94" s="23"/>
      <c r="AJ94" s="23"/>
      <c r="AK94" s="23"/>
      <c r="AL94" s="23"/>
      <c r="AM94" s="23"/>
      <c r="AN94" s="23"/>
      <c r="AO94" s="23"/>
      <c r="AP94" s="23"/>
      <c r="AQ94" s="23"/>
      <c r="AR94" s="23"/>
      <c r="AS94" s="23"/>
      <c r="AT94" s="23"/>
      <c r="AU94" s="23"/>
      <c r="AV94" s="23"/>
      <c r="AW94" s="23"/>
      <c r="AX94" s="23"/>
      <c r="AY94" s="23"/>
      <c r="AZ94" s="23"/>
      <c r="BA94" s="23"/>
      <c r="BB94" s="23"/>
      <c r="BC94" s="23"/>
      <c r="BD94" s="23"/>
      <c r="BE94" s="23"/>
      <c r="BF94" s="23"/>
      <c r="BG94" s="23"/>
      <c r="BH94" s="23"/>
      <c r="BI94" s="23"/>
      <c r="BJ94" s="23"/>
      <c r="BK94" s="23"/>
      <c r="BL94" s="23"/>
      <c r="BM94" s="23"/>
      <c r="BN94" s="23"/>
      <c r="BO94" s="23"/>
      <c r="BP94" s="23"/>
      <c r="BQ94" s="23"/>
      <c r="BR94" s="23"/>
      <c r="BS94" s="23"/>
      <c r="BT94" s="23"/>
      <c r="BU94" s="23"/>
      <c r="BV94" s="23"/>
      <c r="BW94" s="23"/>
      <c r="BX94" s="23"/>
      <c r="BY94" s="23"/>
      <c r="BZ94" s="23"/>
      <c r="CA94" s="23"/>
      <c r="CB94" s="23"/>
      <c r="CC94" s="23"/>
      <c r="CD94" s="23"/>
      <c r="CE94" s="23"/>
      <c r="CF94" s="23"/>
      <c r="CG94" s="23"/>
      <c r="CH94" s="23"/>
      <c r="CI94" s="23"/>
      <c r="CJ94" s="23"/>
      <c r="CK94" s="23"/>
      <c r="CL94" s="23"/>
      <c r="CM94" s="23"/>
      <c r="CN94" s="23"/>
      <c r="CO94" s="23"/>
      <c r="CP94" s="23"/>
      <c r="CQ94" s="23"/>
      <c r="CR94" s="23"/>
      <c r="CS94" s="23"/>
      <c r="CT94" s="23"/>
      <c r="CU94" s="23"/>
      <c r="CV94" s="23"/>
      <c r="CW94" s="23"/>
      <c r="CX94" s="23"/>
      <c r="CY94" s="23"/>
      <c r="CZ94" s="23"/>
      <c r="DA94" s="23"/>
      <c r="DB94" s="23"/>
      <c r="DC94" s="23"/>
      <c r="DD94" s="23"/>
      <c r="DE94" s="23"/>
      <c r="DF94" s="23"/>
      <c r="DG94" s="23"/>
      <c r="DH94" s="23"/>
      <c r="DI94" s="23"/>
      <c r="DJ94" s="23"/>
      <c r="DK94" s="23"/>
      <c r="DL94" s="23"/>
      <c r="DM94" s="23"/>
      <c r="DN94" s="23"/>
      <c r="DO94" s="23"/>
      <c r="DP94" s="23"/>
      <c r="DQ94" s="23"/>
      <c r="DR94" s="23"/>
      <c r="DS94" s="23"/>
      <c r="DT94" s="23"/>
      <c r="DU94" s="23"/>
      <c r="DV94" s="23"/>
      <c r="DW94" s="23"/>
      <c r="DX94" s="23"/>
      <c r="DY94" s="23"/>
      <c r="DZ94" s="23"/>
      <c r="EA94" s="23"/>
      <c r="EB94" s="23"/>
      <c r="EC94" s="23"/>
      <c r="ED94" s="23"/>
      <c r="EE94" s="23"/>
      <c r="EF94" s="23"/>
      <c r="EG94" s="23"/>
      <c r="EH94" s="23"/>
      <c r="EI94" s="23"/>
      <c r="EJ94" s="23"/>
      <c r="EK94" s="23"/>
      <c r="EL94" s="23"/>
      <c r="EM94" s="23"/>
      <c r="EN94" s="23"/>
      <c r="EO94" s="23"/>
      <c r="EP94" s="23"/>
      <c r="EQ94" s="23"/>
      <c r="ER94" s="23"/>
      <c r="ES94" s="23"/>
      <c r="ET94" s="23"/>
      <c r="EU94" s="23"/>
      <c r="EV94" s="23"/>
      <c r="EW94" s="23"/>
      <c r="EX94" s="23"/>
      <c r="EY94" s="23"/>
      <c r="EZ94" s="23"/>
      <c r="FA94" s="23"/>
      <c r="FB94" s="23"/>
      <c r="FC94" s="23"/>
      <c r="FD94" s="23"/>
      <c r="FE94" s="23"/>
      <c r="FF94" s="23"/>
      <c r="FG94" s="23"/>
      <c r="FH94" s="23"/>
      <c r="FI94" s="23"/>
      <c r="FJ94" s="23"/>
      <c r="FK94" s="23"/>
      <c r="FL94" s="23"/>
      <c r="FM94" s="23"/>
      <c r="FN94" s="23"/>
      <c r="FO94" s="23"/>
      <c r="FP94" s="23"/>
      <c r="FQ94" s="23"/>
      <c r="FR94" s="23"/>
      <c r="FS94" s="23"/>
      <c r="FT94" s="23"/>
      <c r="FU94" s="23"/>
      <c r="FV94" s="23"/>
      <c r="FW94" s="23"/>
      <c r="FX94" s="23"/>
      <c r="FY94" s="23"/>
      <c r="FZ94" s="23"/>
      <c r="GA94" s="23"/>
      <c r="GB94" s="23"/>
      <c r="GC94" s="23"/>
      <c r="GD94" s="23"/>
      <c r="GE94" s="23"/>
      <c r="GF94" s="23"/>
      <c r="GG94" s="23"/>
      <c r="GH94" s="23"/>
      <c r="GI94" s="23"/>
      <c r="GJ94" s="23"/>
      <c r="GK94" s="23"/>
      <c r="GL94" s="23"/>
      <c r="GM94" s="23"/>
      <c r="GN94" s="23"/>
      <c r="GO94" s="23"/>
      <c r="GP94" s="23"/>
      <c r="GQ94" s="23"/>
      <c r="GR94" s="23"/>
      <c r="GS94" s="23"/>
      <c r="GT94" s="23"/>
      <c r="GU94" s="23"/>
      <c r="GV94" s="23"/>
      <c r="GW94" s="23"/>
      <c r="GX94" s="23"/>
      <c r="GY94" s="23"/>
      <c r="GZ94" s="23"/>
      <c r="HA94" s="23"/>
      <c r="HB94" s="23"/>
      <c r="HC94" s="23"/>
      <c r="HD94" s="23"/>
      <c r="HE94" s="23"/>
      <c r="HF94" s="23"/>
      <c r="HG94" s="23"/>
      <c r="HH94" s="23"/>
      <c r="HI94" s="23"/>
      <c r="HJ94" s="23"/>
      <c r="HK94" s="23"/>
      <c r="HL94" s="23"/>
      <c r="HM94" s="23"/>
      <c r="HN94" s="23"/>
      <c r="HO94" s="23"/>
      <c r="HP94" s="23"/>
      <c r="HQ94" s="23"/>
      <c r="HR94" s="23"/>
      <c r="HS94" s="23"/>
      <c r="HT94" s="23"/>
      <c r="HU94" s="23"/>
      <c r="HV94" s="23"/>
      <c r="HW94" s="23"/>
    </row>
    <row r="95" spans="1:231" s="14" customFormat="1" ht="21" hidden="1" thickTop="1" thickBot="1">
      <c r="A95" s="599"/>
      <c r="B95" s="2133" t="s">
        <v>2380</v>
      </c>
      <c r="C95" s="279" t="s">
        <v>4769</v>
      </c>
      <c r="D95" s="279">
        <v>44223</v>
      </c>
      <c r="E95" s="1685"/>
      <c r="F95" s="2131"/>
      <c r="G95" s="2131"/>
      <c r="H95" s="2131"/>
      <c r="I95" s="2131"/>
      <c r="J95" s="2131"/>
      <c r="K95" s="2131"/>
      <c r="L95" s="2124"/>
      <c r="M95" s="72"/>
      <c r="N95" s="72"/>
      <c r="O95" s="23"/>
      <c r="P95" s="23"/>
      <c r="Q95" s="23"/>
      <c r="R95" s="23"/>
      <c r="S95" s="23"/>
      <c r="T95" s="23"/>
      <c r="U95" s="23"/>
      <c r="V95" s="23"/>
      <c r="W95" s="23"/>
      <c r="X95" s="23"/>
      <c r="Y95" s="23"/>
      <c r="Z95" s="23"/>
      <c r="AA95" s="23"/>
      <c r="AB95" s="23"/>
      <c r="AC95" s="23"/>
      <c r="AD95" s="23"/>
      <c r="AE95" s="23"/>
      <c r="AF95" s="23"/>
      <c r="AG95" s="23"/>
      <c r="AH95" s="23"/>
      <c r="AI95" s="23"/>
      <c r="AJ95" s="23"/>
      <c r="AK95" s="23"/>
      <c r="AL95" s="23"/>
      <c r="AM95" s="23"/>
      <c r="AN95" s="23"/>
      <c r="AO95" s="23"/>
      <c r="AP95" s="23"/>
      <c r="AQ95" s="23"/>
      <c r="AR95" s="23"/>
      <c r="AS95" s="23"/>
      <c r="AT95" s="23"/>
      <c r="AU95" s="23"/>
      <c r="AV95" s="23"/>
      <c r="AW95" s="23"/>
      <c r="AX95" s="23"/>
      <c r="AY95" s="23"/>
      <c r="AZ95" s="23"/>
      <c r="BA95" s="23"/>
      <c r="BB95" s="23"/>
      <c r="BC95" s="23"/>
      <c r="BD95" s="23"/>
      <c r="BE95" s="23"/>
      <c r="BF95" s="23"/>
      <c r="BG95" s="23"/>
      <c r="BH95" s="23"/>
      <c r="BI95" s="23"/>
      <c r="BJ95" s="23"/>
      <c r="BK95" s="23"/>
      <c r="BL95" s="23"/>
      <c r="BM95" s="23"/>
      <c r="BN95" s="23"/>
      <c r="BO95" s="23"/>
      <c r="BP95" s="23"/>
      <c r="BQ95" s="23"/>
      <c r="BR95" s="23"/>
      <c r="BS95" s="23"/>
      <c r="BT95" s="23"/>
      <c r="BU95" s="23"/>
      <c r="BV95" s="23"/>
      <c r="BW95" s="23"/>
      <c r="BX95" s="23"/>
      <c r="BY95" s="23"/>
      <c r="BZ95" s="23"/>
      <c r="CA95" s="23"/>
      <c r="CB95" s="23"/>
      <c r="CC95" s="23"/>
      <c r="CD95" s="23"/>
      <c r="CE95" s="23"/>
      <c r="CF95" s="23"/>
      <c r="CG95" s="23"/>
      <c r="CH95" s="23"/>
      <c r="CI95" s="23"/>
      <c r="CJ95" s="23"/>
      <c r="CK95" s="23"/>
      <c r="CL95" s="23"/>
      <c r="CM95" s="23"/>
      <c r="CN95" s="23"/>
      <c r="CO95" s="23"/>
      <c r="CP95" s="23"/>
      <c r="CQ95" s="23"/>
      <c r="CR95" s="23"/>
      <c r="CS95" s="23"/>
      <c r="CT95" s="23"/>
      <c r="CU95" s="23"/>
      <c r="CV95" s="23"/>
      <c r="CW95" s="23"/>
      <c r="CX95" s="23"/>
      <c r="CY95" s="23"/>
      <c r="CZ95" s="23"/>
      <c r="DA95" s="23"/>
      <c r="DB95" s="23"/>
      <c r="DC95" s="23"/>
      <c r="DD95" s="23"/>
      <c r="DE95" s="23"/>
      <c r="DF95" s="23"/>
      <c r="DG95" s="23"/>
      <c r="DH95" s="23"/>
      <c r="DI95" s="23"/>
      <c r="DJ95" s="23"/>
      <c r="DK95" s="23"/>
      <c r="DL95" s="23"/>
      <c r="DM95" s="23"/>
      <c r="DN95" s="23"/>
      <c r="DO95" s="23"/>
      <c r="DP95" s="23"/>
      <c r="DQ95" s="23"/>
      <c r="DR95" s="23"/>
      <c r="DS95" s="23"/>
      <c r="DT95" s="23"/>
      <c r="DU95" s="23"/>
      <c r="DV95" s="23"/>
      <c r="DW95" s="23"/>
      <c r="DX95" s="23"/>
      <c r="DY95" s="23"/>
      <c r="DZ95" s="23"/>
      <c r="EA95" s="23"/>
      <c r="EB95" s="23"/>
      <c r="EC95" s="23"/>
      <c r="ED95" s="23"/>
      <c r="EE95" s="23"/>
      <c r="EF95" s="23"/>
      <c r="EG95" s="23"/>
      <c r="EH95" s="23"/>
      <c r="EI95" s="23"/>
      <c r="EJ95" s="23"/>
      <c r="EK95" s="23"/>
      <c r="EL95" s="23"/>
      <c r="EM95" s="23"/>
      <c r="EN95" s="23"/>
      <c r="EO95" s="23"/>
      <c r="EP95" s="23"/>
      <c r="EQ95" s="23"/>
      <c r="ER95" s="23"/>
      <c r="ES95" s="23"/>
      <c r="ET95" s="23"/>
      <c r="EU95" s="23"/>
      <c r="EV95" s="23"/>
      <c r="EW95" s="23"/>
      <c r="EX95" s="23"/>
      <c r="EY95" s="23"/>
      <c r="EZ95" s="23"/>
      <c r="FA95" s="23"/>
      <c r="FB95" s="23"/>
      <c r="FC95" s="23"/>
      <c r="FD95" s="23"/>
      <c r="FE95" s="23"/>
      <c r="FF95" s="23"/>
      <c r="FG95" s="23"/>
      <c r="FH95" s="23"/>
      <c r="FI95" s="23"/>
      <c r="FJ95" s="23"/>
      <c r="FK95" s="23"/>
      <c r="FL95" s="23"/>
      <c r="FM95" s="23"/>
      <c r="FN95" s="23"/>
      <c r="FO95" s="23"/>
      <c r="FP95" s="23"/>
      <c r="FQ95" s="23"/>
      <c r="FR95" s="23"/>
      <c r="FS95" s="23"/>
      <c r="FT95" s="23"/>
      <c r="FU95" s="23"/>
      <c r="FV95" s="23"/>
      <c r="FW95" s="23"/>
      <c r="FX95" s="23"/>
      <c r="FY95" s="23"/>
      <c r="FZ95" s="23"/>
      <c r="GA95" s="23"/>
      <c r="GB95" s="23"/>
      <c r="GC95" s="23"/>
      <c r="GD95" s="23"/>
      <c r="GE95" s="23"/>
      <c r="GF95" s="23"/>
      <c r="GG95" s="23"/>
      <c r="GH95" s="23"/>
      <c r="GI95" s="23"/>
      <c r="GJ95" s="23"/>
      <c r="GK95" s="23"/>
      <c r="GL95" s="23"/>
      <c r="GM95" s="23"/>
      <c r="GN95" s="23"/>
      <c r="GO95" s="23"/>
      <c r="GP95" s="23"/>
      <c r="GQ95" s="23"/>
      <c r="GR95" s="23"/>
      <c r="GS95" s="23"/>
      <c r="GT95" s="23"/>
      <c r="GU95" s="23"/>
      <c r="GV95" s="23"/>
      <c r="GW95" s="23"/>
      <c r="GX95" s="23"/>
      <c r="GY95" s="23"/>
      <c r="GZ95" s="23"/>
      <c r="HA95" s="23"/>
      <c r="HB95" s="23"/>
      <c r="HC95" s="23"/>
      <c r="HD95" s="23"/>
      <c r="HE95" s="23"/>
      <c r="HF95" s="23"/>
      <c r="HG95" s="23"/>
      <c r="HH95" s="23"/>
      <c r="HI95" s="23"/>
      <c r="HJ95" s="23"/>
      <c r="HK95" s="23"/>
      <c r="HL95" s="23"/>
      <c r="HM95" s="23"/>
      <c r="HN95" s="23"/>
      <c r="HO95" s="23"/>
      <c r="HP95" s="23"/>
      <c r="HQ95" s="23"/>
      <c r="HR95" s="23"/>
      <c r="HS95" s="23"/>
      <c r="HT95" s="23"/>
      <c r="HU95" s="23"/>
      <c r="HV95" s="23"/>
      <c r="HW95" s="23"/>
    </row>
    <row r="96" spans="1:231" s="14" customFormat="1" ht="21" hidden="1" thickTop="1" thickBot="1">
      <c r="A96" s="599"/>
      <c r="B96" s="1684"/>
      <c r="C96" s="76"/>
      <c r="D96" s="76"/>
      <c r="E96" s="77">
        <v>44253</v>
      </c>
      <c r="F96" s="2130" t="s">
        <v>4325</v>
      </c>
      <c r="G96" s="2130" t="s">
        <v>5015</v>
      </c>
      <c r="H96" s="2130">
        <v>44259</v>
      </c>
      <c r="I96" s="2145">
        <f t="shared" ref="I96" si="69">H96+23</f>
        <v>44282</v>
      </c>
      <c r="J96" s="2145">
        <f t="shared" ref="J96" si="70">H96+27</f>
        <v>44286</v>
      </c>
      <c r="K96" s="2145">
        <f t="shared" ref="K96" si="71">H96+30</f>
        <v>44289</v>
      </c>
      <c r="L96" s="2124"/>
      <c r="M96" s="72"/>
      <c r="N96" s="72"/>
      <c r="O96" s="23"/>
      <c r="P96" s="23"/>
      <c r="Q96" s="23"/>
      <c r="R96" s="23"/>
      <c r="S96" s="23"/>
      <c r="T96" s="23"/>
      <c r="U96" s="23"/>
      <c r="V96" s="23"/>
      <c r="W96" s="23"/>
      <c r="X96" s="23"/>
      <c r="Y96" s="23"/>
      <c r="Z96" s="23"/>
      <c r="AA96" s="23"/>
      <c r="AB96" s="23"/>
      <c r="AC96" s="23"/>
      <c r="AD96" s="23"/>
      <c r="AE96" s="23"/>
      <c r="AF96" s="23"/>
      <c r="AG96" s="23"/>
      <c r="AH96" s="23"/>
      <c r="AI96" s="23"/>
      <c r="AJ96" s="23"/>
      <c r="AK96" s="23"/>
      <c r="AL96" s="23"/>
      <c r="AM96" s="23"/>
      <c r="AN96" s="23"/>
      <c r="AO96" s="23"/>
      <c r="AP96" s="23"/>
      <c r="AQ96" s="23"/>
      <c r="AR96" s="23"/>
      <c r="AS96" s="23"/>
      <c r="AT96" s="23"/>
      <c r="AU96" s="23"/>
      <c r="AV96" s="23"/>
      <c r="AW96" s="23"/>
      <c r="AX96" s="23"/>
      <c r="AY96" s="23"/>
      <c r="AZ96" s="23"/>
      <c r="BA96" s="23"/>
      <c r="BB96" s="23"/>
      <c r="BC96" s="23"/>
      <c r="BD96" s="23"/>
      <c r="BE96" s="23"/>
      <c r="BF96" s="23"/>
      <c r="BG96" s="23"/>
      <c r="BH96" s="23"/>
      <c r="BI96" s="23"/>
      <c r="BJ96" s="23"/>
      <c r="BK96" s="23"/>
      <c r="BL96" s="23"/>
      <c r="BM96" s="23"/>
      <c r="BN96" s="23"/>
      <c r="BO96" s="23"/>
      <c r="BP96" s="23"/>
      <c r="BQ96" s="23"/>
      <c r="BR96" s="23"/>
      <c r="BS96" s="23"/>
      <c r="BT96" s="23"/>
      <c r="BU96" s="23"/>
      <c r="BV96" s="23"/>
      <c r="BW96" s="23"/>
      <c r="BX96" s="23"/>
      <c r="BY96" s="23"/>
      <c r="BZ96" s="23"/>
      <c r="CA96" s="23"/>
      <c r="CB96" s="23"/>
      <c r="CC96" s="23"/>
      <c r="CD96" s="23"/>
      <c r="CE96" s="23"/>
      <c r="CF96" s="23"/>
      <c r="CG96" s="23"/>
      <c r="CH96" s="23"/>
      <c r="CI96" s="23"/>
      <c r="CJ96" s="23"/>
      <c r="CK96" s="23"/>
      <c r="CL96" s="23"/>
      <c r="CM96" s="23"/>
      <c r="CN96" s="23"/>
      <c r="CO96" s="23"/>
      <c r="CP96" s="23"/>
      <c r="CQ96" s="23"/>
      <c r="CR96" s="23"/>
      <c r="CS96" s="23"/>
      <c r="CT96" s="23"/>
      <c r="CU96" s="23"/>
      <c r="CV96" s="23"/>
      <c r="CW96" s="23"/>
      <c r="CX96" s="23"/>
      <c r="CY96" s="23"/>
      <c r="CZ96" s="23"/>
      <c r="DA96" s="23"/>
      <c r="DB96" s="23"/>
      <c r="DC96" s="23"/>
      <c r="DD96" s="23"/>
      <c r="DE96" s="23"/>
      <c r="DF96" s="23"/>
      <c r="DG96" s="23"/>
      <c r="DH96" s="23"/>
      <c r="DI96" s="23"/>
      <c r="DJ96" s="23"/>
      <c r="DK96" s="23"/>
      <c r="DL96" s="23"/>
      <c r="DM96" s="23"/>
      <c r="DN96" s="23"/>
      <c r="DO96" s="23"/>
      <c r="DP96" s="23"/>
      <c r="DQ96" s="23"/>
      <c r="DR96" s="23"/>
      <c r="DS96" s="23"/>
      <c r="DT96" s="23"/>
      <c r="DU96" s="23"/>
      <c r="DV96" s="23"/>
      <c r="DW96" s="23"/>
      <c r="DX96" s="23"/>
      <c r="DY96" s="23"/>
      <c r="DZ96" s="23"/>
      <c r="EA96" s="23"/>
      <c r="EB96" s="23"/>
      <c r="EC96" s="23"/>
      <c r="ED96" s="23"/>
      <c r="EE96" s="23"/>
      <c r="EF96" s="23"/>
      <c r="EG96" s="23"/>
      <c r="EH96" s="23"/>
      <c r="EI96" s="23"/>
      <c r="EJ96" s="23"/>
      <c r="EK96" s="23"/>
      <c r="EL96" s="23"/>
      <c r="EM96" s="23"/>
      <c r="EN96" s="23"/>
      <c r="EO96" s="23"/>
      <c r="EP96" s="23"/>
      <c r="EQ96" s="23"/>
      <c r="ER96" s="23"/>
      <c r="ES96" s="23"/>
      <c r="ET96" s="23"/>
      <c r="EU96" s="23"/>
      <c r="EV96" s="23"/>
      <c r="EW96" s="23"/>
      <c r="EX96" s="23"/>
      <c r="EY96" s="23"/>
      <c r="EZ96" s="23"/>
      <c r="FA96" s="23"/>
      <c r="FB96" s="23"/>
      <c r="FC96" s="23"/>
      <c r="FD96" s="23"/>
      <c r="FE96" s="23"/>
      <c r="FF96" s="23"/>
      <c r="FG96" s="23"/>
      <c r="FH96" s="23"/>
      <c r="FI96" s="23"/>
      <c r="FJ96" s="23"/>
      <c r="FK96" s="23"/>
      <c r="FL96" s="23"/>
      <c r="FM96" s="23"/>
      <c r="FN96" s="23"/>
      <c r="FO96" s="23"/>
      <c r="FP96" s="23"/>
      <c r="FQ96" s="23"/>
      <c r="FR96" s="23"/>
      <c r="FS96" s="23"/>
      <c r="FT96" s="23"/>
      <c r="FU96" s="23"/>
      <c r="FV96" s="23"/>
      <c r="FW96" s="23"/>
      <c r="FX96" s="23"/>
      <c r="FY96" s="23"/>
      <c r="FZ96" s="23"/>
      <c r="GA96" s="23"/>
      <c r="GB96" s="23"/>
      <c r="GC96" s="23"/>
      <c r="GD96" s="23"/>
      <c r="GE96" s="23"/>
      <c r="GF96" s="23"/>
      <c r="GG96" s="23"/>
      <c r="GH96" s="23"/>
      <c r="GI96" s="23"/>
      <c r="GJ96" s="23"/>
      <c r="GK96" s="23"/>
      <c r="GL96" s="23"/>
      <c r="GM96" s="23"/>
      <c r="GN96" s="23"/>
      <c r="GO96" s="23"/>
      <c r="GP96" s="23"/>
      <c r="GQ96" s="23"/>
      <c r="GR96" s="23"/>
      <c r="GS96" s="23"/>
      <c r="GT96" s="23"/>
      <c r="GU96" s="23"/>
      <c r="GV96" s="23"/>
      <c r="GW96" s="23"/>
      <c r="GX96" s="23"/>
      <c r="GY96" s="23"/>
      <c r="GZ96" s="23"/>
      <c r="HA96" s="23"/>
      <c r="HB96" s="23"/>
      <c r="HC96" s="23"/>
      <c r="HD96" s="23"/>
      <c r="HE96" s="23"/>
      <c r="HF96" s="23"/>
      <c r="HG96" s="23"/>
      <c r="HH96" s="23"/>
      <c r="HI96" s="23"/>
      <c r="HJ96" s="23"/>
      <c r="HK96" s="23"/>
      <c r="HL96" s="23"/>
      <c r="HM96" s="23"/>
      <c r="HN96" s="23"/>
      <c r="HO96" s="23"/>
      <c r="HP96" s="23"/>
      <c r="HQ96" s="23"/>
      <c r="HR96" s="23"/>
      <c r="HS96" s="23"/>
      <c r="HT96" s="23"/>
      <c r="HU96" s="23"/>
      <c r="HV96" s="23"/>
      <c r="HW96" s="23"/>
    </row>
    <row r="97" spans="1:231" s="14" customFormat="1" ht="21" hidden="1" thickTop="1" thickBot="1">
      <c r="A97" s="599"/>
      <c r="B97" s="2133" t="s">
        <v>2799</v>
      </c>
      <c r="C97" s="279" t="s">
        <v>4771</v>
      </c>
      <c r="D97" s="279">
        <v>44232</v>
      </c>
      <c r="E97" s="2147"/>
      <c r="F97" s="2131"/>
      <c r="G97" s="2131"/>
      <c r="H97" s="2131"/>
      <c r="I97" s="2131"/>
      <c r="J97" s="2131"/>
      <c r="K97" s="2131"/>
      <c r="L97" s="2124"/>
      <c r="M97" s="72"/>
      <c r="N97" s="72"/>
      <c r="O97" s="23"/>
      <c r="P97" s="23"/>
      <c r="Q97" s="23"/>
      <c r="R97" s="23"/>
      <c r="S97" s="23"/>
      <c r="T97" s="23"/>
      <c r="U97" s="23"/>
      <c r="V97" s="23"/>
      <c r="W97" s="23"/>
      <c r="X97" s="23"/>
      <c r="Y97" s="23"/>
      <c r="Z97" s="23"/>
      <c r="AA97" s="23"/>
      <c r="AB97" s="23"/>
      <c r="AC97" s="23"/>
      <c r="AD97" s="23"/>
      <c r="AE97" s="23"/>
      <c r="AF97" s="23"/>
      <c r="AG97" s="23"/>
      <c r="AH97" s="23"/>
      <c r="AI97" s="23"/>
      <c r="AJ97" s="23"/>
      <c r="AK97" s="23"/>
      <c r="AL97" s="23"/>
      <c r="AM97" s="23"/>
      <c r="AN97" s="23"/>
      <c r="AO97" s="23"/>
      <c r="AP97" s="23"/>
      <c r="AQ97" s="23"/>
      <c r="AR97" s="23"/>
      <c r="AS97" s="23"/>
      <c r="AT97" s="23"/>
      <c r="AU97" s="23"/>
      <c r="AV97" s="23"/>
      <c r="AW97" s="23"/>
      <c r="AX97" s="23"/>
      <c r="AY97" s="23"/>
      <c r="AZ97" s="23"/>
      <c r="BA97" s="23"/>
      <c r="BB97" s="23"/>
      <c r="BC97" s="23"/>
      <c r="BD97" s="23"/>
      <c r="BE97" s="23"/>
      <c r="BF97" s="23"/>
      <c r="BG97" s="23"/>
      <c r="BH97" s="23"/>
      <c r="BI97" s="23"/>
      <c r="BJ97" s="23"/>
      <c r="BK97" s="23"/>
      <c r="BL97" s="23"/>
      <c r="BM97" s="23"/>
      <c r="BN97" s="23"/>
      <c r="BO97" s="23"/>
      <c r="BP97" s="23"/>
      <c r="BQ97" s="23"/>
      <c r="BR97" s="23"/>
      <c r="BS97" s="23"/>
      <c r="BT97" s="23"/>
      <c r="BU97" s="23"/>
      <c r="BV97" s="23"/>
      <c r="BW97" s="23"/>
      <c r="BX97" s="23"/>
      <c r="BY97" s="23"/>
      <c r="BZ97" s="23"/>
      <c r="CA97" s="23"/>
      <c r="CB97" s="23"/>
      <c r="CC97" s="23"/>
      <c r="CD97" s="23"/>
      <c r="CE97" s="23"/>
      <c r="CF97" s="23"/>
      <c r="CG97" s="23"/>
      <c r="CH97" s="23"/>
      <c r="CI97" s="23"/>
      <c r="CJ97" s="23"/>
      <c r="CK97" s="23"/>
      <c r="CL97" s="23"/>
      <c r="CM97" s="23"/>
      <c r="CN97" s="23"/>
      <c r="CO97" s="23"/>
      <c r="CP97" s="23"/>
      <c r="CQ97" s="23"/>
      <c r="CR97" s="23"/>
      <c r="CS97" s="23"/>
      <c r="CT97" s="23"/>
      <c r="CU97" s="23"/>
      <c r="CV97" s="23"/>
      <c r="CW97" s="23"/>
      <c r="CX97" s="23"/>
      <c r="CY97" s="23"/>
      <c r="CZ97" s="23"/>
      <c r="DA97" s="23"/>
      <c r="DB97" s="23"/>
      <c r="DC97" s="23"/>
      <c r="DD97" s="23"/>
      <c r="DE97" s="23"/>
      <c r="DF97" s="23"/>
      <c r="DG97" s="23"/>
      <c r="DH97" s="23"/>
      <c r="DI97" s="23"/>
      <c r="DJ97" s="23"/>
      <c r="DK97" s="23"/>
      <c r="DL97" s="23"/>
      <c r="DM97" s="23"/>
      <c r="DN97" s="23"/>
      <c r="DO97" s="23"/>
      <c r="DP97" s="23"/>
      <c r="DQ97" s="23"/>
      <c r="DR97" s="23"/>
      <c r="DS97" s="23"/>
      <c r="DT97" s="23"/>
      <c r="DU97" s="23"/>
      <c r="DV97" s="23"/>
      <c r="DW97" s="23"/>
      <c r="DX97" s="23"/>
      <c r="DY97" s="23"/>
      <c r="DZ97" s="23"/>
      <c r="EA97" s="23"/>
      <c r="EB97" s="23"/>
      <c r="EC97" s="23"/>
      <c r="ED97" s="23"/>
      <c r="EE97" s="23"/>
      <c r="EF97" s="23"/>
      <c r="EG97" s="23"/>
      <c r="EH97" s="23"/>
      <c r="EI97" s="23"/>
      <c r="EJ97" s="23"/>
      <c r="EK97" s="23"/>
      <c r="EL97" s="23"/>
      <c r="EM97" s="23"/>
      <c r="EN97" s="23"/>
      <c r="EO97" s="23"/>
      <c r="EP97" s="23"/>
      <c r="EQ97" s="23"/>
      <c r="ER97" s="23"/>
      <c r="ES97" s="23"/>
      <c r="ET97" s="23"/>
      <c r="EU97" s="23"/>
      <c r="EV97" s="23"/>
      <c r="EW97" s="23"/>
      <c r="EX97" s="23"/>
      <c r="EY97" s="23"/>
      <c r="EZ97" s="23"/>
      <c r="FA97" s="23"/>
      <c r="FB97" s="23"/>
      <c r="FC97" s="23"/>
      <c r="FD97" s="23"/>
      <c r="FE97" s="23"/>
      <c r="FF97" s="23"/>
      <c r="FG97" s="23"/>
      <c r="FH97" s="23"/>
      <c r="FI97" s="23"/>
      <c r="FJ97" s="23"/>
      <c r="FK97" s="23"/>
      <c r="FL97" s="23"/>
      <c r="FM97" s="23"/>
      <c r="FN97" s="23"/>
      <c r="FO97" s="23"/>
      <c r="FP97" s="23"/>
      <c r="FQ97" s="23"/>
      <c r="FR97" s="23"/>
      <c r="FS97" s="23"/>
      <c r="FT97" s="23"/>
      <c r="FU97" s="23"/>
      <c r="FV97" s="23"/>
      <c r="FW97" s="23"/>
      <c r="FX97" s="23"/>
      <c r="FY97" s="23"/>
      <c r="FZ97" s="23"/>
      <c r="GA97" s="23"/>
      <c r="GB97" s="23"/>
      <c r="GC97" s="23"/>
      <c r="GD97" s="23"/>
      <c r="GE97" s="23"/>
      <c r="GF97" s="23"/>
      <c r="GG97" s="23"/>
      <c r="GH97" s="23"/>
      <c r="GI97" s="23"/>
      <c r="GJ97" s="23"/>
      <c r="GK97" s="23"/>
      <c r="GL97" s="23"/>
      <c r="GM97" s="23"/>
      <c r="GN97" s="23"/>
      <c r="GO97" s="23"/>
      <c r="GP97" s="23"/>
      <c r="GQ97" s="23"/>
      <c r="GR97" s="23"/>
      <c r="GS97" s="23"/>
      <c r="GT97" s="23"/>
      <c r="GU97" s="23"/>
      <c r="GV97" s="23"/>
      <c r="GW97" s="23"/>
      <c r="GX97" s="23"/>
      <c r="GY97" s="23"/>
      <c r="GZ97" s="23"/>
      <c r="HA97" s="23"/>
      <c r="HB97" s="23"/>
      <c r="HC97" s="23"/>
      <c r="HD97" s="23"/>
      <c r="HE97" s="23"/>
      <c r="HF97" s="23"/>
      <c r="HG97" s="23"/>
      <c r="HH97" s="23"/>
      <c r="HI97" s="23"/>
      <c r="HJ97" s="23"/>
      <c r="HK97" s="23"/>
      <c r="HL97" s="23"/>
      <c r="HM97" s="23"/>
      <c r="HN97" s="23"/>
      <c r="HO97" s="23"/>
      <c r="HP97" s="23"/>
      <c r="HQ97" s="23"/>
      <c r="HR97" s="23"/>
      <c r="HS97" s="23"/>
      <c r="HT97" s="23"/>
      <c r="HU97" s="23"/>
      <c r="HV97" s="23"/>
      <c r="HW97" s="23"/>
    </row>
    <row r="98" spans="1:231" s="14" customFormat="1" ht="21" hidden="1" thickTop="1" thickBot="1">
      <c r="A98" s="599"/>
      <c r="B98" s="1684"/>
      <c r="C98" s="76"/>
      <c r="D98" s="76"/>
      <c r="E98" s="2146">
        <v>44260</v>
      </c>
      <c r="F98" s="2130" t="s">
        <v>5016</v>
      </c>
      <c r="G98" s="2130" t="s">
        <v>5017</v>
      </c>
      <c r="H98" s="2130">
        <v>44266</v>
      </c>
      <c r="I98" s="2145">
        <f t="shared" ref="I98" si="72">H98+23</f>
        <v>44289</v>
      </c>
      <c r="J98" s="2145">
        <f t="shared" ref="J98" si="73">H98+27</f>
        <v>44293</v>
      </c>
      <c r="K98" s="2145">
        <f t="shared" ref="K98" si="74">H98+30</f>
        <v>44296</v>
      </c>
      <c r="L98" s="2124"/>
      <c r="M98" s="72"/>
      <c r="N98" s="72"/>
      <c r="O98" s="23"/>
      <c r="P98" s="23"/>
      <c r="Q98" s="23"/>
      <c r="R98" s="23"/>
      <c r="S98" s="23"/>
      <c r="T98" s="23"/>
      <c r="U98" s="23"/>
      <c r="V98" s="23"/>
      <c r="W98" s="23"/>
      <c r="X98" s="23"/>
      <c r="Y98" s="23"/>
      <c r="Z98" s="23"/>
      <c r="AA98" s="23"/>
      <c r="AB98" s="23"/>
      <c r="AC98" s="23"/>
      <c r="AD98" s="23"/>
      <c r="AE98" s="23"/>
      <c r="AF98" s="23"/>
      <c r="AG98" s="23"/>
      <c r="AH98" s="23"/>
      <c r="AI98" s="23"/>
      <c r="AJ98" s="23"/>
      <c r="AK98" s="23"/>
      <c r="AL98" s="23"/>
      <c r="AM98" s="23"/>
      <c r="AN98" s="23"/>
      <c r="AO98" s="23"/>
      <c r="AP98" s="23"/>
      <c r="AQ98" s="23"/>
      <c r="AR98" s="23"/>
      <c r="AS98" s="23"/>
      <c r="AT98" s="23"/>
      <c r="AU98" s="23"/>
      <c r="AV98" s="23"/>
      <c r="AW98" s="23"/>
      <c r="AX98" s="23"/>
      <c r="AY98" s="23"/>
      <c r="AZ98" s="23"/>
      <c r="BA98" s="23"/>
      <c r="BB98" s="23"/>
      <c r="BC98" s="23"/>
      <c r="BD98" s="23"/>
      <c r="BE98" s="23"/>
      <c r="BF98" s="23"/>
      <c r="BG98" s="23"/>
      <c r="BH98" s="23"/>
      <c r="BI98" s="23"/>
      <c r="BJ98" s="23"/>
      <c r="BK98" s="23"/>
      <c r="BL98" s="23"/>
      <c r="BM98" s="23"/>
      <c r="BN98" s="23"/>
      <c r="BO98" s="23"/>
      <c r="BP98" s="23"/>
      <c r="BQ98" s="23"/>
      <c r="BR98" s="23"/>
      <c r="BS98" s="23"/>
      <c r="BT98" s="23"/>
      <c r="BU98" s="23"/>
      <c r="BV98" s="23"/>
      <c r="BW98" s="23"/>
      <c r="BX98" s="23"/>
      <c r="BY98" s="23"/>
      <c r="BZ98" s="23"/>
      <c r="CA98" s="23"/>
      <c r="CB98" s="23"/>
      <c r="CC98" s="23"/>
      <c r="CD98" s="23"/>
      <c r="CE98" s="23"/>
      <c r="CF98" s="23"/>
      <c r="CG98" s="23"/>
      <c r="CH98" s="23"/>
      <c r="CI98" s="23"/>
      <c r="CJ98" s="23"/>
      <c r="CK98" s="23"/>
      <c r="CL98" s="23"/>
      <c r="CM98" s="23"/>
      <c r="CN98" s="23"/>
      <c r="CO98" s="23"/>
      <c r="CP98" s="23"/>
      <c r="CQ98" s="23"/>
      <c r="CR98" s="23"/>
      <c r="CS98" s="23"/>
      <c r="CT98" s="23"/>
      <c r="CU98" s="23"/>
      <c r="CV98" s="23"/>
      <c r="CW98" s="23"/>
      <c r="CX98" s="23"/>
      <c r="CY98" s="23"/>
      <c r="CZ98" s="23"/>
      <c r="DA98" s="23"/>
      <c r="DB98" s="23"/>
      <c r="DC98" s="23"/>
      <c r="DD98" s="23"/>
      <c r="DE98" s="23"/>
      <c r="DF98" s="23"/>
      <c r="DG98" s="23"/>
      <c r="DH98" s="23"/>
      <c r="DI98" s="23"/>
      <c r="DJ98" s="23"/>
      <c r="DK98" s="23"/>
      <c r="DL98" s="23"/>
      <c r="DM98" s="23"/>
      <c r="DN98" s="23"/>
      <c r="DO98" s="23"/>
      <c r="DP98" s="23"/>
      <c r="DQ98" s="23"/>
      <c r="DR98" s="23"/>
      <c r="DS98" s="23"/>
      <c r="DT98" s="23"/>
      <c r="DU98" s="23"/>
      <c r="DV98" s="23"/>
      <c r="DW98" s="23"/>
      <c r="DX98" s="23"/>
      <c r="DY98" s="23"/>
      <c r="DZ98" s="23"/>
      <c r="EA98" s="23"/>
      <c r="EB98" s="23"/>
      <c r="EC98" s="23"/>
      <c r="ED98" s="23"/>
      <c r="EE98" s="23"/>
      <c r="EF98" s="23"/>
      <c r="EG98" s="23"/>
      <c r="EH98" s="23"/>
      <c r="EI98" s="23"/>
      <c r="EJ98" s="23"/>
      <c r="EK98" s="23"/>
      <c r="EL98" s="23"/>
      <c r="EM98" s="23"/>
      <c r="EN98" s="23"/>
      <c r="EO98" s="23"/>
      <c r="EP98" s="23"/>
      <c r="EQ98" s="23"/>
      <c r="ER98" s="23"/>
      <c r="ES98" s="23"/>
      <c r="ET98" s="23"/>
      <c r="EU98" s="23"/>
      <c r="EV98" s="23"/>
      <c r="EW98" s="23"/>
      <c r="EX98" s="23"/>
      <c r="EY98" s="23"/>
      <c r="EZ98" s="23"/>
      <c r="FA98" s="23"/>
      <c r="FB98" s="23"/>
      <c r="FC98" s="23"/>
      <c r="FD98" s="23"/>
      <c r="FE98" s="23"/>
      <c r="FF98" s="23"/>
      <c r="FG98" s="23"/>
      <c r="FH98" s="23"/>
      <c r="FI98" s="23"/>
      <c r="FJ98" s="23"/>
      <c r="FK98" s="23"/>
      <c r="FL98" s="23"/>
      <c r="FM98" s="23"/>
      <c r="FN98" s="23"/>
      <c r="FO98" s="23"/>
      <c r="FP98" s="23"/>
      <c r="FQ98" s="23"/>
      <c r="FR98" s="23"/>
      <c r="FS98" s="23"/>
      <c r="FT98" s="23"/>
      <c r="FU98" s="23"/>
      <c r="FV98" s="23"/>
      <c r="FW98" s="23"/>
      <c r="FX98" s="23"/>
      <c r="FY98" s="23"/>
      <c r="FZ98" s="23"/>
      <c r="GA98" s="23"/>
      <c r="GB98" s="23"/>
      <c r="GC98" s="23"/>
      <c r="GD98" s="23"/>
      <c r="GE98" s="23"/>
      <c r="GF98" s="23"/>
      <c r="GG98" s="23"/>
      <c r="GH98" s="23"/>
      <c r="GI98" s="23"/>
      <c r="GJ98" s="23"/>
      <c r="GK98" s="23"/>
      <c r="GL98" s="23"/>
      <c r="GM98" s="23"/>
      <c r="GN98" s="23"/>
      <c r="GO98" s="23"/>
      <c r="GP98" s="23"/>
      <c r="GQ98" s="23"/>
      <c r="GR98" s="23"/>
      <c r="GS98" s="23"/>
      <c r="GT98" s="23"/>
      <c r="GU98" s="23"/>
      <c r="GV98" s="23"/>
      <c r="GW98" s="23"/>
      <c r="GX98" s="23"/>
      <c r="GY98" s="23"/>
      <c r="GZ98" s="23"/>
      <c r="HA98" s="23"/>
      <c r="HB98" s="23"/>
      <c r="HC98" s="23"/>
      <c r="HD98" s="23"/>
      <c r="HE98" s="23"/>
      <c r="HF98" s="23"/>
      <c r="HG98" s="23"/>
      <c r="HH98" s="23"/>
      <c r="HI98" s="23"/>
      <c r="HJ98" s="23"/>
      <c r="HK98" s="23"/>
      <c r="HL98" s="23"/>
      <c r="HM98" s="23"/>
      <c r="HN98" s="23"/>
      <c r="HO98" s="23"/>
      <c r="HP98" s="23"/>
      <c r="HQ98" s="23"/>
      <c r="HR98" s="23"/>
      <c r="HS98" s="23"/>
      <c r="HT98" s="23"/>
      <c r="HU98" s="23"/>
      <c r="HV98" s="23"/>
      <c r="HW98" s="23"/>
    </row>
    <row r="99" spans="1:231" s="14" customFormat="1" ht="21" hidden="1" thickTop="1" thickBot="1">
      <c r="A99" s="599"/>
      <c r="B99" s="2133"/>
      <c r="C99" s="279"/>
      <c r="D99" s="279"/>
      <c r="E99" s="1685"/>
      <c r="F99" s="2131"/>
      <c r="G99" s="2131"/>
      <c r="H99" s="2131"/>
      <c r="I99" s="2131"/>
      <c r="J99" s="2131"/>
      <c r="K99" s="2131"/>
      <c r="L99" s="2124"/>
      <c r="M99" s="72"/>
      <c r="N99" s="72"/>
      <c r="O99" s="23"/>
      <c r="P99" s="23"/>
      <c r="Q99" s="23"/>
      <c r="R99" s="23"/>
      <c r="S99" s="23"/>
      <c r="T99" s="23"/>
      <c r="U99" s="23"/>
      <c r="V99" s="23"/>
      <c r="W99" s="23"/>
      <c r="X99" s="23"/>
      <c r="Y99" s="23"/>
      <c r="Z99" s="23"/>
      <c r="AA99" s="23"/>
      <c r="AB99" s="23"/>
      <c r="AC99" s="23"/>
      <c r="AD99" s="23"/>
      <c r="AE99" s="23"/>
      <c r="AF99" s="23"/>
      <c r="AG99" s="23"/>
      <c r="AH99" s="23"/>
      <c r="AI99" s="23"/>
      <c r="AJ99" s="23"/>
      <c r="AK99" s="23"/>
      <c r="AL99" s="23"/>
      <c r="AM99" s="23"/>
      <c r="AN99" s="23"/>
      <c r="AO99" s="23"/>
      <c r="AP99" s="23"/>
      <c r="AQ99" s="23"/>
      <c r="AR99" s="23"/>
      <c r="AS99" s="23"/>
      <c r="AT99" s="23"/>
      <c r="AU99" s="23"/>
      <c r="AV99" s="23"/>
      <c r="AW99" s="23"/>
      <c r="AX99" s="23"/>
      <c r="AY99" s="23"/>
      <c r="AZ99" s="23"/>
      <c r="BA99" s="23"/>
      <c r="BB99" s="23"/>
      <c r="BC99" s="23"/>
      <c r="BD99" s="23"/>
      <c r="BE99" s="23"/>
      <c r="BF99" s="23"/>
      <c r="BG99" s="23"/>
      <c r="BH99" s="23"/>
      <c r="BI99" s="23"/>
      <c r="BJ99" s="23"/>
      <c r="BK99" s="23"/>
      <c r="BL99" s="23"/>
      <c r="BM99" s="23"/>
      <c r="BN99" s="23"/>
      <c r="BO99" s="23"/>
      <c r="BP99" s="23"/>
      <c r="BQ99" s="23"/>
      <c r="BR99" s="23"/>
      <c r="BS99" s="23"/>
      <c r="BT99" s="23"/>
      <c r="BU99" s="23"/>
      <c r="BV99" s="23"/>
      <c r="BW99" s="23"/>
      <c r="BX99" s="23"/>
      <c r="BY99" s="23"/>
      <c r="BZ99" s="23"/>
      <c r="CA99" s="23"/>
      <c r="CB99" s="23"/>
      <c r="CC99" s="23"/>
      <c r="CD99" s="23"/>
      <c r="CE99" s="23"/>
      <c r="CF99" s="23"/>
      <c r="CG99" s="23"/>
      <c r="CH99" s="23"/>
      <c r="CI99" s="23"/>
      <c r="CJ99" s="23"/>
      <c r="CK99" s="23"/>
      <c r="CL99" s="23"/>
      <c r="CM99" s="23"/>
      <c r="CN99" s="23"/>
      <c r="CO99" s="23"/>
      <c r="CP99" s="23"/>
      <c r="CQ99" s="23"/>
      <c r="CR99" s="23"/>
      <c r="CS99" s="23"/>
      <c r="CT99" s="23"/>
      <c r="CU99" s="23"/>
      <c r="CV99" s="23"/>
      <c r="CW99" s="23"/>
      <c r="CX99" s="23"/>
      <c r="CY99" s="23"/>
      <c r="CZ99" s="23"/>
      <c r="DA99" s="23"/>
      <c r="DB99" s="23"/>
      <c r="DC99" s="23"/>
      <c r="DD99" s="23"/>
      <c r="DE99" s="23"/>
      <c r="DF99" s="23"/>
      <c r="DG99" s="23"/>
      <c r="DH99" s="23"/>
      <c r="DI99" s="23"/>
      <c r="DJ99" s="23"/>
      <c r="DK99" s="23"/>
      <c r="DL99" s="23"/>
      <c r="DM99" s="23"/>
      <c r="DN99" s="23"/>
      <c r="DO99" s="23"/>
      <c r="DP99" s="23"/>
      <c r="DQ99" s="23"/>
      <c r="DR99" s="23"/>
      <c r="DS99" s="23"/>
      <c r="DT99" s="23"/>
      <c r="DU99" s="23"/>
      <c r="DV99" s="23"/>
      <c r="DW99" s="23"/>
      <c r="DX99" s="23"/>
      <c r="DY99" s="23"/>
      <c r="DZ99" s="23"/>
      <c r="EA99" s="23"/>
      <c r="EB99" s="23"/>
      <c r="EC99" s="23"/>
      <c r="ED99" s="23"/>
      <c r="EE99" s="23"/>
      <c r="EF99" s="23"/>
      <c r="EG99" s="23"/>
      <c r="EH99" s="23"/>
      <c r="EI99" s="23"/>
      <c r="EJ99" s="23"/>
      <c r="EK99" s="23"/>
      <c r="EL99" s="23"/>
      <c r="EM99" s="23"/>
      <c r="EN99" s="23"/>
      <c r="EO99" s="23"/>
      <c r="EP99" s="23"/>
      <c r="EQ99" s="23"/>
      <c r="ER99" s="23"/>
      <c r="ES99" s="23"/>
      <c r="ET99" s="23"/>
      <c r="EU99" s="23"/>
      <c r="EV99" s="23"/>
      <c r="EW99" s="23"/>
      <c r="EX99" s="23"/>
      <c r="EY99" s="23"/>
      <c r="EZ99" s="23"/>
      <c r="FA99" s="23"/>
      <c r="FB99" s="23"/>
      <c r="FC99" s="23"/>
      <c r="FD99" s="23"/>
      <c r="FE99" s="23"/>
      <c r="FF99" s="23"/>
      <c r="FG99" s="23"/>
      <c r="FH99" s="23"/>
      <c r="FI99" s="23"/>
      <c r="FJ99" s="23"/>
      <c r="FK99" s="23"/>
      <c r="FL99" s="23"/>
      <c r="FM99" s="23"/>
      <c r="FN99" s="23"/>
      <c r="FO99" s="23"/>
      <c r="FP99" s="23"/>
      <c r="FQ99" s="23"/>
      <c r="FR99" s="23"/>
      <c r="FS99" s="23"/>
      <c r="FT99" s="23"/>
      <c r="FU99" s="23"/>
      <c r="FV99" s="23"/>
      <c r="FW99" s="23"/>
      <c r="FX99" s="23"/>
      <c r="FY99" s="23"/>
      <c r="FZ99" s="23"/>
      <c r="GA99" s="23"/>
      <c r="GB99" s="23"/>
      <c r="GC99" s="23"/>
      <c r="GD99" s="23"/>
      <c r="GE99" s="23"/>
      <c r="GF99" s="23"/>
      <c r="GG99" s="23"/>
      <c r="GH99" s="23"/>
      <c r="GI99" s="23"/>
      <c r="GJ99" s="23"/>
      <c r="GK99" s="23"/>
      <c r="GL99" s="23"/>
      <c r="GM99" s="23"/>
      <c r="GN99" s="23"/>
      <c r="GO99" s="23"/>
      <c r="GP99" s="23"/>
      <c r="GQ99" s="23"/>
      <c r="GR99" s="23"/>
      <c r="GS99" s="23"/>
      <c r="GT99" s="23"/>
      <c r="GU99" s="23"/>
      <c r="GV99" s="23"/>
      <c r="GW99" s="23"/>
      <c r="GX99" s="23"/>
      <c r="GY99" s="23"/>
      <c r="GZ99" s="23"/>
      <c r="HA99" s="23"/>
      <c r="HB99" s="23"/>
      <c r="HC99" s="23"/>
      <c r="HD99" s="23"/>
      <c r="HE99" s="23"/>
      <c r="HF99" s="23"/>
      <c r="HG99" s="23"/>
      <c r="HH99" s="23"/>
      <c r="HI99" s="23"/>
      <c r="HJ99" s="23"/>
      <c r="HK99" s="23"/>
      <c r="HL99" s="23"/>
      <c r="HM99" s="23"/>
      <c r="HN99" s="23"/>
      <c r="HO99" s="23"/>
      <c r="HP99" s="23"/>
      <c r="HQ99" s="23"/>
      <c r="HR99" s="23"/>
      <c r="HS99" s="23"/>
      <c r="HT99" s="23"/>
      <c r="HU99" s="23"/>
      <c r="HV99" s="23"/>
      <c r="HW99" s="23"/>
    </row>
    <row r="100" spans="1:231" s="14" customFormat="1" ht="21" hidden="1" thickTop="1" thickBot="1">
      <c r="A100" s="599"/>
      <c r="B100" s="1684"/>
      <c r="C100" s="76"/>
      <c r="D100" s="76"/>
      <c r="E100" s="2146">
        <v>44271</v>
      </c>
      <c r="F100" s="2130" t="s">
        <v>4948</v>
      </c>
      <c r="G100" s="2130" t="s">
        <v>5018</v>
      </c>
      <c r="H100" s="2130">
        <v>44273</v>
      </c>
      <c r="I100" s="2145">
        <f t="shared" ref="I100" si="75">H100+23</f>
        <v>44296</v>
      </c>
      <c r="J100" s="2145">
        <f t="shared" ref="J100" si="76">H100+27</f>
        <v>44300</v>
      </c>
      <c r="K100" s="2145">
        <f t="shared" ref="K100" si="77">H100+30</f>
        <v>44303</v>
      </c>
      <c r="L100" s="2124"/>
      <c r="M100" s="72"/>
      <c r="N100" s="72"/>
      <c r="O100" s="23"/>
      <c r="P100" s="23"/>
      <c r="Q100" s="23"/>
      <c r="R100" s="23"/>
      <c r="S100" s="23"/>
      <c r="T100" s="23"/>
      <c r="U100" s="23"/>
      <c r="V100" s="23"/>
      <c r="W100" s="23"/>
      <c r="X100" s="23"/>
      <c r="Y100" s="23"/>
      <c r="Z100" s="23"/>
      <c r="AA100" s="23"/>
      <c r="AB100" s="23"/>
      <c r="AC100" s="23"/>
      <c r="AD100" s="23"/>
      <c r="AE100" s="23"/>
      <c r="AF100" s="23"/>
      <c r="AG100" s="23"/>
      <c r="AH100" s="23"/>
      <c r="AI100" s="23"/>
      <c r="AJ100" s="23"/>
      <c r="AK100" s="23"/>
      <c r="AL100" s="23"/>
      <c r="AM100" s="23"/>
      <c r="AN100" s="23"/>
      <c r="AO100" s="23"/>
      <c r="AP100" s="23"/>
      <c r="AQ100" s="23"/>
      <c r="AR100" s="23"/>
      <c r="AS100" s="23"/>
      <c r="AT100" s="23"/>
      <c r="AU100" s="23"/>
      <c r="AV100" s="23"/>
      <c r="AW100" s="23"/>
      <c r="AX100" s="23"/>
      <c r="AY100" s="23"/>
      <c r="AZ100" s="23"/>
      <c r="BA100" s="23"/>
      <c r="BB100" s="23"/>
      <c r="BC100" s="23"/>
      <c r="BD100" s="23"/>
      <c r="BE100" s="23"/>
      <c r="BF100" s="23"/>
      <c r="BG100" s="23"/>
      <c r="BH100" s="23"/>
      <c r="BI100" s="23"/>
      <c r="BJ100" s="23"/>
      <c r="BK100" s="23"/>
      <c r="BL100" s="23"/>
      <c r="BM100" s="23"/>
      <c r="BN100" s="23"/>
      <c r="BO100" s="23"/>
      <c r="BP100" s="23"/>
      <c r="BQ100" s="23"/>
      <c r="BR100" s="23"/>
      <c r="BS100" s="23"/>
      <c r="BT100" s="23"/>
      <c r="BU100" s="23"/>
      <c r="BV100" s="23"/>
      <c r="BW100" s="23"/>
      <c r="BX100" s="23"/>
      <c r="BY100" s="23"/>
      <c r="BZ100" s="23"/>
      <c r="CA100" s="23"/>
      <c r="CB100" s="23"/>
      <c r="CC100" s="23"/>
      <c r="CD100" s="23"/>
      <c r="CE100" s="23"/>
      <c r="CF100" s="23"/>
      <c r="CG100" s="23"/>
      <c r="CH100" s="23"/>
      <c r="CI100" s="23"/>
      <c r="CJ100" s="23"/>
      <c r="CK100" s="23"/>
      <c r="CL100" s="23"/>
      <c r="CM100" s="23"/>
      <c r="CN100" s="23"/>
      <c r="CO100" s="23"/>
      <c r="CP100" s="23"/>
      <c r="CQ100" s="23"/>
      <c r="CR100" s="23"/>
      <c r="CS100" s="23"/>
      <c r="CT100" s="23"/>
      <c r="CU100" s="23"/>
      <c r="CV100" s="23"/>
      <c r="CW100" s="23"/>
      <c r="CX100" s="23"/>
      <c r="CY100" s="23"/>
      <c r="CZ100" s="23"/>
      <c r="DA100" s="23"/>
      <c r="DB100" s="23"/>
      <c r="DC100" s="23"/>
      <c r="DD100" s="23"/>
      <c r="DE100" s="23"/>
      <c r="DF100" s="23"/>
      <c r="DG100" s="23"/>
      <c r="DH100" s="23"/>
      <c r="DI100" s="23"/>
      <c r="DJ100" s="23"/>
      <c r="DK100" s="23"/>
      <c r="DL100" s="23"/>
      <c r="DM100" s="23"/>
      <c r="DN100" s="23"/>
      <c r="DO100" s="23"/>
      <c r="DP100" s="23"/>
      <c r="DQ100" s="23"/>
      <c r="DR100" s="23"/>
      <c r="DS100" s="23"/>
      <c r="DT100" s="23"/>
      <c r="DU100" s="23"/>
      <c r="DV100" s="23"/>
      <c r="DW100" s="23"/>
      <c r="DX100" s="23"/>
      <c r="DY100" s="23"/>
      <c r="DZ100" s="23"/>
      <c r="EA100" s="23"/>
      <c r="EB100" s="23"/>
      <c r="EC100" s="23"/>
      <c r="ED100" s="23"/>
      <c r="EE100" s="23"/>
      <c r="EF100" s="23"/>
      <c r="EG100" s="23"/>
      <c r="EH100" s="23"/>
      <c r="EI100" s="23"/>
      <c r="EJ100" s="23"/>
      <c r="EK100" s="23"/>
      <c r="EL100" s="23"/>
      <c r="EM100" s="23"/>
      <c r="EN100" s="23"/>
      <c r="EO100" s="23"/>
      <c r="EP100" s="23"/>
      <c r="EQ100" s="23"/>
      <c r="ER100" s="23"/>
      <c r="ES100" s="23"/>
      <c r="ET100" s="23"/>
      <c r="EU100" s="23"/>
      <c r="EV100" s="23"/>
      <c r="EW100" s="23"/>
      <c r="EX100" s="23"/>
      <c r="EY100" s="23"/>
      <c r="EZ100" s="23"/>
      <c r="FA100" s="23"/>
      <c r="FB100" s="23"/>
      <c r="FC100" s="23"/>
      <c r="FD100" s="23"/>
      <c r="FE100" s="23"/>
      <c r="FF100" s="23"/>
      <c r="FG100" s="23"/>
      <c r="FH100" s="23"/>
      <c r="FI100" s="23"/>
      <c r="FJ100" s="23"/>
      <c r="FK100" s="23"/>
      <c r="FL100" s="23"/>
      <c r="FM100" s="23"/>
      <c r="FN100" s="23"/>
      <c r="FO100" s="23"/>
      <c r="FP100" s="23"/>
      <c r="FQ100" s="23"/>
      <c r="FR100" s="23"/>
      <c r="FS100" s="23"/>
      <c r="FT100" s="23"/>
      <c r="FU100" s="23"/>
      <c r="FV100" s="23"/>
      <c r="FW100" s="23"/>
      <c r="FX100" s="23"/>
      <c r="FY100" s="23"/>
      <c r="FZ100" s="23"/>
      <c r="GA100" s="23"/>
      <c r="GB100" s="23"/>
      <c r="GC100" s="23"/>
      <c r="GD100" s="23"/>
      <c r="GE100" s="23"/>
      <c r="GF100" s="23"/>
      <c r="GG100" s="23"/>
      <c r="GH100" s="23"/>
      <c r="GI100" s="23"/>
      <c r="GJ100" s="23"/>
      <c r="GK100" s="23"/>
      <c r="GL100" s="23"/>
      <c r="GM100" s="23"/>
      <c r="GN100" s="23"/>
      <c r="GO100" s="23"/>
      <c r="GP100" s="23"/>
      <c r="GQ100" s="23"/>
      <c r="GR100" s="23"/>
      <c r="GS100" s="23"/>
      <c r="GT100" s="23"/>
      <c r="GU100" s="23"/>
      <c r="GV100" s="23"/>
      <c r="GW100" s="23"/>
      <c r="GX100" s="23"/>
      <c r="GY100" s="23"/>
      <c r="GZ100" s="23"/>
      <c r="HA100" s="23"/>
      <c r="HB100" s="23"/>
      <c r="HC100" s="23"/>
      <c r="HD100" s="23"/>
      <c r="HE100" s="23"/>
      <c r="HF100" s="23"/>
      <c r="HG100" s="23"/>
      <c r="HH100" s="23"/>
      <c r="HI100" s="23"/>
      <c r="HJ100" s="23"/>
      <c r="HK100" s="23"/>
      <c r="HL100" s="23"/>
      <c r="HM100" s="23"/>
      <c r="HN100" s="23"/>
      <c r="HO100" s="23"/>
      <c r="HP100" s="23"/>
      <c r="HQ100" s="23"/>
      <c r="HR100" s="23"/>
      <c r="HS100" s="23"/>
      <c r="HT100" s="23"/>
      <c r="HU100" s="23"/>
      <c r="HV100" s="23"/>
      <c r="HW100" s="23"/>
    </row>
    <row r="101" spans="1:231" s="14" customFormat="1" ht="21" hidden="1" thickTop="1" thickBot="1">
      <c r="A101" s="599"/>
      <c r="B101" s="2133" t="s">
        <v>2684</v>
      </c>
      <c r="C101" s="279" t="s">
        <v>4774</v>
      </c>
      <c r="D101" s="279">
        <v>44240</v>
      </c>
      <c r="E101" s="1484"/>
      <c r="F101" s="2131"/>
      <c r="G101" s="2131"/>
      <c r="H101" s="2131"/>
      <c r="I101" s="2131"/>
      <c r="J101" s="2131"/>
      <c r="K101" s="2131"/>
      <c r="L101" s="2124"/>
      <c r="M101" s="72"/>
      <c r="N101" s="72"/>
      <c r="O101" s="23"/>
      <c r="P101" s="23"/>
      <c r="Q101" s="23"/>
      <c r="R101" s="23"/>
      <c r="S101" s="23"/>
      <c r="T101" s="23"/>
      <c r="U101" s="23"/>
      <c r="V101" s="23"/>
      <c r="W101" s="23"/>
      <c r="X101" s="23"/>
      <c r="Y101" s="23"/>
      <c r="Z101" s="23"/>
      <c r="AA101" s="23"/>
      <c r="AB101" s="23"/>
      <c r="AC101" s="23"/>
      <c r="AD101" s="23"/>
      <c r="AE101" s="23"/>
      <c r="AF101" s="23"/>
      <c r="AG101" s="23"/>
      <c r="AH101" s="23"/>
      <c r="AI101" s="23"/>
      <c r="AJ101" s="23"/>
      <c r="AK101" s="23"/>
      <c r="AL101" s="23"/>
      <c r="AM101" s="23"/>
      <c r="AN101" s="23"/>
      <c r="AO101" s="23"/>
      <c r="AP101" s="23"/>
      <c r="AQ101" s="23"/>
      <c r="AR101" s="23"/>
      <c r="AS101" s="23"/>
      <c r="AT101" s="23"/>
      <c r="AU101" s="23"/>
      <c r="AV101" s="23"/>
      <c r="AW101" s="23"/>
      <c r="AX101" s="23"/>
      <c r="AY101" s="23"/>
      <c r="AZ101" s="23"/>
      <c r="BA101" s="23"/>
      <c r="BB101" s="23"/>
      <c r="BC101" s="23"/>
      <c r="BD101" s="23"/>
      <c r="BE101" s="23"/>
      <c r="BF101" s="23"/>
      <c r="BG101" s="23"/>
      <c r="BH101" s="23"/>
      <c r="BI101" s="23"/>
      <c r="BJ101" s="23"/>
      <c r="BK101" s="23"/>
      <c r="BL101" s="23"/>
      <c r="BM101" s="23"/>
      <c r="BN101" s="23"/>
      <c r="BO101" s="23"/>
      <c r="BP101" s="23"/>
      <c r="BQ101" s="23"/>
      <c r="BR101" s="23"/>
      <c r="BS101" s="23"/>
      <c r="BT101" s="23"/>
      <c r="BU101" s="23"/>
      <c r="BV101" s="23"/>
      <c r="BW101" s="23"/>
      <c r="BX101" s="23"/>
      <c r="BY101" s="23"/>
      <c r="BZ101" s="23"/>
      <c r="CA101" s="23"/>
      <c r="CB101" s="23"/>
      <c r="CC101" s="23"/>
      <c r="CD101" s="23"/>
      <c r="CE101" s="23"/>
      <c r="CF101" s="23"/>
      <c r="CG101" s="23"/>
      <c r="CH101" s="23"/>
      <c r="CI101" s="23"/>
      <c r="CJ101" s="23"/>
      <c r="CK101" s="23"/>
      <c r="CL101" s="23"/>
      <c r="CM101" s="23"/>
      <c r="CN101" s="23"/>
      <c r="CO101" s="23"/>
      <c r="CP101" s="23"/>
      <c r="CQ101" s="23"/>
      <c r="CR101" s="23"/>
      <c r="CS101" s="23"/>
      <c r="CT101" s="23"/>
      <c r="CU101" s="23"/>
      <c r="CV101" s="23"/>
      <c r="CW101" s="23"/>
      <c r="CX101" s="23"/>
      <c r="CY101" s="23"/>
      <c r="CZ101" s="23"/>
      <c r="DA101" s="23"/>
      <c r="DB101" s="23"/>
      <c r="DC101" s="23"/>
      <c r="DD101" s="23"/>
      <c r="DE101" s="23"/>
      <c r="DF101" s="23"/>
      <c r="DG101" s="23"/>
      <c r="DH101" s="23"/>
      <c r="DI101" s="23"/>
      <c r="DJ101" s="23"/>
      <c r="DK101" s="23"/>
      <c r="DL101" s="23"/>
      <c r="DM101" s="23"/>
      <c r="DN101" s="23"/>
      <c r="DO101" s="23"/>
      <c r="DP101" s="23"/>
      <c r="DQ101" s="23"/>
      <c r="DR101" s="23"/>
      <c r="DS101" s="23"/>
      <c r="DT101" s="23"/>
      <c r="DU101" s="23"/>
      <c r="DV101" s="23"/>
      <c r="DW101" s="23"/>
      <c r="DX101" s="23"/>
      <c r="DY101" s="23"/>
      <c r="DZ101" s="23"/>
      <c r="EA101" s="23"/>
      <c r="EB101" s="23"/>
      <c r="EC101" s="23"/>
      <c r="ED101" s="23"/>
      <c r="EE101" s="23"/>
      <c r="EF101" s="23"/>
      <c r="EG101" s="23"/>
      <c r="EH101" s="23"/>
      <c r="EI101" s="23"/>
      <c r="EJ101" s="23"/>
      <c r="EK101" s="23"/>
      <c r="EL101" s="23"/>
      <c r="EM101" s="23"/>
      <c r="EN101" s="23"/>
      <c r="EO101" s="23"/>
      <c r="EP101" s="23"/>
      <c r="EQ101" s="23"/>
      <c r="ER101" s="23"/>
      <c r="ES101" s="23"/>
      <c r="ET101" s="23"/>
      <c r="EU101" s="23"/>
      <c r="EV101" s="23"/>
      <c r="EW101" s="23"/>
      <c r="EX101" s="23"/>
      <c r="EY101" s="23"/>
      <c r="EZ101" s="23"/>
      <c r="FA101" s="23"/>
      <c r="FB101" s="23"/>
      <c r="FC101" s="23"/>
      <c r="FD101" s="23"/>
      <c r="FE101" s="23"/>
      <c r="FF101" s="23"/>
      <c r="FG101" s="23"/>
      <c r="FH101" s="23"/>
      <c r="FI101" s="23"/>
      <c r="FJ101" s="23"/>
      <c r="FK101" s="23"/>
      <c r="FL101" s="23"/>
      <c r="FM101" s="23"/>
      <c r="FN101" s="23"/>
      <c r="FO101" s="23"/>
      <c r="FP101" s="23"/>
      <c r="FQ101" s="23"/>
      <c r="FR101" s="23"/>
      <c r="FS101" s="23"/>
      <c r="FT101" s="23"/>
      <c r="FU101" s="23"/>
      <c r="FV101" s="23"/>
      <c r="FW101" s="23"/>
      <c r="FX101" s="23"/>
      <c r="FY101" s="23"/>
      <c r="FZ101" s="23"/>
      <c r="GA101" s="23"/>
      <c r="GB101" s="23"/>
      <c r="GC101" s="23"/>
      <c r="GD101" s="23"/>
      <c r="GE101" s="23"/>
      <c r="GF101" s="23"/>
      <c r="GG101" s="23"/>
      <c r="GH101" s="23"/>
      <c r="GI101" s="23"/>
      <c r="GJ101" s="23"/>
      <c r="GK101" s="23"/>
      <c r="GL101" s="23"/>
      <c r="GM101" s="23"/>
      <c r="GN101" s="23"/>
      <c r="GO101" s="23"/>
      <c r="GP101" s="23"/>
      <c r="GQ101" s="23"/>
      <c r="GR101" s="23"/>
      <c r="GS101" s="23"/>
      <c r="GT101" s="23"/>
      <c r="GU101" s="23"/>
      <c r="GV101" s="23"/>
      <c r="GW101" s="23"/>
      <c r="GX101" s="23"/>
      <c r="GY101" s="23"/>
      <c r="GZ101" s="23"/>
      <c r="HA101" s="23"/>
      <c r="HB101" s="23"/>
      <c r="HC101" s="23"/>
      <c r="HD101" s="23"/>
      <c r="HE101" s="23"/>
      <c r="HF101" s="23"/>
      <c r="HG101" s="23"/>
      <c r="HH101" s="23"/>
      <c r="HI101" s="23"/>
      <c r="HJ101" s="23"/>
      <c r="HK101" s="23"/>
      <c r="HL101" s="23"/>
      <c r="HM101" s="23"/>
      <c r="HN101" s="23"/>
      <c r="HO101" s="23"/>
      <c r="HP101" s="23"/>
      <c r="HQ101" s="23"/>
      <c r="HR101" s="23"/>
      <c r="HS101" s="23"/>
      <c r="HT101" s="23"/>
      <c r="HU101" s="23"/>
      <c r="HV101" s="23"/>
      <c r="HW101" s="23"/>
    </row>
    <row r="102" spans="1:231" s="14" customFormat="1" ht="21" hidden="1" thickTop="1" thickBot="1">
      <c r="A102" s="599"/>
      <c r="B102" s="1684"/>
      <c r="C102" s="76"/>
      <c r="D102" s="76"/>
      <c r="E102" s="2146">
        <v>44276</v>
      </c>
      <c r="F102" s="2130" t="s">
        <v>5005</v>
      </c>
      <c r="G102" s="2130" t="s">
        <v>5019</v>
      </c>
      <c r="H102" s="2130">
        <v>44280</v>
      </c>
      <c r="I102" s="2145">
        <f t="shared" ref="I102" si="78">H102+23</f>
        <v>44303</v>
      </c>
      <c r="J102" s="2145">
        <f t="shared" ref="J102" si="79">H102+27</f>
        <v>44307</v>
      </c>
      <c r="K102" s="2145">
        <f t="shared" ref="K102" si="80">H102+30</f>
        <v>44310</v>
      </c>
      <c r="L102" s="2124"/>
      <c r="M102" s="72"/>
      <c r="N102" s="72"/>
      <c r="O102" s="23"/>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c r="AM102" s="23"/>
      <c r="AN102" s="23"/>
      <c r="AO102" s="23"/>
      <c r="AP102" s="23"/>
      <c r="AQ102" s="23"/>
      <c r="AR102" s="23"/>
      <c r="AS102" s="23"/>
      <c r="AT102" s="23"/>
      <c r="AU102" s="23"/>
      <c r="AV102" s="23"/>
      <c r="AW102" s="23"/>
      <c r="AX102" s="23"/>
      <c r="AY102" s="23"/>
      <c r="AZ102" s="23"/>
      <c r="BA102" s="23"/>
      <c r="BB102" s="23"/>
      <c r="BC102" s="23"/>
      <c r="BD102" s="23"/>
      <c r="BE102" s="23"/>
      <c r="BF102" s="23"/>
      <c r="BG102" s="23"/>
      <c r="BH102" s="23"/>
      <c r="BI102" s="23"/>
      <c r="BJ102" s="23"/>
      <c r="BK102" s="23"/>
      <c r="BL102" s="23"/>
      <c r="BM102" s="23"/>
      <c r="BN102" s="23"/>
      <c r="BO102" s="23"/>
      <c r="BP102" s="23"/>
      <c r="BQ102" s="23"/>
      <c r="BR102" s="23"/>
      <c r="BS102" s="23"/>
      <c r="BT102" s="23"/>
      <c r="BU102" s="23"/>
      <c r="BV102" s="23"/>
      <c r="BW102" s="23"/>
      <c r="BX102" s="23"/>
      <c r="BY102" s="23"/>
      <c r="BZ102" s="23"/>
      <c r="CA102" s="23"/>
      <c r="CB102" s="23"/>
      <c r="CC102" s="23"/>
      <c r="CD102" s="23"/>
      <c r="CE102" s="23"/>
      <c r="CF102" s="23"/>
      <c r="CG102" s="23"/>
      <c r="CH102" s="23"/>
      <c r="CI102" s="23"/>
      <c r="CJ102" s="23"/>
      <c r="CK102" s="23"/>
      <c r="CL102" s="23"/>
      <c r="CM102" s="23"/>
      <c r="CN102" s="23"/>
      <c r="CO102" s="23"/>
      <c r="CP102" s="23"/>
      <c r="CQ102" s="23"/>
      <c r="CR102" s="23"/>
      <c r="CS102" s="23"/>
      <c r="CT102" s="23"/>
      <c r="CU102" s="23"/>
      <c r="CV102" s="23"/>
      <c r="CW102" s="23"/>
      <c r="CX102" s="23"/>
      <c r="CY102" s="23"/>
      <c r="CZ102" s="23"/>
      <c r="DA102" s="23"/>
      <c r="DB102" s="23"/>
      <c r="DC102" s="23"/>
      <c r="DD102" s="23"/>
      <c r="DE102" s="23"/>
      <c r="DF102" s="23"/>
      <c r="DG102" s="23"/>
      <c r="DH102" s="23"/>
      <c r="DI102" s="23"/>
      <c r="DJ102" s="23"/>
      <c r="DK102" s="23"/>
      <c r="DL102" s="23"/>
      <c r="DM102" s="23"/>
      <c r="DN102" s="23"/>
      <c r="DO102" s="23"/>
      <c r="DP102" s="23"/>
      <c r="DQ102" s="23"/>
      <c r="DR102" s="23"/>
      <c r="DS102" s="23"/>
      <c r="DT102" s="23"/>
      <c r="DU102" s="23"/>
      <c r="DV102" s="23"/>
      <c r="DW102" s="23"/>
      <c r="DX102" s="23"/>
      <c r="DY102" s="23"/>
      <c r="DZ102" s="23"/>
      <c r="EA102" s="23"/>
      <c r="EB102" s="23"/>
      <c r="EC102" s="23"/>
      <c r="ED102" s="23"/>
      <c r="EE102" s="23"/>
      <c r="EF102" s="23"/>
      <c r="EG102" s="23"/>
      <c r="EH102" s="23"/>
      <c r="EI102" s="23"/>
      <c r="EJ102" s="23"/>
      <c r="EK102" s="23"/>
      <c r="EL102" s="23"/>
      <c r="EM102" s="23"/>
      <c r="EN102" s="23"/>
      <c r="EO102" s="23"/>
      <c r="EP102" s="23"/>
      <c r="EQ102" s="23"/>
      <c r="ER102" s="23"/>
      <c r="ES102" s="23"/>
      <c r="ET102" s="23"/>
      <c r="EU102" s="23"/>
      <c r="EV102" s="23"/>
      <c r="EW102" s="23"/>
      <c r="EX102" s="23"/>
      <c r="EY102" s="23"/>
      <c r="EZ102" s="23"/>
      <c r="FA102" s="23"/>
      <c r="FB102" s="23"/>
      <c r="FC102" s="23"/>
      <c r="FD102" s="23"/>
      <c r="FE102" s="23"/>
      <c r="FF102" s="23"/>
      <c r="FG102" s="23"/>
      <c r="FH102" s="23"/>
      <c r="FI102" s="23"/>
      <c r="FJ102" s="23"/>
      <c r="FK102" s="23"/>
      <c r="FL102" s="23"/>
      <c r="FM102" s="23"/>
      <c r="FN102" s="23"/>
      <c r="FO102" s="23"/>
      <c r="FP102" s="23"/>
      <c r="FQ102" s="23"/>
      <c r="FR102" s="23"/>
      <c r="FS102" s="23"/>
      <c r="FT102" s="23"/>
      <c r="FU102" s="23"/>
      <c r="FV102" s="23"/>
      <c r="FW102" s="23"/>
      <c r="FX102" s="23"/>
      <c r="FY102" s="23"/>
      <c r="FZ102" s="23"/>
      <c r="GA102" s="23"/>
      <c r="GB102" s="23"/>
      <c r="GC102" s="23"/>
      <c r="GD102" s="23"/>
      <c r="GE102" s="23"/>
      <c r="GF102" s="23"/>
      <c r="GG102" s="23"/>
      <c r="GH102" s="23"/>
      <c r="GI102" s="23"/>
      <c r="GJ102" s="23"/>
      <c r="GK102" s="23"/>
      <c r="GL102" s="23"/>
      <c r="GM102" s="23"/>
      <c r="GN102" s="23"/>
      <c r="GO102" s="23"/>
      <c r="GP102" s="23"/>
      <c r="GQ102" s="23"/>
      <c r="GR102" s="23"/>
      <c r="GS102" s="23"/>
      <c r="GT102" s="23"/>
      <c r="GU102" s="23"/>
      <c r="GV102" s="23"/>
      <c r="GW102" s="23"/>
      <c r="GX102" s="23"/>
      <c r="GY102" s="23"/>
      <c r="GZ102" s="23"/>
      <c r="HA102" s="23"/>
      <c r="HB102" s="23"/>
      <c r="HC102" s="23"/>
      <c r="HD102" s="23"/>
      <c r="HE102" s="23"/>
      <c r="HF102" s="23"/>
      <c r="HG102" s="23"/>
      <c r="HH102" s="23"/>
      <c r="HI102" s="23"/>
      <c r="HJ102" s="23"/>
      <c r="HK102" s="23"/>
      <c r="HL102" s="23"/>
      <c r="HM102" s="23"/>
      <c r="HN102" s="23"/>
      <c r="HO102" s="23"/>
      <c r="HP102" s="23"/>
      <c r="HQ102" s="23"/>
      <c r="HR102" s="23"/>
      <c r="HS102" s="23"/>
      <c r="HT102" s="23"/>
      <c r="HU102" s="23"/>
      <c r="HV102" s="23"/>
      <c r="HW102" s="23"/>
    </row>
    <row r="103" spans="1:231" s="14" customFormat="1" ht="21" hidden="1" thickTop="1" thickBot="1">
      <c r="A103" s="599"/>
      <c r="B103" s="2133" t="s">
        <v>2791</v>
      </c>
      <c r="C103" s="279" t="s">
        <v>4776</v>
      </c>
      <c r="D103" s="279">
        <v>44242</v>
      </c>
      <c r="E103" s="2147"/>
      <c r="F103" s="2131"/>
      <c r="G103" s="2131"/>
      <c r="H103" s="2131"/>
      <c r="I103" s="2131"/>
      <c r="J103" s="2131"/>
      <c r="K103" s="2131"/>
      <c r="L103" s="2124"/>
      <c r="M103" s="72"/>
      <c r="N103" s="72"/>
      <c r="O103" s="23"/>
      <c r="P103" s="23"/>
      <c r="Q103" s="23"/>
      <c r="R103" s="23"/>
      <c r="S103" s="23"/>
      <c r="T103" s="23"/>
      <c r="U103" s="23"/>
      <c r="V103" s="23"/>
      <c r="W103" s="23"/>
      <c r="X103" s="23"/>
      <c r="Y103" s="23"/>
      <c r="Z103" s="23"/>
      <c r="AA103" s="23"/>
      <c r="AB103" s="23"/>
      <c r="AC103" s="23"/>
      <c r="AD103" s="23"/>
      <c r="AE103" s="23"/>
      <c r="AF103" s="23"/>
      <c r="AG103" s="23"/>
      <c r="AH103" s="23"/>
      <c r="AI103" s="23"/>
      <c r="AJ103" s="23"/>
      <c r="AK103" s="23"/>
      <c r="AL103" s="23"/>
      <c r="AM103" s="23"/>
      <c r="AN103" s="23"/>
      <c r="AO103" s="23"/>
      <c r="AP103" s="23"/>
      <c r="AQ103" s="23"/>
      <c r="AR103" s="23"/>
      <c r="AS103" s="23"/>
      <c r="AT103" s="23"/>
      <c r="AU103" s="23"/>
      <c r="AV103" s="23"/>
      <c r="AW103" s="23"/>
      <c r="AX103" s="23"/>
      <c r="AY103" s="23"/>
      <c r="AZ103" s="23"/>
      <c r="BA103" s="23"/>
      <c r="BB103" s="23"/>
      <c r="BC103" s="23"/>
      <c r="BD103" s="23"/>
      <c r="BE103" s="23"/>
      <c r="BF103" s="23"/>
      <c r="BG103" s="23"/>
      <c r="BH103" s="23"/>
      <c r="BI103" s="23"/>
      <c r="BJ103" s="23"/>
      <c r="BK103" s="23"/>
      <c r="BL103" s="23"/>
      <c r="BM103" s="23"/>
      <c r="BN103" s="23"/>
      <c r="BO103" s="23"/>
      <c r="BP103" s="23"/>
      <c r="BQ103" s="23"/>
      <c r="BR103" s="23"/>
      <c r="BS103" s="23"/>
      <c r="BT103" s="23"/>
      <c r="BU103" s="23"/>
      <c r="BV103" s="23"/>
      <c r="BW103" s="23"/>
      <c r="BX103" s="23"/>
      <c r="BY103" s="23"/>
      <c r="BZ103" s="23"/>
      <c r="CA103" s="23"/>
      <c r="CB103" s="23"/>
      <c r="CC103" s="23"/>
      <c r="CD103" s="23"/>
      <c r="CE103" s="23"/>
      <c r="CF103" s="23"/>
      <c r="CG103" s="23"/>
      <c r="CH103" s="23"/>
      <c r="CI103" s="23"/>
      <c r="CJ103" s="23"/>
      <c r="CK103" s="23"/>
      <c r="CL103" s="23"/>
      <c r="CM103" s="23"/>
      <c r="CN103" s="23"/>
      <c r="CO103" s="23"/>
      <c r="CP103" s="23"/>
      <c r="CQ103" s="23"/>
      <c r="CR103" s="23"/>
      <c r="CS103" s="23"/>
      <c r="CT103" s="23"/>
      <c r="CU103" s="23"/>
      <c r="CV103" s="23"/>
      <c r="CW103" s="23"/>
      <c r="CX103" s="23"/>
      <c r="CY103" s="23"/>
      <c r="CZ103" s="23"/>
      <c r="DA103" s="23"/>
      <c r="DB103" s="23"/>
      <c r="DC103" s="23"/>
      <c r="DD103" s="23"/>
      <c r="DE103" s="23"/>
      <c r="DF103" s="23"/>
      <c r="DG103" s="23"/>
      <c r="DH103" s="23"/>
      <c r="DI103" s="23"/>
      <c r="DJ103" s="23"/>
      <c r="DK103" s="23"/>
      <c r="DL103" s="23"/>
      <c r="DM103" s="23"/>
      <c r="DN103" s="23"/>
      <c r="DO103" s="23"/>
      <c r="DP103" s="23"/>
      <c r="DQ103" s="23"/>
      <c r="DR103" s="23"/>
      <c r="DS103" s="23"/>
      <c r="DT103" s="23"/>
      <c r="DU103" s="23"/>
      <c r="DV103" s="23"/>
      <c r="DW103" s="23"/>
      <c r="DX103" s="23"/>
      <c r="DY103" s="23"/>
      <c r="DZ103" s="23"/>
      <c r="EA103" s="23"/>
      <c r="EB103" s="23"/>
      <c r="EC103" s="23"/>
      <c r="ED103" s="23"/>
      <c r="EE103" s="23"/>
      <c r="EF103" s="23"/>
      <c r="EG103" s="23"/>
      <c r="EH103" s="23"/>
      <c r="EI103" s="23"/>
      <c r="EJ103" s="23"/>
      <c r="EK103" s="23"/>
      <c r="EL103" s="23"/>
      <c r="EM103" s="23"/>
      <c r="EN103" s="23"/>
      <c r="EO103" s="23"/>
      <c r="EP103" s="23"/>
      <c r="EQ103" s="23"/>
      <c r="ER103" s="23"/>
      <c r="ES103" s="23"/>
      <c r="ET103" s="23"/>
      <c r="EU103" s="23"/>
      <c r="EV103" s="23"/>
      <c r="EW103" s="23"/>
      <c r="EX103" s="23"/>
      <c r="EY103" s="23"/>
      <c r="EZ103" s="23"/>
      <c r="FA103" s="23"/>
      <c r="FB103" s="23"/>
      <c r="FC103" s="23"/>
      <c r="FD103" s="23"/>
      <c r="FE103" s="23"/>
      <c r="FF103" s="23"/>
      <c r="FG103" s="23"/>
      <c r="FH103" s="23"/>
      <c r="FI103" s="23"/>
      <c r="FJ103" s="23"/>
      <c r="FK103" s="23"/>
      <c r="FL103" s="23"/>
      <c r="FM103" s="23"/>
      <c r="FN103" s="23"/>
      <c r="FO103" s="23"/>
      <c r="FP103" s="23"/>
      <c r="FQ103" s="23"/>
      <c r="FR103" s="23"/>
      <c r="FS103" s="23"/>
      <c r="FT103" s="23"/>
      <c r="FU103" s="23"/>
      <c r="FV103" s="23"/>
      <c r="FW103" s="23"/>
      <c r="FX103" s="23"/>
      <c r="FY103" s="23"/>
      <c r="FZ103" s="23"/>
      <c r="GA103" s="23"/>
      <c r="GB103" s="23"/>
      <c r="GC103" s="23"/>
      <c r="GD103" s="23"/>
      <c r="GE103" s="23"/>
      <c r="GF103" s="23"/>
      <c r="GG103" s="23"/>
      <c r="GH103" s="23"/>
      <c r="GI103" s="23"/>
      <c r="GJ103" s="23"/>
      <c r="GK103" s="23"/>
      <c r="GL103" s="23"/>
      <c r="GM103" s="23"/>
      <c r="GN103" s="23"/>
      <c r="GO103" s="23"/>
      <c r="GP103" s="23"/>
      <c r="GQ103" s="23"/>
      <c r="GR103" s="23"/>
      <c r="GS103" s="23"/>
      <c r="GT103" s="23"/>
      <c r="GU103" s="23"/>
      <c r="GV103" s="23"/>
      <c r="GW103" s="23"/>
      <c r="GX103" s="23"/>
      <c r="GY103" s="23"/>
      <c r="GZ103" s="23"/>
      <c r="HA103" s="23"/>
      <c r="HB103" s="23"/>
      <c r="HC103" s="23"/>
      <c r="HD103" s="23"/>
      <c r="HE103" s="23"/>
      <c r="HF103" s="23"/>
      <c r="HG103" s="23"/>
      <c r="HH103" s="23"/>
      <c r="HI103" s="23"/>
      <c r="HJ103" s="23"/>
      <c r="HK103" s="23"/>
      <c r="HL103" s="23"/>
      <c r="HM103" s="23"/>
      <c r="HN103" s="23"/>
      <c r="HO103" s="23"/>
      <c r="HP103" s="23"/>
      <c r="HQ103" s="23"/>
      <c r="HR103" s="23"/>
      <c r="HS103" s="23"/>
      <c r="HT103" s="23"/>
      <c r="HU103" s="23"/>
      <c r="HV103" s="23"/>
      <c r="HW103" s="23"/>
    </row>
    <row r="104" spans="1:231" s="14" customFormat="1" ht="21" hidden="1" thickTop="1" thickBot="1">
      <c r="A104" s="599"/>
      <c r="B104" s="1684"/>
      <c r="C104" s="76"/>
      <c r="D104" s="76"/>
      <c r="E104" s="2146">
        <v>44281</v>
      </c>
      <c r="F104" s="2130" t="s">
        <v>5007</v>
      </c>
      <c r="G104" s="2130" t="s">
        <v>5020</v>
      </c>
      <c r="H104" s="2130">
        <v>44293</v>
      </c>
      <c r="I104" s="2145">
        <f t="shared" ref="I104" si="81">H104+23</f>
        <v>44316</v>
      </c>
      <c r="J104" s="2145">
        <f t="shared" ref="J104" si="82">H104+27</f>
        <v>44320</v>
      </c>
      <c r="K104" s="2145">
        <f t="shared" ref="K104" si="83">H104+30</f>
        <v>44323</v>
      </c>
      <c r="L104" s="2124"/>
      <c r="M104" s="72"/>
      <c r="N104" s="72"/>
      <c r="O104" s="23"/>
      <c r="P104" s="23"/>
      <c r="Q104" s="23"/>
      <c r="R104" s="23"/>
      <c r="S104" s="23"/>
      <c r="T104" s="23"/>
      <c r="U104" s="23"/>
      <c r="V104" s="23"/>
      <c r="W104" s="23"/>
      <c r="X104" s="23"/>
      <c r="Y104" s="23"/>
      <c r="Z104" s="23"/>
      <c r="AA104" s="23"/>
      <c r="AB104" s="23"/>
      <c r="AC104" s="23"/>
      <c r="AD104" s="23"/>
      <c r="AE104" s="23"/>
      <c r="AF104" s="23"/>
      <c r="AG104" s="23"/>
      <c r="AH104" s="23"/>
      <c r="AI104" s="23"/>
      <c r="AJ104" s="23"/>
      <c r="AK104" s="23"/>
      <c r="AL104" s="23"/>
      <c r="AM104" s="23"/>
      <c r="AN104" s="23"/>
      <c r="AO104" s="23"/>
      <c r="AP104" s="23"/>
      <c r="AQ104" s="23"/>
      <c r="AR104" s="23"/>
      <c r="AS104" s="23"/>
      <c r="AT104" s="23"/>
      <c r="AU104" s="23"/>
      <c r="AV104" s="23"/>
      <c r="AW104" s="23"/>
      <c r="AX104" s="23"/>
      <c r="AY104" s="23"/>
      <c r="AZ104" s="23"/>
      <c r="BA104" s="23"/>
      <c r="BB104" s="23"/>
      <c r="BC104" s="23"/>
      <c r="BD104" s="23"/>
      <c r="BE104" s="23"/>
      <c r="BF104" s="23"/>
      <c r="BG104" s="23"/>
      <c r="BH104" s="23"/>
      <c r="BI104" s="23"/>
      <c r="BJ104" s="23"/>
      <c r="BK104" s="23"/>
      <c r="BL104" s="23"/>
      <c r="BM104" s="23"/>
      <c r="BN104" s="23"/>
      <c r="BO104" s="23"/>
      <c r="BP104" s="23"/>
      <c r="BQ104" s="23"/>
      <c r="BR104" s="23"/>
      <c r="BS104" s="23"/>
      <c r="BT104" s="23"/>
      <c r="BU104" s="23"/>
      <c r="BV104" s="23"/>
      <c r="BW104" s="23"/>
      <c r="BX104" s="23"/>
      <c r="BY104" s="23"/>
      <c r="BZ104" s="23"/>
      <c r="CA104" s="23"/>
      <c r="CB104" s="23"/>
      <c r="CC104" s="23"/>
      <c r="CD104" s="23"/>
      <c r="CE104" s="23"/>
      <c r="CF104" s="23"/>
      <c r="CG104" s="23"/>
      <c r="CH104" s="23"/>
      <c r="CI104" s="23"/>
      <c r="CJ104" s="23"/>
      <c r="CK104" s="23"/>
      <c r="CL104" s="23"/>
      <c r="CM104" s="23"/>
      <c r="CN104" s="23"/>
      <c r="CO104" s="23"/>
      <c r="CP104" s="23"/>
      <c r="CQ104" s="23"/>
      <c r="CR104" s="23"/>
      <c r="CS104" s="23"/>
      <c r="CT104" s="23"/>
      <c r="CU104" s="23"/>
      <c r="CV104" s="23"/>
      <c r="CW104" s="23"/>
      <c r="CX104" s="23"/>
      <c r="CY104" s="23"/>
      <c r="CZ104" s="23"/>
      <c r="DA104" s="23"/>
      <c r="DB104" s="23"/>
      <c r="DC104" s="23"/>
      <c r="DD104" s="23"/>
      <c r="DE104" s="23"/>
      <c r="DF104" s="23"/>
      <c r="DG104" s="23"/>
      <c r="DH104" s="23"/>
      <c r="DI104" s="23"/>
      <c r="DJ104" s="23"/>
      <c r="DK104" s="23"/>
      <c r="DL104" s="23"/>
      <c r="DM104" s="23"/>
      <c r="DN104" s="23"/>
      <c r="DO104" s="23"/>
      <c r="DP104" s="23"/>
      <c r="DQ104" s="23"/>
      <c r="DR104" s="23"/>
      <c r="DS104" s="23"/>
      <c r="DT104" s="23"/>
      <c r="DU104" s="23"/>
      <c r="DV104" s="23"/>
      <c r="DW104" s="23"/>
      <c r="DX104" s="23"/>
      <c r="DY104" s="23"/>
      <c r="DZ104" s="23"/>
      <c r="EA104" s="23"/>
      <c r="EB104" s="23"/>
      <c r="EC104" s="23"/>
      <c r="ED104" s="23"/>
      <c r="EE104" s="23"/>
      <c r="EF104" s="23"/>
      <c r="EG104" s="23"/>
      <c r="EH104" s="23"/>
      <c r="EI104" s="23"/>
      <c r="EJ104" s="23"/>
      <c r="EK104" s="23"/>
      <c r="EL104" s="23"/>
      <c r="EM104" s="23"/>
      <c r="EN104" s="23"/>
      <c r="EO104" s="23"/>
      <c r="EP104" s="23"/>
      <c r="EQ104" s="23"/>
      <c r="ER104" s="23"/>
      <c r="ES104" s="23"/>
      <c r="ET104" s="23"/>
      <c r="EU104" s="23"/>
      <c r="EV104" s="23"/>
      <c r="EW104" s="23"/>
      <c r="EX104" s="23"/>
      <c r="EY104" s="23"/>
      <c r="EZ104" s="23"/>
      <c r="FA104" s="23"/>
      <c r="FB104" s="23"/>
      <c r="FC104" s="23"/>
      <c r="FD104" s="23"/>
      <c r="FE104" s="23"/>
      <c r="FF104" s="23"/>
      <c r="FG104" s="23"/>
      <c r="FH104" s="23"/>
      <c r="FI104" s="23"/>
      <c r="FJ104" s="23"/>
      <c r="FK104" s="23"/>
      <c r="FL104" s="23"/>
      <c r="FM104" s="23"/>
      <c r="FN104" s="23"/>
      <c r="FO104" s="23"/>
      <c r="FP104" s="23"/>
      <c r="FQ104" s="23"/>
      <c r="FR104" s="23"/>
      <c r="FS104" s="23"/>
      <c r="FT104" s="23"/>
      <c r="FU104" s="23"/>
      <c r="FV104" s="23"/>
      <c r="FW104" s="23"/>
      <c r="FX104" s="23"/>
      <c r="FY104" s="23"/>
      <c r="FZ104" s="23"/>
      <c r="GA104" s="23"/>
      <c r="GB104" s="23"/>
      <c r="GC104" s="23"/>
      <c r="GD104" s="23"/>
      <c r="GE104" s="23"/>
      <c r="GF104" s="23"/>
      <c r="GG104" s="23"/>
      <c r="GH104" s="23"/>
      <c r="GI104" s="23"/>
      <c r="GJ104" s="23"/>
      <c r="GK104" s="23"/>
      <c r="GL104" s="23"/>
      <c r="GM104" s="23"/>
      <c r="GN104" s="23"/>
      <c r="GO104" s="23"/>
      <c r="GP104" s="23"/>
      <c r="GQ104" s="23"/>
      <c r="GR104" s="23"/>
      <c r="GS104" s="23"/>
      <c r="GT104" s="23"/>
      <c r="GU104" s="23"/>
      <c r="GV104" s="23"/>
      <c r="GW104" s="23"/>
      <c r="GX104" s="23"/>
      <c r="GY104" s="23"/>
      <c r="GZ104" s="23"/>
      <c r="HA104" s="23"/>
      <c r="HB104" s="23"/>
      <c r="HC104" s="23"/>
      <c r="HD104" s="23"/>
      <c r="HE104" s="23"/>
      <c r="HF104" s="23"/>
      <c r="HG104" s="23"/>
      <c r="HH104" s="23"/>
      <c r="HI104" s="23"/>
      <c r="HJ104" s="23"/>
      <c r="HK104" s="23"/>
      <c r="HL104" s="23"/>
      <c r="HM104" s="23"/>
      <c r="HN104" s="23"/>
      <c r="HO104" s="23"/>
      <c r="HP104" s="23"/>
      <c r="HQ104" s="23"/>
      <c r="HR104" s="23"/>
      <c r="HS104" s="23"/>
      <c r="HT104" s="23"/>
      <c r="HU104" s="23"/>
      <c r="HV104" s="23"/>
      <c r="HW104" s="23"/>
    </row>
    <row r="105" spans="1:231" s="14" customFormat="1" ht="21" hidden="1" thickTop="1" thickBot="1">
      <c r="A105" s="599"/>
      <c r="B105" s="2133" t="s">
        <v>2946</v>
      </c>
      <c r="C105" s="279" t="s">
        <v>4778</v>
      </c>
      <c r="D105" s="279">
        <v>44251</v>
      </c>
      <c r="E105" s="1484"/>
      <c r="F105" s="2131"/>
      <c r="G105" s="2131"/>
      <c r="H105" s="2131"/>
      <c r="I105" s="2131"/>
      <c r="J105" s="2131"/>
      <c r="K105" s="2131"/>
      <c r="L105" s="2124"/>
      <c r="M105" s="72"/>
      <c r="N105" s="72"/>
      <c r="O105" s="23"/>
      <c r="P105" s="23"/>
      <c r="Q105" s="23"/>
      <c r="R105" s="23"/>
      <c r="S105" s="23"/>
      <c r="T105" s="23"/>
      <c r="U105" s="23"/>
      <c r="V105" s="23"/>
      <c r="W105" s="23"/>
      <c r="X105" s="23"/>
      <c r="Y105" s="23"/>
      <c r="Z105" s="23"/>
      <c r="AA105" s="23"/>
      <c r="AB105" s="23"/>
      <c r="AC105" s="23"/>
      <c r="AD105" s="23"/>
      <c r="AE105" s="23"/>
      <c r="AF105" s="23"/>
      <c r="AG105" s="23"/>
      <c r="AH105" s="23"/>
      <c r="AI105" s="23"/>
      <c r="AJ105" s="23"/>
      <c r="AK105" s="23"/>
      <c r="AL105" s="23"/>
      <c r="AM105" s="23"/>
      <c r="AN105" s="23"/>
      <c r="AO105" s="23"/>
      <c r="AP105" s="23"/>
      <c r="AQ105" s="23"/>
      <c r="AR105" s="23"/>
      <c r="AS105" s="23"/>
      <c r="AT105" s="23"/>
      <c r="AU105" s="23"/>
      <c r="AV105" s="23"/>
      <c r="AW105" s="23"/>
      <c r="AX105" s="23"/>
      <c r="AY105" s="23"/>
      <c r="AZ105" s="23"/>
      <c r="BA105" s="23"/>
      <c r="BB105" s="23"/>
      <c r="BC105" s="23"/>
      <c r="BD105" s="23"/>
      <c r="BE105" s="23"/>
      <c r="BF105" s="23"/>
      <c r="BG105" s="23"/>
      <c r="BH105" s="23"/>
      <c r="BI105" s="23"/>
      <c r="BJ105" s="23"/>
      <c r="BK105" s="23"/>
      <c r="BL105" s="23"/>
      <c r="BM105" s="23"/>
      <c r="BN105" s="23"/>
      <c r="BO105" s="23"/>
      <c r="BP105" s="23"/>
      <c r="BQ105" s="23"/>
      <c r="BR105" s="23"/>
      <c r="BS105" s="23"/>
      <c r="BT105" s="23"/>
      <c r="BU105" s="23"/>
      <c r="BV105" s="23"/>
      <c r="BW105" s="23"/>
      <c r="BX105" s="23"/>
      <c r="BY105" s="23"/>
      <c r="BZ105" s="23"/>
      <c r="CA105" s="23"/>
      <c r="CB105" s="23"/>
      <c r="CC105" s="23"/>
      <c r="CD105" s="23"/>
      <c r="CE105" s="23"/>
      <c r="CF105" s="23"/>
      <c r="CG105" s="23"/>
      <c r="CH105" s="23"/>
      <c r="CI105" s="23"/>
      <c r="CJ105" s="23"/>
      <c r="CK105" s="23"/>
      <c r="CL105" s="23"/>
      <c r="CM105" s="23"/>
      <c r="CN105" s="23"/>
      <c r="CO105" s="23"/>
      <c r="CP105" s="23"/>
      <c r="CQ105" s="23"/>
      <c r="CR105" s="23"/>
      <c r="CS105" s="23"/>
      <c r="CT105" s="23"/>
      <c r="CU105" s="23"/>
      <c r="CV105" s="23"/>
      <c r="CW105" s="23"/>
      <c r="CX105" s="23"/>
      <c r="CY105" s="23"/>
      <c r="CZ105" s="23"/>
      <c r="DA105" s="23"/>
      <c r="DB105" s="23"/>
      <c r="DC105" s="23"/>
      <c r="DD105" s="23"/>
      <c r="DE105" s="23"/>
      <c r="DF105" s="23"/>
      <c r="DG105" s="23"/>
      <c r="DH105" s="23"/>
      <c r="DI105" s="23"/>
      <c r="DJ105" s="23"/>
      <c r="DK105" s="23"/>
      <c r="DL105" s="23"/>
      <c r="DM105" s="23"/>
      <c r="DN105" s="23"/>
      <c r="DO105" s="23"/>
      <c r="DP105" s="23"/>
      <c r="DQ105" s="23"/>
      <c r="DR105" s="23"/>
      <c r="DS105" s="23"/>
      <c r="DT105" s="23"/>
      <c r="DU105" s="23"/>
      <c r="DV105" s="23"/>
      <c r="DW105" s="23"/>
      <c r="DX105" s="23"/>
      <c r="DY105" s="23"/>
      <c r="DZ105" s="23"/>
      <c r="EA105" s="23"/>
      <c r="EB105" s="23"/>
      <c r="EC105" s="23"/>
      <c r="ED105" s="23"/>
      <c r="EE105" s="23"/>
      <c r="EF105" s="23"/>
      <c r="EG105" s="23"/>
      <c r="EH105" s="23"/>
      <c r="EI105" s="23"/>
      <c r="EJ105" s="23"/>
      <c r="EK105" s="23"/>
      <c r="EL105" s="23"/>
      <c r="EM105" s="23"/>
      <c r="EN105" s="23"/>
      <c r="EO105" s="23"/>
      <c r="EP105" s="23"/>
      <c r="EQ105" s="23"/>
      <c r="ER105" s="23"/>
      <c r="ES105" s="23"/>
      <c r="ET105" s="23"/>
      <c r="EU105" s="23"/>
      <c r="EV105" s="23"/>
      <c r="EW105" s="23"/>
      <c r="EX105" s="23"/>
      <c r="EY105" s="23"/>
      <c r="EZ105" s="23"/>
      <c r="FA105" s="23"/>
      <c r="FB105" s="23"/>
      <c r="FC105" s="23"/>
      <c r="FD105" s="23"/>
      <c r="FE105" s="23"/>
      <c r="FF105" s="23"/>
      <c r="FG105" s="23"/>
      <c r="FH105" s="23"/>
      <c r="FI105" s="23"/>
      <c r="FJ105" s="23"/>
      <c r="FK105" s="23"/>
      <c r="FL105" s="23"/>
      <c r="FM105" s="23"/>
      <c r="FN105" s="23"/>
      <c r="FO105" s="23"/>
      <c r="FP105" s="23"/>
      <c r="FQ105" s="23"/>
      <c r="FR105" s="23"/>
      <c r="FS105" s="23"/>
      <c r="FT105" s="23"/>
      <c r="FU105" s="23"/>
      <c r="FV105" s="23"/>
      <c r="FW105" s="23"/>
      <c r="FX105" s="23"/>
      <c r="FY105" s="23"/>
      <c r="FZ105" s="23"/>
      <c r="GA105" s="23"/>
      <c r="GB105" s="23"/>
      <c r="GC105" s="23"/>
      <c r="GD105" s="23"/>
      <c r="GE105" s="23"/>
      <c r="GF105" s="23"/>
      <c r="GG105" s="23"/>
      <c r="GH105" s="23"/>
      <c r="GI105" s="23"/>
      <c r="GJ105" s="23"/>
      <c r="GK105" s="23"/>
      <c r="GL105" s="23"/>
      <c r="GM105" s="23"/>
      <c r="GN105" s="23"/>
      <c r="GO105" s="23"/>
      <c r="GP105" s="23"/>
      <c r="GQ105" s="23"/>
      <c r="GR105" s="23"/>
      <c r="GS105" s="23"/>
      <c r="GT105" s="23"/>
      <c r="GU105" s="23"/>
      <c r="GV105" s="23"/>
      <c r="GW105" s="23"/>
      <c r="GX105" s="23"/>
      <c r="GY105" s="23"/>
      <c r="GZ105" s="23"/>
      <c r="HA105" s="23"/>
      <c r="HB105" s="23"/>
      <c r="HC105" s="23"/>
      <c r="HD105" s="23"/>
      <c r="HE105" s="23"/>
      <c r="HF105" s="23"/>
      <c r="HG105" s="23"/>
      <c r="HH105" s="23"/>
      <c r="HI105" s="23"/>
      <c r="HJ105" s="23"/>
      <c r="HK105" s="23"/>
      <c r="HL105" s="23"/>
      <c r="HM105" s="23"/>
      <c r="HN105" s="23"/>
      <c r="HO105" s="23"/>
      <c r="HP105" s="23"/>
      <c r="HQ105" s="23"/>
      <c r="HR105" s="23"/>
      <c r="HS105" s="23"/>
      <c r="HT105" s="23"/>
      <c r="HU105" s="23"/>
      <c r="HV105" s="23"/>
      <c r="HW105" s="23"/>
    </row>
    <row r="106" spans="1:231" s="14" customFormat="1" ht="21" hidden="1" thickTop="1" thickBot="1">
      <c r="A106" s="599"/>
      <c r="B106" s="1684" t="s">
        <v>3343</v>
      </c>
      <c r="C106" s="76" t="s">
        <v>4780</v>
      </c>
      <c r="D106" s="76">
        <v>44258</v>
      </c>
      <c r="E106" s="2146" t="s">
        <v>1970</v>
      </c>
      <c r="F106" s="2130" t="s">
        <v>5009</v>
      </c>
      <c r="G106" s="2130" t="s">
        <v>5021</v>
      </c>
      <c r="H106" s="2130">
        <v>44307</v>
      </c>
      <c r="I106" s="2145">
        <f t="shared" ref="I106" si="84">H106+23</f>
        <v>44330</v>
      </c>
      <c r="J106" s="2145">
        <f t="shared" ref="J106" si="85">H106+27</f>
        <v>44334</v>
      </c>
      <c r="K106" s="2145">
        <f t="shared" ref="K106" si="86">H106+30</f>
        <v>44337</v>
      </c>
      <c r="L106" s="2124"/>
      <c r="M106" s="72"/>
      <c r="N106" s="72"/>
      <c r="O106" s="23"/>
      <c r="P106" s="23"/>
      <c r="Q106" s="23"/>
      <c r="R106" s="23"/>
      <c r="S106" s="23"/>
      <c r="T106" s="23"/>
      <c r="U106" s="23"/>
      <c r="V106" s="23"/>
      <c r="W106" s="23"/>
      <c r="X106" s="23"/>
      <c r="Y106" s="23"/>
      <c r="Z106" s="23"/>
      <c r="AA106" s="23"/>
      <c r="AB106" s="23"/>
      <c r="AC106" s="23"/>
      <c r="AD106" s="23"/>
      <c r="AE106" s="23"/>
      <c r="AF106" s="23"/>
      <c r="AG106" s="23"/>
      <c r="AH106" s="23"/>
      <c r="AI106" s="23"/>
      <c r="AJ106" s="23"/>
      <c r="AK106" s="23"/>
      <c r="AL106" s="23"/>
      <c r="AM106" s="23"/>
      <c r="AN106" s="23"/>
      <c r="AO106" s="23"/>
      <c r="AP106" s="23"/>
      <c r="AQ106" s="23"/>
      <c r="AR106" s="23"/>
      <c r="AS106" s="23"/>
      <c r="AT106" s="23"/>
      <c r="AU106" s="23"/>
      <c r="AV106" s="23"/>
      <c r="AW106" s="23"/>
      <c r="AX106" s="23"/>
      <c r="AY106" s="23"/>
      <c r="AZ106" s="23"/>
      <c r="BA106" s="23"/>
      <c r="BB106" s="23"/>
      <c r="BC106" s="23"/>
      <c r="BD106" s="23"/>
      <c r="BE106" s="23"/>
      <c r="BF106" s="23"/>
      <c r="BG106" s="23"/>
      <c r="BH106" s="23"/>
      <c r="BI106" s="23"/>
      <c r="BJ106" s="23"/>
      <c r="BK106" s="23"/>
      <c r="BL106" s="23"/>
      <c r="BM106" s="23"/>
      <c r="BN106" s="23"/>
      <c r="BO106" s="23"/>
      <c r="BP106" s="23"/>
      <c r="BQ106" s="23"/>
      <c r="BR106" s="23"/>
      <c r="BS106" s="23"/>
      <c r="BT106" s="23"/>
      <c r="BU106" s="23"/>
      <c r="BV106" s="23"/>
      <c r="BW106" s="23"/>
      <c r="BX106" s="23"/>
      <c r="BY106" s="23"/>
      <c r="BZ106" s="23"/>
      <c r="CA106" s="23"/>
      <c r="CB106" s="23"/>
      <c r="CC106" s="23"/>
      <c r="CD106" s="23"/>
      <c r="CE106" s="23"/>
      <c r="CF106" s="23"/>
      <c r="CG106" s="23"/>
      <c r="CH106" s="23"/>
      <c r="CI106" s="23"/>
      <c r="CJ106" s="23"/>
      <c r="CK106" s="23"/>
      <c r="CL106" s="23"/>
      <c r="CM106" s="23"/>
      <c r="CN106" s="23"/>
      <c r="CO106" s="23"/>
      <c r="CP106" s="23"/>
      <c r="CQ106" s="23"/>
      <c r="CR106" s="23"/>
      <c r="CS106" s="23"/>
      <c r="CT106" s="23"/>
      <c r="CU106" s="23"/>
      <c r="CV106" s="23"/>
      <c r="CW106" s="23"/>
      <c r="CX106" s="23"/>
      <c r="CY106" s="23"/>
      <c r="CZ106" s="23"/>
      <c r="DA106" s="23"/>
      <c r="DB106" s="23"/>
      <c r="DC106" s="23"/>
      <c r="DD106" s="23"/>
      <c r="DE106" s="23"/>
      <c r="DF106" s="23"/>
      <c r="DG106" s="23"/>
      <c r="DH106" s="23"/>
      <c r="DI106" s="23"/>
      <c r="DJ106" s="23"/>
      <c r="DK106" s="23"/>
      <c r="DL106" s="23"/>
      <c r="DM106" s="23"/>
      <c r="DN106" s="23"/>
      <c r="DO106" s="23"/>
      <c r="DP106" s="23"/>
      <c r="DQ106" s="23"/>
      <c r="DR106" s="23"/>
      <c r="DS106" s="23"/>
      <c r="DT106" s="23"/>
      <c r="DU106" s="23"/>
      <c r="DV106" s="23"/>
      <c r="DW106" s="23"/>
      <c r="DX106" s="23"/>
      <c r="DY106" s="23"/>
      <c r="DZ106" s="23"/>
      <c r="EA106" s="23"/>
      <c r="EB106" s="23"/>
      <c r="EC106" s="23"/>
      <c r="ED106" s="23"/>
      <c r="EE106" s="23"/>
      <c r="EF106" s="23"/>
      <c r="EG106" s="23"/>
      <c r="EH106" s="23"/>
      <c r="EI106" s="23"/>
      <c r="EJ106" s="23"/>
      <c r="EK106" s="23"/>
      <c r="EL106" s="23"/>
      <c r="EM106" s="23"/>
      <c r="EN106" s="23"/>
      <c r="EO106" s="23"/>
      <c r="EP106" s="23"/>
      <c r="EQ106" s="23"/>
      <c r="ER106" s="23"/>
      <c r="ES106" s="23"/>
      <c r="ET106" s="23"/>
      <c r="EU106" s="23"/>
      <c r="EV106" s="23"/>
      <c r="EW106" s="23"/>
      <c r="EX106" s="23"/>
      <c r="EY106" s="23"/>
      <c r="EZ106" s="23"/>
      <c r="FA106" s="23"/>
      <c r="FB106" s="23"/>
      <c r="FC106" s="23"/>
      <c r="FD106" s="23"/>
      <c r="FE106" s="23"/>
      <c r="FF106" s="23"/>
      <c r="FG106" s="23"/>
      <c r="FH106" s="23"/>
      <c r="FI106" s="23"/>
      <c r="FJ106" s="23"/>
      <c r="FK106" s="23"/>
      <c r="FL106" s="23"/>
      <c r="FM106" s="23"/>
      <c r="FN106" s="23"/>
      <c r="FO106" s="23"/>
      <c r="FP106" s="23"/>
      <c r="FQ106" s="23"/>
      <c r="FR106" s="23"/>
      <c r="FS106" s="23"/>
      <c r="FT106" s="23"/>
      <c r="FU106" s="23"/>
      <c r="FV106" s="23"/>
      <c r="FW106" s="23"/>
      <c r="FX106" s="23"/>
      <c r="FY106" s="23"/>
      <c r="FZ106" s="23"/>
      <c r="GA106" s="23"/>
      <c r="GB106" s="23"/>
      <c r="GC106" s="23"/>
      <c r="GD106" s="23"/>
      <c r="GE106" s="23"/>
      <c r="GF106" s="23"/>
      <c r="GG106" s="23"/>
      <c r="GH106" s="23"/>
      <c r="GI106" s="23"/>
      <c r="GJ106" s="23"/>
      <c r="GK106" s="23"/>
      <c r="GL106" s="23"/>
      <c r="GM106" s="23"/>
      <c r="GN106" s="23"/>
      <c r="GO106" s="23"/>
      <c r="GP106" s="23"/>
      <c r="GQ106" s="23"/>
      <c r="GR106" s="23"/>
      <c r="GS106" s="23"/>
      <c r="GT106" s="23"/>
      <c r="GU106" s="23"/>
      <c r="GV106" s="23"/>
      <c r="GW106" s="23"/>
      <c r="GX106" s="23"/>
      <c r="GY106" s="23"/>
      <c r="GZ106" s="23"/>
      <c r="HA106" s="23"/>
      <c r="HB106" s="23"/>
      <c r="HC106" s="23"/>
      <c r="HD106" s="23"/>
      <c r="HE106" s="23"/>
      <c r="HF106" s="23"/>
      <c r="HG106" s="23"/>
      <c r="HH106" s="23"/>
      <c r="HI106" s="23"/>
      <c r="HJ106" s="23"/>
      <c r="HK106" s="23"/>
      <c r="HL106" s="23"/>
      <c r="HM106" s="23"/>
      <c r="HN106" s="23"/>
      <c r="HO106" s="23"/>
      <c r="HP106" s="23"/>
      <c r="HQ106" s="23"/>
      <c r="HR106" s="23"/>
      <c r="HS106" s="23"/>
      <c r="HT106" s="23"/>
      <c r="HU106" s="23"/>
      <c r="HV106" s="23"/>
      <c r="HW106" s="23"/>
    </row>
    <row r="107" spans="1:231" s="14" customFormat="1" ht="21" hidden="1" thickTop="1" thickBot="1">
      <c r="A107" s="599"/>
      <c r="B107" s="2133" t="s">
        <v>2860</v>
      </c>
      <c r="C107" s="279" t="s">
        <v>4781</v>
      </c>
      <c r="D107" s="279">
        <v>44265</v>
      </c>
      <c r="E107" s="2146"/>
      <c r="F107" s="2131"/>
      <c r="G107" s="2131"/>
      <c r="H107" s="2131"/>
      <c r="I107" s="2131"/>
      <c r="J107" s="2131"/>
      <c r="K107" s="2131"/>
      <c r="L107" s="2124"/>
      <c r="M107" s="72"/>
      <c r="N107" s="72"/>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c r="AL107" s="23"/>
      <c r="AM107" s="23"/>
      <c r="AN107" s="23"/>
      <c r="AO107" s="23"/>
      <c r="AP107" s="23"/>
      <c r="AQ107" s="23"/>
      <c r="AR107" s="23"/>
      <c r="AS107" s="23"/>
      <c r="AT107" s="23"/>
      <c r="AU107" s="23"/>
      <c r="AV107" s="23"/>
      <c r="AW107" s="23"/>
      <c r="AX107" s="23"/>
      <c r="AY107" s="23"/>
      <c r="AZ107" s="23"/>
      <c r="BA107" s="23"/>
      <c r="BB107" s="23"/>
      <c r="BC107" s="23"/>
      <c r="BD107" s="23"/>
      <c r="BE107" s="23"/>
      <c r="BF107" s="23"/>
      <c r="BG107" s="23"/>
      <c r="BH107" s="23"/>
      <c r="BI107" s="23"/>
      <c r="BJ107" s="23"/>
      <c r="BK107" s="23"/>
      <c r="BL107" s="23"/>
      <c r="BM107" s="23"/>
      <c r="BN107" s="23"/>
      <c r="BO107" s="23"/>
      <c r="BP107" s="23"/>
      <c r="BQ107" s="23"/>
      <c r="BR107" s="23"/>
      <c r="BS107" s="23"/>
      <c r="BT107" s="23"/>
      <c r="BU107" s="23"/>
      <c r="BV107" s="23"/>
      <c r="BW107" s="23"/>
      <c r="BX107" s="23"/>
      <c r="BY107" s="23"/>
      <c r="BZ107" s="23"/>
      <c r="CA107" s="23"/>
      <c r="CB107" s="23"/>
      <c r="CC107" s="23"/>
      <c r="CD107" s="23"/>
      <c r="CE107" s="23"/>
      <c r="CF107" s="23"/>
      <c r="CG107" s="23"/>
      <c r="CH107" s="23"/>
      <c r="CI107" s="23"/>
      <c r="CJ107" s="23"/>
      <c r="CK107" s="23"/>
      <c r="CL107" s="23"/>
      <c r="CM107" s="23"/>
      <c r="CN107" s="23"/>
      <c r="CO107" s="23"/>
      <c r="CP107" s="23"/>
      <c r="CQ107" s="23"/>
      <c r="CR107" s="23"/>
      <c r="CS107" s="23"/>
      <c r="CT107" s="23"/>
      <c r="CU107" s="23"/>
      <c r="CV107" s="23"/>
      <c r="CW107" s="23"/>
      <c r="CX107" s="23"/>
      <c r="CY107" s="23"/>
      <c r="CZ107" s="23"/>
      <c r="DA107" s="23"/>
      <c r="DB107" s="23"/>
      <c r="DC107" s="23"/>
      <c r="DD107" s="23"/>
      <c r="DE107" s="23"/>
      <c r="DF107" s="23"/>
      <c r="DG107" s="23"/>
      <c r="DH107" s="23"/>
      <c r="DI107" s="23"/>
      <c r="DJ107" s="23"/>
      <c r="DK107" s="23"/>
      <c r="DL107" s="23"/>
      <c r="DM107" s="23"/>
      <c r="DN107" s="23"/>
      <c r="DO107" s="23"/>
      <c r="DP107" s="23"/>
      <c r="DQ107" s="23"/>
      <c r="DR107" s="23"/>
      <c r="DS107" s="23"/>
      <c r="DT107" s="23"/>
      <c r="DU107" s="23"/>
      <c r="DV107" s="23"/>
      <c r="DW107" s="23"/>
      <c r="DX107" s="23"/>
      <c r="DY107" s="23"/>
      <c r="DZ107" s="23"/>
      <c r="EA107" s="23"/>
      <c r="EB107" s="23"/>
      <c r="EC107" s="23"/>
      <c r="ED107" s="23"/>
      <c r="EE107" s="23"/>
      <c r="EF107" s="23"/>
      <c r="EG107" s="23"/>
      <c r="EH107" s="23"/>
      <c r="EI107" s="23"/>
      <c r="EJ107" s="23"/>
      <c r="EK107" s="23"/>
      <c r="EL107" s="23"/>
      <c r="EM107" s="23"/>
      <c r="EN107" s="23"/>
      <c r="EO107" s="23"/>
      <c r="EP107" s="23"/>
      <c r="EQ107" s="23"/>
      <c r="ER107" s="23"/>
      <c r="ES107" s="23"/>
      <c r="ET107" s="23"/>
      <c r="EU107" s="23"/>
      <c r="EV107" s="23"/>
      <c r="EW107" s="23"/>
      <c r="EX107" s="23"/>
      <c r="EY107" s="23"/>
      <c r="EZ107" s="23"/>
      <c r="FA107" s="23"/>
      <c r="FB107" s="23"/>
      <c r="FC107" s="23"/>
      <c r="FD107" s="23"/>
      <c r="FE107" s="23"/>
      <c r="FF107" s="23"/>
      <c r="FG107" s="23"/>
      <c r="FH107" s="23"/>
      <c r="FI107" s="23"/>
      <c r="FJ107" s="23"/>
      <c r="FK107" s="23"/>
      <c r="FL107" s="23"/>
      <c r="FM107" s="23"/>
      <c r="FN107" s="23"/>
      <c r="FO107" s="23"/>
      <c r="FP107" s="23"/>
      <c r="FQ107" s="23"/>
      <c r="FR107" s="23"/>
      <c r="FS107" s="23"/>
      <c r="FT107" s="23"/>
      <c r="FU107" s="23"/>
      <c r="FV107" s="23"/>
      <c r="FW107" s="23"/>
      <c r="FX107" s="23"/>
      <c r="FY107" s="23"/>
      <c r="FZ107" s="23"/>
      <c r="GA107" s="23"/>
      <c r="GB107" s="23"/>
      <c r="GC107" s="23"/>
      <c r="GD107" s="23"/>
      <c r="GE107" s="23"/>
      <c r="GF107" s="23"/>
      <c r="GG107" s="23"/>
      <c r="GH107" s="23"/>
      <c r="GI107" s="23"/>
      <c r="GJ107" s="23"/>
      <c r="GK107" s="23"/>
      <c r="GL107" s="23"/>
      <c r="GM107" s="23"/>
      <c r="GN107" s="23"/>
      <c r="GO107" s="23"/>
      <c r="GP107" s="23"/>
      <c r="GQ107" s="23"/>
      <c r="GR107" s="23"/>
      <c r="GS107" s="23"/>
      <c r="GT107" s="23"/>
      <c r="GU107" s="23"/>
      <c r="GV107" s="23"/>
      <c r="GW107" s="23"/>
      <c r="GX107" s="23"/>
      <c r="GY107" s="23"/>
      <c r="GZ107" s="23"/>
      <c r="HA107" s="23"/>
      <c r="HB107" s="23"/>
      <c r="HC107" s="23"/>
      <c r="HD107" s="23"/>
      <c r="HE107" s="23"/>
      <c r="HF107" s="23"/>
      <c r="HG107" s="23"/>
      <c r="HH107" s="23"/>
      <c r="HI107" s="23"/>
      <c r="HJ107" s="23"/>
      <c r="HK107" s="23"/>
      <c r="HL107" s="23"/>
      <c r="HM107" s="23"/>
      <c r="HN107" s="23"/>
      <c r="HO107" s="23"/>
      <c r="HP107" s="23"/>
      <c r="HQ107" s="23"/>
      <c r="HR107" s="23"/>
      <c r="HS107" s="23"/>
      <c r="HT107" s="23"/>
      <c r="HU107" s="23"/>
      <c r="HV107" s="23"/>
      <c r="HW107" s="23"/>
    </row>
    <row r="108" spans="1:231" s="14" customFormat="1" ht="21" hidden="1" thickTop="1" thickBot="1">
      <c r="A108" s="599"/>
      <c r="B108" s="1684" t="s">
        <v>3346</v>
      </c>
      <c r="C108" s="76" t="s">
        <v>4784</v>
      </c>
      <c r="D108" s="76">
        <v>44275</v>
      </c>
      <c r="E108" s="2146">
        <v>44288</v>
      </c>
      <c r="F108" s="2130" t="s">
        <v>4990</v>
      </c>
      <c r="G108" s="2130" t="s">
        <v>5022</v>
      </c>
      <c r="H108" s="2130">
        <v>44301</v>
      </c>
      <c r="I108" s="2145">
        <f t="shared" ref="I108" si="87">H108+23</f>
        <v>44324</v>
      </c>
      <c r="J108" s="2145">
        <f t="shared" ref="J108" si="88">H108+27</f>
        <v>44328</v>
      </c>
      <c r="K108" s="2145">
        <f t="shared" ref="K108" si="89">H108+30</f>
        <v>44331</v>
      </c>
      <c r="L108" s="2124"/>
      <c r="M108" s="72"/>
      <c r="N108" s="72"/>
      <c r="O108" s="23"/>
      <c r="P108" s="23"/>
      <c r="Q108" s="23"/>
      <c r="R108" s="23"/>
      <c r="S108" s="23"/>
      <c r="T108" s="23"/>
      <c r="U108" s="23"/>
      <c r="V108" s="23"/>
      <c r="W108" s="23"/>
      <c r="X108" s="23"/>
      <c r="Y108" s="23"/>
      <c r="Z108" s="23"/>
      <c r="AA108" s="23"/>
      <c r="AB108" s="23"/>
      <c r="AC108" s="23"/>
      <c r="AD108" s="23"/>
      <c r="AE108" s="23"/>
      <c r="AF108" s="23"/>
      <c r="AG108" s="23"/>
      <c r="AH108" s="23"/>
      <c r="AI108" s="23"/>
      <c r="AJ108" s="23"/>
      <c r="AK108" s="23"/>
      <c r="AL108" s="23"/>
      <c r="AM108" s="23"/>
      <c r="AN108" s="23"/>
      <c r="AO108" s="23"/>
      <c r="AP108" s="23"/>
      <c r="AQ108" s="23"/>
      <c r="AR108" s="23"/>
      <c r="AS108" s="23"/>
      <c r="AT108" s="23"/>
      <c r="AU108" s="23"/>
      <c r="AV108" s="23"/>
      <c r="AW108" s="23"/>
      <c r="AX108" s="23"/>
      <c r="AY108" s="23"/>
      <c r="AZ108" s="23"/>
      <c r="BA108" s="23"/>
      <c r="BB108" s="23"/>
      <c r="BC108" s="23"/>
      <c r="BD108" s="23"/>
      <c r="BE108" s="23"/>
      <c r="BF108" s="23"/>
      <c r="BG108" s="23"/>
      <c r="BH108" s="23"/>
      <c r="BI108" s="23"/>
      <c r="BJ108" s="23"/>
      <c r="BK108" s="23"/>
      <c r="BL108" s="23"/>
      <c r="BM108" s="23"/>
      <c r="BN108" s="23"/>
      <c r="BO108" s="23"/>
      <c r="BP108" s="23"/>
      <c r="BQ108" s="23"/>
      <c r="BR108" s="23"/>
      <c r="BS108" s="23"/>
      <c r="BT108" s="23"/>
      <c r="BU108" s="23"/>
      <c r="BV108" s="23"/>
      <c r="BW108" s="23"/>
      <c r="BX108" s="23"/>
      <c r="BY108" s="23"/>
      <c r="BZ108" s="23"/>
      <c r="CA108" s="23"/>
      <c r="CB108" s="23"/>
      <c r="CC108" s="23"/>
      <c r="CD108" s="23"/>
      <c r="CE108" s="23"/>
      <c r="CF108" s="23"/>
      <c r="CG108" s="23"/>
      <c r="CH108" s="23"/>
      <c r="CI108" s="23"/>
      <c r="CJ108" s="23"/>
      <c r="CK108" s="23"/>
      <c r="CL108" s="23"/>
      <c r="CM108" s="23"/>
      <c r="CN108" s="23"/>
      <c r="CO108" s="23"/>
      <c r="CP108" s="23"/>
      <c r="CQ108" s="23"/>
      <c r="CR108" s="23"/>
      <c r="CS108" s="23"/>
      <c r="CT108" s="23"/>
      <c r="CU108" s="23"/>
      <c r="CV108" s="23"/>
      <c r="CW108" s="23"/>
      <c r="CX108" s="23"/>
      <c r="CY108" s="23"/>
      <c r="CZ108" s="23"/>
      <c r="DA108" s="23"/>
      <c r="DB108" s="23"/>
      <c r="DC108" s="23"/>
      <c r="DD108" s="23"/>
      <c r="DE108" s="23"/>
      <c r="DF108" s="23"/>
      <c r="DG108" s="23"/>
      <c r="DH108" s="23"/>
      <c r="DI108" s="23"/>
      <c r="DJ108" s="23"/>
      <c r="DK108" s="23"/>
      <c r="DL108" s="23"/>
      <c r="DM108" s="23"/>
      <c r="DN108" s="23"/>
      <c r="DO108" s="23"/>
      <c r="DP108" s="23"/>
      <c r="DQ108" s="23"/>
      <c r="DR108" s="23"/>
      <c r="DS108" s="23"/>
      <c r="DT108" s="23"/>
      <c r="DU108" s="23"/>
      <c r="DV108" s="23"/>
      <c r="DW108" s="23"/>
      <c r="DX108" s="23"/>
      <c r="DY108" s="23"/>
      <c r="DZ108" s="23"/>
      <c r="EA108" s="23"/>
      <c r="EB108" s="23"/>
      <c r="EC108" s="23"/>
      <c r="ED108" s="23"/>
      <c r="EE108" s="23"/>
      <c r="EF108" s="23"/>
      <c r="EG108" s="23"/>
      <c r="EH108" s="23"/>
      <c r="EI108" s="23"/>
      <c r="EJ108" s="23"/>
      <c r="EK108" s="23"/>
      <c r="EL108" s="23"/>
      <c r="EM108" s="23"/>
      <c r="EN108" s="23"/>
      <c r="EO108" s="23"/>
      <c r="EP108" s="23"/>
      <c r="EQ108" s="23"/>
      <c r="ER108" s="23"/>
      <c r="ES108" s="23"/>
      <c r="ET108" s="23"/>
      <c r="EU108" s="23"/>
      <c r="EV108" s="23"/>
      <c r="EW108" s="23"/>
      <c r="EX108" s="23"/>
      <c r="EY108" s="23"/>
      <c r="EZ108" s="23"/>
      <c r="FA108" s="23"/>
      <c r="FB108" s="23"/>
      <c r="FC108" s="23"/>
      <c r="FD108" s="23"/>
      <c r="FE108" s="23"/>
      <c r="FF108" s="23"/>
      <c r="FG108" s="23"/>
      <c r="FH108" s="23"/>
      <c r="FI108" s="23"/>
      <c r="FJ108" s="23"/>
      <c r="FK108" s="23"/>
      <c r="FL108" s="23"/>
      <c r="FM108" s="23"/>
      <c r="FN108" s="23"/>
      <c r="FO108" s="23"/>
      <c r="FP108" s="23"/>
      <c r="FQ108" s="23"/>
      <c r="FR108" s="23"/>
      <c r="FS108" s="23"/>
      <c r="FT108" s="23"/>
      <c r="FU108" s="23"/>
      <c r="FV108" s="23"/>
      <c r="FW108" s="23"/>
      <c r="FX108" s="23"/>
      <c r="FY108" s="23"/>
      <c r="FZ108" s="23"/>
      <c r="GA108" s="23"/>
      <c r="GB108" s="23"/>
      <c r="GC108" s="23"/>
      <c r="GD108" s="23"/>
      <c r="GE108" s="23"/>
      <c r="GF108" s="23"/>
      <c r="GG108" s="23"/>
      <c r="GH108" s="23"/>
      <c r="GI108" s="23"/>
      <c r="GJ108" s="23"/>
      <c r="GK108" s="23"/>
      <c r="GL108" s="23"/>
      <c r="GM108" s="23"/>
      <c r="GN108" s="23"/>
      <c r="GO108" s="23"/>
      <c r="GP108" s="23"/>
      <c r="GQ108" s="23"/>
      <c r="GR108" s="23"/>
      <c r="GS108" s="23"/>
      <c r="GT108" s="23"/>
      <c r="GU108" s="23"/>
      <c r="GV108" s="23"/>
      <c r="GW108" s="23"/>
      <c r="GX108" s="23"/>
      <c r="GY108" s="23"/>
      <c r="GZ108" s="23"/>
      <c r="HA108" s="23"/>
      <c r="HB108" s="23"/>
      <c r="HC108" s="23"/>
      <c r="HD108" s="23"/>
      <c r="HE108" s="23"/>
      <c r="HF108" s="23"/>
      <c r="HG108" s="23"/>
      <c r="HH108" s="23"/>
      <c r="HI108" s="23"/>
      <c r="HJ108" s="23"/>
      <c r="HK108" s="23"/>
      <c r="HL108" s="23"/>
      <c r="HM108" s="23"/>
      <c r="HN108" s="23"/>
      <c r="HO108" s="23"/>
      <c r="HP108" s="23"/>
      <c r="HQ108" s="23"/>
      <c r="HR108" s="23"/>
      <c r="HS108" s="23"/>
      <c r="HT108" s="23"/>
      <c r="HU108" s="23"/>
      <c r="HV108" s="23"/>
      <c r="HW108" s="23"/>
    </row>
    <row r="109" spans="1:231" s="14" customFormat="1" ht="21" hidden="1" thickTop="1" thickBot="1">
      <c r="A109" s="599"/>
      <c r="B109" s="2133"/>
      <c r="C109" s="279"/>
      <c r="D109" s="279"/>
      <c r="E109" s="2146">
        <v>44295</v>
      </c>
      <c r="F109" s="2131"/>
      <c r="G109" s="2131"/>
      <c r="H109" s="2131"/>
      <c r="I109" s="2131"/>
      <c r="J109" s="2131"/>
      <c r="K109" s="2131"/>
      <c r="L109" s="2124"/>
      <c r="M109" s="72"/>
      <c r="N109" s="72"/>
      <c r="O109" s="23"/>
      <c r="P109" s="23"/>
      <c r="Q109" s="23"/>
      <c r="R109" s="23"/>
      <c r="S109" s="23"/>
      <c r="T109" s="23"/>
      <c r="U109" s="23"/>
      <c r="V109" s="23"/>
      <c r="W109" s="23"/>
      <c r="X109" s="23"/>
      <c r="Y109" s="23"/>
      <c r="Z109" s="23"/>
      <c r="AA109" s="23"/>
      <c r="AB109" s="23"/>
      <c r="AC109" s="23"/>
      <c r="AD109" s="23"/>
      <c r="AE109" s="23"/>
      <c r="AF109" s="23"/>
      <c r="AG109" s="23"/>
      <c r="AH109" s="23"/>
      <c r="AI109" s="23"/>
      <c r="AJ109" s="23"/>
      <c r="AK109" s="23"/>
      <c r="AL109" s="23"/>
      <c r="AM109" s="23"/>
      <c r="AN109" s="23"/>
      <c r="AO109" s="23"/>
      <c r="AP109" s="23"/>
      <c r="AQ109" s="23"/>
      <c r="AR109" s="23"/>
      <c r="AS109" s="23"/>
      <c r="AT109" s="23"/>
      <c r="AU109" s="23"/>
      <c r="AV109" s="23"/>
      <c r="AW109" s="23"/>
      <c r="AX109" s="23"/>
      <c r="AY109" s="23"/>
      <c r="AZ109" s="23"/>
      <c r="BA109" s="23"/>
      <c r="BB109" s="23"/>
      <c r="BC109" s="23"/>
      <c r="BD109" s="23"/>
      <c r="BE109" s="23"/>
      <c r="BF109" s="23"/>
      <c r="BG109" s="23"/>
      <c r="BH109" s="23"/>
      <c r="BI109" s="23"/>
      <c r="BJ109" s="23"/>
      <c r="BK109" s="23"/>
      <c r="BL109" s="23"/>
      <c r="BM109" s="23"/>
      <c r="BN109" s="23"/>
      <c r="BO109" s="23"/>
      <c r="BP109" s="23"/>
      <c r="BQ109" s="23"/>
      <c r="BR109" s="23"/>
      <c r="BS109" s="23"/>
      <c r="BT109" s="23"/>
      <c r="BU109" s="23"/>
      <c r="BV109" s="23"/>
      <c r="BW109" s="23"/>
      <c r="BX109" s="23"/>
      <c r="BY109" s="23"/>
      <c r="BZ109" s="23"/>
      <c r="CA109" s="23"/>
      <c r="CB109" s="23"/>
      <c r="CC109" s="23"/>
      <c r="CD109" s="23"/>
      <c r="CE109" s="23"/>
      <c r="CF109" s="23"/>
      <c r="CG109" s="23"/>
      <c r="CH109" s="23"/>
      <c r="CI109" s="23"/>
      <c r="CJ109" s="23"/>
      <c r="CK109" s="23"/>
      <c r="CL109" s="23"/>
      <c r="CM109" s="23"/>
      <c r="CN109" s="23"/>
      <c r="CO109" s="23"/>
      <c r="CP109" s="23"/>
      <c r="CQ109" s="23"/>
      <c r="CR109" s="23"/>
      <c r="CS109" s="23"/>
      <c r="CT109" s="23"/>
      <c r="CU109" s="23"/>
      <c r="CV109" s="23"/>
      <c r="CW109" s="23"/>
      <c r="CX109" s="23"/>
      <c r="CY109" s="23"/>
      <c r="CZ109" s="23"/>
      <c r="DA109" s="23"/>
      <c r="DB109" s="23"/>
      <c r="DC109" s="23"/>
      <c r="DD109" s="23"/>
      <c r="DE109" s="23"/>
      <c r="DF109" s="23"/>
      <c r="DG109" s="23"/>
      <c r="DH109" s="23"/>
      <c r="DI109" s="23"/>
      <c r="DJ109" s="23"/>
      <c r="DK109" s="23"/>
      <c r="DL109" s="23"/>
      <c r="DM109" s="23"/>
      <c r="DN109" s="23"/>
      <c r="DO109" s="23"/>
      <c r="DP109" s="23"/>
      <c r="DQ109" s="23"/>
      <c r="DR109" s="23"/>
      <c r="DS109" s="23"/>
      <c r="DT109" s="23"/>
      <c r="DU109" s="23"/>
      <c r="DV109" s="23"/>
      <c r="DW109" s="23"/>
      <c r="DX109" s="23"/>
      <c r="DY109" s="23"/>
      <c r="DZ109" s="23"/>
      <c r="EA109" s="23"/>
      <c r="EB109" s="23"/>
      <c r="EC109" s="23"/>
      <c r="ED109" s="23"/>
      <c r="EE109" s="23"/>
      <c r="EF109" s="23"/>
      <c r="EG109" s="23"/>
      <c r="EH109" s="23"/>
      <c r="EI109" s="23"/>
      <c r="EJ109" s="23"/>
      <c r="EK109" s="23"/>
      <c r="EL109" s="23"/>
      <c r="EM109" s="23"/>
      <c r="EN109" s="23"/>
      <c r="EO109" s="23"/>
      <c r="EP109" s="23"/>
      <c r="EQ109" s="23"/>
      <c r="ER109" s="23"/>
      <c r="ES109" s="23"/>
      <c r="ET109" s="23"/>
      <c r="EU109" s="23"/>
      <c r="EV109" s="23"/>
      <c r="EW109" s="23"/>
      <c r="EX109" s="23"/>
      <c r="EY109" s="23"/>
      <c r="EZ109" s="23"/>
      <c r="FA109" s="23"/>
      <c r="FB109" s="23"/>
      <c r="FC109" s="23"/>
      <c r="FD109" s="23"/>
      <c r="FE109" s="23"/>
      <c r="FF109" s="23"/>
      <c r="FG109" s="23"/>
      <c r="FH109" s="23"/>
      <c r="FI109" s="23"/>
      <c r="FJ109" s="23"/>
      <c r="FK109" s="23"/>
      <c r="FL109" s="23"/>
      <c r="FM109" s="23"/>
      <c r="FN109" s="23"/>
      <c r="FO109" s="23"/>
      <c r="FP109" s="23"/>
      <c r="FQ109" s="23"/>
      <c r="FR109" s="23"/>
      <c r="FS109" s="23"/>
      <c r="FT109" s="23"/>
      <c r="FU109" s="23"/>
      <c r="FV109" s="23"/>
      <c r="FW109" s="23"/>
      <c r="FX109" s="23"/>
      <c r="FY109" s="23"/>
      <c r="FZ109" s="23"/>
      <c r="GA109" s="23"/>
      <c r="GB109" s="23"/>
      <c r="GC109" s="23"/>
      <c r="GD109" s="23"/>
      <c r="GE109" s="23"/>
      <c r="GF109" s="23"/>
      <c r="GG109" s="23"/>
      <c r="GH109" s="23"/>
      <c r="GI109" s="23"/>
      <c r="GJ109" s="23"/>
      <c r="GK109" s="23"/>
      <c r="GL109" s="23"/>
      <c r="GM109" s="23"/>
      <c r="GN109" s="23"/>
      <c r="GO109" s="23"/>
      <c r="GP109" s="23"/>
      <c r="GQ109" s="23"/>
      <c r="GR109" s="23"/>
      <c r="GS109" s="23"/>
      <c r="GT109" s="23"/>
      <c r="GU109" s="23"/>
      <c r="GV109" s="23"/>
      <c r="GW109" s="23"/>
      <c r="GX109" s="23"/>
      <c r="GY109" s="23"/>
      <c r="GZ109" s="23"/>
      <c r="HA109" s="23"/>
      <c r="HB109" s="23"/>
      <c r="HC109" s="23"/>
      <c r="HD109" s="23"/>
      <c r="HE109" s="23"/>
      <c r="HF109" s="23"/>
      <c r="HG109" s="23"/>
      <c r="HH109" s="23"/>
      <c r="HI109" s="23"/>
      <c r="HJ109" s="23"/>
      <c r="HK109" s="23"/>
      <c r="HL109" s="23"/>
      <c r="HM109" s="23"/>
      <c r="HN109" s="23"/>
      <c r="HO109" s="23"/>
      <c r="HP109" s="23"/>
      <c r="HQ109" s="23"/>
      <c r="HR109" s="23"/>
      <c r="HS109" s="23"/>
      <c r="HT109" s="23"/>
      <c r="HU109" s="23"/>
      <c r="HV109" s="23"/>
      <c r="HW109" s="23"/>
    </row>
    <row r="110" spans="1:231" s="14" customFormat="1" ht="20.25" hidden="1" thickTop="1">
      <c r="A110" s="599"/>
      <c r="B110" s="2133" t="s">
        <v>2151</v>
      </c>
      <c r="C110" s="279" t="s">
        <v>4787</v>
      </c>
      <c r="D110" s="279" t="s">
        <v>1970</v>
      </c>
      <c r="E110" s="2146">
        <v>44303</v>
      </c>
      <c r="F110" s="2130" t="s">
        <v>5011</v>
      </c>
      <c r="G110" s="2130" t="s">
        <v>4797</v>
      </c>
      <c r="H110" s="2130">
        <v>44314</v>
      </c>
      <c r="I110" s="2145">
        <f>H110+23</f>
        <v>44337</v>
      </c>
      <c r="J110" s="2145">
        <f>H110+27</f>
        <v>44341</v>
      </c>
      <c r="K110" s="2145">
        <f>H110+30</f>
        <v>44344</v>
      </c>
      <c r="L110" s="2124"/>
      <c r="M110" s="72"/>
      <c r="N110" s="72"/>
      <c r="O110" s="23"/>
      <c r="P110" s="23"/>
      <c r="Q110" s="23"/>
      <c r="R110" s="23"/>
      <c r="S110" s="23"/>
      <c r="T110" s="23"/>
      <c r="U110" s="23"/>
      <c r="V110" s="23"/>
      <c r="W110" s="23"/>
      <c r="X110" s="23"/>
      <c r="Y110" s="23"/>
      <c r="Z110" s="23"/>
      <c r="AA110" s="23"/>
      <c r="AB110" s="23"/>
      <c r="AC110" s="23"/>
      <c r="AD110" s="23"/>
      <c r="AE110" s="23"/>
      <c r="AF110" s="23"/>
      <c r="AG110" s="23"/>
      <c r="AH110" s="23"/>
      <c r="AI110" s="23"/>
      <c r="AJ110" s="23"/>
      <c r="AK110" s="23"/>
      <c r="AL110" s="23"/>
      <c r="AM110" s="23"/>
      <c r="AN110" s="23"/>
      <c r="AO110" s="23"/>
      <c r="AP110" s="23"/>
      <c r="AQ110" s="23"/>
      <c r="AR110" s="23"/>
      <c r="AS110" s="23"/>
      <c r="AT110" s="23"/>
      <c r="AU110" s="23"/>
      <c r="AV110" s="23"/>
      <c r="AW110" s="23"/>
      <c r="AX110" s="23"/>
      <c r="AY110" s="23"/>
      <c r="AZ110" s="23"/>
      <c r="BA110" s="23"/>
      <c r="BB110" s="23"/>
      <c r="BC110" s="23"/>
      <c r="BD110" s="23"/>
      <c r="BE110" s="23"/>
      <c r="BF110" s="23"/>
      <c r="BG110" s="23"/>
      <c r="BH110" s="23"/>
      <c r="BI110" s="23"/>
      <c r="BJ110" s="23"/>
      <c r="BK110" s="23"/>
      <c r="BL110" s="23"/>
      <c r="BM110" s="23"/>
      <c r="BN110" s="23"/>
      <c r="BO110" s="23"/>
      <c r="BP110" s="23"/>
      <c r="BQ110" s="23"/>
      <c r="BR110" s="23"/>
      <c r="BS110" s="23"/>
      <c r="BT110" s="23"/>
      <c r="BU110" s="23"/>
      <c r="BV110" s="23"/>
      <c r="BW110" s="23"/>
      <c r="BX110" s="23"/>
      <c r="BY110" s="23"/>
      <c r="BZ110" s="23"/>
      <c r="CA110" s="23"/>
      <c r="CB110" s="23"/>
      <c r="CC110" s="23"/>
      <c r="CD110" s="23"/>
      <c r="CE110" s="23"/>
      <c r="CF110" s="23"/>
      <c r="CG110" s="23"/>
      <c r="CH110" s="23"/>
      <c r="CI110" s="23"/>
      <c r="CJ110" s="23"/>
      <c r="CK110" s="23"/>
      <c r="CL110" s="23"/>
      <c r="CM110" s="23"/>
      <c r="CN110" s="23"/>
      <c r="CO110" s="23"/>
      <c r="CP110" s="23"/>
      <c r="CQ110" s="23"/>
      <c r="CR110" s="23"/>
      <c r="CS110" s="23"/>
      <c r="CT110" s="23"/>
      <c r="CU110" s="23"/>
      <c r="CV110" s="23"/>
      <c r="CW110" s="23"/>
      <c r="CX110" s="23"/>
      <c r="CY110" s="23"/>
      <c r="CZ110" s="23"/>
      <c r="DA110" s="23"/>
      <c r="DB110" s="23"/>
      <c r="DC110" s="23"/>
      <c r="DD110" s="23"/>
      <c r="DE110" s="23"/>
      <c r="DF110" s="23"/>
      <c r="DG110" s="23"/>
      <c r="DH110" s="23"/>
      <c r="DI110" s="23"/>
      <c r="DJ110" s="23"/>
      <c r="DK110" s="23"/>
      <c r="DL110" s="23"/>
      <c r="DM110" s="23"/>
      <c r="DN110" s="23"/>
      <c r="DO110" s="23"/>
      <c r="DP110" s="23"/>
      <c r="DQ110" s="23"/>
      <c r="DR110" s="23"/>
      <c r="DS110" s="23"/>
      <c r="DT110" s="23"/>
      <c r="DU110" s="23"/>
      <c r="DV110" s="23"/>
      <c r="DW110" s="23"/>
      <c r="DX110" s="23"/>
      <c r="DY110" s="23"/>
      <c r="DZ110" s="23"/>
      <c r="EA110" s="23"/>
      <c r="EB110" s="23"/>
      <c r="EC110" s="23"/>
      <c r="ED110" s="23"/>
      <c r="EE110" s="23"/>
      <c r="EF110" s="23"/>
      <c r="EG110" s="23"/>
      <c r="EH110" s="23"/>
      <c r="EI110" s="23"/>
      <c r="EJ110" s="23"/>
      <c r="EK110" s="23"/>
      <c r="EL110" s="23"/>
      <c r="EM110" s="23"/>
      <c r="EN110" s="23"/>
      <c r="EO110" s="23"/>
      <c r="EP110" s="23"/>
      <c r="EQ110" s="23"/>
      <c r="ER110" s="23"/>
      <c r="ES110" s="23"/>
      <c r="ET110" s="23"/>
      <c r="EU110" s="23"/>
      <c r="EV110" s="23"/>
      <c r="EW110" s="23"/>
      <c r="EX110" s="23"/>
      <c r="EY110" s="23"/>
      <c r="EZ110" s="23"/>
      <c r="FA110" s="23"/>
      <c r="FB110" s="23"/>
      <c r="FC110" s="23"/>
      <c r="FD110" s="23"/>
      <c r="FE110" s="23"/>
      <c r="FF110" s="23"/>
      <c r="FG110" s="23"/>
      <c r="FH110" s="23"/>
      <c r="FI110" s="23"/>
      <c r="FJ110" s="23"/>
      <c r="FK110" s="23"/>
      <c r="FL110" s="23"/>
      <c r="FM110" s="23"/>
      <c r="FN110" s="23"/>
      <c r="FO110" s="23"/>
      <c r="FP110" s="23"/>
      <c r="FQ110" s="23"/>
      <c r="FR110" s="23"/>
      <c r="FS110" s="23"/>
      <c r="FT110" s="23"/>
      <c r="FU110" s="23"/>
      <c r="FV110" s="23"/>
      <c r="FW110" s="23"/>
      <c r="FX110" s="23"/>
      <c r="FY110" s="23"/>
      <c r="FZ110" s="23"/>
      <c r="GA110" s="23"/>
      <c r="GB110" s="23"/>
      <c r="GC110" s="23"/>
      <c r="GD110" s="23"/>
      <c r="GE110" s="23"/>
      <c r="GF110" s="23"/>
      <c r="GG110" s="23"/>
      <c r="GH110" s="23"/>
      <c r="GI110" s="23"/>
      <c r="GJ110" s="23"/>
      <c r="GK110" s="23"/>
      <c r="GL110" s="23"/>
      <c r="GM110" s="23"/>
      <c r="GN110" s="23"/>
      <c r="GO110" s="23"/>
      <c r="GP110" s="23"/>
      <c r="GQ110" s="23"/>
      <c r="GR110" s="23"/>
      <c r="GS110" s="23"/>
      <c r="GT110" s="23"/>
      <c r="GU110" s="23"/>
      <c r="GV110" s="23"/>
      <c r="GW110" s="23"/>
      <c r="GX110" s="23"/>
      <c r="GY110" s="23"/>
      <c r="GZ110" s="23"/>
      <c r="HA110" s="23"/>
      <c r="HB110" s="23"/>
      <c r="HC110" s="23"/>
      <c r="HD110" s="23"/>
      <c r="HE110" s="23"/>
      <c r="HF110" s="23"/>
      <c r="HG110" s="23"/>
      <c r="HH110" s="23"/>
      <c r="HI110" s="23"/>
      <c r="HJ110" s="23"/>
      <c r="HK110" s="23"/>
      <c r="HL110" s="23"/>
      <c r="HM110" s="23"/>
      <c r="HN110" s="23"/>
      <c r="HO110" s="23"/>
      <c r="HP110" s="23"/>
      <c r="HQ110" s="23"/>
      <c r="HR110" s="23"/>
      <c r="HS110" s="23"/>
      <c r="HT110" s="23"/>
      <c r="HU110" s="23"/>
      <c r="HV110" s="23"/>
      <c r="HW110" s="23"/>
    </row>
    <row r="111" spans="1:231" s="14" customFormat="1" ht="20.25" hidden="1" thickBot="1">
      <c r="A111" s="599"/>
      <c r="B111" s="1684"/>
      <c r="C111" s="76"/>
      <c r="D111" s="76"/>
      <c r="E111" s="2147"/>
      <c r="F111" s="2131"/>
      <c r="G111" s="2131"/>
      <c r="H111" s="2131"/>
      <c r="I111" s="2131"/>
      <c r="J111" s="2131"/>
      <c r="K111" s="2131"/>
      <c r="L111" s="2124"/>
      <c r="M111" s="72"/>
      <c r="N111" s="72"/>
      <c r="O111" s="23"/>
      <c r="P111" s="23"/>
      <c r="Q111" s="23"/>
      <c r="R111" s="23"/>
      <c r="S111" s="23"/>
      <c r="T111" s="23"/>
      <c r="U111" s="23"/>
      <c r="V111" s="23"/>
      <c r="W111" s="23"/>
      <c r="X111" s="23"/>
      <c r="Y111" s="23"/>
      <c r="Z111" s="23"/>
      <c r="AA111" s="23"/>
      <c r="AB111" s="23"/>
      <c r="AC111" s="23"/>
      <c r="AD111" s="23"/>
      <c r="AE111" s="23"/>
      <c r="AF111" s="23"/>
      <c r="AG111" s="23"/>
      <c r="AH111" s="23"/>
      <c r="AI111" s="23"/>
      <c r="AJ111" s="23"/>
      <c r="AK111" s="23"/>
      <c r="AL111" s="23"/>
      <c r="AM111" s="23"/>
      <c r="AN111" s="23"/>
      <c r="AO111" s="23"/>
      <c r="AP111" s="23"/>
      <c r="AQ111" s="23"/>
      <c r="AR111" s="23"/>
      <c r="AS111" s="23"/>
      <c r="AT111" s="23"/>
      <c r="AU111" s="23"/>
      <c r="AV111" s="23"/>
      <c r="AW111" s="23"/>
      <c r="AX111" s="23"/>
      <c r="AY111" s="23"/>
      <c r="AZ111" s="23"/>
      <c r="BA111" s="23"/>
      <c r="BB111" s="23"/>
      <c r="BC111" s="23"/>
      <c r="BD111" s="23"/>
      <c r="BE111" s="23"/>
      <c r="BF111" s="23"/>
      <c r="BG111" s="23"/>
      <c r="BH111" s="23"/>
      <c r="BI111" s="23"/>
      <c r="BJ111" s="23"/>
      <c r="BK111" s="23"/>
      <c r="BL111" s="23"/>
      <c r="BM111" s="23"/>
      <c r="BN111" s="23"/>
      <c r="BO111" s="23"/>
      <c r="BP111" s="23"/>
      <c r="BQ111" s="23"/>
      <c r="BR111" s="23"/>
      <c r="BS111" s="23"/>
      <c r="BT111" s="23"/>
      <c r="BU111" s="23"/>
      <c r="BV111" s="23"/>
      <c r="BW111" s="23"/>
      <c r="BX111" s="23"/>
      <c r="BY111" s="23"/>
      <c r="BZ111" s="23"/>
      <c r="CA111" s="23"/>
      <c r="CB111" s="23"/>
      <c r="CC111" s="23"/>
      <c r="CD111" s="23"/>
      <c r="CE111" s="23"/>
      <c r="CF111" s="23"/>
      <c r="CG111" s="23"/>
      <c r="CH111" s="23"/>
      <c r="CI111" s="23"/>
      <c r="CJ111" s="23"/>
      <c r="CK111" s="23"/>
      <c r="CL111" s="23"/>
      <c r="CM111" s="23"/>
      <c r="CN111" s="23"/>
      <c r="CO111" s="23"/>
      <c r="CP111" s="23"/>
      <c r="CQ111" s="23"/>
      <c r="CR111" s="23"/>
      <c r="CS111" s="23"/>
      <c r="CT111" s="23"/>
      <c r="CU111" s="23"/>
      <c r="CV111" s="23"/>
      <c r="CW111" s="23"/>
      <c r="CX111" s="23"/>
      <c r="CY111" s="23"/>
      <c r="CZ111" s="23"/>
      <c r="DA111" s="23"/>
      <c r="DB111" s="23"/>
      <c r="DC111" s="23"/>
      <c r="DD111" s="23"/>
      <c r="DE111" s="23"/>
      <c r="DF111" s="23"/>
      <c r="DG111" s="23"/>
      <c r="DH111" s="23"/>
      <c r="DI111" s="23"/>
      <c r="DJ111" s="23"/>
      <c r="DK111" s="23"/>
      <c r="DL111" s="23"/>
      <c r="DM111" s="23"/>
      <c r="DN111" s="23"/>
      <c r="DO111" s="23"/>
      <c r="DP111" s="23"/>
      <c r="DQ111" s="23"/>
      <c r="DR111" s="23"/>
      <c r="DS111" s="23"/>
      <c r="DT111" s="23"/>
      <c r="DU111" s="23"/>
      <c r="DV111" s="23"/>
      <c r="DW111" s="23"/>
      <c r="DX111" s="23"/>
      <c r="DY111" s="23"/>
      <c r="DZ111" s="23"/>
      <c r="EA111" s="23"/>
      <c r="EB111" s="23"/>
      <c r="EC111" s="23"/>
      <c r="ED111" s="23"/>
      <c r="EE111" s="23"/>
      <c r="EF111" s="23"/>
      <c r="EG111" s="23"/>
      <c r="EH111" s="23"/>
      <c r="EI111" s="23"/>
      <c r="EJ111" s="23"/>
      <c r="EK111" s="23"/>
      <c r="EL111" s="23"/>
      <c r="EM111" s="23"/>
      <c r="EN111" s="23"/>
      <c r="EO111" s="23"/>
      <c r="EP111" s="23"/>
      <c r="EQ111" s="23"/>
      <c r="ER111" s="23"/>
      <c r="ES111" s="23"/>
      <c r="ET111" s="23"/>
      <c r="EU111" s="23"/>
      <c r="EV111" s="23"/>
      <c r="EW111" s="23"/>
      <c r="EX111" s="23"/>
      <c r="EY111" s="23"/>
      <c r="EZ111" s="23"/>
      <c r="FA111" s="23"/>
      <c r="FB111" s="23"/>
      <c r="FC111" s="23"/>
      <c r="FD111" s="23"/>
      <c r="FE111" s="23"/>
      <c r="FF111" s="23"/>
      <c r="FG111" s="23"/>
      <c r="FH111" s="23"/>
      <c r="FI111" s="23"/>
      <c r="FJ111" s="23"/>
      <c r="FK111" s="23"/>
      <c r="FL111" s="23"/>
      <c r="FM111" s="23"/>
      <c r="FN111" s="23"/>
      <c r="FO111" s="23"/>
      <c r="FP111" s="23"/>
      <c r="FQ111" s="23"/>
      <c r="FR111" s="23"/>
      <c r="FS111" s="23"/>
      <c r="FT111" s="23"/>
      <c r="FU111" s="23"/>
      <c r="FV111" s="23"/>
      <c r="FW111" s="23"/>
      <c r="FX111" s="23"/>
      <c r="FY111" s="23"/>
      <c r="FZ111" s="23"/>
      <c r="GA111" s="23"/>
      <c r="GB111" s="23"/>
      <c r="GC111" s="23"/>
      <c r="GD111" s="23"/>
      <c r="GE111" s="23"/>
      <c r="GF111" s="23"/>
      <c r="GG111" s="23"/>
      <c r="GH111" s="23"/>
      <c r="GI111" s="23"/>
      <c r="GJ111" s="23"/>
      <c r="GK111" s="23"/>
      <c r="GL111" s="23"/>
      <c r="GM111" s="23"/>
      <c r="GN111" s="23"/>
      <c r="GO111" s="23"/>
      <c r="GP111" s="23"/>
      <c r="GQ111" s="23"/>
      <c r="GR111" s="23"/>
      <c r="GS111" s="23"/>
      <c r="GT111" s="23"/>
      <c r="GU111" s="23"/>
      <c r="GV111" s="23"/>
      <c r="GW111" s="23"/>
      <c r="GX111" s="23"/>
      <c r="GY111" s="23"/>
      <c r="GZ111" s="23"/>
      <c r="HA111" s="23"/>
      <c r="HB111" s="23"/>
      <c r="HC111" s="23"/>
      <c r="HD111" s="23"/>
      <c r="HE111" s="23"/>
      <c r="HF111" s="23"/>
      <c r="HG111" s="23"/>
      <c r="HH111" s="23"/>
      <c r="HI111" s="23"/>
      <c r="HJ111" s="23"/>
      <c r="HK111" s="23"/>
      <c r="HL111" s="23"/>
      <c r="HM111" s="23"/>
      <c r="HN111" s="23"/>
      <c r="HO111" s="23"/>
      <c r="HP111" s="23"/>
      <c r="HQ111" s="23"/>
      <c r="HR111" s="23"/>
      <c r="HS111" s="23"/>
      <c r="HT111" s="23"/>
      <c r="HU111" s="23"/>
      <c r="HV111" s="23"/>
      <c r="HW111" s="23"/>
    </row>
    <row r="112" spans="1:231" s="14" customFormat="1" ht="20.25" hidden="1" thickTop="1">
      <c r="A112" s="599"/>
      <c r="B112" s="2133" t="s">
        <v>2789</v>
      </c>
      <c r="C112" s="279" t="s">
        <v>4788</v>
      </c>
      <c r="D112" s="279">
        <v>44282</v>
      </c>
      <c r="E112" s="2146">
        <v>44309</v>
      </c>
      <c r="F112" s="2130" t="s">
        <v>5012</v>
      </c>
      <c r="G112" s="2130" t="s">
        <v>4798</v>
      </c>
      <c r="H112" s="2130">
        <v>44315</v>
      </c>
      <c r="I112" s="2145">
        <f t="shared" ref="I112" si="90">H112+23</f>
        <v>44338</v>
      </c>
      <c r="J112" s="2145">
        <f t="shared" ref="J112" si="91">H112+27</f>
        <v>44342</v>
      </c>
      <c r="K112" s="2145">
        <f t="shared" ref="K112" si="92">H112+30</f>
        <v>44345</v>
      </c>
      <c r="L112" s="2124"/>
      <c r="M112" s="72"/>
      <c r="N112" s="72"/>
      <c r="O112" s="23"/>
      <c r="P112" s="23"/>
      <c r="Q112" s="23"/>
      <c r="R112" s="23"/>
      <c r="S112" s="23"/>
      <c r="T112" s="23"/>
      <c r="U112" s="23"/>
      <c r="V112" s="23"/>
      <c r="W112" s="23"/>
      <c r="X112" s="23"/>
      <c r="Y112" s="23"/>
      <c r="Z112" s="23"/>
      <c r="AA112" s="23"/>
      <c r="AB112" s="23"/>
      <c r="AC112" s="23"/>
      <c r="AD112" s="23"/>
      <c r="AE112" s="23"/>
      <c r="AF112" s="23"/>
      <c r="AG112" s="23"/>
      <c r="AH112" s="23"/>
      <c r="AI112" s="23"/>
      <c r="AJ112" s="23"/>
      <c r="AK112" s="23"/>
      <c r="AL112" s="23"/>
      <c r="AM112" s="23"/>
      <c r="AN112" s="23"/>
      <c r="AO112" s="23"/>
      <c r="AP112" s="23"/>
      <c r="AQ112" s="23"/>
      <c r="AR112" s="23"/>
      <c r="AS112" s="23"/>
      <c r="AT112" s="23"/>
      <c r="AU112" s="23"/>
      <c r="AV112" s="23"/>
      <c r="AW112" s="23"/>
      <c r="AX112" s="23"/>
      <c r="AY112" s="23"/>
      <c r="AZ112" s="23"/>
      <c r="BA112" s="23"/>
      <c r="BB112" s="23"/>
      <c r="BC112" s="23"/>
      <c r="BD112" s="23"/>
      <c r="BE112" s="23"/>
      <c r="BF112" s="23"/>
      <c r="BG112" s="23"/>
      <c r="BH112" s="23"/>
      <c r="BI112" s="23"/>
      <c r="BJ112" s="23"/>
      <c r="BK112" s="23"/>
      <c r="BL112" s="23"/>
      <c r="BM112" s="23"/>
      <c r="BN112" s="23"/>
      <c r="BO112" s="23"/>
      <c r="BP112" s="23"/>
      <c r="BQ112" s="23"/>
      <c r="BR112" s="23"/>
      <c r="BS112" s="23"/>
      <c r="BT112" s="23"/>
      <c r="BU112" s="23"/>
      <c r="BV112" s="23"/>
      <c r="BW112" s="23"/>
      <c r="BX112" s="23"/>
      <c r="BY112" s="23"/>
      <c r="BZ112" s="23"/>
      <c r="CA112" s="23"/>
      <c r="CB112" s="23"/>
      <c r="CC112" s="23"/>
      <c r="CD112" s="23"/>
      <c r="CE112" s="23"/>
      <c r="CF112" s="23"/>
      <c r="CG112" s="23"/>
      <c r="CH112" s="23"/>
      <c r="CI112" s="23"/>
      <c r="CJ112" s="23"/>
      <c r="CK112" s="23"/>
      <c r="CL112" s="23"/>
      <c r="CM112" s="23"/>
      <c r="CN112" s="23"/>
      <c r="CO112" s="23"/>
      <c r="CP112" s="23"/>
      <c r="CQ112" s="23"/>
      <c r="CR112" s="23"/>
      <c r="CS112" s="23"/>
      <c r="CT112" s="23"/>
      <c r="CU112" s="23"/>
      <c r="CV112" s="23"/>
      <c r="CW112" s="23"/>
      <c r="CX112" s="23"/>
      <c r="CY112" s="23"/>
      <c r="CZ112" s="23"/>
      <c r="DA112" s="23"/>
      <c r="DB112" s="23"/>
      <c r="DC112" s="23"/>
      <c r="DD112" s="23"/>
      <c r="DE112" s="23"/>
      <c r="DF112" s="23"/>
      <c r="DG112" s="23"/>
      <c r="DH112" s="23"/>
      <c r="DI112" s="23"/>
      <c r="DJ112" s="23"/>
      <c r="DK112" s="23"/>
      <c r="DL112" s="23"/>
      <c r="DM112" s="23"/>
      <c r="DN112" s="23"/>
      <c r="DO112" s="23"/>
      <c r="DP112" s="23"/>
      <c r="DQ112" s="23"/>
      <c r="DR112" s="23"/>
      <c r="DS112" s="23"/>
      <c r="DT112" s="23"/>
      <c r="DU112" s="23"/>
      <c r="DV112" s="23"/>
      <c r="DW112" s="23"/>
      <c r="DX112" s="23"/>
      <c r="DY112" s="23"/>
      <c r="DZ112" s="23"/>
      <c r="EA112" s="23"/>
      <c r="EB112" s="23"/>
      <c r="EC112" s="23"/>
      <c r="ED112" s="23"/>
      <c r="EE112" s="23"/>
      <c r="EF112" s="23"/>
      <c r="EG112" s="23"/>
      <c r="EH112" s="23"/>
      <c r="EI112" s="23"/>
      <c r="EJ112" s="23"/>
      <c r="EK112" s="23"/>
      <c r="EL112" s="23"/>
      <c r="EM112" s="23"/>
      <c r="EN112" s="23"/>
      <c r="EO112" s="23"/>
      <c r="EP112" s="23"/>
      <c r="EQ112" s="23"/>
      <c r="ER112" s="23"/>
      <c r="ES112" s="23"/>
      <c r="ET112" s="23"/>
      <c r="EU112" s="23"/>
      <c r="EV112" s="23"/>
      <c r="EW112" s="23"/>
      <c r="EX112" s="23"/>
      <c r="EY112" s="23"/>
      <c r="EZ112" s="23"/>
      <c r="FA112" s="23"/>
      <c r="FB112" s="23"/>
      <c r="FC112" s="23"/>
      <c r="FD112" s="23"/>
      <c r="FE112" s="23"/>
      <c r="FF112" s="23"/>
      <c r="FG112" s="23"/>
      <c r="FH112" s="23"/>
      <c r="FI112" s="23"/>
      <c r="FJ112" s="23"/>
      <c r="FK112" s="23"/>
      <c r="FL112" s="23"/>
      <c r="FM112" s="23"/>
      <c r="FN112" s="23"/>
      <c r="FO112" s="23"/>
      <c r="FP112" s="23"/>
      <c r="FQ112" s="23"/>
      <c r="FR112" s="23"/>
      <c r="FS112" s="23"/>
      <c r="FT112" s="23"/>
      <c r="FU112" s="23"/>
      <c r="FV112" s="23"/>
      <c r="FW112" s="23"/>
      <c r="FX112" s="23"/>
      <c r="FY112" s="23"/>
      <c r="FZ112" s="23"/>
      <c r="GA112" s="23"/>
      <c r="GB112" s="23"/>
      <c r="GC112" s="23"/>
      <c r="GD112" s="23"/>
      <c r="GE112" s="23"/>
      <c r="GF112" s="23"/>
      <c r="GG112" s="23"/>
      <c r="GH112" s="23"/>
      <c r="GI112" s="23"/>
      <c r="GJ112" s="23"/>
      <c r="GK112" s="23"/>
      <c r="GL112" s="23"/>
      <c r="GM112" s="23"/>
      <c r="GN112" s="23"/>
      <c r="GO112" s="23"/>
      <c r="GP112" s="23"/>
      <c r="GQ112" s="23"/>
      <c r="GR112" s="23"/>
      <c r="GS112" s="23"/>
      <c r="GT112" s="23"/>
      <c r="GU112" s="23"/>
      <c r="GV112" s="23"/>
      <c r="GW112" s="23"/>
      <c r="GX112" s="23"/>
      <c r="GY112" s="23"/>
      <c r="GZ112" s="23"/>
      <c r="HA112" s="23"/>
      <c r="HB112" s="23"/>
      <c r="HC112" s="23"/>
      <c r="HD112" s="23"/>
      <c r="HE112" s="23"/>
      <c r="HF112" s="23"/>
      <c r="HG112" s="23"/>
      <c r="HH112" s="23"/>
      <c r="HI112" s="23"/>
      <c r="HJ112" s="23"/>
      <c r="HK112" s="23"/>
      <c r="HL112" s="23"/>
      <c r="HM112" s="23"/>
      <c r="HN112" s="23"/>
      <c r="HO112" s="23"/>
      <c r="HP112" s="23"/>
      <c r="HQ112" s="23"/>
      <c r="HR112" s="23"/>
      <c r="HS112" s="23"/>
      <c r="HT112" s="23"/>
      <c r="HU112" s="23"/>
      <c r="HV112" s="23"/>
      <c r="HW112" s="23"/>
    </row>
    <row r="113" spans="1:231" s="14" customFormat="1" ht="20.25" hidden="1" thickBot="1">
      <c r="A113" s="599"/>
      <c r="B113" s="1684"/>
      <c r="C113" s="76"/>
      <c r="D113" s="76"/>
      <c r="E113" s="1484"/>
      <c r="F113" s="2131"/>
      <c r="G113" s="2131"/>
      <c r="H113" s="2131"/>
      <c r="I113" s="2131"/>
      <c r="J113" s="2131"/>
      <c r="K113" s="2131"/>
      <c r="L113" s="2124"/>
      <c r="M113" s="72"/>
      <c r="N113" s="72"/>
      <c r="O113" s="23"/>
      <c r="P113" s="23"/>
      <c r="Q113" s="23"/>
      <c r="R113" s="23"/>
      <c r="S113" s="23"/>
      <c r="T113" s="23"/>
      <c r="U113" s="23"/>
      <c r="V113" s="23"/>
      <c r="W113" s="23"/>
      <c r="X113" s="23"/>
      <c r="Y113" s="23"/>
      <c r="Z113" s="23"/>
      <c r="AA113" s="23"/>
      <c r="AB113" s="23"/>
      <c r="AC113" s="23"/>
      <c r="AD113" s="23"/>
      <c r="AE113" s="23"/>
      <c r="AF113" s="23"/>
      <c r="AG113" s="23"/>
      <c r="AH113" s="23"/>
      <c r="AI113" s="23"/>
      <c r="AJ113" s="23"/>
      <c r="AK113" s="23"/>
      <c r="AL113" s="23"/>
      <c r="AM113" s="23"/>
      <c r="AN113" s="23"/>
      <c r="AO113" s="23"/>
      <c r="AP113" s="23"/>
      <c r="AQ113" s="23"/>
      <c r="AR113" s="23"/>
      <c r="AS113" s="23"/>
      <c r="AT113" s="23"/>
      <c r="AU113" s="23"/>
      <c r="AV113" s="23"/>
      <c r="AW113" s="23"/>
      <c r="AX113" s="23"/>
      <c r="AY113" s="23"/>
      <c r="AZ113" s="23"/>
      <c r="BA113" s="23"/>
      <c r="BB113" s="23"/>
      <c r="BC113" s="23"/>
      <c r="BD113" s="23"/>
      <c r="BE113" s="23"/>
      <c r="BF113" s="23"/>
      <c r="BG113" s="23"/>
      <c r="BH113" s="23"/>
      <c r="BI113" s="23"/>
      <c r="BJ113" s="23"/>
      <c r="BK113" s="23"/>
      <c r="BL113" s="23"/>
      <c r="BM113" s="23"/>
      <c r="BN113" s="23"/>
      <c r="BO113" s="23"/>
      <c r="BP113" s="23"/>
      <c r="BQ113" s="23"/>
      <c r="BR113" s="23"/>
      <c r="BS113" s="23"/>
      <c r="BT113" s="23"/>
      <c r="BU113" s="23"/>
      <c r="BV113" s="23"/>
      <c r="BW113" s="23"/>
      <c r="BX113" s="23"/>
      <c r="BY113" s="23"/>
      <c r="BZ113" s="23"/>
      <c r="CA113" s="23"/>
      <c r="CB113" s="23"/>
      <c r="CC113" s="23"/>
      <c r="CD113" s="23"/>
      <c r="CE113" s="23"/>
      <c r="CF113" s="23"/>
      <c r="CG113" s="23"/>
      <c r="CH113" s="23"/>
      <c r="CI113" s="23"/>
      <c r="CJ113" s="23"/>
      <c r="CK113" s="23"/>
      <c r="CL113" s="23"/>
      <c r="CM113" s="23"/>
      <c r="CN113" s="23"/>
      <c r="CO113" s="23"/>
      <c r="CP113" s="23"/>
      <c r="CQ113" s="23"/>
      <c r="CR113" s="23"/>
      <c r="CS113" s="23"/>
      <c r="CT113" s="23"/>
      <c r="CU113" s="23"/>
      <c r="CV113" s="23"/>
      <c r="CW113" s="23"/>
      <c r="CX113" s="23"/>
      <c r="CY113" s="23"/>
      <c r="CZ113" s="23"/>
      <c r="DA113" s="23"/>
      <c r="DB113" s="23"/>
      <c r="DC113" s="23"/>
      <c r="DD113" s="23"/>
      <c r="DE113" s="23"/>
      <c r="DF113" s="23"/>
      <c r="DG113" s="23"/>
      <c r="DH113" s="23"/>
      <c r="DI113" s="23"/>
      <c r="DJ113" s="23"/>
      <c r="DK113" s="23"/>
      <c r="DL113" s="23"/>
      <c r="DM113" s="23"/>
      <c r="DN113" s="23"/>
      <c r="DO113" s="23"/>
      <c r="DP113" s="23"/>
      <c r="DQ113" s="23"/>
      <c r="DR113" s="23"/>
      <c r="DS113" s="23"/>
      <c r="DT113" s="23"/>
      <c r="DU113" s="23"/>
      <c r="DV113" s="23"/>
      <c r="DW113" s="23"/>
      <c r="DX113" s="23"/>
      <c r="DY113" s="23"/>
      <c r="DZ113" s="23"/>
      <c r="EA113" s="23"/>
      <c r="EB113" s="23"/>
      <c r="EC113" s="23"/>
      <c r="ED113" s="23"/>
      <c r="EE113" s="23"/>
      <c r="EF113" s="23"/>
      <c r="EG113" s="23"/>
      <c r="EH113" s="23"/>
      <c r="EI113" s="23"/>
      <c r="EJ113" s="23"/>
      <c r="EK113" s="23"/>
      <c r="EL113" s="23"/>
      <c r="EM113" s="23"/>
      <c r="EN113" s="23"/>
      <c r="EO113" s="23"/>
      <c r="EP113" s="23"/>
      <c r="EQ113" s="23"/>
      <c r="ER113" s="23"/>
      <c r="ES113" s="23"/>
      <c r="ET113" s="23"/>
      <c r="EU113" s="23"/>
      <c r="EV113" s="23"/>
      <c r="EW113" s="23"/>
      <c r="EX113" s="23"/>
      <c r="EY113" s="23"/>
      <c r="EZ113" s="23"/>
      <c r="FA113" s="23"/>
      <c r="FB113" s="23"/>
      <c r="FC113" s="23"/>
      <c r="FD113" s="23"/>
      <c r="FE113" s="23"/>
      <c r="FF113" s="23"/>
      <c r="FG113" s="23"/>
      <c r="FH113" s="23"/>
      <c r="FI113" s="23"/>
      <c r="FJ113" s="23"/>
      <c r="FK113" s="23"/>
      <c r="FL113" s="23"/>
      <c r="FM113" s="23"/>
      <c r="FN113" s="23"/>
      <c r="FO113" s="23"/>
      <c r="FP113" s="23"/>
      <c r="FQ113" s="23"/>
      <c r="FR113" s="23"/>
      <c r="FS113" s="23"/>
      <c r="FT113" s="23"/>
      <c r="FU113" s="23"/>
      <c r="FV113" s="23"/>
      <c r="FW113" s="23"/>
      <c r="FX113" s="23"/>
      <c r="FY113" s="23"/>
      <c r="FZ113" s="23"/>
      <c r="GA113" s="23"/>
      <c r="GB113" s="23"/>
      <c r="GC113" s="23"/>
      <c r="GD113" s="23"/>
      <c r="GE113" s="23"/>
      <c r="GF113" s="23"/>
      <c r="GG113" s="23"/>
      <c r="GH113" s="23"/>
      <c r="GI113" s="23"/>
      <c r="GJ113" s="23"/>
      <c r="GK113" s="23"/>
      <c r="GL113" s="23"/>
      <c r="GM113" s="23"/>
      <c r="GN113" s="23"/>
      <c r="GO113" s="23"/>
      <c r="GP113" s="23"/>
      <c r="GQ113" s="23"/>
      <c r="GR113" s="23"/>
      <c r="GS113" s="23"/>
      <c r="GT113" s="23"/>
      <c r="GU113" s="23"/>
      <c r="GV113" s="23"/>
      <c r="GW113" s="23"/>
      <c r="GX113" s="23"/>
      <c r="GY113" s="23"/>
      <c r="GZ113" s="23"/>
      <c r="HA113" s="23"/>
      <c r="HB113" s="23"/>
      <c r="HC113" s="23"/>
      <c r="HD113" s="23"/>
      <c r="HE113" s="23"/>
      <c r="HF113" s="23"/>
      <c r="HG113" s="23"/>
      <c r="HH113" s="23"/>
      <c r="HI113" s="23"/>
      <c r="HJ113" s="23"/>
      <c r="HK113" s="23"/>
      <c r="HL113" s="23"/>
      <c r="HM113" s="23"/>
      <c r="HN113" s="23"/>
      <c r="HO113" s="23"/>
      <c r="HP113" s="23"/>
      <c r="HQ113" s="23"/>
      <c r="HR113" s="23"/>
      <c r="HS113" s="23"/>
      <c r="HT113" s="23"/>
      <c r="HU113" s="23"/>
      <c r="HV113" s="23"/>
      <c r="HW113" s="23"/>
    </row>
    <row r="114" spans="1:231" s="14" customFormat="1" ht="20.25" hidden="1" thickTop="1">
      <c r="A114" s="599"/>
      <c r="B114" s="2133" t="s">
        <v>3064</v>
      </c>
      <c r="C114" s="279" t="s">
        <v>4792</v>
      </c>
      <c r="D114" s="279">
        <v>44290</v>
      </c>
      <c r="E114" s="2146">
        <v>44316</v>
      </c>
      <c r="F114" s="2130" t="s">
        <v>5013</v>
      </c>
      <c r="G114" s="2130" t="s">
        <v>5023</v>
      </c>
      <c r="H114" s="2130">
        <v>44322</v>
      </c>
      <c r="I114" s="2145">
        <f t="shared" ref="I114" si="93">H114+23</f>
        <v>44345</v>
      </c>
      <c r="J114" s="2145">
        <f t="shared" ref="J114" si="94">H114+27</f>
        <v>44349</v>
      </c>
      <c r="K114" s="2145">
        <f t="shared" ref="K114" si="95">H114+30</f>
        <v>44352</v>
      </c>
      <c r="L114" s="2124"/>
      <c r="M114" s="72"/>
      <c r="N114" s="72"/>
      <c r="O114" s="23"/>
      <c r="P114" s="23"/>
      <c r="Q114" s="23"/>
      <c r="R114" s="23"/>
      <c r="S114" s="23"/>
      <c r="T114" s="23"/>
      <c r="U114" s="23"/>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3"/>
      <c r="AT114" s="23"/>
      <c r="AU114" s="23"/>
      <c r="AV114" s="23"/>
      <c r="AW114" s="23"/>
      <c r="AX114" s="23"/>
      <c r="AY114" s="23"/>
      <c r="AZ114" s="23"/>
      <c r="BA114" s="23"/>
      <c r="BB114" s="23"/>
      <c r="BC114" s="23"/>
      <c r="BD114" s="23"/>
      <c r="BE114" s="23"/>
      <c r="BF114" s="23"/>
      <c r="BG114" s="23"/>
      <c r="BH114" s="23"/>
      <c r="BI114" s="23"/>
      <c r="BJ114" s="23"/>
      <c r="BK114" s="23"/>
      <c r="BL114" s="23"/>
      <c r="BM114" s="23"/>
      <c r="BN114" s="23"/>
      <c r="BO114" s="23"/>
      <c r="BP114" s="23"/>
      <c r="BQ114" s="23"/>
      <c r="BR114" s="23"/>
      <c r="BS114" s="23"/>
      <c r="BT114" s="23"/>
      <c r="BU114" s="23"/>
      <c r="BV114" s="23"/>
      <c r="BW114" s="23"/>
      <c r="BX114" s="23"/>
      <c r="BY114" s="23"/>
      <c r="BZ114" s="23"/>
      <c r="CA114" s="23"/>
      <c r="CB114" s="23"/>
      <c r="CC114" s="23"/>
      <c r="CD114" s="23"/>
      <c r="CE114" s="23"/>
      <c r="CF114" s="23"/>
      <c r="CG114" s="23"/>
      <c r="CH114" s="23"/>
      <c r="CI114" s="23"/>
      <c r="CJ114" s="23"/>
      <c r="CK114" s="23"/>
      <c r="CL114" s="23"/>
      <c r="CM114" s="23"/>
      <c r="CN114" s="23"/>
      <c r="CO114" s="23"/>
      <c r="CP114" s="23"/>
      <c r="CQ114" s="23"/>
      <c r="CR114" s="23"/>
      <c r="CS114" s="23"/>
      <c r="CT114" s="23"/>
      <c r="CU114" s="23"/>
      <c r="CV114" s="23"/>
      <c r="CW114" s="23"/>
      <c r="CX114" s="23"/>
      <c r="CY114" s="23"/>
      <c r="CZ114" s="23"/>
      <c r="DA114" s="23"/>
      <c r="DB114" s="23"/>
      <c r="DC114" s="23"/>
      <c r="DD114" s="23"/>
      <c r="DE114" s="23"/>
      <c r="DF114" s="23"/>
      <c r="DG114" s="23"/>
      <c r="DH114" s="23"/>
      <c r="DI114" s="23"/>
      <c r="DJ114" s="23"/>
      <c r="DK114" s="23"/>
      <c r="DL114" s="23"/>
      <c r="DM114" s="23"/>
      <c r="DN114" s="23"/>
      <c r="DO114" s="23"/>
      <c r="DP114" s="23"/>
      <c r="DQ114" s="23"/>
      <c r="DR114" s="23"/>
      <c r="DS114" s="23"/>
      <c r="DT114" s="23"/>
      <c r="DU114" s="23"/>
      <c r="DV114" s="23"/>
      <c r="DW114" s="23"/>
      <c r="DX114" s="23"/>
      <c r="DY114" s="23"/>
      <c r="DZ114" s="23"/>
      <c r="EA114" s="23"/>
      <c r="EB114" s="23"/>
      <c r="EC114" s="23"/>
      <c r="ED114" s="23"/>
      <c r="EE114" s="23"/>
      <c r="EF114" s="23"/>
      <c r="EG114" s="23"/>
      <c r="EH114" s="23"/>
      <c r="EI114" s="23"/>
      <c r="EJ114" s="23"/>
      <c r="EK114" s="23"/>
      <c r="EL114" s="23"/>
      <c r="EM114" s="23"/>
      <c r="EN114" s="23"/>
      <c r="EO114" s="23"/>
      <c r="EP114" s="23"/>
      <c r="EQ114" s="23"/>
      <c r="ER114" s="23"/>
      <c r="ES114" s="23"/>
      <c r="ET114" s="23"/>
      <c r="EU114" s="23"/>
      <c r="EV114" s="23"/>
      <c r="EW114" s="23"/>
      <c r="EX114" s="23"/>
      <c r="EY114" s="23"/>
      <c r="EZ114" s="23"/>
      <c r="FA114" s="23"/>
      <c r="FB114" s="23"/>
      <c r="FC114" s="23"/>
      <c r="FD114" s="23"/>
      <c r="FE114" s="23"/>
      <c r="FF114" s="23"/>
      <c r="FG114" s="23"/>
      <c r="FH114" s="23"/>
      <c r="FI114" s="23"/>
      <c r="FJ114" s="23"/>
      <c r="FK114" s="23"/>
      <c r="FL114" s="23"/>
      <c r="FM114" s="23"/>
      <c r="FN114" s="23"/>
      <c r="FO114" s="23"/>
      <c r="FP114" s="23"/>
      <c r="FQ114" s="23"/>
      <c r="FR114" s="23"/>
      <c r="FS114" s="23"/>
      <c r="FT114" s="23"/>
      <c r="FU114" s="23"/>
      <c r="FV114" s="23"/>
      <c r="FW114" s="23"/>
      <c r="FX114" s="23"/>
      <c r="FY114" s="23"/>
      <c r="FZ114" s="23"/>
      <c r="GA114" s="23"/>
      <c r="GB114" s="23"/>
      <c r="GC114" s="23"/>
      <c r="GD114" s="23"/>
      <c r="GE114" s="23"/>
      <c r="GF114" s="23"/>
      <c r="GG114" s="23"/>
      <c r="GH114" s="23"/>
      <c r="GI114" s="23"/>
      <c r="GJ114" s="23"/>
      <c r="GK114" s="23"/>
      <c r="GL114" s="23"/>
      <c r="GM114" s="23"/>
      <c r="GN114" s="23"/>
      <c r="GO114" s="23"/>
      <c r="GP114" s="23"/>
      <c r="GQ114" s="23"/>
      <c r="GR114" s="23"/>
      <c r="GS114" s="23"/>
      <c r="GT114" s="23"/>
      <c r="GU114" s="23"/>
      <c r="GV114" s="23"/>
      <c r="GW114" s="23"/>
      <c r="GX114" s="23"/>
      <c r="GY114" s="23"/>
      <c r="GZ114" s="23"/>
      <c r="HA114" s="23"/>
      <c r="HB114" s="23"/>
      <c r="HC114" s="23"/>
      <c r="HD114" s="23"/>
      <c r="HE114" s="23"/>
      <c r="HF114" s="23"/>
      <c r="HG114" s="23"/>
      <c r="HH114" s="23"/>
      <c r="HI114" s="23"/>
      <c r="HJ114" s="23"/>
      <c r="HK114" s="23"/>
      <c r="HL114" s="23"/>
      <c r="HM114" s="23"/>
      <c r="HN114" s="23"/>
      <c r="HO114" s="23"/>
      <c r="HP114" s="23"/>
      <c r="HQ114" s="23"/>
      <c r="HR114" s="23"/>
      <c r="HS114" s="23"/>
      <c r="HT114" s="23"/>
      <c r="HU114" s="23"/>
      <c r="HV114" s="23"/>
      <c r="HW114" s="23"/>
    </row>
    <row r="115" spans="1:231" s="14" customFormat="1" ht="20.25" hidden="1" thickBot="1">
      <c r="A115" s="599"/>
      <c r="B115" s="1684"/>
      <c r="C115" s="76"/>
      <c r="D115" s="76"/>
      <c r="E115" s="2147"/>
      <c r="F115" s="2131"/>
      <c r="G115" s="2131"/>
      <c r="H115" s="2131"/>
      <c r="I115" s="2131"/>
      <c r="J115" s="2131"/>
      <c r="K115" s="2131"/>
      <c r="L115" s="2124"/>
      <c r="M115" s="72"/>
      <c r="N115" s="72"/>
      <c r="O115" s="23"/>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c r="AM115" s="23"/>
      <c r="AN115" s="23"/>
      <c r="AO115" s="23"/>
      <c r="AP115" s="23"/>
      <c r="AQ115" s="23"/>
      <c r="AR115" s="23"/>
      <c r="AS115" s="23"/>
      <c r="AT115" s="23"/>
      <c r="AU115" s="23"/>
      <c r="AV115" s="23"/>
      <c r="AW115" s="23"/>
      <c r="AX115" s="23"/>
      <c r="AY115" s="23"/>
      <c r="AZ115" s="23"/>
      <c r="BA115" s="23"/>
      <c r="BB115" s="23"/>
      <c r="BC115" s="23"/>
      <c r="BD115" s="23"/>
      <c r="BE115" s="23"/>
      <c r="BF115" s="23"/>
      <c r="BG115" s="23"/>
      <c r="BH115" s="23"/>
      <c r="BI115" s="23"/>
      <c r="BJ115" s="23"/>
      <c r="BK115" s="23"/>
      <c r="BL115" s="23"/>
      <c r="BM115" s="23"/>
      <c r="BN115" s="23"/>
      <c r="BO115" s="23"/>
      <c r="BP115" s="23"/>
      <c r="BQ115" s="23"/>
      <c r="BR115" s="23"/>
      <c r="BS115" s="23"/>
      <c r="BT115" s="23"/>
      <c r="BU115" s="23"/>
      <c r="BV115" s="23"/>
      <c r="BW115" s="23"/>
      <c r="BX115" s="23"/>
      <c r="BY115" s="23"/>
      <c r="BZ115" s="23"/>
      <c r="CA115" s="23"/>
      <c r="CB115" s="23"/>
      <c r="CC115" s="23"/>
      <c r="CD115" s="23"/>
      <c r="CE115" s="23"/>
      <c r="CF115" s="23"/>
      <c r="CG115" s="23"/>
      <c r="CH115" s="23"/>
      <c r="CI115" s="23"/>
      <c r="CJ115" s="23"/>
      <c r="CK115" s="23"/>
      <c r="CL115" s="23"/>
      <c r="CM115" s="23"/>
      <c r="CN115" s="23"/>
      <c r="CO115" s="23"/>
      <c r="CP115" s="23"/>
      <c r="CQ115" s="23"/>
      <c r="CR115" s="23"/>
      <c r="CS115" s="23"/>
      <c r="CT115" s="23"/>
      <c r="CU115" s="23"/>
      <c r="CV115" s="23"/>
      <c r="CW115" s="23"/>
      <c r="CX115" s="23"/>
      <c r="CY115" s="23"/>
      <c r="CZ115" s="23"/>
      <c r="DA115" s="23"/>
      <c r="DB115" s="23"/>
      <c r="DC115" s="23"/>
      <c r="DD115" s="23"/>
      <c r="DE115" s="23"/>
      <c r="DF115" s="23"/>
      <c r="DG115" s="23"/>
      <c r="DH115" s="23"/>
      <c r="DI115" s="23"/>
      <c r="DJ115" s="23"/>
      <c r="DK115" s="23"/>
      <c r="DL115" s="23"/>
      <c r="DM115" s="23"/>
      <c r="DN115" s="23"/>
      <c r="DO115" s="23"/>
      <c r="DP115" s="23"/>
      <c r="DQ115" s="23"/>
      <c r="DR115" s="23"/>
      <c r="DS115" s="23"/>
      <c r="DT115" s="23"/>
      <c r="DU115" s="23"/>
      <c r="DV115" s="23"/>
      <c r="DW115" s="23"/>
      <c r="DX115" s="23"/>
      <c r="DY115" s="23"/>
      <c r="DZ115" s="23"/>
      <c r="EA115" s="23"/>
      <c r="EB115" s="23"/>
      <c r="EC115" s="23"/>
      <c r="ED115" s="23"/>
      <c r="EE115" s="23"/>
      <c r="EF115" s="23"/>
      <c r="EG115" s="23"/>
      <c r="EH115" s="23"/>
      <c r="EI115" s="23"/>
      <c r="EJ115" s="23"/>
      <c r="EK115" s="23"/>
      <c r="EL115" s="23"/>
      <c r="EM115" s="23"/>
      <c r="EN115" s="23"/>
      <c r="EO115" s="23"/>
      <c r="EP115" s="23"/>
      <c r="EQ115" s="23"/>
      <c r="ER115" s="23"/>
      <c r="ES115" s="23"/>
      <c r="ET115" s="23"/>
      <c r="EU115" s="23"/>
      <c r="EV115" s="23"/>
      <c r="EW115" s="23"/>
      <c r="EX115" s="23"/>
      <c r="EY115" s="23"/>
      <c r="EZ115" s="23"/>
      <c r="FA115" s="23"/>
      <c r="FB115" s="23"/>
      <c r="FC115" s="23"/>
      <c r="FD115" s="23"/>
      <c r="FE115" s="23"/>
      <c r="FF115" s="23"/>
      <c r="FG115" s="23"/>
      <c r="FH115" s="23"/>
      <c r="FI115" s="23"/>
      <c r="FJ115" s="23"/>
      <c r="FK115" s="23"/>
      <c r="FL115" s="23"/>
      <c r="FM115" s="23"/>
      <c r="FN115" s="23"/>
      <c r="FO115" s="23"/>
      <c r="FP115" s="23"/>
      <c r="FQ115" s="23"/>
      <c r="FR115" s="23"/>
      <c r="FS115" s="23"/>
      <c r="FT115" s="23"/>
      <c r="FU115" s="23"/>
      <c r="FV115" s="23"/>
      <c r="FW115" s="23"/>
      <c r="FX115" s="23"/>
      <c r="FY115" s="23"/>
      <c r="FZ115" s="23"/>
      <c r="GA115" s="23"/>
      <c r="GB115" s="23"/>
      <c r="GC115" s="23"/>
      <c r="GD115" s="23"/>
      <c r="GE115" s="23"/>
      <c r="GF115" s="23"/>
      <c r="GG115" s="23"/>
      <c r="GH115" s="23"/>
      <c r="GI115" s="23"/>
      <c r="GJ115" s="23"/>
      <c r="GK115" s="23"/>
      <c r="GL115" s="23"/>
      <c r="GM115" s="23"/>
      <c r="GN115" s="23"/>
      <c r="GO115" s="23"/>
      <c r="GP115" s="23"/>
      <c r="GQ115" s="23"/>
      <c r="GR115" s="23"/>
      <c r="GS115" s="23"/>
      <c r="GT115" s="23"/>
      <c r="GU115" s="23"/>
      <c r="GV115" s="23"/>
      <c r="GW115" s="23"/>
      <c r="GX115" s="23"/>
      <c r="GY115" s="23"/>
      <c r="GZ115" s="23"/>
      <c r="HA115" s="23"/>
      <c r="HB115" s="23"/>
      <c r="HC115" s="23"/>
      <c r="HD115" s="23"/>
      <c r="HE115" s="23"/>
      <c r="HF115" s="23"/>
      <c r="HG115" s="23"/>
      <c r="HH115" s="23"/>
      <c r="HI115" s="23"/>
      <c r="HJ115" s="23"/>
      <c r="HK115" s="23"/>
      <c r="HL115" s="23"/>
      <c r="HM115" s="23"/>
      <c r="HN115" s="23"/>
      <c r="HO115" s="23"/>
      <c r="HP115" s="23"/>
      <c r="HQ115" s="23"/>
      <c r="HR115" s="23"/>
      <c r="HS115" s="23"/>
      <c r="HT115" s="23"/>
      <c r="HU115" s="23"/>
      <c r="HV115" s="23"/>
      <c r="HW115" s="23"/>
    </row>
    <row r="116" spans="1:231" s="14" customFormat="1" ht="20.25" hidden="1" thickTop="1">
      <c r="A116" s="599"/>
      <c r="B116" s="2133" t="s">
        <v>3350</v>
      </c>
      <c r="C116" s="279" t="s">
        <v>3723</v>
      </c>
      <c r="D116" s="279">
        <v>44296</v>
      </c>
      <c r="E116" s="2146">
        <v>44333</v>
      </c>
      <c r="F116" s="2130" t="s">
        <v>4325</v>
      </c>
      <c r="G116" s="2130" t="s">
        <v>5024</v>
      </c>
      <c r="H116" s="2130">
        <v>44329</v>
      </c>
      <c r="I116" s="2145">
        <f t="shared" ref="I116" si="96">H116+23</f>
        <v>44352</v>
      </c>
      <c r="J116" s="2145">
        <f t="shared" ref="J116" si="97">H116+27</f>
        <v>44356</v>
      </c>
      <c r="K116" s="2145">
        <f t="shared" ref="K116" si="98">H116+30</f>
        <v>44359</v>
      </c>
      <c r="L116" s="2124"/>
      <c r="M116" s="72"/>
      <c r="N116" s="72"/>
      <c r="O116" s="23"/>
      <c r="P116" s="23"/>
      <c r="Q116" s="23"/>
      <c r="R116" s="23"/>
      <c r="S116" s="23"/>
      <c r="T116" s="23"/>
      <c r="U116" s="23"/>
      <c r="V116" s="23"/>
      <c r="W116" s="23"/>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3"/>
      <c r="AT116" s="23"/>
      <c r="AU116" s="23"/>
      <c r="AV116" s="23"/>
      <c r="AW116" s="23"/>
      <c r="AX116" s="23"/>
      <c r="AY116" s="23"/>
      <c r="AZ116" s="23"/>
      <c r="BA116" s="23"/>
      <c r="BB116" s="23"/>
      <c r="BC116" s="23"/>
      <c r="BD116" s="23"/>
      <c r="BE116" s="23"/>
      <c r="BF116" s="23"/>
      <c r="BG116" s="23"/>
      <c r="BH116" s="23"/>
      <c r="BI116" s="23"/>
      <c r="BJ116" s="23"/>
      <c r="BK116" s="23"/>
      <c r="BL116" s="23"/>
      <c r="BM116" s="23"/>
      <c r="BN116" s="23"/>
      <c r="BO116" s="23"/>
      <c r="BP116" s="23"/>
      <c r="BQ116" s="23"/>
      <c r="BR116" s="23"/>
      <c r="BS116" s="23"/>
      <c r="BT116" s="23"/>
      <c r="BU116" s="23"/>
      <c r="BV116" s="23"/>
      <c r="BW116" s="23"/>
      <c r="BX116" s="23"/>
      <c r="BY116" s="23"/>
      <c r="BZ116" s="23"/>
      <c r="CA116" s="23"/>
      <c r="CB116" s="23"/>
      <c r="CC116" s="23"/>
      <c r="CD116" s="23"/>
      <c r="CE116" s="23"/>
      <c r="CF116" s="23"/>
      <c r="CG116" s="23"/>
      <c r="CH116" s="23"/>
      <c r="CI116" s="23"/>
      <c r="CJ116" s="23"/>
      <c r="CK116" s="23"/>
      <c r="CL116" s="23"/>
      <c r="CM116" s="23"/>
      <c r="CN116" s="23"/>
      <c r="CO116" s="23"/>
      <c r="CP116" s="23"/>
      <c r="CQ116" s="23"/>
      <c r="CR116" s="23"/>
      <c r="CS116" s="23"/>
      <c r="CT116" s="23"/>
      <c r="CU116" s="23"/>
      <c r="CV116" s="23"/>
      <c r="CW116" s="23"/>
      <c r="CX116" s="23"/>
      <c r="CY116" s="23"/>
      <c r="CZ116" s="23"/>
      <c r="DA116" s="23"/>
      <c r="DB116" s="23"/>
      <c r="DC116" s="23"/>
      <c r="DD116" s="23"/>
      <c r="DE116" s="23"/>
      <c r="DF116" s="23"/>
      <c r="DG116" s="23"/>
      <c r="DH116" s="23"/>
      <c r="DI116" s="23"/>
      <c r="DJ116" s="23"/>
      <c r="DK116" s="23"/>
      <c r="DL116" s="23"/>
      <c r="DM116" s="23"/>
      <c r="DN116" s="23"/>
      <c r="DO116" s="23"/>
      <c r="DP116" s="23"/>
      <c r="DQ116" s="23"/>
      <c r="DR116" s="23"/>
      <c r="DS116" s="23"/>
      <c r="DT116" s="23"/>
      <c r="DU116" s="23"/>
      <c r="DV116" s="23"/>
      <c r="DW116" s="23"/>
      <c r="DX116" s="23"/>
      <c r="DY116" s="23"/>
      <c r="DZ116" s="23"/>
      <c r="EA116" s="23"/>
      <c r="EB116" s="23"/>
      <c r="EC116" s="23"/>
      <c r="ED116" s="23"/>
      <c r="EE116" s="23"/>
      <c r="EF116" s="23"/>
      <c r="EG116" s="23"/>
      <c r="EH116" s="23"/>
      <c r="EI116" s="23"/>
      <c r="EJ116" s="23"/>
      <c r="EK116" s="23"/>
      <c r="EL116" s="23"/>
      <c r="EM116" s="23"/>
      <c r="EN116" s="23"/>
      <c r="EO116" s="23"/>
      <c r="EP116" s="23"/>
      <c r="EQ116" s="23"/>
      <c r="ER116" s="23"/>
      <c r="ES116" s="23"/>
      <c r="ET116" s="23"/>
      <c r="EU116" s="23"/>
      <c r="EV116" s="23"/>
      <c r="EW116" s="23"/>
      <c r="EX116" s="23"/>
      <c r="EY116" s="23"/>
      <c r="EZ116" s="23"/>
      <c r="FA116" s="23"/>
      <c r="FB116" s="23"/>
      <c r="FC116" s="23"/>
      <c r="FD116" s="23"/>
      <c r="FE116" s="23"/>
      <c r="FF116" s="23"/>
      <c r="FG116" s="23"/>
      <c r="FH116" s="23"/>
      <c r="FI116" s="23"/>
      <c r="FJ116" s="23"/>
      <c r="FK116" s="23"/>
      <c r="FL116" s="23"/>
      <c r="FM116" s="23"/>
      <c r="FN116" s="23"/>
      <c r="FO116" s="23"/>
      <c r="FP116" s="23"/>
      <c r="FQ116" s="23"/>
      <c r="FR116" s="23"/>
      <c r="FS116" s="23"/>
      <c r="FT116" s="23"/>
      <c r="FU116" s="23"/>
      <c r="FV116" s="23"/>
      <c r="FW116" s="23"/>
      <c r="FX116" s="23"/>
      <c r="FY116" s="23"/>
      <c r="FZ116" s="23"/>
      <c r="GA116" s="23"/>
      <c r="GB116" s="23"/>
      <c r="GC116" s="23"/>
      <c r="GD116" s="23"/>
      <c r="GE116" s="23"/>
      <c r="GF116" s="23"/>
      <c r="GG116" s="23"/>
      <c r="GH116" s="23"/>
      <c r="GI116" s="23"/>
      <c r="GJ116" s="23"/>
      <c r="GK116" s="23"/>
      <c r="GL116" s="23"/>
      <c r="GM116" s="23"/>
      <c r="GN116" s="23"/>
      <c r="GO116" s="23"/>
      <c r="GP116" s="23"/>
      <c r="GQ116" s="23"/>
      <c r="GR116" s="23"/>
      <c r="GS116" s="23"/>
      <c r="GT116" s="23"/>
      <c r="GU116" s="23"/>
      <c r="GV116" s="23"/>
      <c r="GW116" s="23"/>
      <c r="GX116" s="23"/>
      <c r="GY116" s="23"/>
      <c r="GZ116" s="23"/>
      <c r="HA116" s="23"/>
      <c r="HB116" s="23"/>
      <c r="HC116" s="23"/>
      <c r="HD116" s="23"/>
      <c r="HE116" s="23"/>
      <c r="HF116" s="23"/>
      <c r="HG116" s="23"/>
      <c r="HH116" s="23"/>
      <c r="HI116" s="23"/>
      <c r="HJ116" s="23"/>
      <c r="HK116" s="23"/>
      <c r="HL116" s="23"/>
      <c r="HM116" s="23"/>
      <c r="HN116" s="23"/>
      <c r="HO116" s="23"/>
      <c r="HP116" s="23"/>
      <c r="HQ116" s="23"/>
      <c r="HR116" s="23"/>
      <c r="HS116" s="23"/>
      <c r="HT116" s="23"/>
      <c r="HU116" s="23"/>
      <c r="HV116" s="23"/>
      <c r="HW116" s="23"/>
    </row>
    <row r="117" spans="1:231" s="14" customFormat="1" ht="20.25" hidden="1" thickBot="1">
      <c r="A117" s="599"/>
      <c r="B117" s="1684"/>
      <c r="C117" s="76"/>
      <c r="D117" s="76"/>
      <c r="E117" s="1484"/>
      <c r="F117" s="2131"/>
      <c r="G117" s="2131"/>
      <c r="H117" s="2131"/>
      <c r="I117" s="2131"/>
      <c r="J117" s="2131"/>
      <c r="K117" s="2131"/>
      <c r="L117" s="2124"/>
      <c r="M117" s="72"/>
      <c r="N117" s="72"/>
      <c r="O117" s="23"/>
      <c r="P117" s="23"/>
      <c r="Q117" s="23"/>
      <c r="R117" s="23"/>
      <c r="S117" s="23"/>
      <c r="T117" s="23"/>
      <c r="U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c r="AS117" s="23"/>
      <c r="AT117" s="23"/>
      <c r="AU117" s="23"/>
      <c r="AV117" s="23"/>
      <c r="AW117" s="23"/>
      <c r="AX117" s="23"/>
      <c r="AY117" s="23"/>
      <c r="AZ117" s="23"/>
      <c r="BA117" s="23"/>
      <c r="BB117" s="23"/>
      <c r="BC117" s="23"/>
      <c r="BD117" s="23"/>
      <c r="BE117" s="23"/>
      <c r="BF117" s="23"/>
      <c r="BG117" s="23"/>
      <c r="BH117" s="23"/>
      <c r="BI117" s="23"/>
      <c r="BJ117" s="23"/>
      <c r="BK117" s="23"/>
      <c r="BL117" s="23"/>
      <c r="BM117" s="23"/>
      <c r="BN117" s="23"/>
      <c r="BO117" s="23"/>
      <c r="BP117" s="23"/>
      <c r="BQ117" s="23"/>
      <c r="BR117" s="23"/>
      <c r="BS117" s="23"/>
      <c r="BT117" s="23"/>
      <c r="BU117" s="23"/>
      <c r="BV117" s="23"/>
      <c r="BW117" s="23"/>
      <c r="BX117" s="23"/>
      <c r="BY117" s="23"/>
      <c r="BZ117" s="23"/>
      <c r="CA117" s="23"/>
      <c r="CB117" s="23"/>
      <c r="CC117" s="23"/>
      <c r="CD117" s="23"/>
      <c r="CE117" s="23"/>
      <c r="CF117" s="23"/>
      <c r="CG117" s="23"/>
      <c r="CH117" s="23"/>
      <c r="CI117" s="23"/>
      <c r="CJ117" s="23"/>
      <c r="CK117" s="23"/>
      <c r="CL117" s="23"/>
      <c r="CM117" s="23"/>
      <c r="CN117" s="23"/>
      <c r="CO117" s="23"/>
      <c r="CP117" s="23"/>
      <c r="CQ117" s="23"/>
      <c r="CR117" s="23"/>
      <c r="CS117" s="23"/>
      <c r="CT117" s="23"/>
      <c r="CU117" s="23"/>
      <c r="CV117" s="23"/>
      <c r="CW117" s="23"/>
      <c r="CX117" s="23"/>
      <c r="CY117" s="23"/>
      <c r="CZ117" s="23"/>
      <c r="DA117" s="23"/>
      <c r="DB117" s="23"/>
      <c r="DC117" s="23"/>
      <c r="DD117" s="23"/>
      <c r="DE117" s="23"/>
      <c r="DF117" s="23"/>
      <c r="DG117" s="23"/>
      <c r="DH117" s="23"/>
      <c r="DI117" s="23"/>
      <c r="DJ117" s="23"/>
      <c r="DK117" s="23"/>
      <c r="DL117" s="23"/>
      <c r="DM117" s="23"/>
      <c r="DN117" s="23"/>
      <c r="DO117" s="23"/>
      <c r="DP117" s="23"/>
      <c r="DQ117" s="23"/>
      <c r="DR117" s="23"/>
      <c r="DS117" s="23"/>
      <c r="DT117" s="23"/>
      <c r="DU117" s="23"/>
      <c r="DV117" s="23"/>
      <c r="DW117" s="23"/>
      <c r="DX117" s="23"/>
      <c r="DY117" s="23"/>
      <c r="DZ117" s="23"/>
      <c r="EA117" s="23"/>
      <c r="EB117" s="23"/>
      <c r="EC117" s="23"/>
      <c r="ED117" s="23"/>
      <c r="EE117" s="23"/>
      <c r="EF117" s="23"/>
      <c r="EG117" s="23"/>
      <c r="EH117" s="23"/>
      <c r="EI117" s="23"/>
      <c r="EJ117" s="23"/>
      <c r="EK117" s="23"/>
      <c r="EL117" s="23"/>
      <c r="EM117" s="23"/>
      <c r="EN117" s="23"/>
      <c r="EO117" s="23"/>
      <c r="EP117" s="23"/>
      <c r="EQ117" s="23"/>
      <c r="ER117" s="23"/>
      <c r="ES117" s="23"/>
      <c r="ET117" s="23"/>
      <c r="EU117" s="23"/>
      <c r="EV117" s="23"/>
      <c r="EW117" s="23"/>
      <c r="EX117" s="23"/>
      <c r="EY117" s="23"/>
      <c r="EZ117" s="23"/>
      <c r="FA117" s="23"/>
      <c r="FB117" s="23"/>
      <c r="FC117" s="23"/>
      <c r="FD117" s="23"/>
      <c r="FE117" s="23"/>
      <c r="FF117" s="23"/>
      <c r="FG117" s="23"/>
      <c r="FH117" s="23"/>
      <c r="FI117" s="23"/>
      <c r="FJ117" s="23"/>
      <c r="FK117" s="23"/>
      <c r="FL117" s="23"/>
      <c r="FM117" s="23"/>
      <c r="FN117" s="23"/>
      <c r="FO117" s="23"/>
      <c r="FP117" s="23"/>
      <c r="FQ117" s="23"/>
      <c r="FR117" s="23"/>
      <c r="FS117" s="23"/>
      <c r="FT117" s="23"/>
      <c r="FU117" s="23"/>
      <c r="FV117" s="23"/>
      <c r="FW117" s="23"/>
      <c r="FX117" s="23"/>
      <c r="FY117" s="23"/>
      <c r="FZ117" s="23"/>
      <c r="GA117" s="23"/>
      <c r="GB117" s="23"/>
      <c r="GC117" s="23"/>
      <c r="GD117" s="23"/>
      <c r="GE117" s="23"/>
      <c r="GF117" s="23"/>
      <c r="GG117" s="23"/>
      <c r="GH117" s="23"/>
      <c r="GI117" s="23"/>
      <c r="GJ117" s="23"/>
      <c r="GK117" s="23"/>
      <c r="GL117" s="23"/>
      <c r="GM117" s="23"/>
      <c r="GN117" s="23"/>
      <c r="GO117" s="23"/>
      <c r="GP117" s="23"/>
      <c r="GQ117" s="23"/>
      <c r="GR117" s="23"/>
      <c r="GS117" s="23"/>
      <c r="GT117" s="23"/>
      <c r="GU117" s="23"/>
      <c r="GV117" s="23"/>
      <c r="GW117" s="23"/>
      <c r="GX117" s="23"/>
      <c r="GY117" s="23"/>
      <c r="GZ117" s="23"/>
      <c r="HA117" s="23"/>
      <c r="HB117" s="23"/>
      <c r="HC117" s="23"/>
      <c r="HD117" s="23"/>
      <c r="HE117" s="23"/>
      <c r="HF117" s="23"/>
      <c r="HG117" s="23"/>
      <c r="HH117" s="23"/>
      <c r="HI117" s="23"/>
      <c r="HJ117" s="23"/>
      <c r="HK117" s="23"/>
      <c r="HL117" s="23"/>
      <c r="HM117" s="23"/>
      <c r="HN117" s="23"/>
      <c r="HO117" s="23"/>
      <c r="HP117" s="23"/>
      <c r="HQ117" s="23"/>
      <c r="HR117" s="23"/>
      <c r="HS117" s="23"/>
      <c r="HT117" s="23"/>
      <c r="HU117" s="23"/>
      <c r="HV117" s="23"/>
      <c r="HW117" s="23"/>
    </row>
    <row r="118" spans="1:231" s="14" customFormat="1" ht="20.25" hidden="1" thickTop="1">
      <c r="A118" s="599"/>
      <c r="B118" s="2133" t="s">
        <v>2412</v>
      </c>
      <c r="C118" s="279" t="s">
        <v>3725</v>
      </c>
      <c r="D118" s="279">
        <v>44303</v>
      </c>
      <c r="E118" s="2146">
        <v>44328</v>
      </c>
      <c r="F118" s="2130" t="s">
        <v>5016</v>
      </c>
      <c r="G118" s="2130" t="s">
        <v>5025</v>
      </c>
      <c r="H118" s="2130">
        <v>44336</v>
      </c>
      <c r="I118" s="2145">
        <f t="shared" ref="I118" si="99">H118+23</f>
        <v>44359</v>
      </c>
      <c r="J118" s="2145">
        <f t="shared" ref="J118" si="100">H118+27</f>
        <v>44363</v>
      </c>
      <c r="K118" s="2145">
        <f t="shared" ref="K118" si="101">H118+30</f>
        <v>44366</v>
      </c>
      <c r="L118" s="2124"/>
      <c r="M118" s="72"/>
      <c r="N118" s="72"/>
      <c r="O118" s="23"/>
      <c r="P118" s="23"/>
      <c r="Q118" s="23"/>
      <c r="R118" s="23"/>
      <c r="S118" s="23"/>
      <c r="T118" s="23"/>
      <c r="U118" s="23"/>
      <c r="V118" s="23"/>
      <c r="W118" s="23"/>
      <c r="X118" s="23"/>
      <c r="Y118" s="23"/>
      <c r="Z118" s="23"/>
      <c r="AA118" s="23"/>
      <c r="AB118" s="23"/>
      <c r="AC118" s="23"/>
      <c r="AD118" s="23"/>
      <c r="AE118" s="23"/>
      <c r="AF118" s="23"/>
      <c r="AG118" s="23"/>
      <c r="AH118" s="23"/>
      <c r="AI118" s="23"/>
      <c r="AJ118" s="23"/>
      <c r="AK118" s="23"/>
      <c r="AL118" s="23"/>
      <c r="AM118" s="23"/>
      <c r="AN118" s="23"/>
      <c r="AO118" s="23"/>
      <c r="AP118" s="23"/>
      <c r="AQ118" s="23"/>
      <c r="AR118" s="23"/>
      <c r="AS118" s="23"/>
      <c r="AT118" s="23"/>
      <c r="AU118" s="23"/>
      <c r="AV118" s="23"/>
      <c r="AW118" s="23"/>
      <c r="AX118" s="23"/>
      <c r="AY118" s="23"/>
      <c r="AZ118" s="23"/>
      <c r="BA118" s="23"/>
      <c r="BB118" s="23"/>
      <c r="BC118" s="23"/>
      <c r="BD118" s="23"/>
      <c r="BE118" s="23"/>
      <c r="BF118" s="23"/>
      <c r="BG118" s="23"/>
      <c r="BH118" s="23"/>
      <c r="BI118" s="23"/>
      <c r="BJ118" s="23"/>
      <c r="BK118" s="23"/>
      <c r="BL118" s="23"/>
      <c r="BM118" s="23"/>
      <c r="BN118" s="23"/>
      <c r="BO118" s="23"/>
      <c r="BP118" s="23"/>
      <c r="BQ118" s="23"/>
      <c r="BR118" s="23"/>
      <c r="BS118" s="23"/>
      <c r="BT118" s="23"/>
      <c r="BU118" s="23"/>
      <c r="BV118" s="23"/>
      <c r="BW118" s="23"/>
      <c r="BX118" s="23"/>
      <c r="BY118" s="23"/>
      <c r="BZ118" s="23"/>
      <c r="CA118" s="23"/>
      <c r="CB118" s="23"/>
      <c r="CC118" s="23"/>
      <c r="CD118" s="23"/>
      <c r="CE118" s="23"/>
      <c r="CF118" s="23"/>
      <c r="CG118" s="23"/>
      <c r="CH118" s="23"/>
      <c r="CI118" s="23"/>
      <c r="CJ118" s="23"/>
      <c r="CK118" s="23"/>
      <c r="CL118" s="23"/>
      <c r="CM118" s="23"/>
      <c r="CN118" s="23"/>
      <c r="CO118" s="23"/>
      <c r="CP118" s="23"/>
      <c r="CQ118" s="23"/>
      <c r="CR118" s="23"/>
      <c r="CS118" s="23"/>
      <c r="CT118" s="23"/>
      <c r="CU118" s="23"/>
      <c r="CV118" s="23"/>
      <c r="CW118" s="23"/>
      <c r="CX118" s="23"/>
      <c r="CY118" s="23"/>
      <c r="CZ118" s="23"/>
      <c r="DA118" s="23"/>
      <c r="DB118" s="23"/>
      <c r="DC118" s="23"/>
      <c r="DD118" s="23"/>
      <c r="DE118" s="23"/>
      <c r="DF118" s="23"/>
      <c r="DG118" s="23"/>
      <c r="DH118" s="23"/>
      <c r="DI118" s="23"/>
      <c r="DJ118" s="23"/>
      <c r="DK118" s="23"/>
      <c r="DL118" s="23"/>
      <c r="DM118" s="23"/>
      <c r="DN118" s="23"/>
      <c r="DO118" s="23"/>
      <c r="DP118" s="23"/>
      <c r="DQ118" s="23"/>
      <c r="DR118" s="23"/>
      <c r="DS118" s="23"/>
      <c r="DT118" s="23"/>
      <c r="DU118" s="23"/>
      <c r="DV118" s="23"/>
      <c r="DW118" s="23"/>
      <c r="DX118" s="23"/>
      <c r="DY118" s="23"/>
      <c r="DZ118" s="23"/>
      <c r="EA118" s="23"/>
      <c r="EB118" s="23"/>
      <c r="EC118" s="23"/>
      <c r="ED118" s="23"/>
      <c r="EE118" s="23"/>
      <c r="EF118" s="23"/>
      <c r="EG118" s="23"/>
      <c r="EH118" s="23"/>
      <c r="EI118" s="23"/>
      <c r="EJ118" s="23"/>
      <c r="EK118" s="23"/>
      <c r="EL118" s="23"/>
      <c r="EM118" s="23"/>
      <c r="EN118" s="23"/>
      <c r="EO118" s="23"/>
      <c r="EP118" s="23"/>
      <c r="EQ118" s="23"/>
      <c r="ER118" s="23"/>
      <c r="ES118" s="23"/>
      <c r="ET118" s="23"/>
      <c r="EU118" s="23"/>
      <c r="EV118" s="23"/>
      <c r="EW118" s="23"/>
      <c r="EX118" s="23"/>
      <c r="EY118" s="23"/>
      <c r="EZ118" s="23"/>
      <c r="FA118" s="23"/>
      <c r="FB118" s="23"/>
      <c r="FC118" s="23"/>
      <c r="FD118" s="23"/>
      <c r="FE118" s="23"/>
      <c r="FF118" s="23"/>
      <c r="FG118" s="23"/>
      <c r="FH118" s="23"/>
      <c r="FI118" s="23"/>
      <c r="FJ118" s="23"/>
      <c r="FK118" s="23"/>
      <c r="FL118" s="23"/>
      <c r="FM118" s="23"/>
      <c r="FN118" s="23"/>
      <c r="FO118" s="23"/>
      <c r="FP118" s="23"/>
      <c r="FQ118" s="23"/>
      <c r="FR118" s="23"/>
      <c r="FS118" s="23"/>
      <c r="FT118" s="23"/>
      <c r="FU118" s="23"/>
      <c r="FV118" s="23"/>
      <c r="FW118" s="23"/>
      <c r="FX118" s="23"/>
      <c r="FY118" s="23"/>
      <c r="FZ118" s="23"/>
      <c r="GA118" s="23"/>
      <c r="GB118" s="23"/>
      <c r="GC118" s="23"/>
      <c r="GD118" s="23"/>
      <c r="GE118" s="23"/>
      <c r="GF118" s="23"/>
      <c r="GG118" s="23"/>
      <c r="GH118" s="23"/>
      <c r="GI118" s="23"/>
      <c r="GJ118" s="23"/>
      <c r="GK118" s="23"/>
      <c r="GL118" s="23"/>
      <c r="GM118" s="23"/>
      <c r="GN118" s="23"/>
      <c r="GO118" s="23"/>
      <c r="GP118" s="23"/>
      <c r="GQ118" s="23"/>
      <c r="GR118" s="23"/>
      <c r="GS118" s="23"/>
      <c r="GT118" s="23"/>
      <c r="GU118" s="23"/>
      <c r="GV118" s="23"/>
      <c r="GW118" s="23"/>
      <c r="GX118" s="23"/>
      <c r="GY118" s="23"/>
      <c r="GZ118" s="23"/>
      <c r="HA118" s="23"/>
      <c r="HB118" s="23"/>
      <c r="HC118" s="23"/>
      <c r="HD118" s="23"/>
      <c r="HE118" s="23"/>
      <c r="HF118" s="23"/>
      <c r="HG118" s="23"/>
      <c r="HH118" s="23"/>
      <c r="HI118" s="23"/>
      <c r="HJ118" s="23"/>
      <c r="HK118" s="23"/>
      <c r="HL118" s="23"/>
      <c r="HM118" s="23"/>
      <c r="HN118" s="23"/>
      <c r="HO118" s="23"/>
      <c r="HP118" s="23"/>
      <c r="HQ118" s="23"/>
      <c r="HR118" s="23"/>
      <c r="HS118" s="23"/>
      <c r="HT118" s="23"/>
      <c r="HU118" s="23"/>
      <c r="HV118" s="23"/>
      <c r="HW118" s="23"/>
    </row>
    <row r="119" spans="1:231" s="14" customFormat="1" ht="20.25" hidden="1" thickBot="1">
      <c r="A119" s="599"/>
      <c r="B119" s="1684"/>
      <c r="C119" s="76"/>
      <c r="D119" s="76"/>
      <c r="E119" s="2147"/>
      <c r="F119" s="2131"/>
      <c r="G119" s="2131"/>
      <c r="H119" s="2131"/>
      <c r="I119" s="2131"/>
      <c r="J119" s="2131"/>
      <c r="K119" s="2131"/>
      <c r="L119" s="2124"/>
      <c r="M119" s="72"/>
      <c r="N119" s="72"/>
      <c r="O119" s="23"/>
      <c r="P119" s="23"/>
      <c r="Q119" s="23"/>
      <c r="R119" s="23"/>
      <c r="S119" s="23"/>
      <c r="T119" s="23"/>
      <c r="U119" s="23"/>
      <c r="V119" s="23"/>
      <c r="W119" s="23"/>
      <c r="X119" s="23"/>
      <c r="Y119" s="23"/>
      <c r="Z119" s="23"/>
      <c r="AA119" s="23"/>
      <c r="AB119" s="23"/>
      <c r="AC119" s="23"/>
      <c r="AD119" s="23"/>
      <c r="AE119" s="23"/>
      <c r="AF119" s="23"/>
      <c r="AG119" s="23"/>
      <c r="AH119" s="23"/>
      <c r="AI119" s="23"/>
      <c r="AJ119" s="23"/>
      <c r="AK119" s="23"/>
      <c r="AL119" s="23"/>
      <c r="AM119" s="23"/>
      <c r="AN119" s="23"/>
      <c r="AO119" s="23"/>
      <c r="AP119" s="23"/>
      <c r="AQ119" s="23"/>
      <c r="AR119" s="23"/>
      <c r="AS119" s="23"/>
      <c r="AT119" s="23"/>
      <c r="AU119" s="23"/>
      <c r="AV119" s="23"/>
      <c r="AW119" s="23"/>
      <c r="AX119" s="23"/>
      <c r="AY119" s="23"/>
      <c r="AZ119" s="23"/>
      <c r="BA119" s="23"/>
      <c r="BB119" s="23"/>
      <c r="BC119" s="23"/>
      <c r="BD119" s="23"/>
      <c r="BE119" s="23"/>
      <c r="BF119" s="23"/>
      <c r="BG119" s="23"/>
      <c r="BH119" s="23"/>
      <c r="BI119" s="23"/>
      <c r="BJ119" s="23"/>
      <c r="BK119" s="23"/>
      <c r="BL119" s="23"/>
      <c r="BM119" s="23"/>
      <c r="BN119" s="23"/>
      <c r="BO119" s="23"/>
      <c r="BP119" s="23"/>
      <c r="BQ119" s="23"/>
      <c r="BR119" s="23"/>
      <c r="BS119" s="23"/>
      <c r="BT119" s="23"/>
      <c r="BU119" s="23"/>
      <c r="BV119" s="23"/>
      <c r="BW119" s="23"/>
      <c r="BX119" s="23"/>
      <c r="BY119" s="23"/>
      <c r="BZ119" s="23"/>
      <c r="CA119" s="23"/>
      <c r="CB119" s="23"/>
      <c r="CC119" s="23"/>
      <c r="CD119" s="23"/>
      <c r="CE119" s="23"/>
      <c r="CF119" s="23"/>
      <c r="CG119" s="23"/>
      <c r="CH119" s="23"/>
      <c r="CI119" s="23"/>
      <c r="CJ119" s="23"/>
      <c r="CK119" s="23"/>
      <c r="CL119" s="23"/>
      <c r="CM119" s="23"/>
      <c r="CN119" s="23"/>
      <c r="CO119" s="23"/>
      <c r="CP119" s="23"/>
      <c r="CQ119" s="23"/>
      <c r="CR119" s="23"/>
      <c r="CS119" s="23"/>
      <c r="CT119" s="23"/>
      <c r="CU119" s="23"/>
      <c r="CV119" s="23"/>
      <c r="CW119" s="23"/>
      <c r="CX119" s="23"/>
      <c r="CY119" s="23"/>
      <c r="CZ119" s="23"/>
      <c r="DA119" s="23"/>
      <c r="DB119" s="23"/>
      <c r="DC119" s="23"/>
      <c r="DD119" s="23"/>
      <c r="DE119" s="23"/>
      <c r="DF119" s="23"/>
      <c r="DG119" s="23"/>
      <c r="DH119" s="23"/>
      <c r="DI119" s="23"/>
      <c r="DJ119" s="23"/>
      <c r="DK119" s="23"/>
      <c r="DL119" s="23"/>
      <c r="DM119" s="23"/>
      <c r="DN119" s="23"/>
      <c r="DO119" s="23"/>
      <c r="DP119" s="23"/>
      <c r="DQ119" s="23"/>
      <c r="DR119" s="23"/>
      <c r="DS119" s="23"/>
      <c r="DT119" s="23"/>
      <c r="DU119" s="23"/>
      <c r="DV119" s="23"/>
      <c r="DW119" s="23"/>
      <c r="DX119" s="23"/>
      <c r="DY119" s="23"/>
      <c r="DZ119" s="23"/>
      <c r="EA119" s="23"/>
      <c r="EB119" s="23"/>
      <c r="EC119" s="23"/>
      <c r="ED119" s="23"/>
      <c r="EE119" s="23"/>
      <c r="EF119" s="23"/>
      <c r="EG119" s="23"/>
      <c r="EH119" s="23"/>
      <c r="EI119" s="23"/>
      <c r="EJ119" s="23"/>
      <c r="EK119" s="23"/>
      <c r="EL119" s="23"/>
      <c r="EM119" s="23"/>
      <c r="EN119" s="23"/>
      <c r="EO119" s="23"/>
      <c r="EP119" s="23"/>
      <c r="EQ119" s="23"/>
      <c r="ER119" s="23"/>
      <c r="ES119" s="23"/>
      <c r="ET119" s="23"/>
      <c r="EU119" s="23"/>
      <c r="EV119" s="23"/>
      <c r="EW119" s="23"/>
      <c r="EX119" s="23"/>
      <c r="EY119" s="23"/>
      <c r="EZ119" s="23"/>
      <c r="FA119" s="23"/>
      <c r="FB119" s="23"/>
      <c r="FC119" s="23"/>
      <c r="FD119" s="23"/>
      <c r="FE119" s="23"/>
      <c r="FF119" s="23"/>
      <c r="FG119" s="23"/>
      <c r="FH119" s="23"/>
      <c r="FI119" s="23"/>
      <c r="FJ119" s="23"/>
      <c r="FK119" s="23"/>
      <c r="FL119" s="23"/>
      <c r="FM119" s="23"/>
      <c r="FN119" s="23"/>
      <c r="FO119" s="23"/>
      <c r="FP119" s="23"/>
      <c r="FQ119" s="23"/>
      <c r="FR119" s="23"/>
      <c r="FS119" s="23"/>
      <c r="FT119" s="23"/>
      <c r="FU119" s="23"/>
      <c r="FV119" s="23"/>
      <c r="FW119" s="23"/>
      <c r="FX119" s="23"/>
      <c r="FY119" s="23"/>
      <c r="FZ119" s="23"/>
      <c r="GA119" s="23"/>
      <c r="GB119" s="23"/>
      <c r="GC119" s="23"/>
      <c r="GD119" s="23"/>
      <c r="GE119" s="23"/>
      <c r="GF119" s="23"/>
      <c r="GG119" s="23"/>
      <c r="GH119" s="23"/>
      <c r="GI119" s="23"/>
      <c r="GJ119" s="23"/>
      <c r="GK119" s="23"/>
      <c r="GL119" s="23"/>
      <c r="GM119" s="23"/>
      <c r="GN119" s="23"/>
      <c r="GO119" s="23"/>
      <c r="GP119" s="23"/>
      <c r="GQ119" s="23"/>
      <c r="GR119" s="23"/>
      <c r="GS119" s="23"/>
      <c r="GT119" s="23"/>
      <c r="GU119" s="23"/>
      <c r="GV119" s="23"/>
      <c r="GW119" s="23"/>
      <c r="GX119" s="23"/>
      <c r="GY119" s="23"/>
      <c r="GZ119" s="23"/>
      <c r="HA119" s="23"/>
      <c r="HB119" s="23"/>
      <c r="HC119" s="23"/>
      <c r="HD119" s="23"/>
      <c r="HE119" s="23"/>
      <c r="HF119" s="23"/>
      <c r="HG119" s="23"/>
      <c r="HH119" s="23"/>
      <c r="HI119" s="23"/>
      <c r="HJ119" s="23"/>
      <c r="HK119" s="23"/>
      <c r="HL119" s="23"/>
      <c r="HM119" s="23"/>
      <c r="HN119" s="23"/>
      <c r="HO119" s="23"/>
      <c r="HP119" s="23"/>
      <c r="HQ119" s="23"/>
      <c r="HR119" s="23"/>
      <c r="HS119" s="23"/>
      <c r="HT119" s="23"/>
      <c r="HU119" s="23"/>
      <c r="HV119" s="23"/>
      <c r="HW119" s="23"/>
    </row>
    <row r="120" spans="1:231" s="14" customFormat="1" ht="20.25" hidden="1" thickTop="1">
      <c r="A120" s="599"/>
      <c r="B120" s="2133" t="s">
        <v>2416</v>
      </c>
      <c r="C120" s="279" t="s">
        <v>3731</v>
      </c>
      <c r="D120" s="279">
        <v>44321</v>
      </c>
      <c r="E120" s="2146">
        <v>44338</v>
      </c>
      <c r="F120" s="2130" t="s">
        <v>4948</v>
      </c>
      <c r="G120" s="2130" t="s">
        <v>5026</v>
      </c>
      <c r="H120" s="2130">
        <v>44343</v>
      </c>
      <c r="I120" s="2145">
        <f t="shared" ref="I120" si="102">H120+23</f>
        <v>44366</v>
      </c>
      <c r="J120" s="2145">
        <f t="shared" ref="J120" si="103">H120+27</f>
        <v>44370</v>
      </c>
      <c r="K120" s="2145">
        <f t="shared" ref="K120" si="104">H120+30</f>
        <v>44373</v>
      </c>
      <c r="L120" s="2124"/>
      <c r="M120" s="72"/>
      <c r="N120" s="72"/>
      <c r="O120" s="23"/>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c r="BG120" s="23"/>
      <c r="BH120" s="23"/>
      <c r="BI120" s="23"/>
      <c r="BJ120" s="23"/>
      <c r="BK120" s="23"/>
      <c r="BL120" s="23"/>
      <c r="BM120" s="23"/>
      <c r="BN120" s="23"/>
      <c r="BO120" s="23"/>
      <c r="BP120" s="23"/>
      <c r="BQ120" s="23"/>
      <c r="BR120" s="23"/>
      <c r="BS120" s="23"/>
      <c r="BT120" s="23"/>
      <c r="BU120" s="23"/>
      <c r="BV120" s="23"/>
      <c r="BW120" s="23"/>
      <c r="BX120" s="23"/>
      <c r="BY120" s="23"/>
      <c r="BZ120" s="23"/>
      <c r="CA120" s="23"/>
      <c r="CB120" s="23"/>
      <c r="CC120" s="23"/>
      <c r="CD120" s="23"/>
      <c r="CE120" s="23"/>
      <c r="CF120" s="23"/>
      <c r="CG120" s="23"/>
      <c r="CH120" s="23"/>
      <c r="CI120" s="23"/>
      <c r="CJ120" s="23"/>
      <c r="CK120" s="23"/>
      <c r="CL120" s="23"/>
      <c r="CM120" s="23"/>
      <c r="CN120" s="23"/>
      <c r="CO120" s="23"/>
      <c r="CP120" s="23"/>
      <c r="CQ120" s="23"/>
      <c r="CR120" s="23"/>
      <c r="CS120" s="23"/>
      <c r="CT120" s="23"/>
      <c r="CU120" s="23"/>
      <c r="CV120" s="23"/>
      <c r="CW120" s="23"/>
      <c r="CX120" s="23"/>
      <c r="CY120" s="23"/>
      <c r="CZ120" s="23"/>
      <c r="DA120" s="23"/>
      <c r="DB120" s="23"/>
      <c r="DC120" s="23"/>
      <c r="DD120" s="23"/>
      <c r="DE120" s="23"/>
      <c r="DF120" s="23"/>
      <c r="DG120" s="23"/>
      <c r="DH120" s="23"/>
      <c r="DI120" s="23"/>
      <c r="DJ120" s="23"/>
      <c r="DK120" s="23"/>
      <c r="DL120" s="23"/>
      <c r="DM120" s="23"/>
      <c r="DN120" s="23"/>
      <c r="DO120" s="23"/>
      <c r="DP120" s="23"/>
      <c r="DQ120" s="23"/>
      <c r="DR120" s="23"/>
      <c r="DS120" s="23"/>
      <c r="DT120" s="23"/>
      <c r="DU120" s="23"/>
      <c r="DV120" s="23"/>
      <c r="DW120" s="23"/>
      <c r="DX120" s="23"/>
      <c r="DY120" s="23"/>
      <c r="DZ120" s="23"/>
      <c r="EA120" s="23"/>
      <c r="EB120" s="23"/>
      <c r="EC120" s="23"/>
      <c r="ED120" s="23"/>
      <c r="EE120" s="23"/>
      <c r="EF120" s="23"/>
      <c r="EG120" s="23"/>
      <c r="EH120" s="23"/>
      <c r="EI120" s="23"/>
      <c r="EJ120" s="23"/>
      <c r="EK120" s="23"/>
      <c r="EL120" s="23"/>
      <c r="EM120" s="23"/>
      <c r="EN120" s="23"/>
      <c r="EO120" s="23"/>
      <c r="EP120" s="23"/>
      <c r="EQ120" s="23"/>
      <c r="ER120" s="23"/>
      <c r="ES120" s="23"/>
      <c r="ET120" s="23"/>
      <c r="EU120" s="23"/>
      <c r="EV120" s="23"/>
      <c r="EW120" s="23"/>
      <c r="EX120" s="23"/>
      <c r="EY120" s="23"/>
      <c r="EZ120" s="23"/>
      <c r="FA120" s="23"/>
      <c r="FB120" s="23"/>
      <c r="FC120" s="23"/>
      <c r="FD120" s="23"/>
      <c r="FE120" s="23"/>
      <c r="FF120" s="23"/>
      <c r="FG120" s="23"/>
      <c r="FH120" s="23"/>
      <c r="FI120" s="23"/>
      <c r="FJ120" s="23"/>
      <c r="FK120" s="23"/>
      <c r="FL120" s="23"/>
      <c r="FM120" s="23"/>
      <c r="FN120" s="23"/>
      <c r="FO120" s="23"/>
      <c r="FP120" s="23"/>
      <c r="FQ120" s="23"/>
      <c r="FR120" s="23"/>
      <c r="FS120" s="23"/>
      <c r="FT120" s="23"/>
      <c r="FU120" s="23"/>
      <c r="FV120" s="23"/>
      <c r="FW120" s="23"/>
      <c r="FX120" s="23"/>
      <c r="FY120" s="23"/>
      <c r="FZ120" s="23"/>
      <c r="GA120" s="23"/>
      <c r="GB120" s="23"/>
      <c r="GC120" s="23"/>
      <c r="GD120" s="23"/>
      <c r="GE120" s="23"/>
      <c r="GF120" s="23"/>
      <c r="GG120" s="23"/>
      <c r="GH120" s="23"/>
      <c r="GI120" s="23"/>
      <c r="GJ120" s="23"/>
      <c r="GK120" s="23"/>
      <c r="GL120" s="23"/>
      <c r="GM120" s="23"/>
      <c r="GN120" s="23"/>
      <c r="GO120" s="23"/>
      <c r="GP120" s="23"/>
      <c r="GQ120" s="23"/>
      <c r="GR120" s="23"/>
      <c r="GS120" s="23"/>
      <c r="GT120" s="23"/>
      <c r="GU120" s="23"/>
      <c r="GV120" s="23"/>
      <c r="GW120" s="23"/>
      <c r="GX120" s="23"/>
      <c r="GY120" s="23"/>
      <c r="GZ120" s="23"/>
      <c r="HA120" s="23"/>
      <c r="HB120" s="23"/>
      <c r="HC120" s="23"/>
      <c r="HD120" s="23"/>
      <c r="HE120" s="23"/>
      <c r="HF120" s="23"/>
      <c r="HG120" s="23"/>
      <c r="HH120" s="23"/>
      <c r="HI120" s="23"/>
      <c r="HJ120" s="23"/>
      <c r="HK120" s="23"/>
      <c r="HL120" s="23"/>
      <c r="HM120" s="23"/>
      <c r="HN120" s="23"/>
      <c r="HO120" s="23"/>
      <c r="HP120" s="23"/>
      <c r="HQ120" s="23"/>
      <c r="HR120" s="23"/>
      <c r="HS120" s="23"/>
      <c r="HT120" s="23"/>
      <c r="HU120" s="23"/>
      <c r="HV120" s="23"/>
      <c r="HW120" s="23"/>
    </row>
    <row r="121" spans="1:231" s="14" customFormat="1" ht="20.25" hidden="1" thickBot="1">
      <c r="A121" s="599"/>
      <c r="B121" s="1684"/>
      <c r="C121" s="76"/>
      <c r="D121" s="76"/>
      <c r="E121" s="1484"/>
      <c r="F121" s="2131"/>
      <c r="G121" s="2131"/>
      <c r="H121" s="2131"/>
      <c r="I121" s="2131"/>
      <c r="J121" s="2131"/>
      <c r="K121" s="2131"/>
      <c r="L121" s="2124"/>
      <c r="M121" s="72"/>
      <c r="N121" s="72"/>
      <c r="O121" s="23"/>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c r="AM121" s="23"/>
      <c r="AN121" s="23"/>
      <c r="AO121" s="23"/>
      <c r="AP121" s="23"/>
      <c r="AQ121" s="23"/>
      <c r="AR121" s="23"/>
      <c r="AS121" s="23"/>
      <c r="AT121" s="23"/>
      <c r="AU121" s="23"/>
      <c r="AV121" s="23"/>
      <c r="AW121" s="23"/>
      <c r="AX121" s="23"/>
      <c r="AY121" s="23"/>
      <c r="AZ121" s="23"/>
      <c r="BA121" s="23"/>
      <c r="BB121" s="23"/>
      <c r="BC121" s="23"/>
      <c r="BD121" s="23"/>
      <c r="BE121" s="23"/>
      <c r="BF121" s="23"/>
      <c r="BG121" s="23"/>
      <c r="BH121" s="23"/>
      <c r="BI121" s="23"/>
      <c r="BJ121" s="23"/>
      <c r="BK121" s="23"/>
      <c r="BL121" s="23"/>
      <c r="BM121" s="23"/>
      <c r="BN121" s="23"/>
      <c r="BO121" s="23"/>
      <c r="BP121" s="23"/>
      <c r="BQ121" s="23"/>
      <c r="BR121" s="23"/>
      <c r="BS121" s="23"/>
      <c r="BT121" s="23"/>
      <c r="BU121" s="23"/>
      <c r="BV121" s="23"/>
      <c r="BW121" s="23"/>
      <c r="BX121" s="23"/>
      <c r="BY121" s="23"/>
      <c r="BZ121" s="23"/>
      <c r="CA121" s="23"/>
      <c r="CB121" s="23"/>
      <c r="CC121" s="23"/>
      <c r="CD121" s="23"/>
      <c r="CE121" s="23"/>
      <c r="CF121" s="23"/>
      <c r="CG121" s="23"/>
      <c r="CH121" s="23"/>
      <c r="CI121" s="23"/>
      <c r="CJ121" s="23"/>
      <c r="CK121" s="23"/>
      <c r="CL121" s="23"/>
      <c r="CM121" s="23"/>
      <c r="CN121" s="23"/>
      <c r="CO121" s="23"/>
      <c r="CP121" s="23"/>
      <c r="CQ121" s="23"/>
      <c r="CR121" s="23"/>
      <c r="CS121" s="23"/>
      <c r="CT121" s="23"/>
      <c r="CU121" s="23"/>
      <c r="CV121" s="23"/>
      <c r="CW121" s="23"/>
      <c r="CX121" s="23"/>
      <c r="CY121" s="23"/>
      <c r="CZ121" s="23"/>
      <c r="DA121" s="23"/>
      <c r="DB121" s="23"/>
      <c r="DC121" s="23"/>
      <c r="DD121" s="23"/>
      <c r="DE121" s="23"/>
      <c r="DF121" s="23"/>
      <c r="DG121" s="23"/>
      <c r="DH121" s="23"/>
      <c r="DI121" s="23"/>
      <c r="DJ121" s="23"/>
      <c r="DK121" s="23"/>
      <c r="DL121" s="23"/>
      <c r="DM121" s="23"/>
      <c r="DN121" s="23"/>
      <c r="DO121" s="23"/>
      <c r="DP121" s="23"/>
      <c r="DQ121" s="23"/>
      <c r="DR121" s="23"/>
      <c r="DS121" s="23"/>
      <c r="DT121" s="23"/>
      <c r="DU121" s="23"/>
      <c r="DV121" s="23"/>
      <c r="DW121" s="23"/>
      <c r="DX121" s="23"/>
      <c r="DY121" s="23"/>
      <c r="DZ121" s="23"/>
      <c r="EA121" s="23"/>
      <c r="EB121" s="23"/>
      <c r="EC121" s="23"/>
      <c r="ED121" s="23"/>
      <c r="EE121" s="23"/>
      <c r="EF121" s="23"/>
      <c r="EG121" s="23"/>
      <c r="EH121" s="23"/>
      <c r="EI121" s="23"/>
      <c r="EJ121" s="23"/>
      <c r="EK121" s="23"/>
      <c r="EL121" s="23"/>
      <c r="EM121" s="23"/>
      <c r="EN121" s="23"/>
      <c r="EO121" s="23"/>
      <c r="EP121" s="23"/>
      <c r="EQ121" s="23"/>
      <c r="ER121" s="23"/>
      <c r="ES121" s="23"/>
      <c r="ET121" s="23"/>
      <c r="EU121" s="23"/>
      <c r="EV121" s="23"/>
      <c r="EW121" s="23"/>
      <c r="EX121" s="23"/>
      <c r="EY121" s="23"/>
      <c r="EZ121" s="23"/>
      <c r="FA121" s="23"/>
      <c r="FB121" s="23"/>
      <c r="FC121" s="23"/>
      <c r="FD121" s="23"/>
      <c r="FE121" s="23"/>
      <c r="FF121" s="23"/>
      <c r="FG121" s="23"/>
      <c r="FH121" s="23"/>
      <c r="FI121" s="23"/>
      <c r="FJ121" s="23"/>
      <c r="FK121" s="23"/>
      <c r="FL121" s="23"/>
      <c r="FM121" s="23"/>
      <c r="FN121" s="23"/>
      <c r="FO121" s="23"/>
      <c r="FP121" s="23"/>
      <c r="FQ121" s="23"/>
      <c r="FR121" s="23"/>
      <c r="FS121" s="23"/>
      <c r="FT121" s="23"/>
      <c r="FU121" s="23"/>
      <c r="FV121" s="23"/>
      <c r="FW121" s="23"/>
      <c r="FX121" s="23"/>
      <c r="FY121" s="23"/>
      <c r="FZ121" s="23"/>
      <c r="GA121" s="23"/>
      <c r="GB121" s="23"/>
      <c r="GC121" s="23"/>
      <c r="GD121" s="23"/>
      <c r="GE121" s="23"/>
      <c r="GF121" s="23"/>
      <c r="GG121" s="23"/>
      <c r="GH121" s="23"/>
      <c r="GI121" s="23"/>
      <c r="GJ121" s="23"/>
      <c r="GK121" s="23"/>
      <c r="GL121" s="23"/>
      <c r="GM121" s="23"/>
      <c r="GN121" s="23"/>
      <c r="GO121" s="23"/>
      <c r="GP121" s="23"/>
      <c r="GQ121" s="23"/>
      <c r="GR121" s="23"/>
      <c r="GS121" s="23"/>
      <c r="GT121" s="23"/>
      <c r="GU121" s="23"/>
      <c r="GV121" s="23"/>
      <c r="GW121" s="23"/>
      <c r="GX121" s="23"/>
      <c r="GY121" s="23"/>
      <c r="GZ121" s="23"/>
      <c r="HA121" s="23"/>
      <c r="HB121" s="23"/>
      <c r="HC121" s="23"/>
      <c r="HD121" s="23"/>
      <c r="HE121" s="23"/>
      <c r="HF121" s="23"/>
      <c r="HG121" s="23"/>
      <c r="HH121" s="23"/>
      <c r="HI121" s="23"/>
      <c r="HJ121" s="23"/>
      <c r="HK121" s="23"/>
      <c r="HL121" s="23"/>
      <c r="HM121" s="23"/>
      <c r="HN121" s="23"/>
      <c r="HO121" s="23"/>
      <c r="HP121" s="23"/>
      <c r="HQ121" s="23"/>
      <c r="HR121" s="23"/>
      <c r="HS121" s="23"/>
      <c r="HT121" s="23"/>
      <c r="HU121" s="23"/>
      <c r="HV121" s="23"/>
      <c r="HW121" s="23"/>
    </row>
    <row r="122" spans="1:231" s="14" customFormat="1" ht="20.25" hidden="1" thickTop="1">
      <c r="A122" s="599"/>
      <c r="B122" s="2133" t="s">
        <v>2380</v>
      </c>
      <c r="C122" s="279" t="s">
        <v>3734</v>
      </c>
      <c r="D122" s="279">
        <v>44318</v>
      </c>
      <c r="E122" s="1483"/>
      <c r="F122" s="2145"/>
      <c r="G122" s="2145"/>
      <c r="H122" s="2145"/>
      <c r="I122" s="2145"/>
      <c r="J122" s="2145"/>
      <c r="K122" s="2145"/>
      <c r="L122" s="2124"/>
      <c r="M122" s="72"/>
      <c r="N122" s="72"/>
      <c r="O122" s="23"/>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3"/>
      <c r="AT122" s="23"/>
      <c r="AU122" s="23"/>
      <c r="AV122" s="23"/>
      <c r="AW122" s="23"/>
      <c r="AX122" s="23"/>
      <c r="AY122" s="23"/>
      <c r="AZ122" s="23"/>
      <c r="BA122" s="23"/>
      <c r="BB122" s="23"/>
      <c r="BC122" s="23"/>
      <c r="BD122" s="23"/>
      <c r="BE122" s="23"/>
      <c r="BF122" s="23"/>
      <c r="BG122" s="23"/>
      <c r="BH122" s="23"/>
      <c r="BI122" s="23"/>
      <c r="BJ122" s="23"/>
      <c r="BK122" s="23"/>
      <c r="BL122" s="23"/>
      <c r="BM122" s="23"/>
      <c r="BN122" s="23"/>
      <c r="BO122" s="23"/>
      <c r="BP122" s="23"/>
      <c r="BQ122" s="23"/>
      <c r="BR122" s="23"/>
      <c r="BS122" s="23"/>
      <c r="BT122" s="23"/>
      <c r="BU122" s="23"/>
      <c r="BV122" s="23"/>
      <c r="BW122" s="23"/>
      <c r="BX122" s="23"/>
      <c r="BY122" s="23"/>
      <c r="BZ122" s="23"/>
      <c r="CA122" s="23"/>
      <c r="CB122" s="23"/>
      <c r="CC122" s="23"/>
      <c r="CD122" s="23"/>
      <c r="CE122" s="23"/>
      <c r="CF122" s="23"/>
      <c r="CG122" s="23"/>
      <c r="CH122" s="23"/>
      <c r="CI122" s="23"/>
      <c r="CJ122" s="23"/>
      <c r="CK122" s="23"/>
      <c r="CL122" s="23"/>
      <c r="CM122" s="23"/>
      <c r="CN122" s="23"/>
      <c r="CO122" s="23"/>
      <c r="CP122" s="23"/>
      <c r="CQ122" s="23"/>
      <c r="CR122" s="23"/>
      <c r="CS122" s="23"/>
      <c r="CT122" s="23"/>
      <c r="CU122" s="23"/>
      <c r="CV122" s="23"/>
      <c r="CW122" s="23"/>
      <c r="CX122" s="23"/>
      <c r="CY122" s="23"/>
      <c r="CZ122" s="23"/>
      <c r="DA122" s="23"/>
      <c r="DB122" s="23"/>
      <c r="DC122" s="23"/>
      <c r="DD122" s="23"/>
      <c r="DE122" s="23"/>
      <c r="DF122" s="23"/>
      <c r="DG122" s="23"/>
      <c r="DH122" s="23"/>
      <c r="DI122" s="23"/>
      <c r="DJ122" s="23"/>
      <c r="DK122" s="23"/>
      <c r="DL122" s="23"/>
      <c r="DM122" s="23"/>
      <c r="DN122" s="23"/>
      <c r="DO122" s="23"/>
      <c r="DP122" s="23"/>
      <c r="DQ122" s="23"/>
      <c r="DR122" s="23"/>
      <c r="DS122" s="23"/>
      <c r="DT122" s="23"/>
      <c r="DU122" s="23"/>
      <c r="DV122" s="23"/>
      <c r="DW122" s="23"/>
      <c r="DX122" s="23"/>
      <c r="DY122" s="23"/>
      <c r="DZ122" s="23"/>
      <c r="EA122" s="23"/>
      <c r="EB122" s="23"/>
      <c r="EC122" s="23"/>
      <c r="ED122" s="23"/>
      <c r="EE122" s="23"/>
      <c r="EF122" s="23"/>
      <c r="EG122" s="23"/>
      <c r="EH122" s="23"/>
      <c r="EI122" s="23"/>
      <c r="EJ122" s="23"/>
      <c r="EK122" s="23"/>
      <c r="EL122" s="23"/>
      <c r="EM122" s="23"/>
      <c r="EN122" s="23"/>
      <c r="EO122" s="23"/>
      <c r="EP122" s="23"/>
      <c r="EQ122" s="23"/>
      <c r="ER122" s="23"/>
      <c r="ES122" s="23"/>
      <c r="ET122" s="23"/>
      <c r="EU122" s="23"/>
      <c r="EV122" s="23"/>
      <c r="EW122" s="23"/>
      <c r="EX122" s="23"/>
      <c r="EY122" s="23"/>
      <c r="EZ122" s="23"/>
      <c r="FA122" s="23"/>
      <c r="FB122" s="23"/>
      <c r="FC122" s="23"/>
      <c r="FD122" s="23"/>
      <c r="FE122" s="23"/>
      <c r="FF122" s="23"/>
      <c r="FG122" s="23"/>
      <c r="FH122" s="23"/>
      <c r="FI122" s="23"/>
      <c r="FJ122" s="23"/>
      <c r="FK122" s="23"/>
      <c r="FL122" s="23"/>
      <c r="FM122" s="23"/>
      <c r="FN122" s="23"/>
      <c r="FO122" s="23"/>
      <c r="FP122" s="23"/>
      <c r="FQ122" s="23"/>
      <c r="FR122" s="23"/>
      <c r="FS122" s="23"/>
      <c r="FT122" s="23"/>
      <c r="FU122" s="23"/>
      <c r="FV122" s="23"/>
      <c r="FW122" s="23"/>
      <c r="FX122" s="23"/>
      <c r="FY122" s="23"/>
      <c r="FZ122" s="23"/>
      <c r="GA122" s="23"/>
      <c r="GB122" s="23"/>
      <c r="GC122" s="23"/>
      <c r="GD122" s="23"/>
      <c r="GE122" s="23"/>
      <c r="GF122" s="23"/>
      <c r="GG122" s="23"/>
      <c r="GH122" s="23"/>
      <c r="GI122" s="23"/>
      <c r="GJ122" s="23"/>
      <c r="GK122" s="23"/>
      <c r="GL122" s="23"/>
      <c r="GM122" s="23"/>
      <c r="GN122" s="23"/>
      <c r="GO122" s="23"/>
      <c r="GP122" s="23"/>
      <c r="GQ122" s="23"/>
      <c r="GR122" s="23"/>
      <c r="GS122" s="23"/>
      <c r="GT122" s="23"/>
      <c r="GU122" s="23"/>
      <c r="GV122" s="23"/>
      <c r="GW122" s="23"/>
      <c r="GX122" s="23"/>
      <c r="GY122" s="23"/>
      <c r="GZ122" s="23"/>
      <c r="HA122" s="23"/>
      <c r="HB122" s="23"/>
      <c r="HC122" s="23"/>
      <c r="HD122" s="23"/>
      <c r="HE122" s="23"/>
      <c r="HF122" s="23"/>
      <c r="HG122" s="23"/>
      <c r="HH122" s="23"/>
      <c r="HI122" s="23"/>
      <c r="HJ122" s="23"/>
      <c r="HK122" s="23"/>
      <c r="HL122" s="23"/>
      <c r="HM122" s="23"/>
      <c r="HN122" s="23"/>
      <c r="HO122" s="23"/>
      <c r="HP122" s="23"/>
      <c r="HQ122" s="23"/>
      <c r="HR122" s="23"/>
      <c r="HS122" s="23"/>
      <c r="HT122" s="23"/>
      <c r="HU122" s="23"/>
      <c r="HV122" s="23"/>
      <c r="HW122" s="23"/>
    </row>
    <row r="123" spans="1:231" s="14" customFormat="1" ht="20.25" hidden="1" thickBot="1">
      <c r="A123" s="599"/>
      <c r="B123" s="1684"/>
      <c r="C123" s="76"/>
      <c r="D123" s="76"/>
      <c r="E123" s="1483"/>
      <c r="F123" s="2145"/>
      <c r="G123" s="2145"/>
      <c r="H123" s="2145"/>
      <c r="I123" s="2145"/>
      <c r="J123" s="2145"/>
      <c r="K123" s="2145"/>
      <c r="L123" s="2124"/>
      <c r="M123" s="72"/>
      <c r="N123" s="72"/>
      <c r="O123" s="23"/>
      <c r="P123" s="23"/>
      <c r="Q123" s="23"/>
      <c r="R123" s="23"/>
      <c r="S123" s="23"/>
      <c r="T123" s="23"/>
      <c r="U123" s="23"/>
      <c r="V123" s="23"/>
      <c r="W123" s="23"/>
      <c r="X123" s="23"/>
      <c r="Y123" s="23"/>
      <c r="Z123" s="23"/>
      <c r="AA123" s="23"/>
      <c r="AB123" s="23"/>
      <c r="AC123" s="23"/>
      <c r="AD123" s="23"/>
      <c r="AE123" s="23"/>
      <c r="AF123" s="23"/>
      <c r="AG123" s="23"/>
      <c r="AH123" s="23"/>
      <c r="AI123" s="23"/>
      <c r="AJ123" s="23"/>
      <c r="AK123" s="23"/>
      <c r="AL123" s="23"/>
      <c r="AM123" s="23"/>
      <c r="AN123" s="23"/>
      <c r="AO123" s="23"/>
      <c r="AP123" s="23"/>
      <c r="AQ123" s="23"/>
      <c r="AR123" s="23"/>
      <c r="AS123" s="23"/>
      <c r="AT123" s="23"/>
      <c r="AU123" s="23"/>
      <c r="AV123" s="23"/>
      <c r="AW123" s="23"/>
      <c r="AX123" s="23"/>
      <c r="AY123" s="23"/>
      <c r="AZ123" s="23"/>
      <c r="BA123" s="23"/>
      <c r="BB123" s="23"/>
      <c r="BC123" s="23"/>
      <c r="BD123" s="23"/>
      <c r="BE123" s="23"/>
      <c r="BF123" s="23"/>
      <c r="BG123" s="23"/>
      <c r="BH123" s="23"/>
      <c r="BI123" s="23"/>
      <c r="BJ123" s="23"/>
      <c r="BK123" s="23"/>
      <c r="BL123" s="23"/>
      <c r="BM123" s="23"/>
      <c r="BN123" s="23"/>
      <c r="BO123" s="23"/>
      <c r="BP123" s="23"/>
      <c r="BQ123" s="23"/>
      <c r="BR123" s="23"/>
      <c r="BS123" s="23"/>
      <c r="BT123" s="23"/>
      <c r="BU123" s="23"/>
      <c r="BV123" s="23"/>
      <c r="BW123" s="23"/>
      <c r="BX123" s="23"/>
      <c r="BY123" s="23"/>
      <c r="BZ123" s="23"/>
      <c r="CA123" s="23"/>
      <c r="CB123" s="23"/>
      <c r="CC123" s="23"/>
      <c r="CD123" s="23"/>
      <c r="CE123" s="23"/>
      <c r="CF123" s="23"/>
      <c r="CG123" s="23"/>
      <c r="CH123" s="23"/>
      <c r="CI123" s="23"/>
      <c r="CJ123" s="23"/>
      <c r="CK123" s="23"/>
      <c r="CL123" s="23"/>
      <c r="CM123" s="23"/>
      <c r="CN123" s="23"/>
      <c r="CO123" s="23"/>
      <c r="CP123" s="23"/>
      <c r="CQ123" s="23"/>
      <c r="CR123" s="23"/>
      <c r="CS123" s="23"/>
      <c r="CT123" s="23"/>
      <c r="CU123" s="23"/>
      <c r="CV123" s="23"/>
      <c r="CW123" s="23"/>
      <c r="CX123" s="23"/>
      <c r="CY123" s="23"/>
      <c r="CZ123" s="23"/>
      <c r="DA123" s="23"/>
      <c r="DB123" s="23"/>
      <c r="DC123" s="23"/>
      <c r="DD123" s="23"/>
      <c r="DE123" s="23"/>
      <c r="DF123" s="23"/>
      <c r="DG123" s="23"/>
      <c r="DH123" s="23"/>
      <c r="DI123" s="23"/>
      <c r="DJ123" s="23"/>
      <c r="DK123" s="23"/>
      <c r="DL123" s="23"/>
      <c r="DM123" s="23"/>
      <c r="DN123" s="23"/>
      <c r="DO123" s="23"/>
      <c r="DP123" s="23"/>
      <c r="DQ123" s="23"/>
      <c r="DR123" s="23"/>
      <c r="DS123" s="23"/>
      <c r="DT123" s="23"/>
      <c r="DU123" s="23"/>
      <c r="DV123" s="23"/>
      <c r="DW123" s="23"/>
      <c r="DX123" s="23"/>
      <c r="DY123" s="23"/>
      <c r="DZ123" s="23"/>
      <c r="EA123" s="23"/>
      <c r="EB123" s="23"/>
      <c r="EC123" s="23"/>
      <c r="ED123" s="23"/>
      <c r="EE123" s="23"/>
      <c r="EF123" s="23"/>
      <c r="EG123" s="23"/>
      <c r="EH123" s="23"/>
      <c r="EI123" s="23"/>
      <c r="EJ123" s="23"/>
      <c r="EK123" s="23"/>
      <c r="EL123" s="23"/>
      <c r="EM123" s="23"/>
      <c r="EN123" s="23"/>
      <c r="EO123" s="23"/>
      <c r="EP123" s="23"/>
      <c r="EQ123" s="23"/>
      <c r="ER123" s="23"/>
      <c r="ES123" s="23"/>
      <c r="ET123" s="23"/>
      <c r="EU123" s="23"/>
      <c r="EV123" s="23"/>
      <c r="EW123" s="23"/>
      <c r="EX123" s="23"/>
      <c r="EY123" s="23"/>
      <c r="EZ123" s="23"/>
      <c r="FA123" s="23"/>
      <c r="FB123" s="23"/>
      <c r="FC123" s="23"/>
      <c r="FD123" s="23"/>
      <c r="FE123" s="23"/>
      <c r="FF123" s="23"/>
      <c r="FG123" s="23"/>
      <c r="FH123" s="23"/>
      <c r="FI123" s="23"/>
      <c r="FJ123" s="23"/>
      <c r="FK123" s="23"/>
      <c r="FL123" s="23"/>
      <c r="FM123" s="23"/>
      <c r="FN123" s="23"/>
      <c r="FO123" s="23"/>
      <c r="FP123" s="23"/>
      <c r="FQ123" s="23"/>
      <c r="FR123" s="23"/>
      <c r="FS123" s="23"/>
      <c r="FT123" s="23"/>
      <c r="FU123" s="23"/>
      <c r="FV123" s="23"/>
      <c r="FW123" s="23"/>
      <c r="FX123" s="23"/>
      <c r="FY123" s="23"/>
      <c r="FZ123" s="23"/>
      <c r="GA123" s="23"/>
      <c r="GB123" s="23"/>
      <c r="GC123" s="23"/>
      <c r="GD123" s="23"/>
      <c r="GE123" s="23"/>
      <c r="GF123" s="23"/>
      <c r="GG123" s="23"/>
      <c r="GH123" s="23"/>
      <c r="GI123" s="23"/>
      <c r="GJ123" s="23"/>
      <c r="GK123" s="23"/>
      <c r="GL123" s="23"/>
      <c r="GM123" s="23"/>
      <c r="GN123" s="23"/>
      <c r="GO123" s="23"/>
      <c r="GP123" s="23"/>
      <c r="GQ123" s="23"/>
      <c r="GR123" s="23"/>
      <c r="GS123" s="23"/>
      <c r="GT123" s="23"/>
      <c r="GU123" s="23"/>
      <c r="GV123" s="23"/>
      <c r="GW123" s="23"/>
      <c r="GX123" s="23"/>
      <c r="GY123" s="23"/>
      <c r="GZ123" s="23"/>
      <c r="HA123" s="23"/>
      <c r="HB123" s="23"/>
      <c r="HC123" s="23"/>
      <c r="HD123" s="23"/>
      <c r="HE123" s="23"/>
      <c r="HF123" s="23"/>
      <c r="HG123" s="23"/>
      <c r="HH123" s="23"/>
      <c r="HI123" s="23"/>
      <c r="HJ123" s="23"/>
      <c r="HK123" s="23"/>
      <c r="HL123" s="23"/>
      <c r="HM123" s="23"/>
      <c r="HN123" s="23"/>
      <c r="HO123" s="23"/>
      <c r="HP123" s="23"/>
      <c r="HQ123" s="23"/>
      <c r="HR123" s="23"/>
      <c r="HS123" s="23"/>
      <c r="HT123" s="23"/>
      <c r="HU123" s="23"/>
      <c r="HV123" s="23"/>
      <c r="HW123" s="23"/>
    </row>
    <row r="124" spans="1:231" s="14" customFormat="1" ht="30" hidden="1" customHeight="1" thickTop="1" thickBot="1">
      <c r="A124" s="599"/>
      <c r="B124" s="2373"/>
      <c r="C124" s="2829"/>
      <c r="D124" s="2830" t="s">
        <v>1985</v>
      </c>
      <c r="E124" s="2288" t="s">
        <v>3786</v>
      </c>
      <c r="F124" s="2288" t="s">
        <v>5027</v>
      </c>
      <c r="G124" s="2288" t="s">
        <v>4655</v>
      </c>
      <c r="H124" s="2288" t="s">
        <v>4656</v>
      </c>
      <c r="I124" s="2330" t="s">
        <v>515</v>
      </c>
      <c r="J124" s="2288" t="s">
        <v>4657</v>
      </c>
      <c r="K124" s="2288" t="s">
        <v>1843</v>
      </c>
      <c r="L124" s="2124"/>
      <c r="M124" s="72"/>
      <c r="N124" s="72"/>
      <c r="O124" s="23"/>
      <c r="P124" s="23"/>
      <c r="Q124" s="23"/>
      <c r="R124" s="23"/>
      <c r="S124" s="23"/>
      <c r="T124" s="23"/>
      <c r="U124" s="23"/>
      <c r="V124" s="23"/>
      <c r="W124" s="23"/>
      <c r="X124" s="23"/>
      <c r="Y124" s="23"/>
      <c r="Z124" s="23"/>
      <c r="AA124" s="23"/>
      <c r="AB124" s="23"/>
      <c r="AC124" s="23"/>
      <c r="AD124" s="23"/>
      <c r="AE124" s="23"/>
      <c r="AF124" s="23"/>
      <c r="AG124" s="23"/>
      <c r="AH124" s="23"/>
      <c r="AI124" s="23"/>
      <c r="AJ124" s="23"/>
      <c r="AK124" s="23"/>
      <c r="AL124" s="23"/>
      <c r="AM124" s="23"/>
      <c r="AN124" s="23"/>
      <c r="AO124" s="23"/>
      <c r="AP124" s="23"/>
      <c r="AQ124" s="23"/>
      <c r="AR124" s="23"/>
      <c r="AS124" s="23"/>
      <c r="AT124" s="23"/>
      <c r="AU124" s="23"/>
      <c r="AV124" s="23"/>
      <c r="AW124" s="23"/>
      <c r="AX124" s="23"/>
      <c r="AY124" s="23"/>
      <c r="AZ124" s="23"/>
      <c r="BA124" s="23"/>
      <c r="BB124" s="23"/>
      <c r="BC124" s="23"/>
      <c r="BD124" s="23"/>
      <c r="BE124" s="23"/>
      <c r="BF124" s="23"/>
      <c r="BG124" s="23"/>
      <c r="BH124" s="23"/>
      <c r="BI124" s="23"/>
      <c r="BJ124" s="23"/>
      <c r="BK124" s="23"/>
      <c r="BL124" s="23"/>
      <c r="BM124" s="23"/>
      <c r="BN124" s="23"/>
      <c r="BO124" s="23"/>
      <c r="BP124" s="23"/>
      <c r="BQ124" s="23"/>
      <c r="BR124" s="23"/>
      <c r="BS124" s="23"/>
      <c r="BT124" s="23"/>
      <c r="BU124" s="23"/>
      <c r="BV124" s="23"/>
      <c r="BW124" s="23"/>
      <c r="BX124" s="23"/>
      <c r="BY124" s="23"/>
      <c r="BZ124" s="23"/>
      <c r="CA124" s="23"/>
      <c r="CB124" s="23"/>
      <c r="CC124" s="23"/>
      <c r="CD124" s="23"/>
      <c r="CE124" s="23"/>
      <c r="CF124" s="23"/>
      <c r="CG124" s="23"/>
      <c r="CH124" s="23"/>
      <c r="CI124" s="23"/>
      <c r="CJ124" s="23"/>
      <c r="CK124" s="23"/>
      <c r="CL124" s="23"/>
      <c r="CM124" s="23"/>
      <c r="CN124" s="23"/>
      <c r="CO124" s="23"/>
      <c r="CP124" s="23"/>
      <c r="CQ124" s="23"/>
      <c r="CR124" s="23"/>
      <c r="CS124" s="23"/>
      <c r="CT124" s="23"/>
      <c r="CU124" s="23"/>
      <c r="CV124" s="23"/>
      <c r="CW124" s="23"/>
      <c r="CX124" s="23"/>
      <c r="CY124" s="23"/>
      <c r="CZ124" s="23"/>
      <c r="DA124" s="23"/>
      <c r="DB124" s="23"/>
      <c r="DC124" s="23"/>
      <c r="DD124" s="23"/>
      <c r="DE124" s="23"/>
      <c r="DF124" s="23"/>
      <c r="DG124" s="23"/>
      <c r="DH124" s="23"/>
      <c r="DI124" s="23"/>
      <c r="DJ124" s="23"/>
      <c r="DK124" s="23"/>
      <c r="DL124" s="23"/>
      <c r="DM124" s="23"/>
      <c r="DN124" s="23"/>
      <c r="DO124" s="23"/>
      <c r="DP124" s="23"/>
      <c r="DQ124" s="23"/>
      <c r="DR124" s="23"/>
      <c r="DS124" s="23"/>
      <c r="DT124" s="23"/>
      <c r="DU124" s="23"/>
      <c r="DV124" s="23"/>
      <c r="DW124" s="23"/>
      <c r="DX124" s="23"/>
      <c r="DY124" s="23"/>
      <c r="DZ124" s="23"/>
      <c r="EA124" s="23"/>
      <c r="EB124" s="23"/>
      <c r="EC124" s="23"/>
      <c r="ED124" s="23"/>
      <c r="EE124" s="23"/>
      <c r="EF124" s="23"/>
      <c r="EG124" s="23"/>
      <c r="EH124" s="23"/>
      <c r="EI124" s="23"/>
      <c r="EJ124" s="23"/>
      <c r="EK124" s="23"/>
      <c r="EL124" s="23"/>
      <c r="EM124" s="23"/>
      <c r="EN124" s="23"/>
      <c r="EO124" s="23"/>
      <c r="EP124" s="23"/>
      <c r="EQ124" s="23"/>
      <c r="ER124" s="23"/>
      <c r="ES124" s="23"/>
      <c r="ET124" s="23"/>
      <c r="EU124" s="23"/>
      <c r="EV124" s="23"/>
      <c r="EW124" s="23"/>
      <c r="EX124" s="23"/>
      <c r="EY124" s="23"/>
      <c r="EZ124" s="23"/>
      <c r="FA124" s="23"/>
      <c r="FB124" s="23"/>
      <c r="FC124" s="23"/>
      <c r="FD124" s="23"/>
      <c r="FE124" s="23"/>
      <c r="FF124" s="23"/>
      <c r="FG124" s="23"/>
      <c r="FH124" s="23"/>
      <c r="FI124" s="23"/>
      <c r="FJ124" s="23"/>
      <c r="FK124" s="23"/>
      <c r="FL124" s="23"/>
      <c r="FM124" s="23"/>
      <c r="FN124" s="23"/>
      <c r="FO124" s="23"/>
      <c r="FP124" s="23"/>
      <c r="FQ124" s="23"/>
      <c r="FR124" s="23"/>
      <c r="FS124" s="23"/>
      <c r="FT124" s="23"/>
      <c r="FU124" s="23"/>
      <c r="FV124" s="23"/>
      <c r="FW124" s="23"/>
      <c r="FX124" s="23"/>
      <c r="FY124" s="23"/>
      <c r="FZ124" s="23"/>
      <c r="GA124" s="23"/>
      <c r="GB124" s="23"/>
      <c r="GC124" s="23"/>
      <c r="GD124" s="23"/>
      <c r="GE124" s="23"/>
      <c r="GF124" s="23"/>
      <c r="GG124" s="23"/>
      <c r="GH124" s="23"/>
      <c r="GI124" s="23"/>
      <c r="GJ124" s="23"/>
      <c r="GK124" s="23"/>
      <c r="GL124" s="23"/>
      <c r="GM124" s="23"/>
      <c r="GN124" s="23"/>
      <c r="GO124" s="23"/>
      <c r="GP124" s="23"/>
      <c r="GQ124" s="23"/>
      <c r="GR124" s="23"/>
      <c r="GS124" s="23"/>
      <c r="GT124" s="23"/>
      <c r="GU124" s="23"/>
      <c r="GV124" s="23"/>
      <c r="GW124" s="23"/>
      <c r="GX124" s="23"/>
      <c r="GY124" s="23"/>
      <c r="GZ124" s="23"/>
      <c r="HA124" s="23"/>
      <c r="HB124" s="23"/>
      <c r="HC124" s="23"/>
      <c r="HD124" s="23"/>
      <c r="HE124" s="23"/>
      <c r="HF124" s="23"/>
      <c r="HG124" s="23"/>
      <c r="HH124" s="23"/>
      <c r="HI124" s="23"/>
      <c r="HJ124" s="23"/>
      <c r="HK124" s="23"/>
      <c r="HL124" s="23"/>
      <c r="HM124" s="23"/>
      <c r="HN124" s="23"/>
      <c r="HO124" s="23"/>
      <c r="HP124" s="23"/>
      <c r="HQ124" s="23"/>
      <c r="HR124" s="23"/>
      <c r="HS124" s="23"/>
      <c r="HT124" s="23"/>
      <c r="HU124" s="23"/>
      <c r="HV124" s="23"/>
      <c r="HW124" s="23"/>
    </row>
    <row r="125" spans="1:231" s="14" customFormat="1" ht="21" hidden="1" thickTop="1" thickBot="1">
      <c r="A125" s="599"/>
      <c r="B125" s="3209" t="s">
        <v>4459</v>
      </c>
      <c r="C125" s="2831" t="s">
        <v>3900</v>
      </c>
      <c r="D125" s="2832" t="s">
        <v>2991</v>
      </c>
      <c r="E125" s="2331" t="s">
        <v>3124</v>
      </c>
      <c r="F125" s="2288"/>
      <c r="G125" s="2288"/>
      <c r="H125" s="2331" t="s">
        <v>3121</v>
      </c>
      <c r="I125" s="2331" t="s">
        <v>4961</v>
      </c>
      <c r="J125" s="2331" t="s">
        <v>3223</v>
      </c>
      <c r="K125" s="2331" t="s">
        <v>4962</v>
      </c>
      <c r="L125" s="2124"/>
      <c r="M125" s="72"/>
      <c r="N125" s="72"/>
      <c r="O125" s="23"/>
      <c r="P125" s="23"/>
      <c r="Q125" s="23"/>
      <c r="R125" s="23"/>
      <c r="S125" s="23"/>
      <c r="T125" s="23"/>
      <c r="U125" s="23"/>
      <c r="V125" s="23"/>
      <c r="W125" s="23"/>
      <c r="X125" s="23"/>
      <c r="Y125" s="23"/>
      <c r="Z125" s="23"/>
      <c r="AA125" s="23"/>
      <c r="AB125" s="23"/>
      <c r="AC125" s="23"/>
      <c r="AD125" s="23"/>
      <c r="AE125" s="23"/>
      <c r="AF125" s="23"/>
      <c r="AG125" s="23"/>
      <c r="AH125" s="23"/>
      <c r="AI125" s="23"/>
      <c r="AJ125" s="23"/>
      <c r="AK125" s="23"/>
      <c r="AL125" s="23"/>
      <c r="AM125" s="23"/>
      <c r="AN125" s="23"/>
      <c r="AO125" s="23"/>
      <c r="AP125" s="23"/>
      <c r="AQ125" s="23"/>
      <c r="AR125" s="23"/>
      <c r="AS125" s="23"/>
      <c r="AT125" s="23"/>
      <c r="AU125" s="23"/>
      <c r="AV125" s="23"/>
      <c r="AW125" s="23"/>
      <c r="AX125" s="23"/>
      <c r="AY125" s="23"/>
      <c r="AZ125" s="23"/>
      <c r="BA125" s="23"/>
      <c r="BB125" s="23"/>
      <c r="BC125" s="23"/>
      <c r="BD125" s="23"/>
      <c r="BE125" s="23"/>
      <c r="BF125" s="23"/>
      <c r="BG125" s="23"/>
      <c r="BH125" s="23"/>
      <c r="BI125" s="23"/>
      <c r="BJ125" s="23"/>
      <c r="BK125" s="23"/>
      <c r="BL125" s="23"/>
      <c r="BM125" s="23"/>
      <c r="BN125" s="23"/>
      <c r="BO125" s="23"/>
      <c r="BP125" s="23"/>
      <c r="BQ125" s="23"/>
      <c r="BR125" s="23"/>
      <c r="BS125" s="23"/>
      <c r="BT125" s="23"/>
      <c r="BU125" s="23"/>
      <c r="BV125" s="23"/>
      <c r="BW125" s="23"/>
      <c r="BX125" s="23"/>
      <c r="BY125" s="23"/>
      <c r="BZ125" s="23"/>
      <c r="CA125" s="23"/>
      <c r="CB125" s="23"/>
      <c r="CC125" s="23"/>
      <c r="CD125" s="23"/>
      <c r="CE125" s="23"/>
      <c r="CF125" s="23"/>
      <c r="CG125" s="23"/>
      <c r="CH125" s="23"/>
      <c r="CI125" s="23"/>
      <c r="CJ125" s="23"/>
      <c r="CK125" s="23"/>
      <c r="CL125" s="23"/>
      <c r="CM125" s="23"/>
      <c r="CN125" s="23"/>
      <c r="CO125" s="23"/>
      <c r="CP125" s="23"/>
      <c r="CQ125" s="23"/>
      <c r="CR125" s="23"/>
      <c r="CS125" s="23"/>
      <c r="CT125" s="23"/>
      <c r="CU125" s="23"/>
      <c r="CV125" s="23"/>
      <c r="CW125" s="23"/>
      <c r="CX125" s="23"/>
      <c r="CY125" s="23"/>
      <c r="CZ125" s="23"/>
      <c r="DA125" s="23"/>
      <c r="DB125" s="23"/>
      <c r="DC125" s="23"/>
      <c r="DD125" s="23"/>
      <c r="DE125" s="23"/>
      <c r="DF125" s="23"/>
      <c r="DG125" s="23"/>
      <c r="DH125" s="23"/>
      <c r="DI125" s="23"/>
      <c r="DJ125" s="23"/>
      <c r="DK125" s="23"/>
      <c r="DL125" s="23"/>
      <c r="DM125" s="23"/>
      <c r="DN125" s="23"/>
      <c r="DO125" s="23"/>
      <c r="DP125" s="23"/>
      <c r="DQ125" s="23"/>
      <c r="DR125" s="23"/>
      <c r="DS125" s="23"/>
      <c r="DT125" s="23"/>
      <c r="DU125" s="23"/>
      <c r="DV125" s="23"/>
      <c r="DW125" s="23"/>
      <c r="DX125" s="23"/>
      <c r="DY125" s="23"/>
      <c r="DZ125" s="23"/>
      <c r="EA125" s="23"/>
      <c r="EB125" s="23"/>
      <c r="EC125" s="23"/>
      <c r="ED125" s="23"/>
      <c r="EE125" s="23"/>
      <c r="EF125" s="23"/>
      <c r="EG125" s="23"/>
      <c r="EH125" s="23"/>
      <c r="EI125" s="23"/>
      <c r="EJ125" s="23"/>
      <c r="EK125" s="23"/>
      <c r="EL125" s="23"/>
      <c r="EM125" s="23"/>
      <c r="EN125" s="23"/>
      <c r="EO125" s="23"/>
      <c r="EP125" s="23"/>
      <c r="EQ125" s="23"/>
      <c r="ER125" s="23"/>
      <c r="ES125" s="23"/>
      <c r="ET125" s="23"/>
      <c r="EU125" s="23"/>
      <c r="EV125" s="23"/>
      <c r="EW125" s="23"/>
      <c r="EX125" s="23"/>
      <c r="EY125" s="23"/>
      <c r="EZ125" s="23"/>
      <c r="FA125" s="23"/>
      <c r="FB125" s="23"/>
      <c r="FC125" s="23"/>
      <c r="FD125" s="23"/>
      <c r="FE125" s="23"/>
      <c r="FF125" s="23"/>
      <c r="FG125" s="23"/>
      <c r="FH125" s="23"/>
      <c r="FI125" s="23"/>
      <c r="FJ125" s="23"/>
      <c r="FK125" s="23"/>
      <c r="FL125" s="23"/>
      <c r="FM125" s="23"/>
      <c r="FN125" s="23"/>
      <c r="FO125" s="23"/>
      <c r="FP125" s="23"/>
      <c r="FQ125" s="23"/>
      <c r="FR125" s="23"/>
      <c r="FS125" s="23"/>
      <c r="FT125" s="23"/>
      <c r="FU125" s="23"/>
      <c r="FV125" s="23"/>
      <c r="FW125" s="23"/>
      <c r="FX125" s="23"/>
      <c r="FY125" s="23"/>
      <c r="FZ125" s="23"/>
      <c r="GA125" s="23"/>
      <c r="GB125" s="23"/>
      <c r="GC125" s="23"/>
      <c r="GD125" s="23"/>
      <c r="GE125" s="23"/>
      <c r="GF125" s="23"/>
      <c r="GG125" s="23"/>
      <c r="GH125" s="23"/>
      <c r="GI125" s="23"/>
      <c r="GJ125" s="23"/>
      <c r="GK125" s="23"/>
      <c r="GL125" s="23"/>
      <c r="GM125" s="23"/>
      <c r="GN125" s="23"/>
      <c r="GO125" s="23"/>
      <c r="GP125" s="23"/>
      <c r="GQ125" s="23"/>
      <c r="GR125" s="23"/>
      <c r="GS125" s="23"/>
      <c r="GT125" s="23"/>
      <c r="GU125" s="23"/>
      <c r="GV125" s="23"/>
      <c r="GW125" s="23"/>
      <c r="GX125" s="23"/>
      <c r="GY125" s="23"/>
      <c r="GZ125" s="23"/>
      <c r="HA125" s="23"/>
      <c r="HB125" s="23"/>
      <c r="HC125" s="23"/>
      <c r="HD125" s="23"/>
      <c r="HE125" s="23"/>
      <c r="HF125" s="23"/>
      <c r="HG125" s="23"/>
      <c r="HH125" s="23"/>
      <c r="HI125" s="23"/>
      <c r="HJ125" s="23"/>
      <c r="HK125" s="23"/>
      <c r="HL125" s="23"/>
      <c r="HM125" s="23"/>
      <c r="HN125" s="23"/>
      <c r="HO125" s="23"/>
      <c r="HP125" s="23"/>
      <c r="HQ125" s="23"/>
      <c r="HR125" s="23"/>
      <c r="HS125" s="23"/>
      <c r="HT125" s="23"/>
      <c r="HU125" s="23"/>
      <c r="HV125" s="23"/>
      <c r="HW125" s="23"/>
    </row>
    <row r="126" spans="1:231" s="14" customFormat="1" ht="20.25" hidden="1" thickTop="1">
      <c r="A126" s="599"/>
      <c r="B126" s="2143"/>
      <c r="C126" s="288"/>
      <c r="D126" s="288"/>
      <c r="E126" s="2294">
        <v>44368</v>
      </c>
      <c r="F126" s="1535" t="s">
        <v>5005</v>
      </c>
      <c r="G126" s="1535" t="s">
        <v>5028</v>
      </c>
      <c r="H126" s="1535">
        <v>44350</v>
      </c>
      <c r="I126" s="2332">
        <f t="shared" ref="I126" si="105">H126+23</f>
        <v>44373</v>
      </c>
      <c r="J126" s="2332">
        <f t="shared" ref="J126" si="106">H126+27</f>
        <v>44377</v>
      </c>
      <c r="K126" s="2332">
        <f t="shared" ref="K126" si="107">H126+30</f>
        <v>44380</v>
      </c>
      <c r="L126" s="2124"/>
      <c r="M126" s="72"/>
      <c r="N126" s="72"/>
      <c r="O126" s="23"/>
      <c r="P126" s="23"/>
      <c r="Q126" s="23"/>
      <c r="R126" s="23"/>
      <c r="S126" s="23"/>
      <c r="T126" s="23"/>
      <c r="U126" s="23"/>
      <c r="V126" s="23"/>
      <c r="W126" s="23"/>
      <c r="X126" s="23"/>
      <c r="Y126" s="23"/>
      <c r="Z126" s="23"/>
      <c r="AA126" s="23"/>
      <c r="AB126" s="23"/>
      <c r="AC126" s="23"/>
      <c r="AD126" s="23"/>
      <c r="AE126" s="23"/>
      <c r="AF126" s="23"/>
      <c r="AG126" s="23"/>
      <c r="AH126" s="23"/>
      <c r="AI126" s="23"/>
      <c r="AJ126" s="23"/>
      <c r="AK126" s="23"/>
      <c r="AL126" s="23"/>
      <c r="AM126" s="23"/>
      <c r="AN126" s="23"/>
      <c r="AO126" s="23"/>
      <c r="AP126" s="23"/>
      <c r="AQ126" s="23"/>
      <c r="AR126" s="23"/>
      <c r="AS126" s="23"/>
      <c r="AT126" s="23"/>
      <c r="AU126" s="23"/>
      <c r="AV126" s="23"/>
      <c r="AW126" s="23"/>
      <c r="AX126" s="23"/>
      <c r="AY126" s="23"/>
      <c r="AZ126" s="23"/>
      <c r="BA126" s="23"/>
      <c r="BB126" s="23"/>
      <c r="BC126" s="23"/>
      <c r="BD126" s="23"/>
      <c r="BE126" s="23"/>
      <c r="BF126" s="23"/>
      <c r="BG126" s="23"/>
      <c r="BH126" s="23"/>
      <c r="BI126" s="23"/>
      <c r="BJ126" s="23"/>
      <c r="BK126" s="23"/>
      <c r="BL126" s="23"/>
      <c r="BM126" s="23"/>
      <c r="BN126" s="23"/>
      <c r="BO126" s="23"/>
      <c r="BP126" s="23"/>
      <c r="BQ126" s="23"/>
      <c r="BR126" s="23"/>
      <c r="BS126" s="23"/>
      <c r="BT126" s="23"/>
      <c r="BU126" s="23"/>
      <c r="BV126" s="23"/>
      <c r="BW126" s="23"/>
      <c r="BX126" s="23"/>
      <c r="BY126" s="23"/>
      <c r="BZ126" s="23"/>
      <c r="CA126" s="23"/>
      <c r="CB126" s="23"/>
      <c r="CC126" s="23"/>
      <c r="CD126" s="23"/>
      <c r="CE126" s="23"/>
      <c r="CF126" s="23"/>
      <c r="CG126" s="23"/>
      <c r="CH126" s="23"/>
      <c r="CI126" s="23"/>
      <c r="CJ126" s="23"/>
      <c r="CK126" s="23"/>
      <c r="CL126" s="23"/>
      <c r="CM126" s="23"/>
      <c r="CN126" s="23"/>
      <c r="CO126" s="23"/>
      <c r="CP126" s="23"/>
      <c r="CQ126" s="23"/>
      <c r="CR126" s="23"/>
      <c r="CS126" s="23"/>
      <c r="CT126" s="23"/>
      <c r="CU126" s="23"/>
      <c r="CV126" s="23"/>
      <c r="CW126" s="23"/>
      <c r="CX126" s="23"/>
      <c r="CY126" s="23"/>
      <c r="CZ126" s="23"/>
      <c r="DA126" s="23"/>
      <c r="DB126" s="23"/>
      <c r="DC126" s="23"/>
      <c r="DD126" s="23"/>
      <c r="DE126" s="23"/>
      <c r="DF126" s="23"/>
      <c r="DG126" s="23"/>
      <c r="DH126" s="23"/>
      <c r="DI126" s="23"/>
      <c r="DJ126" s="23"/>
      <c r="DK126" s="23"/>
      <c r="DL126" s="23"/>
      <c r="DM126" s="23"/>
      <c r="DN126" s="23"/>
      <c r="DO126" s="23"/>
      <c r="DP126" s="23"/>
      <c r="DQ126" s="23"/>
      <c r="DR126" s="23"/>
      <c r="DS126" s="23"/>
      <c r="DT126" s="23"/>
      <c r="DU126" s="23"/>
      <c r="DV126" s="23"/>
      <c r="DW126" s="23"/>
      <c r="DX126" s="23"/>
      <c r="DY126" s="23"/>
      <c r="DZ126" s="23"/>
      <c r="EA126" s="23"/>
      <c r="EB126" s="23"/>
      <c r="EC126" s="23"/>
      <c r="ED126" s="23"/>
      <c r="EE126" s="23"/>
      <c r="EF126" s="23"/>
      <c r="EG126" s="23"/>
      <c r="EH126" s="23"/>
      <c r="EI126" s="23"/>
      <c r="EJ126" s="23"/>
      <c r="EK126" s="23"/>
      <c r="EL126" s="23"/>
      <c r="EM126" s="23"/>
      <c r="EN126" s="23"/>
      <c r="EO126" s="23"/>
      <c r="EP126" s="23"/>
      <c r="EQ126" s="23"/>
      <c r="ER126" s="23"/>
      <c r="ES126" s="23"/>
      <c r="ET126" s="23"/>
      <c r="EU126" s="23"/>
      <c r="EV126" s="23"/>
      <c r="EW126" s="23"/>
      <c r="EX126" s="23"/>
      <c r="EY126" s="23"/>
      <c r="EZ126" s="23"/>
      <c r="FA126" s="23"/>
      <c r="FB126" s="23"/>
      <c r="FC126" s="23"/>
      <c r="FD126" s="23"/>
      <c r="FE126" s="23"/>
      <c r="FF126" s="23"/>
      <c r="FG126" s="23"/>
      <c r="FH126" s="23"/>
      <c r="FI126" s="23"/>
      <c r="FJ126" s="23"/>
      <c r="FK126" s="23"/>
      <c r="FL126" s="23"/>
      <c r="FM126" s="23"/>
      <c r="FN126" s="23"/>
      <c r="FO126" s="23"/>
      <c r="FP126" s="23"/>
      <c r="FQ126" s="23"/>
      <c r="FR126" s="23"/>
      <c r="FS126" s="23"/>
      <c r="FT126" s="23"/>
      <c r="FU126" s="23"/>
      <c r="FV126" s="23"/>
      <c r="FW126" s="23"/>
      <c r="FX126" s="23"/>
      <c r="FY126" s="23"/>
      <c r="FZ126" s="23"/>
      <c r="GA126" s="23"/>
      <c r="GB126" s="23"/>
      <c r="GC126" s="23"/>
      <c r="GD126" s="23"/>
      <c r="GE126" s="23"/>
      <c r="GF126" s="23"/>
      <c r="GG126" s="23"/>
      <c r="GH126" s="23"/>
      <c r="GI126" s="23"/>
      <c r="GJ126" s="23"/>
      <c r="GK126" s="23"/>
      <c r="GL126" s="23"/>
      <c r="GM126" s="23"/>
      <c r="GN126" s="23"/>
      <c r="GO126" s="23"/>
      <c r="GP126" s="23"/>
      <c r="GQ126" s="23"/>
      <c r="GR126" s="23"/>
      <c r="GS126" s="23"/>
      <c r="GT126" s="23"/>
      <c r="GU126" s="23"/>
      <c r="GV126" s="23"/>
      <c r="GW126" s="23"/>
      <c r="GX126" s="23"/>
      <c r="GY126" s="23"/>
      <c r="GZ126" s="23"/>
      <c r="HA126" s="23"/>
      <c r="HB126" s="23"/>
      <c r="HC126" s="23"/>
      <c r="HD126" s="23"/>
      <c r="HE126" s="23"/>
      <c r="HF126" s="23"/>
      <c r="HG126" s="23"/>
      <c r="HH126" s="23"/>
      <c r="HI126" s="23"/>
      <c r="HJ126" s="23"/>
      <c r="HK126" s="23"/>
      <c r="HL126" s="23"/>
      <c r="HM126" s="23"/>
      <c r="HN126" s="23"/>
      <c r="HO126" s="23"/>
      <c r="HP126" s="23"/>
      <c r="HQ126" s="23"/>
      <c r="HR126" s="23"/>
      <c r="HS126" s="23"/>
      <c r="HT126" s="23"/>
      <c r="HU126" s="23"/>
      <c r="HV126" s="23"/>
      <c r="HW126" s="23"/>
    </row>
    <row r="127" spans="1:231" s="14" customFormat="1" ht="20.25" hidden="1" thickBot="1">
      <c r="A127" s="599"/>
      <c r="B127" s="2143"/>
      <c r="C127" s="288"/>
      <c r="D127" s="288"/>
      <c r="E127" s="2296"/>
      <c r="F127" s="2333"/>
      <c r="G127" s="2333"/>
      <c r="H127" s="2333"/>
      <c r="I127" s="2333"/>
      <c r="J127" s="2333"/>
      <c r="K127" s="2333"/>
      <c r="L127" s="2124"/>
      <c r="M127" s="72"/>
      <c r="N127" s="72"/>
      <c r="O127" s="23"/>
      <c r="P127" s="23"/>
      <c r="Q127" s="23"/>
      <c r="R127" s="23"/>
      <c r="S127" s="23"/>
      <c r="T127" s="23"/>
      <c r="U127" s="23"/>
      <c r="V127" s="23"/>
      <c r="W127" s="23"/>
      <c r="X127" s="23"/>
      <c r="Y127" s="23"/>
      <c r="Z127" s="23"/>
      <c r="AA127" s="23"/>
      <c r="AB127" s="23"/>
      <c r="AC127" s="23"/>
      <c r="AD127" s="23"/>
      <c r="AE127" s="23"/>
      <c r="AF127" s="23"/>
      <c r="AG127" s="23"/>
      <c r="AH127" s="23"/>
      <c r="AI127" s="23"/>
      <c r="AJ127" s="23"/>
      <c r="AK127" s="23"/>
      <c r="AL127" s="23"/>
      <c r="AM127" s="23"/>
      <c r="AN127" s="23"/>
      <c r="AO127" s="23"/>
      <c r="AP127" s="23"/>
      <c r="AQ127" s="23"/>
      <c r="AR127" s="23"/>
      <c r="AS127" s="23"/>
      <c r="AT127" s="23"/>
      <c r="AU127" s="23"/>
      <c r="AV127" s="23"/>
      <c r="AW127" s="23"/>
      <c r="AX127" s="23"/>
      <c r="AY127" s="23"/>
      <c r="AZ127" s="23"/>
      <c r="BA127" s="23"/>
      <c r="BB127" s="23"/>
      <c r="BC127" s="23"/>
      <c r="BD127" s="23"/>
      <c r="BE127" s="23"/>
      <c r="BF127" s="23"/>
      <c r="BG127" s="23"/>
      <c r="BH127" s="23"/>
      <c r="BI127" s="23"/>
      <c r="BJ127" s="23"/>
      <c r="BK127" s="23"/>
      <c r="BL127" s="23"/>
      <c r="BM127" s="23"/>
      <c r="BN127" s="23"/>
      <c r="BO127" s="23"/>
      <c r="BP127" s="23"/>
      <c r="BQ127" s="23"/>
      <c r="BR127" s="23"/>
      <c r="BS127" s="23"/>
      <c r="BT127" s="23"/>
      <c r="BU127" s="23"/>
      <c r="BV127" s="23"/>
      <c r="BW127" s="23"/>
      <c r="BX127" s="23"/>
      <c r="BY127" s="23"/>
      <c r="BZ127" s="23"/>
      <c r="CA127" s="23"/>
      <c r="CB127" s="23"/>
      <c r="CC127" s="23"/>
      <c r="CD127" s="23"/>
      <c r="CE127" s="23"/>
      <c r="CF127" s="23"/>
      <c r="CG127" s="23"/>
      <c r="CH127" s="23"/>
      <c r="CI127" s="23"/>
      <c r="CJ127" s="23"/>
      <c r="CK127" s="23"/>
      <c r="CL127" s="23"/>
      <c r="CM127" s="23"/>
      <c r="CN127" s="23"/>
      <c r="CO127" s="23"/>
      <c r="CP127" s="23"/>
      <c r="CQ127" s="23"/>
      <c r="CR127" s="23"/>
      <c r="CS127" s="23"/>
      <c r="CT127" s="23"/>
      <c r="CU127" s="23"/>
      <c r="CV127" s="23"/>
      <c r="CW127" s="23"/>
      <c r="CX127" s="23"/>
      <c r="CY127" s="23"/>
      <c r="CZ127" s="23"/>
      <c r="DA127" s="23"/>
      <c r="DB127" s="23"/>
      <c r="DC127" s="23"/>
      <c r="DD127" s="23"/>
      <c r="DE127" s="23"/>
      <c r="DF127" s="23"/>
      <c r="DG127" s="23"/>
      <c r="DH127" s="23"/>
      <c r="DI127" s="23"/>
      <c r="DJ127" s="23"/>
      <c r="DK127" s="23"/>
      <c r="DL127" s="23"/>
      <c r="DM127" s="23"/>
      <c r="DN127" s="23"/>
      <c r="DO127" s="23"/>
      <c r="DP127" s="23"/>
      <c r="DQ127" s="23"/>
      <c r="DR127" s="23"/>
      <c r="DS127" s="23"/>
      <c r="DT127" s="23"/>
      <c r="DU127" s="23"/>
      <c r="DV127" s="23"/>
      <c r="DW127" s="23"/>
      <c r="DX127" s="23"/>
      <c r="DY127" s="23"/>
      <c r="DZ127" s="23"/>
      <c r="EA127" s="23"/>
      <c r="EB127" s="23"/>
      <c r="EC127" s="23"/>
      <c r="ED127" s="23"/>
      <c r="EE127" s="23"/>
      <c r="EF127" s="23"/>
      <c r="EG127" s="23"/>
      <c r="EH127" s="23"/>
      <c r="EI127" s="23"/>
      <c r="EJ127" s="23"/>
      <c r="EK127" s="23"/>
      <c r="EL127" s="23"/>
      <c r="EM127" s="23"/>
      <c r="EN127" s="23"/>
      <c r="EO127" s="23"/>
      <c r="EP127" s="23"/>
      <c r="EQ127" s="23"/>
      <c r="ER127" s="23"/>
      <c r="ES127" s="23"/>
      <c r="ET127" s="23"/>
      <c r="EU127" s="23"/>
      <c r="EV127" s="23"/>
      <c r="EW127" s="23"/>
      <c r="EX127" s="23"/>
      <c r="EY127" s="23"/>
      <c r="EZ127" s="23"/>
      <c r="FA127" s="23"/>
      <c r="FB127" s="23"/>
      <c r="FC127" s="23"/>
      <c r="FD127" s="23"/>
      <c r="FE127" s="23"/>
      <c r="FF127" s="23"/>
      <c r="FG127" s="23"/>
      <c r="FH127" s="23"/>
      <c r="FI127" s="23"/>
      <c r="FJ127" s="23"/>
      <c r="FK127" s="23"/>
      <c r="FL127" s="23"/>
      <c r="FM127" s="23"/>
      <c r="FN127" s="23"/>
      <c r="FO127" s="23"/>
      <c r="FP127" s="23"/>
      <c r="FQ127" s="23"/>
      <c r="FR127" s="23"/>
      <c r="FS127" s="23"/>
      <c r="FT127" s="23"/>
      <c r="FU127" s="23"/>
      <c r="FV127" s="23"/>
      <c r="FW127" s="23"/>
      <c r="FX127" s="23"/>
      <c r="FY127" s="23"/>
      <c r="FZ127" s="23"/>
      <c r="GA127" s="23"/>
      <c r="GB127" s="23"/>
      <c r="GC127" s="23"/>
      <c r="GD127" s="23"/>
      <c r="GE127" s="23"/>
      <c r="GF127" s="23"/>
      <c r="GG127" s="23"/>
      <c r="GH127" s="23"/>
      <c r="GI127" s="23"/>
      <c r="GJ127" s="23"/>
      <c r="GK127" s="23"/>
      <c r="GL127" s="23"/>
      <c r="GM127" s="23"/>
      <c r="GN127" s="23"/>
      <c r="GO127" s="23"/>
      <c r="GP127" s="23"/>
      <c r="GQ127" s="23"/>
      <c r="GR127" s="23"/>
      <c r="GS127" s="23"/>
      <c r="GT127" s="23"/>
      <c r="GU127" s="23"/>
      <c r="GV127" s="23"/>
      <c r="GW127" s="23"/>
      <c r="GX127" s="23"/>
      <c r="GY127" s="23"/>
      <c r="GZ127" s="23"/>
      <c r="HA127" s="23"/>
      <c r="HB127" s="23"/>
      <c r="HC127" s="23"/>
      <c r="HD127" s="23"/>
      <c r="HE127" s="23"/>
      <c r="HF127" s="23"/>
      <c r="HG127" s="23"/>
      <c r="HH127" s="23"/>
      <c r="HI127" s="23"/>
      <c r="HJ127" s="23"/>
      <c r="HK127" s="23"/>
      <c r="HL127" s="23"/>
      <c r="HM127" s="23"/>
      <c r="HN127" s="23"/>
      <c r="HO127" s="23"/>
      <c r="HP127" s="23"/>
      <c r="HQ127" s="23"/>
      <c r="HR127" s="23"/>
      <c r="HS127" s="23"/>
      <c r="HT127" s="23"/>
      <c r="HU127" s="23"/>
      <c r="HV127" s="23"/>
      <c r="HW127" s="23"/>
    </row>
    <row r="128" spans="1:231" s="14" customFormat="1" ht="23.25" hidden="1" thickTop="1">
      <c r="A128" s="599"/>
      <c r="B128" s="2352"/>
      <c r="C128" s="2353"/>
      <c r="D128" s="2354" t="s">
        <v>1985</v>
      </c>
      <c r="E128" s="2294">
        <v>44373</v>
      </c>
      <c r="F128" s="1535" t="s">
        <v>3909</v>
      </c>
      <c r="G128" s="1535" t="s">
        <v>4808</v>
      </c>
      <c r="H128" s="1535">
        <v>44362</v>
      </c>
      <c r="I128" s="2332">
        <f t="shared" ref="I128" si="108">H128+23</f>
        <v>44385</v>
      </c>
      <c r="J128" s="2332">
        <f t="shared" ref="J128" si="109">H128+27</f>
        <v>44389</v>
      </c>
      <c r="K128" s="2332">
        <f t="shared" ref="K128" si="110">H128+30</f>
        <v>44392</v>
      </c>
      <c r="L128" s="2124"/>
      <c r="M128" s="72"/>
      <c r="N128" s="72"/>
      <c r="O128" s="23"/>
      <c r="P128" s="23"/>
      <c r="Q128" s="23"/>
      <c r="R128" s="23"/>
      <c r="S128" s="23"/>
      <c r="T128" s="23"/>
      <c r="U128" s="23"/>
      <c r="V128" s="23"/>
      <c r="W128" s="23"/>
      <c r="X128" s="23"/>
      <c r="Y128" s="23"/>
      <c r="Z128" s="23"/>
      <c r="AA128" s="23"/>
      <c r="AB128" s="23"/>
      <c r="AC128" s="23"/>
      <c r="AD128" s="23"/>
      <c r="AE128" s="23"/>
      <c r="AF128" s="23"/>
      <c r="AG128" s="23"/>
      <c r="AH128" s="23"/>
      <c r="AI128" s="23"/>
      <c r="AJ128" s="23"/>
      <c r="AK128" s="23"/>
      <c r="AL128" s="23"/>
      <c r="AM128" s="23"/>
      <c r="AN128" s="23"/>
      <c r="AO128" s="23"/>
      <c r="AP128" s="23"/>
      <c r="AQ128" s="23"/>
      <c r="AR128" s="23"/>
      <c r="AS128" s="23"/>
      <c r="AT128" s="23"/>
      <c r="AU128" s="23"/>
      <c r="AV128" s="23"/>
      <c r="AW128" s="23"/>
      <c r="AX128" s="23"/>
      <c r="AY128" s="23"/>
      <c r="AZ128" s="23"/>
      <c r="BA128" s="23"/>
      <c r="BB128" s="23"/>
      <c r="BC128" s="23"/>
      <c r="BD128" s="23"/>
      <c r="BE128" s="23"/>
      <c r="BF128" s="23"/>
      <c r="BG128" s="23"/>
      <c r="BH128" s="23"/>
      <c r="BI128" s="23"/>
      <c r="BJ128" s="23"/>
      <c r="BK128" s="23"/>
      <c r="BL128" s="23"/>
      <c r="BM128" s="23"/>
      <c r="BN128" s="23"/>
      <c r="BO128" s="23"/>
      <c r="BP128" s="23"/>
      <c r="BQ128" s="23"/>
      <c r="BR128" s="23"/>
      <c r="BS128" s="23"/>
      <c r="BT128" s="23"/>
      <c r="BU128" s="23"/>
      <c r="BV128" s="23"/>
      <c r="BW128" s="23"/>
      <c r="BX128" s="23"/>
      <c r="BY128" s="23"/>
      <c r="BZ128" s="23"/>
      <c r="CA128" s="23"/>
      <c r="CB128" s="23"/>
      <c r="CC128" s="23"/>
      <c r="CD128" s="23"/>
      <c r="CE128" s="23"/>
      <c r="CF128" s="23"/>
      <c r="CG128" s="23"/>
      <c r="CH128" s="23"/>
      <c r="CI128" s="23"/>
      <c r="CJ128" s="23"/>
      <c r="CK128" s="23"/>
      <c r="CL128" s="23"/>
      <c r="CM128" s="23"/>
      <c r="CN128" s="23"/>
      <c r="CO128" s="23"/>
      <c r="CP128" s="23"/>
      <c r="CQ128" s="23"/>
      <c r="CR128" s="23"/>
      <c r="CS128" s="23"/>
      <c r="CT128" s="23"/>
      <c r="CU128" s="23"/>
      <c r="CV128" s="23"/>
      <c r="CW128" s="23"/>
      <c r="CX128" s="23"/>
      <c r="CY128" s="23"/>
      <c r="CZ128" s="23"/>
      <c r="DA128" s="23"/>
      <c r="DB128" s="23"/>
      <c r="DC128" s="23"/>
      <c r="DD128" s="23"/>
      <c r="DE128" s="23"/>
      <c r="DF128" s="23"/>
      <c r="DG128" s="23"/>
      <c r="DH128" s="23"/>
      <c r="DI128" s="23"/>
      <c r="DJ128" s="23"/>
      <c r="DK128" s="23"/>
      <c r="DL128" s="23"/>
      <c r="DM128" s="23"/>
      <c r="DN128" s="23"/>
      <c r="DO128" s="23"/>
      <c r="DP128" s="23"/>
      <c r="DQ128" s="23"/>
      <c r="DR128" s="23"/>
      <c r="DS128" s="23"/>
      <c r="DT128" s="23"/>
      <c r="DU128" s="23"/>
      <c r="DV128" s="23"/>
      <c r="DW128" s="23"/>
      <c r="DX128" s="23"/>
      <c r="DY128" s="23"/>
      <c r="DZ128" s="23"/>
      <c r="EA128" s="23"/>
      <c r="EB128" s="23"/>
      <c r="EC128" s="23"/>
      <c r="ED128" s="23"/>
      <c r="EE128" s="23"/>
      <c r="EF128" s="23"/>
      <c r="EG128" s="23"/>
      <c r="EH128" s="23"/>
      <c r="EI128" s="23"/>
      <c r="EJ128" s="23"/>
      <c r="EK128" s="23"/>
      <c r="EL128" s="23"/>
      <c r="EM128" s="23"/>
      <c r="EN128" s="23"/>
      <c r="EO128" s="23"/>
      <c r="EP128" s="23"/>
      <c r="EQ128" s="23"/>
      <c r="ER128" s="23"/>
      <c r="ES128" s="23"/>
      <c r="ET128" s="23"/>
      <c r="EU128" s="23"/>
      <c r="EV128" s="23"/>
      <c r="EW128" s="23"/>
      <c r="EX128" s="23"/>
      <c r="EY128" s="23"/>
      <c r="EZ128" s="23"/>
      <c r="FA128" s="23"/>
      <c r="FB128" s="23"/>
      <c r="FC128" s="23"/>
      <c r="FD128" s="23"/>
      <c r="FE128" s="23"/>
      <c r="FF128" s="23"/>
      <c r="FG128" s="23"/>
      <c r="FH128" s="23"/>
      <c r="FI128" s="23"/>
      <c r="FJ128" s="23"/>
      <c r="FK128" s="23"/>
      <c r="FL128" s="23"/>
      <c r="FM128" s="23"/>
      <c r="FN128" s="23"/>
      <c r="FO128" s="23"/>
      <c r="FP128" s="23"/>
      <c r="FQ128" s="23"/>
      <c r="FR128" s="23"/>
      <c r="FS128" s="23"/>
      <c r="FT128" s="23"/>
      <c r="FU128" s="23"/>
      <c r="FV128" s="23"/>
      <c r="FW128" s="23"/>
      <c r="FX128" s="23"/>
      <c r="FY128" s="23"/>
      <c r="FZ128" s="23"/>
      <c r="GA128" s="23"/>
      <c r="GB128" s="23"/>
      <c r="GC128" s="23"/>
      <c r="GD128" s="23"/>
      <c r="GE128" s="23"/>
      <c r="GF128" s="23"/>
      <c r="GG128" s="23"/>
      <c r="GH128" s="23"/>
      <c r="GI128" s="23"/>
      <c r="GJ128" s="23"/>
      <c r="GK128" s="23"/>
      <c r="GL128" s="23"/>
      <c r="GM128" s="23"/>
      <c r="GN128" s="23"/>
      <c r="GO128" s="23"/>
      <c r="GP128" s="23"/>
      <c r="GQ128" s="23"/>
      <c r="GR128" s="23"/>
      <c r="GS128" s="23"/>
      <c r="GT128" s="23"/>
      <c r="GU128" s="23"/>
      <c r="GV128" s="23"/>
      <c r="GW128" s="23"/>
      <c r="GX128" s="23"/>
      <c r="GY128" s="23"/>
      <c r="GZ128" s="23"/>
      <c r="HA128" s="23"/>
      <c r="HB128" s="23"/>
      <c r="HC128" s="23"/>
      <c r="HD128" s="23"/>
      <c r="HE128" s="23"/>
      <c r="HF128" s="23"/>
      <c r="HG128" s="23"/>
      <c r="HH128" s="23"/>
      <c r="HI128" s="23"/>
      <c r="HJ128" s="23"/>
      <c r="HK128" s="23"/>
      <c r="HL128" s="23"/>
      <c r="HM128" s="23"/>
      <c r="HN128" s="23"/>
      <c r="HO128" s="23"/>
      <c r="HP128" s="23"/>
      <c r="HQ128" s="23"/>
      <c r="HR128" s="23"/>
      <c r="HS128" s="23"/>
      <c r="HT128" s="23"/>
      <c r="HU128" s="23"/>
      <c r="HV128" s="23"/>
      <c r="HW128" s="23"/>
    </row>
    <row r="129" spans="1:231" s="14" customFormat="1" ht="21" hidden="1" thickTop="1" thickBot="1">
      <c r="A129" s="599"/>
      <c r="B129" s="2359"/>
      <c r="C129" s="2360" t="s">
        <v>3900</v>
      </c>
      <c r="D129" s="2361" t="s">
        <v>2991</v>
      </c>
      <c r="E129" s="2259"/>
      <c r="F129" s="2333"/>
      <c r="G129" s="2333"/>
      <c r="H129" s="2333"/>
      <c r="I129" s="2333"/>
      <c r="J129" s="2333"/>
      <c r="K129" s="2333"/>
      <c r="L129" s="2124"/>
      <c r="M129" s="72"/>
      <c r="N129" s="72"/>
      <c r="O129" s="23"/>
      <c r="P129" s="23"/>
      <c r="Q129" s="23"/>
      <c r="R129" s="23"/>
      <c r="S129" s="23"/>
      <c r="T129" s="23"/>
      <c r="U129" s="23"/>
      <c r="V129" s="23"/>
      <c r="W129" s="23"/>
      <c r="X129" s="23"/>
      <c r="Y129" s="23"/>
      <c r="Z129" s="23"/>
      <c r="AA129" s="23"/>
      <c r="AB129" s="23"/>
      <c r="AC129" s="23"/>
      <c r="AD129" s="23"/>
      <c r="AE129" s="23"/>
      <c r="AF129" s="23"/>
      <c r="AG129" s="23"/>
      <c r="AH129" s="23"/>
      <c r="AI129" s="23"/>
      <c r="AJ129" s="23"/>
      <c r="AK129" s="23"/>
      <c r="AL129" s="23"/>
      <c r="AM129" s="23"/>
      <c r="AN129" s="23"/>
      <c r="AO129" s="23"/>
      <c r="AP129" s="23"/>
      <c r="AQ129" s="23"/>
      <c r="AR129" s="23"/>
      <c r="AS129" s="23"/>
      <c r="AT129" s="23"/>
      <c r="AU129" s="23"/>
      <c r="AV129" s="23"/>
      <c r="AW129" s="23"/>
      <c r="AX129" s="23"/>
      <c r="AY129" s="23"/>
      <c r="AZ129" s="23"/>
      <c r="BA129" s="23"/>
      <c r="BB129" s="23"/>
      <c r="BC129" s="23"/>
      <c r="BD129" s="23"/>
      <c r="BE129" s="23"/>
      <c r="BF129" s="23"/>
      <c r="BG129" s="23"/>
      <c r="BH129" s="23"/>
      <c r="BI129" s="23"/>
      <c r="BJ129" s="23"/>
      <c r="BK129" s="23"/>
      <c r="BL129" s="23"/>
      <c r="BM129" s="23"/>
      <c r="BN129" s="23"/>
      <c r="BO129" s="23"/>
      <c r="BP129" s="23"/>
      <c r="BQ129" s="23"/>
      <c r="BR129" s="23"/>
      <c r="BS129" s="23"/>
      <c r="BT129" s="23"/>
      <c r="BU129" s="23"/>
      <c r="BV129" s="23"/>
      <c r="BW129" s="23"/>
      <c r="BX129" s="23"/>
      <c r="BY129" s="23"/>
      <c r="BZ129" s="23"/>
      <c r="CA129" s="23"/>
      <c r="CB129" s="23"/>
      <c r="CC129" s="23"/>
      <c r="CD129" s="23"/>
      <c r="CE129" s="23"/>
      <c r="CF129" s="23"/>
      <c r="CG129" s="23"/>
      <c r="CH129" s="23"/>
      <c r="CI129" s="23"/>
      <c r="CJ129" s="23"/>
      <c r="CK129" s="23"/>
      <c r="CL129" s="23"/>
      <c r="CM129" s="23"/>
      <c r="CN129" s="23"/>
      <c r="CO129" s="23"/>
      <c r="CP129" s="23"/>
      <c r="CQ129" s="23"/>
      <c r="CR129" s="23"/>
      <c r="CS129" s="23"/>
      <c r="CT129" s="23"/>
      <c r="CU129" s="23"/>
      <c r="CV129" s="23"/>
      <c r="CW129" s="23"/>
      <c r="CX129" s="23"/>
      <c r="CY129" s="23"/>
      <c r="CZ129" s="23"/>
      <c r="DA129" s="23"/>
      <c r="DB129" s="23"/>
      <c r="DC129" s="23"/>
      <c r="DD129" s="23"/>
      <c r="DE129" s="23"/>
      <c r="DF129" s="23"/>
      <c r="DG129" s="23"/>
      <c r="DH129" s="23"/>
      <c r="DI129" s="23"/>
      <c r="DJ129" s="23"/>
      <c r="DK129" s="23"/>
      <c r="DL129" s="23"/>
      <c r="DM129" s="23"/>
      <c r="DN129" s="23"/>
      <c r="DO129" s="23"/>
      <c r="DP129" s="23"/>
      <c r="DQ129" s="23"/>
      <c r="DR129" s="23"/>
      <c r="DS129" s="23"/>
      <c r="DT129" s="23"/>
      <c r="DU129" s="23"/>
      <c r="DV129" s="23"/>
      <c r="DW129" s="23"/>
      <c r="DX129" s="23"/>
      <c r="DY129" s="23"/>
      <c r="DZ129" s="23"/>
      <c r="EA129" s="23"/>
      <c r="EB129" s="23"/>
      <c r="EC129" s="23"/>
      <c r="ED129" s="23"/>
      <c r="EE129" s="23"/>
      <c r="EF129" s="23"/>
      <c r="EG129" s="23"/>
      <c r="EH129" s="23"/>
      <c r="EI129" s="23"/>
      <c r="EJ129" s="23"/>
      <c r="EK129" s="23"/>
      <c r="EL129" s="23"/>
      <c r="EM129" s="23"/>
      <c r="EN129" s="23"/>
      <c r="EO129" s="23"/>
      <c r="EP129" s="23"/>
      <c r="EQ129" s="23"/>
      <c r="ER129" s="23"/>
      <c r="ES129" s="23"/>
      <c r="ET129" s="23"/>
      <c r="EU129" s="23"/>
      <c r="EV129" s="23"/>
      <c r="EW129" s="23"/>
      <c r="EX129" s="23"/>
      <c r="EY129" s="23"/>
      <c r="EZ129" s="23"/>
      <c r="FA129" s="23"/>
      <c r="FB129" s="23"/>
      <c r="FC129" s="23"/>
      <c r="FD129" s="23"/>
      <c r="FE129" s="23"/>
      <c r="FF129" s="23"/>
      <c r="FG129" s="23"/>
      <c r="FH129" s="23"/>
      <c r="FI129" s="23"/>
      <c r="FJ129" s="23"/>
      <c r="FK129" s="23"/>
      <c r="FL129" s="23"/>
      <c r="FM129" s="23"/>
      <c r="FN129" s="23"/>
      <c r="FO129" s="23"/>
      <c r="FP129" s="23"/>
      <c r="FQ129" s="23"/>
      <c r="FR129" s="23"/>
      <c r="FS129" s="23"/>
      <c r="FT129" s="23"/>
      <c r="FU129" s="23"/>
      <c r="FV129" s="23"/>
      <c r="FW129" s="23"/>
      <c r="FX129" s="23"/>
      <c r="FY129" s="23"/>
      <c r="FZ129" s="23"/>
      <c r="GA129" s="23"/>
      <c r="GB129" s="23"/>
      <c r="GC129" s="23"/>
      <c r="GD129" s="23"/>
      <c r="GE129" s="23"/>
      <c r="GF129" s="23"/>
      <c r="GG129" s="23"/>
      <c r="GH129" s="23"/>
      <c r="GI129" s="23"/>
      <c r="GJ129" s="23"/>
      <c r="GK129" s="23"/>
      <c r="GL129" s="23"/>
      <c r="GM129" s="23"/>
      <c r="GN129" s="23"/>
      <c r="GO129" s="23"/>
      <c r="GP129" s="23"/>
      <c r="GQ129" s="23"/>
      <c r="GR129" s="23"/>
      <c r="GS129" s="23"/>
      <c r="GT129" s="23"/>
      <c r="GU129" s="23"/>
      <c r="GV129" s="23"/>
      <c r="GW129" s="23"/>
      <c r="GX129" s="23"/>
      <c r="GY129" s="23"/>
      <c r="GZ129" s="23"/>
      <c r="HA129" s="23"/>
      <c r="HB129" s="23"/>
      <c r="HC129" s="23"/>
      <c r="HD129" s="23"/>
      <c r="HE129" s="23"/>
      <c r="HF129" s="23"/>
      <c r="HG129" s="23"/>
      <c r="HH129" s="23"/>
      <c r="HI129" s="23"/>
      <c r="HJ129" s="23"/>
      <c r="HK129" s="23"/>
      <c r="HL129" s="23"/>
      <c r="HM129" s="23"/>
      <c r="HN129" s="23"/>
      <c r="HO129" s="23"/>
      <c r="HP129" s="23"/>
      <c r="HQ129" s="23"/>
      <c r="HR129" s="23"/>
      <c r="HS129" s="23"/>
      <c r="HT129" s="23"/>
      <c r="HU129" s="23"/>
      <c r="HV129" s="23"/>
      <c r="HW129" s="23"/>
    </row>
    <row r="130" spans="1:231" s="14" customFormat="1" ht="20.25" hidden="1" thickTop="1">
      <c r="A130" s="599"/>
      <c r="B130" s="1475" t="s">
        <v>2946</v>
      </c>
      <c r="C130" s="2272" t="s">
        <v>4807</v>
      </c>
      <c r="D130" s="2272">
        <v>44344</v>
      </c>
      <c r="E130" s="2294">
        <v>44383</v>
      </c>
      <c r="F130" s="1535" t="s">
        <v>2151</v>
      </c>
      <c r="G130" s="1535"/>
      <c r="H130" s="1535">
        <v>44380</v>
      </c>
      <c r="I130" s="2332">
        <f t="shared" ref="I130" si="111">H130+23</f>
        <v>44403</v>
      </c>
      <c r="J130" s="2332">
        <f t="shared" ref="J130" si="112">H130+27</f>
        <v>44407</v>
      </c>
      <c r="K130" s="2332">
        <f t="shared" ref="K130" si="113">H130+30</f>
        <v>44410</v>
      </c>
      <c r="L130" s="2124"/>
      <c r="M130" s="72"/>
      <c r="N130" s="72"/>
      <c r="O130" s="23"/>
      <c r="P130" s="23"/>
      <c r="Q130" s="23"/>
      <c r="R130" s="23"/>
      <c r="S130" s="23"/>
      <c r="T130" s="23"/>
      <c r="U130" s="23"/>
      <c r="V130" s="23"/>
      <c r="W130" s="23"/>
      <c r="X130" s="23"/>
      <c r="Y130" s="23"/>
      <c r="Z130" s="23"/>
      <c r="AA130" s="23"/>
      <c r="AB130" s="23"/>
      <c r="AC130" s="23"/>
      <c r="AD130" s="23"/>
      <c r="AE130" s="23"/>
      <c r="AF130" s="23"/>
      <c r="AG130" s="23"/>
      <c r="AH130" s="23"/>
      <c r="AI130" s="23"/>
      <c r="AJ130" s="23"/>
      <c r="AK130" s="23"/>
      <c r="AL130" s="23"/>
      <c r="AM130" s="23"/>
      <c r="AN130" s="23"/>
      <c r="AO130" s="23"/>
      <c r="AP130" s="23"/>
      <c r="AQ130" s="23"/>
      <c r="AR130" s="23"/>
      <c r="AS130" s="23"/>
      <c r="AT130" s="23"/>
      <c r="AU130" s="23"/>
      <c r="AV130" s="23"/>
      <c r="AW130" s="23"/>
      <c r="AX130" s="23"/>
      <c r="AY130" s="23"/>
      <c r="AZ130" s="23"/>
      <c r="BA130" s="23"/>
      <c r="BB130" s="23"/>
      <c r="BC130" s="23"/>
      <c r="BD130" s="23"/>
      <c r="BE130" s="23"/>
      <c r="BF130" s="23"/>
      <c r="BG130" s="23"/>
      <c r="BH130" s="23"/>
      <c r="BI130" s="23"/>
      <c r="BJ130" s="23"/>
      <c r="BK130" s="23"/>
      <c r="BL130" s="23"/>
      <c r="BM130" s="23"/>
      <c r="BN130" s="23"/>
      <c r="BO130" s="23"/>
      <c r="BP130" s="23"/>
      <c r="BQ130" s="23"/>
      <c r="BR130" s="23"/>
      <c r="BS130" s="23"/>
      <c r="BT130" s="23"/>
      <c r="BU130" s="23"/>
      <c r="BV130" s="23"/>
      <c r="BW130" s="23"/>
      <c r="BX130" s="23"/>
      <c r="BY130" s="23"/>
      <c r="BZ130" s="23"/>
      <c r="CA130" s="23"/>
      <c r="CB130" s="23"/>
      <c r="CC130" s="23"/>
      <c r="CD130" s="23"/>
      <c r="CE130" s="23"/>
      <c r="CF130" s="23"/>
      <c r="CG130" s="23"/>
      <c r="CH130" s="23"/>
      <c r="CI130" s="23"/>
      <c r="CJ130" s="23"/>
      <c r="CK130" s="23"/>
      <c r="CL130" s="23"/>
      <c r="CM130" s="23"/>
      <c r="CN130" s="23"/>
      <c r="CO130" s="23"/>
      <c r="CP130" s="23"/>
      <c r="CQ130" s="23"/>
      <c r="CR130" s="23"/>
      <c r="CS130" s="23"/>
      <c r="CT130" s="23"/>
      <c r="CU130" s="23"/>
      <c r="CV130" s="23"/>
      <c r="CW130" s="23"/>
      <c r="CX130" s="23"/>
      <c r="CY130" s="23"/>
      <c r="CZ130" s="23"/>
      <c r="DA130" s="23"/>
      <c r="DB130" s="23"/>
      <c r="DC130" s="23"/>
      <c r="DD130" s="23"/>
      <c r="DE130" s="23"/>
      <c r="DF130" s="23"/>
      <c r="DG130" s="23"/>
      <c r="DH130" s="23"/>
      <c r="DI130" s="23"/>
      <c r="DJ130" s="23"/>
      <c r="DK130" s="23"/>
      <c r="DL130" s="23"/>
      <c r="DM130" s="23"/>
      <c r="DN130" s="23"/>
      <c r="DO130" s="23"/>
      <c r="DP130" s="23"/>
      <c r="DQ130" s="23"/>
      <c r="DR130" s="23"/>
      <c r="DS130" s="23"/>
      <c r="DT130" s="23"/>
      <c r="DU130" s="23"/>
      <c r="DV130" s="23"/>
      <c r="DW130" s="23"/>
      <c r="DX130" s="23"/>
      <c r="DY130" s="23"/>
      <c r="DZ130" s="23"/>
      <c r="EA130" s="23"/>
      <c r="EB130" s="23"/>
      <c r="EC130" s="23"/>
      <c r="ED130" s="23"/>
      <c r="EE130" s="23"/>
      <c r="EF130" s="23"/>
      <c r="EG130" s="23"/>
      <c r="EH130" s="23"/>
      <c r="EI130" s="23"/>
      <c r="EJ130" s="23"/>
      <c r="EK130" s="23"/>
      <c r="EL130" s="23"/>
      <c r="EM130" s="23"/>
      <c r="EN130" s="23"/>
      <c r="EO130" s="23"/>
      <c r="EP130" s="23"/>
      <c r="EQ130" s="23"/>
      <c r="ER130" s="23"/>
      <c r="ES130" s="23"/>
      <c r="ET130" s="23"/>
      <c r="EU130" s="23"/>
      <c r="EV130" s="23"/>
      <c r="EW130" s="23"/>
      <c r="EX130" s="23"/>
      <c r="EY130" s="23"/>
      <c r="EZ130" s="23"/>
      <c r="FA130" s="23"/>
      <c r="FB130" s="23"/>
      <c r="FC130" s="23"/>
      <c r="FD130" s="23"/>
      <c r="FE130" s="23"/>
      <c r="FF130" s="23"/>
      <c r="FG130" s="23"/>
      <c r="FH130" s="23"/>
      <c r="FI130" s="23"/>
      <c r="FJ130" s="23"/>
      <c r="FK130" s="23"/>
      <c r="FL130" s="23"/>
      <c r="FM130" s="23"/>
      <c r="FN130" s="23"/>
      <c r="FO130" s="23"/>
      <c r="FP130" s="23"/>
      <c r="FQ130" s="23"/>
      <c r="FR130" s="23"/>
      <c r="FS130" s="23"/>
      <c r="FT130" s="23"/>
      <c r="FU130" s="23"/>
      <c r="FV130" s="23"/>
      <c r="FW130" s="23"/>
      <c r="FX130" s="23"/>
      <c r="FY130" s="23"/>
      <c r="FZ130" s="23"/>
      <c r="GA130" s="23"/>
      <c r="GB130" s="23"/>
      <c r="GC130" s="23"/>
      <c r="GD130" s="23"/>
      <c r="GE130" s="23"/>
      <c r="GF130" s="23"/>
      <c r="GG130" s="23"/>
      <c r="GH130" s="23"/>
      <c r="GI130" s="23"/>
      <c r="GJ130" s="23"/>
      <c r="GK130" s="23"/>
      <c r="GL130" s="23"/>
      <c r="GM130" s="23"/>
      <c r="GN130" s="23"/>
      <c r="GO130" s="23"/>
      <c r="GP130" s="23"/>
      <c r="GQ130" s="23"/>
      <c r="GR130" s="23"/>
      <c r="GS130" s="23"/>
      <c r="GT130" s="23"/>
      <c r="GU130" s="23"/>
      <c r="GV130" s="23"/>
      <c r="GW130" s="23"/>
      <c r="GX130" s="23"/>
      <c r="GY130" s="23"/>
      <c r="GZ130" s="23"/>
      <c r="HA130" s="23"/>
      <c r="HB130" s="23"/>
      <c r="HC130" s="23"/>
      <c r="HD130" s="23"/>
      <c r="HE130" s="23"/>
      <c r="HF130" s="23"/>
      <c r="HG130" s="23"/>
      <c r="HH130" s="23"/>
      <c r="HI130" s="23"/>
      <c r="HJ130" s="23"/>
      <c r="HK130" s="23"/>
      <c r="HL130" s="23"/>
      <c r="HM130" s="23"/>
      <c r="HN130" s="23"/>
      <c r="HO130" s="23"/>
      <c r="HP130" s="23"/>
      <c r="HQ130" s="23"/>
      <c r="HR130" s="23"/>
      <c r="HS130" s="23"/>
      <c r="HT130" s="23"/>
      <c r="HU130" s="23"/>
      <c r="HV130" s="23"/>
      <c r="HW130" s="23"/>
    </row>
    <row r="131" spans="1:231" s="14" customFormat="1" ht="20.25" hidden="1" thickBot="1">
      <c r="A131" s="599"/>
      <c r="B131" s="1477"/>
      <c r="C131" s="1478"/>
      <c r="D131" s="1478"/>
      <c r="E131" s="2296"/>
      <c r="F131" s="2333"/>
      <c r="G131" s="2333"/>
      <c r="H131" s="2333"/>
      <c r="I131" s="2333"/>
      <c r="J131" s="2333"/>
      <c r="K131" s="2333"/>
      <c r="L131" s="2124"/>
      <c r="M131" s="72"/>
      <c r="N131" s="72"/>
      <c r="O131" s="23"/>
      <c r="P131" s="23"/>
      <c r="Q131" s="23"/>
      <c r="R131" s="23"/>
      <c r="S131" s="23"/>
      <c r="T131" s="23"/>
      <c r="U131" s="23"/>
      <c r="V131" s="23"/>
      <c r="W131" s="23"/>
      <c r="X131" s="23"/>
      <c r="Y131" s="23"/>
      <c r="Z131" s="23"/>
      <c r="AA131" s="23"/>
      <c r="AB131" s="23"/>
      <c r="AC131" s="23"/>
      <c r="AD131" s="23"/>
      <c r="AE131" s="23"/>
      <c r="AF131" s="23"/>
      <c r="AG131" s="23"/>
      <c r="AH131" s="23"/>
      <c r="AI131" s="23"/>
      <c r="AJ131" s="23"/>
      <c r="AK131" s="23"/>
      <c r="AL131" s="23"/>
      <c r="AM131" s="23"/>
      <c r="AN131" s="23"/>
      <c r="AO131" s="23"/>
      <c r="AP131" s="23"/>
      <c r="AQ131" s="23"/>
      <c r="AR131" s="23"/>
      <c r="AS131" s="23"/>
      <c r="AT131" s="23"/>
      <c r="AU131" s="23"/>
      <c r="AV131" s="23"/>
      <c r="AW131" s="23"/>
      <c r="AX131" s="23"/>
      <c r="AY131" s="23"/>
      <c r="AZ131" s="23"/>
      <c r="BA131" s="23"/>
      <c r="BB131" s="23"/>
      <c r="BC131" s="23"/>
      <c r="BD131" s="23"/>
      <c r="BE131" s="23"/>
      <c r="BF131" s="23"/>
      <c r="BG131" s="23"/>
      <c r="BH131" s="23"/>
      <c r="BI131" s="23"/>
      <c r="BJ131" s="23"/>
      <c r="BK131" s="23"/>
      <c r="BL131" s="23"/>
      <c r="BM131" s="23"/>
      <c r="BN131" s="23"/>
      <c r="BO131" s="23"/>
      <c r="BP131" s="23"/>
      <c r="BQ131" s="23"/>
      <c r="BR131" s="23"/>
      <c r="BS131" s="23"/>
      <c r="BT131" s="23"/>
      <c r="BU131" s="23"/>
      <c r="BV131" s="23"/>
      <c r="BW131" s="23"/>
      <c r="BX131" s="23"/>
      <c r="BY131" s="23"/>
      <c r="BZ131" s="23"/>
      <c r="CA131" s="23"/>
      <c r="CB131" s="23"/>
      <c r="CC131" s="23"/>
      <c r="CD131" s="23"/>
      <c r="CE131" s="23"/>
      <c r="CF131" s="23"/>
      <c r="CG131" s="23"/>
      <c r="CH131" s="23"/>
      <c r="CI131" s="23"/>
      <c r="CJ131" s="23"/>
      <c r="CK131" s="23"/>
      <c r="CL131" s="23"/>
      <c r="CM131" s="23"/>
      <c r="CN131" s="23"/>
      <c r="CO131" s="23"/>
      <c r="CP131" s="23"/>
      <c r="CQ131" s="23"/>
      <c r="CR131" s="23"/>
      <c r="CS131" s="23"/>
      <c r="CT131" s="23"/>
      <c r="CU131" s="23"/>
      <c r="CV131" s="23"/>
      <c r="CW131" s="23"/>
      <c r="CX131" s="23"/>
      <c r="CY131" s="23"/>
      <c r="CZ131" s="23"/>
      <c r="DA131" s="23"/>
      <c r="DB131" s="23"/>
      <c r="DC131" s="23"/>
      <c r="DD131" s="23"/>
      <c r="DE131" s="23"/>
      <c r="DF131" s="23"/>
      <c r="DG131" s="23"/>
      <c r="DH131" s="23"/>
      <c r="DI131" s="23"/>
      <c r="DJ131" s="23"/>
      <c r="DK131" s="23"/>
      <c r="DL131" s="23"/>
      <c r="DM131" s="23"/>
      <c r="DN131" s="23"/>
      <c r="DO131" s="23"/>
      <c r="DP131" s="23"/>
      <c r="DQ131" s="23"/>
      <c r="DR131" s="23"/>
      <c r="DS131" s="23"/>
      <c r="DT131" s="23"/>
      <c r="DU131" s="23"/>
      <c r="DV131" s="23"/>
      <c r="DW131" s="23"/>
      <c r="DX131" s="23"/>
      <c r="DY131" s="23"/>
      <c r="DZ131" s="23"/>
      <c r="EA131" s="23"/>
      <c r="EB131" s="23"/>
      <c r="EC131" s="23"/>
      <c r="ED131" s="23"/>
      <c r="EE131" s="23"/>
      <c r="EF131" s="23"/>
      <c r="EG131" s="23"/>
      <c r="EH131" s="23"/>
      <c r="EI131" s="23"/>
      <c r="EJ131" s="23"/>
      <c r="EK131" s="23"/>
      <c r="EL131" s="23"/>
      <c r="EM131" s="23"/>
      <c r="EN131" s="23"/>
      <c r="EO131" s="23"/>
      <c r="EP131" s="23"/>
      <c r="EQ131" s="23"/>
      <c r="ER131" s="23"/>
      <c r="ES131" s="23"/>
      <c r="ET131" s="23"/>
      <c r="EU131" s="23"/>
      <c r="EV131" s="23"/>
      <c r="EW131" s="23"/>
      <c r="EX131" s="23"/>
      <c r="EY131" s="23"/>
      <c r="EZ131" s="23"/>
      <c r="FA131" s="23"/>
      <c r="FB131" s="23"/>
      <c r="FC131" s="23"/>
      <c r="FD131" s="23"/>
      <c r="FE131" s="23"/>
      <c r="FF131" s="23"/>
      <c r="FG131" s="23"/>
      <c r="FH131" s="23"/>
      <c r="FI131" s="23"/>
      <c r="FJ131" s="23"/>
      <c r="FK131" s="23"/>
      <c r="FL131" s="23"/>
      <c r="FM131" s="23"/>
      <c r="FN131" s="23"/>
      <c r="FO131" s="23"/>
      <c r="FP131" s="23"/>
      <c r="FQ131" s="23"/>
      <c r="FR131" s="23"/>
      <c r="FS131" s="23"/>
      <c r="FT131" s="23"/>
      <c r="FU131" s="23"/>
      <c r="FV131" s="23"/>
      <c r="FW131" s="23"/>
      <c r="FX131" s="23"/>
      <c r="FY131" s="23"/>
      <c r="FZ131" s="23"/>
      <c r="GA131" s="23"/>
      <c r="GB131" s="23"/>
      <c r="GC131" s="23"/>
      <c r="GD131" s="23"/>
      <c r="GE131" s="23"/>
      <c r="GF131" s="23"/>
      <c r="GG131" s="23"/>
      <c r="GH131" s="23"/>
      <c r="GI131" s="23"/>
      <c r="GJ131" s="23"/>
      <c r="GK131" s="23"/>
      <c r="GL131" s="23"/>
      <c r="GM131" s="23"/>
      <c r="GN131" s="23"/>
      <c r="GO131" s="23"/>
      <c r="GP131" s="23"/>
      <c r="GQ131" s="23"/>
      <c r="GR131" s="23"/>
      <c r="GS131" s="23"/>
      <c r="GT131" s="23"/>
      <c r="GU131" s="23"/>
      <c r="GV131" s="23"/>
      <c r="GW131" s="23"/>
      <c r="GX131" s="23"/>
      <c r="GY131" s="23"/>
      <c r="GZ131" s="23"/>
      <c r="HA131" s="23"/>
      <c r="HB131" s="23"/>
      <c r="HC131" s="23"/>
      <c r="HD131" s="23"/>
      <c r="HE131" s="23"/>
      <c r="HF131" s="23"/>
      <c r="HG131" s="23"/>
      <c r="HH131" s="23"/>
      <c r="HI131" s="23"/>
      <c r="HJ131" s="23"/>
      <c r="HK131" s="23"/>
      <c r="HL131" s="23"/>
      <c r="HM131" s="23"/>
      <c r="HN131" s="23"/>
      <c r="HO131" s="23"/>
      <c r="HP131" s="23"/>
      <c r="HQ131" s="23"/>
      <c r="HR131" s="23"/>
      <c r="HS131" s="23"/>
      <c r="HT131" s="23"/>
      <c r="HU131" s="23"/>
      <c r="HV131" s="23"/>
      <c r="HW131" s="23"/>
    </row>
    <row r="132" spans="1:231" s="14" customFormat="1" ht="20.25" hidden="1" thickTop="1">
      <c r="A132" s="599"/>
      <c r="B132" s="1475" t="s">
        <v>3343</v>
      </c>
      <c r="C132" s="2272" t="s">
        <v>4809</v>
      </c>
      <c r="D132" s="2272">
        <v>44353</v>
      </c>
      <c r="E132" s="2294">
        <v>44367</v>
      </c>
      <c r="F132" s="1535" t="s">
        <v>5029</v>
      </c>
      <c r="G132" s="1535" t="s">
        <v>5030</v>
      </c>
      <c r="H132" s="1535">
        <v>44373</v>
      </c>
      <c r="I132" s="2332">
        <f>H132+23</f>
        <v>44396</v>
      </c>
      <c r="J132" s="2332">
        <f>H132+27</f>
        <v>44400</v>
      </c>
      <c r="K132" s="2332">
        <f>H132+30</f>
        <v>44403</v>
      </c>
      <c r="L132" s="2124"/>
      <c r="M132" s="72"/>
      <c r="N132" s="72"/>
      <c r="O132" s="23"/>
      <c r="P132" s="23"/>
      <c r="Q132" s="23"/>
      <c r="R132" s="23"/>
      <c r="S132" s="23"/>
      <c r="T132" s="23"/>
      <c r="U132" s="23"/>
      <c r="V132" s="23"/>
      <c r="W132" s="23"/>
      <c r="X132" s="23"/>
      <c r="Y132" s="23"/>
      <c r="Z132" s="23"/>
      <c r="AA132" s="23"/>
      <c r="AB132" s="23"/>
      <c r="AC132" s="23"/>
      <c r="AD132" s="23"/>
      <c r="AE132" s="23"/>
      <c r="AF132" s="23"/>
      <c r="AG132" s="23"/>
      <c r="AH132" s="23"/>
      <c r="AI132" s="23"/>
      <c r="AJ132" s="23"/>
      <c r="AK132" s="23"/>
      <c r="AL132" s="23"/>
      <c r="AM132" s="23"/>
      <c r="AN132" s="23"/>
      <c r="AO132" s="23"/>
      <c r="AP132" s="23"/>
      <c r="AQ132" s="23"/>
      <c r="AR132" s="23"/>
      <c r="AS132" s="23"/>
      <c r="AT132" s="23"/>
      <c r="AU132" s="23"/>
      <c r="AV132" s="23"/>
      <c r="AW132" s="23"/>
      <c r="AX132" s="23"/>
      <c r="AY132" s="23"/>
      <c r="AZ132" s="23"/>
      <c r="BA132" s="23"/>
      <c r="BB132" s="23"/>
      <c r="BC132" s="23"/>
      <c r="BD132" s="23"/>
      <c r="BE132" s="23"/>
      <c r="BF132" s="23"/>
      <c r="BG132" s="23"/>
      <c r="BH132" s="23"/>
      <c r="BI132" s="23"/>
      <c r="BJ132" s="23"/>
      <c r="BK132" s="23"/>
      <c r="BL132" s="23"/>
      <c r="BM132" s="23"/>
      <c r="BN132" s="23"/>
      <c r="BO132" s="23"/>
      <c r="BP132" s="23"/>
      <c r="BQ132" s="23"/>
      <c r="BR132" s="23"/>
      <c r="BS132" s="23"/>
      <c r="BT132" s="23"/>
      <c r="BU132" s="23"/>
      <c r="BV132" s="23"/>
      <c r="BW132" s="23"/>
      <c r="BX132" s="23"/>
      <c r="BY132" s="23"/>
      <c r="BZ132" s="23"/>
      <c r="CA132" s="23"/>
      <c r="CB132" s="23"/>
      <c r="CC132" s="23"/>
      <c r="CD132" s="23"/>
      <c r="CE132" s="23"/>
      <c r="CF132" s="23"/>
      <c r="CG132" s="23"/>
      <c r="CH132" s="23"/>
      <c r="CI132" s="23"/>
      <c r="CJ132" s="23"/>
      <c r="CK132" s="23"/>
      <c r="CL132" s="23"/>
      <c r="CM132" s="23"/>
      <c r="CN132" s="23"/>
      <c r="CO132" s="23"/>
      <c r="CP132" s="23"/>
      <c r="CQ132" s="23"/>
      <c r="CR132" s="23"/>
      <c r="CS132" s="23"/>
      <c r="CT132" s="23"/>
      <c r="CU132" s="23"/>
      <c r="CV132" s="23"/>
      <c r="CW132" s="23"/>
      <c r="CX132" s="23"/>
      <c r="CY132" s="23"/>
      <c r="CZ132" s="23"/>
      <c r="DA132" s="23"/>
      <c r="DB132" s="23"/>
      <c r="DC132" s="23"/>
      <c r="DD132" s="23"/>
      <c r="DE132" s="23"/>
      <c r="DF132" s="23"/>
      <c r="DG132" s="23"/>
      <c r="DH132" s="23"/>
      <c r="DI132" s="23"/>
      <c r="DJ132" s="23"/>
      <c r="DK132" s="23"/>
      <c r="DL132" s="23"/>
      <c r="DM132" s="23"/>
      <c r="DN132" s="23"/>
      <c r="DO132" s="23"/>
      <c r="DP132" s="23"/>
      <c r="DQ132" s="23"/>
      <c r="DR132" s="23"/>
      <c r="DS132" s="23"/>
      <c r="DT132" s="23"/>
      <c r="DU132" s="23"/>
      <c r="DV132" s="23"/>
      <c r="DW132" s="23"/>
      <c r="DX132" s="23"/>
      <c r="DY132" s="23"/>
      <c r="DZ132" s="23"/>
      <c r="EA132" s="23"/>
      <c r="EB132" s="23"/>
      <c r="EC132" s="23"/>
      <c r="ED132" s="23"/>
      <c r="EE132" s="23"/>
      <c r="EF132" s="23"/>
      <c r="EG132" s="23"/>
      <c r="EH132" s="23"/>
      <c r="EI132" s="23"/>
      <c r="EJ132" s="23"/>
      <c r="EK132" s="23"/>
      <c r="EL132" s="23"/>
      <c r="EM132" s="23"/>
      <c r="EN132" s="23"/>
      <c r="EO132" s="23"/>
      <c r="EP132" s="23"/>
      <c r="EQ132" s="23"/>
      <c r="ER132" s="23"/>
      <c r="ES132" s="23"/>
      <c r="ET132" s="23"/>
      <c r="EU132" s="23"/>
      <c r="EV132" s="23"/>
      <c r="EW132" s="23"/>
      <c r="EX132" s="23"/>
      <c r="EY132" s="23"/>
      <c r="EZ132" s="23"/>
      <c r="FA132" s="23"/>
      <c r="FB132" s="23"/>
      <c r="FC132" s="23"/>
      <c r="FD132" s="23"/>
      <c r="FE132" s="23"/>
      <c r="FF132" s="23"/>
      <c r="FG132" s="23"/>
      <c r="FH132" s="23"/>
      <c r="FI132" s="23"/>
      <c r="FJ132" s="23"/>
      <c r="FK132" s="23"/>
      <c r="FL132" s="23"/>
      <c r="FM132" s="23"/>
      <c r="FN132" s="23"/>
      <c r="FO132" s="23"/>
      <c r="FP132" s="23"/>
      <c r="FQ132" s="23"/>
      <c r="FR132" s="23"/>
      <c r="FS132" s="23"/>
      <c r="FT132" s="23"/>
      <c r="FU132" s="23"/>
      <c r="FV132" s="23"/>
      <c r="FW132" s="23"/>
      <c r="FX132" s="23"/>
      <c r="FY132" s="23"/>
      <c r="FZ132" s="23"/>
      <c r="GA132" s="23"/>
      <c r="GB132" s="23"/>
      <c r="GC132" s="23"/>
      <c r="GD132" s="23"/>
      <c r="GE132" s="23"/>
      <c r="GF132" s="23"/>
      <c r="GG132" s="23"/>
      <c r="GH132" s="23"/>
      <c r="GI132" s="23"/>
      <c r="GJ132" s="23"/>
      <c r="GK132" s="23"/>
      <c r="GL132" s="23"/>
      <c r="GM132" s="23"/>
      <c r="GN132" s="23"/>
      <c r="GO132" s="23"/>
      <c r="GP132" s="23"/>
      <c r="GQ132" s="23"/>
      <c r="GR132" s="23"/>
      <c r="GS132" s="23"/>
      <c r="GT132" s="23"/>
      <c r="GU132" s="23"/>
      <c r="GV132" s="23"/>
      <c r="GW132" s="23"/>
      <c r="GX132" s="23"/>
      <c r="GY132" s="23"/>
      <c r="GZ132" s="23"/>
      <c r="HA132" s="23"/>
      <c r="HB132" s="23"/>
      <c r="HC132" s="23"/>
      <c r="HD132" s="23"/>
      <c r="HE132" s="23"/>
      <c r="HF132" s="23"/>
      <c r="HG132" s="23"/>
      <c r="HH132" s="23"/>
      <c r="HI132" s="23"/>
      <c r="HJ132" s="23"/>
      <c r="HK132" s="23"/>
      <c r="HL132" s="23"/>
      <c r="HM132" s="23"/>
      <c r="HN132" s="23"/>
      <c r="HO132" s="23"/>
      <c r="HP132" s="23"/>
      <c r="HQ132" s="23"/>
      <c r="HR132" s="23"/>
      <c r="HS132" s="23"/>
      <c r="HT132" s="23"/>
      <c r="HU132" s="23"/>
      <c r="HV132" s="23"/>
      <c r="HW132" s="23"/>
    </row>
    <row r="133" spans="1:231" s="14" customFormat="1" ht="20.25" hidden="1" thickBot="1">
      <c r="A133" s="599"/>
      <c r="B133" s="1477"/>
      <c r="C133" s="1478"/>
      <c r="D133" s="1478"/>
      <c r="E133" s="2259"/>
      <c r="F133" s="2333"/>
      <c r="G133" s="2333"/>
      <c r="H133" s="2333"/>
      <c r="I133" s="2333"/>
      <c r="J133" s="2333"/>
      <c r="K133" s="2333"/>
      <c r="L133" s="2124"/>
      <c r="M133" s="72"/>
      <c r="N133" s="72"/>
      <c r="O133" s="23"/>
      <c r="P133" s="23"/>
      <c r="Q133" s="23"/>
      <c r="R133" s="23"/>
      <c r="S133" s="23"/>
      <c r="T133" s="23"/>
      <c r="U133" s="23"/>
      <c r="V133" s="23"/>
      <c r="W133" s="23"/>
      <c r="X133" s="23"/>
      <c r="Y133" s="23"/>
      <c r="Z133" s="23"/>
      <c r="AA133" s="23"/>
      <c r="AB133" s="23"/>
      <c r="AC133" s="23"/>
      <c r="AD133" s="23"/>
      <c r="AE133" s="23"/>
      <c r="AF133" s="23"/>
      <c r="AG133" s="23"/>
      <c r="AH133" s="23"/>
      <c r="AI133" s="23"/>
      <c r="AJ133" s="23"/>
      <c r="AK133" s="23"/>
      <c r="AL133" s="23"/>
      <c r="AM133" s="23"/>
      <c r="AN133" s="23"/>
      <c r="AO133" s="23"/>
      <c r="AP133" s="23"/>
      <c r="AQ133" s="23"/>
      <c r="AR133" s="23"/>
      <c r="AS133" s="23"/>
      <c r="AT133" s="23"/>
      <c r="AU133" s="23"/>
      <c r="AV133" s="23"/>
      <c r="AW133" s="23"/>
      <c r="AX133" s="23"/>
      <c r="AY133" s="23"/>
      <c r="AZ133" s="23"/>
      <c r="BA133" s="23"/>
      <c r="BB133" s="23"/>
      <c r="BC133" s="23"/>
      <c r="BD133" s="23"/>
      <c r="BE133" s="23"/>
      <c r="BF133" s="23"/>
      <c r="BG133" s="23"/>
      <c r="BH133" s="23"/>
      <c r="BI133" s="23"/>
      <c r="BJ133" s="23"/>
      <c r="BK133" s="23"/>
      <c r="BL133" s="23"/>
      <c r="BM133" s="23"/>
      <c r="BN133" s="23"/>
      <c r="BO133" s="23"/>
      <c r="BP133" s="23"/>
      <c r="BQ133" s="23"/>
      <c r="BR133" s="23"/>
      <c r="BS133" s="23"/>
      <c r="BT133" s="23"/>
      <c r="BU133" s="23"/>
      <c r="BV133" s="23"/>
      <c r="BW133" s="23"/>
      <c r="BX133" s="23"/>
      <c r="BY133" s="23"/>
      <c r="BZ133" s="23"/>
      <c r="CA133" s="23"/>
      <c r="CB133" s="23"/>
      <c r="CC133" s="23"/>
      <c r="CD133" s="23"/>
      <c r="CE133" s="23"/>
      <c r="CF133" s="23"/>
      <c r="CG133" s="23"/>
      <c r="CH133" s="23"/>
      <c r="CI133" s="23"/>
      <c r="CJ133" s="23"/>
      <c r="CK133" s="23"/>
      <c r="CL133" s="23"/>
      <c r="CM133" s="23"/>
      <c r="CN133" s="23"/>
      <c r="CO133" s="23"/>
      <c r="CP133" s="23"/>
      <c r="CQ133" s="23"/>
      <c r="CR133" s="23"/>
      <c r="CS133" s="23"/>
      <c r="CT133" s="23"/>
      <c r="CU133" s="23"/>
      <c r="CV133" s="23"/>
      <c r="CW133" s="23"/>
      <c r="CX133" s="23"/>
      <c r="CY133" s="23"/>
      <c r="CZ133" s="23"/>
      <c r="DA133" s="23"/>
      <c r="DB133" s="23"/>
      <c r="DC133" s="23"/>
      <c r="DD133" s="23"/>
      <c r="DE133" s="23"/>
      <c r="DF133" s="23"/>
      <c r="DG133" s="23"/>
      <c r="DH133" s="23"/>
      <c r="DI133" s="23"/>
      <c r="DJ133" s="23"/>
      <c r="DK133" s="23"/>
      <c r="DL133" s="23"/>
      <c r="DM133" s="23"/>
      <c r="DN133" s="23"/>
      <c r="DO133" s="23"/>
      <c r="DP133" s="23"/>
      <c r="DQ133" s="23"/>
      <c r="DR133" s="23"/>
      <c r="DS133" s="23"/>
      <c r="DT133" s="23"/>
      <c r="DU133" s="23"/>
      <c r="DV133" s="23"/>
      <c r="DW133" s="23"/>
      <c r="DX133" s="23"/>
      <c r="DY133" s="23"/>
      <c r="DZ133" s="23"/>
      <c r="EA133" s="23"/>
      <c r="EB133" s="23"/>
      <c r="EC133" s="23"/>
      <c r="ED133" s="23"/>
      <c r="EE133" s="23"/>
      <c r="EF133" s="23"/>
      <c r="EG133" s="23"/>
      <c r="EH133" s="23"/>
      <c r="EI133" s="23"/>
      <c r="EJ133" s="23"/>
      <c r="EK133" s="23"/>
      <c r="EL133" s="23"/>
      <c r="EM133" s="23"/>
      <c r="EN133" s="23"/>
      <c r="EO133" s="23"/>
      <c r="EP133" s="23"/>
      <c r="EQ133" s="23"/>
      <c r="ER133" s="23"/>
      <c r="ES133" s="23"/>
      <c r="ET133" s="23"/>
      <c r="EU133" s="23"/>
      <c r="EV133" s="23"/>
      <c r="EW133" s="23"/>
      <c r="EX133" s="23"/>
      <c r="EY133" s="23"/>
      <c r="EZ133" s="23"/>
      <c r="FA133" s="23"/>
      <c r="FB133" s="23"/>
      <c r="FC133" s="23"/>
      <c r="FD133" s="23"/>
      <c r="FE133" s="23"/>
      <c r="FF133" s="23"/>
      <c r="FG133" s="23"/>
      <c r="FH133" s="23"/>
      <c r="FI133" s="23"/>
      <c r="FJ133" s="23"/>
      <c r="FK133" s="23"/>
      <c r="FL133" s="23"/>
      <c r="FM133" s="23"/>
      <c r="FN133" s="23"/>
      <c r="FO133" s="23"/>
      <c r="FP133" s="23"/>
      <c r="FQ133" s="23"/>
      <c r="FR133" s="23"/>
      <c r="FS133" s="23"/>
      <c r="FT133" s="23"/>
      <c r="FU133" s="23"/>
      <c r="FV133" s="23"/>
      <c r="FW133" s="23"/>
      <c r="FX133" s="23"/>
      <c r="FY133" s="23"/>
      <c r="FZ133" s="23"/>
      <c r="GA133" s="23"/>
      <c r="GB133" s="23"/>
      <c r="GC133" s="23"/>
      <c r="GD133" s="23"/>
      <c r="GE133" s="23"/>
      <c r="GF133" s="23"/>
      <c r="GG133" s="23"/>
      <c r="GH133" s="23"/>
      <c r="GI133" s="23"/>
      <c r="GJ133" s="23"/>
      <c r="GK133" s="23"/>
      <c r="GL133" s="23"/>
      <c r="GM133" s="23"/>
      <c r="GN133" s="23"/>
      <c r="GO133" s="23"/>
      <c r="GP133" s="23"/>
      <c r="GQ133" s="23"/>
      <c r="GR133" s="23"/>
      <c r="GS133" s="23"/>
      <c r="GT133" s="23"/>
      <c r="GU133" s="23"/>
      <c r="GV133" s="23"/>
      <c r="GW133" s="23"/>
      <c r="GX133" s="23"/>
      <c r="GY133" s="23"/>
      <c r="GZ133" s="23"/>
      <c r="HA133" s="23"/>
      <c r="HB133" s="23"/>
      <c r="HC133" s="23"/>
      <c r="HD133" s="23"/>
      <c r="HE133" s="23"/>
      <c r="HF133" s="23"/>
      <c r="HG133" s="23"/>
      <c r="HH133" s="23"/>
      <c r="HI133" s="23"/>
      <c r="HJ133" s="23"/>
      <c r="HK133" s="23"/>
      <c r="HL133" s="23"/>
      <c r="HM133" s="23"/>
      <c r="HN133" s="23"/>
      <c r="HO133" s="23"/>
      <c r="HP133" s="23"/>
      <c r="HQ133" s="23"/>
      <c r="HR133" s="23"/>
      <c r="HS133" s="23"/>
      <c r="HT133" s="23"/>
      <c r="HU133" s="23"/>
      <c r="HV133" s="23"/>
      <c r="HW133" s="23"/>
    </row>
    <row r="134" spans="1:231" s="14" customFormat="1" ht="20.25" hidden="1" thickTop="1">
      <c r="A134" s="599"/>
      <c r="B134" s="1475" t="s">
        <v>2860</v>
      </c>
      <c r="C134" s="2272" t="s">
        <v>4811</v>
      </c>
      <c r="D134" s="2272">
        <v>44362</v>
      </c>
      <c r="E134" s="2294">
        <v>44377</v>
      </c>
      <c r="F134" s="1535" t="s">
        <v>5031</v>
      </c>
      <c r="G134" s="1535" t="s">
        <v>5032</v>
      </c>
      <c r="H134" s="1535">
        <v>44378</v>
      </c>
      <c r="I134" s="2332">
        <f>H134+23</f>
        <v>44401</v>
      </c>
      <c r="J134" s="2332">
        <f>H134+27</f>
        <v>44405</v>
      </c>
      <c r="K134" s="2332">
        <f>H134+30</f>
        <v>44408</v>
      </c>
      <c r="L134" s="2124"/>
      <c r="M134" s="72"/>
      <c r="N134" s="72"/>
      <c r="O134" s="23"/>
      <c r="P134" s="23"/>
      <c r="Q134" s="23"/>
      <c r="R134" s="23"/>
      <c r="S134" s="23"/>
      <c r="T134" s="23"/>
      <c r="U134" s="23"/>
      <c r="V134" s="23"/>
      <c r="W134" s="23"/>
      <c r="X134" s="23"/>
      <c r="Y134" s="23"/>
      <c r="Z134" s="23"/>
      <c r="AA134" s="23"/>
      <c r="AB134" s="23"/>
      <c r="AC134" s="23"/>
      <c r="AD134" s="23"/>
      <c r="AE134" s="23"/>
      <c r="AF134" s="23"/>
      <c r="AG134" s="23"/>
      <c r="AH134" s="23"/>
      <c r="AI134" s="23"/>
      <c r="AJ134" s="23"/>
      <c r="AK134" s="23"/>
      <c r="AL134" s="23"/>
      <c r="AM134" s="23"/>
      <c r="AN134" s="23"/>
      <c r="AO134" s="23"/>
      <c r="AP134" s="23"/>
      <c r="AQ134" s="23"/>
      <c r="AR134" s="23"/>
      <c r="AS134" s="23"/>
      <c r="AT134" s="23"/>
      <c r="AU134" s="23"/>
      <c r="AV134" s="23"/>
      <c r="AW134" s="23"/>
      <c r="AX134" s="23"/>
      <c r="AY134" s="23"/>
      <c r="AZ134" s="23"/>
      <c r="BA134" s="23"/>
      <c r="BB134" s="23"/>
      <c r="BC134" s="23"/>
      <c r="BD134" s="23"/>
      <c r="BE134" s="23"/>
      <c r="BF134" s="23"/>
      <c r="BG134" s="23"/>
      <c r="BH134" s="23"/>
      <c r="BI134" s="23"/>
      <c r="BJ134" s="23"/>
      <c r="BK134" s="23"/>
      <c r="BL134" s="23"/>
      <c r="BM134" s="23"/>
      <c r="BN134" s="23"/>
      <c r="BO134" s="23"/>
      <c r="BP134" s="23"/>
      <c r="BQ134" s="23"/>
      <c r="BR134" s="23"/>
      <c r="BS134" s="23"/>
      <c r="BT134" s="23"/>
      <c r="BU134" s="23"/>
      <c r="BV134" s="23"/>
      <c r="BW134" s="23"/>
      <c r="BX134" s="23"/>
      <c r="BY134" s="23"/>
      <c r="BZ134" s="23"/>
      <c r="CA134" s="23"/>
      <c r="CB134" s="23"/>
      <c r="CC134" s="23"/>
      <c r="CD134" s="23"/>
      <c r="CE134" s="23"/>
      <c r="CF134" s="23"/>
      <c r="CG134" s="23"/>
      <c r="CH134" s="23"/>
      <c r="CI134" s="23"/>
      <c r="CJ134" s="23"/>
      <c r="CK134" s="23"/>
      <c r="CL134" s="23"/>
      <c r="CM134" s="23"/>
      <c r="CN134" s="23"/>
      <c r="CO134" s="23"/>
      <c r="CP134" s="23"/>
      <c r="CQ134" s="23"/>
      <c r="CR134" s="23"/>
      <c r="CS134" s="23"/>
      <c r="CT134" s="23"/>
      <c r="CU134" s="23"/>
      <c r="CV134" s="23"/>
      <c r="CW134" s="23"/>
      <c r="CX134" s="23"/>
      <c r="CY134" s="23"/>
      <c r="CZ134" s="23"/>
      <c r="DA134" s="23"/>
      <c r="DB134" s="23"/>
      <c r="DC134" s="23"/>
      <c r="DD134" s="23"/>
      <c r="DE134" s="23"/>
      <c r="DF134" s="23"/>
      <c r="DG134" s="23"/>
      <c r="DH134" s="23"/>
      <c r="DI134" s="23"/>
      <c r="DJ134" s="23"/>
      <c r="DK134" s="23"/>
      <c r="DL134" s="23"/>
      <c r="DM134" s="23"/>
      <c r="DN134" s="23"/>
      <c r="DO134" s="23"/>
      <c r="DP134" s="23"/>
      <c r="DQ134" s="23"/>
      <c r="DR134" s="23"/>
      <c r="DS134" s="23"/>
      <c r="DT134" s="23"/>
      <c r="DU134" s="23"/>
      <c r="DV134" s="23"/>
      <c r="DW134" s="23"/>
      <c r="DX134" s="23"/>
      <c r="DY134" s="23"/>
      <c r="DZ134" s="23"/>
      <c r="EA134" s="23"/>
      <c r="EB134" s="23"/>
      <c r="EC134" s="23"/>
      <c r="ED134" s="23"/>
      <c r="EE134" s="23"/>
      <c r="EF134" s="23"/>
      <c r="EG134" s="23"/>
      <c r="EH134" s="23"/>
      <c r="EI134" s="23"/>
      <c r="EJ134" s="23"/>
      <c r="EK134" s="23"/>
      <c r="EL134" s="23"/>
      <c r="EM134" s="23"/>
      <c r="EN134" s="23"/>
      <c r="EO134" s="23"/>
      <c r="EP134" s="23"/>
      <c r="EQ134" s="23"/>
      <c r="ER134" s="23"/>
      <c r="ES134" s="23"/>
      <c r="ET134" s="23"/>
      <c r="EU134" s="23"/>
      <c r="EV134" s="23"/>
      <c r="EW134" s="23"/>
      <c r="EX134" s="23"/>
      <c r="EY134" s="23"/>
      <c r="EZ134" s="23"/>
      <c r="FA134" s="23"/>
      <c r="FB134" s="23"/>
      <c r="FC134" s="23"/>
      <c r="FD134" s="23"/>
      <c r="FE134" s="23"/>
      <c r="FF134" s="23"/>
      <c r="FG134" s="23"/>
      <c r="FH134" s="23"/>
      <c r="FI134" s="23"/>
      <c r="FJ134" s="23"/>
      <c r="FK134" s="23"/>
      <c r="FL134" s="23"/>
      <c r="FM134" s="23"/>
      <c r="FN134" s="23"/>
      <c r="FO134" s="23"/>
      <c r="FP134" s="23"/>
      <c r="FQ134" s="23"/>
      <c r="FR134" s="23"/>
      <c r="FS134" s="23"/>
      <c r="FT134" s="23"/>
      <c r="FU134" s="23"/>
      <c r="FV134" s="23"/>
      <c r="FW134" s="23"/>
      <c r="FX134" s="23"/>
      <c r="FY134" s="23"/>
      <c r="FZ134" s="23"/>
      <c r="GA134" s="23"/>
      <c r="GB134" s="23"/>
      <c r="GC134" s="23"/>
      <c r="GD134" s="23"/>
      <c r="GE134" s="23"/>
      <c r="GF134" s="23"/>
      <c r="GG134" s="23"/>
      <c r="GH134" s="23"/>
      <c r="GI134" s="23"/>
      <c r="GJ134" s="23"/>
      <c r="GK134" s="23"/>
      <c r="GL134" s="23"/>
      <c r="GM134" s="23"/>
      <c r="GN134" s="23"/>
      <c r="GO134" s="23"/>
      <c r="GP134" s="23"/>
      <c r="GQ134" s="23"/>
      <c r="GR134" s="23"/>
      <c r="GS134" s="23"/>
      <c r="GT134" s="23"/>
      <c r="GU134" s="23"/>
      <c r="GV134" s="23"/>
      <c r="GW134" s="23"/>
      <c r="GX134" s="23"/>
      <c r="GY134" s="23"/>
      <c r="GZ134" s="23"/>
      <c r="HA134" s="23"/>
      <c r="HB134" s="23"/>
      <c r="HC134" s="23"/>
      <c r="HD134" s="23"/>
      <c r="HE134" s="23"/>
      <c r="HF134" s="23"/>
      <c r="HG134" s="23"/>
      <c r="HH134" s="23"/>
      <c r="HI134" s="23"/>
      <c r="HJ134" s="23"/>
      <c r="HK134" s="23"/>
      <c r="HL134" s="23"/>
      <c r="HM134" s="23"/>
      <c r="HN134" s="23"/>
      <c r="HO134" s="23"/>
      <c r="HP134" s="23"/>
      <c r="HQ134" s="23"/>
      <c r="HR134" s="23"/>
      <c r="HS134" s="23"/>
      <c r="HT134" s="23"/>
      <c r="HU134" s="23"/>
      <c r="HV134" s="23"/>
      <c r="HW134" s="23"/>
    </row>
    <row r="135" spans="1:231" s="14" customFormat="1" ht="20.25" hidden="1" thickBot="1">
      <c r="A135" s="599"/>
      <c r="B135" s="1477"/>
      <c r="C135" s="1478"/>
      <c r="D135" s="1478"/>
      <c r="E135" s="2296"/>
      <c r="F135" s="2333"/>
      <c r="G135" s="2333"/>
      <c r="H135" s="2333"/>
      <c r="I135" s="2333"/>
      <c r="J135" s="2333"/>
      <c r="K135" s="2333"/>
      <c r="L135" s="2124"/>
      <c r="M135" s="72"/>
      <c r="N135" s="72"/>
      <c r="O135" s="23"/>
      <c r="P135" s="23"/>
      <c r="Q135" s="23"/>
      <c r="R135" s="23"/>
      <c r="S135" s="23"/>
      <c r="T135" s="23"/>
      <c r="U135" s="23"/>
      <c r="V135" s="23"/>
      <c r="W135" s="23"/>
      <c r="X135" s="23"/>
      <c r="Y135" s="23"/>
      <c r="Z135" s="23"/>
      <c r="AA135" s="23"/>
      <c r="AB135" s="23"/>
      <c r="AC135" s="23"/>
      <c r="AD135" s="23"/>
      <c r="AE135" s="23"/>
      <c r="AF135" s="23"/>
      <c r="AG135" s="23"/>
      <c r="AH135" s="23"/>
      <c r="AI135" s="23"/>
      <c r="AJ135" s="23"/>
      <c r="AK135" s="23"/>
      <c r="AL135" s="23"/>
      <c r="AM135" s="23"/>
      <c r="AN135" s="23"/>
      <c r="AO135" s="23"/>
      <c r="AP135" s="23"/>
      <c r="AQ135" s="23"/>
      <c r="AR135" s="23"/>
      <c r="AS135" s="23"/>
      <c r="AT135" s="23"/>
      <c r="AU135" s="23"/>
      <c r="AV135" s="23"/>
      <c r="AW135" s="23"/>
      <c r="AX135" s="23"/>
      <c r="AY135" s="23"/>
      <c r="AZ135" s="23"/>
      <c r="BA135" s="23"/>
      <c r="BB135" s="23"/>
      <c r="BC135" s="23"/>
      <c r="BD135" s="23"/>
      <c r="BE135" s="23"/>
      <c r="BF135" s="23"/>
      <c r="BG135" s="23"/>
      <c r="BH135" s="23"/>
      <c r="BI135" s="23"/>
      <c r="BJ135" s="23"/>
      <c r="BK135" s="23"/>
      <c r="BL135" s="23"/>
      <c r="BM135" s="23"/>
      <c r="BN135" s="23"/>
      <c r="BO135" s="23"/>
      <c r="BP135" s="23"/>
      <c r="BQ135" s="23"/>
      <c r="BR135" s="23"/>
      <c r="BS135" s="23"/>
      <c r="BT135" s="23"/>
      <c r="BU135" s="23"/>
      <c r="BV135" s="23"/>
      <c r="BW135" s="23"/>
      <c r="BX135" s="23"/>
      <c r="BY135" s="23"/>
      <c r="BZ135" s="23"/>
      <c r="CA135" s="23"/>
      <c r="CB135" s="23"/>
      <c r="CC135" s="23"/>
      <c r="CD135" s="23"/>
      <c r="CE135" s="23"/>
      <c r="CF135" s="23"/>
      <c r="CG135" s="23"/>
      <c r="CH135" s="23"/>
      <c r="CI135" s="23"/>
      <c r="CJ135" s="23"/>
      <c r="CK135" s="23"/>
      <c r="CL135" s="23"/>
      <c r="CM135" s="23"/>
      <c r="CN135" s="23"/>
      <c r="CO135" s="23"/>
      <c r="CP135" s="23"/>
      <c r="CQ135" s="23"/>
      <c r="CR135" s="23"/>
      <c r="CS135" s="23"/>
      <c r="CT135" s="23"/>
      <c r="CU135" s="23"/>
      <c r="CV135" s="23"/>
      <c r="CW135" s="23"/>
      <c r="CX135" s="23"/>
      <c r="CY135" s="23"/>
      <c r="CZ135" s="23"/>
      <c r="DA135" s="23"/>
      <c r="DB135" s="23"/>
      <c r="DC135" s="23"/>
      <c r="DD135" s="23"/>
      <c r="DE135" s="23"/>
      <c r="DF135" s="23"/>
      <c r="DG135" s="23"/>
      <c r="DH135" s="23"/>
      <c r="DI135" s="23"/>
      <c r="DJ135" s="23"/>
      <c r="DK135" s="23"/>
      <c r="DL135" s="23"/>
      <c r="DM135" s="23"/>
      <c r="DN135" s="23"/>
      <c r="DO135" s="23"/>
      <c r="DP135" s="23"/>
      <c r="DQ135" s="23"/>
      <c r="DR135" s="23"/>
      <c r="DS135" s="23"/>
      <c r="DT135" s="23"/>
      <c r="DU135" s="23"/>
      <c r="DV135" s="23"/>
      <c r="DW135" s="23"/>
      <c r="DX135" s="23"/>
      <c r="DY135" s="23"/>
      <c r="DZ135" s="23"/>
      <c r="EA135" s="23"/>
      <c r="EB135" s="23"/>
      <c r="EC135" s="23"/>
      <c r="ED135" s="23"/>
      <c r="EE135" s="23"/>
      <c r="EF135" s="23"/>
      <c r="EG135" s="23"/>
      <c r="EH135" s="23"/>
      <c r="EI135" s="23"/>
      <c r="EJ135" s="23"/>
      <c r="EK135" s="23"/>
      <c r="EL135" s="23"/>
      <c r="EM135" s="23"/>
      <c r="EN135" s="23"/>
      <c r="EO135" s="23"/>
      <c r="EP135" s="23"/>
      <c r="EQ135" s="23"/>
      <c r="ER135" s="23"/>
      <c r="ES135" s="23"/>
      <c r="ET135" s="23"/>
      <c r="EU135" s="23"/>
      <c r="EV135" s="23"/>
      <c r="EW135" s="23"/>
      <c r="EX135" s="23"/>
      <c r="EY135" s="23"/>
      <c r="EZ135" s="23"/>
      <c r="FA135" s="23"/>
      <c r="FB135" s="23"/>
      <c r="FC135" s="23"/>
      <c r="FD135" s="23"/>
      <c r="FE135" s="23"/>
      <c r="FF135" s="23"/>
      <c r="FG135" s="23"/>
      <c r="FH135" s="23"/>
      <c r="FI135" s="23"/>
      <c r="FJ135" s="23"/>
      <c r="FK135" s="23"/>
      <c r="FL135" s="23"/>
      <c r="FM135" s="23"/>
      <c r="FN135" s="23"/>
      <c r="FO135" s="23"/>
      <c r="FP135" s="23"/>
      <c r="FQ135" s="23"/>
      <c r="FR135" s="23"/>
      <c r="FS135" s="23"/>
      <c r="FT135" s="23"/>
      <c r="FU135" s="23"/>
      <c r="FV135" s="23"/>
      <c r="FW135" s="23"/>
      <c r="FX135" s="23"/>
      <c r="FY135" s="23"/>
      <c r="FZ135" s="23"/>
      <c r="GA135" s="23"/>
      <c r="GB135" s="23"/>
      <c r="GC135" s="23"/>
      <c r="GD135" s="23"/>
      <c r="GE135" s="23"/>
      <c r="GF135" s="23"/>
      <c r="GG135" s="23"/>
      <c r="GH135" s="23"/>
      <c r="GI135" s="23"/>
      <c r="GJ135" s="23"/>
      <c r="GK135" s="23"/>
      <c r="GL135" s="23"/>
      <c r="GM135" s="23"/>
      <c r="GN135" s="23"/>
      <c r="GO135" s="23"/>
      <c r="GP135" s="23"/>
      <c r="GQ135" s="23"/>
      <c r="GR135" s="23"/>
      <c r="GS135" s="23"/>
      <c r="GT135" s="23"/>
      <c r="GU135" s="23"/>
      <c r="GV135" s="23"/>
      <c r="GW135" s="23"/>
      <c r="GX135" s="23"/>
      <c r="GY135" s="23"/>
      <c r="GZ135" s="23"/>
      <c r="HA135" s="23"/>
      <c r="HB135" s="23"/>
      <c r="HC135" s="23"/>
      <c r="HD135" s="23"/>
      <c r="HE135" s="23"/>
      <c r="HF135" s="23"/>
      <c r="HG135" s="23"/>
      <c r="HH135" s="23"/>
      <c r="HI135" s="23"/>
      <c r="HJ135" s="23"/>
      <c r="HK135" s="23"/>
      <c r="HL135" s="23"/>
      <c r="HM135" s="23"/>
      <c r="HN135" s="23"/>
      <c r="HO135" s="23"/>
      <c r="HP135" s="23"/>
      <c r="HQ135" s="23"/>
      <c r="HR135" s="23"/>
      <c r="HS135" s="23"/>
      <c r="HT135" s="23"/>
      <c r="HU135" s="23"/>
      <c r="HV135" s="23"/>
      <c r="HW135" s="23"/>
    </row>
    <row r="136" spans="1:231" s="14" customFormat="1" ht="20.25" hidden="1" thickTop="1">
      <c r="A136" s="599"/>
      <c r="B136" s="1475" t="s">
        <v>3346</v>
      </c>
      <c r="C136" s="2272" t="s">
        <v>4813</v>
      </c>
      <c r="D136" s="2272">
        <v>44370</v>
      </c>
      <c r="E136" s="2294">
        <v>44383</v>
      </c>
      <c r="F136" s="1535" t="s">
        <v>5011</v>
      </c>
      <c r="G136" s="1535" t="s">
        <v>5033</v>
      </c>
      <c r="H136" s="1535">
        <v>44385</v>
      </c>
      <c r="I136" s="2332">
        <f>H136+23</f>
        <v>44408</v>
      </c>
      <c r="J136" s="2332">
        <f>H136+27</f>
        <v>44412</v>
      </c>
      <c r="K136" s="2332">
        <f>H136+30</f>
        <v>44415</v>
      </c>
      <c r="L136" s="2124"/>
      <c r="M136" s="72"/>
      <c r="N136" s="72"/>
      <c r="O136" s="23"/>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c r="AS136" s="23"/>
      <c r="AT136" s="23"/>
      <c r="AU136" s="23"/>
      <c r="AV136" s="23"/>
      <c r="AW136" s="23"/>
      <c r="AX136" s="23"/>
      <c r="AY136" s="23"/>
      <c r="AZ136" s="23"/>
      <c r="BA136" s="23"/>
      <c r="BB136" s="23"/>
      <c r="BC136" s="23"/>
      <c r="BD136" s="23"/>
      <c r="BE136" s="23"/>
      <c r="BF136" s="23"/>
      <c r="BG136" s="23"/>
      <c r="BH136" s="23"/>
      <c r="BI136" s="23"/>
      <c r="BJ136" s="23"/>
      <c r="BK136" s="23"/>
      <c r="BL136" s="23"/>
      <c r="BM136" s="23"/>
      <c r="BN136" s="23"/>
      <c r="BO136" s="23"/>
      <c r="BP136" s="23"/>
      <c r="BQ136" s="23"/>
      <c r="BR136" s="23"/>
      <c r="BS136" s="23"/>
      <c r="BT136" s="23"/>
      <c r="BU136" s="23"/>
      <c r="BV136" s="23"/>
      <c r="BW136" s="23"/>
      <c r="BX136" s="23"/>
      <c r="BY136" s="23"/>
      <c r="BZ136" s="23"/>
      <c r="CA136" s="23"/>
      <c r="CB136" s="23"/>
      <c r="CC136" s="23"/>
      <c r="CD136" s="23"/>
      <c r="CE136" s="23"/>
      <c r="CF136" s="23"/>
      <c r="CG136" s="23"/>
      <c r="CH136" s="23"/>
      <c r="CI136" s="23"/>
      <c r="CJ136" s="23"/>
      <c r="CK136" s="23"/>
      <c r="CL136" s="23"/>
      <c r="CM136" s="23"/>
      <c r="CN136" s="23"/>
      <c r="CO136" s="23"/>
      <c r="CP136" s="23"/>
      <c r="CQ136" s="23"/>
      <c r="CR136" s="23"/>
      <c r="CS136" s="23"/>
      <c r="CT136" s="23"/>
      <c r="CU136" s="23"/>
      <c r="CV136" s="23"/>
      <c r="CW136" s="23"/>
      <c r="CX136" s="23"/>
      <c r="CY136" s="23"/>
      <c r="CZ136" s="23"/>
      <c r="DA136" s="23"/>
      <c r="DB136" s="23"/>
      <c r="DC136" s="23"/>
      <c r="DD136" s="23"/>
      <c r="DE136" s="23"/>
      <c r="DF136" s="23"/>
      <c r="DG136" s="23"/>
      <c r="DH136" s="23"/>
      <c r="DI136" s="23"/>
      <c r="DJ136" s="23"/>
      <c r="DK136" s="23"/>
      <c r="DL136" s="23"/>
      <c r="DM136" s="23"/>
      <c r="DN136" s="23"/>
      <c r="DO136" s="23"/>
      <c r="DP136" s="23"/>
      <c r="DQ136" s="23"/>
      <c r="DR136" s="23"/>
      <c r="DS136" s="23"/>
      <c r="DT136" s="23"/>
      <c r="DU136" s="23"/>
      <c r="DV136" s="23"/>
      <c r="DW136" s="23"/>
      <c r="DX136" s="23"/>
      <c r="DY136" s="23"/>
      <c r="DZ136" s="23"/>
      <c r="EA136" s="23"/>
      <c r="EB136" s="23"/>
      <c r="EC136" s="23"/>
      <c r="ED136" s="23"/>
      <c r="EE136" s="23"/>
      <c r="EF136" s="23"/>
      <c r="EG136" s="23"/>
      <c r="EH136" s="23"/>
      <c r="EI136" s="23"/>
      <c r="EJ136" s="23"/>
      <c r="EK136" s="23"/>
      <c r="EL136" s="23"/>
      <c r="EM136" s="23"/>
      <c r="EN136" s="23"/>
      <c r="EO136" s="23"/>
      <c r="EP136" s="23"/>
      <c r="EQ136" s="23"/>
      <c r="ER136" s="23"/>
      <c r="ES136" s="23"/>
      <c r="ET136" s="23"/>
      <c r="EU136" s="23"/>
      <c r="EV136" s="23"/>
      <c r="EW136" s="23"/>
      <c r="EX136" s="23"/>
      <c r="EY136" s="23"/>
      <c r="EZ136" s="23"/>
      <c r="FA136" s="23"/>
      <c r="FB136" s="23"/>
      <c r="FC136" s="23"/>
      <c r="FD136" s="23"/>
      <c r="FE136" s="23"/>
      <c r="FF136" s="23"/>
      <c r="FG136" s="23"/>
      <c r="FH136" s="23"/>
      <c r="FI136" s="23"/>
      <c r="FJ136" s="23"/>
      <c r="FK136" s="23"/>
      <c r="FL136" s="23"/>
      <c r="FM136" s="23"/>
      <c r="FN136" s="23"/>
      <c r="FO136" s="23"/>
      <c r="FP136" s="23"/>
      <c r="FQ136" s="23"/>
      <c r="FR136" s="23"/>
      <c r="FS136" s="23"/>
      <c r="FT136" s="23"/>
      <c r="FU136" s="23"/>
      <c r="FV136" s="23"/>
      <c r="FW136" s="23"/>
      <c r="FX136" s="23"/>
      <c r="FY136" s="23"/>
      <c r="FZ136" s="23"/>
      <c r="GA136" s="23"/>
      <c r="GB136" s="23"/>
      <c r="GC136" s="23"/>
      <c r="GD136" s="23"/>
      <c r="GE136" s="23"/>
      <c r="GF136" s="23"/>
      <c r="GG136" s="23"/>
      <c r="GH136" s="23"/>
      <c r="GI136" s="23"/>
      <c r="GJ136" s="23"/>
      <c r="GK136" s="23"/>
      <c r="GL136" s="23"/>
      <c r="GM136" s="23"/>
      <c r="GN136" s="23"/>
      <c r="GO136" s="23"/>
      <c r="GP136" s="23"/>
      <c r="GQ136" s="23"/>
      <c r="GR136" s="23"/>
      <c r="GS136" s="23"/>
      <c r="GT136" s="23"/>
      <c r="GU136" s="23"/>
      <c r="GV136" s="23"/>
      <c r="GW136" s="23"/>
      <c r="GX136" s="23"/>
      <c r="GY136" s="23"/>
      <c r="GZ136" s="23"/>
      <c r="HA136" s="23"/>
      <c r="HB136" s="23"/>
      <c r="HC136" s="23"/>
      <c r="HD136" s="23"/>
      <c r="HE136" s="23"/>
      <c r="HF136" s="23"/>
      <c r="HG136" s="23"/>
      <c r="HH136" s="23"/>
      <c r="HI136" s="23"/>
      <c r="HJ136" s="23"/>
      <c r="HK136" s="23"/>
      <c r="HL136" s="23"/>
      <c r="HM136" s="23"/>
      <c r="HN136" s="23"/>
      <c r="HO136" s="23"/>
      <c r="HP136" s="23"/>
      <c r="HQ136" s="23"/>
      <c r="HR136" s="23"/>
      <c r="HS136" s="23"/>
      <c r="HT136" s="23"/>
      <c r="HU136" s="23"/>
      <c r="HV136" s="23"/>
      <c r="HW136" s="23"/>
    </row>
    <row r="137" spans="1:231" s="14" customFormat="1" ht="20.25" hidden="1" thickBot="1">
      <c r="A137" s="599"/>
      <c r="B137" s="1477"/>
      <c r="C137" s="1478"/>
      <c r="D137" s="1478"/>
      <c r="E137" s="2259"/>
      <c r="F137" s="2333"/>
      <c r="G137" s="2333"/>
      <c r="H137" s="2333"/>
      <c r="I137" s="2333"/>
      <c r="J137" s="2333"/>
      <c r="K137" s="2333"/>
      <c r="L137" s="2124"/>
      <c r="M137" s="72"/>
      <c r="N137" s="72"/>
      <c r="O137" s="23"/>
      <c r="P137" s="23"/>
      <c r="Q137" s="23"/>
      <c r="R137" s="23"/>
      <c r="S137" s="23"/>
      <c r="T137" s="23"/>
      <c r="U137" s="23"/>
      <c r="V137" s="23"/>
      <c r="W137" s="23"/>
      <c r="X137" s="23"/>
      <c r="Y137" s="23"/>
      <c r="Z137" s="23"/>
      <c r="AA137" s="23"/>
      <c r="AB137" s="23"/>
      <c r="AC137" s="23"/>
      <c r="AD137" s="23"/>
      <c r="AE137" s="23"/>
      <c r="AF137" s="23"/>
      <c r="AG137" s="23"/>
      <c r="AH137" s="23"/>
      <c r="AI137" s="23"/>
      <c r="AJ137" s="23"/>
      <c r="AK137" s="23"/>
      <c r="AL137" s="23"/>
      <c r="AM137" s="23"/>
      <c r="AN137" s="23"/>
      <c r="AO137" s="23"/>
      <c r="AP137" s="23"/>
      <c r="AQ137" s="23"/>
      <c r="AR137" s="23"/>
      <c r="AS137" s="23"/>
      <c r="AT137" s="23"/>
      <c r="AU137" s="23"/>
      <c r="AV137" s="23"/>
      <c r="AW137" s="23"/>
      <c r="AX137" s="23"/>
      <c r="AY137" s="23"/>
      <c r="AZ137" s="23"/>
      <c r="BA137" s="23"/>
      <c r="BB137" s="23"/>
      <c r="BC137" s="23"/>
      <c r="BD137" s="23"/>
      <c r="BE137" s="23"/>
      <c r="BF137" s="23"/>
      <c r="BG137" s="23"/>
      <c r="BH137" s="23"/>
      <c r="BI137" s="23"/>
      <c r="BJ137" s="23"/>
      <c r="BK137" s="23"/>
      <c r="BL137" s="23"/>
      <c r="BM137" s="23"/>
      <c r="BN137" s="23"/>
      <c r="BO137" s="23"/>
      <c r="BP137" s="23"/>
      <c r="BQ137" s="23"/>
      <c r="BR137" s="23"/>
      <c r="BS137" s="23"/>
      <c r="BT137" s="23"/>
      <c r="BU137" s="23"/>
      <c r="BV137" s="23"/>
      <c r="BW137" s="23"/>
      <c r="BX137" s="23"/>
      <c r="BY137" s="23"/>
      <c r="BZ137" s="23"/>
      <c r="CA137" s="23"/>
      <c r="CB137" s="23"/>
      <c r="CC137" s="23"/>
      <c r="CD137" s="23"/>
      <c r="CE137" s="23"/>
      <c r="CF137" s="23"/>
      <c r="CG137" s="23"/>
      <c r="CH137" s="23"/>
      <c r="CI137" s="23"/>
      <c r="CJ137" s="23"/>
      <c r="CK137" s="23"/>
      <c r="CL137" s="23"/>
      <c r="CM137" s="23"/>
      <c r="CN137" s="23"/>
      <c r="CO137" s="23"/>
      <c r="CP137" s="23"/>
      <c r="CQ137" s="23"/>
      <c r="CR137" s="23"/>
      <c r="CS137" s="23"/>
      <c r="CT137" s="23"/>
      <c r="CU137" s="23"/>
      <c r="CV137" s="23"/>
      <c r="CW137" s="23"/>
      <c r="CX137" s="23"/>
      <c r="CY137" s="23"/>
      <c r="CZ137" s="23"/>
      <c r="DA137" s="23"/>
      <c r="DB137" s="23"/>
      <c r="DC137" s="23"/>
      <c r="DD137" s="23"/>
      <c r="DE137" s="23"/>
      <c r="DF137" s="23"/>
      <c r="DG137" s="23"/>
      <c r="DH137" s="23"/>
      <c r="DI137" s="23"/>
      <c r="DJ137" s="23"/>
      <c r="DK137" s="23"/>
      <c r="DL137" s="23"/>
      <c r="DM137" s="23"/>
      <c r="DN137" s="23"/>
      <c r="DO137" s="23"/>
      <c r="DP137" s="23"/>
      <c r="DQ137" s="23"/>
      <c r="DR137" s="23"/>
      <c r="DS137" s="23"/>
      <c r="DT137" s="23"/>
      <c r="DU137" s="23"/>
      <c r="DV137" s="23"/>
      <c r="DW137" s="23"/>
      <c r="DX137" s="23"/>
      <c r="DY137" s="23"/>
      <c r="DZ137" s="23"/>
      <c r="EA137" s="23"/>
      <c r="EB137" s="23"/>
      <c r="EC137" s="23"/>
      <c r="ED137" s="23"/>
      <c r="EE137" s="23"/>
      <c r="EF137" s="23"/>
      <c r="EG137" s="23"/>
      <c r="EH137" s="23"/>
      <c r="EI137" s="23"/>
      <c r="EJ137" s="23"/>
      <c r="EK137" s="23"/>
      <c r="EL137" s="23"/>
      <c r="EM137" s="23"/>
      <c r="EN137" s="23"/>
      <c r="EO137" s="23"/>
      <c r="EP137" s="23"/>
      <c r="EQ137" s="23"/>
      <c r="ER137" s="23"/>
      <c r="ES137" s="23"/>
      <c r="ET137" s="23"/>
      <c r="EU137" s="23"/>
      <c r="EV137" s="23"/>
      <c r="EW137" s="23"/>
      <c r="EX137" s="23"/>
      <c r="EY137" s="23"/>
      <c r="EZ137" s="23"/>
      <c r="FA137" s="23"/>
      <c r="FB137" s="23"/>
      <c r="FC137" s="23"/>
      <c r="FD137" s="23"/>
      <c r="FE137" s="23"/>
      <c r="FF137" s="23"/>
      <c r="FG137" s="23"/>
      <c r="FH137" s="23"/>
      <c r="FI137" s="23"/>
      <c r="FJ137" s="23"/>
      <c r="FK137" s="23"/>
      <c r="FL137" s="23"/>
      <c r="FM137" s="23"/>
      <c r="FN137" s="23"/>
      <c r="FO137" s="23"/>
      <c r="FP137" s="23"/>
      <c r="FQ137" s="23"/>
      <c r="FR137" s="23"/>
      <c r="FS137" s="23"/>
      <c r="FT137" s="23"/>
      <c r="FU137" s="23"/>
      <c r="FV137" s="23"/>
      <c r="FW137" s="23"/>
      <c r="FX137" s="23"/>
      <c r="FY137" s="23"/>
      <c r="FZ137" s="23"/>
      <c r="GA137" s="23"/>
      <c r="GB137" s="23"/>
      <c r="GC137" s="23"/>
      <c r="GD137" s="23"/>
      <c r="GE137" s="23"/>
      <c r="GF137" s="23"/>
      <c r="GG137" s="23"/>
      <c r="GH137" s="23"/>
      <c r="GI137" s="23"/>
      <c r="GJ137" s="23"/>
      <c r="GK137" s="23"/>
      <c r="GL137" s="23"/>
      <c r="GM137" s="23"/>
      <c r="GN137" s="23"/>
      <c r="GO137" s="23"/>
      <c r="GP137" s="23"/>
      <c r="GQ137" s="23"/>
      <c r="GR137" s="23"/>
      <c r="GS137" s="23"/>
      <c r="GT137" s="23"/>
      <c r="GU137" s="23"/>
      <c r="GV137" s="23"/>
      <c r="GW137" s="23"/>
      <c r="GX137" s="23"/>
      <c r="GY137" s="23"/>
      <c r="GZ137" s="23"/>
      <c r="HA137" s="23"/>
      <c r="HB137" s="23"/>
      <c r="HC137" s="23"/>
      <c r="HD137" s="23"/>
      <c r="HE137" s="23"/>
      <c r="HF137" s="23"/>
      <c r="HG137" s="23"/>
      <c r="HH137" s="23"/>
      <c r="HI137" s="23"/>
      <c r="HJ137" s="23"/>
      <c r="HK137" s="23"/>
      <c r="HL137" s="23"/>
      <c r="HM137" s="23"/>
      <c r="HN137" s="23"/>
      <c r="HO137" s="23"/>
      <c r="HP137" s="23"/>
      <c r="HQ137" s="23"/>
      <c r="HR137" s="23"/>
      <c r="HS137" s="23"/>
      <c r="HT137" s="23"/>
      <c r="HU137" s="23"/>
      <c r="HV137" s="23"/>
      <c r="HW137" s="23"/>
    </row>
    <row r="138" spans="1:231" s="14" customFormat="1" ht="20.25" hidden="1" thickTop="1">
      <c r="A138" s="599"/>
      <c r="B138" s="1475" t="s">
        <v>2789</v>
      </c>
      <c r="C138" s="2272" t="s">
        <v>3739</v>
      </c>
      <c r="D138" s="2272">
        <v>44372</v>
      </c>
      <c r="E138" s="2294">
        <v>44387</v>
      </c>
      <c r="F138" s="1535" t="s">
        <v>5012</v>
      </c>
      <c r="G138" s="1535" t="s">
        <v>5034</v>
      </c>
      <c r="H138" s="1535">
        <v>44393</v>
      </c>
      <c r="I138" s="2332">
        <f>H138+23</f>
        <v>44416</v>
      </c>
      <c r="J138" s="2332">
        <f>H138+27</f>
        <v>44420</v>
      </c>
      <c r="K138" s="2332">
        <f>H138+30</f>
        <v>44423</v>
      </c>
      <c r="L138" s="2124"/>
      <c r="M138" s="72"/>
      <c r="N138" s="72"/>
      <c r="O138" s="23"/>
      <c r="P138" s="23"/>
      <c r="Q138" s="23"/>
      <c r="R138" s="23"/>
      <c r="S138" s="23"/>
      <c r="T138" s="23"/>
      <c r="U138" s="23"/>
      <c r="V138" s="23"/>
      <c r="W138" s="23"/>
      <c r="X138" s="23"/>
      <c r="Y138" s="23"/>
      <c r="Z138" s="23"/>
      <c r="AA138" s="23"/>
      <c r="AB138" s="23"/>
      <c r="AC138" s="23"/>
      <c r="AD138" s="23"/>
      <c r="AE138" s="23"/>
      <c r="AF138" s="23"/>
      <c r="AG138" s="23"/>
      <c r="AH138" s="23"/>
      <c r="AI138" s="23"/>
      <c r="AJ138" s="23"/>
      <c r="AK138" s="23"/>
      <c r="AL138" s="23"/>
      <c r="AM138" s="23"/>
      <c r="AN138" s="23"/>
      <c r="AO138" s="23"/>
      <c r="AP138" s="23"/>
      <c r="AQ138" s="23"/>
      <c r="AR138" s="23"/>
      <c r="AS138" s="23"/>
      <c r="AT138" s="23"/>
      <c r="AU138" s="23"/>
      <c r="AV138" s="23"/>
      <c r="AW138" s="23"/>
      <c r="AX138" s="23"/>
      <c r="AY138" s="23"/>
      <c r="AZ138" s="23"/>
      <c r="BA138" s="23"/>
      <c r="BB138" s="23"/>
      <c r="BC138" s="23"/>
      <c r="BD138" s="23"/>
      <c r="BE138" s="23"/>
      <c r="BF138" s="23"/>
      <c r="BG138" s="23"/>
      <c r="BH138" s="23"/>
      <c r="BI138" s="23"/>
      <c r="BJ138" s="23"/>
      <c r="BK138" s="23"/>
      <c r="BL138" s="23"/>
      <c r="BM138" s="23"/>
      <c r="BN138" s="23"/>
      <c r="BO138" s="23"/>
      <c r="BP138" s="23"/>
      <c r="BQ138" s="23"/>
      <c r="BR138" s="23"/>
      <c r="BS138" s="23"/>
      <c r="BT138" s="23"/>
      <c r="BU138" s="23"/>
      <c r="BV138" s="23"/>
      <c r="BW138" s="23"/>
      <c r="BX138" s="23"/>
      <c r="BY138" s="23"/>
      <c r="BZ138" s="23"/>
      <c r="CA138" s="23"/>
      <c r="CB138" s="23"/>
      <c r="CC138" s="23"/>
      <c r="CD138" s="23"/>
      <c r="CE138" s="23"/>
      <c r="CF138" s="23"/>
      <c r="CG138" s="23"/>
      <c r="CH138" s="23"/>
      <c r="CI138" s="23"/>
      <c r="CJ138" s="23"/>
      <c r="CK138" s="23"/>
      <c r="CL138" s="23"/>
      <c r="CM138" s="23"/>
      <c r="CN138" s="23"/>
      <c r="CO138" s="23"/>
      <c r="CP138" s="23"/>
      <c r="CQ138" s="23"/>
      <c r="CR138" s="23"/>
      <c r="CS138" s="23"/>
      <c r="CT138" s="23"/>
      <c r="CU138" s="23"/>
      <c r="CV138" s="23"/>
      <c r="CW138" s="23"/>
      <c r="CX138" s="23"/>
      <c r="CY138" s="23"/>
      <c r="CZ138" s="23"/>
      <c r="DA138" s="23"/>
      <c r="DB138" s="23"/>
      <c r="DC138" s="23"/>
      <c r="DD138" s="23"/>
      <c r="DE138" s="23"/>
      <c r="DF138" s="23"/>
      <c r="DG138" s="23"/>
      <c r="DH138" s="23"/>
      <c r="DI138" s="23"/>
      <c r="DJ138" s="23"/>
      <c r="DK138" s="23"/>
      <c r="DL138" s="23"/>
      <c r="DM138" s="23"/>
      <c r="DN138" s="23"/>
      <c r="DO138" s="23"/>
      <c r="DP138" s="23"/>
      <c r="DQ138" s="23"/>
      <c r="DR138" s="23"/>
      <c r="DS138" s="23"/>
      <c r="DT138" s="23"/>
      <c r="DU138" s="23"/>
      <c r="DV138" s="23"/>
      <c r="DW138" s="23"/>
      <c r="DX138" s="23"/>
      <c r="DY138" s="23"/>
      <c r="DZ138" s="23"/>
      <c r="EA138" s="23"/>
      <c r="EB138" s="23"/>
      <c r="EC138" s="23"/>
      <c r="ED138" s="23"/>
      <c r="EE138" s="23"/>
      <c r="EF138" s="23"/>
      <c r="EG138" s="23"/>
      <c r="EH138" s="23"/>
      <c r="EI138" s="23"/>
      <c r="EJ138" s="23"/>
      <c r="EK138" s="23"/>
      <c r="EL138" s="23"/>
      <c r="EM138" s="23"/>
      <c r="EN138" s="23"/>
      <c r="EO138" s="23"/>
      <c r="EP138" s="23"/>
      <c r="EQ138" s="23"/>
      <c r="ER138" s="23"/>
      <c r="ES138" s="23"/>
      <c r="ET138" s="23"/>
      <c r="EU138" s="23"/>
      <c r="EV138" s="23"/>
      <c r="EW138" s="23"/>
      <c r="EX138" s="23"/>
      <c r="EY138" s="23"/>
      <c r="EZ138" s="23"/>
      <c r="FA138" s="23"/>
      <c r="FB138" s="23"/>
      <c r="FC138" s="23"/>
      <c r="FD138" s="23"/>
      <c r="FE138" s="23"/>
      <c r="FF138" s="23"/>
      <c r="FG138" s="23"/>
      <c r="FH138" s="23"/>
      <c r="FI138" s="23"/>
      <c r="FJ138" s="23"/>
      <c r="FK138" s="23"/>
      <c r="FL138" s="23"/>
      <c r="FM138" s="23"/>
      <c r="FN138" s="23"/>
      <c r="FO138" s="23"/>
      <c r="FP138" s="23"/>
      <c r="FQ138" s="23"/>
      <c r="FR138" s="23"/>
      <c r="FS138" s="23"/>
      <c r="FT138" s="23"/>
      <c r="FU138" s="23"/>
      <c r="FV138" s="23"/>
      <c r="FW138" s="23"/>
      <c r="FX138" s="23"/>
      <c r="FY138" s="23"/>
      <c r="FZ138" s="23"/>
      <c r="GA138" s="23"/>
      <c r="GB138" s="23"/>
      <c r="GC138" s="23"/>
      <c r="GD138" s="23"/>
      <c r="GE138" s="23"/>
      <c r="GF138" s="23"/>
      <c r="GG138" s="23"/>
      <c r="GH138" s="23"/>
      <c r="GI138" s="23"/>
      <c r="GJ138" s="23"/>
      <c r="GK138" s="23"/>
      <c r="GL138" s="23"/>
      <c r="GM138" s="23"/>
      <c r="GN138" s="23"/>
      <c r="GO138" s="23"/>
      <c r="GP138" s="23"/>
      <c r="GQ138" s="23"/>
      <c r="GR138" s="23"/>
      <c r="GS138" s="23"/>
      <c r="GT138" s="23"/>
      <c r="GU138" s="23"/>
      <c r="GV138" s="23"/>
      <c r="GW138" s="23"/>
      <c r="GX138" s="23"/>
      <c r="GY138" s="23"/>
      <c r="GZ138" s="23"/>
      <c r="HA138" s="23"/>
      <c r="HB138" s="23"/>
      <c r="HC138" s="23"/>
      <c r="HD138" s="23"/>
      <c r="HE138" s="23"/>
      <c r="HF138" s="23"/>
      <c r="HG138" s="23"/>
      <c r="HH138" s="23"/>
      <c r="HI138" s="23"/>
      <c r="HJ138" s="23"/>
      <c r="HK138" s="23"/>
      <c r="HL138" s="23"/>
      <c r="HM138" s="23"/>
      <c r="HN138" s="23"/>
      <c r="HO138" s="23"/>
      <c r="HP138" s="23"/>
      <c r="HQ138" s="23"/>
      <c r="HR138" s="23"/>
      <c r="HS138" s="23"/>
      <c r="HT138" s="23"/>
      <c r="HU138" s="23"/>
      <c r="HV138" s="23"/>
      <c r="HW138" s="23"/>
    </row>
    <row r="139" spans="1:231" s="14" customFormat="1" ht="20.25" hidden="1" thickBot="1">
      <c r="A139" s="599"/>
      <c r="B139" s="1477"/>
      <c r="C139" s="1478"/>
      <c r="D139" s="1478"/>
      <c r="E139" s="2296"/>
      <c r="F139" s="2333"/>
      <c r="G139" s="2333"/>
      <c r="H139" s="2333"/>
      <c r="I139" s="2333"/>
      <c r="J139" s="2333"/>
      <c r="K139" s="2333"/>
      <c r="L139" s="2124"/>
      <c r="M139" s="72"/>
      <c r="N139" s="72"/>
      <c r="O139" s="23"/>
      <c r="P139" s="23"/>
      <c r="Q139" s="23"/>
      <c r="R139" s="23"/>
      <c r="S139" s="23"/>
      <c r="T139" s="23"/>
      <c r="U139" s="23"/>
      <c r="V139" s="23"/>
      <c r="W139" s="23"/>
      <c r="X139" s="23"/>
      <c r="Y139" s="23"/>
      <c r="Z139" s="23"/>
      <c r="AA139" s="23"/>
      <c r="AB139" s="23"/>
      <c r="AC139" s="23"/>
      <c r="AD139" s="23"/>
      <c r="AE139" s="23"/>
      <c r="AF139" s="23"/>
      <c r="AG139" s="23"/>
      <c r="AH139" s="23"/>
      <c r="AI139" s="23"/>
      <c r="AJ139" s="23"/>
      <c r="AK139" s="23"/>
      <c r="AL139" s="23"/>
      <c r="AM139" s="23"/>
      <c r="AN139" s="23"/>
      <c r="AO139" s="23"/>
      <c r="AP139" s="23"/>
      <c r="AQ139" s="23"/>
      <c r="AR139" s="23"/>
      <c r="AS139" s="23"/>
      <c r="AT139" s="23"/>
      <c r="AU139" s="23"/>
      <c r="AV139" s="23"/>
      <c r="AW139" s="23"/>
      <c r="AX139" s="23"/>
      <c r="AY139" s="23"/>
      <c r="AZ139" s="23"/>
      <c r="BA139" s="23"/>
      <c r="BB139" s="23"/>
      <c r="BC139" s="23"/>
      <c r="BD139" s="23"/>
      <c r="BE139" s="23"/>
      <c r="BF139" s="23"/>
      <c r="BG139" s="23"/>
      <c r="BH139" s="23"/>
      <c r="BI139" s="23"/>
      <c r="BJ139" s="23"/>
      <c r="BK139" s="23"/>
      <c r="BL139" s="23"/>
      <c r="BM139" s="23"/>
      <c r="BN139" s="23"/>
      <c r="BO139" s="23"/>
      <c r="BP139" s="23"/>
      <c r="BQ139" s="23"/>
      <c r="BR139" s="23"/>
      <c r="BS139" s="23"/>
      <c r="BT139" s="23"/>
      <c r="BU139" s="23"/>
      <c r="BV139" s="23"/>
      <c r="BW139" s="23"/>
      <c r="BX139" s="23"/>
      <c r="BY139" s="23"/>
      <c r="BZ139" s="23"/>
      <c r="CA139" s="23"/>
      <c r="CB139" s="23"/>
      <c r="CC139" s="23"/>
      <c r="CD139" s="23"/>
      <c r="CE139" s="23"/>
      <c r="CF139" s="23"/>
      <c r="CG139" s="23"/>
      <c r="CH139" s="23"/>
      <c r="CI139" s="23"/>
      <c r="CJ139" s="23"/>
      <c r="CK139" s="23"/>
      <c r="CL139" s="23"/>
      <c r="CM139" s="23"/>
      <c r="CN139" s="23"/>
      <c r="CO139" s="23"/>
      <c r="CP139" s="23"/>
      <c r="CQ139" s="23"/>
      <c r="CR139" s="23"/>
      <c r="CS139" s="23"/>
      <c r="CT139" s="23"/>
      <c r="CU139" s="23"/>
      <c r="CV139" s="23"/>
      <c r="CW139" s="23"/>
      <c r="CX139" s="23"/>
      <c r="CY139" s="23"/>
      <c r="CZ139" s="23"/>
      <c r="DA139" s="23"/>
      <c r="DB139" s="23"/>
      <c r="DC139" s="23"/>
      <c r="DD139" s="23"/>
      <c r="DE139" s="23"/>
      <c r="DF139" s="23"/>
      <c r="DG139" s="23"/>
      <c r="DH139" s="23"/>
      <c r="DI139" s="23"/>
      <c r="DJ139" s="23"/>
      <c r="DK139" s="23"/>
      <c r="DL139" s="23"/>
      <c r="DM139" s="23"/>
      <c r="DN139" s="23"/>
      <c r="DO139" s="23"/>
      <c r="DP139" s="23"/>
      <c r="DQ139" s="23"/>
      <c r="DR139" s="23"/>
      <c r="DS139" s="23"/>
      <c r="DT139" s="23"/>
      <c r="DU139" s="23"/>
      <c r="DV139" s="23"/>
      <c r="DW139" s="23"/>
      <c r="DX139" s="23"/>
      <c r="DY139" s="23"/>
      <c r="DZ139" s="23"/>
      <c r="EA139" s="23"/>
      <c r="EB139" s="23"/>
      <c r="EC139" s="23"/>
      <c r="ED139" s="23"/>
      <c r="EE139" s="23"/>
      <c r="EF139" s="23"/>
      <c r="EG139" s="23"/>
      <c r="EH139" s="23"/>
      <c r="EI139" s="23"/>
      <c r="EJ139" s="23"/>
      <c r="EK139" s="23"/>
      <c r="EL139" s="23"/>
      <c r="EM139" s="23"/>
      <c r="EN139" s="23"/>
      <c r="EO139" s="23"/>
      <c r="EP139" s="23"/>
      <c r="EQ139" s="23"/>
      <c r="ER139" s="23"/>
      <c r="ES139" s="23"/>
      <c r="ET139" s="23"/>
      <c r="EU139" s="23"/>
      <c r="EV139" s="23"/>
      <c r="EW139" s="23"/>
      <c r="EX139" s="23"/>
      <c r="EY139" s="23"/>
      <c r="EZ139" s="23"/>
      <c r="FA139" s="23"/>
      <c r="FB139" s="23"/>
      <c r="FC139" s="23"/>
      <c r="FD139" s="23"/>
      <c r="FE139" s="23"/>
      <c r="FF139" s="23"/>
      <c r="FG139" s="23"/>
      <c r="FH139" s="23"/>
      <c r="FI139" s="23"/>
      <c r="FJ139" s="23"/>
      <c r="FK139" s="23"/>
      <c r="FL139" s="23"/>
      <c r="FM139" s="23"/>
      <c r="FN139" s="23"/>
      <c r="FO139" s="23"/>
      <c r="FP139" s="23"/>
      <c r="FQ139" s="23"/>
      <c r="FR139" s="23"/>
      <c r="FS139" s="23"/>
      <c r="FT139" s="23"/>
      <c r="FU139" s="23"/>
      <c r="FV139" s="23"/>
      <c r="FW139" s="23"/>
      <c r="FX139" s="23"/>
      <c r="FY139" s="23"/>
      <c r="FZ139" s="23"/>
      <c r="GA139" s="23"/>
      <c r="GB139" s="23"/>
      <c r="GC139" s="23"/>
      <c r="GD139" s="23"/>
      <c r="GE139" s="23"/>
      <c r="GF139" s="23"/>
      <c r="GG139" s="23"/>
      <c r="GH139" s="23"/>
      <c r="GI139" s="23"/>
      <c r="GJ139" s="23"/>
      <c r="GK139" s="23"/>
      <c r="GL139" s="23"/>
      <c r="GM139" s="23"/>
      <c r="GN139" s="23"/>
      <c r="GO139" s="23"/>
      <c r="GP139" s="23"/>
      <c r="GQ139" s="23"/>
      <c r="GR139" s="23"/>
      <c r="GS139" s="23"/>
      <c r="GT139" s="23"/>
      <c r="GU139" s="23"/>
      <c r="GV139" s="23"/>
      <c r="GW139" s="23"/>
      <c r="GX139" s="23"/>
      <c r="GY139" s="23"/>
      <c r="GZ139" s="23"/>
      <c r="HA139" s="23"/>
      <c r="HB139" s="23"/>
      <c r="HC139" s="23"/>
      <c r="HD139" s="23"/>
      <c r="HE139" s="23"/>
      <c r="HF139" s="23"/>
      <c r="HG139" s="23"/>
      <c r="HH139" s="23"/>
      <c r="HI139" s="23"/>
      <c r="HJ139" s="23"/>
      <c r="HK139" s="23"/>
      <c r="HL139" s="23"/>
      <c r="HM139" s="23"/>
      <c r="HN139" s="23"/>
      <c r="HO139" s="23"/>
      <c r="HP139" s="23"/>
      <c r="HQ139" s="23"/>
      <c r="HR139" s="23"/>
      <c r="HS139" s="23"/>
      <c r="HT139" s="23"/>
      <c r="HU139" s="23"/>
      <c r="HV139" s="23"/>
      <c r="HW139" s="23"/>
    </row>
    <row r="140" spans="1:231" s="14" customFormat="1" ht="20.25" hidden="1" thickTop="1">
      <c r="A140" s="599"/>
      <c r="B140" s="1475" t="s">
        <v>3064</v>
      </c>
      <c r="C140" s="2272" t="s">
        <v>4555</v>
      </c>
      <c r="D140" s="2272">
        <v>44383</v>
      </c>
      <c r="E140" s="2294">
        <v>44397</v>
      </c>
      <c r="F140" s="1535" t="s">
        <v>5013</v>
      </c>
      <c r="G140" s="1535" t="s">
        <v>5035</v>
      </c>
      <c r="H140" s="1535">
        <v>44400</v>
      </c>
      <c r="I140" s="2332">
        <f>H140+23</f>
        <v>44423</v>
      </c>
      <c r="J140" s="2332">
        <f>H140+27</f>
        <v>44427</v>
      </c>
      <c r="K140" s="2332">
        <f>H140+30</f>
        <v>44430</v>
      </c>
      <c r="L140" s="2124"/>
      <c r="M140" s="72"/>
      <c r="N140" s="72"/>
      <c r="O140" s="23"/>
      <c r="P140" s="23"/>
      <c r="Q140" s="23"/>
      <c r="R140" s="23"/>
      <c r="S140" s="23"/>
      <c r="T140" s="23"/>
      <c r="U140" s="23"/>
      <c r="V140" s="23"/>
      <c r="W140" s="23"/>
      <c r="X140" s="23"/>
      <c r="Y140" s="23"/>
      <c r="Z140" s="23"/>
      <c r="AA140" s="23"/>
      <c r="AB140" s="23"/>
      <c r="AC140" s="23"/>
      <c r="AD140" s="23"/>
      <c r="AE140" s="23"/>
      <c r="AF140" s="23"/>
      <c r="AG140" s="23"/>
      <c r="AH140" s="23"/>
      <c r="AI140" s="23"/>
      <c r="AJ140" s="23"/>
      <c r="AK140" s="23"/>
      <c r="AL140" s="23"/>
      <c r="AM140" s="23"/>
      <c r="AN140" s="23"/>
      <c r="AO140" s="23"/>
      <c r="AP140" s="23"/>
      <c r="AQ140" s="23"/>
      <c r="AR140" s="23"/>
      <c r="AS140" s="23"/>
      <c r="AT140" s="23"/>
      <c r="AU140" s="23"/>
      <c r="AV140" s="23"/>
      <c r="AW140" s="23"/>
      <c r="AX140" s="23"/>
      <c r="AY140" s="23"/>
      <c r="AZ140" s="23"/>
      <c r="BA140" s="23"/>
      <c r="BB140" s="23"/>
      <c r="BC140" s="23"/>
      <c r="BD140" s="23"/>
      <c r="BE140" s="23"/>
      <c r="BF140" s="23"/>
      <c r="BG140" s="23"/>
      <c r="BH140" s="23"/>
      <c r="BI140" s="23"/>
      <c r="BJ140" s="23"/>
      <c r="BK140" s="23"/>
      <c r="BL140" s="23"/>
      <c r="BM140" s="23"/>
      <c r="BN140" s="23"/>
      <c r="BO140" s="23"/>
      <c r="BP140" s="23"/>
      <c r="BQ140" s="23"/>
      <c r="BR140" s="23"/>
      <c r="BS140" s="23"/>
      <c r="BT140" s="23"/>
      <c r="BU140" s="23"/>
      <c r="BV140" s="23"/>
      <c r="BW140" s="23"/>
      <c r="BX140" s="23"/>
      <c r="BY140" s="23"/>
      <c r="BZ140" s="23"/>
      <c r="CA140" s="23"/>
      <c r="CB140" s="23"/>
      <c r="CC140" s="23"/>
      <c r="CD140" s="23"/>
      <c r="CE140" s="23"/>
      <c r="CF140" s="23"/>
      <c r="CG140" s="23"/>
      <c r="CH140" s="23"/>
      <c r="CI140" s="23"/>
      <c r="CJ140" s="23"/>
      <c r="CK140" s="23"/>
      <c r="CL140" s="23"/>
      <c r="CM140" s="23"/>
      <c r="CN140" s="23"/>
      <c r="CO140" s="23"/>
      <c r="CP140" s="23"/>
      <c r="CQ140" s="23"/>
      <c r="CR140" s="23"/>
      <c r="CS140" s="23"/>
      <c r="CT140" s="23"/>
      <c r="CU140" s="23"/>
      <c r="CV140" s="23"/>
      <c r="CW140" s="23"/>
      <c r="CX140" s="23"/>
      <c r="CY140" s="23"/>
      <c r="CZ140" s="23"/>
      <c r="DA140" s="23"/>
      <c r="DB140" s="23"/>
      <c r="DC140" s="23"/>
      <c r="DD140" s="23"/>
      <c r="DE140" s="23"/>
      <c r="DF140" s="23"/>
      <c r="DG140" s="23"/>
      <c r="DH140" s="23"/>
      <c r="DI140" s="23"/>
      <c r="DJ140" s="23"/>
      <c r="DK140" s="23"/>
      <c r="DL140" s="23"/>
      <c r="DM140" s="23"/>
      <c r="DN140" s="23"/>
      <c r="DO140" s="23"/>
      <c r="DP140" s="23"/>
      <c r="DQ140" s="23"/>
      <c r="DR140" s="23"/>
      <c r="DS140" s="23"/>
      <c r="DT140" s="23"/>
      <c r="DU140" s="23"/>
      <c r="DV140" s="23"/>
      <c r="DW140" s="23"/>
      <c r="DX140" s="23"/>
      <c r="DY140" s="23"/>
      <c r="DZ140" s="23"/>
      <c r="EA140" s="23"/>
      <c r="EB140" s="23"/>
      <c r="EC140" s="23"/>
      <c r="ED140" s="23"/>
      <c r="EE140" s="23"/>
      <c r="EF140" s="23"/>
      <c r="EG140" s="23"/>
      <c r="EH140" s="23"/>
      <c r="EI140" s="23"/>
      <c r="EJ140" s="23"/>
      <c r="EK140" s="23"/>
      <c r="EL140" s="23"/>
      <c r="EM140" s="23"/>
      <c r="EN140" s="23"/>
      <c r="EO140" s="23"/>
      <c r="EP140" s="23"/>
      <c r="EQ140" s="23"/>
      <c r="ER140" s="23"/>
      <c r="ES140" s="23"/>
      <c r="ET140" s="23"/>
      <c r="EU140" s="23"/>
      <c r="EV140" s="23"/>
      <c r="EW140" s="23"/>
      <c r="EX140" s="23"/>
      <c r="EY140" s="23"/>
      <c r="EZ140" s="23"/>
      <c r="FA140" s="23"/>
      <c r="FB140" s="23"/>
      <c r="FC140" s="23"/>
      <c r="FD140" s="23"/>
      <c r="FE140" s="23"/>
      <c r="FF140" s="23"/>
      <c r="FG140" s="23"/>
      <c r="FH140" s="23"/>
      <c r="FI140" s="23"/>
      <c r="FJ140" s="23"/>
      <c r="FK140" s="23"/>
      <c r="FL140" s="23"/>
      <c r="FM140" s="23"/>
      <c r="FN140" s="23"/>
      <c r="FO140" s="23"/>
      <c r="FP140" s="23"/>
      <c r="FQ140" s="23"/>
      <c r="FR140" s="23"/>
      <c r="FS140" s="23"/>
      <c r="FT140" s="23"/>
      <c r="FU140" s="23"/>
      <c r="FV140" s="23"/>
      <c r="FW140" s="23"/>
      <c r="FX140" s="23"/>
      <c r="FY140" s="23"/>
      <c r="FZ140" s="23"/>
      <c r="GA140" s="23"/>
      <c r="GB140" s="23"/>
      <c r="GC140" s="23"/>
      <c r="GD140" s="23"/>
      <c r="GE140" s="23"/>
      <c r="GF140" s="23"/>
      <c r="GG140" s="23"/>
      <c r="GH140" s="23"/>
      <c r="GI140" s="23"/>
      <c r="GJ140" s="23"/>
      <c r="GK140" s="23"/>
      <c r="GL140" s="23"/>
      <c r="GM140" s="23"/>
      <c r="GN140" s="23"/>
      <c r="GO140" s="23"/>
      <c r="GP140" s="23"/>
      <c r="GQ140" s="23"/>
      <c r="GR140" s="23"/>
      <c r="GS140" s="23"/>
      <c r="GT140" s="23"/>
      <c r="GU140" s="23"/>
      <c r="GV140" s="23"/>
      <c r="GW140" s="23"/>
      <c r="GX140" s="23"/>
      <c r="GY140" s="23"/>
      <c r="GZ140" s="23"/>
      <c r="HA140" s="23"/>
      <c r="HB140" s="23"/>
      <c r="HC140" s="23"/>
      <c r="HD140" s="23"/>
      <c r="HE140" s="23"/>
      <c r="HF140" s="23"/>
      <c r="HG140" s="23"/>
      <c r="HH140" s="23"/>
      <c r="HI140" s="23"/>
      <c r="HJ140" s="23"/>
      <c r="HK140" s="23"/>
      <c r="HL140" s="23"/>
      <c r="HM140" s="23"/>
      <c r="HN140" s="23"/>
      <c r="HO140" s="23"/>
      <c r="HP140" s="23"/>
      <c r="HQ140" s="23"/>
      <c r="HR140" s="23"/>
      <c r="HS140" s="23"/>
      <c r="HT140" s="23"/>
      <c r="HU140" s="23"/>
      <c r="HV140" s="23"/>
      <c r="HW140" s="23"/>
    </row>
    <row r="141" spans="1:231" s="14" customFormat="1" ht="20.25" hidden="1" thickBot="1">
      <c r="A141" s="599"/>
      <c r="B141" s="1477"/>
      <c r="C141" s="1478"/>
      <c r="D141" s="1478"/>
      <c r="E141" s="2259"/>
      <c r="F141" s="2333"/>
      <c r="G141" s="2333"/>
      <c r="H141" s="2333"/>
      <c r="I141" s="2333"/>
      <c r="J141" s="2333"/>
      <c r="K141" s="2333"/>
      <c r="L141" s="2124"/>
      <c r="M141" s="72"/>
      <c r="N141" s="72"/>
      <c r="O141" s="23"/>
      <c r="P141" s="23"/>
      <c r="Q141" s="23"/>
      <c r="R141" s="23"/>
      <c r="S141" s="23"/>
      <c r="T141" s="23"/>
      <c r="U141" s="23"/>
      <c r="V141" s="23"/>
      <c r="W141" s="23"/>
      <c r="X141" s="23"/>
      <c r="Y141" s="23"/>
      <c r="Z141" s="23"/>
      <c r="AA141" s="23"/>
      <c r="AB141" s="23"/>
      <c r="AC141" s="23"/>
      <c r="AD141" s="23"/>
      <c r="AE141" s="23"/>
      <c r="AF141" s="23"/>
      <c r="AG141" s="23"/>
      <c r="AH141" s="23"/>
      <c r="AI141" s="23"/>
      <c r="AJ141" s="23"/>
      <c r="AK141" s="23"/>
      <c r="AL141" s="23"/>
      <c r="AM141" s="23"/>
      <c r="AN141" s="23"/>
      <c r="AO141" s="23"/>
      <c r="AP141" s="23"/>
      <c r="AQ141" s="23"/>
      <c r="AR141" s="23"/>
      <c r="AS141" s="23"/>
      <c r="AT141" s="23"/>
      <c r="AU141" s="23"/>
      <c r="AV141" s="23"/>
      <c r="AW141" s="23"/>
      <c r="AX141" s="23"/>
      <c r="AY141" s="23"/>
      <c r="AZ141" s="23"/>
      <c r="BA141" s="23"/>
      <c r="BB141" s="23"/>
      <c r="BC141" s="23"/>
      <c r="BD141" s="23"/>
      <c r="BE141" s="23"/>
      <c r="BF141" s="23"/>
      <c r="BG141" s="23"/>
      <c r="BH141" s="23"/>
      <c r="BI141" s="23"/>
      <c r="BJ141" s="23"/>
      <c r="BK141" s="23"/>
      <c r="BL141" s="23"/>
      <c r="BM141" s="23"/>
      <c r="BN141" s="23"/>
      <c r="BO141" s="23"/>
      <c r="BP141" s="23"/>
      <c r="BQ141" s="23"/>
      <c r="BR141" s="23"/>
      <c r="BS141" s="23"/>
      <c r="BT141" s="23"/>
      <c r="BU141" s="23"/>
      <c r="BV141" s="23"/>
      <c r="BW141" s="23"/>
      <c r="BX141" s="23"/>
      <c r="BY141" s="23"/>
      <c r="BZ141" s="23"/>
      <c r="CA141" s="23"/>
      <c r="CB141" s="23"/>
      <c r="CC141" s="23"/>
      <c r="CD141" s="23"/>
      <c r="CE141" s="23"/>
      <c r="CF141" s="23"/>
      <c r="CG141" s="23"/>
      <c r="CH141" s="23"/>
      <c r="CI141" s="23"/>
      <c r="CJ141" s="23"/>
      <c r="CK141" s="23"/>
      <c r="CL141" s="23"/>
      <c r="CM141" s="23"/>
      <c r="CN141" s="23"/>
      <c r="CO141" s="23"/>
      <c r="CP141" s="23"/>
      <c r="CQ141" s="23"/>
      <c r="CR141" s="23"/>
      <c r="CS141" s="23"/>
      <c r="CT141" s="23"/>
      <c r="CU141" s="23"/>
      <c r="CV141" s="23"/>
      <c r="CW141" s="23"/>
      <c r="CX141" s="23"/>
      <c r="CY141" s="23"/>
      <c r="CZ141" s="23"/>
      <c r="DA141" s="23"/>
      <c r="DB141" s="23"/>
      <c r="DC141" s="23"/>
      <c r="DD141" s="23"/>
      <c r="DE141" s="23"/>
      <c r="DF141" s="23"/>
      <c r="DG141" s="23"/>
      <c r="DH141" s="23"/>
      <c r="DI141" s="23"/>
      <c r="DJ141" s="23"/>
      <c r="DK141" s="23"/>
      <c r="DL141" s="23"/>
      <c r="DM141" s="23"/>
      <c r="DN141" s="23"/>
      <c r="DO141" s="23"/>
      <c r="DP141" s="23"/>
      <c r="DQ141" s="23"/>
      <c r="DR141" s="23"/>
      <c r="DS141" s="23"/>
      <c r="DT141" s="23"/>
      <c r="DU141" s="23"/>
      <c r="DV141" s="23"/>
      <c r="DW141" s="23"/>
      <c r="DX141" s="23"/>
      <c r="DY141" s="23"/>
      <c r="DZ141" s="23"/>
      <c r="EA141" s="23"/>
      <c r="EB141" s="23"/>
      <c r="EC141" s="23"/>
      <c r="ED141" s="23"/>
      <c r="EE141" s="23"/>
      <c r="EF141" s="23"/>
      <c r="EG141" s="23"/>
      <c r="EH141" s="23"/>
      <c r="EI141" s="23"/>
      <c r="EJ141" s="23"/>
      <c r="EK141" s="23"/>
      <c r="EL141" s="23"/>
      <c r="EM141" s="23"/>
      <c r="EN141" s="23"/>
      <c r="EO141" s="23"/>
      <c r="EP141" s="23"/>
      <c r="EQ141" s="23"/>
      <c r="ER141" s="23"/>
      <c r="ES141" s="23"/>
      <c r="ET141" s="23"/>
      <c r="EU141" s="23"/>
      <c r="EV141" s="23"/>
      <c r="EW141" s="23"/>
      <c r="EX141" s="23"/>
      <c r="EY141" s="23"/>
      <c r="EZ141" s="23"/>
      <c r="FA141" s="23"/>
      <c r="FB141" s="23"/>
      <c r="FC141" s="23"/>
      <c r="FD141" s="23"/>
      <c r="FE141" s="23"/>
      <c r="FF141" s="23"/>
      <c r="FG141" s="23"/>
      <c r="FH141" s="23"/>
      <c r="FI141" s="23"/>
      <c r="FJ141" s="23"/>
      <c r="FK141" s="23"/>
      <c r="FL141" s="23"/>
      <c r="FM141" s="23"/>
      <c r="FN141" s="23"/>
      <c r="FO141" s="23"/>
      <c r="FP141" s="23"/>
      <c r="FQ141" s="23"/>
      <c r="FR141" s="23"/>
      <c r="FS141" s="23"/>
      <c r="FT141" s="23"/>
      <c r="FU141" s="23"/>
      <c r="FV141" s="23"/>
      <c r="FW141" s="23"/>
      <c r="FX141" s="23"/>
      <c r="FY141" s="23"/>
      <c r="FZ141" s="23"/>
      <c r="GA141" s="23"/>
      <c r="GB141" s="23"/>
      <c r="GC141" s="23"/>
      <c r="GD141" s="23"/>
      <c r="GE141" s="23"/>
      <c r="GF141" s="23"/>
      <c r="GG141" s="23"/>
      <c r="GH141" s="23"/>
      <c r="GI141" s="23"/>
      <c r="GJ141" s="23"/>
      <c r="GK141" s="23"/>
      <c r="GL141" s="23"/>
      <c r="GM141" s="23"/>
      <c r="GN141" s="23"/>
      <c r="GO141" s="23"/>
      <c r="GP141" s="23"/>
      <c r="GQ141" s="23"/>
      <c r="GR141" s="23"/>
      <c r="GS141" s="23"/>
      <c r="GT141" s="23"/>
      <c r="GU141" s="23"/>
      <c r="GV141" s="23"/>
      <c r="GW141" s="23"/>
      <c r="GX141" s="23"/>
      <c r="GY141" s="23"/>
      <c r="GZ141" s="23"/>
      <c r="HA141" s="23"/>
      <c r="HB141" s="23"/>
      <c r="HC141" s="23"/>
      <c r="HD141" s="23"/>
      <c r="HE141" s="23"/>
      <c r="HF141" s="23"/>
      <c r="HG141" s="23"/>
      <c r="HH141" s="23"/>
      <c r="HI141" s="23"/>
      <c r="HJ141" s="23"/>
      <c r="HK141" s="23"/>
      <c r="HL141" s="23"/>
      <c r="HM141" s="23"/>
      <c r="HN141" s="23"/>
      <c r="HO141" s="23"/>
      <c r="HP141" s="23"/>
      <c r="HQ141" s="23"/>
      <c r="HR141" s="23"/>
      <c r="HS141" s="23"/>
      <c r="HT141" s="23"/>
      <c r="HU141" s="23"/>
      <c r="HV141" s="23"/>
      <c r="HW141" s="23"/>
    </row>
    <row r="142" spans="1:231" s="14" customFormat="1" ht="20.25" hidden="1" thickTop="1">
      <c r="A142" s="599"/>
      <c r="B142" s="2271" t="s">
        <v>3350</v>
      </c>
      <c r="C142" s="2272" t="s">
        <v>4815</v>
      </c>
      <c r="D142" s="2272">
        <v>44391</v>
      </c>
      <c r="E142" s="2294">
        <v>44406</v>
      </c>
      <c r="F142" s="1535" t="s">
        <v>4325</v>
      </c>
      <c r="G142" s="1535" t="s">
        <v>5036</v>
      </c>
      <c r="H142" s="1535">
        <v>44407</v>
      </c>
      <c r="I142" s="2332">
        <f>H142+23</f>
        <v>44430</v>
      </c>
      <c r="J142" s="2332">
        <f>H142+27</f>
        <v>44434</v>
      </c>
      <c r="K142" s="2332">
        <f>H142+30</f>
        <v>44437</v>
      </c>
      <c r="L142" s="2124"/>
      <c r="M142" s="72"/>
      <c r="N142" s="72"/>
      <c r="O142" s="23"/>
      <c r="P142" s="23"/>
      <c r="Q142" s="23"/>
      <c r="R142" s="23"/>
      <c r="S142" s="23"/>
      <c r="T142" s="23"/>
      <c r="U142" s="23"/>
      <c r="V142" s="23"/>
      <c r="W142" s="23"/>
      <c r="X142" s="23"/>
      <c r="Y142" s="23"/>
      <c r="Z142" s="23"/>
      <c r="AA142" s="23"/>
      <c r="AB142" s="23"/>
      <c r="AC142" s="23"/>
      <c r="AD142" s="23"/>
      <c r="AE142" s="23"/>
      <c r="AF142" s="23"/>
      <c r="AG142" s="23"/>
      <c r="AH142" s="23"/>
      <c r="AI142" s="23"/>
      <c r="AJ142" s="23"/>
      <c r="AK142" s="23"/>
      <c r="AL142" s="23"/>
      <c r="AM142" s="23"/>
      <c r="AN142" s="23"/>
      <c r="AO142" s="23"/>
      <c r="AP142" s="23"/>
      <c r="AQ142" s="23"/>
      <c r="AR142" s="23"/>
      <c r="AS142" s="23"/>
      <c r="AT142" s="23"/>
      <c r="AU142" s="23"/>
      <c r="AV142" s="23"/>
      <c r="AW142" s="23"/>
      <c r="AX142" s="23"/>
      <c r="AY142" s="23"/>
      <c r="AZ142" s="23"/>
      <c r="BA142" s="23"/>
      <c r="BB142" s="23"/>
      <c r="BC142" s="23"/>
      <c r="BD142" s="23"/>
      <c r="BE142" s="23"/>
      <c r="BF142" s="23"/>
      <c r="BG142" s="23"/>
      <c r="BH142" s="23"/>
      <c r="BI142" s="23"/>
      <c r="BJ142" s="23"/>
      <c r="BK142" s="23"/>
      <c r="BL142" s="23"/>
      <c r="BM142" s="23"/>
      <c r="BN142" s="23"/>
      <c r="BO142" s="23"/>
      <c r="BP142" s="23"/>
      <c r="BQ142" s="23"/>
      <c r="BR142" s="23"/>
      <c r="BS142" s="23"/>
      <c r="BT142" s="23"/>
      <c r="BU142" s="23"/>
      <c r="BV142" s="23"/>
      <c r="BW142" s="23"/>
      <c r="BX142" s="23"/>
      <c r="BY142" s="23"/>
      <c r="BZ142" s="23"/>
      <c r="CA142" s="23"/>
      <c r="CB142" s="23"/>
      <c r="CC142" s="23"/>
      <c r="CD142" s="23"/>
      <c r="CE142" s="23"/>
      <c r="CF142" s="23"/>
      <c r="CG142" s="23"/>
      <c r="CH142" s="23"/>
      <c r="CI142" s="23"/>
      <c r="CJ142" s="23"/>
      <c r="CK142" s="23"/>
      <c r="CL142" s="23"/>
      <c r="CM142" s="23"/>
      <c r="CN142" s="23"/>
      <c r="CO142" s="23"/>
      <c r="CP142" s="23"/>
      <c r="CQ142" s="23"/>
      <c r="CR142" s="23"/>
      <c r="CS142" s="23"/>
      <c r="CT142" s="23"/>
      <c r="CU142" s="23"/>
      <c r="CV142" s="23"/>
      <c r="CW142" s="23"/>
      <c r="CX142" s="23"/>
      <c r="CY142" s="23"/>
      <c r="CZ142" s="23"/>
      <c r="DA142" s="23"/>
      <c r="DB142" s="23"/>
      <c r="DC142" s="23"/>
      <c r="DD142" s="23"/>
      <c r="DE142" s="23"/>
      <c r="DF142" s="23"/>
      <c r="DG142" s="23"/>
      <c r="DH142" s="23"/>
      <c r="DI142" s="23"/>
      <c r="DJ142" s="23"/>
      <c r="DK142" s="23"/>
      <c r="DL142" s="23"/>
      <c r="DM142" s="23"/>
      <c r="DN142" s="23"/>
      <c r="DO142" s="23"/>
      <c r="DP142" s="23"/>
      <c r="DQ142" s="23"/>
      <c r="DR142" s="23"/>
      <c r="DS142" s="23"/>
      <c r="DT142" s="23"/>
      <c r="DU142" s="23"/>
      <c r="DV142" s="23"/>
      <c r="DW142" s="23"/>
      <c r="DX142" s="23"/>
      <c r="DY142" s="23"/>
      <c r="DZ142" s="23"/>
      <c r="EA142" s="23"/>
      <c r="EB142" s="23"/>
      <c r="EC142" s="23"/>
      <c r="ED142" s="23"/>
      <c r="EE142" s="23"/>
      <c r="EF142" s="23"/>
      <c r="EG142" s="23"/>
      <c r="EH142" s="23"/>
      <c r="EI142" s="23"/>
      <c r="EJ142" s="23"/>
      <c r="EK142" s="23"/>
      <c r="EL142" s="23"/>
      <c r="EM142" s="23"/>
      <c r="EN142" s="23"/>
      <c r="EO142" s="23"/>
      <c r="EP142" s="23"/>
      <c r="EQ142" s="23"/>
      <c r="ER142" s="23"/>
      <c r="ES142" s="23"/>
      <c r="ET142" s="23"/>
      <c r="EU142" s="23"/>
      <c r="EV142" s="23"/>
      <c r="EW142" s="23"/>
      <c r="EX142" s="23"/>
      <c r="EY142" s="23"/>
      <c r="EZ142" s="23"/>
      <c r="FA142" s="23"/>
      <c r="FB142" s="23"/>
      <c r="FC142" s="23"/>
      <c r="FD142" s="23"/>
      <c r="FE142" s="23"/>
      <c r="FF142" s="23"/>
      <c r="FG142" s="23"/>
      <c r="FH142" s="23"/>
      <c r="FI142" s="23"/>
      <c r="FJ142" s="23"/>
      <c r="FK142" s="23"/>
      <c r="FL142" s="23"/>
      <c r="FM142" s="23"/>
      <c r="FN142" s="23"/>
      <c r="FO142" s="23"/>
      <c r="FP142" s="23"/>
      <c r="FQ142" s="23"/>
      <c r="FR142" s="23"/>
      <c r="FS142" s="23"/>
      <c r="FT142" s="23"/>
      <c r="FU142" s="23"/>
      <c r="FV142" s="23"/>
      <c r="FW142" s="23"/>
      <c r="FX142" s="23"/>
      <c r="FY142" s="23"/>
      <c r="FZ142" s="23"/>
      <c r="GA142" s="23"/>
      <c r="GB142" s="23"/>
      <c r="GC142" s="23"/>
      <c r="GD142" s="23"/>
      <c r="GE142" s="23"/>
      <c r="GF142" s="23"/>
      <c r="GG142" s="23"/>
      <c r="GH142" s="23"/>
      <c r="GI142" s="23"/>
      <c r="GJ142" s="23"/>
      <c r="GK142" s="23"/>
      <c r="GL142" s="23"/>
      <c r="GM142" s="23"/>
      <c r="GN142" s="23"/>
      <c r="GO142" s="23"/>
      <c r="GP142" s="23"/>
      <c r="GQ142" s="23"/>
      <c r="GR142" s="23"/>
      <c r="GS142" s="23"/>
      <c r="GT142" s="23"/>
      <c r="GU142" s="23"/>
      <c r="GV142" s="23"/>
      <c r="GW142" s="23"/>
      <c r="GX142" s="23"/>
      <c r="GY142" s="23"/>
      <c r="GZ142" s="23"/>
      <c r="HA142" s="23"/>
      <c r="HB142" s="23"/>
      <c r="HC142" s="23"/>
      <c r="HD142" s="23"/>
      <c r="HE142" s="23"/>
      <c r="HF142" s="23"/>
      <c r="HG142" s="23"/>
      <c r="HH142" s="23"/>
      <c r="HI142" s="23"/>
      <c r="HJ142" s="23"/>
      <c r="HK142" s="23"/>
      <c r="HL142" s="23"/>
      <c r="HM142" s="23"/>
      <c r="HN142" s="23"/>
      <c r="HO142" s="23"/>
      <c r="HP142" s="23"/>
      <c r="HQ142" s="23"/>
      <c r="HR142" s="23"/>
      <c r="HS142" s="23"/>
      <c r="HT142" s="23"/>
      <c r="HU142" s="23"/>
      <c r="HV142" s="23"/>
      <c r="HW142" s="23"/>
    </row>
    <row r="143" spans="1:231" s="14" customFormat="1" ht="20.25" hidden="1" thickBot="1">
      <c r="A143" s="599"/>
      <c r="B143" s="1477"/>
      <c r="C143" s="1478"/>
      <c r="D143" s="1478"/>
      <c r="E143" s="2296"/>
      <c r="F143" s="2333"/>
      <c r="G143" s="2333"/>
      <c r="H143" s="2333"/>
      <c r="I143" s="2333"/>
      <c r="J143" s="2333"/>
      <c r="K143" s="2333"/>
      <c r="L143" s="2124"/>
      <c r="M143" s="72"/>
      <c r="N143" s="72"/>
      <c r="O143" s="23"/>
      <c r="P143" s="23"/>
      <c r="Q143" s="23"/>
      <c r="R143" s="23"/>
      <c r="S143" s="23"/>
      <c r="T143" s="23"/>
      <c r="U143" s="23"/>
      <c r="V143" s="23"/>
      <c r="W143" s="23"/>
      <c r="X143" s="23"/>
      <c r="Y143" s="23"/>
      <c r="Z143" s="23"/>
      <c r="AA143" s="23"/>
      <c r="AB143" s="23"/>
      <c r="AC143" s="23"/>
      <c r="AD143" s="23"/>
      <c r="AE143" s="23"/>
      <c r="AF143" s="23"/>
      <c r="AG143" s="23"/>
      <c r="AH143" s="23"/>
      <c r="AI143" s="23"/>
      <c r="AJ143" s="23"/>
      <c r="AK143" s="23"/>
      <c r="AL143" s="23"/>
      <c r="AM143" s="23"/>
      <c r="AN143" s="23"/>
      <c r="AO143" s="23"/>
      <c r="AP143" s="23"/>
      <c r="AQ143" s="23"/>
      <c r="AR143" s="23"/>
      <c r="AS143" s="23"/>
      <c r="AT143" s="23"/>
      <c r="AU143" s="23"/>
      <c r="AV143" s="23"/>
      <c r="AW143" s="23"/>
      <c r="AX143" s="23"/>
      <c r="AY143" s="23"/>
      <c r="AZ143" s="23"/>
      <c r="BA143" s="23"/>
      <c r="BB143" s="23"/>
      <c r="BC143" s="23"/>
      <c r="BD143" s="23"/>
      <c r="BE143" s="23"/>
      <c r="BF143" s="23"/>
      <c r="BG143" s="23"/>
      <c r="BH143" s="23"/>
      <c r="BI143" s="23"/>
      <c r="BJ143" s="23"/>
      <c r="BK143" s="23"/>
      <c r="BL143" s="23"/>
      <c r="BM143" s="23"/>
      <c r="BN143" s="23"/>
      <c r="BO143" s="23"/>
      <c r="BP143" s="23"/>
      <c r="BQ143" s="23"/>
      <c r="BR143" s="23"/>
      <c r="BS143" s="23"/>
      <c r="BT143" s="23"/>
      <c r="BU143" s="23"/>
      <c r="BV143" s="23"/>
      <c r="BW143" s="23"/>
      <c r="BX143" s="23"/>
      <c r="BY143" s="23"/>
      <c r="BZ143" s="23"/>
      <c r="CA143" s="23"/>
      <c r="CB143" s="23"/>
      <c r="CC143" s="23"/>
      <c r="CD143" s="23"/>
      <c r="CE143" s="23"/>
      <c r="CF143" s="23"/>
      <c r="CG143" s="23"/>
      <c r="CH143" s="23"/>
      <c r="CI143" s="23"/>
      <c r="CJ143" s="23"/>
      <c r="CK143" s="23"/>
      <c r="CL143" s="23"/>
      <c r="CM143" s="23"/>
      <c r="CN143" s="23"/>
      <c r="CO143" s="23"/>
      <c r="CP143" s="23"/>
      <c r="CQ143" s="23"/>
      <c r="CR143" s="23"/>
      <c r="CS143" s="23"/>
      <c r="CT143" s="23"/>
      <c r="CU143" s="23"/>
      <c r="CV143" s="23"/>
      <c r="CW143" s="23"/>
      <c r="CX143" s="23"/>
      <c r="CY143" s="23"/>
      <c r="CZ143" s="23"/>
      <c r="DA143" s="23"/>
      <c r="DB143" s="23"/>
      <c r="DC143" s="23"/>
      <c r="DD143" s="23"/>
      <c r="DE143" s="23"/>
      <c r="DF143" s="23"/>
      <c r="DG143" s="23"/>
      <c r="DH143" s="23"/>
      <c r="DI143" s="23"/>
      <c r="DJ143" s="23"/>
      <c r="DK143" s="23"/>
      <c r="DL143" s="23"/>
      <c r="DM143" s="23"/>
      <c r="DN143" s="23"/>
      <c r="DO143" s="23"/>
      <c r="DP143" s="23"/>
      <c r="DQ143" s="23"/>
      <c r="DR143" s="23"/>
      <c r="DS143" s="23"/>
      <c r="DT143" s="23"/>
      <c r="DU143" s="23"/>
      <c r="DV143" s="23"/>
      <c r="DW143" s="23"/>
      <c r="DX143" s="23"/>
      <c r="DY143" s="23"/>
      <c r="DZ143" s="23"/>
      <c r="EA143" s="23"/>
      <c r="EB143" s="23"/>
      <c r="EC143" s="23"/>
      <c r="ED143" s="23"/>
      <c r="EE143" s="23"/>
      <c r="EF143" s="23"/>
      <c r="EG143" s="23"/>
      <c r="EH143" s="23"/>
      <c r="EI143" s="23"/>
      <c r="EJ143" s="23"/>
      <c r="EK143" s="23"/>
      <c r="EL143" s="23"/>
      <c r="EM143" s="23"/>
      <c r="EN143" s="23"/>
      <c r="EO143" s="23"/>
      <c r="EP143" s="23"/>
      <c r="EQ143" s="23"/>
      <c r="ER143" s="23"/>
      <c r="ES143" s="23"/>
      <c r="ET143" s="23"/>
      <c r="EU143" s="23"/>
      <c r="EV143" s="23"/>
      <c r="EW143" s="23"/>
      <c r="EX143" s="23"/>
      <c r="EY143" s="23"/>
      <c r="EZ143" s="23"/>
      <c r="FA143" s="23"/>
      <c r="FB143" s="23"/>
      <c r="FC143" s="23"/>
      <c r="FD143" s="23"/>
      <c r="FE143" s="23"/>
      <c r="FF143" s="23"/>
      <c r="FG143" s="23"/>
      <c r="FH143" s="23"/>
      <c r="FI143" s="23"/>
      <c r="FJ143" s="23"/>
      <c r="FK143" s="23"/>
      <c r="FL143" s="23"/>
      <c r="FM143" s="23"/>
      <c r="FN143" s="23"/>
      <c r="FO143" s="23"/>
      <c r="FP143" s="23"/>
      <c r="FQ143" s="23"/>
      <c r="FR143" s="23"/>
      <c r="FS143" s="23"/>
      <c r="FT143" s="23"/>
      <c r="FU143" s="23"/>
      <c r="FV143" s="23"/>
      <c r="FW143" s="23"/>
      <c r="FX143" s="23"/>
      <c r="FY143" s="23"/>
      <c r="FZ143" s="23"/>
      <c r="GA143" s="23"/>
      <c r="GB143" s="23"/>
      <c r="GC143" s="23"/>
      <c r="GD143" s="23"/>
      <c r="GE143" s="23"/>
      <c r="GF143" s="23"/>
      <c r="GG143" s="23"/>
      <c r="GH143" s="23"/>
      <c r="GI143" s="23"/>
      <c r="GJ143" s="23"/>
      <c r="GK143" s="23"/>
      <c r="GL143" s="23"/>
      <c r="GM143" s="23"/>
      <c r="GN143" s="23"/>
      <c r="GO143" s="23"/>
      <c r="GP143" s="23"/>
      <c r="GQ143" s="23"/>
      <c r="GR143" s="23"/>
      <c r="GS143" s="23"/>
      <c r="GT143" s="23"/>
      <c r="GU143" s="23"/>
      <c r="GV143" s="23"/>
      <c r="GW143" s="23"/>
      <c r="GX143" s="23"/>
      <c r="GY143" s="23"/>
      <c r="GZ143" s="23"/>
      <c r="HA143" s="23"/>
      <c r="HB143" s="23"/>
      <c r="HC143" s="23"/>
      <c r="HD143" s="23"/>
      <c r="HE143" s="23"/>
      <c r="HF143" s="23"/>
      <c r="HG143" s="23"/>
      <c r="HH143" s="23"/>
      <c r="HI143" s="23"/>
      <c r="HJ143" s="23"/>
      <c r="HK143" s="23"/>
      <c r="HL143" s="23"/>
      <c r="HM143" s="23"/>
      <c r="HN143" s="23"/>
      <c r="HO143" s="23"/>
      <c r="HP143" s="23"/>
      <c r="HQ143" s="23"/>
      <c r="HR143" s="23"/>
      <c r="HS143" s="23"/>
      <c r="HT143" s="23"/>
      <c r="HU143" s="23"/>
      <c r="HV143" s="23"/>
      <c r="HW143" s="23"/>
    </row>
    <row r="144" spans="1:231" s="14" customFormat="1" ht="20.25" hidden="1" thickTop="1">
      <c r="A144" s="599"/>
      <c r="B144" s="2271" t="s">
        <v>2380</v>
      </c>
      <c r="C144" s="2272" t="s">
        <v>4818</v>
      </c>
      <c r="D144" s="2272">
        <v>44428</v>
      </c>
      <c r="E144" s="2294">
        <v>44411</v>
      </c>
      <c r="F144" s="1535" t="s">
        <v>5016</v>
      </c>
      <c r="G144" s="1535" t="s">
        <v>5037</v>
      </c>
      <c r="H144" s="1535">
        <v>44414</v>
      </c>
      <c r="I144" s="2332">
        <f>H144+23</f>
        <v>44437</v>
      </c>
      <c r="J144" s="2332">
        <f>H144+27</f>
        <v>44441</v>
      </c>
      <c r="K144" s="2332">
        <f>H144+30</f>
        <v>44444</v>
      </c>
      <c r="L144" s="2124"/>
      <c r="M144" s="72"/>
      <c r="N144" s="72"/>
      <c r="O144" s="23"/>
      <c r="P144" s="23"/>
      <c r="Q144" s="23"/>
      <c r="R144" s="23"/>
      <c r="S144" s="23"/>
      <c r="T144" s="23"/>
      <c r="U144" s="23"/>
      <c r="V144" s="23"/>
      <c r="W144" s="23"/>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3"/>
      <c r="AT144" s="23"/>
      <c r="AU144" s="23"/>
      <c r="AV144" s="23"/>
      <c r="AW144" s="23"/>
      <c r="AX144" s="23"/>
      <c r="AY144" s="23"/>
      <c r="AZ144" s="23"/>
      <c r="BA144" s="23"/>
      <c r="BB144" s="23"/>
      <c r="BC144" s="23"/>
      <c r="BD144" s="23"/>
      <c r="BE144" s="23"/>
      <c r="BF144" s="23"/>
      <c r="BG144" s="23"/>
      <c r="BH144" s="23"/>
      <c r="BI144" s="23"/>
      <c r="BJ144" s="23"/>
      <c r="BK144" s="23"/>
      <c r="BL144" s="23"/>
      <c r="BM144" s="23"/>
      <c r="BN144" s="23"/>
      <c r="BO144" s="23"/>
      <c r="BP144" s="23"/>
      <c r="BQ144" s="23"/>
      <c r="BR144" s="23"/>
      <c r="BS144" s="23"/>
      <c r="BT144" s="23"/>
      <c r="BU144" s="23"/>
      <c r="BV144" s="23"/>
      <c r="BW144" s="23"/>
      <c r="BX144" s="23"/>
      <c r="BY144" s="23"/>
      <c r="BZ144" s="23"/>
      <c r="CA144" s="23"/>
      <c r="CB144" s="23"/>
      <c r="CC144" s="23"/>
      <c r="CD144" s="23"/>
      <c r="CE144" s="23"/>
      <c r="CF144" s="23"/>
      <c r="CG144" s="23"/>
      <c r="CH144" s="23"/>
      <c r="CI144" s="23"/>
      <c r="CJ144" s="23"/>
      <c r="CK144" s="23"/>
      <c r="CL144" s="23"/>
      <c r="CM144" s="23"/>
      <c r="CN144" s="23"/>
      <c r="CO144" s="23"/>
      <c r="CP144" s="23"/>
      <c r="CQ144" s="23"/>
      <c r="CR144" s="23"/>
      <c r="CS144" s="23"/>
      <c r="CT144" s="23"/>
      <c r="CU144" s="23"/>
      <c r="CV144" s="23"/>
      <c r="CW144" s="23"/>
      <c r="CX144" s="23"/>
      <c r="CY144" s="23"/>
      <c r="CZ144" s="23"/>
      <c r="DA144" s="23"/>
      <c r="DB144" s="23"/>
      <c r="DC144" s="23"/>
      <c r="DD144" s="23"/>
      <c r="DE144" s="23"/>
      <c r="DF144" s="23"/>
      <c r="DG144" s="23"/>
      <c r="DH144" s="23"/>
      <c r="DI144" s="23"/>
      <c r="DJ144" s="23"/>
      <c r="DK144" s="23"/>
      <c r="DL144" s="23"/>
      <c r="DM144" s="23"/>
      <c r="DN144" s="23"/>
      <c r="DO144" s="23"/>
      <c r="DP144" s="23"/>
      <c r="DQ144" s="23"/>
      <c r="DR144" s="23"/>
      <c r="DS144" s="23"/>
      <c r="DT144" s="23"/>
      <c r="DU144" s="23"/>
      <c r="DV144" s="23"/>
      <c r="DW144" s="23"/>
      <c r="DX144" s="23"/>
      <c r="DY144" s="23"/>
      <c r="DZ144" s="23"/>
      <c r="EA144" s="23"/>
      <c r="EB144" s="23"/>
      <c r="EC144" s="23"/>
      <c r="ED144" s="23"/>
      <c r="EE144" s="23"/>
      <c r="EF144" s="23"/>
      <c r="EG144" s="23"/>
      <c r="EH144" s="23"/>
      <c r="EI144" s="23"/>
      <c r="EJ144" s="23"/>
      <c r="EK144" s="23"/>
      <c r="EL144" s="23"/>
      <c r="EM144" s="23"/>
      <c r="EN144" s="23"/>
      <c r="EO144" s="23"/>
      <c r="EP144" s="23"/>
      <c r="EQ144" s="23"/>
      <c r="ER144" s="23"/>
      <c r="ES144" s="23"/>
      <c r="ET144" s="23"/>
      <c r="EU144" s="23"/>
      <c r="EV144" s="23"/>
      <c r="EW144" s="23"/>
      <c r="EX144" s="23"/>
      <c r="EY144" s="23"/>
      <c r="EZ144" s="23"/>
      <c r="FA144" s="23"/>
      <c r="FB144" s="23"/>
      <c r="FC144" s="23"/>
      <c r="FD144" s="23"/>
      <c r="FE144" s="23"/>
      <c r="FF144" s="23"/>
      <c r="FG144" s="23"/>
      <c r="FH144" s="23"/>
      <c r="FI144" s="23"/>
      <c r="FJ144" s="23"/>
      <c r="FK144" s="23"/>
      <c r="FL144" s="23"/>
      <c r="FM144" s="23"/>
      <c r="FN144" s="23"/>
      <c r="FO144" s="23"/>
      <c r="FP144" s="23"/>
      <c r="FQ144" s="23"/>
      <c r="FR144" s="23"/>
      <c r="FS144" s="23"/>
      <c r="FT144" s="23"/>
      <c r="FU144" s="23"/>
      <c r="FV144" s="23"/>
      <c r="FW144" s="23"/>
      <c r="FX144" s="23"/>
      <c r="FY144" s="23"/>
      <c r="FZ144" s="23"/>
      <c r="GA144" s="23"/>
      <c r="GB144" s="23"/>
      <c r="GC144" s="23"/>
      <c r="GD144" s="23"/>
      <c r="GE144" s="23"/>
      <c r="GF144" s="23"/>
      <c r="GG144" s="23"/>
      <c r="GH144" s="23"/>
      <c r="GI144" s="23"/>
      <c r="GJ144" s="23"/>
      <c r="GK144" s="23"/>
      <c r="GL144" s="23"/>
      <c r="GM144" s="23"/>
      <c r="GN144" s="23"/>
      <c r="GO144" s="23"/>
      <c r="GP144" s="23"/>
      <c r="GQ144" s="23"/>
      <c r="GR144" s="23"/>
      <c r="GS144" s="23"/>
      <c r="GT144" s="23"/>
      <c r="GU144" s="23"/>
      <c r="GV144" s="23"/>
      <c r="GW144" s="23"/>
      <c r="GX144" s="23"/>
      <c r="GY144" s="23"/>
      <c r="GZ144" s="23"/>
      <c r="HA144" s="23"/>
      <c r="HB144" s="23"/>
      <c r="HC144" s="23"/>
      <c r="HD144" s="23"/>
      <c r="HE144" s="23"/>
      <c r="HF144" s="23"/>
      <c r="HG144" s="23"/>
      <c r="HH144" s="23"/>
      <c r="HI144" s="23"/>
      <c r="HJ144" s="23"/>
      <c r="HK144" s="23"/>
      <c r="HL144" s="23"/>
      <c r="HM144" s="23"/>
      <c r="HN144" s="23"/>
      <c r="HO144" s="23"/>
      <c r="HP144" s="23"/>
      <c r="HQ144" s="23"/>
      <c r="HR144" s="23"/>
      <c r="HS144" s="23"/>
      <c r="HT144" s="23"/>
      <c r="HU144" s="23"/>
      <c r="HV144" s="23"/>
      <c r="HW144" s="23"/>
    </row>
    <row r="145" spans="1:231" s="14" customFormat="1" ht="20.25" hidden="1" thickBot="1">
      <c r="A145" s="599"/>
      <c r="B145" s="1477"/>
      <c r="C145" s="1478"/>
      <c r="D145" s="1478"/>
      <c r="E145" s="2296"/>
      <c r="F145" s="2333"/>
      <c r="G145" s="2333"/>
      <c r="H145" s="2333"/>
      <c r="I145" s="2333"/>
      <c r="J145" s="2333"/>
      <c r="K145" s="2333"/>
      <c r="L145" s="2124"/>
      <c r="M145" s="72"/>
      <c r="N145" s="72"/>
      <c r="O145" s="23"/>
      <c r="P145" s="23"/>
      <c r="Q145" s="23"/>
      <c r="R145" s="23"/>
      <c r="S145" s="23"/>
      <c r="T145" s="23"/>
      <c r="U145" s="23"/>
      <c r="V145" s="23"/>
      <c r="W145" s="23"/>
      <c r="X145" s="23"/>
      <c r="Y145" s="23"/>
      <c r="Z145" s="23"/>
      <c r="AA145" s="23"/>
      <c r="AB145" s="23"/>
      <c r="AC145" s="23"/>
      <c r="AD145" s="23"/>
      <c r="AE145" s="23"/>
      <c r="AF145" s="23"/>
      <c r="AG145" s="23"/>
      <c r="AH145" s="23"/>
      <c r="AI145" s="23"/>
      <c r="AJ145" s="23"/>
      <c r="AK145" s="23"/>
      <c r="AL145" s="23"/>
      <c r="AM145" s="23"/>
      <c r="AN145" s="23"/>
      <c r="AO145" s="23"/>
      <c r="AP145" s="23"/>
      <c r="AQ145" s="23"/>
      <c r="AR145" s="23"/>
      <c r="AS145" s="23"/>
      <c r="AT145" s="23"/>
      <c r="AU145" s="23"/>
      <c r="AV145" s="23"/>
      <c r="AW145" s="23"/>
      <c r="AX145" s="23"/>
      <c r="AY145" s="23"/>
      <c r="AZ145" s="23"/>
      <c r="BA145" s="23"/>
      <c r="BB145" s="23"/>
      <c r="BC145" s="23"/>
      <c r="BD145" s="23"/>
      <c r="BE145" s="23"/>
      <c r="BF145" s="23"/>
      <c r="BG145" s="23"/>
      <c r="BH145" s="23"/>
      <c r="BI145" s="23"/>
      <c r="BJ145" s="23"/>
      <c r="BK145" s="23"/>
      <c r="BL145" s="23"/>
      <c r="BM145" s="23"/>
      <c r="BN145" s="23"/>
      <c r="BO145" s="23"/>
      <c r="BP145" s="23"/>
      <c r="BQ145" s="23"/>
      <c r="BR145" s="23"/>
      <c r="BS145" s="23"/>
      <c r="BT145" s="23"/>
      <c r="BU145" s="23"/>
      <c r="BV145" s="23"/>
      <c r="BW145" s="23"/>
      <c r="BX145" s="23"/>
      <c r="BY145" s="23"/>
      <c r="BZ145" s="23"/>
      <c r="CA145" s="23"/>
      <c r="CB145" s="23"/>
      <c r="CC145" s="23"/>
      <c r="CD145" s="23"/>
      <c r="CE145" s="23"/>
      <c r="CF145" s="23"/>
      <c r="CG145" s="23"/>
      <c r="CH145" s="23"/>
      <c r="CI145" s="23"/>
      <c r="CJ145" s="23"/>
      <c r="CK145" s="23"/>
      <c r="CL145" s="23"/>
      <c r="CM145" s="23"/>
      <c r="CN145" s="23"/>
      <c r="CO145" s="23"/>
      <c r="CP145" s="23"/>
      <c r="CQ145" s="23"/>
      <c r="CR145" s="23"/>
      <c r="CS145" s="23"/>
      <c r="CT145" s="23"/>
      <c r="CU145" s="23"/>
      <c r="CV145" s="23"/>
      <c r="CW145" s="23"/>
      <c r="CX145" s="23"/>
      <c r="CY145" s="23"/>
      <c r="CZ145" s="23"/>
      <c r="DA145" s="23"/>
      <c r="DB145" s="23"/>
      <c r="DC145" s="23"/>
      <c r="DD145" s="23"/>
      <c r="DE145" s="23"/>
      <c r="DF145" s="23"/>
      <c r="DG145" s="23"/>
      <c r="DH145" s="23"/>
      <c r="DI145" s="23"/>
      <c r="DJ145" s="23"/>
      <c r="DK145" s="23"/>
      <c r="DL145" s="23"/>
      <c r="DM145" s="23"/>
      <c r="DN145" s="23"/>
      <c r="DO145" s="23"/>
      <c r="DP145" s="23"/>
      <c r="DQ145" s="23"/>
      <c r="DR145" s="23"/>
      <c r="DS145" s="23"/>
      <c r="DT145" s="23"/>
      <c r="DU145" s="23"/>
      <c r="DV145" s="23"/>
      <c r="DW145" s="23"/>
      <c r="DX145" s="23"/>
      <c r="DY145" s="23"/>
      <c r="DZ145" s="23"/>
      <c r="EA145" s="23"/>
      <c r="EB145" s="23"/>
      <c r="EC145" s="23"/>
      <c r="ED145" s="23"/>
      <c r="EE145" s="23"/>
      <c r="EF145" s="23"/>
      <c r="EG145" s="23"/>
      <c r="EH145" s="23"/>
      <c r="EI145" s="23"/>
      <c r="EJ145" s="23"/>
      <c r="EK145" s="23"/>
      <c r="EL145" s="23"/>
      <c r="EM145" s="23"/>
      <c r="EN145" s="23"/>
      <c r="EO145" s="23"/>
      <c r="EP145" s="23"/>
      <c r="EQ145" s="23"/>
      <c r="ER145" s="23"/>
      <c r="ES145" s="23"/>
      <c r="ET145" s="23"/>
      <c r="EU145" s="23"/>
      <c r="EV145" s="23"/>
      <c r="EW145" s="23"/>
      <c r="EX145" s="23"/>
      <c r="EY145" s="23"/>
      <c r="EZ145" s="23"/>
      <c r="FA145" s="23"/>
      <c r="FB145" s="23"/>
      <c r="FC145" s="23"/>
      <c r="FD145" s="23"/>
      <c r="FE145" s="23"/>
      <c r="FF145" s="23"/>
      <c r="FG145" s="23"/>
      <c r="FH145" s="23"/>
      <c r="FI145" s="23"/>
      <c r="FJ145" s="23"/>
      <c r="FK145" s="23"/>
      <c r="FL145" s="23"/>
      <c r="FM145" s="23"/>
      <c r="FN145" s="23"/>
      <c r="FO145" s="23"/>
      <c r="FP145" s="23"/>
      <c r="FQ145" s="23"/>
      <c r="FR145" s="23"/>
      <c r="FS145" s="23"/>
      <c r="FT145" s="23"/>
      <c r="FU145" s="23"/>
      <c r="FV145" s="23"/>
      <c r="FW145" s="23"/>
      <c r="FX145" s="23"/>
      <c r="FY145" s="23"/>
      <c r="FZ145" s="23"/>
      <c r="GA145" s="23"/>
      <c r="GB145" s="23"/>
      <c r="GC145" s="23"/>
      <c r="GD145" s="23"/>
      <c r="GE145" s="23"/>
      <c r="GF145" s="23"/>
      <c r="GG145" s="23"/>
      <c r="GH145" s="23"/>
      <c r="GI145" s="23"/>
      <c r="GJ145" s="23"/>
      <c r="GK145" s="23"/>
      <c r="GL145" s="23"/>
      <c r="GM145" s="23"/>
      <c r="GN145" s="23"/>
      <c r="GO145" s="23"/>
      <c r="GP145" s="23"/>
      <c r="GQ145" s="23"/>
      <c r="GR145" s="23"/>
      <c r="GS145" s="23"/>
      <c r="GT145" s="23"/>
      <c r="GU145" s="23"/>
      <c r="GV145" s="23"/>
      <c r="GW145" s="23"/>
      <c r="GX145" s="23"/>
      <c r="GY145" s="23"/>
      <c r="GZ145" s="23"/>
      <c r="HA145" s="23"/>
      <c r="HB145" s="23"/>
      <c r="HC145" s="23"/>
      <c r="HD145" s="23"/>
      <c r="HE145" s="23"/>
      <c r="HF145" s="23"/>
      <c r="HG145" s="23"/>
      <c r="HH145" s="23"/>
      <c r="HI145" s="23"/>
      <c r="HJ145" s="23"/>
      <c r="HK145" s="23"/>
      <c r="HL145" s="23"/>
      <c r="HM145" s="23"/>
      <c r="HN145" s="23"/>
      <c r="HO145" s="23"/>
      <c r="HP145" s="23"/>
      <c r="HQ145" s="23"/>
      <c r="HR145" s="23"/>
      <c r="HS145" s="23"/>
      <c r="HT145" s="23"/>
      <c r="HU145" s="23"/>
      <c r="HV145" s="23"/>
      <c r="HW145" s="23"/>
    </row>
    <row r="146" spans="1:231" s="14" customFormat="1" ht="20.25" hidden="1" thickTop="1">
      <c r="A146" s="864" t="s">
        <v>4817</v>
      </c>
      <c r="B146" s="2271" t="s">
        <v>2412</v>
      </c>
      <c r="C146" s="2272" t="s">
        <v>4822</v>
      </c>
      <c r="D146" s="2272">
        <v>44406</v>
      </c>
      <c r="E146" s="2294">
        <v>44418</v>
      </c>
      <c r="F146" s="1535" t="s">
        <v>4948</v>
      </c>
      <c r="G146" s="1535" t="s">
        <v>5038</v>
      </c>
      <c r="H146" s="1535">
        <v>44428</v>
      </c>
      <c r="I146" s="2332">
        <f>H146+23</f>
        <v>44451</v>
      </c>
      <c r="J146" s="2332">
        <f>H146+27</f>
        <v>44455</v>
      </c>
      <c r="K146" s="2332">
        <f>H146+30</f>
        <v>44458</v>
      </c>
      <c r="L146" s="2124"/>
      <c r="M146" s="72"/>
      <c r="N146" s="72"/>
      <c r="O146" s="23"/>
      <c r="P146" s="23"/>
      <c r="Q146" s="23"/>
      <c r="R146" s="23"/>
      <c r="S146" s="23"/>
      <c r="T146" s="23"/>
      <c r="U146" s="23"/>
      <c r="V146" s="23"/>
      <c r="W146" s="23"/>
      <c r="X146" s="23"/>
      <c r="Y146" s="23"/>
      <c r="Z146" s="23"/>
      <c r="AA146" s="23"/>
      <c r="AB146" s="23"/>
      <c r="AC146" s="23"/>
      <c r="AD146" s="23"/>
      <c r="AE146" s="23"/>
      <c r="AF146" s="23"/>
      <c r="AG146" s="23"/>
      <c r="AH146" s="23"/>
      <c r="AI146" s="23"/>
      <c r="AJ146" s="23"/>
      <c r="AK146" s="23"/>
      <c r="AL146" s="23"/>
      <c r="AM146" s="23"/>
      <c r="AN146" s="23"/>
      <c r="AO146" s="23"/>
      <c r="AP146" s="23"/>
      <c r="AQ146" s="23"/>
      <c r="AR146" s="23"/>
      <c r="AS146" s="23"/>
      <c r="AT146" s="23"/>
      <c r="AU146" s="23"/>
      <c r="AV146" s="23"/>
      <c r="AW146" s="23"/>
      <c r="AX146" s="23"/>
      <c r="AY146" s="23"/>
      <c r="AZ146" s="23"/>
      <c r="BA146" s="23"/>
      <c r="BB146" s="23"/>
      <c r="BC146" s="23"/>
      <c r="BD146" s="23"/>
      <c r="BE146" s="23"/>
      <c r="BF146" s="23"/>
      <c r="BG146" s="23"/>
      <c r="BH146" s="23"/>
      <c r="BI146" s="23"/>
      <c r="BJ146" s="23"/>
      <c r="BK146" s="23"/>
      <c r="BL146" s="23"/>
      <c r="BM146" s="23"/>
      <c r="BN146" s="23"/>
      <c r="BO146" s="23"/>
      <c r="BP146" s="23"/>
      <c r="BQ146" s="23"/>
      <c r="BR146" s="23"/>
      <c r="BS146" s="23"/>
      <c r="BT146" s="23"/>
      <c r="BU146" s="23"/>
      <c r="BV146" s="23"/>
      <c r="BW146" s="23"/>
      <c r="BX146" s="23"/>
      <c r="BY146" s="23"/>
      <c r="BZ146" s="23"/>
      <c r="CA146" s="23"/>
      <c r="CB146" s="23"/>
      <c r="CC146" s="23"/>
      <c r="CD146" s="23"/>
      <c r="CE146" s="23"/>
      <c r="CF146" s="23"/>
      <c r="CG146" s="23"/>
      <c r="CH146" s="23"/>
      <c r="CI146" s="23"/>
      <c r="CJ146" s="23"/>
      <c r="CK146" s="23"/>
      <c r="CL146" s="23"/>
      <c r="CM146" s="23"/>
      <c r="CN146" s="23"/>
      <c r="CO146" s="23"/>
      <c r="CP146" s="23"/>
      <c r="CQ146" s="23"/>
      <c r="CR146" s="23"/>
      <c r="CS146" s="23"/>
      <c r="CT146" s="23"/>
      <c r="CU146" s="23"/>
      <c r="CV146" s="23"/>
      <c r="CW146" s="23"/>
      <c r="CX146" s="23"/>
      <c r="CY146" s="23"/>
      <c r="CZ146" s="23"/>
      <c r="DA146" s="23"/>
      <c r="DB146" s="23"/>
      <c r="DC146" s="23"/>
      <c r="DD146" s="23"/>
      <c r="DE146" s="23"/>
      <c r="DF146" s="23"/>
      <c r="DG146" s="23"/>
      <c r="DH146" s="23"/>
      <c r="DI146" s="23"/>
      <c r="DJ146" s="23"/>
      <c r="DK146" s="23"/>
      <c r="DL146" s="23"/>
      <c r="DM146" s="23"/>
      <c r="DN146" s="23"/>
      <c r="DO146" s="23"/>
      <c r="DP146" s="23"/>
      <c r="DQ146" s="23"/>
      <c r="DR146" s="23"/>
      <c r="DS146" s="23"/>
      <c r="DT146" s="23"/>
      <c r="DU146" s="23"/>
      <c r="DV146" s="23"/>
      <c r="DW146" s="23"/>
      <c r="DX146" s="23"/>
      <c r="DY146" s="23"/>
      <c r="DZ146" s="23"/>
      <c r="EA146" s="23"/>
      <c r="EB146" s="23"/>
      <c r="EC146" s="23"/>
      <c r="ED146" s="23"/>
      <c r="EE146" s="23"/>
      <c r="EF146" s="23"/>
      <c r="EG146" s="23"/>
      <c r="EH146" s="23"/>
      <c r="EI146" s="23"/>
      <c r="EJ146" s="23"/>
      <c r="EK146" s="23"/>
      <c r="EL146" s="23"/>
      <c r="EM146" s="23"/>
      <c r="EN146" s="23"/>
      <c r="EO146" s="23"/>
      <c r="EP146" s="23"/>
      <c r="EQ146" s="23"/>
      <c r="ER146" s="23"/>
      <c r="ES146" s="23"/>
      <c r="ET146" s="23"/>
      <c r="EU146" s="23"/>
      <c r="EV146" s="23"/>
      <c r="EW146" s="23"/>
      <c r="EX146" s="23"/>
      <c r="EY146" s="23"/>
      <c r="EZ146" s="23"/>
      <c r="FA146" s="23"/>
      <c r="FB146" s="23"/>
      <c r="FC146" s="23"/>
      <c r="FD146" s="23"/>
      <c r="FE146" s="23"/>
      <c r="FF146" s="23"/>
      <c r="FG146" s="23"/>
      <c r="FH146" s="23"/>
      <c r="FI146" s="23"/>
      <c r="FJ146" s="23"/>
      <c r="FK146" s="23"/>
      <c r="FL146" s="23"/>
      <c r="FM146" s="23"/>
      <c r="FN146" s="23"/>
      <c r="FO146" s="23"/>
      <c r="FP146" s="23"/>
      <c r="FQ146" s="23"/>
      <c r="FR146" s="23"/>
      <c r="FS146" s="23"/>
      <c r="FT146" s="23"/>
      <c r="FU146" s="23"/>
      <c r="FV146" s="23"/>
      <c r="FW146" s="23"/>
      <c r="FX146" s="23"/>
      <c r="FY146" s="23"/>
      <c r="FZ146" s="23"/>
      <c r="GA146" s="23"/>
      <c r="GB146" s="23"/>
      <c r="GC146" s="23"/>
      <c r="GD146" s="23"/>
      <c r="GE146" s="23"/>
      <c r="GF146" s="23"/>
      <c r="GG146" s="23"/>
      <c r="GH146" s="23"/>
      <c r="GI146" s="23"/>
      <c r="GJ146" s="23"/>
      <c r="GK146" s="23"/>
      <c r="GL146" s="23"/>
      <c r="GM146" s="23"/>
      <c r="GN146" s="23"/>
      <c r="GO146" s="23"/>
      <c r="GP146" s="23"/>
      <c r="GQ146" s="23"/>
      <c r="GR146" s="23"/>
      <c r="GS146" s="23"/>
      <c r="GT146" s="23"/>
      <c r="GU146" s="23"/>
      <c r="GV146" s="23"/>
      <c r="GW146" s="23"/>
      <c r="GX146" s="23"/>
      <c r="GY146" s="23"/>
      <c r="GZ146" s="23"/>
      <c r="HA146" s="23"/>
      <c r="HB146" s="23"/>
      <c r="HC146" s="23"/>
      <c r="HD146" s="23"/>
      <c r="HE146" s="23"/>
      <c r="HF146" s="23"/>
      <c r="HG146" s="23"/>
      <c r="HH146" s="23"/>
      <c r="HI146" s="23"/>
      <c r="HJ146" s="23"/>
      <c r="HK146" s="23"/>
      <c r="HL146" s="23"/>
      <c r="HM146" s="23"/>
      <c r="HN146" s="23"/>
      <c r="HO146" s="23"/>
      <c r="HP146" s="23"/>
      <c r="HQ146" s="23"/>
      <c r="HR146" s="23"/>
      <c r="HS146" s="23"/>
      <c r="HT146" s="23"/>
      <c r="HU146" s="23"/>
      <c r="HV146" s="23"/>
      <c r="HW146" s="23"/>
    </row>
    <row r="147" spans="1:231" s="14" customFormat="1" ht="20.25" hidden="1" thickBot="1">
      <c r="A147" s="608"/>
      <c r="B147" s="1477"/>
      <c r="C147" s="1478"/>
      <c r="D147" s="1478"/>
      <c r="E147" s="2296"/>
      <c r="F147" s="2333"/>
      <c r="G147" s="2333"/>
      <c r="H147" s="2333"/>
      <c r="I147" s="2333"/>
      <c r="J147" s="2333"/>
      <c r="K147" s="2333"/>
      <c r="L147" s="2124"/>
      <c r="M147" s="72"/>
      <c r="N147" s="72"/>
      <c r="O147" s="23"/>
      <c r="P147" s="23"/>
      <c r="Q147" s="23"/>
      <c r="R147" s="23"/>
      <c r="S147" s="23"/>
      <c r="T147" s="23"/>
      <c r="U147" s="23"/>
      <c r="V147" s="23"/>
      <c r="W147" s="23"/>
      <c r="X147" s="23"/>
      <c r="Y147" s="23"/>
      <c r="Z147" s="23"/>
      <c r="AA147" s="23"/>
      <c r="AB147" s="23"/>
      <c r="AC147" s="23"/>
      <c r="AD147" s="23"/>
      <c r="AE147" s="23"/>
      <c r="AF147" s="23"/>
      <c r="AG147" s="23"/>
      <c r="AH147" s="23"/>
      <c r="AI147" s="23"/>
      <c r="AJ147" s="23"/>
      <c r="AK147" s="23"/>
      <c r="AL147" s="23"/>
      <c r="AM147" s="23"/>
      <c r="AN147" s="23"/>
      <c r="AO147" s="23"/>
      <c r="AP147" s="23"/>
      <c r="AQ147" s="23"/>
      <c r="AR147" s="23"/>
      <c r="AS147" s="23"/>
      <c r="AT147" s="23"/>
      <c r="AU147" s="23"/>
      <c r="AV147" s="23"/>
      <c r="AW147" s="23"/>
      <c r="AX147" s="23"/>
      <c r="AY147" s="23"/>
      <c r="AZ147" s="23"/>
      <c r="BA147" s="23"/>
      <c r="BB147" s="23"/>
      <c r="BC147" s="23"/>
      <c r="BD147" s="23"/>
      <c r="BE147" s="23"/>
      <c r="BF147" s="23"/>
      <c r="BG147" s="23"/>
      <c r="BH147" s="23"/>
      <c r="BI147" s="23"/>
      <c r="BJ147" s="23"/>
      <c r="BK147" s="23"/>
      <c r="BL147" s="23"/>
      <c r="BM147" s="23"/>
      <c r="BN147" s="23"/>
      <c r="BO147" s="23"/>
      <c r="BP147" s="23"/>
      <c r="BQ147" s="23"/>
      <c r="BR147" s="23"/>
      <c r="BS147" s="23"/>
      <c r="BT147" s="23"/>
      <c r="BU147" s="23"/>
      <c r="BV147" s="23"/>
      <c r="BW147" s="23"/>
      <c r="BX147" s="23"/>
      <c r="BY147" s="23"/>
      <c r="BZ147" s="23"/>
      <c r="CA147" s="23"/>
      <c r="CB147" s="23"/>
      <c r="CC147" s="23"/>
      <c r="CD147" s="23"/>
      <c r="CE147" s="23"/>
      <c r="CF147" s="23"/>
      <c r="CG147" s="23"/>
      <c r="CH147" s="23"/>
      <c r="CI147" s="23"/>
      <c r="CJ147" s="23"/>
      <c r="CK147" s="23"/>
      <c r="CL147" s="23"/>
      <c r="CM147" s="23"/>
      <c r="CN147" s="23"/>
      <c r="CO147" s="23"/>
      <c r="CP147" s="23"/>
      <c r="CQ147" s="23"/>
      <c r="CR147" s="23"/>
      <c r="CS147" s="23"/>
      <c r="CT147" s="23"/>
      <c r="CU147" s="23"/>
      <c r="CV147" s="23"/>
      <c r="CW147" s="23"/>
      <c r="CX147" s="23"/>
      <c r="CY147" s="23"/>
      <c r="CZ147" s="23"/>
      <c r="DA147" s="23"/>
      <c r="DB147" s="23"/>
      <c r="DC147" s="23"/>
      <c r="DD147" s="23"/>
      <c r="DE147" s="23"/>
      <c r="DF147" s="23"/>
      <c r="DG147" s="23"/>
      <c r="DH147" s="23"/>
      <c r="DI147" s="23"/>
      <c r="DJ147" s="23"/>
      <c r="DK147" s="23"/>
      <c r="DL147" s="23"/>
      <c r="DM147" s="23"/>
      <c r="DN147" s="23"/>
      <c r="DO147" s="23"/>
      <c r="DP147" s="23"/>
      <c r="DQ147" s="23"/>
      <c r="DR147" s="23"/>
      <c r="DS147" s="23"/>
      <c r="DT147" s="23"/>
      <c r="DU147" s="23"/>
      <c r="DV147" s="23"/>
      <c r="DW147" s="23"/>
      <c r="DX147" s="23"/>
      <c r="DY147" s="23"/>
      <c r="DZ147" s="23"/>
      <c r="EA147" s="23"/>
      <c r="EB147" s="23"/>
      <c r="EC147" s="23"/>
      <c r="ED147" s="23"/>
      <c r="EE147" s="23"/>
      <c r="EF147" s="23"/>
      <c r="EG147" s="23"/>
      <c r="EH147" s="23"/>
      <c r="EI147" s="23"/>
      <c r="EJ147" s="23"/>
      <c r="EK147" s="23"/>
      <c r="EL147" s="23"/>
      <c r="EM147" s="23"/>
      <c r="EN147" s="23"/>
      <c r="EO147" s="23"/>
      <c r="EP147" s="23"/>
      <c r="EQ147" s="23"/>
      <c r="ER147" s="23"/>
      <c r="ES147" s="23"/>
      <c r="ET147" s="23"/>
      <c r="EU147" s="23"/>
      <c r="EV147" s="23"/>
      <c r="EW147" s="23"/>
      <c r="EX147" s="23"/>
      <c r="EY147" s="23"/>
      <c r="EZ147" s="23"/>
      <c r="FA147" s="23"/>
      <c r="FB147" s="23"/>
      <c r="FC147" s="23"/>
      <c r="FD147" s="23"/>
      <c r="FE147" s="23"/>
      <c r="FF147" s="23"/>
      <c r="FG147" s="23"/>
      <c r="FH147" s="23"/>
      <c r="FI147" s="23"/>
      <c r="FJ147" s="23"/>
      <c r="FK147" s="23"/>
      <c r="FL147" s="23"/>
      <c r="FM147" s="23"/>
      <c r="FN147" s="23"/>
      <c r="FO147" s="23"/>
      <c r="FP147" s="23"/>
      <c r="FQ147" s="23"/>
      <c r="FR147" s="23"/>
      <c r="FS147" s="23"/>
      <c r="FT147" s="23"/>
      <c r="FU147" s="23"/>
      <c r="FV147" s="23"/>
      <c r="FW147" s="23"/>
      <c r="FX147" s="23"/>
      <c r="FY147" s="23"/>
      <c r="FZ147" s="23"/>
      <c r="GA147" s="23"/>
      <c r="GB147" s="23"/>
      <c r="GC147" s="23"/>
      <c r="GD147" s="23"/>
      <c r="GE147" s="23"/>
      <c r="GF147" s="23"/>
      <c r="GG147" s="23"/>
      <c r="GH147" s="23"/>
      <c r="GI147" s="23"/>
      <c r="GJ147" s="23"/>
      <c r="GK147" s="23"/>
      <c r="GL147" s="23"/>
      <c r="GM147" s="23"/>
      <c r="GN147" s="23"/>
      <c r="GO147" s="23"/>
      <c r="GP147" s="23"/>
      <c r="GQ147" s="23"/>
      <c r="GR147" s="23"/>
      <c r="GS147" s="23"/>
      <c r="GT147" s="23"/>
      <c r="GU147" s="23"/>
      <c r="GV147" s="23"/>
      <c r="GW147" s="23"/>
      <c r="GX147" s="23"/>
      <c r="GY147" s="23"/>
      <c r="GZ147" s="23"/>
      <c r="HA147" s="23"/>
      <c r="HB147" s="23"/>
      <c r="HC147" s="23"/>
      <c r="HD147" s="23"/>
      <c r="HE147" s="23"/>
      <c r="HF147" s="23"/>
      <c r="HG147" s="23"/>
      <c r="HH147" s="23"/>
      <c r="HI147" s="23"/>
      <c r="HJ147" s="23"/>
      <c r="HK147" s="23"/>
      <c r="HL147" s="23"/>
      <c r="HM147" s="23"/>
      <c r="HN147" s="23"/>
      <c r="HO147" s="23"/>
      <c r="HP147" s="23"/>
      <c r="HQ147" s="23"/>
      <c r="HR147" s="23"/>
      <c r="HS147" s="23"/>
      <c r="HT147" s="23"/>
      <c r="HU147" s="23"/>
      <c r="HV147" s="23"/>
      <c r="HW147" s="23"/>
    </row>
    <row r="148" spans="1:231" s="14" customFormat="1" ht="20.25" hidden="1" thickTop="1">
      <c r="A148" s="864"/>
      <c r="B148" s="2271"/>
      <c r="C148" s="2272"/>
      <c r="D148" s="2272"/>
      <c r="E148" s="2294"/>
      <c r="F148" s="1535" t="s">
        <v>5005</v>
      </c>
      <c r="G148" s="1535" t="s">
        <v>5039</v>
      </c>
      <c r="H148" s="1535">
        <v>44430</v>
      </c>
      <c r="I148" s="2332">
        <f>H148+23</f>
        <v>44453</v>
      </c>
      <c r="J148" s="2332">
        <f>H148+27</f>
        <v>44457</v>
      </c>
      <c r="K148" s="2332">
        <f>H148+30</f>
        <v>44460</v>
      </c>
      <c r="L148" s="2124"/>
      <c r="M148" s="72"/>
      <c r="N148" s="72"/>
      <c r="O148" s="23"/>
      <c r="P148" s="23"/>
      <c r="Q148" s="23"/>
      <c r="R148" s="23"/>
      <c r="S148" s="23"/>
      <c r="T148" s="23"/>
      <c r="U148" s="23"/>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c r="AS148" s="23"/>
      <c r="AT148" s="23"/>
      <c r="AU148" s="23"/>
      <c r="AV148" s="23"/>
      <c r="AW148" s="23"/>
      <c r="AX148" s="23"/>
      <c r="AY148" s="23"/>
      <c r="AZ148" s="23"/>
      <c r="BA148" s="23"/>
      <c r="BB148" s="23"/>
      <c r="BC148" s="23"/>
      <c r="BD148" s="23"/>
      <c r="BE148" s="23"/>
      <c r="BF148" s="23"/>
      <c r="BG148" s="23"/>
      <c r="BH148" s="23"/>
      <c r="BI148" s="23"/>
      <c r="BJ148" s="23"/>
      <c r="BK148" s="23"/>
      <c r="BL148" s="23"/>
      <c r="BM148" s="23"/>
      <c r="BN148" s="23"/>
      <c r="BO148" s="23"/>
      <c r="BP148" s="23"/>
      <c r="BQ148" s="23"/>
      <c r="BR148" s="23"/>
      <c r="BS148" s="23"/>
      <c r="BT148" s="23"/>
      <c r="BU148" s="23"/>
      <c r="BV148" s="23"/>
      <c r="BW148" s="23"/>
      <c r="BX148" s="23"/>
      <c r="BY148" s="23"/>
      <c r="BZ148" s="23"/>
      <c r="CA148" s="23"/>
      <c r="CB148" s="23"/>
      <c r="CC148" s="23"/>
      <c r="CD148" s="23"/>
      <c r="CE148" s="23"/>
      <c r="CF148" s="23"/>
      <c r="CG148" s="23"/>
      <c r="CH148" s="23"/>
      <c r="CI148" s="23"/>
      <c r="CJ148" s="23"/>
      <c r="CK148" s="23"/>
      <c r="CL148" s="23"/>
      <c r="CM148" s="23"/>
      <c r="CN148" s="23"/>
      <c r="CO148" s="23"/>
      <c r="CP148" s="23"/>
      <c r="CQ148" s="23"/>
      <c r="CR148" s="23"/>
      <c r="CS148" s="23"/>
      <c r="CT148" s="23"/>
      <c r="CU148" s="23"/>
      <c r="CV148" s="23"/>
      <c r="CW148" s="23"/>
      <c r="CX148" s="23"/>
      <c r="CY148" s="23"/>
      <c r="CZ148" s="23"/>
      <c r="DA148" s="23"/>
      <c r="DB148" s="23"/>
      <c r="DC148" s="23"/>
      <c r="DD148" s="23"/>
      <c r="DE148" s="23"/>
      <c r="DF148" s="23"/>
      <c r="DG148" s="23"/>
      <c r="DH148" s="23"/>
      <c r="DI148" s="23"/>
      <c r="DJ148" s="23"/>
      <c r="DK148" s="23"/>
      <c r="DL148" s="23"/>
      <c r="DM148" s="23"/>
      <c r="DN148" s="23"/>
      <c r="DO148" s="23"/>
      <c r="DP148" s="23"/>
      <c r="DQ148" s="23"/>
      <c r="DR148" s="23"/>
      <c r="DS148" s="23"/>
      <c r="DT148" s="23"/>
      <c r="DU148" s="23"/>
      <c r="DV148" s="23"/>
      <c r="DW148" s="23"/>
      <c r="DX148" s="23"/>
      <c r="DY148" s="23"/>
      <c r="DZ148" s="23"/>
      <c r="EA148" s="23"/>
      <c r="EB148" s="23"/>
      <c r="EC148" s="23"/>
      <c r="ED148" s="23"/>
      <c r="EE148" s="23"/>
      <c r="EF148" s="23"/>
      <c r="EG148" s="23"/>
      <c r="EH148" s="23"/>
      <c r="EI148" s="23"/>
      <c r="EJ148" s="23"/>
      <c r="EK148" s="23"/>
      <c r="EL148" s="23"/>
      <c r="EM148" s="23"/>
      <c r="EN148" s="23"/>
      <c r="EO148" s="23"/>
      <c r="EP148" s="23"/>
      <c r="EQ148" s="23"/>
      <c r="ER148" s="23"/>
      <c r="ES148" s="23"/>
      <c r="ET148" s="23"/>
      <c r="EU148" s="23"/>
      <c r="EV148" s="23"/>
      <c r="EW148" s="23"/>
      <c r="EX148" s="23"/>
      <c r="EY148" s="23"/>
      <c r="EZ148" s="23"/>
      <c r="FA148" s="23"/>
      <c r="FB148" s="23"/>
      <c r="FC148" s="23"/>
      <c r="FD148" s="23"/>
      <c r="FE148" s="23"/>
      <c r="FF148" s="23"/>
      <c r="FG148" s="23"/>
      <c r="FH148" s="23"/>
      <c r="FI148" s="23"/>
      <c r="FJ148" s="23"/>
      <c r="FK148" s="23"/>
      <c r="FL148" s="23"/>
      <c r="FM148" s="23"/>
      <c r="FN148" s="23"/>
      <c r="FO148" s="23"/>
      <c r="FP148" s="23"/>
      <c r="FQ148" s="23"/>
      <c r="FR148" s="23"/>
      <c r="FS148" s="23"/>
      <c r="FT148" s="23"/>
      <c r="FU148" s="23"/>
      <c r="FV148" s="23"/>
      <c r="FW148" s="23"/>
      <c r="FX148" s="23"/>
      <c r="FY148" s="23"/>
      <c r="FZ148" s="23"/>
      <c r="GA148" s="23"/>
      <c r="GB148" s="23"/>
      <c r="GC148" s="23"/>
      <c r="GD148" s="23"/>
      <c r="GE148" s="23"/>
      <c r="GF148" s="23"/>
      <c r="GG148" s="23"/>
      <c r="GH148" s="23"/>
      <c r="GI148" s="23"/>
      <c r="GJ148" s="23"/>
      <c r="GK148" s="23"/>
      <c r="GL148" s="23"/>
      <c r="GM148" s="23"/>
      <c r="GN148" s="23"/>
      <c r="GO148" s="23"/>
      <c r="GP148" s="23"/>
      <c r="GQ148" s="23"/>
      <c r="GR148" s="23"/>
      <c r="GS148" s="23"/>
      <c r="GT148" s="23"/>
      <c r="GU148" s="23"/>
      <c r="GV148" s="23"/>
      <c r="GW148" s="23"/>
      <c r="GX148" s="23"/>
      <c r="GY148" s="23"/>
      <c r="GZ148" s="23"/>
      <c r="HA148" s="23"/>
      <c r="HB148" s="23"/>
      <c r="HC148" s="23"/>
      <c r="HD148" s="23"/>
      <c r="HE148" s="23"/>
      <c r="HF148" s="23"/>
      <c r="HG148" s="23"/>
      <c r="HH148" s="23"/>
      <c r="HI148" s="23"/>
      <c r="HJ148" s="23"/>
      <c r="HK148" s="23"/>
      <c r="HL148" s="23"/>
      <c r="HM148" s="23"/>
      <c r="HN148" s="23"/>
      <c r="HO148" s="23"/>
      <c r="HP148" s="23"/>
      <c r="HQ148" s="23"/>
      <c r="HR148" s="23"/>
      <c r="HS148" s="23"/>
      <c r="HT148" s="23"/>
      <c r="HU148" s="23"/>
      <c r="HV148" s="23"/>
      <c r="HW148" s="23"/>
    </row>
    <row r="149" spans="1:231" s="14" customFormat="1" ht="20.25" hidden="1" thickBot="1">
      <c r="A149" s="608"/>
      <c r="B149" s="1477"/>
      <c r="C149" s="1478"/>
      <c r="D149" s="1478"/>
      <c r="E149" s="2296"/>
      <c r="F149" s="2333"/>
      <c r="G149" s="2333"/>
      <c r="H149" s="2333"/>
      <c r="I149" s="2333"/>
      <c r="J149" s="2333"/>
      <c r="K149" s="2333"/>
      <c r="L149" s="2124"/>
      <c r="M149" s="72"/>
      <c r="N149" s="72"/>
      <c r="O149" s="23"/>
      <c r="P149" s="23"/>
      <c r="Q149" s="23"/>
      <c r="R149" s="23"/>
      <c r="S149" s="23"/>
      <c r="T149" s="23"/>
      <c r="U149" s="23"/>
      <c r="V149" s="23"/>
      <c r="W149" s="23"/>
      <c r="X149" s="23"/>
      <c r="Y149" s="23"/>
      <c r="Z149" s="23"/>
      <c r="AA149" s="23"/>
      <c r="AB149" s="23"/>
      <c r="AC149" s="23"/>
      <c r="AD149" s="23"/>
      <c r="AE149" s="23"/>
      <c r="AF149" s="23"/>
      <c r="AG149" s="23"/>
      <c r="AH149" s="23"/>
      <c r="AI149" s="23"/>
      <c r="AJ149" s="23"/>
      <c r="AK149" s="23"/>
      <c r="AL149" s="23"/>
      <c r="AM149" s="23"/>
      <c r="AN149" s="23"/>
      <c r="AO149" s="23"/>
      <c r="AP149" s="23"/>
      <c r="AQ149" s="23"/>
      <c r="AR149" s="23"/>
      <c r="AS149" s="23"/>
      <c r="AT149" s="23"/>
      <c r="AU149" s="23"/>
      <c r="AV149" s="23"/>
      <c r="AW149" s="23"/>
      <c r="AX149" s="23"/>
      <c r="AY149" s="23"/>
      <c r="AZ149" s="23"/>
      <c r="BA149" s="23"/>
      <c r="BB149" s="23"/>
      <c r="BC149" s="23"/>
      <c r="BD149" s="23"/>
      <c r="BE149" s="23"/>
      <c r="BF149" s="23"/>
      <c r="BG149" s="23"/>
      <c r="BH149" s="23"/>
      <c r="BI149" s="23"/>
      <c r="BJ149" s="23"/>
      <c r="BK149" s="23"/>
      <c r="BL149" s="23"/>
      <c r="BM149" s="23"/>
      <c r="BN149" s="23"/>
      <c r="BO149" s="23"/>
      <c r="BP149" s="23"/>
      <c r="BQ149" s="23"/>
      <c r="BR149" s="23"/>
      <c r="BS149" s="23"/>
      <c r="BT149" s="23"/>
      <c r="BU149" s="23"/>
      <c r="BV149" s="23"/>
      <c r="BW149" s="23"/>
      <c r="BX149" s="23"/>
      <c r="BY149" s="23"/>
      <c r="BZ149" s="23"/>
      <c r="CA149" s="23"/>
      <c r="CB149" s="23"/>
      <c r="CC149" s="23"/>
      <c r="CD149" s="23"/>
      <c r="CE149" s="23"/>
      <c r="CF149" s="23"/>
      <c r="CG149" s="23"/>
      <c r="CH149" s="23"/>
      <c r="CI149" s="23"/>
      <c r="CJ149" s="23"/>
      <c r="CK149" s="23"/>
      <c r="CL149" s="23"/>
      <c r="CM149" s="23"/>
      <c r="CN149" s="23"/>
      <c r="CO149" s="23"/>
      <c r="CP149" s="23"/>
      <c r="CQ149" s="23"/>
      <c r="CR149" s="23"/>
      <c r="CS149" s="23"/>
      <c r="CT149" s="23"/>
      <c r="CU149" s="23"/>
      <c r="CV149" s="23"/>
      <c r="CW149" s="23"/>
      <c r="CX149" s="23"/>
      <c r="CY149" s="23"/>
      <c r="CZ149" s="23"/>
      <c r="DA149" s="23"/>
      <c r="DB149" s="23"/>
      <c r="DC149" s="23"/>
      <c r="DD149" s="23"/>
      <c r="DE149" s="23"/>
      <c r="DF149" s="23"/>
      <c r="DG149" s="23"/>
      <c r="DH149" s="23"/>
      <c r="DI149" s="23"/>
      <c r="DJ149" s="23"/>
      <c r="DK149" s="23"/>
      <c r="DL149" s="23"/>
      <c r="DM149" s="23"/>
      <c r="DN149" s="23"/>
      <c r="DO149" s="23"/>
      <c r="DP149" s="23"/>
      <c r="DQ149" s="23"/>
      <c r="DR149" s="23"/>
      <c r="DS149" s="23"/>
      <c r="DT149" s="23"/>
      <c r="DU149" s="23"/>
      <c r="DV149" s="23"/>
      <c r="DW149" s="23"/>
      <c r="DX149" s="23"/>
      <c r="DY149" s="23"/>
      <c r="DZ149" s="23"/>
      <c r="EA149" s="23"/>
      <c r="EB149" s="23"/>
      <c r="EC149" s="23"/>
      <c r="ED149" s="23"/>
      <c r="EE149" s="23"/>
      <c r="EF149" s="23"/>
      <c r="EG149" s="23"/>
      <c r="EH149" s="23"/>
      <c r="EI149" s="23"/>
      <c r="EJ149" s="23"/>
      <c r="EK149" s="23"/>
      <c r="EL149" s="23"/>
      <c r="EM149" s="23"/>
      <c r="EN149" s="23"/>
      <c r="EO149" s="23"/>
      <c r="EP149" s="23"/>
      <c r="EQ149" s="23"/>
      <c r="ER149" s="23"/>
      <c r="ES149" s="23"/>
      <c r="ET149" s="23"/>
      <c r="EU149" s="23"/>
      <c r="EV149" s="23"/>
      <c r="EW149" s="23"/>
      <c r="EX149" s="23"/>
      <c r="EY149" s="23"/>
      <c r="EZ149" s="23"/>
      <c r="FA149" s="23"/>
      <c r="FB149" s="23"/>
      <c r="FC149" s="23"/>
      <c r="FD149" s="23"/>
      <c r="FE149" s="23"/>
      <c r="FF149" s="23"/>
      <c r="FG149" s="23"/>
      <c r="FH149" s="23"/>
      <c r="FI149" s="23"/>
      <c r="FJ149" s="23"/>
      <c r="FK149" s="23"/>
      <c r="FL149" s="23"/>
      <c r="FM149" s="23"/>
      <c r="FN149" s="23"/>
      <c r="FO149" s="23"/>
      <c r="FP149" s="23"/>
      <c r="FQ149" s="23"/>
      <c r="FR149" s="23"/>
      <c r="FS149" s="23"/>
      <c r="FT149" s="23"/>
      <c r="FU149" s="23"/>
      <c r="FV149" s="23"/>
      <c r="FW149" s="23"/>
      <c r="FX149" s="23"/>
      <c r="FY149" s="23"/>
      <c r="FZ149" s="23"/>
      <c r="GA149" s="23"/>
      <c r="GB149" s="23"/>
      <c r="GC149" s="23"/>
      <c r="GD149" s="23"/>
      <c r="GE149" s="23"/>
      <c r="GF149" s="23"/>
      <c r="GG149" s="23"/>
      <c r="GH149" s="23"/>
      <c r="GI149" s="23"/>
      <c r="GJ149" s="23"/>
      <c r="GK149" s="23"/>
      <c r="GL149" s="23"/>
      <c r="GM149" s="23"/>
      <c r="GN149" s="23"/>
      <c r="GO149" s="23"/>
      <c r="GP149" s="23"/>
      <c r="GQ149" s="23"/>
      <c r="GR149" s="23"/>
      <c r="GS149" s="23"/>
      <c r="GT149" s="23"/>
      <c r="GU149" s="23"/>
      <c r="GV149" s="23"/>
      <c r="GW149" s="23"/>
      <c r="GX149" s="23"/>
      <c r="GY149" s="23"/>
      <c r="GZ149" s="23"/>
      <c r="HA149" s="23"/>
      <c r="HB149" s="23"/>
      <c r="HC149" s="23"/>
      <c r="HD149" s="23"/>
      <c r="HE149" s="23"/>
      <c r="HF149" s="23"/>
      <c r="HG149" s="23"/>
      <c r="HH149" s="23"/>
      <c r="HI149" s="23"/>
      <c r="HJ149" s="23"/>
      <c r="HK149" s="23"/>
      <c r="HL149" s="23"/>
      <c r="HM149" s="23"/>
      <c r="HN149" s="23"/>
      <c r="HO149" s="23"/>
      <c r="HP149" s="23"/>
      <c r="HQ149" s="23"/>
      <c r="HR149" s="23"/>
      <c r="HS149" s="23"/>
      <c r="HT149" s="23"/>
      <c r="HU149" s="23"/>
      <c r="HV149" s="23"/>
      <c r="HW149" s="23"/>
    </row>
    <row r="150" spans="1:231" s="14" customFormat="1" ht="20.25" hidden="1" thickTop="1">
      <c r="A150" s="864" t="s">
        <v>4824</v>
      </c>
      <c r="B150" s="2271" t="s">
        <v>2799</v>
      </c>
      <c r="C150" s="2272" t="s">
        <v>4826</v>
      </c>
      <c r="D150" s="2272">
        <v>44419</v>
      </c>
      <c r="E150" s="2294">
        <v>44433</v>
      </c>
      <c r="F150" s="1535" t="s">
        <v>3909</v>
      </c>
      <c r="G150" s="1535" t="s">
        <v>5040</v>
      </c>
      <c r="H150" s="1535">
        <v>44438</v>
      </c>
      <c r="I150" s="2332">
        <f>H150+23</f>
        <v>44461</v>
      </c>
      <c r="J150" s="2332">
        <f>H150+27</f>
        <v>44465</v>
      </c>
      <c r="K150" s="2332">
        <f>H150+30</f>
        <v>44468</v>
      </c>
      <c r="L150" s="2124"/>
      <c r="M150" s="72"/>
      <c r="N150" s="72"/>
      <c r="O150" s="23"/>
      <c r="P150" s="23"/>
      <c r="Q150" s="23"/>
      <c r="R150" s="23"/>
      <c r="S150" s="23"/>
      <c r="T150" s="23"/>
      <c r="U150" s="23"/>
      <c r="V150" s="23"/>
      <c r="W150" s="23"/>
      <c r="X150" s="23"/>
      <c r="Y150" s="23"/>
      <c r="Z150" s="23"/>
      <c r="AA150" s="23"/>
      <c r="AB150" s="23"/>
      <c r="AC150" s="23"/>
      <c r="AD150" s="23"/>
      <c r="AE150" s="23"/>
      <c r="AF150" s="23"/>
      <c r="AG150" s="23"/>
      <c r="AH150" s="23"/>
      <c r="AI150" s="23"/>
      <c r="AJ150" s="23"/>
      <c r="AK150" s="23"/>
      <c r="AL150" s="23"/>
      <c r="AM150" s="23"/>
      <c r="AN150" s="23"/>
      <c r="AO150" s="23"/>
      <c r="AP150" s="23"/>
      <c r="AQ150" s="23"/>
      <c r="AR150" s="23"/>
      <c r="AS150" s="23"/>
      <c r="AT150" s="23"/>
      <c r="AU150" s="23"/>
      <c r="AV150" s="23"/>
      <c r="AW150" s="23"/>
      <c r="AX150" s="23"/>
      <c r="AY150" s="23"/>
      <c r="AZ150" s="23"/>
      <c r="BA150" s="23"/>
      <c r="BB150" s="23"/>
      <c r="BC150" s="23"/>
      <c r="BD150" s="23"/>
      <c r="BE150" s="23"/>
      <c r="BF150" s="23"/>
      <c r="BG150" s="23"/>
      <c r="BH150" s="23"/>
      <c r="BI150" s="23"/>
      <c r="BJ150" s="23"/>
      <c r="BK150" s="23"/>
      <c r="BL150" s="23"/>
      <c r="BM150" s="23"/>
      <c r="BN150" s="23"/>
      <c r="BO150" s="23"/>
      <c r="BP150" s="23"/>
      <c r="BQ150" s="23"/>
      <c r="BR150" s="23"/>
      <c r="BS150" s="23"/>
      <c r="BT150" s="23"/>
      <c r="BU150" s="23"/>
      <c r="BV150" s="23"/>
      <c r="BW150" s="23"/>
      <c r="BX150" s="23"/>
      <c r="BY150" s="23"/>
      <c r="BZ150" s="23"/>
      <c r="CA150" s="23"/>
      <c r="CB150" s="23"/>
      <c r="CC150" s="23"/>
      <c r="CD150" s="23"/>
      <c r="CE150" s="23"/>
      <c r="CF150" s="23"/>
      <c r="CG150" s="23"/>
      <c r="CH150" s="23"/>
      <c r="CI150" s="23"/>
      <c r="CJ150" s="23"/>
      <c r="CK150" s="23"/>
      <c r="CL150" s="23"/>
      <c r="CM150" s="23"/>
      <c r="CN150" s="23"/>
      <c r="CO150" s="23"/>
      <c r="CP150" s="23"/>
      <c r="CQ150" s="23"/>
      <c r="CR150" s="23"/>
      <c r="CS150" s="23"/>
      <c r="CT150" s="23"/>
      <c r="CU150" s="23"/>
      <c r="CV150" s="23"/>
      <c r="CW150" s="23"/>
      <c r="CX150" s="23"/>
      <c r="CY150" s="23"/>
      <c r="CZ150" s="23"/>
      <c r="DA150" s="23"/>
      <c r="DB150" s="23"/>
      <c r="DC150" s="23"/>
      <c r="DD150" s="23"/>
      <c r="DE150" s="23"/>
      <c r="DF150" s="23"/>
      <c r="DG150" s="23"/>
      <c r="DH150" s="23"/>
      <c r="DI150" s="23"/>
      <c r="DJ150" s="23"/>
      <c r="DK150" s="23"/>
      <c r="DL150" s="23"/>
      <c r="DM150" s="23"/>
      <c r="DN150" s="23"/>
      <c r="DO150" s="23"/>
      <c r="DP150" s="23"/>
      <c r="DQ150" s="23"/>
      <c r="DR150" s="23"/>
      <c r="DS150" s="23"/>
      <c r="DT150" s="23"/>
      <c r="DU150" s="23"/>
      <c r="DV150" s="23"/>
      <c r="DW150" s="23"/>
      <c r="DX150" s="23"/>
      <c r="DY150" s="23"/>
      <c r="DZ150" s="23"/>
      <c r="EA150" s="23"/>
      <c r="EB150" s="23"/>
      <c r="EC150" s="23"/>
      <c r="ED150" s="23"/>
      <c r="EE150" s="23"/>
      <c r="EF150" s="23"/>
      <c r="EG150" s="23"/>
      <c r="EH150" s="23"/>
      <c r="EI150" s="23"/>
      <c r="EJ150" s="23"/>
      <c r="EK150" s="23"/>
      <c r="EL150" s="23"/>
      <c r="EM150" s="23"/>
      <c r="EN150" s="23"/>
      <c r="EO150" s="23"/>
      <c r="EP150" s="23"/>
      <c r="EQ150" s="23"/>
      <c r="ER150" s="23"/>
      <c r="ES150" s="23"/>
      <c r="ET150" s="23"/>
      <c r="EU150" s="23"/>
      <c r="EV150" s="23"/>
      <c r="EW150" s="23"/>
      <c r="EX150" s="23"/>
      <c r="EY150" s="23"/>
      <c r="EZ150" s="23"/>
      <c r="FA150" s="23"/>
      <c r="FB150" s="23"/>
      <c r="FC150" s="23"/>
      <c r="FD150" s="23"/>
      <c r="FE150" s="23"/>
      <c r="FF150" s="23"/>
      <c r="FG150" s="23"/>
      <c r="FH150" s="23"/>
      <c r="FI150" s="23"/>
      <c r="FJ150" s="23"/>
      <c r="FK150" s="23"/>
      <c r="FL150" s="23"/>
      <c r="FM150" s="23"/>
      <c r="FN150" s="23"/>
      <c r="FO150" s="23"/>
      <c r="FP150" s="23"/>
      <c r="FQ150" s="23"/>
      <c r="FR150" s="23"/>
      <c r="FS150" s="23"/>
      <c r="FT150" s="23"/>
      <c r="FU150" s="23"/>
      <c r="FV150" s="23"/>
      <c r="FW150" s="23"/>
      <c r="FX150" s="23"/>
      <c r="FY150" s="23"/>
      <c r="FZ150" s="23"/>
      <c r="GA150" s="23"/>
      <c r="GB150" s="23"/>
      <c r="GC150" s="23"/>
      <c r="GD150" s="23"/>
      <c r="GE150" s="23"/>
      <c r="GF150" s="23"/>
      <c r="GG150" s="23"/>
      <c r="GH150" s="23"/>
      <c r="GI150" s="23"/>
      <c r="GJ150" s="23"/>
      <c r="GK150" s="23"/>
      <c r="GL150" s="23"/>
      <c r="GM150" s="23"/>
      <c r="GN150" s="23"/>
      <c r="GO150" s="23"/>
      <c r="GP150" s="23"/>
      <c r="GQ150" s="23"/>
      <c r="GR150" s="23"/>
      <c r="GS150" s="23"/>
      <c r="GT150" s="23"/>
      <c r="GU150" s="23"/>
      <c r="GV150" s="23"/>
      <c r="GW150" s="23"/>
      <c r="GX150" s="23"/>
      <c r="GY150" s="23"/>
      <c r="GZ150" s="23"/>
      <c r="HA150" s="23"/>
      <c r="HB150" s="23"/>
      <c r="HC150" s="23"/>
      <c r="HD150" s="23"/>
      <c r="HE150" s="23"/>
      <c r="HF150" s="23"/>
      <c r="HG150" s="23"/>
      <c r="HH150" s="23"/>
      <c r="HI150" s="23"/>
      <c r="HJ150" s="23"/>
      <c r="HK150" s="23"/>
      <c r="HL150" s="23"/>
      <c r="HM150" s="23"/>
      <c r="HN150" s="23"/>
      <c r="HO150" s="23"/>
      <c r="HP150" s="23"/>
      <c r="HQ150" s="23"/>
      <c r="HR150" s="23"/>
      <c r="HS150" s="23"/>
      <c r="HT150" s="23"/>
      <c r="HU150" s="23"/>
      <c r="HV150" s="23"/>
      <c r="HW150" s="23"/>
    </row>
    <row r="151" spans="1:231" s="14" customFormat="1" ht="20.25" hidden="1" thickBot="1">
      <c r="A151" s="608"/>
      <c r="B151" s="1477"/>
      <c r="C151" s="1478"/>
      <c r="D151" s="1478"/>
      <c r="E151" s="2296"/>
      <c r="F151" s="2333"/>
      <c r="G151" s="2333"/>
      <c r="H151" s="2333"/>
      <c r="I151" s="2333"/>
      <c r="J151" s="2333"/>
      <c r="K151" s="2333"/>
      <c r="L151" s="2124"/>
      <c r="M151" s="72"/>
      <c r="N151" s="72"/>
      <c r="O151" s="23"/>
      <c r="P151" s="23"/>
      <c r="Q151" s="23"/>
      <c r="R151" s="23"/>
      <c r="S151" s="23"/>
      <c r="T151" s="23"/>
      <c r="U151" s="23"/>
      <c r="V151" s="23"/>
      <c r="W151" s="23"/>
      <c r="X151" s="23"/>
      <c r="Y151" s="23"/>
      <c r="Z151" s="23"/>
      <c r="AA151" s="23"/>
      <c r="AB151" s="23"/>
      <c r="AC151" s="23"/>
      <c r="AD151" s="23"/>
      <c r="AE151" s="23"/>
      <c r="AF151" s="23"/>
      <c r="AG151" s="23"/>
      <c r="AH151" s="23"/>
      <c r="AI151" s="23"/>
      <c r="AJ151" s="23"/>
      <c r="AK151" s="23"/>
      <c r="AL151" s="23"/>
      <c r="AM151" s="23"/>
      <c r="AN151" s="23"/>
      <c r="AO151" s="23"/>
      <c r="AP151" s="23"/>
      <c r="AQ151" s="23"/>
      <c r="AR151" s="23"/>
      <c r="AS151" s="23"/>
      <c r="AT151" s="23"/>
      <c r="AU151" s="23"/>
      <c r="AV151" s="23"/>
      <c r="AW151" s="23"/>
      <c r="AX151" s="23"/>
      <c r="AY151" s="23"/>
      <c r="AZ151" s="23"/>
      <c r="BA151" s="23"/>
      <c r="BB151" s="23"/>
      <c r="BC151" s="23"/>
      <c r="BD151" s="23"/>
      <c r="BE151" s="23"/>
      <c r="BF151" s="23"/>
      <c r="BG151" s="23"/>
      <c r="BH151" s="23"/>
      <c r="BI151" s="23"/>
      <c r="BJ151" s="23"/>
      <c r="BK151" s="23"/>
      <c r="BL151" s="23"/>
      <c r="BM151" s="23"/>
      <c r="BN151" s="23"/>
      <c r="BO151" s="23"/>
      <c r="BP151" s="23"/>
      <c r="BQ151" s="23"/>
      <c r="BR151" s="23"/>
      <c r="BS151" s="23"/>
      <c r="BT151" s="23"/>
      <c r="BU151" s="23"/>
      <c r="BV151" s="23"/>
      <c r="BW151" s="23"/>
      <c r="BX151" s="23"/>
      <c r="BY151" s="23"/>
      <c r="BZ151" s="23"/>
      <c r="CA151" s="23"/>
      <c r="CB151" s="23"/>
      <c r="CC151" s="23"/>
      <c r="CD151" s="23"/>
      <c r="CE151" s="23"/>
      <c r="CF151" s="23"/>
      <c r="CG151" s="23"/>
      <c r="CH151" s="23"/>
      <c r="CI151" s="23"/>
      <c r="CJ151" s="23"/>
      <c r="CK151" s="23"/>
      <c r="CL151" s="23"/>
      <c r="CM151" s="23"/>
      <c r="CN151" s="23"/>
      <c r="CO151" s="23"/>
      <c r="CP151" s="23"/>
      <c r="CQ151" s="23"/>
      <c r="CR151" s="23"/>
      <c r="CS151" s="23"/>
      <c r="CT151" s="23"/>
      <c r="CU151" s="23"/>
      <c r="CV151" s="23"/>
      <c r="CW151" s="23"/>
      <c r="CX151" s="23"/>
      <c r="CY151" s="23"/>
      <c r="CZ151" s="23"/>
      <c r="DA151" s="23"/>
      <c r="DB151" s="23"/>
      <c r="DC151" s="23"/>
      <c r="DD151" s="23"/>
      <c r="DE151" s="23"/>
      <c r="DF151" s="23"/>
      <c r="DG151" s="23"/>
      <c r="DH151" s="23"/>
      <c r="DI151" s="23"/>
      <c r="DJ151" s="23"/>
      <c r="DK151" s="23"/>
      <c r="DL151" s="23"/>
      <c r="DM151" s="23"/>
      <c r="DN151" s="23"/>
      <c r="DO151" s="23"/>
      <c r="DP151" s="23"/>
      <c r="DQ151" s="23"/>
      <c r="DR151" s="23"/>
      <c r="DS151" s="23"/>
      <c r="DT151" s="23"/>
      <c r="DU151" s="23"/>
      <c r="DV151" s="23"/>
      <c r="DW151" s="23"/>
      <c r="DX151" s="23"/>
      <c r="DY151" s="23"/>
      <c r="DZ151" s="23"/>
      <c r="EA151" s="23"/>
      <c r="EB151" s="23"/>
      <c r="EC151" s="23"/>
      <c r="ED151" s="23"/>
      <c r="EE151" s="23"/>
      <c r="EF151" s="23"/>
      <c r="EG151" s="23"/>
      <c r="EH151" s="23"/>
      <c r="EI151" s="23"/>
      <c r="EJ151" s="23"/>
      <c r="EK151" s="23"/>
      <c r="EL151" s="23"/>
      <c r="EM151" s="23"/>
      <c r="EN151" s="23"/>
      <c r="EO151" s="23"/>
      <c r="EP151" s="23"/>
      <c r="EQ151" s="23"/>
      <c r="ER151" s="23"/>
      <c r="ES151" s="23"/>
      <c r="ET151" s="23"/>
      <c r="EU151" s="23"/>
      <c r="EV151" s="23"/>
      <c r="EW151" s="23"/>
      <c r="EX151" s="23"/>
      <c r="EY151" s="23"/>
      <c r="EZ151" s="23"/>
      <c r="FA151" s="23"/>
      <c r="FB151" s="23"/>
      <c r="FC151" s="23"/>
      <c r="FD151" s="23"/>
      <c r="FE151" s="23"/>
      <c r="FF151" s="23"/>
      <c r="FG151" s="23"/>
      <c r="FH151" s="23"/>
      <c r="FI151" s="23"/>
      <c r="FJ151" s="23"/>
      <c r="FK151" s="23"/>
      <c r="FL151" s="23"/>
      <c r="FM151" s="23"/>
      <c r="FN151" s="23"/>
      <c r="FO151" s="23"/>
      <c r="FP151" s="23"/>
      <c r="FQ151" s="23"/>
      <c r="FR151" s="23"/>
      <c r="FS151" s="23"/>
      <c r="FT151" s="23"/>
      <c r="FU151" s="23"/>
      <c r="FV151" s="23"/>
      <c r="FW151" s="23"/>
      <c r="FX151" s="23"/>
      <c r="FY151" s="23"/>
      <c r="FZ151" s="23"/>
      <c r="GA151" s="23"/>
      <c r="GB151" s="23"/>
      <c r="GC151" s="23"/>
      <c r="GD151" s="23"/>
      <c r="GE151" s="23"/>
      <c r="GF151" s="23"/>
      <c r="GG151" s="23"/>
      <c r="GH151" s="23"/>
      <c r="GI151" s="23"/>
      <c r="GJ151" s="23"/>
      <c r="GK151" s="23"/>
      <c r="GL151" s="23"/>
      <c r="GM151" s="23"/>
      <c r="GN151" s="23"/>
      <c r="GO151" s="23"/>
      <c r="GP151" s="23"/>
      <c r="GQ151" s="23"/>
      <c r="GR151" s="23"/>
      <c r="GS151" s="23"/>
      <c r="GT151" s="23"/>
      <c r="GU151" s="23"/>
      <c r="GV151" s="23"/>
      <c r="GW151" s="23"/>
      <c r="GX151" s="23"/>
      <c r="GY151" s="23"/>
      <c r="GZ151" s="23"/>
      <c r="HA151" s="23"/>
      <c r="HB151" s="23"/>
      <c r="HC151" s="23"/>
      <c r="HD151" s="23"/>
      <c r="HE151" s="23"/>
      <c r="HF151" s="23"/>
      <c r="HG151" s="23"/>
      <c r="HH151" s="23"/>
      <c r="HI151" s="23"/>
      <c r="HJ151" s="23"/>
      <c r="HK151" s="23"/>
      <c r="HL151" s="23"/>
      <c r="HM151" s="23"/>
      <c r="HN151" s="23"/>
      <c r="HO151" s="23"/>
      <c r="HP151" s="23"/>
      <c r="HQ151" s="23"/>
      <c r="HR151" s="23"/>
      <c r="HS151" s="23"/>
      <c r="HT151" s="23"/>
      <c r="HU151" s="23"/>
      <c r="HV151" s="23"/>
      <c r="HW151" s="23"/>
    </row>
    <row r="152" spans="1:231" s="14" customFormat="1" ht="21" hidden="1" thickTop="1" thickBot="1">
      <c r="A152" s="608"/>
      <c r="B152" s="2271" t="s">
        <v>2416</v>
      </c>
      <c r="C152" s="2272" t="s">
        <v>4829</v>
      </c>
      <c r="D152" s="2293">
        <v>44433</v>
      </c>
      <c r="E152" s="2294">
        <v>44444</v>
      </c>
      <c r="F152" s="1535" t="s">
        <v>5009</v>
      </c>
      <c r="G152" s="1535" t="s">
        <v>5041</v>
      </c>
      <c r="H152" s="1535">
        <v>44455</v>
      </c>
      <c r="I152" s="2334">
        <f>H152+23</f>
        <v>44478</v>
      </c>
      <c r="J152" s="2334">
        <f>H152+27</f>
        <v>44482</v>
      </c>
      <c r="K152" s="2334">
        <f>H152+30</f>
        <v>44485</v>
      </c>
      <c r="L152" s="2124"/>
      <c r="M152" s="72"/>
      <c r="N152" s="72"/>
      <c r="O152" s="23"/>
      <c r="P152" s="23"/>
      <c r="Q152" s="23"/>
      <c r="R152" s="23"/>
      <c r="S152" s="23"/>
      <c r="T152" s="23"/>
      <c r="U152" s="23"/>
      <c r="V152" s="23"/>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3"/>
      <c r="AT152" s="23"/>
      <c r="AU152" s="23"/>
      <c r="AV152" s="23"/>
      <c r="AW152" s="23"/>
      <c r="AX152" s="23"/>
      <c r="AY152" s="23"/>
      <c r="AZ152" s="23"/>
      <c r="BA152" s="23"/>
      <c r="BB152" s="23"/>
      <c r="BC152" s="23"/>
      <c r="BD152" s="23"/>
      <c r="BE152" s="23"/>
      <c r="BF152" s="23"/>
      <c r="BG152" s="23"/>
      <c r="BH152" s="23"/>
      <c r="BI152" s="23"/>
      <c r="BJ152" s="23"/>
      <c r="BK152" s="23"/>
      <c r="BL152" s="23"/>
      <c r="BM152" s="23"/>
      <c r="BN152" s="23"/>
      <c r="BO152" s="23"/>
      <c r="BP152" s="23"/>
      <c r="BQ152" s="23"/>
      <c r="BR152" s="23"/>
      <c r="BS152" s="23"/>
      <c r="BT152" s="23"/>
      <c r="BU152" s="23"/>
      <c r="BV152" s="23"/>
      <c r="BW152" s="23"/>
      <c r="BX152" s="23"/>
      <c r="BY152" s="23"/>
      <c r="BZ152" s="23"/>
      <c r="CA152" s="23"/>
      <c r="CB152" s="23"/>
      <c r="CC152" s="23"/>
      <c r="CD152" s="23"/>
      <c r="CE152" s="23"/>
      <c r="CF152" s="23"/>
      <c r="CG152" s="23"/>
      <c r="CH152" s="23"/>
      <c r="CI152" s="23"/>
      <c r="CJ152" s="23"/>
      <c r="CK152" s="23"/>
      <c r="CL152" s="23"/>
      <c r="CM152" s="23"/>
      <c r="CN152" s="23"/>
      <c r="CO152" s="23"/>
      <c r="CP152" s="23"/>
      <c r="CQ152" s="23"/>
      <c r="CR152" s="23"/>
      <c r="CS152" s="23"/>
      <c r="CT152" s="23"/>
      <c r="CU152" s="23"/>
      <c r="CV152" s="23"/>
      <c r="CW152" s="23"/>
      <c r="CX152" s="23"/>
      <c r="CY152" s="23"/>
      <c r="CZ152" s="23"/>
      <c r="DA152" s="23"/>
      <c r="DB152" s="23"/>
      <c r="DC152" s="23"/>
      <c r="DD152" s="23"/>
      <c r="DE152" s="23"/>
      <c r="DF152" s="23"/>
      <c r="DG152" s="23"/>
      <c r="DH152" s="23"/>
      <c r="DI152" s="23"/>
      <c r="DJ152" s="23"/>
      <c r="DK152" s="23"/>
      <c r="DL152" s="23"/>
      <c r="DM152" s="23"/>
      <c r="DN152" s="23"/>
      <c r="DO152" s="23"/>
      <c r="DP152" s="23"/>
      <c r="DQ152" s="23"/>
      <c r="DR152" s="23"/>
      <c r="DS152" s="23"/>
      <c r="DT152" s="23"/>
      <c r="DU152" s="23"/>
      <c r="DV152" s="23"/>
      <c r="DW152" s="23"/>
      <c r="DX152" s="23"/>
      <c r="DY152" s="23"/>
      <c r="DZ152" s="23"/>
      <c r="EA152" s="23"/>
      <c r="EB152" s="23"/>
      <c r="EC152" s="23"/>
      <c r="ED152" s="23"/>
      <c r="EE152" s="23"/>
      <c r="EF152" s="23"/>
      <c r="EG152" s="23"/>
      <c r="EH152" s="23"/>
      <c r="EI152" s="23"/>
      <c r="EJ152" s="23"/>
      <c r="EK152" s="23"/>
      <c r="EL152" s="23"/>
      <c r="EM152" s="23"/>
      <c r="EN152" s="23"/>
      <c r="EO152" s="23"/>
      <c r="EP152" s="23"/>
      <c r="EQ152" s="23"/>
      <c r="ER152" s="23"/>
      <c r="ES152" s="23"/>
      <c r="ET152" s="23"/>
      <c r="EU152" s="23"/>
      <c r="EV152" s="23"/>
      <c r="EW152" s="23"/>
      <c r="EX152" s="23"/>
      <c r="EY152" s="23"/>
      <c r="EZ152" s="23"/>
      <c r="FA152" s="23"/>
      <c r="FB152" s="23"/>
      <c r="FC152" s="23"/>
      <c r="FD152" s="23"/>
      <c r="FE152" s="23"/>
      <c r="FF152" s="23"/>
      <c r="FG152" s="23"/>
      <c r="FH152" s="23"/>
      <c r="FI152" s="23"/>
      <c r="FJ152" s="23"/>
      <c r="FK152" s="23"/>
      <c r="FL152" s="23"/>
      <c r="FM152" s="23"/>
      <c r="FN152" s="23"/>
      <c r="FO152" s="23"/>
      <c r="FP152" s="23"/>
      <c r="FQ152" s="23"/>
      <c r="FR152" s="23"/>
      <c r="FS152" s="23"/>
      <c r="FT152" s="23"/>
      <c r="FU152" s="23"/>
      <c r="FV152" s="23"/>
      <c r="FW152" s="23"/>
      <c r="FX152" s="23"/>
      <c r="FY152" s="23"/>
      <c r="FZ152" s="23"/>
      <c r="GA152" s="23"/>
      <c r="GB152" s="23"/>
      <c r="GC152" s="23"/>
      <c r="GD152" s="23"/>
      <c r="GE152" s="23"/>
      <c r="GF152" s="23"/>
      <c r="GG152" s="23"/>
      <c r="GH152" s="23"/>
      <c r="GI152" s="23"/>
      <c r="GJ152" s="23"/>
      <c r="GK152" s="23"/>
      <c r="GL152" s="23"/>
      <c r="GM152" s="23"/>
      <c r="GN152" s="23"/>
      <c r="GO152" s="23"/>
      <c r="GP152" s="23"/>
      <c r="GQ152" s="23"/>
      <c r="GR152" s="23"/>
      <c r="GS152" s="23"/>
      <c r="GT152" s="23"/>
      <c r="GU152" s="23"/>
      <c r="GV152" s="23"/>
      <c r="GW152" s="23"/>
      <c r="GX152" s="23"/>
      <c r="GY152" s="23"/>
      <c r="GZ152" s="23"/>
      <c r="HA152" s="23"/>
      <c r="HB152" s="23"/>
      <c r="HC152" s="23"/>
      <c r="HD152" s="23"/>
      <c r="HE152" s="23"/>
      <c r="HF152" s="23"/>
      <c r="HG152" s="23"/>
      <c r="HH152" s="23"/>
      <c r="HI152" s="23"/>
      <c r="HJ152" s="23"/>
      <c r="HK152" s="23"/>
      <c r="HL152" s="23"/>
      <c r="HM152" s="23"/>
      <c r="HN152" s="23"/>
      <c r="HO152" s="23"/>
      <c r="HP152" s="23"/>
      <c r="HQ152" s="23"/>
      <c r="HR152" s="23"/>
      <c r="HS152" s="23"/>
      <c r="HT152" s="23"/>
      <c r="HU152" s="23"/>
      <c r="HV152" s="23"/>
      <c r="HW152" s="23"/>
    </row>
    <row r="153" spans="1:231" s="14" customFormat="1" ht="21" hidden="1" thickTop="1" thickBot="1">
      <c r="A153" s="608"/>
      <c r="B153" s="1477"/>
      <c r="C153" s="1478"/>
      <c r="D153" s="1478"/>
      <c r="E153" s="2296"/>
      <c r="F153" s="1535" t="s">
        <v>4820</v>
      </c>
      <c r="G153" s="1535" t="s">
        <v>4830</v>
      </c>
      <c r="H153" s="2334">
        <v>44456</v>
      </c>
      <c r="I153" s="2333">
        <f>H153+23</f>
        <v>44479</v>
      </c>
      <c r="J153" s="2333">
        <f>H153+27</f>
        <v>44483</v>
      </c>
      <c r="K153" s="2333">
        <f>H153+30</f>
        <v>44486</v>
      </c>
      <c r="L153" s="2124"/>
      <c r="M153" s="72"/>
      <c r="N153" s="72"/>
      <c r="O153" s="23"/>
      <c r="P153" s="23"/>
      <c r="Q153" s="23"/>
      <c r="R153" s="23"/>
      <c r="S153" s="23"/>
      <c r="T153" s="23"/>
      <c r="U153" s="23"/>
      <c r="V153" s="23"/>
      <c r="W153" s="23"/>
      <c r="X153" s="23"/>
      <c r="Y153" s="23"/>
      <c r="Z153" s="23"/>
      <c r="AA153" s="23"/>
      <c r="AB153" s="23"/>
      <c r="AC153" s="23"/>
      <c r="AD153" s="23"/>
      <c r="AE153" s="23"/>
      <c r="AF153" s="23"/>
      <c r="AG153" s="23"/>
      <c r="AH153" s="23"/>
      <c r="AI153" s="23"/>
      <c r="AJ153" s="23"/>
      <c r="AK153" s="23"/>
      <c r="AL153" s="23"/>
      <c r="AM153" s="23"/>
      <c r="AN153" s="23"/>
      <c r="AO153" s="23"/>
      <c r="AP153" s="23"/>
      <c r="AQ153" s="23"/>
      <c r="AR153" s="23"/>
      <c r="AS153" s="23"/>
      <c r="AT153" s="23"/>
      <c r="AU153" s="23"/>
      <c r="AV153" s="23"/>
      <c r="AW153" s="23"/>
      <c r="AX153" s="23"/>
      <c r="AY153" s="23"/>
      <c r="AZ153" s="23"/>
      <c r="BA153" s="23"/>
      <c r="BB153" s="23"/>
      <c r="BC153" s="23"/>
      <c r="BD153" s="23"/>
      <c r="BE153" s="23"/>
      <c r="BF153" s="23"/>
      <c r="BG153" s="23"/>
      <c r="BH153" s="23"/>
      <c r="BI153" s="23"/>
      <c r="BJ153" s="23"/>
      <c r="BK153" s="23"/>
      <c r="BL153" s="23"/>
      <c r="BM153" s="23"/>
      <c r="BN153" s="23"/>
      <c r="BO153" s="23"/>
      <c r="BP153" s="23"/>
      <c r="BQ153" s="23"/>
      <c r="BR153" s="23"/>
      <c r="BS153" s="23"/>
      <c r="BT153" s="23"/>
      <c r="BU153" s="23"/>
      <c r="BV153" s="23"/>
      <c r="BW153" s="23"/>
      <c r="BX153" s="23"/>
      <c r="BY153" s="23"/>
      <c r="BZ153" s="23"/>
      <c r="CA153" s="23"/>
      <c r="CB153" s="23"/>
      <c r="CC153" s="23"/>
      <c r="CD153" s="23"/>
      <c r="CE153" s="23"/>
      <c r="CF153" s="23"/>
      <c r="CG153" s="23"/>
      <c r="CH153" s="23"/>
      <c r="CI153" s="23"/>
      <c r="CJ153" s="23"/>
      <c r="CK153" s="23"/>
      <c r="CL153" s="23"/>
      <c r="CM153" s="23"/>
      <c r="CN153" s="23"/>
      <c r="CO153" s="23"/>
      <c r="CP153" s="23"/>
      <c r="CQ153" s="23"/>
      <c r="CR153" s="23"/>
      <c r="CS153" s="23"/>
      <c r="CT153" s="23"/>
      <c r="CU153" s="23"/>
      <c r="CV153" s="23"/>
      <c r="CW153" s="23"/>
      <c r="CX153" s="23"/>
      <c r="CY153" s="23"/>
      <c r="CZ153" s="23"/>
      <c r="DA153" s="23"/>
      <c r="DB153" s="23"/>
      <c r="DC153" s="23"/>
      <c r="DD153" s="23"/>
      <c r="DE153" s="23"/>
      <c r="DF153" s="23"/>
      <c r="DG153" s="23"/>
      <c r="DH153" s="23"/>
      <c r="DI153" s="23"/>
      <c r="DJ153" s="23"/>
      <c r="DK153" s="23"/>
      <c r="DL153" s="23"/>
      <c r="DM153" s="23"/>
      <c r="DN153" s="23"/>
      <c r="DO153" s="23"/>
      <c r="DP153" s="23"/>
      <c r="DQ153" s="23"/>
      <c r="DR153" s="23"/>
      <c r="DS153" s="23"/>
      <c r="DT153" s="23"/>
      <c r="DU153" s="23"/>
      <c r="DV153" s="23"/>
      <c r="DW153" s="23"/>
      <c r="DX153" s="23"/>
      <c r="DY153" s="23"/>
      <c r="DZ153" s="23"/>
      <c r="EA153" s="23"/>
      <c r="EB153" s="23"/>
      <c r="EC153" s="23"/>
      <c r="ED153" s="23"/>
      <c r="EE153" s="23"/>
      <c r="EF153" s="23"/>
      <c r="EG153" s="23"/>
      <c r="EH153" s="23"/>
      <c r="EI153" s="23"/>
      <c r="EJ153" s="23"/>
      <c r="EK153" s="23"/>
      <c r="EL153" s="23"/>
      <c r="EM153" s="23"/>
      <c r="EN153" s="23"/>
      <c r="EO153" s="23"/>
      <c r="EP153" s="23"/>
      <c r="EQ153" s="23"/>
      <c r="ER153" s="23"/>
      <c r="ES153" s="23"/>
      <c r="ET153" s="23"/>
      <c r="EU153" s="23"/>
      <c r="EV153" s="23"/>
      <c r="EW153" s="23"/>
      <c r="EX153" s="23"/>
      <c r="EY153" s="23"/>
      <c r="EZ153" s="23"/>
      <c r="FA153" s="23"/>
      <c r="FB153" s="23"/>
      <c r="FC153" s="23"/>
      <c r="FD153" s="23"/>
      <c r="FE153" s="23"/>
      <c r="FF153" s="23"/>
      <c r="FG153" s="23"/>
      <c r="FH153" s="23"/>
      <c r="FI153" s="23"/>
      <c r="FJ153" s="23"/>
      <c r="FK153" s="23"/>
      <c r="FL153" s="23"/>
      <c r="FM153" s="23"/>
      <c r="FN153" s="23"/>
      <c r="FO153" s="23"/>
      <c r="FP153" s="23"/>
      <c r="FQ153" s="23"/>
      <c r="FR153" s="23"/>
      <c r="FS153" s="23"/>
      <c r="FT153" s="23"/>
      <c r="FU153" s="23"/>
      <c r="FV153" s="23"/>
      <c r="FW153" s="23"/>
      <c r="FX153" s="23"/>
      <c r="FY153" s="23"/>
      <c r="FZ153" s="23"/>
      <c r="GA153" s="23"/>
      <c r="GB153" s="23"/>
      <c r="GC153" s="23"/>
      <c r="GD153" s="23"/>
      <c r="GE153" s="23"/>
      <c r="GF153" s="23"/>
      <c r="GG153" s="23"/>
      <c r="GH153" s="23"/>
      <c r="GI153" s="23"/>
      <c r="GJ153" s="23"/>
      <c r="GK153" s="23"/>
      <c r="GL153" s="23"/>
      <c r="GM153" s="23"/>
      <c r="GN153" s="23"/>
      <c r="GO153" s="23"/>
      <c r="GP153" s="23"/>
      <c r="GQ153" s="23"/>
      <c r="GR153" s="23"/>
      <c r="GS153" s="23"/>
      <c r="GT153" s="23"/>
      <c r="GU153" s="23"/>
      <c r="GV153" s="23"/>
      <c r="GW153" s="23"/>
      <c r="GX153" s="23"/>
      <c r="GY153" s="23"/>
      <c r="GZ153" s="23"/>
      <c r="HA153" s="23"/>
      <c r="HB153" s="23"/>
      <c r="HC153" s="23"/>
      <c r="HD153" s="23"/>
      <c r="HE153" s="23"/>
      <c r="HF153" s="23"/>
      <c r="HG153" s="23"/>
      <c r="HH153" s="23"/>
      <c r="HI153" s="23"/>
      <c r="HJ153" s="23"/>
      <c r="HK153" s="23"/>
      <c r="HL153" s="23"/>
      <c r="HM153" s="23"/>
      <c r="HN153" s="23"/>
      <c r="HO153" s="23"/>
      <c r="HP153" s="23"/>
      <c r="HQ153" s="23"/>
      <c r="HR153" s="23"/>
      <c r="HS153" s="23"/>
      <c r="HT153" s="23"/>
      <c r="HU153" s="23"/>
      <c r="HV153" s="23"/>
      <c r="HW153" s="23"/>
    </row>
    <row r="154" spans="1:231" s="14" customFormat="1" ht="20.25" hidden="1" thickTop="1">
      <c r="A154" s="864" t="s">
        <v>2791</v>
      </c>
      <c r="B154" s="2271"/>
      <c r="C154" s="2272"/>
      <c r="D154" s="2272"/>
      <c r="E154" s="2294"/>
      <c r="F154" s="1535" t="s">
        <v>4921</v>
      </c>
      <c r="G154" s="1535" t="s">
        <v>5042</v>
      </c>
      <c r="H154" s="2332">
        <v>44459</v>
      </c>
      <c r="I154" s="2332">
        <f>H154+23</f>
        <v>44482</v>
      </c>
      <c r="J154" s="2332">
        <f>H154+27</f>
        <v>44486</v>
      </c>
      <c r="K154" s="2332">
        <f>H154+30</f>
        <v>44489</v>
      </c>
      <c r="L154" s="2124"/>
      <c r="M154" s="72"/>
      <c r="N154" s="72"/>
      <c r="O154" s="23"/>
      <c r="P154" s="23"/>
      <c r="Q154" s="23"/>
      <c r="R154" s="23"/>
      <c r="S154" s="23"/>
      <c r="T154" s="23"/>
      <c r="U154" s="23"/>
      <c r="V154" s="23"/>
      <c r="W154" s="23"/>
      <c r="X154" s="23"/>
      <c r="Y154" s="23"/>
      <c r="Z154" s="23"/>
      <c r="AA154" s="23"/>
      <c r="AB154" s="23"/>
      <c r="AC154" s="23"/>
      <c r="AD154" s="23"/>
      <c r="AE154" s="23"/>
      <c r="AF154" s="23"/>
      <c r="AG154" s="23"/>
      <c r="AH154" s="23"/>
      <c r="AI154" s="23"/>
      <c r="AJ154" s="23"/>
      <c r="AK154" s="23"/>
      <c r="AL154" s="23"/>
      <c r="AM154" s="23"/>
      <c r="AN154" s="23"/>
      <c r="AO154" s="23"/>
      <c r="AP154" s="23"/>
      <c r="AQ154" s="23"/>
      <c r="AR154" s="23"/>
      <c r="AS154" s="23"/>
      <c r="AT154" s="23"/>
      <c r="AU154" s="23"/>
      <c r="AV154" s="23"/>
      <c r="AW154" s="23"/>
      <c r="AX154" s="23"/>
      <c r="AY154" s="23"/>
      <c r="AZ154" s="23"/>
      <c r="BA154" s="23"/>
      <c r="BB154" s="23"/>
      <c r="BC154" s="23"/>
      <c r="BD154" s="23"/>
      <c r="BE154" s="23"/>
      <c r="BF154" s="23"/>
      <c r="BG154" s="23"/>
      <c r="BH154" s="23"/>
      <c r="BI154" s="23"/>
      <c r="BJ154" s="23"/>
      <c r="BK154" s="23"/>
      <c r="BL154" s="23"/>
      <c r="BM154" s="23"/>
      <c r="BN154" s="23"/>
      <c r="BO154" s="23"/>
      <c r="BP154" s="23"/>
      <c r="BQ154" s="23"/>
      <c r="BR154" s="23"/>
      <c r="BS154" s="23"/>
      <c r="BT154" s="23"/>
      <c r="BU154" s="23"/>
      <c r="BV154" s="23"/>
      <c r="BW154" s="23"/>
      <c r="BX154" s="23"/>
      <c r="BY154" s="23"/>
      <c r="BZ154" s="23"/>
      <c r="CA154" s="23"/>
      <c r="CB154" s="23"/>
      <c r="CC154" s="23"/>
      <c r="CD154" s="23"/>
      <c r="CE154" s="23"/>
      <c r="CF154" s="23"/>
      <c r="CG154" s="23"/>
      <c r="CH154" s="23"/>
      <c r="CI154" s="23"/>
      <c r="CJ154" s="23"/>
      <c r="CK154" s="23"/>
      <c r="CL154" s="23"/>
      <c r="CM154" s="23"/>
      <c r="CN154" s="23"/>
      <c r="CO154" s="23"/>
      <c r="CP154" s="23"/>
      <c r="CQ154" s="23"/>
      <c r="CR154" s="23"/>
      <c r="CS154" s="23"/>
      <c r="CT154" s="23"/>
      <c r="CU154" s="23"/>
      <c r="CV154" s="23"/>
      <c r="CW154" s="23"/>
      <c r="CX154" s="23"/>
      <c r="CY154" s="23"/>
      <c r="CZ154" s="23"/>
      <c r="DA154" s="23"/>
      <c r="DB154" s="23"/>
      <c r="DC154" s="23"/>
      <c r="DD154" s="23"/>
      <c r="DE154" s="23"/>
      <c r="DF154" s="23"/>
      <c r="DG154" s="23"/>
      <c r="DH154" s="23"/>
      <c r="DI154" s="23"/>
      <c r="DJ154" s="23"/>
      <c r="DK154" s="23"/>
      <c r="DL154" s="23"/>
      <c r="DM154" s="23"/>
      <c r="DN154" s="23"/>
      <c r="DO154" s="23"/>
      <c r="DP154" s="23"/>
      <c r="DQ154" s="23"/>
      <c r="DR154" s="23"/>
      <c r="DS154" s="23"/>
      <c r="DT154" s="23"/>
      <c r="DU154" s="23"/>
      <c r="DV154" s="23"/>
      <c r="DW154" s="23"/>
      <c r="DX154" s="23"/>
      <c r="DY154" s="23"/>
      <c r="DZ154" s="23"/>
      <c r="EA154" s="23"/>
      <c r="EB154" s="23"/>
      <c r="EC154" s="23"/>
      <c r="ED154" s="23"/>
      <c r="EE154" s="23"/>
      <c r="EF154" s="23"/>
      <c r="EG154" s="23"/>
      <c r="EH154" s="23"/>
      <c r="EI154" s="23"/>
      <c r="EJ154" s="23"/>
      <c r="EK154" s="23"/>
      <c r="EL154" s="23"/>
      <c r="EM154" s="23"/>
      <c r="EN154" s="23"/>
      <c r="EO154" s="23"/>
      <c r="EP154" s="23"/>
      <c r="EQ154" s="23"/>
      <c r="ER154" s="23"/>
      <c r="ES154" s="23"/>
      <c r="ET154" s="23"/>
      <c r="EU154" s="23"/>
      <c r="EV154" s="23"/>
      <c r="EW154" s="23"/>
      <c r="EX154" s="23"/>
      <c r="EY154" s="23"/>
      <c r="EZ154" s="23"/>
      <c r="FA154" s="23"/>
      <c r="FB154" s="23"/>
      <c r="FC154" s="23"/>
      <c r="FD154" s="23"/>
      <c r="FE154" s="23"/>
      <c r="FF154" s="23"/>
      <c r="FG154" s="23"/>
      <c r="FH154" s="23"/>
      <c r="FI154" s="23"/>
      <c r="FJ154" s="23"/>
      <c r="FK154" s="23"/>
      <c r="FL154" s="23"/>
      <c r="FM154" s="23"/>
      <c r="FN154" s="23"/>
      <c r="FO154" s="23"/>
      <c r="FP154" s="23"/>
      <c r="FQ154" s="23"/>
      <c r="FR154" s="23"/>
      <c r="FS154" s="23"/>
      <c r="FT154" s="23"/>
      <c r="FU154" s="23"/>
      <c r="FV154" s="23"/>
      <c r="FW154" s="23"/>
      <c r="FX154" s="23"/>
      <c r="FY154" s="23"/>
      <c r="FZ154" s="23"/>
      <c r="GA154" s="23"/>
      <c r="GB154" s="23"/>
      <c r="GC154" s="23"/>
      <c r="GD154" s="23"/>
      <c r="GE154" s="23"/>
      <c r="GF154" s="23"/>
      <c r="GG154" s="23"/>
      <c r="GH154" s="23"/>
      <c r="GI154" s="23"/>
      <c r="GJ154" s="23"/>
      <c r="GK154" s="23"/>
      <c r="GL154" s="23"/>
      <c r="GM154" s="23"/>
      <c r="GN154" s="23"/>
      <c r="GO154" s="23"/>
      <c r="GP154" s="23"/>
      <c r="GQ154" s="23"/>
      <c r="GR154" s="23"/>
      <c r="GS154" s="23"/>
      <c r="GT154" s="23"/>
      <c r="GU154" s="23"/>
      <c r="GV154" s="23"/>
      <c r="GW154" s="23"/>
      <c r="GX154" s="23"/>
      <c r="GY154" s="23"/>
      <c r="GZ154" s="23"/>
      <c r="HA154" s="23"/>
      <c r="HB154" s="23"/>
      <c r="HC154" s="23"/>
      <c r="HD154" s="23"/>
      <c r="HE154" s="23"/>
      <c r="HF154" s="23"/>
      <c r="HG154" s="23"/>
      <c r="HH154" s="23"/>
      <c r="HI154" s="23"/>
      <c r="HJ154" s="23"/>
      <c r="HK154" s="23"/>
      <c r="HL154" s="23"/>
      <c r="HM154" s="23"/>
      <c r="HN154" s="23"/>
      <c r="HO154" s="23"/>
      <c r="HP154" s="23"/>
      <c r="HQ154" s="23"/>
      <c r="HR154" s="23"/>
      <c r="HS154" s="23"/>
      <c r="HT154" s="23"/>
      <c r="HU154" s="23"/>
      <c r="HV154" s="23"/>
      <c r="HW154" s="23"/>
    </row>
    <row r="155" spans="1:231" s="14" customFormat="1" ht="20.25" hidden="1" thickBot="1">
      <c r="A155" s="608"/>
      <c r="B155" s="1477"/>
      <c r="C155" s="1478"/>
      <c r="D155" s="1478"/>
      <c r="E155" s="2296"/>
      <c r="F155" s="2333"/>
      <c r="G155" s="2333"/>
      <c r="H155" s="2333"/>
      <c r="I155" s="2333"/>
      <c r="J155" s="2333"/>
      <c r="K155" s="2333"/>
      <c r="L155" s="2124"/>
      <c r="M155" s="72"/>
      <c r="N155" s="72"/>
      <c r="O155" s="23"/>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c r="AM155" s="23"/>
      <c r="AN155" s="23"/>
      <c r="AO155" s="23"/>
      <c r="AP155" s="23"/>
      <c r="AQ155" s="23"/>
      <c r="AR155" s="23"/>
      <c r="AS155" s="23"/>
      <c r="AT155" s="23"/>
      <c r="AU155" s="23"/>
      <c r="AV155" s="23"/>
      <c r="AW155" s="23"/>
      <c r="AX155" s="23"/>
      <c r="AY155" s="23"/>
      <c r="AZ155" s="23"/>
      <c r="BA155" s="23"/>
      <c r="BB155" s="23"/>
      <c r="BC155" s="23"/>
      <c r="BD155" s="23"/>
      <c r="BE155" s="23"/>
      <c r="BF155" s="23"/>
      <c r="BG155" s="23"/>
      <c r="BH155" s="23"/>
      <c r="BI155" s="23"/>
      <c r="BJ155" s="23"/>
      <c r="BK155" s="23"/>
      <c r="BL155" s="23"/>
      <c r="BM155" s="23"/>
      <c r="BN155" s="23"/>
      <c r="BO155" s="23"/>
      <c r="BP155" s="23"/>
      <c r="BQ155" s="23"/>
      <c r="BR155" s="23"/>
      <c r="BS155" s="23"/>
      <c r="BT155" s="23"/>
      <c r="BU155" s="23"/>
      <c r="BV155" s="23"/>
      <c r="BW155" s="23"/>
      <c r="BX155" s="23"/>
      <c r="BY155" s="23"/>
      <c r="BZ155" s="23"/>
      <c r="CA155" s="23"/>
      <c r="CB155" s="23"/>
      <c r="CC155" s="23"/>
      <c r="CD155" s="23"/>
      <c r="CE155" s="23"/>
      <c r="CF155" s="23"/>
      <c r="CG155" s="23"/>
      <c r="CH155" s="23"/>
      <c r="CI155" s="23"/>
      <c r="CJ155" s="23"/>
      <c r="CK155" s="23"/>
      <c r="CL155" s="23"/>
      <c r="CM155" s="23"/>
      <c r="CN155" s="23"/>
      <c r="CO155" s="23"/>
      <c r="CP155" s="23"/>
      <c r="CQ155" s="23"/>
      <c r="CR155" s="23"/>
      <c r="CS155" s="23"/>
      <c r="CT155" s="23"/>
      <c r="CU155" s="23"/>
      <c r="CV155" s="23"/>
      <c r="CW155" s="23"/>
      <c r="CX155" s="23"/>
      <c r="CY155" s="23"/>
      <c r="CZ155" s="23"/>
      <c r="DA155" s="23"/>
      <c r="DB155" s="23"/>
      <c r="DC155" s="23"/>
      <c r="DD155" s="23"/>
      <c r="DE155" s="23"/>
      <c r="DF155" s="23"/>
      <c r="DG155" s="23"/>
      <c r="DH155" s="23"/>
      <c r="DI155" s="23"/>
      <c r="DJ155" s="23"/>
      <c r="DK155" s="23"/>
      <c r="DL155" s="23"/>
      <c r="DM155" s="23"/>
      <c r="DN155" s="23"/>
      <c r="DO155" s="23"/>
      <c r="DP155" s="23"/>
      <c r="DQ155" s="23"/>
      <c r="DR155" s="23"/>
      <c r="DS155" s="23"/>
      <c r="DT155" s="23"/>
      <c r="DU155" s="23"/>
      <c r="DV155" s="23"/>
      <c r="DW155" s="23"/>
      <c r="DX155" s="23"/>
      <c r="DY155" s="23"/>
      <c r="DZ155" s="23"/>
      <c r="EA155" s="23"/>
      <c r="EB155" s="23"/>
      <c r="EC155" s="23"/>
      <c r="ED155" s="23"/>
      <c r="EE155" s="23"/>
      <c r="EF155" s="23"/>
      <c r="EG155" s="23"/>
      <c r="EH155" s="23"/>
      <c r="EI155" s="23"/>
      <c r="EJ155" s="23"/>
      <c r="EK155" s="23"/>
      <c r="EL155" s="23"/>
      <c r="EM155" s="23"/>
      <c r="EN155" s="23"/>
      <c r="EO155" s="23"/>
      <c r="EP155" s="23"/>
      <c r="EQ155" s="23"/>
      <c r="ER155" s="23"/>
      <c r="ES155" s="23"/>
      <c r="ET155" s="23"/>
      <c r="EU155" s="23"/>
      <c r="EV155" s="23"/>
      <c r="EW155" s="23"/>
      <c r="EX155" s="23"/>
      <c r="EY155" s="23"/>
      <c r="EZ155" s="23"/>
      <c r="FA155" s="23"/>
      <c r="FB155" s="23"/>
      <c r="FC155" s="23"/>
      <c r="FD155" s="23"/>
      <c r="FE155" s="23"/>
      <c r="FF155" s="23"/>
      <c r="FG155" s="23"/>
      <c r="FH155" s="23"/>
      <c r="FI155" s="23"/>
      <c r="FJ155" s="23"/>
      <c r="FK155" s="23"/>
      <c r="FL155" s="23"/>
      <c r="FM155" s="23"/>
      <c r="FN155" s="23"/>
      <c r="FO155" s="23"/>
      <c r="FP155" s="23"/>
      <c r="FQ155" s="23"/>
      <c r="FR155" s="23"/>
      <c r="FS155" s="23"/>
      <c r="FT155" s="23"/>
      <c r="FU155" s="23"/>
      <c r="FV155" s="23"/>
      <c r="FW155" s="23"/>
      <c r="FX155" s="23"/>
      <c r="FY155" s="23"/>
      <c r="FZ155" s="23"/>
      <c r="GA155" s="23"/>
      <c r="GB155" s="23"/>
      <c r="GC155" s="23"/>
      <c r="GD155" s="23"/>
      <c r="GE155" s="23"/>
      <c r="GF155" s="23"/>
      <c r="GG155" s="23"/>
      <c r="GH155" s="23"/>
      <c r="GI155" s="23"/>
      <c r="GJ155" s="23"/>
      <c r="GK155" s="23"/>
      <c r="GL155" s="23"/>
      <c r="GM155" s="23"/>
      <c r="GN155" s="23"/>
      <c r="GO155" s="23"/>
      <c r="GP155" s="23"/>
      <c r="GQ155" s="23"/>
      <c r="GR155" s="23"/>
      <c r="GS155" s="23"/>
      <c r="GT155" s="23"/>
      <c r="GU155" s="23"/>
      <c r="GV155" s="23"/>
      <c r="GW155" s="23"/>
      <c r="GX155" s="23"/>
      <c r="GY155" s="23"/>
      <c r="GZ155" s="23"/>
      <c r="HA155" s="23"/>
      <c r="HB155" s="23"/>
      <c r="HC155" s="23"/>
      <c r="HD155" s="23"/>
      <c r="HE155" s="23"/>
      <c r="HF155" s="23"/>
      <c r="HG155" s="23"/>
      <c r="HH155" s="23"/>
      <c r="HI155" s="23"/>
      <c r="HJ155" s="23"/>
      <c r="HK155" s="23"/>
      <c r="HL155" s="23"/>
      <c r="HM155" s="23"/>
      <c r="HN155" s="23"/>
      <c r="HO155" s="23"/>
      <c r="HP155" s="23"/>
      <c r="HQ155" s="23"/>
      <c r="HR155" s="23"/>
      <c r="HS155" s="23"/>
      <c r="HT155" s="23"/>
      <c r="HU155" s="23"/>
      <c r="HV155" s="23"/>
      <c r="HW155" s="23"/>
    </row>
    <row r="156" spans="1:231" s="14" customFormat="1" ht="20.25" hidden="1" thickTop="1">
      <c r="A156" s="864" t="s">
        <v>2946</v>
      </c>
      <c r="B156" s="2271"/>
      <c r="C156" s="2272"/>
      <c r="D156" s="2272"/>
      <c r="E156" s="2294"/>
      <c r="F156" s="1535" t="s">
        <v>5012</v>
      </c>
      <c r="G156" s="1535" t="s">
        <v>5043</v>
      </c>
      <c r="H156" s="1535">
        <v>44463</v>
      </c>
      <c r="I156" s="2332">
        <f>H156+23</f>
        <v>44486</v>
      </c>
      <c r="J156" s="2332">
        <f>H156+27</f>
        <v>44490</v>
      </c>
      <c r="K156" s="2332">
        <f>H156+30</f>
        <v>44493</v>
      </c>
      <c r="L156" s="2124"/>
      <c r="M156" s="72"/>
      <c r="N156" s="72"/>
      <c r="O156" s="23"/>
      <c r="P156" s="23"/>
      <c r="Q156" s="23"/>
      <c r="R156" s="23"/>
      <c r="S156" s="23"/>
      <c r="T156" s="23"/>
      <c r="U156" s="23"/>
      <c r="V156" s="23"/>
      <c r="W156" s="23"/>
      <c r="X156" s="23"/>
      <c r="Y156" s="23"/>
      <c r="Z156" s="23"/>
      <c r="AA156" s="23"/>
      <c r="AB156" s="23"/>
      <c r="AC156" s="23"/>
      <c r="AD156" s="23"/>
      <c r="AE156" s="23"/>
      <c r="AF156" s="23"/>
      <c r="AG156" s="23"/>
      <c r="AH156" s="23"/>
      <c r="AI156" s="23"/>
      <c r="AJ156" s="23"/>
      <c r="AK156" s="23"/>
      <c r="AL156" s="23"/>
      <c r="AM156" s="23"/>
      <c r="AN156" s="23"/>
      <c r="AO156" s="23"/>
      <c r="AP156" s="23"/>
      <c r="AQ156" s="23"/>
      <c r="AR156" s="23"/>
      <c r="AS156" s="23"/>
      <c r="AT156" s="23"/>
      <c r="AU156" s="23"/>
      <c r="AV156" s="23"/>
      <c r="AW156" s="23"/>
      <c r="AX156" s="23"/>
      <c r="AY156" s="23"/>
      <c r="AZ156" s="23"/>
      <c r="BA156" s="23"/>
      <c r="BB156" s="23"/>
      <c r="BC156" s="23"/>
      <c r="BD156" s="23"/>
      <c r="BE156" s="23"/>
      <c r="BF156" s="23"/>
      <c r="BG156" s="23"/>
      <c r="BH156" s="23"/>
      <c r="BI156" s="23"/>
      <c r="BJ156" s="23"/>
      <c r="BK156" s="23"/>
      <c r="BL156" s="23"/>
      <c r="BM156" s="23"/>
      <c r="BN156" s="23"/>
      <c r="BO156" s="23"/>
      <c r="BP156" s="23"/>
      <c r="BQ156" s="23"/>
      <c r="BR156" s="23"/>
      <c r="BS156" s="23"/>
      <c r="BT156" s="23"/>
      <c r="BU156" s="23"/>
      <c r="BV156" s="23"/>
      <c r="BW156" s="23"/>
      <c r="BX156" s="23"/>
      <c r="BY156" s="23"/>
      <c r="BZ156" s="23"/>
      <c r="CA156" s="23"/>
      <c r="CB156" s="23"/>
      <c r="CC156" s="23"/>
      <c r="CD156" s="23"/>
      <c r="CE156" s="23"/>
      <c r="CF156" s="23"/>
      <c r="CG156" s="23"/>
      <c r="CH156" s="23"/>
      <c r="CI156" s="23"/>
      <c r="CJ156" s="23"/>
      <c r="CK156" s="23"/>
      <c r="CL156" s="23"/>
      <c r="CM156" s="23"/>
      <c r="CN156" s="23"/>
      <c r="CO156" s="23"/>
      <c r="CP156" s="23"/>
      <c r="CQ156" s="23"/>
      <c r="CR156" s="23"/>
      <c r="CS156" s="23"/>
      <c r="CT156" s="23"/>
      <c r="CU156" s="23"/>
      <c r="CV156" s="23"/>
      <c r="CW156" s="23"/>
      <c r="CX156" s="23"/>
      <c r="CY156" s="23"/>
      <c r="CZ156" s="23"/>
      <c r="DA156" s="23"/>
      <c r="DB156" s="23"/>
      <c r="DC156" s="23"/>
      <c r="DD156" s="23"/>
      <c r="DE156" s="23"/>
      <c r="DF156" s="23"/>
      <c r="DG156" s="23"/>
      <c r="DH156" s="23"/>
      <c r="DI156" s="23"/>
      <c r="DJ156" s="23"/>
      <c r="DK156" s="23"/>
      <c r="DL156" s="23"/>
      <c r="DM156" s="23"/>
      <c r="DN156" s="23"/>
      <c r="DO156" s="23"/>
      <c r="DP156" s="23"/>
      <c r="DQ156" s="23"/>
      <c r="DR156" s="23"/>
      <c r="DS156" s="23"/>
      <c r="DT156" s="23"/>
      <c r="DU156" s="23"/>
      <c r="DV156" s="23"/>
      <c r="DW156" s="23"/>
      <c r="DX156" s="23"/>
      <c r="DY156" s="23"/>
      <c r="DZ156" s="23"/>
      <c r="EA156" s="23"/>
      <c r="EB156" s="23"/>
      <c r="EC156" s="23"/>
      <c r="ED156" s="23"/>
      <c r="EE156" s="23"/>
      <c r="EF156" s="23"/>
      <c r="EG156" s="23"/>
      <c r="EH156" s="23"/>
      <c r="EI156" s="23"/>
      <c r="EJ156" s="23"/>
      <c r="EK156" s="23"/>
      <c r="EL156" s="23"/>
      <c r="EM156" s="23"/>
      <c r="EN156" s="23"/>
      <c r="EO156" s="23"/>
      <c r="EP156" s="23"/>
      <c r="EQ156" s="23"/>
      <c r="ER156" s="23"/>
      <c r="ES156" s="23"/>
      <c r="ET156" s="23"/>
      <c r="EU156" s="23"/>
      <c r="EV156" s="23"/>
      <c r="EW156" s="23"/>
      <c r="EX156" s="23"/>
      <c r="EY156" s="23"/>
      <c r="EZ156" s="23"/>
      <c r="FA156" s="23"/>
      <c r="FB156" s="23"/>
      <c r="FC156" s="23"/>
      <c r="FD156" s="23"/>
      <c r="FE156" s="23"/>
      <c r="FF156" s="23"/>
      <c r="FG156" s="23"/>
      <c r="FH156" s="23"/>
      <c r="FI156" s="23"/>
      <c r="FJ156" s="23"/>
      <c r="FK156" s="23"/>
      <c r="FL156" s="23"/>
      <c r="FM156" s="23"/>
      <c r="FN156" s="23"/>
      <c r="FO156" s="23"/>
      <c r="FP156" s="23"/>
      <c r="FQ156" s="23"/>
      <c r="FR156" s="23"/>
      <c r="FS156" s="23"/>
      <c r="FT156" s="23"/>
      <c r="FU156" s="23"/>
      <c r="FV156" s="23"/>
      <c r="FW156" s="23"/>
      <c r="FX156" s="23"/>
      <c r="FY156" s="23"/>
      <c r="FZ156" s="23"/>
      <c r="GA156" s="23"/>
      <c r="GB156" s="23"/>
      <c r="GC156" s="23"/>
      <c r="GD156" s="23"/>
      <c r="GE156" s="23"/>
      <c r="GF156" s="23"/>
      <c r="GG156" s="23"/>
      <c r="GH156" s="23"/>
      <c r="GI156" s="23"/>
      <c r="GJ156" s="23"/>
      <c r="GK156" s="23"/>
      <c r="GL156" s="23"/>
      <c r="GM156" s="23"/>
      <c r="GN156" s="23"/>
      <c r="GO156" s="23"/>
      <c r="GP156" s="23"/>
      <c r="GQ156" s="23"/>
      <c r="GR156" s="23"/>
      <c r="GS156" s="23"/>
      <c r="GT156" s="23"/>
      <c r="GU156" s="23"/>
      <c r="GV156" s="23"/>
      <c r="GW156" s="23"/>
      <c r="GX156" s="23"/>
      <c r="GY156" s="23"/>
      <c r="GZ156" s="23"/>
      <c r="HA156" s="23"/>
      <c r="HB156" s="23"/>
      <c r="HC156" s="23"/>
      <c r="HD156" s="23"/>
      <c r="HE156" s="23"/>
      <c r="HF156" s="23"/>
      <c r="HG156" s="23"/>
      <c r="HH156" s="23"/>
      <c r="HI156" s="23"/>
      <c r="HJ156" s="23"/>
      <c r="HK156" s="23"/>
      <c r="HL156" s="23"/>
      <c r="HM156" s="23"/>
      <c r="HN156" s="23"/>
      <c r="HO156" s="23"/>
      <c r="HP156" s="23"/>
      <c r="HQ156" s="23"/>
      <c r="HR156" s="23"/>
      <c r="HS156" s="23"/>
      <c r="HT156" s="23"/>
      <c r="HU156" s="23"/>
      <c r="HV156" s="23"/>
      <c r="HW156" s="23"/>
    </row>
    <row r="157" spans="1:231" s="14" customFormat="1" ht="20.25" hidden="1" thickBot="1">
      <c r="A157" s="608"/>
      <c r="B157" s="1477"/>
      <c r="C157" s="1478"/>
      <c r="D157" s="1478"/>
      <c r="E157" s="2296"/>
      <c r="F157" s="2333"/>
      <c r="G157" s="2333"/>
      <c r="H157" s="2333"/>
      <c r="I157" s="2333"/>
      <c r="J157" s="2333"/>
      <c r="K157" s="2333"/>
      <c r="L157" s="2124"/>
      <c r="M157" s="72"/>
      <c r="N157" s="72"/>
      <c r="O157" s="23"/>
      <c r="P157" s="23"/>
      <c r="Q157" s="23"/>
      <c r="R157" s="23"/>
      <c r="S157" s="23"/>
      <c r="T157" s="23"/>
      <c r="U157" s="23"/>
      <c r="V157" s="23"/>
      <c r="W157" s="23"/>
      <c r="X157" s="23"/>
      <c r="Y157" s="23"/>
      <c r="Z157" s="23"/>
      <c r="AA157" s="23"/>
      <c r="AB157" s="23"/>
      <c r="AC157" s="23"/>
      <c r="AD157" s="23"/>
      <c r="AE157" s="23"/>
      <c r="AF157" s="23"/>
      <c r="AG157" s="23"/>
      <c r="AH157" s="23"/>
      <c r="AI157" s="23"/>
      <c r="AJ157" s="23"/>
      <c r="AK157" s="23"/>
      <c r="AL157" s="23"/>
      <c r="AM157" s="23"/>
      <c r="AN157" s="23"/>
      <c r="AO157" s="23"/>
      <c r="AP157" s="23"/>
      <c r="AQ157" s="23"/>
      <c r="AR157" s="23"/>
      <c r="AS157" s="23"/>
      <c r="AT157" s="23"/>
      <c r="AU157" s="23"/>
      <c r="AV157" s="23"/>
      <c r="AW157" s="23"/>
      <c r="AX157" s="23"/>
      <c r="AY157" s="23"/>
      <c r="AZ157" s="23"/>
      <c r="BA157" s="23"/>
      <c r="BB157" s="23"/>
      <c r="BC157" s="23"/>
      <c r="BD157" s="23"/>
      <c r="BE157" s="23"/>
      <c r="BF157" s="23"/>
      <c r="BG157" s="23"/>
      <c r="BH157" s="23"/>
      <c r="BI157" s="23"/>
      <c r="BJ157" s="23"/>
      <c r="BK157" s="23"/>
      <c r="BL157" s="23"/>
      <c r="BM157" s="23"/>
      <c r="BN157" s="23"/>
      <c r="BO157" s="23"/>
      <c r="BP157" s="23"/>
      <c r="BQ157" s="23"/>
      <c r="BR157" s="23"/>
      <c r="BS157" s="23"/>
      <c r="BT157" s="23"/>
      <c r="BU157" s="23"/>
      <c r="BV157" s="23"/>
      <c r="BW157" s="23"/>
      <c r="BX157" s="23"/>
      <c r="BY157" s="23"/>
      <c r="BZ157" s="23"/>
      <c r="CA157" s="23"/>
      <c r="CB157" s="23"/>
      <c r="CC157" s="23"/>
      <c r="CD157" s="23"/>
      <c r="CE157" s="23"/>
      <c r="CF157" s="23"/>
      <c r="CG157" s="23"/>
      <c r="CH157" s="23"/>
      <c r="CI157" s="23"/>
      <c r="CJ157" s="23"/>
      <c r="CK157" s="23"/>
      <c r="CL157" s="23"/>
      <c r="CM157" s="23"/>
      <c r="CN157" s="23"/>
      <c r="CO157" s="23"/>
      <c r="CP157" s="23"/>
      <c r="CQ157" s="23"/>
      <c r="CR157" s="23"/>
      <c r="CS157" s="23"/>
      <c r="CT157" s="23"/>
      <c r="CU157" s="23"/>
      <c r="CV157" s="23"/>
      <c r="CW157" s="23"/>
      <c r="CX157" s="23"/>
      <c r="CY157" s="23"/>
      <c r="CZ157" s="23"/>
      <c r="DA157" s="23"/>
      <c r="DB157" s="23"/>
      <c r="DC157" s="23"/>
      <c r="DD157" s="23"/>
      <c r="DE157" s="23"/>
      <c r="DF157" s="23"/>
      <c r="DG157" s="23"/>
      <c r="DH157" s="23"/>
      <c r="DI157" s="23"/>
      <c r="DJ157" s="23"/>
      <c r="DK157" s="23"/>
      <c r="DL157" s="23"/>
      <c r="DM157" s="23"/>
      <c r="DN157" s="23"/>
      <c r="DO157" s="23"/>
      <c r="DP157" s="23"/>
      <c r="DQ157" s="23"/>
      <c r="DR157" s="23"/>
      <c r="DS157" s="23"/>
      <c r="DT157" s="23"/>
      <c r="DU157" s="23"/>
      <c r="DV157" s="23"/>
      <c r="DW157" s="23"/>
      <c r="DX157" s="23"/>
      <c r="DY157" s="23"/>
      <c r="DZ157" s="23"/>
      <c r="EA157" s="23"/>
      <c r="EB157" s="23"/>
      <c r="EC157" s="23"/>
      <c r="ED157" s="23"/>
      <c r="EE157" s="23"/>
      <c r="EF157" s="23"/>
      <c r="EG157" s="23"/>
      <c r="EH157" s="23"/>
      <c r="EI157" s="23"/>
      <c r="EJ157" s="23"/>
      <c r="EK157" s="23"/>
      <c r="EL157" s="23"/>
      <c r="EM157" s="23"/>
      <c r="EN157" s="23"/>
      <c r="EO157" s="23"/>
      <c r="EP157" s="23"/>
      <c r="EQ157" s="23"/>
      <c r="ER157" s="23"/>
      <c r="ES157" s="23"/>
      <c r="ET157" s="23"/>
      <c r="EU157" s="23"/>
      <c r="EV157" s="23"/>
      <c r="EW157" s="23"/>
      <c r="EX157" s="23"/>
      <c r="EY157" s="23"/>
      <c r="EZ157" s="23"/>
      <c r="FA157" s="23"/>
      <c r="FB157" s="23"/>
      <c r="FC157" s="23"/>
      <c r="FD157" s="23"/>
      <c r="FE157" s="23"/>
      <c r="FF157" s="23"/>
      <c r="FG157" s="23"/>
      <c r="FH157" s="23"/>
      <c r="FI157" s="23"/>
      <c r="FJ157" s="23"/>
      <c r="FK157" s="23"/>
      <c r="FL157" s="23"/>
      <c r="FM157" s="23"/>
      <c r="FN157" s="23"/>
      <c r="FO157" s="23"/>
      <c r="FP157" s="23"/>
      <c r="FQ157" s="23"/>
      <c r="FR157" s="23"/>
      <c r="FS157" s="23"/>
      <c r="FT157" s="23"/>
      <c r="FU157" s="23"/>
      <c r="FV157" s="23"/>
      <c r="FW157" s="23"/>
      <c r="FX157" s="23"/>
      <c r="FY157" s="23"/>
      <c r="FZ157" s="23"/>
      <c r="GA157" s="23"/>
      <c r="GB157" s="23"/>
      <c r="GC157" s="23"/>
      <c r="GD157" s="23"/>
      <c r="GE157" s="23"/>
      <c r="GF157" s="23"/>
      <c r="GG157" s="23"/>
      <c r="GH157" s="23"/>
      <c r="GI157" s="23"/>
      <c r="GJ157" s="23"/>
      <c r="GK157" s="23"/>
      <c r="GL157" s="23"/>
      <c r="GM157" s="23"/>
      <c r="GN157" s="23"/>
      <c r="GO157" s="23"/>
      <c r="GP157" s="23"/>
      <c r="GQ157" s="23"/>
      <c r="GR157" s="23"/>
      <c r="GS157" s="23"/>
      <c r="GT157" s="23"/>
      <c r="GU157" s="23"/>
      <c r="GV157" s="23"/>
      <c r="GW157" s="23"/>
      <c r="GX157" s="23"/>
      <c r="GY157" s="23"/>
      <c r="GZ157" s="23"/>
      <c r="HA157" s="23"/>
      <c r="HB157" s="23"/>
      <c r="HC157" s="23"/>
      <c r="HD157" s="23"/>
      <c r="HE157" s="23"/>
      <c r="HF157" s="23"/>
      <c r="HG157" s="23"/>
      <c r="HH157" s="23"/>
      <c r="HI157" s="23"/>
      <c r="HJ157" s="23"/>
      <c r="HK157" s="23"/>
      <c r="HL157" s="23"/>
      <c r="HM157" s="23"/>
      <c r="HN157" s="23"/>
      <c r="HO157" s="23"/>
      <c r="HP157" s="23"/>
      <c r="HQ157" s="23"/>
      <c r="HR157" s="23"/>
      <c r="HS157" s="23"/>
      <c r="HT157" s="23"/>
      <c r="HU157" s="23"/>
      <c r="HV157" s="23"/>
      <c r="HW157" s="23"/>
    </row>
    <row r="158" spans="1:231" s="14" customFormat="1" ht="20.25" hidden="1" thickTop="1">
      <c r="A158" s="608"/>
      <c r="B158" s="2271" t="s">
        <v>2684</v>
      </c>
      <c r="C158" s="2272" t="s">
        <v>4831</v>
      </c>
      <c r="D158" s="2272">
        <v>44445</v>
      </c>
      <c r="E158" s="2294">
        <v>44465</v>
      </c>
      <c r="F158" s="1535" t="s">
        <v>5013</v>
      </c>
      <c r="G158" s="1535" t="s">
        <v>5044</v>
      </c>
      <c r="H158" s="1535">
        <v>44476</v>
      </c>
      <c r="I158" s="2332">
        <f>H158+23</f>
        <v>44499</v>
      </c>
      <c r="J158" s="2332">
        <f>H158+27</f>
        <v>44503</v>
      </c>
      <c r="K158" s="2332">
        <f>H158+30</f>
        <v>44506</v>
      </c>
      <c r="L158" s="2124"/>
      <c r="M158" s="72"/>
      <c r="N158" s="72"/>
      <c r="O158" s="23"/>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3"/>
      <c r="AM158" s="23"/>
      <c r="AN158" s="23"/>
      <c r="AO158" s="23"/>
      <c r="AP158" s="23"/>
      <c r="AQ158" s="23"/>
      <c r="AR158" s="23"/>
      <c r="AS158" s="23"/>
      <c r="AT158" s="23"/>
      <c r="AU158" s="23"/>
      <c r="AV158" s="23"/>
      <c r="AW158" s="23"/>
      <c r="AX158" s="23"/>
      <c r="AY158" s="23"/>
      <c r="AZ158" s="23"/>
      <c r="BA158" s="23"/>
      <c r="BB158" s="23"/>
      <c r="BC158" s="23"/>
      <c r="BD158" s="23"/>
      <c r="BE158" s="23"/>
      <c r="BF158" s="23"/>
      <c r="BG158" s="23"/>
      <c r="BH158" s="23"/>
      <c r="BI158" s="23"/>
      <c r="BJ158" s="23"/>
      <c r="BK158" s="23"/>
      <c r="BL158" s="23"/>
      <c r="BM158" s="23"/>
      <c r="BN158" s="23"/>
      <c r="BO158" s="23"/>
      <c r="BP158" s="23"/>
      <c r="BQ158" s="23"/>
      <c r="BR158" s="23"/>
      <c r="BS158" s="23"/>
      <c r="BT158" s="23"/>
      <c r="BU158" s="23"/>
      <c r="BV158" s="23"/>
      <c r="BW158" s="23"/>
      <c r="BX158" s="23"/>
      <c r="BY158" s="23"/>
      <c r="BZ158" s="23"/>
      <c r="CA158" s="23"/>
      <c r="CB158" s="23"/>
      <c r="CC158" s="23"/>
      <c r="CD158" s="23"/>
      <c r="CE158" s="23"/>
      <c r="CF158" s="23"/>
      <c r="CG158" s="23"/>
      <c r="CH158" s="23"/>
      <c r="CI158" s="23"/>
      <c r="CJ158" s="23"/>
      <c r="CK158" s="23"/>
      <c r="CL158" s="23"/>
      <c r="CM158" s="23"/>
      <c r="CN158" s="23"/>
      <c r="CO158" s="23"/>
      <c r="CP158" s="23"/>
      <c r="CQ158" s="23"/>
      <c r="CR158" s="23"/>
      <c r="CS158" s="23"/>
      <c r="CT158" s="23"/>
      <c r="CU158" s="23"/>
      <c r="CV158" s="23"/>
      <c r="CW158" s="23"/>
      <c r="CX158" s="23"/>
      <c r="CY158" s="23"/>
      <c r="CZ158" s="23"/>
      <c r="DA158" s="23"/>
      <c r="DB158" s="23"/>
      <c r="DC158" s="23"/>
      <c r="DD158" s="23"/>
      <c r="DE158" s="23"/>
      <c r="DF158" s="23"/>
      <c r="DG158" s="23"/>
      <c r="DH158" s="23"/>
      <c r="DI158" s="23"/>
      <c r="DJ158" s="23"/>
      <c r="DK158" s="23"/>
      <c r="DL158" s="23"/>
      <c r="DM158" s="23"/>
      <c r="DN158" s="23"/>
      <c r="DO158" s="23"/>
      <c r="DP158" s="23"/>
      <c r="DQ158" s="23"/>
      <c r="DR158" s="23"/>
      <c r="DS158" s="23"/>
      <c r="DT158" s="23"/>
      <c r="DU158" s="23"/>
      <c r="DV158" s="23"/>
      <c r="DW158" s="23"/>
      <c r="DX158" s="23"/>
      <c r="DY158" s="23"/>
      <c r="DZ158" s="23"/>
      <c r="EA158" s="23"/>
      <c r="EB158" s="23"/>
      <c r="EC158" s="23"/>
      <c r="ED158" s="23"/>
      <c r="EE158" s="23"/>
      <c r="EF158" s="23"/>
      <c r="EG158" s="23"/>
      <c r="EH158" s="23"/>
      <c r="EI158" s="23"/>
      <c r="EJ158" s="23"/>
      <c r="EK158" s="23"/>
      <c r="EL158" s="23"/>
      <c r="EM158" s="23"/>
      <c r="EN158" s="23"/>
      <c r="EO158" s="23"/>
      <c r="EP158" s="23"/>
      <c r="EQ158" s="23"/>
      <c r="ER158" s="23"/>
      <c r="ES158" s="23"/>
      <c r="ET158" s="23"/>
      <c r="EU158" s="23"/>
      <c r="EV158" s="23"/>
      <c r="EW158" s="23"/>
      <c r="EX158" s="23"/>
      <c r="EY158" s="23"/>
      <c r="EZ158" s="23"/>
      <c r="FA158" s="23"/>
      <c r="FB158" s="23"/>
      <c r="FC158" s="23"/>
      <c r="FD158" s="23"/>
      <c r="FE158" s="23"/>
      <c r="FF158" s="23"/>
      <c r="FG158" s="23"/>
      <c r="FH158" s="23"/>
      <c r="FI158" s="23"/>
      <c r="FJ158" s="23"/>
      <c r="FK158" s="23"/>
      <c r="FL158" s="23"/>
      <c r="FM158" s="23"/>
      <c r="FN158" s="23"/>
      <c r="FO158" s="23"/>
      <c r="FP158" s="23"/>
      <c r="FQ158" s="23"/>
      <c r="FR158" s="23"/>
      <c r="FS158" s="23"/>
      <c r="FT158" s="23"/>
      <c r="FU158" s="23"/>
      <c r="FV158" s="23"/>
      <c r="FW158" s="23"/>
      <c r="FX158" s="23"/>
      <c r="FY158" s="23"/>
      <c r="FZ158" s="23"/>
      <c r="GA158" s="23"/>
      <c r="GB158" s="23"/>
      <c r="GC158" s="23"/>
      <c r="GD158" s="23"/>
      <c r="GE158" s="23"/>
      <c r="GF158" s="23"/>
      <c r="GG158" s="23"/>
      <c r="GH158" s="23"/>
      <c r="GI158" s="23"/>
      <c r="GJ158" s="23"/>
      <c r="GK158" s="23"/>
      <c r="GL158" s="23"/>
      <c r="GM158" s="23"/>
      <c r="GN158" s="23"/>
      <c r="GO158" s="23"/>
      <c r="GP158" s="23"/>
      <c r="GQ158" s="23"/>
      <c r="GR158" s="23"/>
      <c r="GS158" s="23"/>
      <c r="GT158" s="23"/>
      <c r="GU158" s="23"/>
      <c r="GV158" s="23"/>
      <c r="GW158" s="23"/>
      <c r="GX158" s="23"/>
      <c r="GY158" s="23"/>
      <c r="GZ158" s="23"/>
      <c r="HA158" s="23"/>
      <c r="HB158" s="23"/>
      <c r="HC158" s="23"/>
      <c r="HD158" s="23"/>
      <c r="HE158" s="23"/>
      <c r="HF158" s="23"/>
      <c r="HG158" s="23"/>
      <c r="HH158" s="23"/>
      <c r="HI158" s="23"/>
      <c r="HJ158" s="23"/>
      <c r="HK158" s="23"/>
      <c r="HL158" s="23"/>
      <c r="HM158" s="23"/>
      <c r="HN158" s="23"/>
      <c r="HO158" s="23"/>
      <c r="HP158" s="23"/>
      <c r="HQ158" s="23"/>
      <c r="HR158" s="23"/>
      <c r="HS158" s="23"/>
      <c r="HT158" s="23"/>
      <c r="HU158" s="23"/>
      <c r="HV158" s="23"/>
      <c r="HW158" s="23"/>
    </row>
    <row r="159" spans="1:231" s="14" customFormat="1" ht="19.5" hidden="1">
      <c r="A159" s="608"/>
      <c r="B159" s="1313" t="s">
        <v>3343</v>
      </c>
      <c r="C159" s="1314" t="s">
        <v>4836</v>
      </c>
      <c r="D159" s="1314">
        <v>44449</v>
      </c>
      <c r="E159" s="2302">
        <v>44471</v>
      </c>
      <c r="F159" s="2332"/>
      <c r="G159" s="2332"/>
      <c r="H159" s="2332"/>
      <c r="I159" s="2332"/>
      <c r="J159" s="2332"/>
      <c r="K159" s="2332"/>
      <c r="L159" s="2124"/>
      <c r="M159" s="72"/>
      <c r="N159" s="72"/>
      <c r="O159" s="23"/>
      <c r="P159" s="23"/>
      <c r="Q159" s="23"/>
      <c r="R159" s="23"/>
      <c r="S159" s="23"/>
      <c r="T159" s="23"/>
      <c r="U159" s="23"/>
      <c r="V159" s="23"/>
      <c r="W159" s="23"/>
      <c r="X159" s="23"/>
      <c r="Y159" s="23"/>
      <c r="Z159" s="23"/>
      <c r="AA159" s="23"/>
      <c r="AB159" s="23"/>
      <c r="AC159" s="23"/>
      <c r="AD159" s="23"/>
      <c r="AE159" s="23"/>
      <c r="AF159" s="23"/>
      <c r="AG159" s="23"/>
      <c r="AH159" s="23"/>
      <c r="AI159" s="23"/>
      <c r="AJ159" s="23"/>
      <c r="AK159" s="23"/>
      <c r="AL159" s="23"/>
      <c r="AM159" s="23"/>
      <c r="AN159" s="23"/>
      <c r="AO159" s="23"/>
      <c r="AP159" s="23"/>
      <c r="AQ159" s="23"/>
      <c r="AR159" s="23"/>
      <c r="AS159" s="23"/>
      <c r="AT159" s="23"/>
      <c r="AU159" s="23"/>
      <c r="AV159" s="23"/>
      <c r="AW159" s="23"/>
      <c r="AX159" s="23"/>
      <c r="AY159" s="23"/>
      <c r="AZ159" s="23"/>
      <c r="BA159" s="23"/>
      <c r="BB159" s="23"/>
      <c r="BC159" s="23"/>
      <c r="BD159" s="23"/>
      <c r="BE159" s="23"/>
      <c r="BF159" s="23"/>
      <c r="BG159" s="23"/>
      <c r="BH159" s="23"/>
      <c r="BI159" s="23"/>
      <c r="BJ159" s="23"/>
      <c r="BK159" s="23"/>
      <c r="BL159" s="23"/>
      <c r="BM159" s="23"/>
      <c r="BN159" s="23"/>
      <c r="BO159" s="23"/>
      <c r="BP159" s="23"/>
      <c r="BQ159" s="23"/>
      <c r="BR159" s="23"/>
      <c r="BS159" s="23"/>
      <c r="BT159" s="23"/>
      <c r="BU159" s="23"/>
      <c r="BV159" s="23"/>
      <c r="BW159" s="23"/>
      <c r="BX159" s="23"/>
      <c r="BY159" s="23"/>
      <c r="BZ159" s="23"/>
      <c r="CA159" s="23"/>
      <c r="CB159" s="23"/>
      <c r="CC159" s="23"/>
      <c r="CD159" s="23"/>
      <c r="CE159" s="23"/>
      <c r="CF159" s="23"/>
      <c r="CG159" s="23"/>
      <c r="CH159" s="23"/>
      <c r="CI159" s="23"/>
      <c r="CJ159" s="23"/>
      <c r="CK159" s="23"/>
      <c r="CL159" s="23"/>
      <c r="CM159" s="23"/>
      <c r="CN159" s="23"/>
      <c r="CO159" s="23"/>
      <c r="CP159" s="23"/>
      <c r="CQ159" s="23"/>
      <c r="CR159" s="23"/>
      <c r="CS159" s="23"/>
      <c r="CT159" s="23"/>
      <c r="CU159" s="23"/>
      <c r="CV159" s="23"/>
      <c r="CW159" s="23"/>
      <c r="CX159" s="23"/>
      <c r="CY159" s="23"/>
      <c r="CZ159" s="23"/>
      <c r="DA159" s="23"/>
      <c r="DB159" s="23"/>
      <c r="DC159" s="23"/>
      <c r="DD159" s="23"/>
      <c r="DE159" s="23"/>
      <c r="DF159" s="23"/>
      <c r="DG159" s="23"/>
      <c r="DH159" s="23"/>
      <c r="DI159" s="23"/>
      <c r="DJ159" s="23"/>
      <c r="DK159" s="23"/>
      <c r="DL159" s="23"/>
      <c r="DM159" s="23"/>
      <c r="DN159" s="23"/>
      <c r="DO159" s="23"/>
      <c r="DP159" s="23"/>
      <c r="DQ159" s="23"/>
      <c r="DR159" s="23"/>
      <c r="DS159" s="23"/>
      <c r="DT159" s="23"/>
      <c r="DU159" s="23"/>
      <c r="DV159" s="23"/>
      <c r="DW159" s="23"/>
      <c r="DX159" s="23"/>
      <c r="DY159" s="23"/>
      <c r="DZ159" s="23"/>
      <c r="EA159" s="23"/>
      <c r="EB159" s="23"/>
      <c r="EC159" s="23"/>
      <c r="ED159" s="23"/>
      <c r="EE159" s="23"/>
      <c r="EF159" s="23"/>
      <c r="EG159" s="23"/>
      <c r="EH159" s="23"/>
      <c r="EI159" s="23"/>
      <c r="EJ159" s="23"/>
      <c r="EK159" s="23"/>
      <c r="EL159" s="23"/>
      <c r="EM159" s="23"/>
      <c r="EN159" s="23"/>
      <c r="EO159" s="23"/>
      <c r="EP159" s="23"/>
      <c r="EQ159" s="23"/>
      <c r="ER159" s="23"/>
      <c r="ES159" s="23"/>
      <c r="ET159" s="23"/>
      <c r="EU159" s="23"/>
      <c r="EV159" s="23"/>
      <c r="EW159" s="23"/>
      <c r="EX159" s="23"/>
      <c r="EY159" s="23"/>
      <c r="EZ159" s="23"/>
      <c r="FA159" s="23"/>
      <c r="FB159" s="23"/>
      <c r="FC159" s="23"/>
      <c r="FD159" s="23"/>
      <c r="FE159" s="23"/>
      <c r="FF159" s="23"/>
      <c r="FG159" s="23"/>
      <c r="FH159" s="23"/>
      <c r="FI159" s="23"/>
      <c r="FJ159" s="23"/>
      <c r="FK159" s="23"/>
      <c r="FL159" s="23"/>
      <c r="FM159" s="23"/>
      <c r="FN159" s="23"/>
      <c r="FO159" s="23"/>
      <c r="FP159" s="23"/>
      <c r="FQ159" s="23"/>
      <c r="FR159" s="23"/>
      <c r="FS159" s="23"/>
      <c r="FT159" s="23"/>
      <c r="FU159" s="23"/>
      <c r="FV159" s="23"/>
      <c r="FW159" s="23"/>
      <c r="FX159" s="23"/>
      <c r="FY159" s="23"/>
      <c r="FZ159" s="23"/>
      <c r="GA159" s="23"/>
      <c r="GB159" s="23"/>
      <c r="GC159" s="23"/>
      <c r="GD159" s="23"/>
      <c r="GE159" s="23"/>
      <c r="GF159" s="23"/>
      <c r="GG159" s="23"/>
      <c r="GH159" s="23"/>
      <c r="GI159" s="23"/>
      <c r="GJ159" s="23"/>
      <c r="GK159" s="23"/>
      <c r="GL159" s="23"/>
      <c r="GM159" s="23"/>
      <c r="GN159" s="23"/>
      <c r="GO159" s="23"/>
      <c r="GP159" s="23"/>
      <c r="GQ159" s="23"/>
      <c r="GR159" s="23"/>
      <c r="GS159" s="23"/>
      <c r="GT159" s="23"/>
      <c r="GU159" s="23"/>
      <c r="GV159" s="23"/>
      <c r="GW159" s="23"/>
      <c r="GX159" s="23"/>
      <c r="GY159" s="23"/>
      <c r="GZ159" s="23"/>
      <c r="HA159" s="23"/>
      <c r="HB159" s="23"/>
      <c r="HC159" s="23"/>
      <c r="HD159" s="23"/>
      <c r="HE159" s="23"/>
      <c r="HF159" s="23"/>
      <c r="HG159" s="23"/>
      <c r="HH159" s="23"/>
      <c r="HI159" s="23"/>
      <c r="HJ159" s="23"/>
      <c r="HK159" s="23"/>
      <c r="HL159" s="23"/>
      <c r="HM159" s="23"/>
      <c r="HN159" s="23"/>
      <c r="HO159" s="23"/>
      <c r="HP159" s="23"/>
      <c r="HQ159" s="23"/>
      <c r="HR159" s="23"/>
      <c r="HS159" s="23"/>
      <c r="HT159" s="23"/>
      <c r="HU159" s="23"/>
      <c r="HV159" s="23"/>
      <c r="HW159" s="23"/>
    </row>
    <row r="160" spans="1:231" s="14" customFormat="1" ht="20.25" hidden="1" thickBot="1">
      <c r="A160" s="608"/>
      <c r="B160" s="1477" t="s">
        <v>2946</v>
      </c>
      <c r="C160" s="1478" t="s">
        <v>5045</v>
      </c>
      <c r="D160" s="1478">
        <v>44455</v>
      </c>
      <c r="E160" s="2296">
        <v>44467</v>
      </c>
      <c r="F160" s="2333"/>
      <c r="G160" s="2333"/>
      <c r="H160" s="2333"/>
      <c r="I160" s="2333"/>
      <c r="J160" s="2333"/>
      <c r="K160" s="2333"/>
      <c r="L160" s="2124"/>
      <c r="M160" s="72"/>
      <c r="N160" s="72"/>
      <c r="O160" s="23"/>
      <c r="P160" s="23"/>
      <c r="Q160" s="23"/>
      <c r="R160" s="23"/>
      <c r="S160" s="23"/>
      <c r="T160" s="23"/>
      <c r="U160" s="23"/>
      <c r="V160" s="23"/>
      <c r="W160" s="23"/>
      <c r="X160" s="23"/>
      <c r="Y160" s="23"/>
      <c r="Z160" s="23"/>
      <c r="AA160" s="23"/>
      <c r="AB160" s="23"/>
      <c r="AC160" s="23"/>
      <c r="AD160" s="23"/>
      <c r="AE160" s="23"/>
      <c r="AF160" s="23"/>
      <c r="AG160" s="23"/>
      <c r="AH160" s="23"/>
      <c r="AI160" s="23"/>
      <c r="AJ160" s="23"/>
      <c r="AK160" s="23"/>
      <c r="AL160" s="23"/>
      <c r="AM160" s="23"/>
      <c r="AN160" s="23"/>
      <c r="AO160" s="23"/>
      <c r="AP160" s="23"/>
      <c r="AQ160" s="23"/>
      <c r="AR160" s="23"/>
      <c r="AS160" s="23"/>
      <c r="AT160" s="23"/>
      <c r="AU160" s="23"/>
      <c r="AV160" s="23"/>
      <c r="AW160" s="23"/>
      <c r="AX160" s="23"/>
      <c r="AY160" s="23"/>
      <c r="AZ160" s="23"/>
      <c r="BA160" s="23"/>
      <c r="BB160" s="23"/>
      <c r="BC160" s="23"/>
      <c r="BD160" s="23"/>
      <c r="BE160" s="23"/>
      <c r="BF160" s="23"/>
      <c r="BG160" s="23"/>
      <c r="BH160" s="23"/>
      <c r="BI160" s="23"/>
      <c r="BJ160" s="23"/>
      <c r="BK160" s="23"/>
      <c r="BL160" s="23"/>
      <c r="BM160" s="23"/>
      <c r="BN160" s="23"/>
      <c r="BO160" s="23"/>
      <c r="BP160" s="23"/>
      <c r="BQ160" s="23"/>
      <c r="BR160" s="23"/>
      <c r="BS160" s="23"/>
      <c r="BT160" s="23"/>
      <c r="BU160" s="23"/>
      <c r="BV160" s="23"/>
      <c r="BW160" s="23"/>
      <c r="BX160" s="23"/>
      <c r="BY160" s="23"/>
      <c r="BZ160" s="23"/>
      <c r="CA160" s="23"/>
      <c r="CB160" s="23"/>
      <c r="CC160" s="23"/>
      <c r="CD160" s="23"/>
      <c r="CE160" s="23"/>
      <c r="CF160" s="23"/>
      <c r="CG160" s="23"/>
      <c r="CH160" s="23"/>
      <c r="CI160" s="23"/>
      <c r="CJ160" s="23"/>
      <c r="CK160" s="23"/>
      <c r="CL160" s="23"/>
      <c r="CM160" s="23"/>
      <c r="CN160" s="23"/>
      <c r="CO160" s="23"/>
      <c r="CP160" s="23"/>
      <c r="CQ160" s="23"/>
      <c r="CR160" s="23"/>
      <c r="CS160" s="23"/>
      <c r="CT160" s="23"/>
      <c r="CU160" s="23"/>
      <c r="CV160" s="23"/>
      <c r="CW160" s="23"/>
      <c r="CX160" s="23"/>
      <c r="CY160" s="23"/>
      <c r="CZ160" s="23"/>
      <c r="DA160" s="23"/>
      <c r="DB160" s="23"/>
      <c r="DC160" s="23"/>
      <c r="DD160" s="23"/>
      <c r="DE160" s="23"/>
      <c r="DF160" s="23"/>
      <c r="DG160" s="23"/>
      <c r="DH160" s="23"/>
      <c r="DI160" s="23"/>
      <c r="DJ160" s="23"/>
      <c r="DK160" s="23"/>
      <c r="DL160" s="23"/>
      <c r="DM160" s="23"/>
      <c r="DN160" s="23"/>
      <c r="DO160" s="23"/>
      <c r="DP160" s="23"/>
      <c r="DQ160" s="23"/>
      <c r="DR160" s="23"/>
      <c r="DS160" s="23"/>
      <c r="DT160" s="23"/>
      <c r="DU160" s="23"/>
      <c r="DV160" s="23"/>
      <c r="DW160" s="23"/>
      <c r="DX160" s="23"/>
      <c r="DY160" s="23"/>
      <c r="DZ160" s="23"/>
      <c r="EA160" s="23"/>
      <c r="EB160" s="23"/>
      <c r="EC160" s="23"/>
      <c r="ED160" s="23"/>
      <c r="EE160" s="23"/>
      <c r="EF160" s="23"/>
      <c r="EG160" s="23"/>
      <c r="EH160" s="23"/>
      <c r="EI160" s="23"/>
      <c r="EJ160" s="23"/>
      <c r="EK160" s="23"/>
      <c r="EL160" s="23"/>
      <c r="EM160" s="23"/>
      <c r="EN160" s="23"/>
      <c r="EO160" s="23"/>
      <c r="EP160" s="23"/>
      <c r="EQ160" s="23"/>
      <c r="ER160" s="23"/>
      <c r="ES160" s="23"/>
      <c r="ET160" s="23"/>
      <c r="EU160" s="23"/>
      <c r="EV160" s="23"/>
      <c r="EW160" s="23"/>
      <c r="EX160" s="23"/>
      <c r="EY160" s="23"/>
      <c r="EZ160" s="23"/>
      <c r="FA160" s="23"/>
      <c r="FB160" s="23"/>
      <c r="FC160" s="23"/>
      <c r="FD160" s="23"/>
      <c r="FE160" s="23"/>
      <c r="FF160" s="23"/>
      <c r="FG160" s="23"/>
      <c r="FH160" s="23"/>
      <c r="FI160" s="23"/>
      <c r="FJ160" s="23"/>
      <c r="FK160" s="23"/>
      <c r="FL160" s="23"/>
      <c r="FM160" s="23"/>
      <c r="FN160" s="23"/>
      <c r="FO160" s="23"/>
      <c r="FP160" s="23"/>
      <c r="FQ160" s="23"/>
      <c r="FR160" s="23"/>
      <c r="FS160" s="23"/>
      <c r="FT160" s="23"/>
      <c r="FU160" s="23"/>
      <c r="FV160" s="23"/>
      <c r="FW160" s="23"/>
      <c r="FX160" s="23"/>
      <c r="FY160" s="23"/>
      <c r="FZ160" s="23"/>
      <c r="GA160" s="23"/>
      <c r="GB160" s="23"/>
      <c r="GC160" s="23"/>
      <c r="GD160" s="23"/>
      <c r="GE160" s="23"/>
      <c r="GF160" s="23"/>
      <c r="GG160" s="23"/>
      <c r="GH160" s="23"/>
      <c r="GI160" s="23"/>
      <c r="GJ160" s="23"/>
      <c r="GK160" s="23"/>
      <c r="GL160" s="23"/>
      <c r="GM160" s="23"/>
      <c r="GN160" s="23"/>
      <c r="GO160" s="23"/>
      <c r="GP160" s="23"/>
      <c r="GQ160" s="23"/>
      <c r="GR160" s="23"/>
      <c r="GS160" s="23"/>
      <c r="GT160" s="23"/>
      <c r="GU160" s="23"/>
      <c r="GV160" s="23"/>
      <c r="GW160" s="23"/>
      <c r="GX160" s="23"/>
      <c r="GY160" s="23"/>
      <c r="GZ160" s="23"/>
      <c r="HA160" s="23"/>
      <c r="HB160" s="23"/>
      <c r="HC160" s="23"/>
      <c r="HD160" s="23"/>
      <c r="HE160" s="23"/>
      <c r="HF160" s="23"/>
      <c r="HG160" s="23"/>
      <c r="HH160" s="23"/>
      <c r="HI160" s="23"/>
      <c r="HJ160" s="23"/>
      <c r="HK160" s="23"/>
      <c r="HL160" s="23"/>
      <c r="HM160" s="23"/>
      <c r="HN160" s="23"/>
      <c r="HO160" s="23"/>
      <c r="HP160" s="23"/>
      <c r="HQ160" s="23"/>
      <c r="HR160" s="23"/>
      <c r="HS160" s="23"/>
      <c r="HT160" s="23"/>
      <c r="HU160" s="23"/>
      <c r="HV160" s="23"/>
      <c r="HW160" s="23"/>
    </row>
    <row r="161" spans="1:231" s="14" customFormat="1" ht="21" hidden="1" thickTop="1" thickBot="1">
      <c r="A161" s="608"/>
      <c r="B161" s="2271" t="s">
        <v>2860</v>
      </c>
      <c r="C161" s="2272" t="s">
        <v>4837</v>
      </c>
      <c r="D161" s="1478">
        <v>44465</v>
      </c>
      <c r="E161" s="2305">
        <v>44483</v>
      </c>
      <c r="F161" s="1535" t="s">
        <v>4325</v>
      </c>
      <c r="G161" s="1535" t="s">
        <v>5046</v>
      </c>
      <c r="H161" s="1535">
        <v>44497</v>
      </c>
      <c r="I161" s="2332">
        <f>H161+23</f>
        <v>44520</v>
      </c>
      <c r="J161" s="2332">
        <f>H161+27</f>
        <v>44524</v>
      </c>
      <c r="K161" s="2332">
        <f>H161+30</f>
        <v>44527</v>
      </c>
      <c r="L161" s="2124"/>
      <c r="M161" s="72"/>
      <c r="N161" s="72"/>
      <c r="O161" s="23"/>
      <c r="P161" s="23"/>
      <c r="Q161" s="23"/>
      <c r="R161" s="23"/>
      <c r="S161" s="23"/>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c r="AS161" s="23"/>
      <c r="AT161" s="23"/>
      <c r="AU161" s="23"/>
      <c r="AV161" s="23"/>
      <c r="AW161" s="23"/>
      <c r="AX161" s="23"/>
      <c r="AY161" s="23"/>
      <c r="AZ161" s="23"/>
      <c r="BA161" s="23"/>
      <c r="BB161" s="23"/>
      <c r="BC161" s="23"/>
      <c r="BD161" s="23"/>
      <c r="BE161" s="23"/>
      <c r="BF161" s="23"/>
      <c r="BG161" s="23"/>
      <c r="BH161" s="23"/>
      <c r="BI161" s="23"/>
      <c r="BJ161" s="23"/>
      <c r="BK161" s="23"/>
      <c r="BL161" s="23"/>
      <c r="BM161" s="23"/>
      <c r="BN161" s="23"/>
      <c r="BO161" s="23"/>
      <c r="BP161" s="23"/>
      <c r="BQ161" s="23"/>
      <c r="BR161" s="23"/>
      <c r="BS161" s="23"/>
      <c r="BT161" s="23"/>
      <c r="BU161" s="23"/>
      <c r="BV161" s="23"/>
      <c r="BW161" s="23"/>
      <c r="BX161" s="23"/>
      <c r="BY161" s="23"/>
      <c r="BZ161" s="23"/>
      <c r="CA161" s="23"/>
      <c r="CB161" s="23"/>
      <c r="CC161" s="23"/>
      <c r="CD161" s="23"/>
      <c r="CE161" s="23"/>
      <c r="CF161" s="23"/>
      <c r="CG161" s="23"/>
      <c r="CH161" s="23"/>
      <c r="CI161" s="23"/>
      <c r="CJ161" s="23"/>
      <c r="CK161" s="23"/>
      <c r="CL161" s="23"/>
      <c r="CM161" s="23"/>
      <c r="CN161" s="23"/>
      <c r="CO161" s="23"/>
      <c r="CP161" s="23"/>
      <c r="CQ161" s="23"/>
      <c r="CR161" s="23"/>
      <c r="CS161" s="23"/>
      <c r="CT161" s="23"/>
      <c r="CU161" s="23"/>
      <c r="CV161" s="23"/>
      <c r="CW161" s="23"/>
      <c r="CX161" s="23"/>
      <c r="CY161" s="23"/>
      <c r="CZ161" s="23"/>
      <c r="DA161" s="23"/>
      <c r="DB161" s="23"/>
      <c r="DC161" s="23"/>
      <c r="DD161" s="23"/>
      <c r="DE161" s="23"/>
      <c r="DF161" s="23"/>
      <c r="DG161" s="23"/>
      <c r="DH161" s="23"/>
      <c r="DI161" s="23"/>
      <c r="DJ161" s="23"/>
      <c r="DK161" s="23"/>
      <c r="DL161" s="23"/>
      <c r="DM161" s="23"/>
      <c r="DN161" s="23"/>
      <c r="DO161" s="23"/>
      <c r="DP161" s="23"/>
      <c r="DQ161" s="23"/>
      <c r="DR161" s="23"/>
      <c r="DS161" s="23"/>
      <c r="DT161" s="23"/>
      <c r="DU161" s="23"/>
      <c r="DV161" s="23"/>
      <c r="DW161" s="23"/>
      <c r="DX161" s="23"/>
      <c r="DY161" s="23"/>
      <c r="DZ161" s="23"/>
      <c r="EA161" s="23"/>
      <c r="EB161" s="23"/>
      <c r="EC161" s="23"/>
      <c r="ED161" s="23"/>
      <c r="EE161" s="23"/>
      <c r="EF161" s="23"/>
      <c r="EG161" s="23"/>
      <c r="EH161" s="23"/>
      <c r="EI161" s="23"/>
      <c r="EJ161" s="23"/>
      <c r="EK161" s="23"/>
      <c r="EL161" s="23"/>
      <c r="EM161" s="23"/>
      <c r="EN161" s="23"/>
      <c r="EO161" s="23"/>
      <c r="EP161" s="23"/>
      <c r="EQ161" s="23"/>
      <c r="ER161" s="23"/>
      <c r="ES161" s="23"/>
      <c r="ET161" s="23"/>
      <c r="EU161" s="23"/>
      <c r="EV161" s="23"/>
      <c r="EW161" s="23"/>
      <c r="EX161" s="23"/>
      <c r="EY161" s="23"/>
      <c r="EZ161" s="23"/>
      <c r="FA161" s="23"/>
      <c r="FB161" s="23"/>
      <c r="FC161" s="23"/>
      <c r="FD161" s="23"/>
      <c r="FE161" s="23"/>
      <c r="FF161" s="23"/>
      <c r="FG161" s="23"/>
      <c r="FH161" s="23"/>
      <c r="FI161" s="23"/>
      <c r="FJ161" s="23"/>
      <c r="FK161" s="23"/>
      <c r="FL161" s="23"/>
      <c r="FM161" s="23"/>
      <c r="FN161" s="23"/>
      <c r="FO161" s="23"/>
      <c r="FP161" s="23"/>
      <c r="FQ161" s="23"/>
      <c r="FR161" s="23"/>
      <c r="FS161" s="23"/>
      <c r="FT161" s="23"/>
      <c r="FU161" s="23"/>
      <c r="FV161" s="23"/>
      <c r="FW161" s="23"/>
      <c r="FX161" s="23"/>
      <c r="FY161" s="23"/>
      <c r="FZ161" s="23"/>
      <c r="GA161" s="23"/>
      <c r="GB161" s="23"/>
      <c r="GC161" s="23"/>
      <c r="GD161" s="23"/>
      <c r="GE161" s="23"/>
      <c r="GF161" s="23"/>
      <c r="GG161" s="23"/>
      <c r="GH161" s="23"/>
      <c r="GI161" s="23"/>
      <c r="GJ161" s="23"/>
      <c r="GK161" s="23"/>
      <c r="GL161" s="23"/>
      <c r="GM161" s="23"/>
      <c r="GN161" s="23"/>
      <c r="GO161" s="23"/>
      <c r="GP161" s="23"/>
      <c r="GQ161" s="23"/>
      <c r="GR161" s="23"/>
      <c r="GS161" s="23"/>
      <c r="GT161" s="23"/>
      <c r="GU161" s="23"/>
      <c r="GV161" s="23"/>
      <c r="GW161" s="23"/>
      <c r="GX161" s="23"/>
      <c r="GY161" s="23"/>
      <c r="GZ161" s="23"/>
      <c r="HA161" s="23"/>
      <c r="HB161" s="23"/>
      <c r="HC161" s="23"/>
      <c r="HD161" s="23"/>
      <c r="HE161" s="23"/>
      <c r="HF161" s="23"/>
      <c r="HG161" s="23"/>
      <c r="HH161" s="23"/>
      <c r="HI161" s="23"/>
      <c r="HJ161" s="23"/>
      <c r="HK161" s="23"/>
      <c r="HL161" s="23"/>
      <c r="HM161" s="23"/>
      <c r="HN161" s="23"/>
      <c r="HO161" s="23"/>
      <c r="HP161" s="23"/>
      <c r="HQ161" s="23"/>
      <c r="HR161" s="23"/>
      <c r="HS161" s="23"/>
      <c r="HT161" s="23"/>
      <c r="HU161" s="23"/>
      <c r="HV161" s="23"/>
      <c r="HW161" s="23"/>
    </row>
    <row r="162" spans="1:231" s="14" customFormat="1" ht="21" hidden="1" thickTop="1" thickBot="1">
      <c r="A162" s="608"/>
      <c r="B162" s="1477"/>
      <c r="C162" s="1478"/>
      <c r="D162" s="1478"/>
      <c r="E162" s="2305"/>
      <c r="F162" s="2333"/>
      <c r="G162" s="2333"/>
      <c r="H162" s="2333"/>
      <c r="I162" s="2333"/>
      <c r="J162" s="2333"/>
      <c r="K162" s="2333"/>
      <c r="L162" s="2124"/>
      <c r="M162" s="72"/>
      <c r="N162" s="72"/>
      <c r="O162" s="23"/>
      <c r="P162" s="23"/>
      <c r="Q162" s="23"/>
      <c r="R162" s="23"/>
      <c r="S162" s="23"/>
      <c r="T162" s="23"/>
      <c r="U162" s="23"/>
      <c r="V162" s="23"/>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3"/>
      <c r="AT162" s="23"/>
      <c r="AU162" s="23"/>
      <c r="AV162" s="23"/>
      <c r="AW162" s="23"/>
      <c r="AX162" s="23"/>
      <c r="AY162" s="23"/>
      <c r="AZ162" s="23"/>
      <c r="BA162" s="23"/>
      <c r="BB162" s="23"/>
      <c r="BC162" s="23"/>
      <c r="BD162" s="23"/>
      <c r="BE162" s="23"/>
      <c r="BF162" s="23"/>
      <c r="BG162" s="23"/>
      <c r="BH162" s="23"/>
      <c r="BI162" s="23"/>
      <c r="BJ162" s="23"/>
      <c r="BK162" s="23"/>
      <c r="BL162" s="23"/>
      <c r="BM162" s="23"/>
      <c r="BN162" s="23"/>
      <c r="BO162" s="23"/>
      <c r="BP162" s="23"/>
      <c r="BQ162" s="23"/>
      <c r="BR162" s="23"/>
      <c r="BS162" s="23"/>
      <c r="BT162" s="23"/>
      <c r="BU162" s="23"/>
      <c r="BV162" s="23"/>
      <c r="BW162" s="23"/>
      <c r="BX162" s="23"/>
      <c r="BY162" s="23"/>
      <c r="BZ162" s="23"/>
      <c r="CA162" s="23"/>
      <c r="CB162" s="23"/>
      <c r="CC162" s="23"/>
      <c r="CD162" s="23"/>
      <c r="CE162" s="23"/>
      <c r="CF162" s="23"/>
      <c r="CG162" s="23"/>
      <c r="CH162" s="23"/>
      <c r="CI162" s="23"/>
      <c r="CJ162" s="23"/>
      <c r="CK162" s="23"/>
      <c r="CL162" s="23"/>
      <c r="CM162" s="23"/>
      <c r="CN162" s="23"/>
      <c r="CO162" s="23"/>
      <c r="CP162" s="23"/>
      <c r="CQ162" s="23"/>
      <c r="CR162" s="23"/>
      <c r="CS162" s="23"/>
      <c r="CT162" s="23"/>
      <c r="CU162" s="23"/>
      <c r="CV162" s="23"/>
      <c r="CW162" s="23"/>
      <c r="CX162" s="23"/>
      <c r="CY162" s="23"/>
      <c r="CZ162" s="23"/>
      <c r="DA162" s="23"/>
      <c r="DB162" s="23"/>
      <c r="DC162" s="23"/>
      <c r="DD162" s="23"/>
      <c r="DE162" s="23"/>
      <c r="DF162" s="23"/>
      <c r="DG162" s="23"/>
      <c r="DH162" s="23"/>
      <c r="DI162" s="23"/>
      <c r="DJ162" s="23"/>
      <c r="DK162" s="23"/>
      <c r="DL162" s="23"/>
      <c r="DM162" s="23"/>
      <c r="DN162" s="23"/>
      <c r="DO162" s="23"/>
      <c r="DP162" s="23"/>
      <c r="DQ162" s="23"/>
      <c r="DR162" s="23"/>
      <c r="DS162" s="23"/>
      <c r="DT162" s="23"/>
      <c r="DU162" s="23"/>
      <c r="DV162" s="23"/>
      <c r="DW162" s="23"/>
      <c r="DX162" s="23"/>
      <c r="DY162" s="23"/>
      <c r="DZ162" s="23"/>
      <c r="EA162" s="23"/>
      <c r="EB162" s="23"/>
      <c r="EC162" s="23"/>
      <c r="ED162" s="23"/>
      <c r="EE162" s="23"/>
      <c r="EF162" s="23"/>
      <c r="EG162" s="23"/>
      <c r="EH162" s="23"/>
      <c r="EI162" s="23"/>
      <c r="EJ162" s="23"/>
      <c r="EK162" s="23"/>
      <c r="EL162" s="23"/>
      <c r="EM162" s="23"/>
      <c r="EN162" s="23"/>
      <c r="EO162" s="23"/>
      <c r="EP162" s="23"/>
      <c r="EQ162" s="23"/>
      <c r="ER162" s="23"/>
      <c r="ES162" s="23"/>
      <c r="ET162" s="23"/>
      <c r="EU162" s="23"/>
      <c r="EV162" s="23"/>
      <c r="EW162" s="23"/>
      <c r="EX162" s="23"/>
      <c r="EY162" s="23"/>
      <c r="EZ162" s="23"/>
      <c r="FA162" s="23"/>
      <c r="FB162" s="23"/>
      <c r="FC162" s="23"/>
      <c r="FD162" s="23"/>
      <c r="FE162" s="23"/>
      <c r="FF162" s="23"/>
      <c r="FG162" s="23"/>
      <c r="FH162" s="23"/>
      <c r="FI162" s="23"/>
      <c r="FJ162" s="23"/>
      <c r="FK162" s="23"/>
      <c r="FL162" s="23"/>
      <c r="FM162" s="23"/>
      <c r="FN162" s="23"/>
      <c r="FO162" s="23"/>
      <c r="FP162" s="23"/>
      <c r="FQ162" s="23"/>
      <c r="FR162" s="23"/>
      <c r="FS162" s="23"/>
      <c r="FT162" s="23"/>
      <c r="FU162" s="23"/>
      <c r="FV162" s="23"/>
      <c r="FW162" s="23"/>
      <c r="FX162" s="23"/>
      <c r="FY162" s="23"/>
      <c r="FZ162" s="23"/>
      <c r="GA162" s="23"/>
      <c r="GB162" s="23"/>
      <c r="GC162" s="23"/>
      <c r="GD162" s="23"/>
      <c r="GE162" s="23"/>
      <c r="GF162" s="23"/>
      <c r="GG162" s="23"/>
      <c r="GH162" s="23"/>
      <c r="GI162" s="23"/>
      <c r="GJ162" s="23"/>
      <c r="GK162" s="23"/>
      <c r="GL162" s="23"/>
      <c r="GM162" s="23"/>
      <c r="GN162" s="23"/>
      <c r="GO162" s="23"/>
      <c r="GP162" s="23"/>
      <c r="GQ162" s="23"/>
      <c r="GR162" s="23"/>
      <c r="GS162" s="23"/>
      <c r="GT162" s="23"/>
      <c r="GU162" s="23"/>
      <c r="GV162" s="23"/>
      <c r="GW162" s="23"/>
      <c r="GX162" s="23"/>
      <c r="GY162" s="23"/>
      <c r="GZ162" s="23"/>
      <c r="HA162" s="23"/>
      <c r="HB162" s="23"/>
      <c r="HC162" s="23"/>
      <c r="HD162" s="23"/>
      <c r="HE162" s="23"/>
      <c r="HF162" s="23"/>
      <c r="HG162" s="23"/>
      <c r="HH162" s="23"/>
      <c r="HI162" s="23"/>
      <c r="HJ162" s="23"/>
      <c r="HK162" s="23"/>
      <c r="HL162" s="23"/>
      <c r="HM162" s="23"/>
      <c r="HN162" s="23"/>
      <c r="HO162" s="23"/>
      <c r="HP162" s="23"/>
      <c r="HQ162" s="23"/>
      <c r="HR162" s="23"/>
      <c r="HS162" s="23"/>
      <c r="HT162" s="23"/>
      <c r="HU162" s="23"/>
      <c r="HV162" s="23"/>
      <c r="HW162" s="23"/>
    </row>
    <row r="163" spans="1:231" s="14" customFormat="1" ht="20.25" hidden="1" thickTop="1">
      <c r="A163" s="608"/>
      <c r="B163" s="2271" t="s">
        <v>2791</v>
      </c>
      <c r="C163" s="2272" t="s">
        <v>4558</v>
      </c>
      <c r="D163" s="2272">
        <v>44463</v>
      </c>
      <c r="E163" s="2304">
        <v>44479</v>
      </c>
      <c r="F163" s="1535" t="s">
        <v>5016</v>
      </c>
      <c r="G163" s="1535" t="s">
        <v>5047</v>
      </c>
      <c r="H163" s="1535">
        <v>44492</v>
      </c>
      <c r="I163" s="2332">
        <f>H163+23</f>
        <v>44515</v>
      </c>
      <c r="J163" s="2332">
        <f>H163+27</f>
        <v>44519</v>
      </c>
      <c r="K163" s="2332">
        <f>H163+30</f>
        <v>44522</v>
      </c>
      <c r="L163" s="2124"/>
      <c r="M163" s="72"/>
      <c r="N163" s="72"/>
      <c r="O163" s="23"/>
      <c r="P163" s="23"/>
      <c r="Q163" s="23"/>
      <c r="R163" s="23"/>
      <c r="S163" s="23"/>
      <c r="T163" s="23"/>
      <c r="U163" s="23"/>
      <c r="V163" s="23"/>
      <c r="W163" s="23"/>
      <c r="X163" s="23"/>
      <c r="Y163" s="23"/>
      <c r="Z163" s="23"/>
      <c r="AA163" s="23"/>
      <c r="AB163" s="23"/>
      <c r="AC163" s="23"/>
      <c r="AD163" s="23"/>
      <c r="AE163" s="23"/>
      <c r="AF163" s="23"/>
      <c r="AG163" s="23"/>
      <c r="AH163" s="23"/>
      <c r="AI163" s="23"/>
      <c r="AJ163" s="23"/>
      <c r="AK163" s="23"/>
      <c r="AL163" s="23"/>
      <c r="AM163" s="23"/>
      <c r="AN163" s="23"/>
      <c r="AO163" s="23"/>
      <c r="AP163" s="23"/>
      <c r="AQ163" s="23"/>
      <c r="AR163" s="23"/>
      <c r="AS163" s="23"/>
      <c r="AT163" s="23"/>
      <c r="AU163" s="23"/>
      <c r="AV163" s="23"/>
      <c r="AW163" s="23"/>
      <c r="AX163" s="23"/>
      <c r="AY163" s="23"/>
      <c r="AZ163" s="23"/>
      <c r="BA163" s="23"/>
      <c r="BB163" s="23"/>
      <c r="BC163" s="23"/>
      <c r="BD163" s="23"/>
      <c r="BE163" s="23"/>
      <c r="BF163" s="23"/>
      <c r="BG163" s="23"/>
      <c r="BH163" s="23"/>
      <c r="BI163" s="23"/>
      <c r="BJ163" s="23"/>
      <c r="BK163" s="23"/>
      <c r="BL163" s="23"/>
      <c r="BM163" s="23"/>
      <c r="BN163" s="23"/>
      <c r="BO163" s="23"/>
      <c r="BP163" s="23"/>
      <c r="BQ163" s="23"/>
      <c r="BR163" s="23"/>
      <c r="BS163" s="23"/>
      <c r="BT163" s="23"/>
      <c r="BU163" s="23"/>
      <c r="BV163" s="23"/>
      <c r="BW163" s="23"/>
      <c r="BX163" s="23"/>
      <c r="BY163" s="23"/>
      <c r="BZ163" s="23"/>
      <c r="CA163" s="23"/>
      <c r="CB163" s="23"/>
      <c r="CC163" s="23"/>
      <c r="CD163" s="23"/>
      <c r="CE163" s="23"/>
      <c r="CF163" s="23"/>
      <c r="CG163" s="23"/>
      <c r="CH163" s="23"/>
      <c r="CI163" s="23"/>
      <c r="CJ163" s="23"/>
      <c r="CK163" s="23"/>
      <c r="CL163" s="23"/>
      <c r="CM163" s="23"/>
      <c r="CN163" s="23"/>
      <c r="CO163" s="23"/>
      <c r="CP163" s="23"/>
      <c r="CQ163" s="23"/>
      <c r="CR163" s="23"/>
      <c r="CS163" s="23"/>
      <c r="CT163" s="23"/>
      <c r="CU163" s="23"/>
      <c r="CV163" s="23"/>
      <c r="CW163" s="23"/>
      <c r="CX163" s="23"/>
      <c r="CY163" s="23"/>
      <c r="CZ163" s="23"/>
      <c r="DA163" s="23"/>
      <c r="DB163" s="23"/>
      <c r="DC163" s="23"/>
      <c r="DD163" s="23"/>
      <c r="DE163" s="23"/>
      <c r="DF163" s="23"/>
      <c r="DG163" s="23"/>
      <c r="DH163" s="23"/>
      <c r="DI163" s="23"/>
      <c r="DJ163" s="23"/>
      <c r="DK163" s="23"/>
      <c r="DL163" s="23"/>
      <c r="DM163" s="23"/>
      <c r="DN163" s="23"/>
      <c r="DO163" s="23"/>
      <c r="DP163" s="23"/>
      <c r="DQ163" s="23"/>
      <c r="DR163" s="23"/>
      <c r="DS163" s="23"/>
      <c r="DT163" s="23"/>
      <c r="DU163" s="23"/>
      <c r="DV163" s="23"/>
      <c r="DW163" s="23"/>
      <c r="DX163" s="23"/>
      <c r="DY163" s="23"/>
      <c r="DZ163" s="23"/>
      <c r="EA163" s="23"/>
      <c r="EB163" s="23"/>
      <c r="EC163" s="23"/>
      <c r="ED163" s="23"/>
      <c r="EE163" s="23"/>
      <c r="EF163" s="23"/>
      <c r="EG163" s="23"/>
      <c r="EH163" s="23"/>
      <c r="EI163" s="23"/>
      <c r="EJ163" s="23"/>
      <c r="EK163" s="23"/>
      <c r="EL163" s="23"/>
      <c r="EM163" s="23"/>
      <c r="EN163" s="23"/>
      <c r="EO163" s="23"/>
      <c r="EP163" s="23"/>
      <c r="EQ163" s="23"/>
      <c r="ER163" s="23"/>
      <c r="ES163" s="23"/>
      <c r="ET163" s="23"/>
      <c r="EU163" s="23"/>
      <c r="EV163" s="23"/>
      <c r="EW163" s="23"/>
      <c r="EX163" s="23"/>
      <c r="EY163" s="23"/>
      <c r="EZ163" s="23"/>
      <c r="FA163" s="23"/>
      <c r="FB163" s="23"/>
      <c r="FC163" s="23"/>
      <c r="FD163" s="23"/>
      <c r="FE163" s="23"/>
      <c r="FF163" s="23"/>
      <c r="FG163" s="23"/>
      <c r="FH163" s="23"/>
      <c r="FI163" s="23"/>
      <c r="FJ163" s="23"/>
      <c r="FK163" s="23"/>
      <c r="FL163" s="23"/>
      <c r="FM163" s="23"/>
      <c r="FN163" s="23"/>
      <c r="FO163" s="23"/>
      <c r="FP163" s="23"/>
      <c r="FQ163" s="23"/>
      <c r="FR163" s="23"/>
      <c r="FS163" s="23"/>
      <c r="FT163" s="23"/>
      <c r="FU163" s="23"/>
      <c r="FV163" s="23"/>
      <c r="FW163" s="23"/>
      <c r="FX163" s="23"/>
      <c r="FY163" s="23"/>
      <c r="FZ163" s="23"/>
      <c r="GA163" s="23"/>
      <c r="GB163" s="23"/>
      <c r="GC163" s="23"/>
      <c r="GD163" s="23"/>
      <c r="GE163" s="23"/>
      <c r="GF163" s="23"/>
      <c r="GG163" s="23"/>
      <c r="GH163" s="23"/>
      <c r="GI163" s="23"/>
      <c r="GJ163" s="23"/>
      <c r="GK163" s="23"/>
      <c r="GL163" s="23"/>
      <c r="GM163" s="23"/>
      <c r="GN163" s="23"/>
      <c r="GO163" s="23"/>
      <c r="GP163" s="23"/>
      <c r="GQ163" s="23"/>
      <c r="GR163" s="23"/>
      <c r="GS163" s="23"/>
      <c r="GT163" s="23"/>
      <c r="GU163" s="23"/>
      <c r="GV163" s="23"/>
      <c r="GW163" s="23"/>
      <c r="GX163" s="23"/>
      <c r="GY163" s="23"/>
      <c r="GZ163" s="23"/>
      <c r="HA163" s="23"/>
      <c r="HB163" s="23"/>
      <c r="HC163" s="23"/>
      <c r="HD163" s="23"/>
      <c r="HE163" s="23"/>
      <c r="HF163" s="23"/>
      <c r="HG163" s="23"/>
      <c r="HH163" s="23"/>
      <c r="HI163" s="23"/>
      <c r="HJ163" s="23"/>
      <c r="HK163" s="23"/>
      <c r="HL163" s="23"/>
      <c r="HM163" s="23"/>
      <c r="HN163" s="23"/>
      <c r="HO163" s="23"/>
      <c r="HP163" s="23"/>
      <c r="HQ163" s="23"/>
      <c r="HR163" s="23"/>
      <c r="HS163" s="23"/>
      <c r="HT163" s="23"/>
      <c r="HU163" s="23"/>
      <c r="HV163" s="23"/>
      <c r="HW163" s="23"/>
    </row>
    <row r="164" spans="1:231" s="14" customFormat="1" ht="20.25" hidden="1" thickBot="1">
      <c r="A164" s="608"/>
      <c r="B164" s="1477" t="s">
        <v>4839</v>
      </c>
      <c r="C164" s="1478" t="s">
        <v>4840</v>
      </c>
      <c r="D164" s="2272">
        <v>44476</v>
      </c>
      <c r="E164" s="2304">
        <v>44487</v>
      </c>
      <c r="F164" s="2333"/>
      <c r="G164" s="2333"/>
      <c r="H164" s="2333"/>
      <c r="I164" s="2333"/>
      <c r="J164" s="2333"/>
      <c r="K164" s="2333"/>
      <c r="L164" s="2124"/>
      <c r="M164" s="72"/>
      <c r="N164" s="72"/>
      <c r="O164" s="23"/>
      <c r="P164" s="23"/>
      <c r="Q164" s="23"/>
      <c r="R164" s="23"/>
      <c r="S164" s="23"/>
      <c r="T164" s="23"/>
      <c r="U164" s="23"/>
      <c r="V164" s="23"/>
      <c r="W164" s="23"/>
      <c r="X164" s="23"/>
      <c r="Y164" s="23"/>
      <c r="Z164" s="23"/>
      <c r="AA164" s="23"/>
      <c r="AB164" s="23"/>
      <c r="AC164" s="23"/>
      <c r="AD164" s="23"/>
      <c r="AE164" s="23"/>
      <c r="AF164" s="23"/>
      <c r="AG164" s="23"/>
      <c r="AH164" s="23"/>
      <c r="AI164" s="23"/>
      <c r="AJ164" s="23"/>
      <c r="AK164" s="23"/>
      <c r="AL164" s="23"/>
      <c r="AM164" s="23"/>
      <c r="AN164" s="23"/>
      <c r="AO164" s="23"/>
      <c r="AP164" s="23"/>
      <c r="AQ164" s="23"/>
      <c r="AR164" s="23"/>
      <c r="AS164" s="23"/>
      <c r="AT164" s="23"/>
      <c r="AU164" s="23"/>
      <c r="AV164" s="23"/>
      <c r="AW164" s="23"/>
      <c r="AX164" s="23"/>
      <c r="AY164" s="23"/>
      <c r="AZ164" s="23"/>
      <c r="BA164" s="23"/>
      <c r="BB164" s="23"/>
      <c r="BC164" s="23"/>
      <c r="BD164" s="23"/>
      <c r="BE164" s="23"/>
      <c r="BF164" s="23"/>
      <c r="BG164" s="23"/>
      <c r="BH164" s="23"/>
      <c r="BI164" s="23"/>
      <c r="BJ164" s="23"/>
      <c r="BK164" s="23"/>
      <c r="BL164" s="23"/>
      <c r="BM164" s="23"/>
      <c r="BN164" s="23"/>
      <c r="BO164" s="23"/>
      <c r="BP164" s="23"/>
      <c r="BQ164" s="23"/>
      <c r="BR164" s="23"/>
      <c r="BS164" s="23"/>
      <c r="BT164" s="23"/>
      <c r="BU164" s="23"/>
      <c r="BV164" s="23"/>
      <c r="BW164" s="23"/>
      <c r="BX164" s="23"/>
      <c r="BY164" s="23"/>
      <c r="BZ164" s="23"/>
      <c r="CA164" s="23"/>
      <c r="CB164" s="23"/>
      <c r="CC164" s="23"/>
      <c r="CD164" s="23"/>
      <c r="CE164" s="23"/>
      <c r="CF164" s="23"/>
      <c r="CG164" s="23"/>
      <c r="CH164" s="23"/>
      <c r="CI164" s="23"/>
      <c r="CJ164" s="23"/>
      <c r="CK164" s="23"/>
      <c r="CL164" s="23"/>
      <c r="CM164" s="23"/>
      <c r="CN164" s="23"/>
      <c r="CO164" s="23"/>
      <c r="CP164" s="23"/>
      <c r="CQ164" s="23"/>
      <c r="CR164" s="23"/>
      <c r="CS164" s="23"/>
      <c r="CT164" s="23"/>
      <c r="CU164" s="23"/>
      <c r="CV164" s="23"/>
      <c r="CW164" s="23"/>
      <c r="CX164" s="23"/>
      <c r="CY164" s="23"/>
      <c r="CZ164" s="23"/>
      <c r="DA164" s="23"/>
      <c r="DB164" s="23"/>
      <c r="DC164" s="23"/>
      <c r="DD164" s="23"/>
      <c r="DE164" s="23"/>
      <c r="DF164" s="23"/>
      <c r="DG164" s="23"/>
      <c r="DH164" s="23"/>
      <c r="DI164" s="23"/>
      <c r="DJ164" s="23"/>
      <c r="DK164" s="23"/>
      <c r="DL164" s="23"/>
      <c r="DM164" s="23"/>
      <c r="DN164" s="23"/>
      <c r="DO164" s="23"/>
      <c r="DP164" s="23"/>
      <c r="DQ164" s="23"/>
      <c r="DR164" s="23"/>
      <c r="DS164" s="23"/>
      <c r="DT164" s="23"/>
      <c r="DU164" s="23"/>
      <c r="DV164" s="23"/>
      <c r="DW164" s="23"/>
      <c r="DX164" s="23"/>
      <c r="DY164" s="23"/>
      <c r="DZ164" s="23"/>
      <c r="EA164" s="23"/>
      <c r="EB164" s="23"/>
      <c r="EC164" s="23"/>
      <c r="ED164" s="23"/>
      <c r="EE164" s="23"/>
      <c r="EF164" s="23"/>
      <c r="EG164" s="23"/>
      <c r="EH164" s="23"/>
      <c r="EI164" s="23"/>
      <c r="EJ164" s="23"/>
      <c r="EK164" s="23"/>
      <c r="EL164" s="23"/>
      <c r="EM164" s="23"/>
      <c r="EN164" s="23"/>
      <c r="EO164" s="23"/>
      <c r="EP164" s="23"/>
      <c r="EQ164" s="23"/>
      <c r="ER164" s="23"/>
      <c r="ES164" s="23"/>
      <c r="ET164" s="23"/>
      <c r="EU164" s="23"/>
      <c r="EV164" s="23"/>
      <c r="EW164" s="23"/>
      <c r="EX164" s="23"/>
      <c r="EY164" s="23"/>
      <c r="EZ164" s="23"/>
      <c r="FA164" s="23"/>
      <c r="FB164" s="23"/>
      <c r="FC164" s="23"/>
      <c r="FD164" s="23"/>
      <c r="FE164" s="23"/>
      <c r="FF164" s="23"/>
      <c r="FG164" s="23"/>
      <c r="FH164" s="23"/>
      <c r="FI164" s="23"/>
      <c r="FJ164" s="23"/>
      <c r="FK164" s="23"/>
      <c r="FL164" s="23"/>
      <c r="FM164" s="23"/>
      <c r="FN164" s="23"/>
      <c r="FO164" s="23"/>
      <c r="FP164" s="23"/>
      <c r="FQ164" s="23"/>
      <c r="FR164" s="23"/>
      <c r="FS164" s="23"/>
      <c r="FT164" s="23"/>
      <c r="FU164" s="23"/>
      <c r="FV164" s="23"/>
      <c r="FW164" s="23"/>
      <c r="FX164" s="23"/>
      <c r="FY164" s="23"/>
      <c r="FZ164" s="23"/>
      <c r="GA164" s="23"/>
      <c r="GB164" s="23"/>
      <c r="GC164" s="23"/>
      <c r="GD164" s="23"/>
      <c r="GE164" s="23"/>
      <c r="GF164" s="23"/>
      <c r="GG164" s="23"/>
      <c r="GH164" s="23"/>
      <c r="GI164" s="23"/>
      <c r="GJ164" s="23"/>
      <c r="GK164" s="23"/>
      <c r="GL164" s="23"/>
      <c r="GM164" s="23"/>
      <c r="GN164" s="23"/>
      <c r="GO164" s="23"/>
      <c r="GP164" s="23"/>
      <c r="GQ164" s="23"/>
      <c r="GR164" s="23"/>
      <c r="GS164" s="23"/>
      <c r="GT164" s="23"/>
      <c r="GU164" s="23"/>
      <c r="GV164" s="23"/>
      <c r="GW164" s="23"/>
      <c r="GX164" s="23"/>
      <c r="GY164" s="23"/>
      <c r="GZ164" s="23"/>
      <c r="HA164" s="23"/>
      <c r="HB164" s="23"/>
      <c r="HC164" s="23"/>
      <c r="HD164" s="23"/>
      <c r="HE164" s="23"/>
      <c r="HF164" s="23"/>
      <c r="HG164" s="23"/>
      <c r="HH164" s="23"/>
      <c r="HI164" s="23"/>
      <c r="HJ164" s="23"/>
      <c r="HK164" s="23"/>
      <c r="HL164" s="23"/>
      <c r="HM164" s="23"/>
      <c r="HN164" s="23"/>
      <c r="HO164" s="23"/>
      <c r="HP164" s="23"/>
      <c r="HQ164" s="23"/>
      <c r="HR164" s="23"/>
      <c r="HS164" s="23"/>
      <c r="HT164" s="23"/>
      <c r="HU164" s="23"/>
      <c r="HV164" s="23"/>
      <c r="HW164" s="23"/>
    </row>
    <row r="165" spans="1:231" s="14" customFormat="1" ht="20.25" hidden="1" thickTop="1">
      <c r="A165" s="608"/>
      <c r="B165" s="2271" t="s">
        <v>2789</v>
      </c>
      <c r="C165" s="2272" t="s">
        <v>4842</v>
      </c>
      <c r="D165" s="2272">
        <v>44482</v>
      </c>
      <c r="E165" s="2304">
        <v>44493</v>
      </c>
      <c r="F165" s="1535" t="s">
        <v>4948</v>
      </c>
      <c r="G165" s="1535" t="s">
        <v>5048</v>
      </c>
      <c r="H165" s="1535">
        <v>44516</v>
      </c>
      <c r="I165" s="2332">
        <f>H165+23</f>
        <v>44539</v>
      </c>
      <c r="J165" s="2332">
        <f>H165+27</f>
        <v>44543</v>
      </c>
      <c r="K165" s="2332">
        <f>H165+30</f>
        <v>44546</v>
      </c>
      <c r="L165" s="2124"/>
      <c r="M165" s="72"/>
      <c r="N165" s="72"/>
      <c r="O165" s="23"/>
      <c r="P165" s="23"/>
      <c r="Q165" s="23"/>
      <c r="R165" s="23"/>
      <c r="S165" s="23"/>
      <c r="T165" s="23"/>
      <c r="U165" s="23"/>
      <c r="V165" s="23"/>
      <c r="W165" s="23"/>
      <c r="X165" s="23"/>
      <c r="Y165" s="23"/>
      <c r="Z165" s="23"/>
      <c r="AA165" s="23"/>
      <c r="AB165" s="23"/>
      <c r="AC165" s="23"/>
      <c r="AD165" s="23"/>
      <c r="AE165" s="23"/>
      <c r="AF165" s="23"/>
      <c r="AG165" s="23"/>
      <c r="AH165" s="23"/>
      <c r="AI165" s="23"/>
      <c r="AJ165" s="23"/>
      <c r="AK165" s="23"/>
      <c r="AL165" s="23"/>
      <c r="AM165" s="23"/>
      <c r="AN165" s="23"/>
      <c r="AO165" s="23"/>
      <c r="AP165" s="23"/>
      <c r="AQ165" s="23"/>
      <c r="AR165" s="23"/>
      <c r="AS165" s="23"/>
      <c r="AT165" s="23"/>
      <c r="AU165" s="23"/>
      <c r="AV165" s="23"/>
      <c r="AW165" s="23"/>
      <c r="AX165" s="23"/>
      <c r="AY165" s="23"/>
      <c r="AZ165" s="23"/>
      <c r="BA165" s="23"/>
      <c r="BB165" s="23"/>
      <c r="BC165" s="23"/>
      <c r="BD165" s="23"/>
      <c r="BE165" s="23"/>
      <c r="BF165" s="23"/>
      <c r="BG165" s="23"/>
      <c r="BH165" s="23"/>
      <c r="BI165" s="23"/>
      <c r="BJ165" s="23"/>
      <c r="BK165" s="23"/>
      <c r="BL165" s="23"/>
      <c r="BM165" s="23"/>
      <c r="BN165" s="23"/>
      <c r="BO165" s="23"/>
      <c r="BP165" s="23"/>
      <c r="BQ165" s="23"/>
      <c r="BR165" s="23"/>
      <c r="BS165" s="23"/>
      <c r="BT165" s="23"/>
      <c r="BU165" s="23"/>
      <c r="BV165" s="23"/>
      <c r="BW165" s="23"/>
      <c r="BX165" s="23"/>
      <c r="BY165" s="23"/>
      <c r="BZ165" s="23"/>
      <c r="CA165" s="23"/>
      <c r="CB165" s="23"/>
      <c r="CC165" s="23"/>
      <c r="CD165" s="23"/>
      <c r="CE165" s="23"/>
      <c r="CF165" s="23"/>
      <c r="CG165" s="23"/>
      <c r="CH165" s="23"/>
      <c r="CI165" s="23"/>
      <c r="CJ165" s="23"/>
      <c r="CK165" s="23"/>
      <c r="CL165" s="23"/>
      <c r="CM165" s="23"/>
      <c r="CN165" s="23"/>
      <c r="CO165" s="23"/>
      <c r="CP165" s="23"/>
      <c r="CQ165" s="23"/>
      <c r="CR165" s="23"/>
      <c r="CS165" s="23"/>
      <c r="CT165" s="23"/>
      <c r="CU165" s="23"/>
      <c r="CV165" s="23"/>
      <c r="CW165" s="23"/>
      <c r="CX165" s="23"/>
      <c r="CY165" s="23"/>
      <c r="CZ165" s="23"/>
      <c r="DA165" s="23"/>
      <c r="DB165" s="23"/>
      <c r="DC165" s="23"/>
      <c r="DD165" s="23"/>
      <c r="DE165" s="23"/>
      <c r="DF165" s="23"/>
      <c r="DG165" s="23"/>
      <c r="DH165" s="23"/>
      <c r="DI165" s="23"/>
      <c r="DJ165" s="23"/>
      <c r="DK165" s="23"/>
      <c r="DL165" s="23"/>
      <c r="DM165" s="23"/>
      <c r="DN165" s="23"/>
      <c r="DO165" s="23"/>
      <c r="DP165" s="23"/>
      <c r="DQ165" s="23"/>
      <c r="DR165" s="23"/>
      <c r="DS165" s="23"/>
      <c r="DT165" s="23"/>
      <c r="DU165" s="23"/>
      <c r="DV165" s="23"/>
      <c r="DW165" s="23"/>
      <c r="DX165" s="23"/>
      <c r="DY165" s="23"/>
      <c r="DZ165" s="23"/>
      <c r="EA165" s="23"/>
      <c r="EB165" s="23"/>
      <c r="EC165" s="23"/>
      <c r="ED165" s="23"/>
      <c r="EE165" s="23"/>
      <c r="EF165" s="23"/>
      <c r="EG165" s="23"/>
      <c r="EH165" s="23"/>
      <c r="EI165" s="23"/>
      <c r="EJ165" s="23"/>
      <c r="EK165" s="23"/>
      <c r="EL165" s="23"/>
      <c r="EM165" s="23"/>
      <c r="EN165" s="23"/>
      <c r="EO165" s="23"/>
      <c r="EP165" s="23"/>
      <c r="EQ165" s="23"/>
      <c r="ER165" s="23"/>
      <c r="ES165" s="23"/>
      <c r="ET165" s="23"/>
      <c r="EU165" s="23"/>
      <c r="EV165" s="23"/>
      <c r="EW165" s="23"/>
      <c r="EX165" s="23"/>
      <c r="EY165" s="23"/>
      <c r="EZ165" s="23"/>
      <c r="FA165" s="23"/>
      <c r="FB165" s="23"/>
      <c r="FC165" s="23"/>
      <c r="FD165" s="23"/>
      <c r="FE165" s="23"/>
      <c r="FF165" s="23"/>
      <c r="FG165" s="23"/>
      <c r="FH165" s="23"/>
      <c r="FI165" s="23"/>
      <c r="FJ165" s="23"/>
      <c r="FK165" s="23"/>
      <c r="FL165" s="23"/>
      <c r="FM165" s="23"/>
      <c r="FN165" s="23"/>
      <c r="FO165" s="23"/>
      <c r="FP165" s="23"/>
      <c r="FQ165" s="23"/>
      <c r="FR165" s="23"/>
      <c r="FS165" s="23"/>
      <c r="FT165" s="23"/>
      <c r="FU165" s="23"/>
      <c r="FV165" s="23"/>
      <c r="FW165" s="23"/>
      <c r="FX165" s="23"/>
      <c r="FY165" s="23"/>
      <c r="FZ165" s="23"/>
      <c r="GA165" s="23"/>
      <c r="GB165" s="23"/>
      <c r="GC165" s="23"/>
      <c r="GD165" s="23"/>
      <c r="GE165" s="23"/>
      <c r="GF165" s="23"/>
      <c r="GG165" s="23"/>
      <c r="GH165" s="23"/>
      <c r="GI165" s="23"/>
      <c r="GJ165" s="23"/>
      <c r="GK165" s="23"/>
      <c r="GL165" s="23"/>
      <c r="GM165" s="23"/>
      <c r="GN165" s="23"/>
      <c r="GO165" s="23"/>
      <c r="GP165" s="23"/>
      <c r="GQ165" s="23"/>
      <c r="GR165" s="23"/>
      <c r="GS165" s="23"/>
      <c r="GT165" s="23"/>
      <c r="GU165" s="23"/>
      <c r="GV165" s="23"/>
      <c r="GW165" s="23"/>
      <c r="GX165" s="23"/>
      <c r="GY165" s="23"/>
      <c r="GZ165" s="23"/>
      <c r="HA165" s="23"/>
      <c r="HB165" s="23"/>
      <c r="HC165" s="23"/>
      <c r="HD165" s="23"/>
      <c r="HE165" s="23"/>
      <c r="HF165" s="23"/>
      <c r="HG165" s="23"/>
      <c r="HH165" s="23"/>
      <c r="HI165" s="23"/>
      <c r="HJ165" s="23"/>
      <c r="HK165" s="23"/>
      <c r="HL165" s="23"/>
      <c r="HM165" s="23"/>
      <c r="HN165" s="23"/>
      <c r="HO165" s="23"/>
      <c r="HP165" s="23"/>
      <c r="HQ165" s="23"/>
      <c r="HR165" s="23"/>
      <c r="HS165" s="23"/>
      <c r="HT165" s="23"/>
      <c r="HU165" s="23"/>
      <c r="HV165" s="23"/>
      <c r="HW165" s="23"/>
    </row>
    <row r="166" spans="1:231" s="14" customFormat="1" ht="20.25" hidden="1" thickBot="1">
      <c r="A166" s="608"/>
      <c r="B166" s="1477"/>
      <c r="C166" s="1478"/>
      <c r="D166" s="1478"/>
      <c r="E166" s="2305"/>
      <c r="F166" s="2333"/>
      <c r="G166" s="2333"/>
      <c r="H166" s="2333"/>
      <c r="I166" s="2333"/>
      <c r="J166" s="2333"/>
      <c r="K166" s="2333"/>
      <c r="L166" s="2124"/>
      <c r="M166" s="72"/>
      <c r="N166" s="72"/>
      <c r="O166" s="23"/>
      <c r="P166" s="23"/>
      <c r="Q166" s="23"/>
      <c r="R166" s="23"/>
      <c r="S166" s="23"/>
      <c r="T166" s="23"/>
      <c r="U166" s="23"/>
      <c r="V166" s="23"/>
      <c r="W166" s="23"/>
      <c r="X166" s="23"/>
      <c r="Y166" s="23"/>
      <c r="Z166" s="23"/>
      <c r="AA166" s="23"/>
      <c r="AB166" s="23"/>
      <c r="AC166" s="23"/>
      <c r="AD166" s="23"/>
      <c r="AE166" s="23"/>
      <c r="AF166" s="23"/>
      <c r="AG166" s="23"/>
      <c r="AH166" s="23"/>
      <c r="AI166" s="23"/>
      <c r="AJ166" s="23"/>
      <c r="AK166" s="23"/>
      <c r="AL166" s="23"/>
      <c r="AM166" s="23"/>
      <c r="AN166" s="23"/>
      <c r="AO166" s="23"/>
      <c r="AP166" s="23"/>
      <c r="AQ166" s="23"/>
      <c r="AR166" s="23"/>
      <c r="AS166" s="23"/>
      <c r="AT166" s="23"/>
      <c r="AU166" s="23"/>
      <c r="AV166" s="23"/>
      <c r="AW166" s="23"/>
      <c r="AX166" s="23"/>
      <c r="AY166" s="23"/>
      <c r="AZ166" s="23"/>
      <c r="BA166" s="23"/>
      <c r="BB166" s="23"/>
      <c r="BC166" s="23"/>
      <c r="BD166" s="23"/>
      <c r="BE166" s="23"/>
      <c r="BF166" s="23"/>
      <c r="BG166" s="23"/>
      <c r="BH166" s="23"/>
      <c r="BI166" s="23"/>
      <c r="BJ166" s="23"/>
      <c r="BK166" s="23"/>
      <c r="BL166" s="23"/>
      <c r="BM166" s="23"/>
      <c r="BN166" s="23"/>
      <c r="BO166" s="23"/>
      <c r="BP166" s="23"/>
      <c r="BQ166" s="23"/>
      <c r="BR166" s="23"/>
      <c r="BS166" s="23"/>
      <c r="BT166" s="23"/>
      <c r="BU166" s="23"/>
      <c r="BV166" s="23"/>
      <c r="BW166" s="23"/>
      <c r="BX166" s="23"/>
      <c r="BY166" s="23"/>
      <c r="BZ166" s="23"/>
      <c r="CA166" s="23"/>
      <c r="CB166" s="23"/>
      <c r="CC166" s="23"/>
      <c r="CD166" s="23"/>
      <c r="CE166" s="23"/>
      <c r="CF166" s="23"/>
      <c r="CG166" s="23"/>
      <c r="CH166" s="23"/>
      <c r="CI166" s="23"/>
      <c r="CJ166" s="23"/>
      <c r="CK166" s="23"/>
      <c r="CL166" s="23"/>
      <c r="CM166" s="23"/>
      <c r="CN166" s="23"/>
      <c r="CO166" s="23"/>
      <c r="CP166" s="23"/>
      <c r="CQ166" s="23"/>
      <c r="CR166" s="23"/>
      <c r="CS166" s="23"/>
      <c r="CT166" s="23"/>
      <c r="CU166" s="23"/>
      <c r="CV166" s="23"/>
      <c r="CW166" s="23"/>
      <c r="CX166" s="23"/>
      <c r="CY166" s="23"/>
      <c r="CZ166" s="23"/>
      <c r="DA166" s="23"/>
      <c r="DB166" s="23"/>
      <c r="DC166" s="23"/>
      <c r="DD166" s="23"/>
      <c r="DE166" s="23"/>
      <c r="DF166" s="23"/>
      <c r="DG166" s="23"/>
      <c r="DH166" s="23"/>
      <c r="DI166" s="23"/>
      <c r="DJ166" s="23"/>
      <c r="DK166" s="23"/>
      <c r="DL166" s="23"/>
      <c r="DM166" s="23"/>
      <c r="DN166" s="23"/>
      <c r="DO166" s="23"/>
      <c r="DP166" s="23"/>
      <c r="DQ166" s="23"/>
      <c r="DR166" s="23"/>
      <c r="DS166" s="23"/>
      <c r="DT166" s="23"/>
      <c r="DU166" s="23"/>
      <c r="DV166" s="23"/>
      <c r="DW166" s="23"/>
      <c r="DX166" s="23"/>
      <c r="DY166" s="23"/>
      <c r="DZ166" s="23"/>
      <c r="EA166" s="23"/>
      <c r="EB166" s="23"/>
      <c r="EC166" s="23"/>
      <c r="ED166" s="23"/>
      <c r="EE166" s="23"/>
      <c r="EF166" s="23"/>
      <c r="EG166" s="23"/>
      <c r="EH166" s="23"/>
      <c r="EI166" s="23"/>
      <c r="EJ166" s="23"/>
      <c r="EK166" s="23"/>
      <c r="EL166" s="23"/>
      <c r="EM166" s="23"/>
      <c r="EN166" s="23"/>
      <c r="EO166" s="23"/>
      <c r="EP166" s="23"/>
      <c r="EQ166" s="23"/>
      <c r="ER166" s="23"/>
      <c r="ES166" s="23"/>
      <c r="ET166" s="23"/>
      <c r="EU166" s="23"/>
      <c r="EV166" s="23"/>
      <c r="EW166" s="23"/>
      <c r="EX166" s="23"/>
      <c r="EY166" s="23"/>
      <c r="EZ166" s="23"/>
      <c r="FA166" s="23"/>
      <c r="FB166" s="23"/>
      <c r="FC166" s="23"/>
      <c r="FD166" s="23"/>
      <c r="FE166" s="23"/>
      <c r="FF166" s="23"/>
      <c r="FG166" s="23"/>
      <c r="FH166" s="23"/>
      <c r="FI166" s="23"/>
      <c r="FJ166" s="23"/>
      <c r="FK166" s="23"/>
      <c r="FL166" s="23"/>
      <c r="FM166" s="23"/>
      <c r="FN166" s="23"/>
      <c r="FO166" s="23"/>
      <c r="FP166" s="23"/>
      <c r="FQ166" s="23"/>
      <c r="FR166" s="23"/>
      <c r="FS166" s="23"/>
      <c r="FT166" s="23"/>
      <c r="FU166" s="23"/>
      <c r="FV166" s="23"/>
      <c r="FW166" s="23"/>
      <c r="FX166" s="23"/>
      <c r="FY166" s="23"/>
      <c r="FZ166" s="23"/>
      <c r="GA166" s="23"/>
      <c r="GB166" s="23"/>
      <c r="GC166" s="23"/>
      <c r="GD166" s="23"/>
      <c r="GE166" s="23"/>
      <c r="GF166" s="23"/>
      <c r="GG166" s="23"/>
      <c r="GH166" s="23"/>
      <c r="GI166" s="23"/>
      <c r="GJ166" s="23"/>
      <c r="GK166" s="23"/>
      <c r="GL166" s="23"/>
      <c r="GM166" s="23"/>
      <c r="GN166" s="23"/>
      <c r="GO166" s="23"/>
      <c r="GP166" s="23"/>
      <c r="GQ166" s="23"/>
      <c r="GR166" s="23"/>
      <c r="GS166" s="23"/>
      <c r="GT166" s="23"/>
      <c r="GU166" s="23"/>
      <c r="GV166" s="23"/>
      <c r="GW166" s="23"/>
      <c r="GX166" s="23"/>
      <c r="GY166" s="23"/>
      <c r="GZ166" s="23"/>
      <c r="HA166" s="23"/>
      <c r="HB166" s="23"/>
      <c r="HC166" s="23"/>
      <c r="HD166" s="23"/>
      <c r="HE166" s="23"/>
      <c r="HF166" s="23"/>
      <c r="HG166" s="23"/>
      <c r="HH166" s="23"/>
      <c r="HI166" s="23"/>
      <c r="HJ166" s="23"/>
      <c r="HK166" s="23"/>
      <c r="HL166" s="23"/>
      <c r="HM166" s="23"/>
      <c r="HN166" s="23"/>
      <c r="HO166" s="23"/>
      <c r="HP166" s="23"/>
      <c r="HQ166" s="23"/>
      <c r="HR166" s="23"/>
      <c r="HS166" s="23"/>
      <c r="HT166" s="23"/>
      <c r="HU166" s="23"/>
      <c r="HV166" s="23"/>
      <c r="HW166" s="23"/>
    </row>
    <row r="167" spans="1:231" s="14" customFormat="1" ht="20.25" hidden="1" thickTop="1">
      <c r="A167" s="608"/>
      <c r="B167" s="2271" t="s">
        <v>3064</v>
      </c>
      <c r="C167" s="2272" t="s">
        <v>4844</v>
      </c>
      <c r="D167" s="2272">
        <v>44490</v>
      </c>
      <c r="E167" s="2304">
        <v>44500</v>
      </c>
      <c r="F167" s="1535" t="s">
        <v>5005</v>
      </c>
      <c r="G167" s="1535" t="s">
        <v>5049</v>
      </c>
      <c r="H167" s="1535">
        <v>44514</v>
      </c>
      <c r="I167" s="2332">
        <f>H167+23</f>
        <v>44537</v>
      </c>
      <c r="J167" s="2332">
        <f>H167+27</f>
        <v>44541</v>
      </c>
      <c r="K167" s="2332">
        <f>H167+30</f>
        <v>44544</v>
      </c>
      <c r="L167" s="2124"/>
      <c r="M167" s="72"/>
      <c r="N167" s="72"/>
      <c r="O167" s="23"/>
      <c r="P167" s="23"/>
      <c r="Q167" s="23"/>
      <c r="R167" s="23"/>
      <c r="S167" s="23"/>
      <c r="T167" s="23"/>
      <c r="U167" s="23"/>
      <c r="V167" s="23"/>
      <c r="W167" s="23"/>
      <c r="X167" s="23"/>
      <c r="Y167" s="23"/>
      <c r="Z167" s="23"/>
      <c r="AA167" s="23"/>
      <c r="AB167" s="23"/>
      <c r="AC167" s="23"/>
      <c r="AD167" s="23"/>
      <c r="AE167" s="23"/>
      <c r="AF167" s="23"/>
      <c r="AG167" s="23"/>
      <c r="AH167" s="23"/>
      <c r="AI167" s="23"/>
      <c r="AJ167" s="23"/>
      <c r="AK167" s="23"/>
      <c r="AL167" s="23"/>
      <c r="AM167" s="23"/>
      <c r="AN167" s="23"/>
      <c r="AO167" s="23"/>
      <c r="AP167" s="23"/>
      <c r="AQ167" s="23"/>
      <c r="AR167" s="23"/>
      <c r="AS167" s="23"/>
      <c r="AT167" s="23"/>
      <c r="AU167" s="23"/>
      <c r="AV167" s="23"/>
      <c r="AW167" s="23"/>
      <c r="AX167" s="23"/>
      <c r="AY167" s="23"/>
      <c r="AZ167" s="23"/>
      <c r="BA167" s="23"/>
      <c r="BB167" s="23"/>
      <c r="BC167" s="23"/>
      <c r="BD167" s="23"/>
      <c r="BE167" s="23"/>
      <c r="BF167" s="23"/>
      <c r="BG167" s="23"/>
      <c r="BH167" s="23"/>
      <c r="BI167" s="23"/>
      <c r="BJ167" s="23"/>
      <c r="BK167" s="23"/>
      <c r="BL167" s="23"/>
      <c r="BM167" s="23"/>
      <c r="BN167" s="23"/>
      <c r="BO167" s="23"/>
      <c r="BP167" s="23"/>
      <c r="BQ167" s="23"/>
      <c r="BR167" s="23"/>
      <c r="BS167" s="23"/>
      <c r="BT167" s="23"/>
      <c r="BU167" s="23"/>
      <c r="BV167" s="23"/>
      <c r="BW167" s="23"/>
      <c r="BX167" s="23"/>
      <c r="BY167" s="23"/>
      <c r="BZ167" s="23"/>
      <c r="CA167" s="23"/>
      <c r="CB167" s="23"/>
      <c r="CC167" s="23"/>
      <c r="CD167" s="23"/>
      <c r="CE167" s="23"/>
      <c r="CF167" s="23"/>
      <c r="CG167" s="23"/>
      <c r="CH167" s="23"/>
      <c r="CI167" s="23"/>
      <c r="CJ167" s="23"/>
      <c r="CK167" s="23"/>
      <c r="CL167" s="23"/>
      <c r="CM167" s="23"/>
      <c r="CN167" s="23"/>
      <c r="CO167" s="23"/>
      <c r="CP167" s="23"/>
      <c r="CQ167" s="23"/>
      <c r="CR167" s="23"/>
      <c r="CS167" s="23"/>
      <c r="CT167" s="23"/>
      <c r="CU167" s="23"/>
      <c r="CV167" s="23"/>
      <c r="CW167" s="23"/>
      <c r="CX167" s="23"/>
      <c r="CY167" s="23"/>
      <c r="CZ167" s="23"/>
      <c r="DA167" s="23"/>
      <c r="DB167" s="23"/>
      <c r="DC167" s="23"/>
      <c r="DD167" s="23"/>
      <c r="DE167" s="23"/>
      <c r="DF167" s="23"/>
      <c r="DG167" s="23"/>
      <c r="DH167" s="23"/>
      <c r="DI167" s="23"/>
      <c r="DJ167" s="23"/>
      <c r="DK167" s="23"/>
      <c r="DL167" s="23"/>
      <c r="DM167" s="23"/>
      <c r="DN167" s="23"/>
      <c r="DO167" s="23"/>
      <c r="DP167" s="23"/>
      <c r="DQ167" s="23"/>
      <c r="DR167" s="23"/>
      <c r="DS167" s="23"/>
      <c r="DT167" s="23"/>
      <c r="DU167" s="23"/>
      <c r="DV167" s="23"/>
      <c r="DW167" s="23"/>
      <c r="DX167" s="23"/>
      <c r="DY167" s="23"/>
      <c r="DZ167" s="23"/>
      <c r="EA167" s="23"/>
      <c r="EB167" s="23"/>
      <c r="EC167" s="23"/>
      <c r="ED167" s="23"/>
      <c r="EE167" s="23"/>
      <c r="EF167" s="23"/>
      <c r="EG167" s="23"/>
      <c r="EH167" s="23"/>
      <c r="EI167" s="23"/>
      <c r="EJ167" s="23"/>
      <c r="EK167" s="23"/>
      <c r="EL167" s="23"/>
      <c r="EM167" s="23"/>
      <c r="EN167" s="23"/>
      <c r="EO167" s="23"/>
      <c r="EP167" s="23"/>
      <c r="EQ167" s="23"/>
      <c r="ER167" s="23"/>
      <c r="ES167" s="23"/>
      <c r="ET167" s="23"/>
      <c r="EU167" s="23"/>
      <c r="EV167" s="23"/>
      <c r="EW167" s="23"/>
      <c r="EX167" s="23"/>
      <c r="EY167" s="23"/>
      <c r="EZ167" s="23"/>
      <c r="FA167" s="23"/>
      <c r="FB167" s="23"/>
      <c r="FC167" s="23"/>
      <c r="FD167" s="23"/>
      <c r="FE167" s="23"/>
      <c r="FF167" s="23"/>
      <c r="FG167" s="23"/>
      <c r="FH167" s="23"/>
      <c r="FI167" s="23"/>
      <c r="FJ167" s="23"/>
      <c r="FK167" s="23"/>
      <c r="FL167" s="23"/>
      <c r="FM167" s="23"/>
      <c r="FN167" s="23"/>
      <c r="FO167" s="23"/>
      <c r="FP167" s="23"/>
      <c r="FQ167" s="23"/>
      <c r="FR167" s="23"/>
      <c r="FS167" s="23"/>
      <c r="FT167" s="23"/>
      <c r="FU167" s="23"/>
      <c r="FV167" s="23"/>
      <c r="FW167" s="23"/>
      <c r="FX167" s="23"/>
      <c r="FY167" s="23"/>
      <c r="FZ167" s="23"/>
      <c r="GA167" s="23"/>
      <c r="GB167" s="23"/>
      <c r="GC167" s="23"/>
      <c r="GD167" s="23"/>
      <c r="GE167" s="23"/>
      <c r="GF167" s="23"/>
      <c r="GG167" s="23"/>
      <c r="GH167" s="23"/>
      <c r="GI167" s="23"/>
      <c r="GJ167" s="23"/>
      <c r="GK167" s="23"/>
      <c r="GL167" s="23"/>
      <c r="GM167" s="23"/>
      <c r="GN167" s="23"/>
      <c r="GO167" s="23"/>
      <c r="GP167" s="23"/>
      <c r="GQ167" s="23"/>
      <c r="GR167" s="23"/>
      <c r="GS167" s="23"/>
      <c r="GT167" s="23"/>
      <c r="GU167" s="23"/>
      <c r="GV167" s="23"/>
      <c r="GW167" s="23"/>
      <c r="GX167" s="23"/>
      <c r="GY167" s="23"/>
      <c r="GZ167" s="23"/>
      <c r="HA167" s="23"/>
      <c r="HB167" s="23"/>
      <c r="HC167" s="23"/>
      <c r="HD167" s="23"/>
      <c r="HE167" s="23"/>
      <c r="HF167" s="23"/>
      <c r="HG167" s="23"/>
      <c r="HH167" s="23"/>
      <c r="HI167" s="23"/>
      <c r="HJ167" s="23"/>
      <c r="HK167" s="23"/>
      <c r="HL167" s="23"/>
      <c r="HM167" s="23"/>
      <c r="HN167" s="23"/>
      <c r="HO167" s="23"/>
      <c r="HP167" s="23"/>
      <c r="HQ167" s="23"/>
      <c r="HR167" s="23"/>
      <c r="HS167" s="23"/>
      <c r="HT167" s="23"/>
      <c r="HU167" s="23"/>
      <c r="HV167" s="23"/>
      <c r="HW167" s="23"/>
    </row>
    <row r="168" spans="1:231" s="14" customFormat="1" ht="20.25" hidden="1" thickBot="1">
      <c r="A168" s="608"/>
      <c r="B168" s="1477"/>
      <c r="C168" s="1478"/>
      <c r="D168" s="1478"/>
      <c r="E168" s="2305"/>
      <c r="F168" s="2333"/>
      <c r="G168" s="2333"/>
      <c r="H168" s="2333"/>
      <c r="I168" s="2333"/>
      <c r="J168" s="2333"/>
      <c r="K168" s="2333"/>
      <c r="L168" s="2124"/>
      <c r="M168" s="72"/>
      <c r="N168" s="72"/>
      <c r="O168" s="23"/>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c r="AM168" s="23"/>
      <c r="AN168" s="23"/>
      <c r="AO168" s="23"/>
      <c r="AP168" s="23"/>
      <c r="AQ168" s="23"/>
      <c r="AR168" s="23"/>
      <c r="AS168" s="23"/>
      <c r="AT168" s="23"/>
      <c r="AU168" s="23"/>
      <c r="AV168" s="23"/>
      <c r="AW168" s="23"/>
      <c r="AX168" s="23"/>
      <c r="AY168" s="23"/>
      <c r="AZ168" s="23"/>
      <c r="BA168" s="23"/>
      <c r="BB168" s="23"/>
      <c r="BC168" s="23"/>
      <c r="BD168" s="23"/>
      <c r="BE168" s="23"/>
      <c r="BF168" s="23"/>
      <c r="BG168" s="23"/>
      <c r="BH168" s="23"/>
      <c r="BI168" s="23"/>
      <c r="BJ168" s="23"/>
      <c r="BK168" s="23"/>
      <c r="BL168" s="23"/>
      <c r="BM168" s="23"/>
      <c r="BN168" s="23"/>
      <c r="BO168" s="23"/>
      <c r="BP168" s="23"/>
      <c r="BQ168" s="23"/>
      <c r="BR168" s="23"/>
      <c r="BS168" s="23"/>
      <c r="BT168" s="23"/>
      <c r="BU168" s="23"/>
      <c r="BV168" s="23"/>
      <c r="BW168" s="23"/>
      <c r="BX168" s="23"/>
      <c r="BY168" s="23"/>
      <c r="BZ168" s="23"/>
      <c r="CA168" s="23"/>
      <c r="CB168" s="23"/>
      <c r="CC168" s="23"/>
      <c r="CD168" s="23"/>
      <c r="CE168" s="23"/>
      <c r="CF168" s="23"/>
      <c r="CG168" s="23"/>
      <c r="CH168" s="23"/>
      <c r="CI168" s="23"/>
      <c r="CJ168" s="23"/>
      <c r="CK168" s="23"/>
      <c r="CL168" s="23"/>
      <c r="CM168" s="23"/>
      <c r="CN168" s="23"/>
      <c r="CO168" s="23"/>
      <c r="CP168" s="23"/>
      <c r="CQ168" s="23"/>
      <c r="CR168" s="23"/>
      <c r="CS168" s="23"/>
      <c r="CT168" s="23"/>
      <c r="CU168" s="23"/>
      <c r="CV168" s="23"/>
      <c r="CW168" s="23"/>
      <c r="CX168" s="23"/>
      <c r="CY168" s="23"/>
      <c r="CZ168" s="23"/>
      <c r="DA168" s="23"/>
      <c r="DB168" s="23"/>
      <c r="DC168" s="23"/>
      <c r="DD168" s="23"/>
      <c r="DE168" s="23"/>
      <c r="DF168" s="23"/>
      <c r="DG168" s="23"/>
      <c r="DH168" s="23"/>
      <c r="DI168" s="23"/>
      <c r="DJ168" s="23"/>
      <c r="DK168" s="23"/>
      <c r="DL168" s="23"/>
      <c r="DM168" s="23"/>
      <c r="DN168" s="23"/>
      <c r="DO168" s="23"/>
      <c r="DP168" s="23"/>
      <c r="DQ168" s="23"/>
      <c r="DR168" s="23"/>
      <c r="DS168" s="23"/>
      <c r="DT168" s="23"/>
      <c r="DU168" s="23"/>
      <c r="DV168" s="23"/>
      <c r="DW168" s="23"/>
      <c r="DX168" s="23"/>
      <c r="DY168" s="23"/>
      <c r="DZ168" s="23"/>
      <c r="EA168" s="23"/>
      <c r="EB168" s="23"/>
      <c r="EC168" s="23"/>
      <c r="ED168" s="23"/>
      <c r="EE168" s="23"/>
      <c r="EF168" s="23"/>
      <c r="EG168" s="23"/>
      <c r="EH168" s="23"/>
      <c r="EI168" s="23"/>
      <c r="EJ168" s="23"/>
      <c r="EK168" s="23"/>
      <c r="EL168" s="23"/>
      <c r="EM168" s="23"/>
      <c r="EN168" s="23"/>
      <c r="EO168" s="23"/>
      <c r="EP168" s="23"/>
      <c r="EQ168" s="23"/>
      <c r="ER168" s="23"/>
      <c r="ES168" s="23"/>
      <c r="ET168" s="23"/>
      <c r="EU168" s="23"/>
      <c r="EV168" s="23"/>
      <c r="EW168" s="23"/>
      <c r="EX168" s="23"/>
      <c r="EY168" s="23"/>
      <c r="EZ168" s="23"/>
      <c r="FA168" s="23"/>
      <c r="FB168" s="23"/>
      <c r="FC168" s="23"/>
      <c r="FD168" s="23"/>
      <c r="FE168" s="23"/>
      <c r="FF168" s="23"/>
      <c r="FG168" s="23"/>
      <c r="FH168" s="23"/>
      <c r="FI168" s="23"/>
      <c r="FJ168" s="23"/>
      <c r="FK168" s="23"/>
      <c r="FL168" s="23"/>
      <c r="FM168" s="23"/>
      <c r="FN168" s="23"/>
      <c r="FO168" s="23"/>
      <c r="FP168" s="23"/>
      <c r="FQ168" s="23"/>
      <c r="FR168" s="23"/>
      <c r="FS168" s="23"/>
      <c r="FT168" s="23"/>
      <c r="FU168" s="23"/>
      <c r="FV168" s="23"/>
      <c r="FW168" s="23"/>
      <c r="FX168" s="23"/>
      <c r="FY168" s="23"/>
      <c r="FZ168" s="23"/>
      <c r="GA168" s="23"/>
      <c r="GB168" s="23"/>
      <c r="GC168" s="23"/>
      <c r="GD168" s="23"/>
      <c r="GE168" s="23"/>
      <c r="GF168" s="23"/>
      <c r="GG168" s="23"/>
      <c r="GH168" s="23"/>
      <c r="GI168" s="23"/>
      <c r="GJ168" s="23"/>
      <c r="GK168" s="23"/>
      <c r="GL168" s="23"/>
      <c r="GM168" s="23"/>
      <c r="GN168" s="23"/>
      <c r="GO168" s="23"/>
      <c r="GP168" s="23"/>
      <c r="GQ168" s="23"/>
      <c r="GR168" s="23"/>
      <c r="GS168" s="23"/>
      <c r="GT168" s="23"/>
      <c r="GU168" s="23"/>
      <c r="GV168" s="23"/>
      <c r="GW168" s="23"/>
      <c r="GX168" s="23"/>
      <c r="GY168" s="23"/>
      <c r="GZ168" s="23"/>
      <c r="HA168" s="23"/>
      <c r="HB168" s="23"/>
      <c r="HC168" s="23"/>
      <c r="HD168" s="23"/>
      <c r="HE168" s="23"/>
      <c r="HF168" s="23"/>
      <c r="HG168" s="23"/>
      <c r="HH168" s="23"/>
      <c r="HI168" s="23"/>
      <c r="HJ168" s="23"/>
      <c r="HK168" s="23"/>
      <c r="HL168" s="23"/>
      <c r="HM168" s="23"/>
      <c r="HN168" s="23"/>
      <c r="HO168" s="23"/>
      <c r="HP168" s="23"/>
      <c r="HQ168" s="23"/>
      <c r="HR168" s="23"/>
      <c r="HS168" s="23"/>
      <c r="HT168" s="23"/>
      <c r="HU168" s="23"/>
      <c r="HV168" s="23"/>
      <c r="HW168" s="23"/>
    </row>
    <row r="169" spans="1:231" s="14" customFormat="1" ht="20.25" hidden="1" thickTop="1">
      <c r="A169" s="608"/>
      <c r="B169" s="2271" t="s">
        <v>3350</v>
      </c>
      <c r="C169" s="2272" t="s">
        <v>4845</v>
      </c>
      <c r="D169" s="1314">
        <v>44492</v>
      </c>
      <c r="E169" s="2304">
        <v>44507</v>
      </c>
      <c r="F169" s="1535" t="s">
        <v>3909</v>
      </c>
      <c r="G169" s="1535" t="s">
        <v>4843</v>
      </c>
      <c r="H169" s="1535">
        <v>44527</v>
      </c>
      <c r="I169" s="2332">
        <f>H169+23</f>
        <v>44550</v>
      </c>
      <c r="J169" s="2332">
        <f>H169+27</f>
        <v>44554</v>
      </c>
      <c r="K169" s="2332">
        <f>H169+30</f>
        <v>44557</v>
      </c>
      <c r="L169" s="2124"/>
      <c r="M169" s="72"/>
      <c r="N169" s="72"/>
      <c r="O169" s="23"/>
      <c r="P169" s="23"/>
      <c r="Q169" s="23"/>
      <c r="R169" s="23"/>
      <c r="S169" s="23"/>
      <c r="T169" s="23"/>
      <c r="U169" s="23"/>
      <c r="V169" s="23"/>
      <c r="W169" s="23"/>
      <c r="X169" s="23"/>
      <c r="Y169" s="23"/>
      <c r="Z169" s="23"/>
      <c r="AA169" s="23"/>
      <c r="AB169" s="23"/>
      <c r="AC169" s="23"/>
      <c r="AD169" s="23"/>
      <c r="AE169" s="23"/>
      <c r="AF169" s="23"/>
      <c r="AG169" s="23"/>
      <c r="AH169" s="23"/>
      <c r="AI169" s="23"/>
      <c r="AJ169" s="23"/>
      <c r="AK169" s="23"/>
      <c r="AL169" s="23"/>
      <c r="AM169" s="23"/>
      <c r="AN169" s="23"/>
      <c r="AO169" s="23"/>
      <c r="AP169" s="23"/>
      <c r="AQ169" s="23"/>
      <c r="AR169" s="23"/>
      <c r="AS169" s="23"/>
      <c r="AT169" s="23"/>
      <c r="AU169" s="23"/>
      <c r="AV169" s="23"/>
      <c r="AW169" s="23"/>
      <c r="AX169" s="23"/>
      <c r="AY169" s="23"/>
      <c r="AZ169" s="23"/>
      <c r="BA169" s="23"/>
      <c r="BB169" s="23"/>
      <c r="BC169" s="23"/>
      <c r="BD169" s="23"/>
      <c r="BE169" s="23"/>
      <c r="BF169" s="23"/>
      <c r="BG169" s="23"/>
      <c r="BH169" s="23"/>
      <c r="BI169" s="23"/>
      <c r="BJ169" s="23"/>
      <c r="BK169" s="23"/>
      <c r="BL169" s="23"/>
      <c r="BM169" s="23"/>
      <c r="BN169" s="23"/>
      <c r="BO169" s="23"/>
      <c r="BP169" s="23"/>
      <c r="BQ169" s="23"/>
      <c r="BR169" s="23"/>
      <c r="BS169" s="23"/>
      <c r="BT169" s="23"/>
      <c r="BU169" s="23"/>
      <c r="BV169" s="23"/>
      <c r="BW169" s="23"/>
      <c r="BX169" s="23"/>
      <c r="BY169" s="23"/>
      <c r="BZ169" s="23"/>
      <c r="CA169" s="23"/>
      <c r="CB169" s="23"/>
      <c r="CC169" s="23"/>
      <c r="CD169" s="23"/>
      <c r="CE169" s="23"/>
      <c r="CF169" s="23"/>
      <c r="CG169" s="23"/>
      <c r="CH169" s="23"/>
      <c r="CI169" s="23"/>
      <c r="CJ169" s="23"/>
      <c r="CK169" s="23"/>
      <c r="CL169" s="23"/>
      <c r="CM169" s="23"/>
      <c r="CN169" s="23"/>
      <c r="CO169" s="23"/>
      <c r="CP169" s="23"/>
      <c r="CQ169" s="23"/>
      <c r="CR169" s="23"/>
      <c r="CS169" s="23"/>
      <c r="CT169" s="23"/>
      <c r="CU169" s="23"/>
      <c r="CV169" s="23"/>
      <c r="CW169" s="23"/>
      <c r="CX169" s="23"/>
      <c r="CY169" s="23"/>
      <c r="CZ169" s="23"/>
      <c r="DA169" s="23"/>
      <c r="DB169" s="23"/>
      <c r="DC169" s="23"/>
      <c r="DD169" s="23"/>
      <c r="DE169" s="23"/>
      <c r="DF169" s="23"/>
      <c r="DG169" s="23"/>
      <c r="DH169" s="23"/>
      <c r="DI169" s="23"/>
      <c r="DJ169" s="23"/>
      <c r="DK169" s="23"/>
      <c r="DL169" s="23"/>
      <c r="DM169" s="23"/>
      <c r="DN169" s="23"/>
      <c r="DO169" s="23"/>
      <c r="DP169" s="23"/>
      <c r="DQ169" s="23"/>
      <c r="DR169" s="23"/>
      <c r="DS169" s="23"/>
      <c r="DT169" s="23"/>
      <c r="DU169" s="23"/>
      <c r="DV169" s="23"/>
      <c r="DW169" s="23"/>
      <c r="DX169" s="23"/>
      <c r="DY169" s="23"/>
      <c r="DZ169" s="23"/>
      <c r="EA169" s="23"/>
      <c r="EB169" s="23"/>
      <c r="EC169" s="23"/>
      <c r="ED169" s="23"/>
      <c r="EE169" s="23"/>
      <c r="EF169" s="23"/>
      <c r="EG169" s="23"/>
      <c r="EH169" s="23"/>
      <c r="EI169" s="23"/>
      <c r="EJ169" s="23"/>
      <c r="EK169" s="23"/>
      <c r="EL169" s="23"/>
      <c r="EM169" s="23"/>
      <c r="EN169" s="23"/>
      <c r="EO169" s="23"/>
      <c r="EP169" s="23"/>
      <c r="EQ169" s="23"/>
      <c r="ER169" s="23"/>
      <c r="ES169" s="23"/>
      <c r="ET169" s="23"/>
      <c r="EU169" s="23"/>
      <c r="EV169" s="23"/>
      <c r="EW169" s="23"/>
      <c r="EX169" s="23"/>
      <c r="EY169" s="23"/>
      <c r="EZ169" s="23"/>
      <c r="FA169" s="23"/>
      <c r="FB169" s="23"/>
      <c r="FC169" s="23"/>
      <c r="FD169" s="23"/>
      <c r="FE169" s="23"/>
      <c r="FF169" s="23"/>
      <c r="FG169" s="23"/>
      <c r="FH169" s="23"/>
      <c r="FI169" s="23"/>
      <c r="FJ169" s="23"/>
      <c r="FK169" s="23"/>
      <c r="FL169" s="23"/>
      <c r="FM169" s="23"/>
      <c r="FN169" s="23"/>
      <c r="FO169" s="23"/>
      <c r="FP169" s="23"/>
      <c r="FQ169" s="23"/>
      <c r="FR169" s="23"/>
      <c r="FS169" s="23"/>
      <c r="FT169" s="23"/>
      <c r="FU169" s="23"/>
      <c r="FV169" s="23"/>
      <c r="FW169" s="23"/>
      <c r="FX169" s="23"/>
      <c r="FY169" s="23"/>
      <c r="FZ169" s="23"/>
      <c r="GA169" s="23"/>
      <c r="GB169" s="23"/>
      <c r="GC169" s="23"/>
      <c r="GD169" s="23"/>
      <c r="GE169" s="23"/>
      <c r="GF169" s="23"/>
      <c r="GG169" s="23"/>
      <c r="GH169" s="23"/>
      <c r="GI169" s="23"/>
      <c r="GJ169" s="23"/>
      <c r="GK169" s="23"/>
      <c r="GL169" s="23"/>
      <c r="GM169" s="23"/>
      <c r="GN169" s="23"/>
      <c r="GO169" s="23"/>
      <c r="GP169" s="23"/>
      <c r="GQ169" s="23"/>
      <c r="GR169" s="23"/>
      <c r="GS169" s="23"/>
      <c r="GT169" s="23"/>
      <c r="GU169" s="23"/>
      <c r="GV169" s="23"/>
      <c r="GW169" s="23"/>
      <c r="GX169" s="23"/>
      <c r="GY169" s="23"/>
      <c r="GZ169" s="23"/>
      <c r="HA169" s="23"/>
      <c r="HB169" s="23"/>
      <c r="HC169" s="23"/>
      <c r="HD169" s="23"/>
      <c r="HE169" s="23"/>
      <c r="HF169" s="23"/>
      <c r="HG169" s="23"/>
      <c r="HH169" s="23"/>
      <c r="HI169" s="23"/>
      <c r="HJ169" s="23"/>
      <c r="HK169" s="23"/>
      <c r="HL169" s="23"/>
      <c r="HM169" s="23"/>
      <c r="HN169" s="23"/>
      <c r="HO169" s="23"/>
      <c r="HP169" s="23"/>
      <c r="HQ169" s="23"/>
      <c r="HR169" s="23"/>
      <c r="HS169" s="23"/>
      <c r="HT169" s="23"/>
      <c r="HU169" s="23"/>
      <c r="HV169" s="23"/>
      <c r="HW169" s="23"/>
    </row>
    <row r="170" spans="1:231" s="14" customFormat="1" ht="20.25" hidden="1" thickBot="1">
      <c r="A170" s="608"/>
      <c r="B170" s="1477" t="s">
        <v>2380</v>
      </c>
      <c r="C170" s="2318" t="s">
        <v>4847</v>
      </c>
      <c r="D170" s="1478">
        <v>44504</v>
      </c>
      <c r="E170" s="2335">
        <v>44514</v>
      </c>
      <c r="F170" s="2333"/>
      <c r="G170" s="2333"/>
      <c r="H170" s="2333"/>
      <c r="I170" s="2333"/>
      <c r="J170" s="2333"/>
      <c r="K170" s="2333"/>
      <c r="L170" s="2124"/>
      <c r="M170" s="72"/>
      <c r="N170" s="72"/>
      <c r="O170" s="23"/>
      <c r="P170" s="23"/>
      <c r="Q170" s="23"/>
      <c r="R170" s="23"/>
      <c r="S170" s="23"/>
      <c r="T170" s="23"/>
      <c r="U170" s="23"/>
      <c r="V170" s="23"/>
      <c r="W170" s="23"/>
      <c r="X170" s="23"/>
      <c r="Y170" s="23"/>
      <c r="Z170" s="23"/>
      <c r="AA170" s="23"/>
      <c r="AB170" s="23"/>
      <c r="AC170" s="23"/>
      <c r="AD170" s="23"/>
      <c r="AE170" s="23"/>
      <c r="AF170" s="23"/>
      <c r="AG170" s="23"/>
      <c r="AH170" s="23"/>
      <c r="AI170" s="23"/>
      <c r="AJ170" s="23"/>
      <c r="AK170" s="23"/>
      <c r="AL170" s="23"/>
      <c r="AM170" s="23"/>
      <c r="AN170" s="23"/>
      <c r="AO170" s="23"/>
      <c r="AP170" s="23"/>
      <c r="AQ170" s="23"/>
      <c r="AR170" s="23"/>
      <c r="AS170" s="23"/>
      <c r="AT170" s="23"/>
      <c r="AU170" s="23"/>
      <c r="AV170" s="23"/>
      <c r="AW170" s="23"/>
      <c r="AX170" s="23"/>
      <c r="AY170" s="23"/>
      <c r="AZ170" s="23"/>
      <c r="BA170" s="23"/>
      <c r="BB170" s="23"/>
      <c r="BC170" s="23"/>
      <c r="BD170" s="23"/>
      <c r="BE170" s="23"/>
      <c r="BF170" s="23"/>
      <c r="BG170" s="23"/>
      <c r="BH170" s="23"/>
      <c r="BI170" s="23"/>
      <c r="BJ170" s="23"/>
      <c r="BK170" s="23"/>
      <c r="BL170" s="23"/>
      <c r="BM170" s="23"/>
      <c r="BN170" s="23"/>
      <c r="BO170" s="23"/>
      <c r="BP170" s="23"/>
      <c r="BQ170" s="23"/>
      <c r="BR170" s="23"/>
      <c r="BS170" s="23"/>
      <c r="BT170" s="23"/>
      <c r="BU170" s="23"/>
      <c r="BV170" s="23"/>
      <c r="BW170" s="23"/>
      <c r="BX170" s="23"/>
      <c r="BY170" s="23"/>
      <c r="BZ170" s="23"/>
      <c r="CA170" s="23"/>
      <c r="CB170" s="23"/>
      <c r="CC170" s="23"/>
      <c r="CD170" s="23"/>
      <c r="CE170" s="23"/>
      <c r="CF170" s="23"/>
      <c r="CG170" s="23"/>
      <c r="CH170" s="23"/>
      <c r="CI170" s="23"/>
      <c r="CJ170" s="23"/>
      <c r="CK170" s="23"/>
      <c r="CL170" s="23"/>
      <c r="CM170" s="23"/>
      <c r="CN170" s="23"/>
      <c r="CO170" s="23"/>
      <c r="CP170" s="23"/>
      <c r="CQ170" s="23"/>
      <c r="CR170" s="23"/>
      <c r="CS170" s="23"/>
      <c r="CT170" s="23"/>
      <c r="CU170" s="23"/>
      <c r="CV170" s="23"/>
      <c r="CW170" s="23"/>
      <c r="CX170" s="23"/>
      <c r="CY170" s="23"/>
      <c r="CZ170" s="23"/>
      <c r="DA170" s="23"/>
      <c r="DB170" s="23"/>
      <c r="DC170" s="23"/>
      <c r="DD170" s="23"/>
      <c r="DE170" s="23"/>
      <c r="DF170" s="23"/>
      <c r="DG170" s="23"/>
      <c r="DH170" s="23"/>
      <c r="DI170" s="23"/>
      <c r="DJ170" s="23"/>
      <c r="DK170" s="23"/>
      <c r="DL170" s="23"/>
      <c r="DM170" s="23"/>
      <c r="DN170" s="23"/>
      <c r="DO170" s="23"/>
      <c r="DP170" s="23"/>
      <c r="DQ170" s="23"/>
      <c r="DR170" s="23"/>
      <c r="DS170" s="23"/>
      <c r="DT170" s="23"/>
      <c r="DU170" s="23"/>
      <c r="DV170" s="23"/>
      <c r="DW170" s="23"/>
      <c r="DX170" s="23"/>
      <c r="DY170" s="23"/>
      <c r="DZ170" s="23"/>
      <c r="EA170" s="23"/>
      <c r="EB170" s="23"/>
      <c r="EC170" s="23"/>
      <c r="ED170" s="23"/>
      <c r="EE170" s="23"/>
      <c r="EF170" s="23"/>
      <c r="EG170" s="23"/>
      <c r="EH170" s="23"/>
      <c r="EI170" s="23"/>
      <c r="EJ170" s="23"/>
      <c r="EK170" s="23"/>
      <c r="EL170" s="23"/>
      <c r="EM170" s="23"/>
      <c r="EN170" s="23"/>
      <c r="EO170" s="23"/>
      <c r="EP170" s="23"/>
      <c r="EQ170" s="23"/>
      <c r="ER170" s="23"/>
      <c r="ES170" s="23"/>
      <c r="ET170" s="23"/>
      <c r="EU170" s="23"/>
      <c r="EV170" s="23"/>
      <c r="EW170" s="23"/>
      <c r="EX170" s="23"/>
      <c r="EY170" s="23"/>
      <c r="EZ170" s="23"/>
      <c r="FA170" s="23"/>
      <c r="FB170" s="23"/>
      <c r="FC170" s="23"/>
      <c r="FD170" s="23"/>
      <c r="FE170" s="23"/>
      <c r="FF170" s="23"/>
      <c r="FG170" s="23"/>
      <c r="FH170" s="23"/>
      <c r="FI170" s="23"/>
      <c r="FJ170" s="23"/>
      <c r="FK170" s="23"/>
      <c r="FL170" s="23"/>
      <c r="FM170" s="23"/>
      <c r="FN170" s="23"/>
      <c r="FO170" s="23"/>
      <c r="FP170" s="23"/>
      <c r="FQ170" s="23"/>
      <c r="FR170" s="23"/>
      <c r="FS170" s="23"/>
      <c r="FT170" s="23"/>
      <c r="FU170" s="23"/>
      <c r="FV170" s="23"/>
      <c r="FW170" s="23"/>
      <c r="FX170" s="23"/>
      <c r="FY170" s="23"/>
      <c r="FZ170" s="23"/>
      <c r="GA170" s="23"/>
      <c r="GB170" s="23"/>
      <c r="GC170" s="23"/>
      <c r="GD170" s="23"/>
      <c r="GE170" s="23"/>
      <c r="GF170" s="23"/>
      <c r="GG170" s="23"/>
      <c r="GH170" s="23"/>
      <c r="GI170" s="23"/>
      <c r="GJ170" s="23"/>
      <c r="GK170" s="23"/>
      <c r="GL170" s="23"/>
      <c r="GM170" s="23"/>
      <c r="GN170" s="23"/>
      <c r="GO170" s="23"/>
      <c r="GP170" s="23"/>
      <c r="GQ170" s="23"/>
      <c r="GR170" s="23"/>
      <c r="GS170" s="23"/>
      <c r="GT170" s="23"/>
      <c r="GU170" s="23"/>
      <c r="GV170" s="23"/>
      <c r="GW170" s="23"/>
      <c r="GX170" s="23"/>
      <c r="GY170" s="23"/>
      <c r="GZ170" s="23"/>
      <c r="HA170" s="23"/>
      <c r="HB170" s="23"/>
      <c r="HC170" s="23"/>
      <c r="HD170" s="23"/>
      <c r="HE170" s="23"/>
      <c r="HF170" s="23"/>
      <c r="HG170" s="23"/>
      <c r="HH170" s="23"/>
      <c r="HI170" s="23"/>
      <c r="HJ170" s="23"/>
      <c r="HK170" s="23"/>
      <c r="HL170" s="23"/>
      <c r="HM170" s="23"/>
      <c r="HN170" s="23"/>
      <c r="HO170" s="23"/>
      <c r="HP170" s="23"/>
      <c r="HQ170" s="23"/>
      <c r="HR170" s="23"/>
      <c r="HS170" s="23"/>
      <c r="HT170" s="23"/>
      <c r="HU170" s="23"/>
      <c r="HV170" s="23"/>
      <c r="HW170" s="23"/>
    </row>
    <row r="171" spans="1:231" s="14" customFormat="1" ht="21" hidden="1" thickTop="1" thickBot="1">
      <c r="A171" s="608"/>
      <c r="B171" s="2271" t="s">
        <v>2412</v>
      </c>
      <c r="C171" s="2272" t="s">
        <v>4849</v>
      </c>
      <c r="D171" s="2272">
        <v>44512</v>
      </c>
      <c r="E171" s="2304">
        <v>44523</v>
      </c>
      <c r="F171" s="1535" t="s">
        <v>4820</v>
      </c>
      <c r="G171" s="1535" t="s">
        <v>5050</v>
      </c>
      <c r="H171" s="1535">
        <v>44540</v>
      </c>
      <c r="I171" s="2332">
        <f>H171+23</f>
        <v>44563</v>
      </c>
      <c r="J171" s="2332">
        <f>H171+27</f>
        <v>44567</v>
      </c>
      <c r="K171" s="2332">
        <f>H171+30</f>
        <v>44570</v>
      </c>
      <c r="L171" s="2124"/>
      <c r="M171" s="72"/>
      <c r="N171" s="72"/>
      <c r="O171" s="23"/>
      <c r="P171" s="23"/>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c r="AP171" s="23"/>
      <c r="AQ171" s="23"/>
      <c r="AR171" s="23"/>
      <c r="AS171" s="23"/>
      <c r="AT171" s="23"/>
      <c r="AU171" s="23"/>
      <c r="AV171" s="23"/>
      <c r="AW171" s="23"/>
      <c r="AX171" s="23"/>
      <c r="AY171" s="23"/>
      <c r="AZ171" s="23"/>
      <c r="BA171" s="23"/>
      <c r="BB171" s="23"/>
      <c r="BC171" s="23"/>
      <c r="BD171" s="23"/>
      <c r="BE171" s="23"/>
      <c r="BF171" s="23"/>
      <c r="BG171" s="23"/>
      <c r="BH171" s="23"/>
      <c r="BI171" s="23"/>
      <c r="BJ171" s="23"/>
      <c r="BK171" s="23"/>
      <c r="BL171" s="23"/>
      <c r="BM171" s="23"/>
      <c r="BN171" s="23"/>
      <c r="BO171" s="23"/>
      <c r="BP171" s="23"/>
      <c r="BQ171" s="23"/>
      <c r="BR171" s="23"/>
      <c r="BS171" s="23"/>
      <c r="BT171" s="23"/>
      <c r="BU171" s="23"/>
      <c r="BV171" s="23"/>
      <c r="BW171" s="23"/>
      <c r="BX171" s="23"/>
      <c r="BY171" s="23"/>
      <c r="BZ171" s="23"/>
      <c r="CA171" s="23"/>
      <c r="CB171" s="23"/>
      <c r="CC171" s="23"/>
      <c r="CD171" s="23"/>
      <c r="CE171" s="23"/>
      <c r="CF171" s="23"/>
      <c r="CG171" s="23"/>
      <c r="CH171" s="23"/>
      <c r="CI171" s="23"/>
      <c r="CJ171" s="23"/>
      <c r="CK171" s="23"/>
      <c r="CL171" s="23"/>
      <c r="CM171" s="23"/>
      <c r="CN171" s="23"/>
      <c r="CO171" s="23"/>
      <c r="CP171" s="23"/>
      <c r="CQ171" s="23"/>
      <c r="CR171" s="23"/>
      <c r="CS171" s="23"/>
      <c r="CT171" s="23"/>
      <c r="CU171" s="23"/>
      <c r="CV171" s="23"/>
      <c r="CW171" s="23"/>
      <c r="CX171" s="23"/>
      <c r="CY171" s="23"/>
      <c r="CZ171" s="23"/>
      <c r="DA171" s="23"/>
      <c r="DB171" s="23"/>
      <c r="DC171" s="23"/>
      <c r="DD171" s="23"/>
      <c r="DE171" s="23"/>
      <c r="DF171" s="23"/>
      <c r="DG171" s="23"/>
      <c r="DH171" s="23"/>
      <c r="DI171" s="23"/>
      <c r="DJ171" s="23"/>
      <c r="DK171" s="23"/>
      <c r="DL171" s="23"/>
      <c r="DM171" s="23"/>
      <c r="DN171" s="23"/>
      <c r="DO171" s="23"/>
      <c r="DP171" s="23"/>
      <c r="DQ171" s="23"/>
      <c r="DR171" s="23"/>
      <c r="DS171" s="23"/>
      <c r="DT171" s="23"/>
      <c r="DU171" s="23"/>
      <c r="DV171" s="23"/>
      <c r="DW171" s="23"/>
      <c r="DX171" s="23"/>
      <c r="DY171" s="23"/>
      <c r="DZ171" s="23"/>
      <c r="EA171" s="23"/>
      <c r="EB171" s="23"/>
      <c r="EC171" s="23"/>
      <c r="ED171" s="23"/>
      <c r="EE171" s="23"/>
      <c r="EF171" s="23"/>
      <c r="EG171" s="23"/>
      <c r="EH171" s="23"/>
      <c r="EI171" s="23"/>
      <c r="EJ171" s="23"/>
      <c r="EK171" s="23"/>
      <c r="EL171" s="23"/>
      <c r="EM171" s="23"/>
      <c r="EN171" s="23"/>
      <c r="EO171" s="23"/>
      <c r="EP171" s="23"/>
      <c r="EQ171" s="23"/>
      <c r="ER171" s="23"/>
      <c r="ES171" s="23"/>
      <c r="ET171" s="23"/>
      <c r="EU171" s="23"/>
      <c r="EV171" s="23"/>
      <c r="EW171" s="23"/>
      <c r="EX171" s="23"/>
      <c r="EY171" s="23"/>
      <c r="EZ171" s="23"/>
      <c r="FA171" s="23"/>
      <c r="FB171" s="23"/>
      <c r="FC171" s="23"/>
      <c r="FD171" s="23"/>
      <c r="FE171" s="23"/>
      <c r="FF171" s="23"/>
      <c r="FG171" s="23"/>
      <c r="FH171" s="23"/>
      <c r="FI171" s="23"/>
      <c r="FJ171" s="23"/>
      <c r="FK171" s="23"/>
      <c r="FL171" s="23"/>
      <c r="FM171" s="23"/>
      <c r="FN171" s="23"/>
      <c r="FO171" s="23"/>
      <c r="FP171" s="23"/>
      <c r="FQ171" s="23"/>
      <c r="FR171" s="23"/>
      <c r="FS171" s="23"/>
      <c r="FT171" s="23"/>
      <c r="FU171" s="23"/>
      <c r="FV171" s="23"/>
      <c r="FW171" s="23"/>
      <c r="FX171" s="23"/>
      <c r="FY171" s="23"/>
      <c r="FZ171" s="23"/>
      <c r="GA171" s="23"/>
      <c r="GB171" s="23"/>
      <c r="GC171" s="23"/>
      <c r="GD171" s="23"/>
      <c r="GE171" s="23"/>
      <c r="GF171" s="23"/>
      <c r="GG171" s="23"/>
      <c r="GH171" s="23"/>
      <c r="GI171" s="23"/>
      <c r="GJ171" s="23"/>
      <c r="GK171" s="23"/>
      <c r="GL171" s="23"/>
      <c r="GM171" s="23"/>
      <c r="GN171" s="23"/>
      <c r="GO171" s="23"/>
      <c r="GP171" s="23"/>
      <c r="GQ171" s="23"/>
      <c r="GR171" s="23"/>
      <c r="GS171" s="23"/>
      <c r="GT171" s="23"/>
      <c r="GU171" s="23"/>
      <c r="GV171" s="23"/>
      <c r="GW171" s="23"/>
      <c r="GX171" s="23"/>
      <c r="GY171" s="23"/>
      <c r="GZ171" s="23"/>
      <c r="HA171" s="23"/>
      <c r="HB171" s="23"/>
      <c r="HC171" s="23"/>
      <c r="HD171" s="23"/>
      <c r="HE171" s="23"/>
      <c r="HF171" s="23"/>
      <c r="HG171" s="23"/>
      <c r="HH171" s="23"/>
      <c r="HI171" s="23"/>
      <c r="HJ171" s="23"/>
      <c r="HK171" s="23"/>
      <c r="HL171" s="23"/>
      <c r="HM171" s="23"/>
      <c r="HN171" s="23"/>
      <c r="HO171" s="23"/>
      <c r="HP171" s="23"/>
      <c r="HQ171" s="23"/>
      <c r="HR171" s="23"/>
      <c r="HS171" s="23"/>
      <c r="HT171" s="23"/>
      <c r="HU171" s="23"/>
      <c r="HV171" s="23"/>
      <c r="HW171" s="23"/>
    </row>
    <row r="172" spans="1:231" s="14" customFormat="1" ht="21" hidden="1" thickTop="1" thickBot="1">
      <c r="A172" s="608"/>
      <c r="B172" s="1477"/>
      <c r="C172" s="1478"/>
      <c r="D172" s="2336"/>
      <c r="E172" s="2273"/>
      <c r="F172" s="2333"/>
      <c r="G172" s="2333"/>
      <c r="H172" s="2333"/>
      <c r="I172" s="2333"/>
      <c r="J172" s="2333"/>
      <c r="K172" s="2333"/>
      <c r="L172" s="2124"/>
      <c r="M172" s="72"/>
      <c r="N172" s="72"/>
      <c r="O172" s="23"/>
      <c r="P172" s="23"/>
      <c r="Q172" s="23"/>
      <c r="R172" s="23"/>
      <c r="S172" s="23"/>
      <c r="T172" s="23"/>
      <c r="U172" s="23"/>
      <c r="V172" s="23"/>
      <c r="W172" s="23"/>
      <c r="X172" s="23"/>
      <c r="Y172" s="23"/>
      <c r="Z172" s="23"/>
      <c r="AA172" s="23"/>
      <c r="AB172" s="23"/>
      <c r="AC172" s="23"/>
      <c r="AD172" s="23"/>
      <c r="AE172" s="23"/>
      <c r="AF172" s="23"/>
      <c r="AG172" s="23"/>
      <c r="AH172" s="23"/>
      <c r="AI172" s="23"/>
      <c r="AJ172" s="23"/>
      <c r="AK172" s="23"/>
      <c r="AL172" s="23"/>
      <c r="AM172" s="23"/>
      <c r="AN172" s="23"/>
      <c r="AO172" s="23"/>
      <c r="AP172" s="23"/>
      <c r="AQ172" s="23"/>
      <c r="AR172" s="23"/>
      <c r="AS172" s="23"/>
      <c r="AT172" s="23"/>
      <c r="AU172" s="23"/>
      <c r="AV172" s="23"/>
      <c r="AW172" s="23"/>
      <c r="AX172" s="23"/>
      <c r="AY172" s="23"/>
      <c r="AZ172" s="23"/>
      <c r="BA172" s="23"/>
      <c r="BB172" s="23"/>
      <c r="BC172" s="23"/>
      <c r="BD172" s="23"/>
      <c r="BE172" s="23"/>
      <c r="BF172" s="23"/>
      <c r="BG172" s="23"/>
      <c r="BH172" s="23"/>
      <c r="BI172" s="23"/>
      <c r="BJ172" s="23"/>
      <c r="BK172" s="23"/>
      <c r="BL172" s="23"/>
      <c r="BM172" s="23"/>
      <c r="BN172" s="23"/>
      <c r="BO172" s="23"/>
      <c r="BP172" s="23"/>
      <c r="BQ172" s="23"/>
      <c r="BR172" s="23"/>
      <c r="BS172" s="23"/>
      <c r="BT172" s="23"/>
      <c r="BU172" s="23"/>
      <c r="BV172" s="23"/>
      <c r="BW172" s="23"/>
      <c r="BX172" s="23"/>
      <c r="BY172" s="23"/>
      <c r="BZ172" s="23"/>
      <c r="CA172" s="23"/>
      <c r="CB172" s="23"/>
      <c r="CC172" s="23"/>
      <c r="CD172" s="23"/>
      <c r="CE172" s="23"/>
      <c r="CF172" s="23"/>
      <c r="CG172" s="23"/>
      <c r="CH172" s="23"/>
      <c r="CI172" s="23"/>
      <c r="CJ172" s="23"/>
      <c r="CK172" s="23"/>
      <c r="CL172" s="23"/>
      <c r="CM172" s="23"/>
      <c r="CN172" s="23"/>
      <c r="CO172" s="23"/>
      <c r="CP172" s="23"/>
      <c r="CQ172" s="23"/>
      <c r="CR172" s="23"/>
      <c r="CS172" s="23"/>
      <c r="CT172" s="23"/>
      <c r="CU172" s="23"/>
      <c r="CV172" s="23"/>
      <c r="CW172" s="23"/>
      <c r="CX172" s="23"/>
      <c r="CY172" s="23"/>
      <c r="CZ172" s="23"/>
      <c r="DA172" s="23"/>
      <c r="DB172" s="23"/>
      <c r="DC172" s="23"/>
      <c r="DD172" s="23"/>
      <c r="DE172" s="23"/>
      <c r="DF172" s="23"/>
      <c r="DG172" s="23"/>
      <c r="DH172" s="23"/>
      <c r="DI172" s="23"/>
      <c r="DJ172" s="23"/>
      <c r="DK172" s="23"/>
      <c r="DL172" s="23"/>
      <c r="DM172" s="23"/>
      <c r="DN172" s="23"/>
      <c r="DO172" s="23"/>
      <c r="DP172" s="23"/>
      <c r="DQ172" s="23"/>
      <c r="DR172" s="23"/>
      <c r="DS172" s="23"/>
      <c r="DT172" s="23"/>
      <c r="DU172" s="23"/>
      <c r="DV172" s="23"/>
      <c r="DW172" s="23"/>
      <c r="DX172" s="23"/>
      <c r="DY172" s="23"/>
      <c r="DZ172" s="23"/>
      <c r="EA172" s="23"/>
      <c r="EB172" s="23"/>
      <c r="EC172" s="23"/>
      <c r="ED172" s="23"/>
      <c r="EE172" s="23"/>
      <c r="EF172" s="23"/>
      <c r="EG172" s="23"/>
      <c r="EH172" s="23"/>
      <c r="EI172" s="23"/>
      <c r="EJ172" s="23"/>
      <c r="EK172" s="23"/>
      <c r="EL172" s="23"/>
      <c r="EM172" s="23"/>
      <c r="EN172" s="23"/>
      <c r="EO172" s="23"/>
      <c r="EP172" s="23"/>
      <c r="EQ172" s="23"/>
      <c r="ER172" s="23"/>
      <c r="ES172" s="23"/>
      <c r="ET172" s="23"/>
      <c r="EU172" s="23"/>
      <c r="EV172" s="23"/>
      <c r="EW172" s="23"/>
      <c r="EX172" s="23"/>
      <c r="EY172" s="23"/>
      <c r="EZ172" s="23"/>
      <c r="FA172" s="23"/>
      <c r="FB172" s="23"/>
      <c r="FC172" s="23"/>
      <c r="FD172" s="23"/>
      <c r="FE172" s="23"/>
      <c r="FF172" s="23"/>
      <c r="FG172" s="23"/>
      <c r="FH172" s="23"/>
      <c r="FI172" s="23"/>
      <c r="FJ172" s="23"/>
      <c r="FK172" s="23"/>
      <c r="FL172" s="23"/>
      <c r="FM172" s="23"/>
      <c r="FN172" s="23"/>
      <c r="FO172" s="23"/>
      <c r="FP172" s="23"/>
      <c r="FQ172" s="23"/>
      <c r="FR172" s="23"/>
      <c r="FS172" s="23"/>
      <c r="FT172" s="23"/>
      <c r="FU172" s="23"/>
      <c r="FV172" s="23"/>
      <c r="FW172" s="23"/>
      <c r="FX172" s="23"/>
      <c r="FY172" s="23"/>
      <c r="FZ172" s="23"/>
      <c r="GA172" s="23"/>
      <c r="GB172" s="23"/>
      <c r="GC172" s="23"/>
      <c r="GD172" s="23"/>
      <c r="GE172" s="23"/>
      <c r="GF172" s="23"/>
      <c r="GG172" s="23"/>
      <c r="GH172" s="23"/>
      <c r="GI172" s="23"/>
      <c r="GJ172" s="23"/>
      <c r="GK172" s="23"/>
      <c r="GL172" s="23"/>
      <c r="GM172" s="23"/>
      <c r="GN172" s="23"/>
      <c r="GO172" s="23"/>
      <c r="GP172" s="23"/>
      <c r="GQ172" s="23"/>
      <c r="GR172" s="23"/>
      <c r="GS172" s="23"/>
      <c r="GT172" s="23"/>
      <c r="GU172" s="23"/>
      <c r="GV172" s="23"/>
      <c r="GW172" s="23"/>
      <c r="GX172" s="23"/>
      <c r="GY172" s="23"/>
      <c r="GZ172" s="23"/>
      <c r="HA172" s="23"/>
      <c r="HB172" s="23"/>
      <c r="HC172" s="23"/>
      <c r="HD172" s="23"/>
      <c r="HE172" s="23"/>
      <c r="HF172" s="23"/>
      <c r="HG172" s="23"/>
      <c r="HH172" s="23"/>
      <c r="HI172" s="23"/>
      <c r="HJ172" s="23"/>
      <c r="HK172" s="23"/>
      <c r="HL172" s="23"/>
      <c r="HM172" s="23"/>
      <c r="HN172" s="23"/>
      <c r="HO172" s="23"/>
      <c r="HP172" s="23"/>
      <c r="HQ172" s="23"/>
      <c r="HR172" s="23"/>
      <c r="HS172" s="23"/>
      <c r="HT172" s="23"/>
      <c r="HU172" s="23"/>
      <c r="HV172" s="23"/>
      <c r="HW172" s="23"/>
    </row>
    <row r="173" spans="1:231" s="14" customFormat="1" ht="20.25" hidden="1" thickTop="1">
      <c r="A173" s="608"/>
      <c r="B173" s="1313" t="s">
        <v>3752</v>
      </c>
      <c r="C173" s="1314" t="s">
        <v>4562</v>
      </c>
      <c r="D173" s="2337">
        <v>44522</v>
      </c>
      <c r="E173" s="2338" t="s">
        <v>2159</v>
      </c>
      <c r="F173" s="1535" t="s">
        <v>5031</v>
      </c>
      <c r="G173" s="1535" t="s">
        <v>5051</v>
      </c>
      <c r="H173" s="1535">
        <v>44551</v>
      </c>
      <c r="I173" s="2332">
        <f>H173+23</f>
        <v>44574</v>
      </c>
      <c r="J173" s="2332">
        <f>H173+27</f>
        <v>44578</v>
      </c>
      <c r="K173" s="2332">
        <f>H173+30</f>
        <v>44581</v>
      </c>
      <c r="L173" s="2124"/>
      <c r="M173" s="72"/>
      <c r="N173" s="72"/>
      <c r="O173" s="23"/>
      <c r="P173" s="23"/>
      <c r="Q173" s="23"/>
      <c r="R173" s="23"/>
      <c r="S173" s="23"/>
      <c r="T173" s="23"/>
      <c r="U173" s="23"/>
      <c r="V173" s="23"/>
      <c r="W173" s="23"/>
      <c r="X173" s="23"/>
      <c r="Y173" s="23"/>
      <c r="Z173" s="23"/>
      <c r="AA173" s="23"/>
      <c r="AB173" s="23"/>
      <c r="AC173" s="23"/>
      <c r="AD173" s="23"/>
      <c r="AE173" s="23"/>
      <c r="AF173" s="23"/>
      <c r="AG173" s="23"/>
      <c r="AH173" s="23"/>
      <c r="AI173" s="23"/>
      <c r="AJ173" s="23"/>
      <c r="AK173" s="23"/>
      <c r="AL173" s="23"/>
      <c r="AM173" s="23"/>
      <c r="AN173" s="23"/>
      <c r="AO173" s="23"/>
      <c r="AP173" s="23"/>
      <c r="AQ173" s="23"/>
      <c r="AR173" s="23"/>
      <c r="AS173" s="23"/>
      <c r="AT173" s="23"/>
      <c r="AU173" s="23"/>
      <c r="AV173" s="23"/>
      <c r="AW173" s="23"/>
      <c r="AX173" s="23"/>
      <c r="AY173" s="23"/>
      <c r="AZ173" s="23"/>
      <c r="BA173" s="23"/>
      <c r="BB173" s="23"/>
      <c r="BC173" s="23"/>
      <c r="BD173" s="23"/>
      <c r="BE173" s="23"/>
      <c r="BF173" s="23"/>
      <c r="BG173" s="23"/>
      <c r="BH173" s="23"/>
      <c r="BI173" s="23"/>
      <c r="BJ173" s="23"/>
      <c r="BK173" s="23"/>
      <c r="BL173" s="23"/>
      <c r="BM173" s="23"/>
      <c r="BN173" s="23"/>
      <c r="BO173" s="23"/>
      <c r="BP173" s="23"/>
      <c r="BQ173" s="23"/>
      <c r="BR173" s="23"/>
      <c r="BS173" s="23"/>
      <c r="BT173" s="23"/>
      <c r="BU173" s="23"/>
      <c r="BV173" s="23"/>
      <c r="BW173" s="23"/>
      <c r="BX173" s="23"/>
      <c r="BY173" s="23"/>
      <c r="BZ173" s="23"/>
      <c r="CA173" s="23"/>
      <c r="CB173" s="23"/>
      <c r="CC173" s="23"/>
      <c r="CD173" s="23"/>
      <c r="CE173" s="23"/>
      <c r="CF173" s="23"/>
      <c r="CG173" s="23"/>
      <c r="CH173" s="23"/>
      <c r="CI173" s="23"/>
      <c r="CJ173" s="23"/>
      <c r="CK173" s="23"/>
      <c r="CL173" s="23"/>
      <c r="CM173" s="23"/>
      <c r="CN173" s="23"/>
      <c r="CO173" s="23"/>
      <c r="CP173" s="23"/>
      <c r="CQ173" s="23"/>
      <c r="CR173" s="23"/>
      <c r="CS173" s="23"/>
      <c r="CT173" s="23"/>
      <c r="CU173" s="23"/>
      <c r="CV173" s="23"/>
      <c r="CW173" s="23"/>
      <c r="CX173" s="23"/>
      <c r="CY173" s="23"/>
      <c r="CZ173" s="23"/>
      <c r="DA173" s="23"/>
      <c r="DB173" s="23"/>
      <c r="DC173" s="23"/>
      <c r="DD173" s="23"/>
      <c r="DE173" s="23"/>
      <c r="DF173" s="23"/>
      <c r="DG173" s="23"/>
      <c r="DH173" s="23"/>
      <c r="DI173" s="23"/>
      <c r="DJ173" s="23"/>
      <c r="DK173" s="23"/>
      <c r="DL173" s="23"/>
      <c r="DM173" s="23"/>
      <c r="DN173" s="23"/>
      <c r="DO173" s="23"/>
      <c r="DP173" s="23"/>
      <c r="DQ173" s="23"/>
      <c r="DR173" s="23"/>
      <c r="DS173" s="23"/>
      <c r="DT173" s="23"/>
      <c r="DU173" s="23"/>
      <c r="DV173" s="23"/>
      <c r="DW173" s="23"/>
      <c r="DX173" s="23"/>
      <c r="DY173" s="23"/>
      <c r="DZ173" s="23"/>
      <c r="EA173" s="23"/>
      <c r="EB173" s="23"/>
      <c r="EC173" s="23"/>
      <c r="ED173" s="23"/>
      <c r="EE173" s="23"/>
      <c r="EF173" s="23"/>
      <c r="EG173" s="23"/>
      <c r="EH173" s="23"/>
      <c r="EI173" s="23"/>
      <c r="EJ173" s="23"/>
      <c r="EK173" s="23"/>
      <c r="EL173" s="23"/>
      <c r="EM173" s="23"/>
      <c r="EN173" s="23"/>
      <c r="EO173" s="23"/>
      <c r="EP173" s="23"/>
      <c r="EQ173" s="23"/>
      <c r="ER173" s="23"/>
      <c r="ES173" s="23"/>
      <c r="ET173" s="23"/>
      <c r="EU173" s="23"/>
      <c r="EV173" s="23"/>
      <c r="EW173" s="23"/>
      <c r="EX173" s="23"/>
      <c r="EY173" s="23"/>
      <c r="EZ173" s="23"/>
      <c r="FA173" s="23"/>
      <c r="FB173" s="23"/>
      <c r="FC173" s="23"/>
      <c r="FD173" s="23"/>
      <c r="FE173" s="23"/>
      <c r="FF173" s="23"/>
      <c r="FG173" s="23"/>
      <c r="FH173" s="23"/>
      <c r="FI173" s="23"/>
      <c r="FJ173" s="23"/>
      <c r="FK173" s="23"/>
      <c r="FL173" s="23"/>
      <c r="FM173" s="23"/>
      <c r="FN173" s="23"/>
      <c r="FO173" s="23"/>
      <c r="FP173" s="23"/>
      <c r="FQ173" s="23"/>
      <c r="FR173" s="23"/>
      <c r="FS173" s="23"/>
      <c r="FT173" s="23"/>
      <c r="FU173" s="23"/>
      <c r="FV173" s="23"/>
      <c r="FW173" s="23"/>
      <c r="FX173" s="23"/>
      <c r="FY173" s="23"/>
      <c r="FZ173" s="23"/>
      <c r="GA173" s="23"/>
      <c r="GB173" s="23"/>
      <c r="GC173" s="23"/>
      <c r="GD173" s="23"/>
      <c r="GE173" s="23"/>
      <c r="GF173" s="23"/>
      <c r="GG173" s="23"/>
      <c r="GH173" s="23"/>
      <c r="GI173" s="23"/>
      <c r="GJ173" s="23"/>
      <c r="GK173" s="23"/>
      <c r="GL173" s="23"/>
      <c r="GM173" s="23"/>
      <c r="GN173" s="23"/>
      <c r="GO173" s="23"/>
      <c r="GP173" s="23"/>
      <c r="GQ173" s="23"/>
      <c r="GR173" s="23"/>
      <c r="GS173" s="23"/>
      <c r="GT173" s="23"/>
      <c r="GU173" s="23"/>
      <c r="GV173" s="23"/>
      <c r="GW173" s="23"/>
      <c r="GX173" s="23"/>
      <c r="GY173" s="23"/>
      <c r="GZ173" s="23"/>
      <c r="HA173" s="23"/>
      <c r="HB173" s="23"/>
      <c r="HC173" s="23"/>
      <c r="HD173" s="23"/>
      <c r="HE173" s="23"/>
      <c r="HF173" s="23"/>
      <c r="HG173" s="23"/>
      <c r="HH173" s="23"/>
      <c r="HI173" s="23"/>
      <c r="HJ173" s="23"/>
      <c r="HK173" s="23"/>
      <c r="HL173" s="23"/>
      <c r="HM173" s="23"/>
      <c r="HN173" s="23"/>
      <c r="HO173" s="23"/>
      <c r="HP173" s="23"/>
      <c r="HQ173" s="23"/>
      <c r="HR173" s="23"/>
      <c r="HS173" s="23"/>
      <c r="HT173" s="23"/>
      <c r="HU173" s="23"/>
      <c r="HV173" s="23"/>
      <c r="HW173" s="23"/>
    </row>
    <row r="174" spans="1:231" s="14" customFormat="1" ht="19.5" hidden="1">
      <c r="A174" s="608"/>
      <c r="B174" s="2271" t="s">
        <v>3761</v>
      </c>
      <c r="C174" s="2272" t="s">
        <v>4373</v>
      </c>
      <c r="D174" s="2272">
        <v>44528</v>
      </c>
      <c r="E174" s="2304">
        <v>44537</v>
      </c>
      <c r="F174" s="2277"/>
      <c r="G174" s="2277"/>
      <c r="H174" s="2277"/>
      <c r="I174" s="2277"/>
      <c r="J174" s="2277"/>
      <c r="K174" s="2277"/>
      <c r="L174" s="2124"/>
      <c r="M174" s="72"/>
      <c r="N174" s="72"/>
      <c r="O174" s="23"/>
      <c r="P174" s="23"/>
      <c r="Q174" s="23"/>
      <c r="R174" s="23"/>
      <c r="S174" s="23"/>
      <c r="T174" s="23"/>
      <c r="U174" s="23"/>
      <c r="V174" s="23"/>
      <c r="W174" s="23"/>
      <c r="X174" s="23"/>
      <c r="Y174" s="23"/>
      <c r="Z174" s="23"/>
      <c r="AA174" s="23"/>
      <c r="AB174" s="23"/>
      <c r="AC174" s="23"/>
      <c r="AD174" s="23"/>
      <c r="AE174" s="23"/>
      <c r="AF174" s="23"/>
      <c r="AG174" s="23"/>
      <c r="AH174" s="23"/>
      <c r="AI174" s="23"/>
      <c r="AJ174" s="23"/>
      <c r="AK174" s="23"/>
      <c r="AL174" s="23"/>
      <c r="AM174" s="23"/>
      <c r="AN174" s="23"/>
      <c r="AO174" s="23"/>
      <c r="AP174" s="23"/>
      <c r="AQ174" s="23"/>
      <c r="AR174" s="23"/>
      <c r="AS174" s="23"/>
      <c r="AT174" s="23"/>
      <c r="AU174" s="23"/>
      <c r="AV174" s="23"/>
      <c r="AW174" s="23"/>
      <c r="AX174" s="23"/>
      <c r="AY174" s="23"/>
      <c r="AZ174" s="23"/>
      <c r="BA174" s="23"/>
      <c r="BB174" s="23"/>
      <c r="BC174" s="23"/>
      <c r="BD174" s="23"/>
      <c r="BE174" s="23"/>
      <c r="BF174" s="23"/>
      <c r="BG174" s="23"/>
      <c r="BH174" s="23"/>
      <c r="BI174" s="23"/>
      <c r="BJ174" s="23"/>
      <c r="BK174" s="23"/>
      <c r="BL174" s="23"/>
      <c r="BM174" s="23"/>
      <c r="BN174" s="23"/>
      <c r="BO174" s="23"/>
      <c r="BP174" s="23"/>
      <c r="BQ174" s="23"/>
      <c r="BR174" s="23"/>
      <c r="BS174" s="23"/>
      <c r="BT174" s="23"/>
      <c r="BU174" s="23"/>
      <c r="BV174" s="23"/>
      <c r="BW174" s="23"/>
      <c r="BX174" s="23"/>
      <c r="BY174" s="23"/>
      <c r="BZ174" s="23"/>
      <c r="CA174" s="23"/>
      <c r="CB174" s="23"/>
      <c r="CC174" s="23"/>
      <c r="CD174" s="23"/>
      <c r="CE174" s="23"/>
      <c r="CF174" s="23"/>
      <c r="CG174" s="23"/>
      <c r="CH174" s="23"/>
      <c r="CI174" s="23"/>
      <c r="CJ174" s="23"/>
      <c r="CK174" s="23"/>
      <c r="CL174" s="23"/>
      <c r="CM174" s="23"/>
      <c r="CN174" s="23"/>
      <c r="CO174" s="23"/>
      <c r="CP174" s="23"/>
      <c r="CQ174" s="23"/>
      <c r="CR174" s="23"/>
      <c r="CS174" s="23"/>
      <c r="CT174" s="23"/>
      <c r="CU174" s="23"/>
      <c r="CV174" s="23"/>
      <c r="CW174" s="23"/>
      <c r="CX174" s="23"/>
      <c r="CY174" s="23"/>
      <c r="CZ174" s="23"/>
      <c r="DA174" s="23"/>
      <c r="DB174" s="23"/>
      <c r="DC174" s="23"/>
      <c r="DD174" s="23"/>
      <c r="DE174" s="23"/>
      <c r="DF174" s="23"/>
      <c r="DG174" s="23"/>
      <c r="DH174" s="23"/>
      <c r="DI174" s="23"/>
      <c r="DJ174" s="23"/>
      <c r="DK174" s="23"/>
      <c r="DL174" s="23"/>
      <c r="DM174" s="23"/>
      <c r="DN174" s="23"/>
      <c r="DO174" s="23"/>
      <c r="DP174" s="23"/>
      <c r="DQ174" s="23"/>
      <c r="DR174" s="23"/>
      <c r="DS174" s="23"/>
      <c r="DT174" s="23"/>
      <c r="DU174" s="23"/>
      <c r="DV174" s="23"/>
      <c r="DW174" s="23"/>
      <c r="DX174" s="23"/>
      <c r="DY174" s="23"/>
      <c r="DZ174" s="23"/>
      <c r="EA174" s="23"/>
      <c r="EB174" s="23"/>
      <c r="EC174" s="23"/>
      <c r="ED174" s="23"/>
      <c r="EE174" s="23"/>
      <c r="EF174" s="23"/>
      <c r="EG174" s="23"/>
      <c r="EH174" s="23"/>
      <c r="EI174" s="23"/>
      <c r="EJ174" s="23"/>
      <c r="EK174" s="23"/>
      <c r="EL174" s="23"/>
      <c r="EM174" s="23"/>
      <c r="EN174" s="23"/>
      <c r="EO174" s="23"/>
      <c r="EP174" s="23"/>
      <c r="EQ174" s="23"/>
      <c r="ER174" s="23"/>
      <c r="ES174" s="23"/>
      <c r="ET174" s="23"/>
      <c r="EU174" s="23"/>
      <c r="EV174" s="23"/>
      <c r="EW174" s="23"/>
      <c r="EX174" s="23"/>
      <c r="EY174" s="23"/>
      <c r="EZ174" s="23"/>
      <c r="FA174" s="23"/>
      <c r="FB174" s="23"/>
      <c r="FC174" s="23"/>
      <c r="FD174" s="23"/>
      <c r="FE174" s="23"/>
      <c r="FF174" s="23"/>
      <c r="FG174" s="23"/>
      <c r="FH174" s="23"/>
      <c r="FI174" s="23"/>
      <c r="FJ174" s="23"/>
      <c r="FK174" s="23"/>
      <c r="FL174" s="23"/>
      <c r="FM174" s="23"/>
      <c r="FN174" s="23"/>
      <c r="FO174" s="23"/>
      <c r="FP174" s="23"/>
      <c r="FQ174" s="23"/>
      <c r="FR174" s="23"/>
      <c r="FS174" s="23"/>
      <c r="FT174" s="23"/>
      <c r="FU174" s="23"/>
      <c r="FV174" s="23"/>
      <c r="FW174" s="23"/>
      <c r="FX174" s="23"/>
      <c r="FY174" s="23"/>
      <c r="FZ174" s="23"/>
      <c r="GA174" s="23"/>
      <c r="GB174" s="23"/>
      <c r="GC174" s="23"/>
      <c r="GD174" s="23"/>
      <c r="GE174" s="23"/>
      <c r="GF174" s="23"/>
      <c r="GG174" s="23"/>
      <c r="GH174" s="23"/>
      <c r="GI174" s="23"/>
      <c r="GJ174" s="23"/>
      <c r="GK174" s="23"/>
      <c r="GL174" s="23"/>
      <c r="GM174" s="23"/>
      <c r="GN174" s="23"/>
      <c r="GO174" s="23"/>
      <c r="GP174" s="23"/>
      <c r="GQ174" s="23"/>
      <c r="GR174" s="23"/>
      <c r="GS174" s="23"/>
      <c r="GT174" s="23"/>
      <c r="GU174" s="23"/>
      <c r="GV174" s="23"/>
      <c r="GW174" s="23"/>
      <c r="GX174" s="23"/>
      <c r="GY174" s="23"/>
      <c r="GZ174" s="23"/>
      <c r="HA174" s="23"/>
      <c r="HB174" s="23"/>
      <c r="HC174" s="23"/>
      <c r="HD174" s="23"/>
      <c r="HE174" s="23"/>
      <c r="HF174" s="23"/>
      <c r="HG174" s="23"/>
      <c r="HH174" s="23"/>
      <c r="HI174" s="23"/>
      <c r="HJ174" s="23"/>
      <c r="HK174" s="23"/>
      <c r="HL174" s="23"/>
      <c r="HM174" s="23"/>
      <c r="HN174" s="23"/>
      <c r="HO174" s="23"/>
      <c r="HP174" s="23"/>
      <c r="HQ174" s="23"/>
      <c r="HR174" s="23"/>
      <c r="HS174" s="23"/>
      <c r="HT174" s="23"/>
      <c r="HU174" s="23"/>
      <c r="HV174" s="23"/>
      <c r="HW174" s="23"/>
    </row>
    <row r="175" spans="1:231" s="14" customFormat="1" ht="20.25" hidden="1" thickBot="1">
      <c r="A175" s="608"/>
      <c r="B175" s="1311" t="s">
        <v>3337</v>
      </c>
      <c r="C175" s="1307" t="s">
        <v>4852</v>
      </c>
      <c r="D175" s="1307">
        <v>44534</v>
      </c>
      <c r="E175" s="2276" t="s">
        <v>2159</v>
      </c>
      <c r="F175" s="2333"/>
      <c r="G175" s="2333"/>
      <c r="H175" s="2333"/>
      <c r="I175" s="2333"/>
      <c r="J175" s="2333"/>
      <c r="K175" s="2333"/>
      <c r="L175" s="2124"/>
      <c r="M175" s="72"/>
      <c r="N175" s="72"/>
      <c r="O175" s="23"/>
      <c r="P175" s="23"/>
      <c r="Q175" s="23"/>
      <c r="R175" s="23"/>
      <c r="S175" s="23"/>
      <c r="T175" s="23"/>
      <c r="U175" s="23"/>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3"/>
      <c r="AT175" s="23"/>
      <c r="AU175" s="23"/>
      <c r="AV175" s="23"/>
      <c r="AW175" s="23"/>
      <c r="AX175" s="23"/>
      <c r="AY175" s="23"/>
      <c r="AZ175" s="23"/>
      <c r="BA175" s="23"/>
      <c r="BB175" s="23"/>
      <c r="BC175" s="23"/>
      <c r="BD175" s="23"/>
      <c r="BE175" s="23"/>
      <c r="BF175" s="23"/>
      <c r="BG175" s="23"/>
      <c r="BH175" s="23"/>
      <c r="BI175" s="23"/>
      <c r="BJ175" s="23"/>
      <c r="BK175" s="23"/>
      <c r="BL175" s="23"/>
      <c r="BM175" s="23"/>
      <c r="BN175" s="23"/>
      <c r="BO175" s="23"/>
      <c r="BP175" s="23"/>
      <c r="BQ175" s="23"/>
      <c r="BR175" s="23"/>
      <c r="BS175" s="23"/>
      <c r="BT175" s="23"/>
      <c r="BU175" s="23"/>
      <c r="BV175" s="23"/>
      <c r="BW175" s="23"/>
      <c r="BX175" s="23"/>
      <c r="BY175" s="23"/>
      <c r="BZ175" s="23"/>
      <c r="CA175" s="23"/>
      <c r="CB175" s="23"/>
      <c r="CC175" s="23"/>
      <c r="CD175" s="23"/>
      <c r="CE175" s="23"/>
      <c r="CF175" s="23"/>
      <c r="CG175" s="23"/>
      <c r="CH175" s="23"/>
      <c r="CI175" s="23"/>
      <c r="CJ175" s="23"/>
      <c r="CK175" s="23"/>
      <c r="CL175" s="23"/>
      <c r="CM175" s="23"/>
      <c r="CN175" s="23"/>
      <c r="CO175" s="23"/>
      <c r="CP175" s="23"/>
      <c r="CQ175" s="23"/>
      <c r="CR175" s="23"/>
      <c r="CS175" s="23"/>
      <c r="CT175" s="23"/>
      <c r="CU175" s="23"/>
      <c r="CV175" s="23"/>
      <c r="CW175" s="23"/>
      <c r="CX175" s="23"/>
      <c r="CY175" s="23"/>
      <c r="CZ175" s="23"/>
      <c r="DA175" s="23"/>
      <c r="DB175" s="23"/>
      <c r="DC175" s="23"/>
      <c r="DD175" s="23"/>
      <c r="DE175" s="23"/>
      <c r="DF175" s="23"/>
      <c r="DG175" s="23"/>
      <c r="DH175" s="23"/>
      <c r="DI175" s="23"/>
      <c r="DJ175" s="23"/>
      <c r="DK175" s="23"/>
      <c r="DL175" s="23"/>
      <c r="DM175" s="23"/>
      <c r="DN175" s="23"/>
      <c r="DO175" s="23"/>
      <c r="DP175" s="23"/>
      <c r="DQ175" s="23"/>
      <c r="DR175" s="23"/>
      <c r="DS175" s="23"/>
      <c r="DT175" s="23"/>
      <c r="DU175" s="23"/>
      <c r="DV175" s="23"/>
      <c r="DW175" s="23"/>
      <c r="DX175" s="23"/>
      <c r="DY175" s="23"/>
      <c r="DZ175" s="23"/>
      <c r="EA175" s="23"/>
      <c r="EB175" s="23"/>
      <c r="EC175" s="23"/>
      <c r="ED175" s="23"/>
      <c r="EE175" s="23"/>
      <c r="EF175" s="23"/>
      <c r="EG175" s="23"/>
      <c r="EH175" s="23"/>
      <c r="EI175" s="23"/>
      <c r="EJ175" s="23"/>
      <c r="EK175" s="23"/>
      <c r="EL175" s="23"/>
      <c r="EM175" s="23"/>
      <c r="EN175" s="23"/>
      <c r="EO175" s="23"/>
      <c r="EP175" s="23"/>
      <c r="EQ175" s="23"/>
      <c r="ER175" s="23"/>
      <c r="ES175" s="23"/>
      <c r="ET175" s="23"/>
      <c r="EU175" s="23"/>
      <c r="EV175" s="23"/>
      <c r="EW175" s="23"/>
      <c r="EX175" s="23"/>
      <c r="EY175" s="23"/>
      <c r="EZ175" s="23"/>
      <c r="FA175" s="23"/>
      <c r="FB175" s="23"/>
      <c r="FC175" s="23"/>
      <c r="FD175" s="23"/>
      <c r="FE175" s="23"/>
      <c r="FF175" s="23"/>
      <c r="FG175" s="23"/>
      <c r="FH175" s="23"/>
      <c r="FI175" s="23"/>
      <c r="FJ175" s="23"/>
      <c r="FK175" s="23"/>
      <c r="FL175" s="23"/>
      <c r="FM175" s="23"/>
      <c r="FN175" s="23"/>
      <c r="FO175" s="23"/>
      <c r="FP175" s="23"/>
      <c r="FQ175" s="23"/>
      <c r="FR175" s="23"/>
      <c r="FS175" s="23"/>
      <c r="FT175" s="23"/>
      <c r="FU175" s="23"/>
      <c r="FV175" s="23"/>
      <c r="FW175" s="23"/>
      <c r="FX175" s="23"/>
      <c r="FY175" s="23"/>
      <c r="FZ175" s="23"/>
      <c r="GA175" s="23"/>
      <c r="GB175" s="23"/>
      <c r="GC175" s="23"/>
      <c r="GD175" s="23"/>
      <c r="GE175" s="23"/>
      <c r="GF175" s="23"/>
      <c r="GG175" s="23"/>
      <c r="GH175" s="23"/>
      <c r="GI175" s="23"/>
      <c r="GJ175" s="23"/>
      <c r="GK175" s="23"/>
      <c r="GL175" s="23"/>
      <c r="GM175" s="23"/>
      <c r="GN175" s="23"/>
      <c r="GO175" s="23"/>
      <c r="GP175" s="23"/>
      <c r="GQ175" s="23"/>
      <c r="GR175" s="23"/>
      <c r="GS175" s="23"/>
      <c r="GT175" s="23"/>
      <c r="GU175" s="23"/>
      <c r="GV175" s="23"/>
      <c r="GW175" s="23"/>
      <c r="GX175" s="23"/>
      <c r="GY175" s="23"/>
      <c r="GZ175" s="23"/>
      <c r="HA175" s="23"/>
      <c r="HB175" s="23"/>
      <c r="HC175" s="23"/>
      <c r="HD175" s="23"/>
      <c r="HE175" s="23"/>
      <c r="HF175" s="23"/>
      <c r="HG175" s="23"/>
      <c r="HH175" s="23"/>
      <c r="HI175" s="23"/>
      <c r="HJ175" s="23"/>
      <c r="HK175" s="23"/>
      <c r="HL175" s="23"/>
      <c r="HM175" s="23"/>
      <c r="HN175" s="23"/>
      <c r="HO175" s="23"/>
      <c r="HP175" s="23"/>
      <c r="HQ175" s="23"/>
      <c r="HR175" s="23"/>
      <c r="HS175" s="23"/>
      <c r="HT175" s="23"/>
      <c r="HU175" s="23"/>
      <c r="HV175" s="23"/>
      <c r="HW175" s="23"/>
    </row>
    <row r="176" spans="1:231" s="14" customFormat="1" ht="20.25" hidden="1" thickTop="1">
      <c r="A176" s="608"/>
      <c r="B176" s="1475"/>
      <c r="C176" s="1476"/>
      <c r="D176" s="2272"/>
      <c r="E176" s="2304"/>
      <c r="F176" s="2339" t="s">
        <v>5012</v>
      </c>
      <c r="G176" s="1535" t="s">
        <v>4850</v>
      </c>
      <c r="H176" s="1535">
        <v>44553</v>
      </c>
      <c r="I176" s="2332">
        <f>H176+23</f>
        <v>44576</v>
      </c>
      <c r="J176" s="2332">
        <f>H176+27</f>
        <v>44580</v>
      </c>
      <c r="K176" s="2332">
        <f>H176+30</f>
        <v>44583</v>
      </c>
      <c r="L176" s="2124"/>
      <c r="M176" s="72"/>
      <c r="N176" s="72"/>
      <c r="O176" s="23"/>
      <c r="P176" s="23"/>
      <c r="Q176" s="23"/>
      <c r="R176" s="23"/>
      <c r="S176" s="23"/>
      <c r="T176" s="23"/>
      <c r="U176" s="23"/>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c r="EF176" s="23"/>
      <c r="EG176" s="23"/>
      <c r="EH176" s="23"/>
      <c r="EI176" s="23"/>
      <c r="EJ176" s="23"/>
      <c r="EK176" s="23"/>
      <c r="EL176" s="23"/>
      <c r="EM176" s="23"/>
      <c r="EN176" s="23"/>
      <c r="EO176" s="23"/>
      <c r="EP176" s="23"/>
      <c r="EQ176" s="23"/>
      <c r="ER176" s="23"/>
      <c r="ES176" s="23"/>
      <c r="ET176" s="23"/>
      <c r="EU176" s="23"/>
      <c r="EV176" s="23"/>
      <c r="EW176" s="23"/>
      <c r="EX176" s="23"/>
      <c r="EY176" s="23"/>
      <c r="EZ176" s="23"/>
      <c r="FA176" s="23"/>
      <c r="FB176" s="23"/>
      <c r="FC176" s="23"/>
      <c r="FD176" s="23"/>
      <c r="FE176" s="23"/>
      <c r="FF176" s="23"/>
      <c r="FG176" s="23"/>
      <c r="FH176" s="23"/>
      <c r="FI176" s="23"/>
      <c r="FJ176" s="23"/>
      <c r="FK176" s="23"/>
      <c r="FL176" s="23"/>
      <c r="FM176" s="23"/>
      <c r="FN176" s="23"/>
      <c r="FO176" s="23"/>
      <c r="FP176" s="23"/>
      <c r="FQ176" s="23"/>
      <c r="FR176" s="23"/>
      <c r="FS176" s="23"/>
      <c r="FT176" s="23"/>
      <c r="FU176" s="23"/>
      <c r="FV176" s="23"/>
      <c r="FW176" s="23"/>
      <c r="FX176" s="23"/>
      <c r="FY176" s="23"/>
      <c r="FZ176" s="23"/>
      <c r="GA176" s="23"/>
      <c r="GB176" s="23"/>
      <c r="GC176" s="23"/>
      <c r="GD176" s="23"/>
      <c r="GE176" s="23"/>
      <c r="GF176" s="23"/>
      <c r="GG176" s="23"/>
      <c r="GH176" s="23"/>
      <c r="GI176" s="23"/>
      <c r="GJ176" s="23"/>
      <c r="GK176" s="23"/>
      <c r="GL176" s="23"/>
      <c r="GM176" s="23"/>
      <c r="GN176" s="23"/>
      <c r="GO176" s="23"/>
      <c r="GP176" s="23"/>
      <c r="GQ176" s="23"/>
      <c r="GR176" s="23"/>
      <c r="GS176" s="23"/>
      <c r="GT176" s="23"/>
      <c r="GU176" s="23"/>
      <c r="GV176" s="23"/>
      <c r="GW176" s="23"/>
      <c r="GX176" s="23"/>
      <c r="GY176" s="23"/>
      <c r="GZ176" s="23"/>
      <c r="HA176" s="23"/>
      <c r="HB176" s="23"/>
      <c r="HC176" s="23"/>
      <c r="HD176" s="23"/>
      <c r="HE176" s="23"/>
      <c r="HF176" s="23"/>
      <c r="HG176" s="23"/>
      <c r="HH176" s="23"/>
      <c r="HI176" s="23"/>
      <c r="HJ176" s="23"/>
      <c r="HK176" s="23"/>
      <c r="HL176" s="23"/>
      <c r="HM176" s="23"/>
      <c r="HN176" s="23"/>
      <c r="HO176" s="23"/>
      <c r="HP176" s="23"/>
      <c r="HQ176" s="23"/>
      <c r="HR176" s="23"/>
      <c r="HS176" s="23"/>
      <c r="HT176" s="23"/>
      <c r="HU176" s="23"/>
      <c r="HV176" s="23"/>
      <c r="HW176" s="23"/>
    </row>
    <row r="177" spans="1:231" s="14" customFormat="1" ht="20.25" hidden="1" thickBot="1">
      <c r="A177" s="608"/>
      <c r="B177" s="1311"/>
      <c r="C177" s="1307"/>
      <c r="D177" s="1307"/>
      <c r="E177" s="2278"/>
      <c r="F177" s="2333"/>
      <c r="G177" s="2333"/>
      <c r="H177" s="2333"/>
      <c r="I177" s="2333"/>
      <c r="J177" s="2333"/>
      <c r="K177" s="2333"/>
      <c r="L177" s="2124"/>
      <c r="M177" s="72"/>
      <c r="N177" s="72"/>
      <c r="O177" s="23"/>
      <c r="P177" s="23"/>
      <c r="Q177" s="23"/>
      <c r="R177" s="23"/>
      <c r="S177" s="23"/>
      <c r="T177" s="23"/>
      <c r="U177" s="23"/>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c r="EF177" s="23"/>
      <c r="EG177" s="23"/>
      <c r="EH177" s="23"/>
      <c r="EI177" s="23"/>
      <c r="EJ177" s="23"/>
      <c r="EK177" s="23"/>
      <c r="EL177" s="23"/>
      <c r="EM177" s="23"/>
      <c r="EN177" s="23"/>
      <c r="EO177" s="23"/>
      <c r="EP177" s="23"/>
      <c r="EQ177" s="23"/>
      <c r="ER177" s="23"/>
      <c r="ES177" s="23"/>
      <c r="ET177" s="23"/>
      <c r="EU177" s="23"/>
      <c r="EV177" s="23"/>
      <c r="EW177" s="23"/>
      <c r="EX177" s="23"/>
      <c r="EY177" s="23"/>
      <c r="EZ177" s="23"/>
      <c r="FA177" s="23"/>
      <c r="FB177" s="23"/>
      <c r="FC177" s="23"/>
      <c r="FD177" s="23"/>
      <c r="FE177" s="23"/>
      <c r="FF177" s="23"/>
      <c r="FG177" s="23"/>
      <c r="FH177" s="23"/>
      <c r="FI177" s="23"/>
      <c r="FJ177" s="23"/>
      <c r="FK177" s="23"/>
      <c r="FL177" s="23"/>
      <c r="FM177" s="23"/>
      <c r="FN177" s="23"/>
      <c r="FO177" s="23"/>
      <c r="FP177" s="23"/>
      <c r="FQ177" s="23"/>
      <c r="FR177" s="23"/>
      <c r="FS177" s="23"/>
      <c r="FT177" s="23"/>
      <c r="FU177" s="23"/>
      <c r="FV177" s="23"/>
      <c r="FW177" s="23"/>
      <c r="FX177" s="23"/>
      <c r="FY177" s="23"/>
      <c r="FZ177" s="23"/>
      <c r="GA177" s="23"/>
      <c r="GB177" s="23"/>
      <c r="GC177" s="23"/>
      <c r="GD177" s="23"/>
      <c r="GE177" s="23"/>
      <c r="GF177" s="23"/>
      <c r="GG177" s="23"/>
      <c r="GH177" s="23"/>
      <c r="GI177" s="23"/>
      <c r="GJ177" s="23"/>
      <c r="GK177" s="23"/>
      <c r="GL177" s="23"/>
      <c r="GM177" s="23"/>
      <c r="GN177" s="23"/>
      <c r="GO177" s="23"/>
      <c r="GP177" s="23"/>
      <c r="GQ177" s="23"/>
      <c r="GR177" s="23"/>
      <c r="GS177" s="23"/>
      <c r="GT177" s="23"/>
      <c r="GU177" s="23"/>
      <c r="GV177" s="23"/>
      <c r="GW177" s="23"/>
      <c r="GX177" s="23"/>
      <c r="GY177" s="23"/>
      <c r="GZ177" s="23"/>
      <c r="HA177" s="23"/>
      <c r="HB177" s="23"/>
      <c r="HC177" s="23"/>
      <c r="HD177" s="23"/>
      <c r="HE177" s="23"/>
      <c r="HF177" s="23"/>
      <c r="HG177" s="23"/>
      <c r="HH177" s="23"/>
      <c r="HI177" s="23"/>
      <c r="HJ177" s="23"/>
      <c r="HK177" s="23"/>
      <c r="HL177" s="23"/>
      <c r="HM177" s="23"/>
      <c r="HN177" s="23"/>
      <c r="HO177" s="23"/>
      <c r="HP177" s="23"/>
      <c r="HQ177" s="23"/>
      <c r="HR177" s="23"/>
      <c r="HS177" s="23"/>
      <c r="HT177" s="23"/>
      <c r="HU177" s="23"/>
      <c r="HV177" s="23"/>
      <c r="HW177" s="23"/>
    </row>
    <row r="178" spans="1:231" s="14" customFormat="1" ht="20.25" hidden="1" thickTop="1">
      <c r="A178" s="608"/>
      <c r="B178" s="1475"/>
      <c r="C178" s="1476"/>
      <c r="D178" s="2272"/>
      <c r="E178" s="2304"/>
      <c r="F178" s="1535" t="s">
        <v>5013</v>
      </c>
      <c r="G178" s="1535" t="s">
        <v>5052</v>
      </c>
      <c r="H178" s="1535">
        <v>44556</v>
      </c>
      <c r="I178" s="2332">
        <f t="shared" ref="I178" si="114">H178+23</f>
        <v>44579</v>
      </c>
      <c r="J178" s="2332">
        <f t="shared" ref="J178" si="115">H178+27</f>
        <v>44583</v>
      </c>
      <c r="K178" s="2332">
        <f t="shared" ref="K178" si="116">H178+30</f>
        <v>44586</v>
      </c>
      <c r="L178" s="2124"/>
      <c r="M178" s="72"/>
      <c r="N178" s="72"/>
      <c r="O178" s="23"/>
      <c r="P178" s="23"/>
      <c r="Q178" s="23"/>
      <c r="R178" s="23"/>
      <c r="S178" s="23"/>
      <c r="T178" s="23"/>
      <c r="U178" s="23"/>
      <c r="V178" s="23"/>
      <c r="W178" s="23"/>
      <c r="X178" s="23"/>
      <c r="Y178" s="23"/>
      <c r="Z178" s="23"/>
      <c r="AA178" s="23"/>
      <c r="AB178" s="2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row>
    <row r="179" spans="1:231" s="14" customFormat="1" ht="20.25" hidden="1" thickBot="1">
      <c r="A179" s="608"/>
      <c r="B179" s="1477"/>
      <c r="C179" s="1478"/>
      <c r="D179" s="1478"/>
      <c r="E179" s="2305"/>
      <c r="F179" s="2333"/>
      <c r="G179" s="2333"/>
      <c r="H179" s="2333"/>
      <c r="I179" s="2333"/>
      <c r="J179" s="2333"/>
      <c r="K179" s="2333"/>
      <c r="L179" s="2124"/>
      <c r="M179" s="72"/>
      <c r="N179" s="72"/>
      <c r="O179" s="23"/>
      <c r="P179" s="23"/>
      <c r="Q179" s="23"/>
      <c r="R179" s="23"/>
      <c r="S179" s="23"/>
      <c r="T179" s="23"/>
      <c r="U179" s="23"/>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row>
    <row r="180" spans="1:231" s="14" customFormat="1" ht="20.25" hidden="1" thickTop="1">
      <c r="A180" s="608"/>
      <c r="B180" s="1475" t="s">
        <v>2803</v>
      </c>
      <c r="C180" s="1476" t="s">
        <v>4376</v>
      </c>
      <c r="D180" s="2272">
        <v>44543</v>
      </c>
      <c r="E180" s="2304">
        <v>44555</v>
      </c>
      <c r="F180" s="1535" t="s">
        <v>4921</v>
      </c>
      <c r="G180" s="1535" t="s">
        <v>5053</v>
      </c>
      <c r="H180" s="1535">
        <v>44197</v>
      </c>
      <c r="I180" s="2332">
        <f t="shared" ref="I180" si="117">H180+23</f>
        <v>44220</v>
      </c>
      <c r="J180" s="2332">
        <f t="shared" ref="J180" si="118">H180+27</f>
        <v>44224</v>
      </c>
      <c r="K180" s="2332">
        <f t="shared" ref="K180" si="119">H180+30</f>
        <v>44227</v>
      </c>
      <c r="L180" s="2124"/>
      <c r="M180" s="72"/>
      <c r="N180" s="72"/>
      <c r="O180" s="23"/>
      <c r="P180" s="23"/>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c r="EF180" s="23"/>
      <c r="EG180" s="23"/>
      <c r="EH180" s="23"/>
      <c r="EI180" s="23"/>
      <c r="EJ180" s="23"/>
      <c r="EK180" s="23"/>
      <c r="EL180" s="23"/>
      <c r="EM180" s="23"/>
      <c r="EN180" s="23"/>
      <c r="EO180" s="23"/>
      <c r="EP180" s="23"/>
      <c r="EQ180" s="23"/>
      <c r="ER180" s="23"/>
      <c r="ES180" s="23"/>
      <c r="ET180" s="23"/>
      <c r="EU180" s="23"/>
      <c r="EV180" s="23"/>
      <c r="EW180" s="23"/>
      <c r="EX180" s="23"/>
      <c r="EY180" s="23"/>
      <c r="EZ180" s="23"/>
      <c r="FA180" s="23"/>
      <c r="FB180" s="23"/>
      <c r="FC180" s="23"/>
      <c r="FD180" s="23"/>
      <c r="FE180" s="23"/>
      <c r="FF180" s="23"/>
      <c r="FG180" s="23"/>
      <c r="FH180" s="23"/>
      <c r="FI180" s="23"/>
      <c r="FJ180" s="23"/>
      <c r="FK180" s="23"/>
      <c r="FL180" s="23"/>
      <c r="FM180" s="23"/>
      <c r="FN180" s="23"/>
      <c r="FO180" s="23"/>
      <c r="FP180" s="23"/>
      <c r="FQ180" s="23"/>
      <c r="FR180" s="23"/>
      <c r="FS180" s="23"/>
      <c r="FT180" s="23"/>
      <c r="FU180" s="23"/>
      <c r="FV180" s="23"/>
      <c r="FW180" s="23"/>
      <c r="FX180" s="23"/>
      <c r="FY180" s="23"/>
      <c r="FZ180" s="23"/>
      <c r="GA180" s="23"/>
      <c r="GB180" s="23"/>
      <c r="GC180" s="23"/>
      <c r="GD180" s="23"/>
      <c r="GE180" s="23"/>
      <c r="GF180" s="23"/>
      <c r="GG180" s="23"/>
      <c r="GH180" s="23"/>
      <c r="GI180" s="23"/>
      <c r="GJ180" s="23"/>
      <c r="GK180" s="23"/>
      <c r="GL180" s="23"/>
      <c r="GM180" s="23"/>
      <c r="GN180" s="23"/>
      <c r="GO180" s="23"/>
      <c r="GP180" s="23"/>
      <c r="GQ180" s="23"/>
      <c r="GR180" s="23"/>
      <c r="GS180" s="23"/>
      <c r="GT180" s="23"/>
      <c r="GU180" s="23"/>
      <c r="GV180" s="23"/>
      <c r="GW180" s="23"/>
      <c r="GX180" s="23"/>
      <c r="GY180" s="23"/>
      <c r="GZ180" s="23"/>
      <c r="HA180" s="23"/>
      <c r="HB180" s="23"/>
      <c r="HC180" s="23"/>
      <c r="HD180" s="23"/>
      <c r="HE180" s="23"/>
      <c r="HF180" s="23"/>
      <c r="HG180" s="23"/>
      <c r="HH180" s="23"/>
      <c r="HI180" s="23"/>
      <c r="HJ180" s="23"/>
      <c r="HK180" s="23"/>
      <c r="HL180" s="23"/>
      <c r="HM180" s="23"/>
      <c r="HN180" s="23"/>
      <c r="HO180" s="23"/>
      <c r="HP180" s="23"/>
      <c r="HQ180" s="23"/>
      <c r="HR180" s="23"/>
      <c r="HS180" s="23"/>
      <c r="HT180" s="23"/>
      <c r="HU180" s="23"/>
      <c r="HV180" s="23"/>
      <c r="HW180" s="23"/>
    </row>
    <row r="181" spans="1:231" s="14" customFormat="1" ht="20.25" hidden="1" thickBot="1">
      <c r="A181" s="608"/>
      <c r="B181" s="1477" t="s">
        <v>3339</v>
      </c>
      <c r="C181" s="1478" t="s">
        <v>4381</v>
      </c>
      <c r="D181" s="1478">
        <v>44548</v>
      </c>
      <c r="E181" s="2320" t="s">
        <v>2159</v>
      </c>
      <c r="F181" s="2333"/>
      <c r="G181" s="2333"/>
      <c r="H181" s="2333"/>
      <c r="I181" s="2333"/>
      <c r="J181" s="2333"/>
      <c r="K181" s="2333"/>
      <c r="L181" s="2124"/>
      <c r="M181" s="72"/>
      <c r="N181" s="72"/>
      <c r="O181" s="23"/>
      <c r="P181" s="23"/>
      <c r="Q181" s="23"/>
      <c r="R181" s="23"/>
      <c r="S181" s="23"/>
      <c r="T181" s="23"/>
      <c r="U181" s="23"/>
      <c r="V181" s="23"/>
      <c r="W181" s="23"/>
      <c r="X181" s="23"/>
      <c r="Y181" s="23"/>
      <c r="Z181" s="23"/>
      <c r="AA181" s="23"/>
      <c r="AB181" s="2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c r="EF181" s="23"/>
      <c r="EG181" s="23"/>
      <c r="EH181" s="23"/>
      <c r="EI181" s="23"/>
      <c r="EJ181" s="23"/>
      <c r="EK181" s="23"/>
      <c r="EL181" s="23"/>
      <c r="EM181" s="23"/>
      <c r="EN181" s="23"/>
      <c r="EO181" s="23"/>
      <c r="EP181" s="23"/>
      <c r="EQ181" s="23"/>
      <c r="ER181" s="23"/>
      <c r="ES181" s="23"/>
      <c r="ET181" s="23"/>
      <c r="EU181" s="23"/>
      <c r="EV181" s="23"/>
      <c r="EW181" s="23"/>
      <c r="EX181" s="23"/>
      <c r="EY181" s="23"/>
      <c r="EZ181" s="23"/>
      <c r="FA181" s="23"/>
      <c r="FB181" s="23"/>
      <c r="FC181" s="23"/>
      <c r="FD181" s="23"/>
      <c r="FE181" s="23"/>
      <c r="FF181" s="23"/>
      <c r="FG181" s="23"/>
      <c r="FH181" s="23"/>
      <c r="FI181" s="23"/>
      <c r="FJ181" s="23"/>
      <c r="FK181" s="23"/>
      <c r="FL181" s="23"/>
      <c r="FM181" s="23"/>
      <c r="FN181" s="23"/>
      <c r="FO181" s="23"/>
      <c r="FP181" s="23"/>
      <c r="FQ181" s="23"/>
      <c r="FR181" s="23"/>
      <c r="FS181" s="23"/>
      <c r="FT181" s="23"/>
      <c r="FU181" s="23"/>
      <c r="FV181" s="23"/>
      <c r="FW181" s="23"/>
      <c r="FX181" s="23"/>
      <c r="FY181" s="23"/>
      <c r="FZ181" s="23"/>
      <c r="GA181" s="23"/>
      <c r="GB181" s="23"/>
      <c r="GC181" s="23"/>
      <c r="GD181" s="23"/>
      <c r="GE181" s="23"/>
      <c r="GF181" s="23"/>
      <c r="GG181" s="23"/>
      <c r="GH181" s="23"/>
      <c r="GI181" s="23"/>
      <c r="GJ181" s="23"/>
      <c r="GK181" s="23"/>
      <c r="GL181" s="23"/>
      <c r="GM181" s="23"/>
      <c r="GN181" s="23"/>
      <c r="GO181" s="23"/>
      <c r="GP181" s="23"/>
      <c r="GQ181" s="23"/>
      <c r="GR181" s="23"/>
      <c r="GS181" s="23"/>
      <c r="GT181" s="23"/>
      <c r="GU181" s="23"/>
      <c r="GV181" s="23"/>
      <c r="GW181" s="23"/>
      <c r="GX181" s="23"/>
      <c r="GY181" s="23"/>
      <c r="GZ181" s="23"/>
      <c r="HA181" s="23"/>
      <c r="HB181" s="23"/>
      <c r="HC181" s="23"/>
      <c r="HD181" s="23"/>
      <c r="HE181" s="23"/>
      <c r="HF181" s="23"/>
      <c r="HG181" s="23"/>
      <c r="HH181" s="23"/>
      <c r="HI181" s="23"/>
      <c r="HJ181" s="23"/>
      <c r="HK181" s="23"/>
      <c r="HL181" s="23"/>
      <c r="HM181" s="23"/>
      <c r="HN181" s="23"/>
      <c r="HO181" s="23"/>
      <c r="HP181" s="23"/>
      <c r="HQ181" s="23"/>
      <c r="HR181" s="23"/>
      <c r="HS181" s="23"/>
      <c r="HT181" s="23"/>
      <c r="HU181" s="23"/>
      <c r="HV181" s="23"/>
      <c r="HW181" s="23"/>
    </row>
    <row r="182" spans="1:231" s="14" customFormat="1" ht="20.25" hidden="1" thickTop="1">
      <c r="A182" s="608"/>
      <c r="B182" s="2271"/>
      <c r="C182" s="2272"/>
      <c r="D182" s="2272"/>
      <c r="E182" s="2304"/>
      <c r="F182" s="1535" t="s">
        <v>4325</v>
      </c>
      <c r="G182" s="1535" t="s">
        <v>5054</v>
      </c>
      <c r="H182" s="2332">
        <v>44575</v>
      </c>
      <c r="I182" s="2332">
        <f>H182+23</f>
        <v>44598</v>
      </c>
      <c r="J182" s="2332">
        <f>H182+27</f>
        <v>44602</v>
      </c>
      <c r="K182" s="2332">
        <f>H182+30</f>
        <v>44605</v>
      </c>
      <c r="L182" s="2124"/>
      <c r="M182" s="72"/>
      <c r="N182" s="72"/>
      <c r="O182" s="23"/>
      <c r="P182" s="23"/>
      <c r="Q182" s="23"/>
      <c r="R182" s="23"/>
      <c r="S182" s="23"/>
      <c r="T182" s="23"/>
      <c r="U182" s="23"/>
      <c r="V182" s="23"/>
      <c r="W182" s="23"/>
      <c r="X182" s="23"/>
      <c r="Y182" s="23"/>
      <c r="Z182" s="23"/>
      <c r="AA182" s="23"/>
      <c r="AB182" s="2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c r="EF182" s="23"/>
      <c r="EG182" s="23"/>
      <c r="EH182" s="23"/>
      <c r="EI182" s="23"/>
      <c r="EJ182" s="23"/>
      <c r="EK182" s="23"/>
      <c r="EL182" s="23"/>
      <c r="EM182" s="23"/>
      <c r="EN182" s="23"/>
      <c r="EO182" s="23"/>
      <c r="EP182" s="23"/>
      <c r="EQ182" s="23"/>
      <c r="ER182" s="23"/>
      <c r="ES182" s="23"/>
      <c r="ET182" s="23"/>
      <c r="EU182" s="23"/>
      <c r="EV182" s="23"/>
      <c r="EW182" s="23"/>
      <c r="EX182" s="23"/>
      <c r="EY182" s="23"/>
      <c r="EZ182" s="23"/>
      <c r="FA182" s="23"/>
      <c r="FB182" s="23"/>
      <c r="FC182" s="23"/>
      <c r="FD182" s="23"/>
      <c r="FE182" s="23"/>
      <c r="FF182" s="23"/>
      <c r="FG182" s="23"/>
      <c r="FH182" s="23"/>
      <c r="FI182" s="23"/>
      <c r="FJ182" s="23"/>
      <c r="FK182" s="23"/>
      <c r="FL182" s="23"/>
      <c r="FM182" s="23"/>
      <c r="FN182" s="23"/>
      <c r="FO182" s="23"/>
      <c r="FP182" s="23"/>
      <c r="FQ182" s="23"/>
      <c r="FR182" s="23"/>
      <c r="FS182" s="23"/>
      <c r="FT182" s="23"/>
      <c r="FU182" s="23"/>
      <c r="FV182" s="23"/>
      <c r="FW182" s="23"/>
      <c r="FX182" s="23"/>
      <c r="FY182" s="23"/>
      <c r="FZ182" s="23"/>
      <c r="GA182" s="23"/>
      <c r="GB182" s="23"/>
      <c r="GC182" s="23"/>
      <c r="GD182" s="23"/>
      <c r="GE182" s="23"/>
      <c r="GF182" s="23"/>
      <c r="GG182" s="23"/>
      <c r="GH182" s="23"/>
      <c r="GI182" s="23"/>
      <c r="GJ182" s="23"/>
      <c r="GK182" s="23"/>
      <c r="GL182" s="23"/>
      <c r="GM182" s="23"/>
      <c r="GN182" s="23"/>
      <c r="GO182" s="23"/>
      <c r="GP182" s="23"/>
      <c r="GQ182" s="23"/>
      <c r="GR182" s="23"/>
      <c r="GS182" s="23"/>
      <c r="GT182" s="23"/>
      <c r="GU182" s="23"/>
      <c r="GV182" s="23"/>
      <c r="GW182" s="23"/>
      <c r="GX182" s="23"/>
      <c r="GY182" s="23"/>
      <c r="GZ182" s="23"/>
      <c r="HA182" s="23"/>
      <c r="HB182" s="23"/>
      <c r="HC182" s="23"/>
      <c r="HD182" s="23"/>
      <c r="HE182" s="23"/>
      <c r="HF182" s="23"/>
      <c r="HG182" s="23"/>
      <c r="HH182" s="23"/>
      <c r="HI182" s="23"/>
      <c r="HJ182" s="23"/>
      <c r="HK182" s="23"/>
      <c r="HL182" s="23"/>
      <c r="HM182" s="23"/>
      <c r="HN182" s="23"/>
      <c r="HO182" s="23"/>
      <c r="HP182" s="23"/>
      <c r="HQ182" s="23"/>
      <c r="HR182" s="23"/>
      <c r="HS182" s="23"/>
      <c r="HT182" s="23"/>
      <c r="HU182" s="23"/>
      <c r="HV182" s="23"/>
      <c r="HW182" s="23"/>
    </row>
    <row r="183" spans="1:231" s="14" customFormat="1" ht="20.25" hidden="1" thickBot="1">
      <c r="A183" s="608"/>
      <c r="B183" s="1477"/>
      <c r="C183" s="1478"/>
      <c r="D183" s="1478"/>
      <c r="E183" s="2305"/>
      <c r="F183" s="2333"/>
      <c r="G183" s="2333"/>
      <c r="H183" s="2333"/>
      <c r="I183" s="2333"/>
      <c r="J183" s="2333"/>
      <c r="K183" s="2333"/>
      <c r="L183" s="2124"/>
      <c r="M183" s="72"/>
      <c r="N183" s="72"/>
      <c r="O183" s="23"/>
      <c r="P183" s="23"/>
      <c r="Q183" s="23"/>
      <c r="R183" s="23"/>
      <c r="S183" s="23"/>
      <c r="T183" s="23"/>
      <c r="U183" s="23"/>
      <c r="V183" s="23"/>
      <c r="W183" s="23"/>
      <c r="X183" s="23"/>
      <c r="Y183" s="23"/>
      <c r="Z183" s="23"/>
      <c r="AA183" s="23"/>
      <c r="AB183" s="2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c r="EF183" s="23"/>
      <c r="EG183" s="23"/>
      <c r="EH183" s="23"/>
      <c r="EI183" s="23"/>
      <c r="EJ183" s="23"/>
      <c r="EK183" s="23"/>
      <c r="EL183" s="23"/>
      <c r="EM183" s="23"/>
      <c r="EN183" s="23"/>
      <c r="EO183" s="23"/>
      <c r="EP183" s="23"/>
      <c r="EQ183" s="23"/>
      <c r="ER183" s="23"/>
      <c r="ES183" s="23"/>
      <c r="ET183" s="23"/>
      <c r="EU183" s="23"/>
      <c r="EV183" s="23"/>
      <c r="EW183" s="23"/>
      <c r="EX183" s="23"/>
      <c r="EY183" s="23"/>
      <c r="EZ183" s="23"/>
      <c r="FA183" s="23"/>
      <c r="FB183" s="23"/>
      <c r="FC183" s="23"/>
      <c r="FD183" s="23"/>
      <c r="FE183" s="23"/>
      <c r="FF183" s="23"/>
      <c r="FG183" s="23"/>
      <c r="FH183" s="23"/>
      <c r="FI183" s="23"/>
      <c r="FJ183" s="23"/>
      <c r="FK183" s="23"/>
      <c r="FL183" s="23"/>
      <c r="FM183" s="23"/>
      <c r="FN183" s="23"/>
      <c r="FO183" s="23"/>
      <c r="FP183" s="23"/>
      <c r="FQ183" s="23"/>
      <c r="FR183" s="23"/>
      <c r="FS183" s="23"/>
      <c r="FT183" s="23"/>
      <c r="FU183" s="23"/>
      <c r="FV183" s="23"/>
      <c r="FW183" s="23"/>
      <c r="FX183" s="23"/>
      <c r="FY183" s="23"/>
      <c r="FZ183" s="23"/>
      <c r="GA183" s="23"/>
      <c r="GB183" s="23"/>
      <c r="GC183" s="23"/>
      <c r="GD183" s="23"/>
      <c r="GE183" s="23"/>
      <c r="GF183" s="23"/>
      <c r="GG183" s="23"/>
      <c r="GH183" s="23"/>
      <c r="GI183" s="23"/>
      <c r="GJ183" s="23"/>
      <c r="GK183" s="23"/>
      <c r="GL183" s="23"/>
      <c r="GM183" s="23"/>
      <c r="GN183" s="23"/>
      <c r="GO183" s="23"/>
      <c r="GP183" s="23"/>
      <c r="GQ183" s="23"/>
      <c r="GR183" s="23"/>
      <c r="GS183" s="23"/>
      <c r="GT183" s="23"/>
      <c r="GU183" s="23"/>
      <c r="GV183" s="23"/>
      <c r="GW183" s="23"/>
      <c r="GX183" s="23"/>
      <c r="GY183" s="23"/>
      <c r="GZ183" s="23"/>
      <c r="HA183" s="23"/>
      <c r="HB183" s="23"/>
      <c r="HC183" s="23"/>
      <c r="HD183" s="23"/>
      <c r="HE183" s="23"/>
      <c r="HF183" s="23"/>
      <c r="HG183" s="23"/>
      <c r="HH183" s="23"/>
      <c r="HI183" s="23"/>
      <c r="HJ183" s="23"/>
      <c r="HK183" s="23"/>
      <c r="HL183" s="23"/>
      <c r="HM183" s="23"/>
      <c r="HN183" s="23"/>
      <c r="HO183" s="23"/>
      <c r="HP183" s="23"/>
      <c r="HQ183" s="23"/>
      <c r="HR183" s="23"/>
      <c r="HS183" s="23"/>
      <c r="HT183" s="23"/>
      <c r="HU183" s="23"/>
      <c r="HV183" s="23"/>
      <c r="HW183" s="23"/>
    </row>
    <row r="184" spans="1:231" s="14" customFormat="1" ht="20.25" hidden="1" thickTop="1">
      <c r="A184" s="608"/>
      <c r="B184" s="2271" t="s">
        <v>3769</v>
      </c>
      <c r="C184" s="2272" t="s">
        <v>4384</v>
      </c>
      <c r="D184" s="2272">
        <v>44554</v>
      </c>
      <c r="E184" s="2304">
        <v>44198</v>
      </c>
      <c r="F184" s="2332" t="s">
        <v>5016</v>
      </c>
      <c r="G184" s="2332" t="s">
        <v>5055</v>
      </c>
      <c r="H184" s="2332">
        <v>44210</v>
      </c>
      <c r="I184" s="2332">
        <f t="shared" ref="I184" si="120">H184+23</f>
        <v>44233</v>
      </c>
      <c r="J184" s="2332">
        <f t="shared" ref="J184" si="121">H184+27</f>
        <v>44237</v>
      </c>
      <c r="K184" s="2332">
        <f t="shared" ref="K184" si="122">H184+30</f>
        <v>44240</v>
      </c>
      <c r="L184" s="2124"/>
      <c r="M184" s="72"/>
      <c r="N184" s="72"/>
      <c r="O184" s="23"/>
      <c r="P184" s="23"/>
      <c r="Q184" s="23"/>
      <c r="R184" s="23"/>
      <c r="S184" s="23"/>
      <c r="T184" s="23"/>
      <c r="U184" s="23"/>
      <c r="V184" s="23"/>
      <c r="W184" s="23"/>
      <c r="X184" s="23"/>
      <c r="Y184" s="23"/>
      <c r="Z184" s="23"/>
      <c r="AA184" s="23"/>
      <c r="AB184" s="2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c r="EF184" s="23"/>
      <c r="EG184" s="23"/>
      <c r="EH184" s="23"/>
      <c r="EI184" s="23"/>
      <c r="EJ184" s="23"/>
      <c r="EK184" s="23"/>
      <c r="EL184" s="23"/>
      <c r="EM184" s="23"/>
      <c r="EN184" s="23"/>
      <c r="EO184" s="23"/>
      <c r="EP184" s="23"/>
      <c r="EQ184" s="23"/>
      <c r="ER184" s="23"/>
      <c r="ES184" s="23"/>
      <c r="ET184" s="23"/>
      <c r="EU184" s="23"/>
      <c r="EV184" s="23"/>
      <c r="EW184" s="23"/>
      <c r="EX184" s="23"/>
      <c r="EY184" s="23"/>
      <c r="EZ184" s="23"/>
      <c r="FA184" s="23"/>
      <c r="FB184" s="23"/>
      <c r="FC184" s="23"/>
      <c r="FD184" s="23"/>
      <c r="FE184" s="23"/>
      <c r="FF184" s="23"/>
      <c r="FG184" s="23"/>
      <c r="FH184" s="23"/>
      <c r="FI184" s="23"/>
      <c r="FJ184" s="23"/>
      <c r="FK184" s="23"/>
      <c r="FL184" s="23"/>
      <c r="FM184" s="23"/>
      <c r="FN184" s="23"/>
      <c r="FO184" s="23"/>
      <c r="FP184" s="23"/>
      <c r="FQ184" s="23"/>
      <c r="FR184" s="23"/>
      <c r="FS184" s="23"/>
      <c r="FT184" s="23"/>
      <c r="FU184" s="23"/>
      <c r="FV184" s="23"/>
      <c r="FW184" s="23"/>
      <c r="FX184" s="23"/>
      <c r="FY184" s="23"/>
      <c r="FZ184" s="23"/>
      <c r="GA184" s="23"/>
      <c r="GB184" s="23"/>
      <c r="GC184" s="23"/>
      <c r="GD184" s="23"/>
      <c r="GE184" s="23"/>
      <c r="GF184" s="23"/>
      <c r="GG184" s="23"/>
      <c r="GH184" s="23"/>
      <c r="GI184" s="23"/>
      <c r="GJ184" s="23"/>
      <c r="GK184" s="23"/>
      <c r="GL184" s="23"/>
      <c r="GM184" s="23"/>
      <c r="GN184" s="23"/>
      <c r="GO184" s="23"/>
      <c r="GP184" s="23"/>
      <c r="GQ184" s="23"/>
      <c r="GR184" s="23"/>
      <c r="GS184" s="23"/>
      <c r="GT184" s="23"/>
      <c r="GU184" s="23"/>
      <c r="GV184" s="23"/>
      <c r="GW184" s="23"/>
      <c r="GX184" s="23"/>
      <c r="GY184" s="23"/>
      <c r="GZ184" s="23"/>
      <c r="HA184" s="23"/>
      <c r="HB184" s="23"/>
      <c r="HC184" s="23"/>
      <c r="HD184" s="23"/>
      <c r="HE184" s="23"/>
      <c r="HF184" s="23"/>
      <c r="HG184" s="23"/>
      <c r="HH184" s="23"/>
      <c r="HI184" s="23"/>
      <c r="HJ184" s="23"/>
      <c r="HK184" s="23"/>
      <c r="HL184" s="23"/>
      <c r="HM184" s="23"/>
      <c r="HN184" s="23"/>
      <c r="HO184" s="23"/>
      <c r="HP184" s="23"/>
      <c r="HQ184" s="23"/>
      <c r="HR184" s="23"/>
      <c r="HS184" s="23"/>
      <c r="HT184" s="23"/>
      <c r="HU184" s="23"/>
      <c r="HV184" s="23"/>
      <c r="HW184" s="23"/>
    </row>
    <row r="185" spans="1:231" s="14" customFormat="1" ht="20.25" hidden="1" thickBot="1">
      <c r="A185" s="608"/>
      <c r="B185" s="1477"/>
      <c r="C185" s="1478"/>
      <c r="D185" s="1478"/>
      <c r="E185" s="2305"/>
      <c r="F185" s="2333"/>
      <c r="G185" s="2333"/>
      <c r="H185" s="2333"/>
      <c r="I185" s="2333"/>
      <c r="J185" s="2333"/>
      <c r="K185" s="2333"/>
      <c r="L185" s="2124"/>
      <c r="M185" s="72"/>
      <c r="N185" s="72"/>
      <c r="O185" s="23"/>
      <c r="P185" s="23"/>
      <c r="Q185" s="23"/>
      <c r="R185" s="23"/>
      <c r="S185" s="23"/>
      <c r="T185" s="23"/>
      <c r="U185" s="23"/>
      <c r="V185" s="23"/>
      <c r="W185" s="23"/>
      <c r="X185" s="23"/>
      <c r="Y185" s="23"/>
      <c r="Z185" s="23"/>
      <c r="AA185" s="23"/>
      <c r="AB185" s="2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c r="EF185" s="23"/>
      <c r="EG185" s="23"/>
      <c r="EH185" s="23"/>
      <c r="EI185" s="23"/>
      <c r="EJ185" s="23"/>
      <c r="EK185" s="23"/>
      <c r="EL185" s="23"/>
      <c r="EM185" s="23"/>
      <c r="EN185" s="23"/>
      <c r="EO185" s="23"/>
      <c r="EP185" s="23"/>
      <c r="EQ185" s="23"/>
      <c r="ER185" s="23"/>
      <c r="ES185" s="23"/>
      <c r="ET185" s="23"/>
      <c r="EU185" s="23"/>
      <c r="EV185" s="23"/>
      <c r="EW185" s="23"/>
      <c r="EX185" s="23"/>
      <c r="EY185" s="23"/>
      <c r="EZ185" s="23"/>
      <c r="FA185" s="23"/>
      <c r="FB185" s="23"/>
      <c r="FC185" s="23"/>
      <c r="FD185" s="23"/>
      <c r="FE185" s="23"/>
      <c r="FF185" s="23"/>
      <c r="FG185" s="23"/>
      <c r="FH185" s="23"/>
      <c r="FI185" s="23"/>
      <c r="FJ185" s="23"/>
      <c r="FK185" s="23"/>
      <c r="FL185" s="23"/>
      <c r="FM185" s="23"/>
      <c r="FN185" s="23"/>
      <c r="FO185" s="23"/>
      <c r="FP185" s="23"/>
      <c r="FQ185" s="23"/>
      <c r="FR185" s="23"/>
      <c r="FS185" s="23"/>
      <c r="FT185" s="23"/>
      <c r="FU185" s="23"/>
      <c r="FV185" s="23"/>
      <c r="FW185" s="23"/>
      <c r="FX185" s="23"/>
      <c r="FY185" s="23"/>
      <c r="FZ185" s="23"/>
      <c r="GA185" s="23"/>
      <c r="GB185" s="23"/>
      <c r="GC185" s="23"/>
      <c r="GD185" s="23"/>
      <c r="GE185" s="23"/>
      <c r="GF185" s="23"/>
      <c r="GG185" s="23"/>
      <c r="GH185" s="23"/>
      <c r="GI185" s="23"/>
      <c r="GJ185" s="23"/>
      <c r="GK185" s="23"/>
      <c r="GL185" s="23"/>
      <c r="GM185" s="23"/>
      <c r="GN185" s="23"/>
      <c r="GO185" s="23"/>
      <c r="GP185" s="23"/>
      <c r="GQ185" s="23"/>
      <c r="GR185" s="23"/>
      <c r="GS185" s="23"/>
      <c r="GT185" s="23"/>
      <c r="GU185" s="23"/>
      <c r="GV185" s="23"/>
      <c r="GW185" s="23"/>
      <c r="GX185" s="23"/>
      <c r="GY185" s="23"/>
      <c r="GZ185" s="23"/>
      <c r="HA185" s="23"/>
      <c r="HB185" s="23"/>
      <c r="HC185" s="23"/>
      <c r="HD185" s="23"/>
      <c r="HE185" s="23"/>
      <c r="HF185" s="23"/>
      <c r="HG185" s="23"/>
      <c r="HH185" s="23"/>
      <c r="HI185" s="23"/>
      <c r="HJ185" s="23"/>
      <c r="HK185" s="23"/>
      <c r="HL185" s="23"/>
      <c r="HM185" s="23"/>
      <c r="HN185" s="23"/>
      <c r="HO185" s="23"/>
      <c r="HP185" s="23"/>
      <c r="HQ185" s="23"/>
      <c r="HR185" s="23"/>
      <c r="HS185" s="23"/>
      <c r="HT185" s="23"/>
      <c r="HU185" s="23"/>
      <c r="HV185" s="23"/>
      <c r="HW185" s="23"/>
    </row>
    <row r="186" spans="1:231" s="14" customFormat="1" ht="20.25" hidden="1" thickTop="1">
      <c r="A186" s="608"/>
      <c r="B186" s="2271" t="s">
        <v>3747</v>
      </c>
      <c r="C186" s="2272" t="s">
        <v>4385</v>
      </c>
      <c r="D186" s="2272">
        <v>44202</v>
      </c>
      <c r="E186" s="2298" t="s">
        <v>2159</v>
      </c>
      <c r="F186" s="1535" t="s">
        <v>5056</v>
      </c>
      <c r="G186" s="1535" t="s">
        <v>5057</v>
      </c>
      <c r="H186" s="2332">
        <v>44224</v>
      </c>
      <c r="I186" s="2332">
        <f t="shared" ref="I186" si="123">H186+23</f>
        <v>44247</v>
      </c>
      <c r="J186" s="2332">
        <f t="shared" ref="J186" si="124">H186+27</f>
        <v>44251</v>
      </c>
      <c r="K186" s="2332">
        <f t="shared" ref="K186" si="125">H186+30</f>
        <v>44254</v>
      </c>
      <c r="L186" s="2124"/>
      <c r="M186" s="72"/>
      <c r="N186" s="72"/>
      <c r="O186" s="23"/>
      <c r="P186" s="23"/>
      <c r="Q186" s="23"/>
      <c r="R186" s="23"/>
      <c r="S186" s="23"/>
      <c r="T186" s="23"/>
      <c r="U186" s="23"/>
      <c r="V186" s="23"/>
      <c r="W186" s="23"/>
      <c r="X186" s="23"/>
      <c r="Y186" s="23"/>
      <c r="Z186" s="23"/>
      <c r="AA186" s="23"/>
      <c r="AB186" s="2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row>
    <row r="187" spans="1:231" s="14" customFormat="1" ht="20.25" hidden="1" thickBot="1">
      <c r="A187" s="608"/>
      <c r="B187" s="1477" t="s">
        <v>2860</v>
      </c>
      <c r="C187" s="1478" t="s">
        <v>4387</v>
      </c>
      <c r="D187" s="1478">
        <v>44569</v>
      </c>
      <c r="E187" s="2340">
        <v>44214</v>
      </c>
      <c r="F187" s="2333"/>
      <c r="G187" s="2333"/>
      <c r="H187" s="2333"/>
      <c r="I187" s="2333"/>
      <c r="J187" s="2333"/>
      <c r="K187" s="2333"/>
      <c r="L187" s="2124"/>
      <c r="M187" s="72"/>
      <c r="N187" s="72"/>
      <c r="O187" s="23"/>
      <c r="P187" s="23"/>
      <c r="Q187" s="23"/>
      <c r="R187" s="23"/>
      <c r="S187" s="23"/>
      <c r="T187" s="23"/>
      <c r="U187" s="23"/>
      <c r="V187" s="23"/>
      <c r="W187" s="23"/>
      <c r="X187" s="23"/>
      <c r="Y187" s="23"/>
      <c r="Z187" s="23"/>
      <c r="AA187" s="23"/>
      <c r="AB187" s="23"/>
      <c r="AC187" s="23"/>
      <c r="AD187" s="23"/>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row>
    <row r="188" spans="1:231" s="14" customFormat="1" ht="21" hidden="1" thickTop="1" thickBot="1">
      <c r="A188" s="608"/>
      <c r="B188" s="1477" t="s">
        <v>2860</v>
      </c>
      <c r="C188" s="1478" t="s">
        <v>4387</v>
      </c>
      <c r="D188" s="1478">
        <v>44569</v>
      </c>
      <c r="E188" s="2340">
        <v>44214</v>
      </c>
      <c r="F188" s="1535" t="s">
        <v>5005</v>
      </c>
      <c r="G188" s="1535" t="s">
        <v>5058</v>
      </c>
      <c r="H188" s="1535">
        <v>44592</v>
      </c>
      <c r="I188" s="2332">
        <f t="shared" ref="I188" si="126">H188+23</f>
        <v>44615</v>
      </c>
      <c r="J188" s="2332">
        <f t="shared" ref="J188" si="127">H188+27</f>
        <v>44619</v>
      </c>
      <c r="K188" s="2332">
        <f t="shared" ref="K188" si="128">H188+30</f>
        <v>44622</v>
      </c>
      <c r="L188" s="2124"/>
      <c r="M188" s="72"/>
      <c r="N188" s="72"/>
      <c r="O188" s="23"/>
      <c r="P188" s="23"/>
      <c r="Q188" s="23"/>
      <c r="R188" s="23"/>
      <c r="S188" s="23"/>
      <c r="T188" s="23"/>
      <c r="U188" s="23"/>
      <c r="V188" s="23"/>
      <c r="W188" s="23"/>
      <c r="X188" s="23"/>
      <c r="Y188" s="23"/>
      <c r="Z188" s="23"/>
      <c r="AA188" s="23"/>
      <c r="AB188" s="23"/>
      <c r="AC188" s="23"/>
      <c r="AD188" s="23"/>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row>
    <row r="189" spans="1:231" s="14" customFormat="1" ht="21" hidden="1" thickTop="1" thickBot="1">
      <c r="A189" s="608"/>
      <c r="B189" s="1477"/>
      <c r="C189" s="1478"/>
      <c r="D189" s="1478"/>
      <c r="E189" s="2305"/>
      <c r="F189" s="2341"/>
      <c r="G189" s="2333"/>
      <c r="H189" s="2333"/>
      <c r="I189" s="2333"/>
      <c r="J189" s="2333"/>
      <c r="K189" s="2333"/>
      <c r="L189" s="2124"/>
      <c r="M189" s="72"/>
      <c r="N189" s="72"/>
      <c r="O189" s="23"/>
      <c r="P189" s="23"/>
      <c r="Q189" s="23"/>
      <c r="R189" s="23"/>
      <c r="S189" s="23"/>
      <c r="T189" s="23"/>
      <c r="U189" s="23"/>
      <c r="V189" s="23"/>
      <c r="W189" s="23"/>
      <c r="X189" s="23"/>
      <c r="Y189" s="23"/>
      <c r="Z189" s="23"/>
      <c r="AA189" s="23"/>
      <c r="AB189" s="23"/>
      <c r="AC189" s="23"/>
      <c r="AD189" s="23"/>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c r="CC189" s="23"/>
      <c r="CD189" s="23"/>
      <c r="CE189" s="23"/>
      <c r="CF189" s="23"/>
      <c r="CG189" s="23"/>
      <c r="CH189" s="23"/>
      <c r="CI189" s="23"/>
      <c r="CJ189" s="23"/>
      <c r="CK189" s="23"/>
      <c r="CL189" s="23"/>
      <c r="CM189" s="23"/>
      <c r="CN189" s="23"/>
      <c r="CO189" s="23"/>
      <c r="CP189" s="23"/>
      <c r="CQ189" s="23"/>
      <c r="CR189" s="23"/>
      <c r="CS189" s="23"/>
      <c r="CT189" s="23"/>
      <c r="CU189" s="23"/>
      <c r="CV189" s="23"/>
      <c r="CW189" s="23"/>
      <c r="CX189" s="23"/>
      <c r="CY189" s="23"/>
      <c r="CZ189" s="23"/>
      <c r="DA189" s="23"/>
      <c r="DB189" s="23"/>
      <c r="DC189" s="23"/>
      <c r="DD189" s="23"/>
      <c r="DE189" s="23"/>
      <c r="DF189" s="23"/>
      <c r="DG189" s="23"/>
      <c r="DH189" s="23"/>
      <c r="DI189" s="23"/>
      <c r="DJ189" s="23"/>
      <c r="DK189" s="23"/>
      <c r="DL189" s="23"/>
      <c r="DM189" s="23"/>
      <c r="DN189" s="23"/>
      <c r="DO189" s="23"/>
      <c r="DP189" s="23"/>
      <c r="DQ189" s="23"/>
      <c r="DR189" s="23"/>
      <c r="DS189" s="23"/>
      <c r="DT189" s="23"/>
      <c r="DU189" s="23"/>
      <c r="DV189" s="23"/>
      <c r="DW189" s="23"/>
      <c r="DX189" s="23"/>
      <c r="DY189" s="23"/>
      <c r="DZ189" s="23"/>
      <c r="EA189" s="23"/>
      <c r="EB189" s="23"/>
      <c r="EC189" s="23"/>
      <c r="ED189" s="23"/>
      <c r="EE189" s="23"/>
      <c r="EF189" s="23"/>
      <c r="EG189" s="23"/>
      <c r="EH189" s="23"/>
      <c r="EI189" s="23"/>
      <c r="EJ189" s="23"/>
      <c r="EK189" s="23"/>
      <c r="EL189" s="23"/>
      <c r="EM189" s="23"/>
      <c r="EN189" s="23"/>
      <c r="EO189" s="23"/>
      <c r="EP189" s="23"/>
      <c r="EQ189" s="23"/>
      <c r="ER189" s="23"/>
      <c r="ES189" s="23"/>
      <c r="ET189" s="23"/>
      <c r="EU189" s="23"/>
      <c r="EV189" s="23"/>
      <c r="EW189" s="23"/>
      <c r="EX189" s="23"/>
      <c r="EY189" s="23"/>
      <c r="EZ189" s="23"/>
      <c r="FA189" s="23"/>
      <c r="FB189" s="23"/>
      <c r="FC189" s="23"/>
      <c r="FD189" s="23"/>
      <c r="FE189" s="23"/>
      <c r="FF189" s="23"/>
      <c r="FG189" s="23"/>
      <c r="FH189" s="23"/>
      <c r="FI189" s="23"/>
      <c r="FJ189" s="23"/>
      <c r="FK189" s="23"/>
      <c r="FL189" s="23"/>
      <c r="FM189" s="23"/>
      <c r="FN189" s="23"/>
      <c r="FO189" s="23"/>
      <c r="FP189" s="23"/>
      <c r="FQ189" s="23"/>
      <c r="FR189" s="23"/>
      <c r="FS189" s="23"/>
      <c r="FT189" s="23"/>
      <c r="FU189" s="23"/>
      <c r="FV189" s="23"/>
      <c r="FW189" s="23"/>
      <c r="FX189" s="23"/>
      <c r="FY189" s="23"/>
      <c r="FZ189" s="23"/>
      <c r="GA189" s="23"/>
      <c r="GB189" s="23"/>
      <c r="GC189" s="23"/>
      <c r="GD189" s="23"/>
      <c r="GE189" s="23"/>
      <c r="GF189" s="23"/>
      <c r="GG189" s="23"/>
      <c r="GH189" s="23"/>
      <c r="GI189" s="23"/>
      <c r="GJ189" s="23"/>
      <c r="GK189" s="23"/>
      <c r="GL189" s="23"/>
      <c r="GM189" s="23"/>
      <c r="GN189" s="23"/>
      <c r="GO189" s="23"/>
      <c r="GP189" s="23"/>
      <c r="GQ189" s="23"/>
      <c r="GR189" s="23"/>
      <c r="GS189" s="23"/>
      <c r="GT189" s="23"/>
      <c r="GU189" s="23"/>
      <c r="GV189" s="23"/>
      <c r="GW189" s="23"/>
      <c r="GX189" s="23"/>
      <c r="GY189" s="23"/>
      <c r="GZ189" s="23"/>
      <c r="HA189" s="23"/>
      <c r="HB189" s="23"/>
      <c r="HC189" s="23"/>
      <c r="HD189" s="23"/>
      <c r="HE189" s="23"/>
      <c r="HF189" s="23"/>
      <c r="HG189" s="23"/>
      <c r="HH189" s="23"/>
      <c r="HI189" s="23"/>
      <c r="HJ189" s="23"/>
      <c r="HK189" s="23"/>
      <c r="HL189" s="23"/>
      <c r="HM189" s="23"/>
      <c r="HN189" s="23"/>
      <c r="HO189" s="23"/>
      <c r="HP189" s="23"/>
      <c r="HQ189" s="23"/>
      <c r="HR189" s="23"/>
      <c r="HS189" s="23"/>
      <c r="HT189" s="23"/>
      <c r="HU189" s="23"/>
      <c r="HV189" s="23"/>
      <c r="HW189" s="23"/>
    </row>
    <row r="190" spans="1:231" s="14" customFormat="1" ht="20.25" hidden="1" thickTop="1">
      <c r="A190" s="608"/>
      <c r="B190" s="1313" t="s">
        <v>3774</v>
      </c>
      <c r="C190" s="1314" t="s">
        <v>5059</v>
      </c>
      <c r="D190" s="2272">
        <v>44573</v>
      </c>
      <c r="E190" s="2306">
        <v>44219</v>
      </c>
      <c r="F190" s="1535" t="s">
        <v>3909</v>
      </c>
      <c r="G190" s="1535" t="s">
        <v>5060</v>
      </c>
      <c r="H190" s="1535">
        <v>44606</v>
      </c>
      <c r="I190" s="2332">
        <f t="shared" ref="I190" si="129">H190+23</f>
        <v>44629</v>
      </c>
      <c r="J190" s="2332">
        <f t="shared" ref="J190" si="130">H190+27</f>
        <v>44633</v>
      </c>
      <c r="K190" s="2332">
        <f t="shared" ref="K190" si="131">H190+30</f>
        <v>44636</v>
      </c>
      <c r="L190" s="2124"/>
      <c r="M190" s="72"/>
      <c r="N190" s="72"/>
      <c r="O190" s="23"/>
      <c r="P190" s="23"/>
      <c r="Q190" s="23"/>
      <c r="R190" s="23"/>
      <c r="S190" s="23"/>
      <c r="T190" s="23"/>
      <c r="U190" s="23"/>
      <c r="V190" s="23"/>
      <c r="W190" s="23"/>
      <c r="X190" s="23"/>
      <c r="Y190" s="23"/>
      <c r="Z190" s="23"/>
      <c r="AA190" s="23"/>
      <c r="AB190" s="23"/>
      <c r="AC190" s="23"/>
      <c r="AD190" s="23"/>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c r="BQ190" s="23"/>
      <c r="BR190" s="23"/>
      <c r="BS190" s="23"/>
      <c r="BT190" s="23"/>
      <c r="BU190" s="23"/>
      <c r="BV190" s="23"/>
      <c r="BW190" s="23"/>
      <c r="BX190" s="23"/>
      <c r="BY190" s="23"/>
      <c r="BZ190" s="23"/>
      <c r="CA190" s="23"/>
      <c r="CB190" s="23"/>
      <c r="CC190" s="23"/>
      <c r="CD190" s="23"/>
      <c r="CE190" s="23"/>
      <c r="CF190" s="23"/>
      <c r="CG190" s="23"/>
      <c r="CH190" s="23"/>
      <c r="CI190" s="23"/>
      <c r="CJ190" s="23"/>
      <c r="CK190" s="23"/>
      <c r="CL190" s="23"/>
      <c r="CM190" s="23"/>
      <c r="CN190" s="23"/>
      <c r="CO190" s="23"/>
      <c r="CP190" s="23"/>
      <c r="CQ190" s="23"/>
      <c r="CR190" s="23"/>
      <c r="CS190" s="23"/>
      <c r="CT190" s="23"/>
      <c r="CU190" s="23"/>
      <c r="CV190" s="23"/>
      <c r="CW190" s="23"/>
      <c r="CX190" s="23"/>
      <c r="CY190" s="23"/>
      <c r="CZ190" s="23"/>
      <c r="DA190" s="23"/>
      <c r="DB190" s="23"/>
      <c r="DC190" s="23"/>
      <c r="DD190" s="23"/>
      <c r="DE190" s="23"/>
      <c r="DF190" s="23"/>
      <c r="DG190" s="23"/>
      <c r="DH190" s="23"/>
      <c r="DI190" s="23"/>
      <c r="DJ190" s="23"/>
      <c r="DK190" s="23"/>
      <c r="DL190" s="23"/>
      <c r="DM190" s="23"/>
      <c r="DN190" s="23"/>
      <c r="DO190" s="23"/>
      <c r="DP190" s="23"/>
      <c r="DQ190" s="23"/>
      <c r="DR190" s="23"/>
      <c r="DS190" s="23"/>
      <c r="DT190" s="23"/>
      <c r="DU190" s="23"/>
      <c r="DV190" s="23"/>
      <c r="DW190" s="23"/>
      <c r="DX190" s="23"/>
      <c r="DY190" s="23"/>
      <c r="DZ190" s="23"/>
      <c r="EA190" s="23"/>
      <c r="EB190" s="23"/>
      <c r="EC190" s="23"/>
      <c r="ED190" s="23"/>
      <c r="EE190" s="23"/>
      <c r="EF190" s="23"/>
      <c r="EG190" s="23"/>
      <c r="EH190" s="23"/>
      <c r="EI190" s="23"/>
      <c r="EJ190" s="23"/>
      <c r="EK190" s="23"/>
      <c r="EL190" s="23"/>
      <c r="EM190" s="23"/>
      <c r="EN190" s="23"/>
      <c r="EO190" s="23"/>
      <c r="EP190" s="23"/>
      <c r="EQ190" s="23"/>
      <c r="ER190" s="23"/>
      <c r="ES190" s="23"/>
      <c r="ET190" s="23"/>
      <c r="EU190" s="23"/>
      <c r="EV190" s="23"/>
      <c r="EW190" s="23"/>
      <c r="EX190" s="23"/>
      <c r="EY190" s="23"/>
      <c r="EZ190" s="23"/>
      <c r="FA190" s="23"/>
      <c r="FB190" s="23"/>
      <c r="FC190" s="23"/>
      <c r="FD190" s="23"/>
      <c r="FE190" s="23"/>
      <c r="FF190" s="23"/>
      <c r="FG190" s="23"/>
      <c r="FH190" s="23"/>
      <c r="FI190" s="23"/>
      <c r="FJ190" s="23"/>
      <c r="FK190" s="23"/>
      <c r="FL190" s="23"/>
      <c r="FM190" s="23"/>
      <c r="FN190" s="23"/>
      <c r="FO190" s="23"/>
      <c r="FP190" s="23"/>
      <c r="FQ190" s="23"/>
      <c r="FR190" s="23"/>
      <c r="FS190" s="23"/>
      <c r="FT190" s="23"/>
      <c r="FU190" s="23"/>
      <c r="FV190" s="23"/>
      <c r="FW190" s="23"/>
      <c r="FX190" s="23"/>
      <c r="FY190" s="23"/>
      <c r="FZ190" s="23"/>
      <c r="GA190" s="23"/>
      <c r="GB190" s="23"/>
      <c r="GC190" s="23"/>
      <c r="GD190" s="23"/>
      <c r="GE190" s="23"/>
      <c r="GF190" s="23"/>
      <c r="GG190" s="23"/>
      <c r="GH190" s="23"/>
      <c r="GI190" s="23"/>
      <c r="GJ190" s="23"/>
      <c r="GK190" s="23"/>
      <c r="GL190" s="23"/>
      <c r="GM190" s="23"/>
      <c r="GN190" s="23"/>
      <c r="GO190" s="23"/>
      <c r="GP190" s="23"/>
      <c r="GQ190" s="23"/>
      <c r="GR190" s="23"/>
      <c r="GS190" s="23"/>
      <c r="GT190" s="23"/>
      <c r="GU190" s="23"/>
      <c r="GV190" s="23"/>
      <c r="GW190" s="23"/>
      <c r="GX190" s="23"/>
      <c r="GY190" s="23"/>
      <c r="GZ190" s="23"/>
      <c r="HA190" s="23"/>
      <c r="HB190" s="23"/>
      <c r="HC190" s="23"/>
      <c r="HD190" s="23"/>
      <c r="HE190" s="23"/>
      <c r="HF190" s="23"/>
      <c r="HG190" s="23"/>
      <c r="HH190" s="23"/>
      <c r="HI190" s="23"/>
      <c r="HJ190" s="23"/>
      <c r="HK190" s="23"/>
      <c r="HL190" s="23"/>
      <c r="HM190" s="23"/>
      <c r="HN190" s="23"/>
      <c r="HO190" s="23"/>
      <c r="HP190" s="23"/>
      <c r="HQ190" s="23"/>
      <c r="HR190" s="23"/>
      <c r="HS190" s="23"/>
      <c r="HT190" s="23"/>
      <c r="HU190" s="23"/>
      <c r="HV190" s="23"/>
      <c r="HW190" s="23"/>
    </row>
    <row r="191" spans="1:231" s="14" customFormat="1" ht="20.25" hidden="1" thickBot="1">
      <c r="A191" s="608"/>
      <c r="B191" s="2312" t="s">
        <v>3758</v>
      </c>
      <c r="C191" s="2313" t="s">
        <v>4390</v>
      </c>
      <c r="D191" s="2313">
        <v>44213</v>
      </c>
      <c r="E191" s="2314" t="s">
        <v>2159</v>
      </c>
      <c r="F191" s="2277"/>
      <c r="G191" s="2277"/>
      <c r="H191" s="2277"/>
      <c r="I191" s="2333"/>
      <c r="J191" s="2333"/>
      <c r="K191" s="2333"/>
      <c r="L191" s="2124"/>
      <c r="M191" s="72"/>
      <c r="N191" s="72"/>
      <c r="O191" s="23"/>
      <c r="P191" s="23"/>
      <c r="Q191" s="23"/>
      <c r="R191" s="23"/>
      <c r="S191" s="23"/>
      <c r="T191" s="23"/>
      <c r="U191" s="23"/>
      <c r="V191" s="23"/>
      <c r="W191" s="23"/>
      <c r="X191" s="23"/>
      <c r="Y191" s="23"/>
      <c r="Z191" s="23"/>
      <c r="AA191" s="23"/>
      <c r="AB191" s="23"/>
      <c r="AC191" s="23"/>
      <c r="AD191" s="23"/>
      <c r="AE191" s="23"/>
      <c r="AF191" s="23"/>
      <c r="AG191" s="23"/>
      <c r="AH191" s="23"/>
      <c r="AI191" s="23"/>
      <c r="AJ191" s="23"/>
      <c r="AK191" s="23"/>
      <c r="AL191" s="23"/>
      <c r="AM191" s="23"/>
      <c r="AN191" s="23"/>
      <c r="AO191" s="23"/>
      <c r="AP191" s="23"/>
      <c r="AQ191" s="23"/>
      <c r="AR191" s="23"/>
      <c r="AS191" s="23"/>
      <c r="AT191" s="23"/>
      <c r="AU191" s="23"/>
      <c r="AV191" s="23"/>
      <c r="AW191" s="23"/>
      <c r="AX191" s="23"/>
      <c r="AY191" s="23"/>
      <c r="AZ191" s="23"/>
      <c r="BA191" s="23"/>
      <c r="BB191" s="23"/>
      <c r="BC191" s="23"/>
      <c r="BD191" s="23"/>
      <c r="BE191" s="23"/>
      <c r="BF191" s="23"/>
      <c r="BG191" s="23"/>
      <c r="BH191" s="23"/>
      <c r="BI191" s="23"/>
      <c r="BJ191" s="23"/>
      <c r="BK191" s="23"/>
      <c r="BL191" s="23"/>
      <c r="BM191" s="23"/>
      <c r="BN191" s="23"/>
      <c r="BO191" s="23"/>
      <c r="BP191" s="23"/>
      <c r="BQ191" s="23"/>
      <c r="BR191" s="23"/>
      <c r="BS191" s="23"/>
      <c r="BT191" s="23"/>
      <c r="BU191" s="23"/>
      <c r="BV191" s="23"/>
      <c r="BW191" s="23"/>
      <c r="BX191" s="23"/>
      <c r="BY191" s="23"/>
      <c r="BZ191" s="23"/>
      <c r="CA191" s="23"/>
      <c r="CB191" s="23"/>
      <c r="CC191" s="23"/>
      <c r="CD191" s="23"/>
      <c r="CE191" s="23"/>
      <c r="CF191" s="23"/>
      <c r="CG191" s="23"/>
      <c r="CH191" s="23"/>
      <c r="CI191" s="23"/>
      <c r="CJ191" s="23"/>
      <c r="CK191" s="23"/>
      <c r="CL191" s="23"/>
      <c r="CM191" s="23"/>
      <c r="CN191" s="23"/>
      <c r="CO191" s="23"/>
      <c r="CP191" s="23"/>
      <c r="CQ191" s="23"/>
      <c r="CR191" s="23"/>
      <c r="CS191" s="23"/>
      <c r="CT191" s="23"/>
      <c r="CU191" s="23"/>
      <c r="CV191" s="23"/>
      <c r="CW191" s="23"/>
      <c r="CX191" s="23"/>
      <c r="CY191" s="23"/>
      <c r="CZ191" s="23"/>
      <c r="DA191" s="23"/>
      <c r="DB191" s="23"/>
      <c r="DC191" s="23"/>
      <c r="DD191" s="23"/>
      <c r="DE191" s="23"/>
      <c r="DF191" s="23"/>
      <c r="DG191" s="23"/>
      <c r="DH191" s="23"/>
      <c r="DI191" s="23"/>
      <c r="DJ191" s="23"/>
      <c r="DK191" s="23"/>
      <c r="DL191" s="23"/>
      <c r="DM191" s="23"/>
      <c r="DN191" s="23"/>
      <c r="DO191" s="23"/>
      <c r="DP191" s="23"/>
      <c r="DQ191" s="23"/>
      <c r="DR191" s="23"/>
      <c r="DS191" s="23"/>
      <c r="DT191" s="23"/>
      <c r="DU191" s="23"/>
      <c r="DV191" s="23"/>
      <c r="DW191" s="23"/>
      <c r="DX191" s="23"/>
      <c r="DY191" s="23"/>
      <c r="DZ191" s="23"/>
      <c r="EA191" s="23"/>
      <c r="EB191" s="23"/>
      <c r="EC191" s="23"/>
      <c r="ED191" s="23"/>
      <c r="EE191" s="23"/>
      <c r="EF191" s="23"/>
      <c r="EG191" s="23"/>
      <c r="EH191" s="23"/>
      <c r="EI191" s="23"/>
      <c r="EJ191" s="23"/>
      <c r="EK191" s="23"/>
      <c r="EL191" s="23"/>
      <c r="EM191" s="23"/>
      <c r="EN191" s="23"/>
      <c r="EO191" s="23"/>
      <c r="EP191" s="23"/>
      <c r="EQ191" s="23"/>
      <c r="ER191" s="23"/>
      <c r="ES191" s="23"/>
      <c r="ET191" s="23"/>
      <c r="EU191" s="23"/>
      <c r="EV191" s="23"/>
      <c r="EW191" s="23"/>
      <c r="EX191" s="23"/>
      <c r="EY191" s="23"/>
      <c r="EZ191" s="23"/>
      <c r="FA191" s="23"/>
      <c r="FB191" s="23"/>
      <c r="FC191" s="23"/>
      <c r="FD191" s="23"/>
      <c r="FE191" s="23"/>
      <c r="FF191" s="23"/>
      <c r="FG191" s="23"/>
      <c r="FH191" s="23"/>
      <c r="FI191" s="23"/>
      <c r="FJ191" s="23"/>
      <c r="FK191" s="23"/>
      <c r="FL191" s="23"/>
      <c r="FM191" s="23"/>
      <c r="FN191" s="23"/>
      <c r="FO191" s="23"/>
      <c r="FP191" s="23"/>
      <c r="FQ191" s="23"/>
      <c r="FR191" s="23"/>
      <c r="FS191" s="23"/>
      <c r="FT191" s="23"/>
      <c r="FU191" s="23"/>
      <c r="FV191" s="23"/>
      <c r="FW191" s="23"/>
      <c r="FX191" s="23"/>
      <c r="FY191" s="23"/>
      <c r="FZ191" s="23"/>
      <c r="GA191" s="23"/>
      <c r="GB191" s="23"/>
      <c r="GC191" s="23"/>
      <c r="GD191" s="23"/>
      <c r="GE191" s="23"/>
      <c r="GF191" s="23"/>
      <c r="GG191" s="23"/>
      <c r="GH191" s="23"/>
      <c r="GI191" s="23"/>
      <c r="GJ191" s="23"/>
      <c r="GK191" s="23"/>
      <c r="GL191" s="23"/>
      <c r="GM191" s="23"/>
      <c r="GN191" s="23"/>
      <c r="GO191" s="23"/>
      <c r="GP191" s="23"/>
      <c r="GQ191" s="23"/>
      <c r="GR191" s="23"/>
      <c r="GS191" s="23"/>
      <c r="GT191" s="23"/>
      <c r="GU191" s="23"/>
      <c r="GV191" s="23"/>
      <c r="GW191" s="23"/>
      <c r="GX191" s="23"/>
      <c r="GY191" s="23"/>
      <c r="GZ191" s="23"/>
      <c r="HA191" s="23"/>
      <c r="HB191" s="23"/>
      <c r="HC191" s="23"/>
      <c r="HD191" s="23"/>
      <c r="HE191" s="23"/>
      <c r="HF191" s="23"/>
      <c r="HG191" s="23"/>
      <c r="HH191" s="23"/>
      <c r="HI191" s="23"/>
      <c r="HJ191" s="23"/>
      <c r="HK191" s="23"/>
      <c r="HL191" s="23"/>
      <c r="HM191" s="23"/>
      <c r="HN191" s="23"/>
      <c r="HO191" s="23"/>
      <c r="HP191" s="23"/>
      <c r="HQ191" s="23"/>
      <c r="HR191" s="23"/>
      <c r="HS191" s="23"/>
      <c r="HT191" s="23"/>
      <c r="HU191" s="23"/>
      <c r="HV191" s="23"/>
      <c r="HW191" s="23"/>
    </row>
    <row r="192" spans="1:231" s="14" customFormat="1" ht="20.25" hidden="1" thickTop="1">
      <c r="A192" s="608"/>
      <c r="B192" s="2271" t="s">
        <v>5061</v>
      </c>
      <c r="C192" s="2272" t="s">
        <v>4569</v>
      </c>
      <c r="D192" s="2272">
        <v>44579</v>
      </c>
      <c r="E192" s="2304">
        <v>44598</v>
      </c>
      <c r="F192" s="2332"/>
      <c r="G192" s="2332"/>
      <c r="H192" s="2332"/>
      <c r="I192" s="2332"/>
      <c r="J192" s="2332"/>
      <c r="K192" s="2332"/>
      <c r="L192" s="2124"/>
      <c r="M192" s="72"/>
      <c r="N192" s="72"/>
      <c r="O192" s="23"/>
      <c r="P192" s="23"/>
      <c r="Q192" s="23"/>
      <c r="R192" s="23"/>
      <c r="S192" s="23"/>
      <c r="T192" s="23"/>
      <c r="U192" s="23"/>
      <c r="V192" s="23"/>
      <c r="W192" s="23"/>
      <c r="X192" s="23"/>
      <c r="Y192" s="23"/>
      <c r="Z192" s="23"/>
      <c r="AA192" s="23"/>
      <c r="AB192" s="23"/>
      <c r="AC192" s="23"/>
      <c r="AD192" s="23"/>
      <c r="AE192" s="23"/>
      <c r="AF192" s="23"/>
      <c r="AG192" s="23"/>
      <c r="AH192" s="23"/>
      <c r="AI192" s="23"/>
      <c r="AJ192" s="23"/>
      <c r="AK192" s="23"/>
      <c r="AL192" s="23"/>
      <c r="AM192" s="23"/>
      <c r="AN192" s="23"/>
      <c r="AO192" s="23"/>
      <c r="AP192" s="23"/>
      <c r="AQ192" s="23"/>
      <c r="AR192" s="23"/>
      <c r="AS192" s="23"/>
      <c r="AT192" s="23"/>
      <c r="AU192" s="23"/>
      <c r="AV192" s="23"/>
      <c r="AW192" s="23"/>
      <c r="AX192" s="23"/>
      <c r="AY192" s="23"/>
      <c r="AZ192" s="23"/>
      <c r="BA192" s="23"/>
      <c r="BB192" s="23"/>
      <c r="BC192" s="23"/>
      <c r="BD192" s="23"/>
      <c r="BE192" s="23"/>
      <c r="BF192" s="23"/>
      <c r="BG192" s="23"/>
      <c r="BH192" s="23"/>
      <c r="BI192" s="23"/>
      <c r="BJ192" s="23"/>
      <c r="BK192" s="23"/>
      <c r="BL192" s="23"/>
      <c r="BM192" s="23"/>
      <c r="BN192" s="23"/>
      <c r="BO192" s="23"/>
      <c r="BP192" s="23"/>
      <c r="BQ192" s="23"/>
      <c r="BR192" s="23"/>
      <c r="BS192" s="23"/>
      <c r="BT192" s="23"/>
      <c r="BU192" s="23"/>
      <c r="BV192" s="23"/>
      <c r="BW192" s="23"/>
      <c r="BX192" s="23"/>
      <c r="BY192" s="23"/>
      <c r="BZ192" s="23"/>
      <c r="CA192" s="23"/>
      <c r="CB192" s="23"/>
      <c r="CC192" s="23"/>
      <c r="CD192" s="23"/>
      <c r="CE192" s="23"/>
      <c r="CF192" s="23"/>
      <c r="CG192" s="23"/>
      <c r="CH192" s="23"/>
      <c r="CI192" s="23"/>
      <c r="CJ192" s="23"/>
      <c r="CK192" s="23"/>
      <c r="CL192" s="23"/>
      <c r="CM192" s="23"/>
      <c r="CN192" s="23"/>
      <c r="CO192" s="23"/>
      <c r="CP192" s="23"/>
      <c r="CQ192" s="23"/>
      <c r="CR192" s="23"/>
      <c r="CS192" s="23"/>
      <c r="CT192" s="23"/>
      <c r="CU192" s="23"/>
      <c r="CV192" s="23"/>
      <c r="CW192" s="23"/>
      <c r="CX192" s="23"/>
      <c r="CY192" s="23"/>
      <c r="CZ192" s="23"/>
      <c r="DA192" s="23"/>
      <c r="DB192" s="23"/>
      <c r="DC192" s="23"/>
      <c r="DD192" s="23"/>
      <c r="DE192" s="23"/>
      <c r="DF192" s="23"/>
      <c r="DG192" s="23"/>
      <c r="DH192" s="23"/>
      <c r="DI192" s="23"/>
      <c r="DJ192" s="23"/>
      <c r="DK192" s="23"/>
      <c r="DL192" s="23"/>
      <c r="DM192" s="23"/>
      <c r="DN192" s="23"/>
      <c r="DO192" s="23"/>
      <c r="DP192" s="23"/>
      <c r="DQ192" s="23"/>
      <c r="DR192" s="23"/>
      <c r="DS192" s="23"/>
      <c r="DT192" s="23"/>
      <c r="DU192" s="23"/>
      <c r="DV192" s="23"/>
      <c r="DW192" s="23"/>
      <c r="DX192" s="23"/>
      <c r="DY192" s="23"/>
      <c r="DZ192" s="23"/>
      <c r="EA192" s="23"/>
      <c r="EB192" s="23"/>
      <c r="EC192" s="23"/>
      <c r="ED192" s="23"/>
      <c r="EE192" s="23"/>
      <c r="EF192" s="23"/>
      <c r="EG192" s="23"/>
      <c r="EH192" s="23"/>
      <c r="EI192" s="23"/>
      <c r="EJ192" s="23"/>
      <c r="EK192" s="23"/>
      <c r="EL192" s="23"/>
      <c r="EM192" s="23"/>
      <c r="EN192" s="23"/>
      <c r="EO192" s="23"/>
      <c r="EP192" s="23"/>
      <c r="EQ192" s="23"/>
      <c r="ER192" s="23"/>
      <c r="ES192" s="23"/>
      <c r="ET192" s="23"/>
      <c r="EU192" s="23"/>
      <c r="EV192" s="23"/>
      <c r="EW192" s="23"/>
      <c r="EX192" s="23"/>
      <c r="EY192" s="23"/>
      <c r="EZ192" s="23"/>
      <c r="FA192" s="23"/>
      <c r="FB192" s="23"/>
      <c r="FC192" s="23"/>
      <c r="FD192" s="23"/>
      <c r="FE192" s="23"/>
      <c r="FF192" s="23"/>
      <c r="FG192" s="23"/>
      <c r="FH192" s="23"/>
      <c r="FI192" s="23"/>
      <c r="FJ192" s="23"/>
      <c r="FK192" s="23"/>
      <c r="FL192" s="23"/>
      <c r="FM192" s="23"/>
      <c r="FN192" s="23"/>
      <c r="FO192" s="23"/>
      <c r="FP192" s="23"/>
      <c r="FQ192" s="23"/>
      <c r="FR192" s="23"/>
      <c r="FS192" s="23"/>
      <c r="FT192" s="23"/>
      <c r="FU192" s="23"/>
      <c r="FV192" s="23"/>
      <c r="FW192" s="23"/>
      <c r="FX192" s="23"/>
      <c r="FY192" s="23"/>
      <c r="FZ192" s="23"/>
      <c r="GA192" s="23"/>
      <c r="GB192" s="23"/>
      <c r="GC192" s="23"/>
      <c r="GD192" s="23"/>
      <c r="GE192" s="23"/>
      <c r="GF192" s="23"/>
      <c r="GG192" s="23"/>
      <c r="GH192" s="23"/>
      <c r="GI192" s="23"/>
      <c r="GJ192" s="23"/>
      <c r="GK192" s="23"/>
      <c r="GL192" s="23"/>
      <c r="GM192" s="23"/>
      <c r="GN192" s="23"/>
      <c r="GO192" s="23"/>
      <c r="GP192" s="23"/>
      <c r="GQ192" s="23"/>
      <c r="GR192" s="23"/>
      <c r="GS192" s="23"/>
      <c r="GT192" s="23"/>
      <c r="GU192" s="23"/>
      <c r="GV192" s="23"/>
      <c r="GW192" s="23"/>
      <c r="GX192" s="23"/>
      <c r="GY192" s="23"/>
      <c r="GZ192" s="23"/>
      <c r="HA192" s="23"/>
      <c r="HB192" s="23"/>
      <c r="HC192" s="23"/>
      <c r="HD192" s="23"/>
      <c r="HE192" s="23"/>
      <c r="HF192" s="23"/>
      <c r="HG192" s="23"/>
      <c r="HH192" s="23"/>
      <c r="HI192" s="23"/>
      <c r="HJ192" s="23"/>
      <c r="HK192" s="23"/>
      <c r="HL192" s="23"/>
      <c r="HM192" s="23"/>
      <c r="HN192" s="23"/>
      <c r="HO192" s="23"/>
      <c r="HP192" s="23"/>
      <c r="HQ192" s="23"/>
      <c r="HR192" s="23"/>
      <c r="HS192" s="23"/>
      <c r="HT192" s="23"/>
      <c r="HU192" s="23"/>
      <c r="HV192" s="23"/>
      <c r="HW192" s="23"/>
    </row>
    <row r="193" spans="1:231" s="14" customFormat="1" ht="19.5" hidden="1">
      <c r="A193" s="608"/>
      <c r="B193" s="1313" t="s">
        <v>2442</v>
      </c>
      <c r="C193" s="1314" t="s">
        <v>4392</v>
      </c>
      <c r="D193" s="1314">
        <v>44594</v>
      </c>
      <c r="E193" s="2314" t="s">
        <v>2159</v>
      </c>
      <c r="F193" s="2332"/>
      <c r="G193" s="2332"/>
      <c r="H193" s="2332"/>
      <c r="I193" s="2332"/>
      <c r="J193" s="2332"/>
      <c r="K193" s="2332"/>
      <c r="L193" s="2124"/>
      <c r="M193" s="72"/>
      <c r="N193" s="72"/>
      <c r="O193" s="23"/>
      <c r="P193" s="23"/>
      <c r="Q193" s="23"/>
      <c r="R193" s="23"/>
      <c r="S193" s="23"/>
      <c r="T193" s="23"/>
      <c r="U193" s="23"/>
      <c r="V193" s="23"/>
      <c r="W193" s="23"/>
      <c r="X193" s="23"/>
      <c r="Y193" s="23"/>
      <c r="Z193" s="23"/>
      <c r="AA193" s="23"/>
      <c r="AB193" s="23"/>
      <c r="AC193" s="23"/>
      <c r="AD193" s="23"/>
      <c r="AE193" s="23"/>
      <c r="AF193" s="23"/>
      <c r="AG193" s="23"/>
      <c r="AH193" s="23"/>
      <c r="AI193" s="23"/>
      <c r="AJ193" s="23"/>
      <c r="AK193" s="23"/>
      <c r="AL193" s="23"/>
      <c r="AM193" s="23"/>
      <c r="AN193" s="23"/>
      <c r="AO193" s="23"/>
      <c r="AP193" s="23"/>
      <c r="AQ193" s="23"/>
      <c r="AR193" s="23"/>
      <c r="AS193" s="23"/>
      <c r="AT193" s="23"/>
      <c r="AU193" s="23"/>
      <c r="AV193" s="23"/>
      <c r="AW193" s="23"/>
      <c r="AX193" s="23"/>
      <c r="AY193" s="23"/>
      <c r="AZ193" s="23"/>
      <c r="BA193" s="23"/>
      <c r="BB193" s="23"/>
      <c r="BC193" s="23"/>
      <c r="BD193" s="23"/>
      <c r="BE193" s="23"/>
      <c r="BF193" s="23"/>
      <c r="BG193" s="23"/>
      <c r="BH193" s="23"/>
      <c r="BI193" s="23"/>
      <c r="BJ193" s="23"/>
      <c r="BK193" s="23"/>
      <c r="BL193" s="23"/>
      <c r="BM193" s="23"/>
      <c r="BN193" s="23"/>
      <c r="BO193" s="23"/>
      <c r="BP193" s="23"/>
      <c r="BQ193" s="23"/>
      <c r="BR193" s="23"/>
      <c r="BS193" s="23"/>
      <c r="BT193" s="23"/>
      <c r="BU193" s="23"/>
      <c r="BV193" s="23"/>
      <c r="BW193" s="23"/>
      <c r="BX193" s="23"/>
      <c r="BY193" s="23"/>
      <c r="BZ193" s="23"/>
      <c r="CA193" s="23"/>
      <c r="CB193" s="23"/>
      <c r="CC193" s="23"/>
      <c r="CD193" s="23"/>
      <c r="CE193" s="23"/>
      <c r="CF193" s="23"/>
      <c r="CG193" s="23"/>
      <c r="CH193" s="23"/>
      <c r="CI193" s="23"/>
      <c r="CJ193" s="23"/>
      <c r="CK193" s="23"/>
      <c r="CL193" s="23"/>
      <c r="CM193" s="23"/>
      <c r="CN193" s="23"/>
      <c r="CO193" s="23"/>
      <c r="CP193" s="23"/>
      <c r="CQ193" s="23"/>
      <c r="CR193" s="23"/>
      <c r="CS193" s="23"/>
      <c r="CT193" s="23"/>
      <c r="CU193" s="23"/>
      <c r="CV193" s="23"/>
      <c r="CW193" s="23"/>
      <c r="CX193" s="23"/>
      <c r="CY193" s="23"/>
      <c r="CZ193" s="23"/>
      <c r="DA193" s="23"/>
      <c r="DB193" s="23"/>
      <c r="DC193" s="23"/>
      <c r="DD193" s="23"/>
      <c r="DE193" s="23"/>
      <c r="DF193" s="23"/>
      <c r="DG193" s="23"/>
      <c r="DH193" s="23"/>
      <c r="DI193" s="23"/>
      <c r="DJ193" s="23"/>
      <c r="DK193" s="23"/>
      <c r="DL193" s="23"/>
      <c r="DM193" s="23"/>
      <c r="DN193" s="23"/>
      <c r="DO193" s="23"/>
      <c r="DP193" s="23"/>
      <c r="DQ193" s="23"/>
      <c r="DR193" s="23"/>
      <c r="DS193" s="23"/>
      <c r="DT193" s="23"/>
      <c r="DU193" s="23"/>
      <c r="DV193" s="23"/>
      <c r="DW193" s="23"/>
      <c r="DX193" s="23"/>
      <c r="DY193" s="23"/>
      <c r="DZ193" s="23"/>
      <c r="EA193" s="23"/>
      <c r="EB193" s="23"/>
      <c r="EC193" s="23"/>
      <c r="ED193" s="23"/>
      <c r="EE193" s="23"/>
      <c r="EF193" s="23"/>
      <c r="EG193" s="23"/>
      <c r="EH193" s="23"/>
      <c r="EI193" s="23"/>
      <c r="EJ193" s="23"/>
      <c r="EK193" s="23"/>
      <c r="EL193" s="23"/>
      <c r="EM193" s="23"/>
      <c r="EN193" s="23"/>
      <c r="EO193" s="23"/>
      <c r="EP193" s="23"/>
      <c r="EQ193" s="23"/>
      <c r="ER193" s="23"/>
      <c r="ES193" s="23"/>
      <c r="ET193" s="23"/>
      <c r="EU193" s="23"/>
      <c r="EV193" s="23"/>
      <c r="EW193" s="23"/>
      <c r="EX193" s="23"/>
      <c r="EY193" s="23"/>
      <c r="EZ193" s="23"/>
      <c r="FA193" s="23"/>
      <c r="FB193" s="23"/>
      <c r="FC193" s="23"/>
      <c r="FD193" s="23"/>
      <c r="FE193" s="23"/>
      <c r="FF193" s="23"/>
      <c r="FG193" s="23"/>
      <c r="FH193" s="23"/>
      <c r="FI193" s="23"/>
      <c r="FJ193" s="23"/>
      <c r="FK193" s="23"/>
      <c r="FL193" s="23"/>
      <c r="FM193" s="23"/>
      <c r="FN193" s="23"/>
      <c r="FO193" s="23"/>
      <c r="FP193" s="23"/>
      <c r="FQ193" s="23"/>
      <c r="FR193" s="23"/>
      <c r="FS193" s="23"/>
      <c r="FT193" s="23"/>
      <c r="FU193" s="23"/>
      <c r="FV193" s="23"/>
      <c r="FW193" s="23"/>
      <c r="FX193" s="23"/>
      <c r="FY193" s="23"/>
      <c r="FZ193" s="23"/>
      <c r="GA193" s="23"/>
      <c r="GB193" s="23"/>
      <c r="GC193" s="23"/>
      <c r="GD193" s="23"/>
      <c r="GE193" s="23"/>
      <c r="GF193" s="23"/>
      <c r="GG193" s="23"/>
      <c r="GH193" s="23"/>
      <c r="GI193" s="23"/>
      <c r="GJ193" s="23"/>
      <c r="GK193" s="23"/>
      <c r="GL193" s="23"/>
      <c r="GM193" s="23"/>
      <c r="GN193" s="23"/>
      <c r="GO193" s="23"/>
      <c r="GP193" s="23"/>
      <c r="GQ193" s="23"/>
      <c r="GR193" s="23"/>
      <c r="GS193" s="23"/>
      <c r="GT193" s="23"/>
      <c r="GU193" s="23"/>
      <c r="GV193" s="23"/>
      <c r="GW193" s="23"/>
      <c r="GX193" s="23"/>
      <c r="GY193" s="23"/>
      <c r="GZ193" s="23"/>
      <c r="HA193" s="23"/>
      <c r="HB193" s="23"/>
      <c r="HC193" s="23"/>
      <c r="HD193" s="23"/>
      <c r="HE193" s="23"/>
      <c r="HF193" s="23"/>
      <c r="HG193" s="23"/>
      <c r="HH193" s="23"/>
      <c r="HI193" s="23"/>
      <c r="HJ193" s="23"/>
      <c r="HK193" s="23"/>
      <c r="HL193" s="23"/>
      <c r="HM193" s="23"/>
      <c r="HN193" s="23"/>
      <c r="HO193" s="23"/>
      <c r="HP193" s="23"/>
      <c r="HQ193" s="23"/>
      <c r="HR193" s="23"/>
      <c r="HS193" s="23"/>
      <c r="HT193" s="23"/>
      <c r="HU193" s="23"/>
      <c r="HV193" s="23"/>
      <c r="HW193" s="23"/>
    </row>
    <row r="194" spans="1:231" s="14" customFormat="1" ht="20.25" hidden="1" thickBot="1">
      <c r="A194" s="608"/>
      <c r="B194" s="1477" t="s">
        <v>3744</v>
      </c>
      <c r="C194" s="1478" t="s">
        <v>5062</v>
      </c>
      <c r="D194" s="2272">
        <v>44595</v>
      </c>
      <c r="E194" s="2304">
        <v>44604</v>
      </c>
      <c r="F194" s="2333"/>
      <c r="G194" s="2333"/>
      <c r="H194" s="2333"/>
      <c r="I194" s="2333"/>
      <c r="J194" s="2333"/>
      <c r="K194" s="2333"/>
      <c r="L194" s="2124"/>
      <c r="M194" s="72"/>
      <c r="N194" s="72"/>
      <c r="O194" s="23"/>
      <c r="P194" s="23"/>
      <c r="Q194" s="23"/>
      <c r="R194" s="23"/>
      <c r="S194" s="23"/>
      <c r="T194" s="23"/>
      <c r="U194" s="23"/>
      <c r="V194" s="23"/>
      <c r="W194" s="23"/>
      <c r="X194" s="23"/>
      <c r="Y194" s="23"/>
      <c r="Z194" s="23"/>
      <c r="AA194" s="23"/>
      <c r="AB194" s="23"/>
      <c r="AC194" s="23"/>
      <c r="AD194" s="23"/>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row>
    <row r="195" spans="1:231" s="14" customFormat="1" ht="20.25" hidden="1" thickTop="1">
      <c r="A195" s="608"/>
      <c r="B195" s="1313"/>
      <c r="C195" s="1314"/>
      <c r="D195" s="1528">
        <v>44223</v>
      </c>
      <c r="E195" s="1528">
        <v>44234</v>
      </c>
      <c r="F195" s="2342" t="s">
        <v>2151</v>
      </c>
      <c r="G195" s="2332" t="s">
        <v>5063</v>
      </c>
      <c r="H195" s="2332">
        <v>44249</v>
      </c>
      <c r="I195" s="2343"/>
      <c r="J195" s="2343"/>
      <c r="K195" s="2343"/>
      <c r="L195" s="2124"/>
      <c r="M195" s="72"/>
      <c r="N195" s="72"/>
      <c r="O195" s="23"/>
      <c r="P195" s="23"/>
      <c r="Q195" s="23"/>
      <c r="R195" s="23"/>
      <c r="S195" s="23"/>
      <c r="T195" s="23"/>
      <c r="U195" s="23"/>
      <c r="V195" s="23"/>
      <c r="W195" s="23"/>
      <c r="X195" s="23"/>
      <c r="Y195" s="23"/>
      <c r="Z195" s="23"/>
      <c r="AA195" s="23"/>
      <c r="AB195" s="23"/>
      <c r="AC195" s="23"/>
      <c r="AD195" s="23"/>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row>
    <row r="196" spans="1:231" s="14" customFormat="1" ht="20.25" hidden="1" thickBot="1">
      <c r="A196" s="608"/>
      <c r="B196" s="1477"/>
      <c r="C196" s="1478"/>
      <c r="D196" s="2344">
        <v>44230</v>
      </c>
      <c r="E196" s="2344">
        <v>44241</v>
      </c>
      <c r="F196" s="2333"/>
      <c r="G196" s="2333"/>
      <c r="H196" s="2333"/>
      <c r="I196" s="2345"/>
      <c r="J196" s="2345"/>
      <c r="K196" s="2345"/>
      <c r="L196" s="2124"/>
      <c r="M196" s="72"/>
      <c r="N196" s="72"/>
      <c r="O196" s="23"/>
      <c r="P196" s="23"/>
      <c r="Q196" s="23"/>
      <c r="R196" s="23"/>
      <c r="S196" s="23"/>
      <c r="T196" s="23"/>
      <c r="U196" s="23"/>
      <c r="V196" s="23"/>
      <c r="W196" s="23"/>
      <c r="X196" s="23"/>
      <c r="Y196" s="23"/>
      <c r="Z196" s="23"/>
      <c r="AA196" s="23"/>
      <c r="AB196" s="23"/>
      <c r="AC196" s="23"/>
      <c r="AD196" s="23"/>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row>
    <row r="197" spans="1:231" s="14" customFormat="1" ht="20.25" hidden="1" thickTop="1">
      <c r="A197" s="608"/>
      <c r="B197" s="2271" t="s">
        <v>3752</v>
      </c>
      <c r="C197" s="2272" t="s">
        <v>4394</v>
      </c>
      <c r="D197" s="2272">
        <v>44608</v>
      </c>
      <c r="E197" s="2338" t="s">
        <v>2159</v>
      </c>
      <c r="F197" s="1535" t="s">
        <v>4820</v>
      </c>
      <c r="G197" s="1535" t="s">
        <v>5064</v>
      </c>
      <c r="H197" s="1535">
        <v>44620</v>
      </c>
      <c r="I197" s="2332">
        <f>H197+23</f>
        <v>44643</v>
      </c>
      <c r="J197" s="2332">
        <f>H197+27</f>
        <v>44647</v>
      </c>
      <c r="K197" s="2332">
        <f>H197+30</f>
        <v>44650</v>
      </c>
      <c r="L197" s="2124"/>
      <c r="M197" s="72"/>
      <c r="N197" s="72"/>
      <c r="O197" s="23"/>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c r="BZ197" s="23"/>
      <c r="CA197" s="23"/>
      <c r="CB197" s="23"/>
      <c r="CC197" s="23"/>
      <c r="CD197" s="23"/>
      <c r="CE197" s="23"/>
      <c r="CF197" s="23"/>
      <c r="CG197" s="23"/>
      <c r="CH197" s="23"/>
      <c r="CI197" s="23"/>
      <c r="CJ197" s="23"/>
      <c r="CK197" s="23"/>
      <c r="CL197" s="23"/>
      <c r="CM197" s="23"/>
      <c r="CN197" s="23"/>
      <c r="CO197" s="23"/>
      <c r="CP197" s="23"/>
      <c r="CQ197" s="23"/>
      <c r="CR197" s="23"/>
      <c r="CS197" s="23"/>
      <c r="CT197" s="23"/>
      <c r="CU197" s="23"/>
      <c r="CV197" s="23"/>
      <c r="CW197" s="23"/>
      <c r="CX197" s="23"/>
      <c r="CY197" s="23"/>
      <c r="CZ197" s="23"/>
      <c r="DA197" s="23"/>
      <c r="DB197" s="23"/>
      <c r="DC197" s="23"/>
      <c r="DD197" s="23"/>
      <c r="DE197" s="23"/>
      <c r="DF197" s="23"/>
      <c r="DG197" s="23"/>
      <c r="DH197" s="23"/>
      <c r="DI197" s="23"/>
      <c r="DJ197" s="23"/>
      <c r="DK197" s="23"/>
      <c r="DL197" s="23"/>
      <c r="DM197" s="23"/>
      <c r="DN197" s="23"/>
      <c r="DO197" s="23"/>
      <c r="DP197" s="23"/>
      <c r="DQ197" s="23"/>
      <c r="DR197" s="23"/>
      <c r="DS197" s="23"/>
      <c r="DT197" s="23"/>
      <c r="DU197" s="23"/>
      <c r="DV197" s="23"/>
      <c r="DW197" s="23"/>
      <c r="DX197" s="23"/>
      <c r="DY197" s="23"/>
      <c r="DZ197" s="23"/>
      <c r="EA197" s="23"/>
      <c r="EB197" s="23"/>
      <c r="EC197" s="23"/>
      <c r="ED197" s="23"/>
      <c r="EE197" s="23"/>
      <c r="EF197" s="23"/>
      <c r="EG197" s="23"/>
      <c r="EH197" s="23"/>
      <c r="EI197" s="23"/>
      <c r="EJ197" s="23"/>
      <c r="EK197" s="23"/>
      <c r="EL197" s="23"/>
      <c r="EM197" s="23"/>
      <c r="EN197" s="23"/>
      <c r="EO197" s="23"/>
      <c r="EP197" s="23"/>
      <c r="EQ197" s="23"/>
      <c r="ER197" s="23"/>
      <c r="ES197" s="23"/>
      <c r="ET197" s="23"/>
      <c r="EU197" s="23"/>
      <c r="EV197" s="23"/>
      <c r="EW197" s="23"/>
      <c r="EX197" s="23"/>
      <c r="EY197" s="23"/>
      <c r="EZ197" s="23"/>
      <c r="FA197" s="23"/>
      <c r="FB197" s="23"/>
      <c r="FC197" s="23"/>
      <c r="FD197" s="23"/>
      <c r="FE197" s="23"/>
      <c r="FF197" s="23"/>
      <c r="FG197" s="23"/>
      <c r="FH197" s="23"/>
      <c r="FI197" s="23"/>
      <c r="FJ197" s="23"/>
      <c r="FK197" s="23"/>
      <c r="FL197" s="23"/>
      <c r="FM197" s="23"/>
      <c r="FN197" s="23"/>
      <c r="FO197" s="23"/>
      <c r="FP197" s="23"/>
      <c r="FQ197" s="23"/>
      <c r="FR197" s="23"/>
      <c r="FS197" s="23"/>
      <c r="FT197" s="23"/>
      <c r="FU197" s="23"/>
      <c r="FV197" s="23"/>
      <c r="FW197" s="23"/>
      <c r="FX197" s="23"/>
      <c r="FY197" s="23"/>
      <c r="FZ197" s="23"/>
      <c r="GA197" s="23"/>
      <c r="GB197" s="23"/>
      <c r="GC197" s="23"/>
      <c r="GD197" s="23"/>
      <c r="GE197" s="23"/>
      <c r="GF197" s="23"/>
      <c r="GG197" s="23"/>
      <c r="GH197" s="23"/>
      <c r="GI197" s="23"/>
      <c r="GJ197" s="23"/>
      <c r="GK197" s="23"/>
      <c r="GL197" s="23"/>
      <c r="GM197" s="23"/>
      <c r="GN197" s="23"/>
      <c r="GO197" s="23"/>
      <c r="GP197" s="23"/>
      <c r="GQ197" s="23"/>
      <c r="GR197" s="23"/>
      <c r="GS197" s="23"/>
      <c r="GT197" s="23"/>
      <c r="GU197" s="23"/>
      <c r="GV197" s="23"/>
      <c r="GW197" s="23"/>
      <c r="GX197" s="23"/>
      <c r="GY197" s="23"/>
      <c r="GZ197" s="23"/>
      <c r="HA197" s="23"/>
      <c r="HB197" s="23"/>
      <c r="HC197" s="23"/>
      <c r="HD197" s="23"/>
      <c r="HE197" s="23"/>
      <c r="HF197" s="23"/>
      <c r="HG197" s="23"/>
      <c r="HH197" s="23"/>
      <c r="HI197" s="23"/>
      <c r="HJ197" s="23"/>
      <c r="HK197" s="23"/>
      <c r="HL197" s="23"/>
      <c r="HM197" s="23"/>
      <c r="HN197" s="23"/>
      <c r="HO197" s="23"/>
      <c r="HP197" s="23"/>
      <c r="HQ197" s="23"/>
      <c r="HR197" s="23"/>
      <c r="HS197" s="23"/>
      <c r="HT197" s="23"/>
      <c r="HU197" s="23"/>
      <c r="HV197" s="23"/>
      <c r="HW197" s="23"/>
    </row>
    <row r="198" spans="1:231" s="14" customFormat="1" ht="20.25" hidden="1" thickBot="1">
      <c r="A198" s="608"/>
      <c r="B198" s="1477"/>
      <c r="C198" s="1478"/>
      <c r="D198" s="1478"/>
      <c r="E198" s="2278"/>
      <c r="F198" s="2333"/>
      <c r="G198" s="2333"/>
      <c r="H198" s="2333"/>
      <c r="I198" s="2333"/>
      <c r="J198" s="2333"/>
      <c r="K198" s="2333"/>
      <c r="L198" s="2124"/>
      <c r="M198" s="72"/>
      <c r="N198" s="72"/>
      <c r="O198" s="23"/>
      <c r="P198" s="23"/>
      <c r="Q198" s="23"/>
      <c r="R198" s="23"/>
      <c r="S198" s="23"/>
      <c r="T198" s="23"/>
      <c r="U198" s="23"/>
      <c r="V198" s="23"/>
      <c r="W198" s="23"/>
      <c r="X198" s="23"/>
      <c r="Y198" s="23"/>
      <c r="Z198" s="23"/>
      <c r="AA198" s="23"/>
      <c r="AB198" s="23"/>
      <c r="AC198" s="23"/>
      <c r="AD198" s="23"/>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c r="BX198" s="23"/>
      <c r="BY198" s="23"/>
      <c r="BZ198" s="23"/>
      <c r="CA198" s="23"/>
      <c r="CB198" s="23"/>
      <c r="CC198" s="23"/>
      <c r="CD198" s="23"/>
      <c r="CE198" s="23"/>
      <c r="CF198" s="23"/>
      <c r="CG198" s="23"/>
      <c r="CH198" s="23"/>
      <c r="CI198" s="23"/>
      <c r="CJ198" s="23"/>
      <c r="CK198" s="23"/>
      <c r="CL198" s="23"/>
      <c r="CM198" s="23"/>
      <c r="CN198" s="23"/>
      <c r="CO198" s="23"/>
      <c r="CP198" s="23"/>
      <c r="CQ198" s="23"/>
      <c r="CR198" s="23"/>
      <c r="CS198" s="23"/>
      <c r="CT198" s="23"/>
      <c r="CU198" s="23"/>
      <c r="CV198" s="23"/>
      <c r="CW198" s="23"/>
      <c r="CX198" s="23"/>
      <c r="CY198" s="23"/>
      <c r="CZ198" s="23"/>
      <c r="DA198" s="23"/>
      <c r="DB198" s="23"/>
      <c r="DC198" s="23"/>
      <c r="DD198" s="23"/>
      <c r="DE198" s="23"/>
      <c r="DF198" s="23"/>
      <c r="DG198" s="23"/>
      <c r="DH198" s="23"/>
      <c r="DI198" s="23"/>
      <c r="DJ198" s="23"/>
      <c r="DK198" s="23"/>
      <c r="DL198" s="23"/>
      <c r="DM198" s="23"/>
      <c r="DN198" s="23"/>
      <c r="DO198" s="23"/>
      <c r="DP198" s="23"/>
      <c r="DQ198" s="23"/>
      <c r="DR198" s="23"/>
      <c r="DS198" s="23"/>
      <c r="DT198" s="23"/>
      <c r="DU198" s="23"/>
      <c r="DV198" s="23"/>
      <c r="DW198" s="23"/>
      <c r="DX198" s="23"/>
      <c r="DY198" s="23"/>
      <c r="DZ198" s="23"/>
      <c r="EA198" s="23"/>
      <c r="EB198" s="23"/>
      <c r="EC198" s="23"/>
      <c r="ED198" s="23"/>
      <c r="EE198" s="23"/>
      <c r="EF198" s="23"/>
      <c r="EG198" s="23"/>
      <c r="EH198" s="23"/>
      <c r="EI198" s="23"/>
      <c r="EJ198" s="23"/>
      <c r="EK198" s="23"/>
      <c r="EL198" s="23"/>
      <c r="EM198" s="23"/>
      <c r="EN198" s="23"/>
      <c r="EO198" s="23"/>
      <c r="EP198" s="23"/>
      <c r="EQ198" s="23"/>
      <c r="ER198" s="23"/>
      <c r="ES198" s="23"/>
      <c r="ET198" s="23"/>
      <c r="EU198" s="23"/>
      <c r="EV198" s="23"/>
      <c r="EW198" s="23"/>
      <c r="EX198" s="23"/>
      <c r="EY198" s="23"/>
      <c r="EZ198" s="23"/>
      <c r="FA198" s="23"/>
      <c r="FB198" s="23"/>
      <c r="FC198" s="23"/>
      <c r="FD198" s="23"/>
      <c r="FE198" s="23"/>
      <c r="FF198" s="23"/>
      <c r="FG198" s="23"/>
      <c r="FH198" s="23"/>
      <c r="FI198" s="23"/>
      <c r="FJ198" s="23"/>
      <c r="FK198" s="23"/>
      <c r="FL198" s="23"/>
      <c r="FM198" s="23"/>
      <c r="FN198" s="23"/>
      <c r="FO198" s="23"/>
      <c r="FP198" s="23"/>
      <c r="FQ198" s="23"/>
      <c r="FR198" s="23"/>
      <c r="FS198" s="23"/>
      <c r="FT198" s="23"/>
      <c r="FU198" s="23"/>
      <c r="FV198" s="23"/>
      <c r="FW198" s="23"/>
      <c r="FX198" s="23"/>
      <c r="FY198" s="23"/>
      <c r="FZ198" s="23"/>
      <c r="GA198" s="23"/>
      <c r="GB198" s="23"/>
      <c r="GC198" s="23"/>
      <c r="GD198" s="23"/>
      <c r="GE198" s="23"/>
      <c r="GF198" s="23"/>
      <c r="GG198" s="23"/>
      <c r="GH198" s="23"/>
      <c r="GI198" s="23"/>
      <c r="GJ198" s="23"/>
      <c r="GK198" s="23"/>
      <c r="GL198" s="23"/>
      <c r="GM198" s="23"/>
      <c r="GN198" s="23"/>
      <c r="GO198" s="23"/>
      <c r="GP198" s="23"/>
      <c r="GQ198" s="23"/>
      <c r="GR198" s="23"/>
      <c r="GS198" s="23"/>
      <c r="GT198" s="23"/>
      <c r="GU198" s="23"/>
      <c r="GV198" s="23"/>
      <c r="GW198" s="23"/>
      <c r="GX198" s="23"/>
      <c r="GY198" s="23"/>
      <c r="GZ198" s="23"/>
      <c r="HA198" s="23"/>
      <c r="HB198" s="23"/>
      <c r="HC198" s="23"/>
      <c r="HD198" s="23"/>
      <c r="HE198" s="23"/>
      <c r="HF198" s="23"/>
      <c r="HG198" s="23"/>
      <c r="HH198" s="23"/>
      <c r="HI198" s="23"/>
      <c r="HJ198" s="23"/>
      <c r="HK198" s="23"/>
      <c r="HL198" s="23"/>
      <c r="HM198" s="23"/>
      <c r="HN198" s="23"/>
      <c r="HO198" s="23"/>
      <c r="HP198" s="23"/>
      <c r="HQ198" s="23"/>
      <c r="HR198" s="23"/>
      <c r="HS198" s="23"/>
      <c r="HT198" s="23"/>
      <c r="HU198" s="23"/>
      <c r="HV198" s="23"/>
      <c r="HW198" s="23"/>
    </row>
    <row r="199" spans="1:231" s="14" customFormat="1" ht="20.25" hidden="1" thickTop="1">
      <c r="A199" s="608"/>
      <c r="B199" s="2271" t="s">
        <v>3761</v>
      </c>
      <c r="C199" s="2272" t="s">
        <v>4398</v>
      </c>
      <c r="D199" s="2272">
        <v>44617</v>
      </c>
      <c r="E199" s="2273">
        <v>44627</v>
      </c>
      <c r="F199" s="1535" t="s">
        <v>5009</v>
      </c>
      <c r="G199" s="1535" t="s">
        <v>5065</v>
      </c>
      <c r="H199" s="2346" t="s">
        <v>2159</v>
      </c>
      <c r="I199" s="2343"/>
      <c r="J199" s="2343"/>
      <c r="K199" s="2343"/>
      <c r="L199" s="2124"/>
      <c r="M199" s="72"/>
      <c r="N199" s="72"/>
      <c r="O199" s="23"/>
      <c r="P199" s="23"/>
      <c r="Q199" s="23"/>
      <c r="R199" s="23"/>
      <c r="S199" s="23"/>
      <c r="T199" s="23"/>
      <c r="U199" s="23"/>
      <c r="V199" s="23"/>
      <c r="W199" s="23"/>
      <c r="X199" s="23"/>
      <c r="Y199" s="23"/>
      <c r="Z199" s="23"/>
      <c r="AA199" s="23"/>
      <c r="AB199" s="23"/>
      <c r="AC199" s="23"/>
      <c r="AD199" s="23"/>
      <c r="AE199" s="23"/>
      <c r="AF199" s="23"/>
      <c r="AG199" s="23"/>
      <c r="AH199" s="23"/>
      <c r="AI199" s="23"/>
      <c r="AJ199" s="23"/>
      <c r="AK199" s="23"/>
      <c r="AL199" s="23"/>
      <c r="AM199" s="23"/>
      <c r="AN199" s="23"/>
      <c r="AO199" s="23"/>
      <c r="AP199" s="23"/>
      <c r="AQ199" s="23"/>
      <c r="AR199" s="23"/>
      <c r="AS199" s="23"/>
      <c r="AT199" s="23"/>
      <c r="AU199" s="23"/>
      <c r="AV199" s="23"/>
      <c r="AW199" s="23"/>
      <c r="AX199" s="23"/>
      <c r="AY199" s="23"/>
      <c r="AZ199" s="23"/>
      <c r="BA199" s="23"/>
      <c r="BB199" s="23"/>
      <c r="BC199" s="23"/>
      <c r="BD199" s="23"/>
      <c r="BE199" s="23"/>
      <c r="BF199" s="23"/>
      <c r="BG199" s="23"/>
      <c r="BH199" s="23"/>
      <c r="BI199" s="23"/>
      <c r="BJ199" s="23"/>
      <c r="BK199" s="23"/>
      <c r="BL199" s="23"/>
      <c r="BM199" s="23"/>
      <c r="BN199" s="23"/>
      <c r="BO199" s="23"/>
      <c r="BP199" s="23"/>
      <c r="BQ199" s="23"/>
      <c r="BR199" s="23"/>
      <c r="BS199" s="23"/>
      <c r="BT199" s="23"/>
      <c r="BU199" s="23"/>
      <c r="BV199" s="23"/>
      <c r="BW199" s="23"/>
      <c r="BX199" s="23"/>
      <c r="BY199" s="23"/>
      <c r="BZ199" s="23"/>
      <c r="CA199" s="23"/>
      <c r="CB199" s="23"/>
      <c r="CC199" s="23"/>
      <c r="CD199" s="23"/>
      <c r="CE199" s="23"/>
      <c r="CF199" s="23"/>
      <c r="CG199" s="23"/>
      <c r="CH199" s="23"/>
      <c r="CI199" s="23"/>
      <c r="CJ199" s="23"/>
      <c r="CK199" s="23"/>
      <c r="CL199" s="23"/>
      <c r="CM199" s="23"/>
      <c r="CN199" s="23"/>
      <c r="CO199" s="23"/>
      <c r="CP199" s="23"/>
      <c r="CQ199" s="23"/>
      <c r="CR199" s="23"/>
      <c r="CS199" s="23"/>
      <c r="CT199" s="23"/>
      <c r="CU199" s="23"/>
      <c r="CV199" s="23"/>
      <c r="CW199" s="23"/>
      <c r="CX199" s="23"/>
      <c r="CY199" s="23"/>
      <c r="CZ199" s="23"/>
      <c r="DA199" s="23"/>
      <c r="DB199" s="23"/>
      <c r="DC199" s="23"/>
      <c r="DD199" s="23"/>
      <c r="DE199" s="23"/>
      <c r="DF199" s="23"/>
      <c r="DG199" s="23"/>
      <c r="DH199" s="23"/>
      <c r="DI199" s="23"/>
      <c r="DJ199" s="23"/>
      <c r="DK199" s="23"/>
      <c r="DL199" s="23"/>
      <c r="DM199" s="23"/>
      <c r="DN199" s="23"/>
      <c r="DO199" s="23"/>
      <c r="DP199" s="23"/>
      <c r="DQ199" s="23"/>
      <c r="DR199" s="23"/>
      <c r="DS199" s="23"/>
      <c r="DT199" s="23"/>
      <c r="DU199" s="23"/>
      <c r="DV199" s="23"/>
      <c r="DW199" s="23"/>
      <c r="DX199" s="23"/>
      <c r="DY199" s="23"/>
      <c r="DZ199" s="23"/>
      <c r="EA199" s="23"/>
      <c r="EB199" s="23"/>
      <c r="EC199" s="23"/>
      <c r="ED199" s="23"/>
      <c r="EE199" s="23"/>
      <c r="EF199" s="23"/>
      <c r="EG199" s="23"/>
      <c r="EH199" s="23"/>
      <c r="EI199" s="23"/>
      <c r="EJ199" s="23"/>
      <c r="EK199" s="23"/>
      <c r="EL199" s="23"/>
      <c r="EM199" s="23"/>
      <c r="EN199" s="23"/>
      <c r="EO199" s="23"/>
      <c r="EP199" s="23"/>
      <c r="EQ199" s="23"/>
      <c r="ER199" s="23"/>
      <c r="ES199" s="23"/>
      <c r="ET199" s="23"/>
      <c r="EU199" s="23"/>
      <c r="EV199" s="23"/>
      <c r="EW199" s="23"/>
      <c r="EX199" s="23"/>
      <c r="EY199" s="23"/>
      <c r="EZ199" s="23"/>
      <c r="FA199" s="23"/>
      <c r="FB199" s="23"/>
      <c r="FC199" s="23"/>
      <c r="FD199" s="23"/>
      <c r="FE199" s="23"/>
      <c r="FF199" s="23"/>
      <c r="FG199" s="23"/>
      <c r="FH199" s="23"/>
      <c r="FI199" s="23"/>
      <c r="FJ199" s="23"/>
      <c r="FK199" s="23"/>
      <c r="FL199" s="23"/>
      <c r="FM199" s="23"/>
      <c r="FN199" s="23"/>
      <c r="FO199" s="23"/>
      <c r="FP199" s="23"/>
      <c r="FQ199" s="23"/>
      <c r="FR199" s="23"/>
      <c r="FS199" s="23"/>
      <c r="FT199" s="23"/>
      <c r="FU199" s="23"/>
      <c r="FV199" s="23"/>
      <c r="FW199" s="23"/>
      <c r="FX199" s="23"/>
      <c r="FY199" s="23"/>
      <c r="FZ199" s="23"/>
      <c r="GA199" s="23"/>
      <c r="GB199" s="23"/>
      <c r="GC199" s="23"/>
      <c r="GD199" s="23"/>
      <c r="GE199" s="23"/>
      <c r="GF199" s="23"/>
      <c r="GG199" s="23"/>
      <c r="GH199" s="23"/>
      <c r="GI199" s="23"/>
      <c r="GJ199" s="23"/>
      <c r="GK199" s="23"/>
      <c r="GL199" s="23"/>
      <c r="GM199" s="23"/>
      <c r="GN199" s="23"/>
      <c r="GO199" s="23"/>
      <c r="GP199" s="23"/>
      <c r="GQ199" s="23"/>
      <c r="GR199" s="23"/>
      <c r="GS199" s="23"/>
      <c r="GT199" s="23"/>
      <c r="GU199" s="23"/>
      <c r="GV199" s="23"/>
      <c r="GW199" s="23"/>
      <c r="GX199" s="23"/>
      <c r="GY199" s="23"/>
      <c r="GZ199" s="23"/>
      <c r="HA199" s="23"/>
      <c r="HB199" s="23"/>
      <c r="HC199" s="23"/>
      <c r="HD199" s="23"/>
      <c r="HE199" s="23"/>
      <c r="HF199" s="23"/>
      <c r="HG199" s="23"/>
      <c r="HH199" s="23"/>
      <c r="HI199" s="23"/>
      <c r="HJ199" s="23"/>
      <c r="HK199" s="23"/>
      <c r="HL199" s="23"/>
      <c r="HM199" s="23"/>
      <c r="HN199" s="23"/>
      <c r="HO199" s="23"/>
      <c r="HP199" s="23"/>
      <c r="HQ199" s="23"/>
      <c r="HR199" s="23"/>
      <c r="HS199" s="23"/>
      <c r="HT199" s="23"/>
      <c r="HU199" s="23"/>
      <c r="HV199" s="23"/>
      <c r="HW199" s="23"/>
    </row>
    <row r="200" spans="1:231" s="14" customFormat="1" ht="20.25" hidden="1" thickBot="1">
      <c r="A200" s="608"/>
      <c r="B200" s="1477"/>
      <c r="C200" s="1478"/>
      <c r="D200" s="1478"/>
      <c r="E200" s="2278"/>
      <c r="F200" s="2333"/>
      <c r="G200" s="2333"/>
      <c r="H200" s="2333"/>
      <c r="I200" s="2345"/>
      <c r="J200" s="2345"/>
      <c r="K200" s="2345"/>
      <c r="L200" s="2124"/>
      <c r="M200" s="72"/>
      <c r="N200" s="72"/>
      <c r="O200" s="23"/>
      <c r="P200" s="23"/>
      <c r="Q200" s="23"/>
      <c r="R200" s="23"/>
      <c r="S200" s="23"/>
      <c r="T200" s="23"/>
      <c r="U200" s="23"/>
      <c r="V200" s="23"/>
      <c r="W200" s="23"/>
      <c r="X200" s="23"/>
      <c r="Y200" s="23"/>
      <c r="Z200" s="23"/>
      <c r="AA200" s="23"/>
      <c r="AB200" s="23"/>
      <c r="AC200" s="23"/>
      <c r="AD200" s="23"/>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23"/>
      <c r="BK200" s="23"/>
      <c r="BL200" s="23"/>
      <c r="BM200" s="23"/>
      <c r="BN200" s="23"/>
      <c r="BO200" s="23"/>
      <c r="BP200" s="23"/>
      <c r="BQ200" s="23"/>
      <c r="BR200" s="23"/>
      <c r="BS200" s="23"/>
      <c r="BT200" s="23"/>
      <c r="BU200" s="23"/>
      <c r="BV200" s="23"/>
      <c r="BW200" s="23"/>
      <c r="BX200" s="23"/>
      <c r="BY200" s="23"/>
      <c r="BZ200" s="23"/>
      <c r="CA200" s="23"/>
      <c r="CB200" s="23"/>
      <c r="CC200" s="23"/>
      <c r="CD200" s="23"/>
      <c r="CE200" s="23"/>
      <c r="CF200" s="23"/>
      <c r="CG200" s="23"/>
      <c r="CH200" s="23"/>
      <c r="CI200" s="23"/>
      <c r="CJ200" s="23"/>
      <c r="CK200" s="23"/>
      <c r="CL200" s="23"/>
      <c r="CM200" s="23"/>
      <c r="CN200" s="23"/>
      <c r="CO200" s="23"/>
      <c r="CP200" s="23"/>
      <c r="CQ200" s="23"/>
      <c r="CR200" s="23"/>
      <c r="CS200" s="23"/>
      <c r="CT200" s="23"/>
      <c r="CU200" s="23"/>
      <c r="CV200" s="23"/>
      <c r="CW200" s="23"/>
      <c r="CX200" s="23"/>
      <c r="CY200" s="23"/>
      <c r="CZ200" s="23"/>
      <c r="DA200" s="23"/>
      <c r="DB200" s="23"/>
      <c r="DC200" s="23"/>
      <c r="DD200" s="23"/>
      <c r="DE200" s="23"/>
      <c r="DF200" s="23"/>
      <c r="DG200" s="23"/>
      <c r="DH200" s="23"/>
      <c r="DI200" s="23"/>
      <c r="DJ200" s="23"/>
      <c r="DK200" s="23"/>
      <c r="DL200" s="23"/>
      <c r="DM200" s="23"/>
      <c r="DN200" s="23"/>
      <c r="DO200" s="23"/>
      <c r="DP200" s="23"/>
      <c r="DQ200" s="23"/>
      <c r="DR200" s="23"/>
      <c r="DS200" s="23"/>
      <c r="DT200" s="23"/>
      <c r="DU200" s="23"/>
      <c r="DV200" s="23"/>
      <c r="DW200" s="23"/>
      <c r="DX200" s="23"/>
      <c r="DY200" s="23"/>
      <c r="DZ200" s="23"/>
      <c r="EA200" s="23"/>
      <c r="EB200" s="23"/>
      <c r="EC200" s="23"/>
      <c r="ED200" s="23"/>
      <c r="EE200" s="23"/>
      <c r="EF200" s="23"/>
      <c r="EG200" s="23"/>
      <c r="EH200" s="23"/>
      <c r="EI200" s="23"/>
      <c r="EJ200" s="23"/>
      <c r="EK200" s="23"/>
      <c r="EL200" s="23"/>
      <c r="EM200" s="23"/>
      <c r="EN200" s="23"/>
      <c r="EO200" s="23"/>
      <c r="EP200" s="23"/>
      <c r="EQ200" s="23"/>
      <c r="ER200" s="23"/>
      <c r="ES200" s="23"/>
      <c r="ET200" s="23"/>
      <c r="EU200" s="23"/>
      <c r="EV200" s="23"/>
      <c r="EW200" s="23"/>
      <c r="EX200" s="23"/>
      <c r="EY200" s="23"/>
      <c r="EZ200" s="23"/>
      <c r="FA200" s="23"/>
      <c r="FB200" s="23"/>
      <c r="FC200" s="23"/>
      <c r="FD200" s="23"/>
      <c r="FE200" s="23"/>
      <c r="FF200" s="23"/>
      <c r="FG200" s="23"/>
      <c r="FH200" s="23"/>
      <c r="FI200" s="23"/>
      <c r="FJ200" s="23"/>
      <c r="FK200" s="23"/>
      <c r="FL200" s="23"/>
      <c r="FM200" s="23"/>
      <c r="FN200" s="23"/>
      <c r="FO200" s="23"/>
      <c r="FP200" s="23"/>
      <c r="FQ200" s="23"/>
      <c r="FR200" s="23"/>
      <c r="FS200" s="23"/>
      <c r="FT200" s="23"/>
      <c r="FU200" s="23"/>
      <c r="FV200" s="23"/>
      <c r="FW200" s="23"/>
      <c r="FX200" s="23"/>
      <c r="FY200" s="23"/>
      <c r="FZ200" s="23"/>
      <c r="GA200" s="23"/>
      <c r="GB200" s="23"/>
      <c r="GC200" s="23"/>
      <c r="GD200" s="23"/>
      <c r="GE200" s="23"/>
      <c r="GF200" s="23"/>
      <c r="GG200" s="23"/>
      <c r="GH200" s="23"/>
      <c r="GI200" s="23"/>
      <c r="GJ200" s="23"/>
      <c r="GK200" s="23"/>
      <c r="GL200" s="23"/>
      <c r="GM200" s="23"/>
      <c r="GN200" s="23"/>
      <c r="GO200" s="23"/>
      <c r="GP200" s="23"/>
      <c r="GQ200" s="23"/>
      <c r="GR200" s="23"/>
      <c r="GS200" s="23"/>
      <c r="GT200" s="23"/>
      <c r="GU200" s="23"/>
      <c r="GV200" s="23"/>
      <c r="GW200" s="23"/>
      <c r="GX200" s="23"/>
      <c r="GY200" s="23"/>
      <c r="GZ200" s="23"/>
      <c r="HA200" s="23"/>
      <c r="HB200" s="23"/>
      <c r="HC200" s="23"/>
      <c r="HD200" s="23"/>
      <c r="HE200" s="23"/>
      <c r="HF200" s="23"/>
      <c r="HG200" s="23"/>
      <c r="HH200" s="23"/>
      <c r="HI200" s="23"/>
      <c r="HJ200" s="23"/>
      <c r="HK200" s="23"/>
      <c r="HL200" s="23"/>
      <c r="HM200" s="23"/>
      <c r="HN200" s="23"/>
      <c r="HO200" s="23"/>
      <c r="HP200" s="23"/>
      <c r="HQ200" s="23"/>
      <c r="HR200" s="23"/>
      <c r="HS200" s="23"/>
      <c r="HT200" s="23"/>
      <c r="HU200" s="23"/>
      <c r="HV200" s="23"/>
      <c r="HW200" s="23"/>
    </row>
    <row r="201" spans="1:231" s="14" customFormat="1" ht="21" hidden="1" thickTop="1" thickBot="1">
      <c r="A201" s="608"/>
      <c r="B201" s="2271" t="s">
        <v>3337</v>
      </c>
      <c r="C201" s="2272" t="s">
        <v>4402</v>
      </c>
      <c r="D201" s="1478">
        <v>44619</v>
      </c>
      <c r="E201" s="2273">
        <v>44626</v>
      </c>
      <c r="F201" s="1535" t="s">
        <v>5012</v>
      </c>
      <c r="G201" s="1535" t="s">
        <v>5066</v>
      </c>
      <c r="H201" s="1535">
        <v>44628</v>
      </c>
      <c r="I201" s="2332">
        <f>H201+23</f>
        <v>44651</v>
      </c>
      <c r="J201" s="2332">
        <f>H201+27</f>
        <v>44655</v>
      </c>
      <c r="K201" s="2332">
        <f>H201+30</f>
        <v>44658</v>
      </c>
      <c r="L201" s="2124"/>
      <c r="M201" s="72"/>
      <c r="N201" s="72"/>
      <c r="O201" s="23"/>
      <c r="P201" s="23"/>
      <c r="Q201" s="23"/>
      <c r="R201" s="23"/>
      <c r="S201" s="23"/>
      <c r="T201" s="23"/>
      <c r="U201" s="23"/>
      <c r="V201" s="23"/>
      <c r="W201" s="23"/>
      <c r="X201" s="23"/>
      <c r="Y201" s="23"/>
      <c r="Z201" s="23"/>
      <c r="AA201" s="23"/>
      <c r="AB201" s="23"/>
      <c r="AC201" s="23"/>
      <c r="AD201" s="23"/>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c r="BG201" s="23"/>
      <c r="BH201" s="23"/>
      <c r="BI201" s="23"/>
      <c r="BJ201" s="23"/>
      <c r="BK201" s="23"/>
      <c r="BL201" s="23"/>
      <c r="BM201" s="23"/>
      <c r="BN201" s="23"/>
      <c r="BO201" s="23"/>
      <c r="BP201" s="23"/>
      <c r="BQ201" s="23"/>
      <c r="BR201" s="23"/>
      <c r="BS201" s="23"/>
      <c r="BT201" s="23"/>
      <c r="BU201" s="23"/>
      <c r="BV201" s="23"/>
      <c r="BW201" s="23"/>
      <c r="BX201" s="23"/>
      <c r="BY201" s="23"/>
      <c r="BZ201" s="23"/>
      <c r="CA201" s="23"/>
      <c r="CB201" s="23"/>
      <c r="CC201" s="23"/>
      <c r="CD201" s="23"/>
      <c r="CE201" s="23"/>
      <c r="CF201" s="23"/>
      <c r="CG201" s="23"/>
      <c r="CH201" s="23"/>
      <c r="CI201" s="23"/>
      <c r="CJ201" s="23"/>
      <c r="CK201" s="23"/>
      <c r="CL201" s="23"/>
      <c r="CM201" s="23"/>
      <c r="CN201" s="23"/>
      <c r="CO201" s="23"/>
      <c r="CP201" s="23"/>
      <c r="CQ201" s="23"/>
      <c r="CR201" s="23"/>
      <c r="CS201" s="23"/>
      <c r="CT201" s="23"/>
      <c r="CU201" s="23"/>
      <c r="CV201" s="23"/>
      <c r="CW201" s="23"/>
      <c r="CX201" s="23"/>
      <c r="CY201" s="23"/>
      <c r="CZ201" s="23"/>
      <c r="DA201" s="23"/>
      <c r="DB201" s="23"/>
      <c r="DC201" s="23"/>
      <c r="DD201" s="23"/>
      <c r="DE201" s="23"/>
      <c r="DF201" s="23"/>
      <c r="DG201" s="23"/>
      <c r="DH201" s="23"/>
      <c r="DI201" s="23"/>
      <c r="DJ201" s="23"/>
      <c r="DK201" s="23"/>
      <c r="DL201" s="23"/>
      <c r="DM201" s="23"/>
      <c r="DN201" s="23"/>
      <c r="DO201" s="23"/>
      <c r="DP201" s="23"/>
      <c r="DQ201" s="23"/>
      <c r="DR201" s="23"/>
      <c r="DS201" s="23"/>
      <c r="DT201" s="23"/>
      <c r="DU201" s="23"/>
      <c r="DV201" s="23"/>
      <c r="DW201" s="23"/>
      <c r="DX201" s="23"/>
      <c r="DY201" s="23"/>
      <c r="DZ201" s="23"/>
      <c r="EA201" s="23"/>
      <c r="EB201" s="23"/>
      <c r="EC201" s="23"/>
      <c r="ED201" s="23"/>
      <c r="EE201" s="23"/>
      <c r="EF201" s="23"/>
      <c r="EG201" s="23"/>
      <c r="EH201" s="23"/>
      <c r="EI201" s="23"/>
      <c r="EJ201" s="23"/>
      <c r="EK201" s="23"/>
      <c r="EL201" s="23"/>
      <c r="EM201" s="23"/>
      <c r="EN201" s="23"/>
      <c r="EO201" s="23"/>
      <c r="EP201" s="23"/>
      <c r="EQ201" s="23"/>
      <c r="ER201" s="23"/>
      <c r="ES201" s="23"/>
      <c r="ET201" s="23"/>
      <c r="EU201" s="23"/>
      <c r="EV201" s="23"/>
      <c r="EW201" s="23"/>
      <c r="EX201" s="23"/>
      <c r="EY201" s="23"/>
      <c r="EZ201" s="23"/>
      <c r="FA201" s="23"/>
      <c r="FB201" s="23"/>
      <c r="FC201" s="23"/>
      <c r="FD201" s="23"/>
      <c r="FE201" s="23"/>
      <c r="FF201" s="23"/>
      <c r="FG201" s="23"/>
      <c r="FH201" s="23"/>
      <c r="FI201" s="23"/>
      <c r="FJ201" s="23"/>
      <c r="FK201" s="23"/>
      <c r="FL201" s="23"/>
      <c r="FM201" s="23"/>
      <c r="FN201" s="23"/>
      <c r="FO201" s="23"/>
      <c r="FP201" s="23"/>
      <c r="FQ201" s="23"/>
      <c r="FR201" s="23"/>
      <c r="FS201" s="23"/>
      <c r="FT201" s="23"/>
      <c r="FU201" s="23"/>
      <c r="FV201" s="23"/>
      <c r="FW201" s="23"/>
      <c r="FX201" s="23"/>
      <c r="FY201" s="23"/>
      <c r="FZ201" s="23"/>
      <c r="GA201" s="23"/>
      <c r="GB201" s="23"/>
      <c r="GC201" s="23"/>
      <c r="GD201" s="23"/>
      <c r="GE201" s="23"/>
      <c r="GF201" s="23"/>
      <c r="GG201" s="23"/>
      <c r="GH201" s="23"/>
      <c r="GI201" s="23"/>
      <c r="GJ201" s="23"/>
      <c r="GK201" s="23"/>
      <c r="GL201" s="23"/>
      <c r="GM201" s="23"/>
      <c r="GN201" s="23"/>
      <c r="GO201" s="23"/>
      <c r="GP201" s="23"/>
      <c r="GQ201" s="23"/>
      <c r="GR201" s="23"/>
      <c r="GS201" s="23"/>
      <c r="GT201" s="23"/>
      <c r="GU201" s="23"/>
      <c r="GV201" s="23"/>
      <c r="GW201" s="23"/>
      <c r="GX201" s="23"/>
      <c r="GY201" s="23"/>
      <c r="GZ201" s="23"/>
      <c r="HA201" s="23"/>
      <c r="HB201" s="23"/>
      <c r="HC201" s="23"/>
      <c r="HD201" s="23"/>
      <c r="HE201" s="23"/>
      <c r="HF201" s="23"/>
      <c r="HG201" s="23"/>
      <c r="HH201" s="23"/>
      <c r="HI201" s="23"/>
      <c r="HJ201" s="23"/>
      <c r="HK201" s="23"/>
      <c r="HL201" s="23"/>
      <c r="HM201" s="23"/>
      <c r="HN201" s="23"/>
      <c r="HO201" s="23"/>
      <c r="HP201" s="23"/>
      <c r="HQ201" s="23"/>
      <c r="HR201" s="23"/>
      <c r="HS201" s="23"/>
      <c r="HT201" s="23"/>
      <c r="HU201" s="23"/>
      <c r="HV201" s="23"/>
      <c r="HW201" s="23"/>
    </row>
    <row r="202" spans="1:231" s="14" customFormat="1" ht="21" hidden="1" thickTop="1" thickBot="1">
      <c r="A202" s="608"/>
      <c r="B202" s="1477"/>
      <c r="C202" s="1478"/>
      <c r="D202" s="1478"/>
      <c r="E202" s="2278"/>
      <c r="F202" s="2333"/>
      <c r="G202" s="2333"/>
      <c r="H202" s="2333"/>
      <c r="I202" s="2333"/>
      <c r="J202" s="2333"/>
      <c r="K202" s="2333"/>
      <c r="L202" s="2124"/>
      <c r="M202" s="72"/>
      <c r="N202" s="72"/>
      <c r="O202" s="23"/>
      <c r="P202" s="23"/>
      <c r="Q202" s="23"/>
      <c r="R202" s="23"/>
      <c r="S202" s="23"/>
      <c r="T202" s="23"/>
      <c r="U202" s="23"/>
      <c r="V202" s="23"/>
      <c r="W202" s="23"/>
      <c r="X202" s="23"/>
      <c r="Y202" s="23"/>
      <c r="Z202" s="23"/>
      <c r="AA202" s="23"/>
      <c r="AB202" s="23"/>
      <c r="AC202" s="23"/>
      <c r="AD202" s="23"/>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row>
    <row r="203" spans="1:231" s="14" customFormat="1" ht="20.25" hidden="1" thickTop="1">
      <c r="A203" s="608"/>
      <c r="B203" s="2271" t="s">
        <v>2803</v>
      </c>
      <c r="C203" s="2272" t="s">
        <v>4403</v>
      </c>
      <c r="D203" s="2272">
        <v>44623</v>
      </c>
      <c r="E203" s="2304">
        <v>44632</v>
      </c>
      <c r="F203" s="1535" t="s">
        <v>5013</v>
      </c>
      <c r="G203" s="1535" t="s">
        <v>5067</v>
      </c>
      <c r="H203" s="1535">
        <v>44631</v>
      </c>
      <c r="I203" s="2332">
        <f>H203+23</f>
        <v>44654</v>
      </c>
      <c r="J203" s="2332">
        <f>H203+27</f>
        <v>44658</v>
      </c>
      <c r="K203" s="2332">
        <f>H203+30</f>
        <v>44661</v>
      </c>
      <c r="L203" s="2124"/>
      <c r="M203" s="72"/>
      <c r="N203" s="72"/>
      <c r="O203" s="23"/>
      <c r="P203" s="23"/>
      <c r="Q203" s="23"/>
      <c r="R203" s="23"/>
      <c r="S203" s="23"/>
      <c r="T203" s="23"/>
      <c r="U203" s="23"/>
      <c r="V203" s="23"/>
      <c r="W203" s="23"/>
      <c r="X203" s="23"/>
      <c r="Y203" s="23"/>
      <c r="Z203" s="23"/>
      <c r="AA203" s="23"/>
      <c r="AB203" s="23"/>
      <c r="AC203" s="23"/>
      <c r="AD203" s="23"/>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row>
    <row r="204" spans="1:231" s="14" customFormat="1" ht="20.25" hidden="1" thickBot="1">
      <c r="A204" s="608"/>
      <c r="B204" s="1477"/>
      <c r="C204" s="1478"/>
      <c r="D204" s="1478"/>
      <c r="E204" s="2278"/>
      <c r="F204" s="2333"/>
      <c r="G204" s="2333"/>
      <c r="H204" s="2333"/>
      <c r="I204" s="2333"/>
      <c r="J204" s="2333"/>
      <c r="K204" s="2333"/>
      <c r="L204" s="2124"/>
      <c r="M204" s="72"/>
      <c r="N204" s="72"/>
      <c r="O204" s="23"/>
      <c r="P204" s="23"/>
      <c r="Q204" s="23"/>
      <c r="R204" s="23"/>
      <c r="S204" s="23"/>
      <c r="T204" s="23"/>
      <c r="U204" s="23"/>
      <c r="V204" s="23"/>
      <c r="W204" s="23"/>
      <c r="X204" s="23"/>
      <c r="Y204" s="23"/>
      <c r="Z204" s="23"/>
      <c r="AA204" s="23"/>
      <c r="AB204" s="23"/>
      <c r="AC204" s="23"/>
      <c r="AD204" s="23"/>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row>
    <row r="205" spans="1:231" s="14" customFormat="1" ht="20.25" hidden="1" thickTop="1">
      <c r="A205" s="608"/>
      <c r="B205" s="2271"/>
      <c r="C205" s="2272"/>
      <c r="D205" s="2272"/>
      <c r="E205" s="2304"/>
      <c r="F205" s="1535" t="s">
        <v>4921</v>
      </c>
      <c r="G205" s="1535" t="s">
        <v>5068</v>
      </c>
      <c r="H205" s="1535">
        <v>44642</v>
      </c>
      <c r="I205" s="2332">
        <f>H205+23</f>
        <v>44665</v>
      </c>
      <c r="J205" s="2332">
        <f>H205+27</f>
        <v>44669</v>
      </c>
      <c r="K205" s="2332">
        <f>H205+30</f>
        <v>44672</v>
      </c>
      <c r="L205" s="2124"/>
      <c r="M205" s="72"/>
      <c r="N205" s="72"/>
      <c r="O205" s="23"/>
      <c r="P205" s="23"/>
      <c r="Q205" s="23"/>
      <c r="R205" s="23"/>
      <c r="S205" s="23"/>
      <c r="T205" s="23"/>
      <c r="U205" s="23"/>
      <c r="V205" s="23"/>
      <c r="W205" s="23"/>
      <c r="X205" s="23"/>
      <c r="Y205" s="23"/>
      <c r="Z205" s="23"/>
      <c r="AA205" s="23"/>
      <c r="AB205" s="23"/>
      <c r="AC205" s="23"/>
      <c r="AD205" s="23"/>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c r="DB205" s="23"/>
      <c r="DC205" s="23"/>
      <c r="DD205" s="23"/>
      <c r="DE205" s="23"/>
      <c r="DF205" s="23"/>
      <c r="DG205" s="23"/>
      <c r="DH205" s="23"/>
      <c r="DI205" s="23"/>
      <c r="DJ205" s="23"/>
      <c r="DK205" s="23"/>
      <c r="DL205" s="23"/>
      <c r="DM205" s="23"/>
      <c r="DN205" s="23"/>
      <c r="DO205" s="23"/>
      <c r="DP205" s="23"/>
      <c r="DQ205" s="23"/>
      <c r="DR205" s="23"/>
      <c r="DS205" s="23"/>
      <c r="DT205" s="23"/>
      <c r="DU205" s="23"/>
      <c r="DV205" s="23"/>
      <c r="DW205" s="23"/>
      <c r="DX205" s="23"/>
      <c r="DY205" s="23"/>
      <c r="DZ205" s="23"/>
      <c r="EA205" s="23"/>
      <c r="EB205" s="23"/>
      <c r="EC205" s="23"/>
      <c r="ED205" s="23"/>
      <c r="EE205" s="23"/>
      <c r="EF205" s="23"/>
      <c r="EG205" s="23"/>
      <c r="EH205" s="23"/>
      <c r="EI205" s="23"/>
      <c r="EJ205" s="23"/>
      <c r="EK205" s="23"/>
      <c r="EL205" s="23"/>
      <c r="EM205" s="23"/>
      <c r="EN205" s="23"/>
      <c r="EO205" s="23"/>
      <c r="EP205" s="23"/>
      <c r="EQ205" s="23"/>
      <c r="ER205" s="23"/>
      <c r="ES205" s="23"/>
      <c r="ET205" s="23"/>
      <c r="EU205" s="23"/>
      <c r="EV205" s="23"/>
      <c r="EW205" s="23"/>
      <c r="EX205" s="23"/>
      <c r="EY205" s="23"/>
      <c r="EZ205" s="23"/>
      <c r="FA205" s="23"/>
      <c r="FB205" s="23"/>
      <c r="FC205" s="23"/>
      <c r="FD205" s="23"/>
      <c r="FE205" s="23"/>
      <c r="FF205" s="23"/>
      <c r="FG205" s="23"/>
      <c r="FH205" s="23"/>
      <c r="FI205" s="23"/>
      <c r="FJ205" s="23"/>
      <c r="FK205" s="23"/>
      <c r="FL205" s="23"/>
      <c r="FM205" s="23"/>
      <c r="FN205" s="23"/>
      <c r="FO205" s="23"/>
      <c r="FP205" s="23"/>
      <c r="FQ205" s="23"/>
      <c r="FR205" s="23"/>
      <c r="FS205" s="23"/>
      <c r="FT205" s="23"/>
      <c r="FU205" s="23"/>
      <c r="FV205" s="23"/>
      <c r="FW205" s="23"/>
      <c r="FX205" s="23"/>
      <c r="FY205" s="23"/>
      <c r="FZ205" s="23"/>
      <c r="GA205" s="23"/>
      <c r="GB205" s="23"/>
      <c r="GC205" s="23"/>
      <c r="GD205" s="23"/>
      <c r="GE205" s="23"/>
      <c r="GF205" s="23"/>
      <c r="GG205" s="23"/>
      <c r="GH205" s="23"/>
      <c r="GI205" s="23"/>
      <c r="GJ205" s="23"/>
      <c r="GK205" s="23"/>
      <c r="GL205" s="23"/>
      <c r="GM205" s="23"/>
      <c r="GN205" s="23"/>
      <c r="GO205" s="23"/>
      <c r="GP205" s="23"/>
      <c r="GQ205" s="23"/>
      <c r="GR205" s="23"/>
      <c r="GS205" s="23"/>
      <c r="GT205" s="23"/>
      <c r="GU205" s="23"/>
      <c r="GV205" s="23"/>
      <c r="GW205" s="23"/>
      <c r="GX205" s="23"/>
      <c r="GY205" s="23"/>
      <c r="GZ205" s="23"/>
      <c r="HA205" s="23"/>
      <c r="HB205" s="23"/>
      <c r="HC205" s="23"/>
      <c r="HD205" s="23"/>
      <c r="HE205" s="23"/>
      <c r="HF205" s="23"/>
      <c r="HG205" s="23"/>
      <c r="HH205" s="23"/>
      <c r="HI205" s="23"/>
      <c r="HJ205" s="23"/>
      <c r="HK205" s="23"/>
      <c r="HL205" s="23"/>
      <c r="HM205" s="23"/>
      <c r="HN205" s="23"/>
      <c r="HO205" s="23"/>
      <c r="HP205" s="23"/>
      <c r="HQ205" s="23"/>
      <c r="HR205" s="23"/>
      <c r="HS205" s="23"/>
      <c r="HT205" s="23"/>
      <c r="HU205" s="23"/>
      <c r="HV205" s="23"/>
      <c r="HW205" s="23"/>
    </row>
    <row r="206" spans="1:231" s="14" customFormat="1" ht="20.25" hidden="1" thickBot="1">
      <c r="A206" s="608"/>
      <c r="B206" s="1477"/>
      <c r="C206" s="1478"/>
      <c r="D206" s="1478"/>
      <c r="E206" s="2278"/>
      <c r="F206" s="2333"/>
      <c r="G206" s="2333"/>
      <c r="H206" s="2333"/>
      <c r="I206" s="2333"/>
      <c r="J206" s="2333"/>
      <c r="K206" s="2333"/>
      <c r="L206" s="2124"/>
      <c r="M206" s="72"/>
      <c r="N206" s="72"/>
      <c r="O206" s="23"/>
      <c r="P206" s="23"/>
      <c r="Q206" s="23"/>
      <c r="R206" s="23"/>
      <c r="S206" s="23"/>
      <c r="T206" s="23"/>
      <c r="U206" s="23"/>
      <c r="V206" s="23"/>
      <c r="W206" s="23"/>
      <c r="X206" s="23"/>
      <c r="Y206" s="23"/>
      <c r="Z206" s="23"/>
      <c r="AA206" s="23"/>
      <c r="AB206" s="23"/>
      <c r="AC206" s="23"/>
      <c r="AD206" s="23"/>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23"/>
      <c r="DX206" s="23"/>
      <c r="DY206" s="23"/>
      <c r="DZ206" s="23"/>
      <c r="EA206" s="23"/>
      <c r="EB206" s="23"/>
      <c r="EC206" s="23"/>
      <c r="ED206" s="23"/>
      <c r="EE206" s="23"/>
      <c r="EF206" s="23"/>
      <c r="EG206" s="23"/>
      <c r="EH206" s="23"/>
      <c r="EI206" s="23"/>
      <c r="EJ206" s="23"/>
      <c r="EK206" s="23"/>
      <c r="EL206" s="23"/>
      <c r="EM206" s="23"/>
      <c r="EN206" s="23"/>
      <c r="EO206" s="23"/>
      <c r="EP206" s="23"/>
      <c r="EQ206" s="23"/>
      <c r="ER206" s="23"/>
      <c r="ES206" s="23"/>
      <c r="ET206" s="23"/>
      <c r="EU206" s="23"/>
      <c r="EV206" s="23"/>
      <c r="EW206" s="23"/>
      <c r="EX206" s="23"/>
      <c r="EY206" s="23"/>
      <c r="EZ206" s="23"/>
      <c r="FA206" s="23"/>
      <c r="FB206" s="23"/>
      <c r="FC206" s="23"/>
      <c r="FD206" s="23"/>
      <c r="FE206" s="23"/>
      <c r="FF206" s="23"/>
      <c r="FG206" s="23"/>
      <c r="FH206" s="23"/>
      <c r="FI206" s="23"/>
      <c r="FJ206" s="23"/>
      <c r="FK206" s="23"/>
      <c r="FL206" s="23"/>
      <c r="FM206" s="23"/>
      <c r="FN206" s="23"/>
      <c r="FO206" s="23"/>
      <c r="FP206" s="23"/>
      <c r="FQ206" s="23"/>
      <c r="FR206" s="23"/>
      <c r="FS206" s="23"/>
      <c r="FT206" s="23"/>
      <c r="FU206" s="23"/>
      <c r="FV206" s="23"/>
      <c r="FW206" s="23"/>
      <c r="FX206" s="23"/>
      <c r="FY206" s="23"/>
      <c r="FZ206" s="23"/>
      <c r="GA206" s="23"/>
      <c r="GB206" s="23"/>
      <c r="GC206" s="23"/>
      <c r="GD206" s="23"/>
      <c r="GE206" s="23"/>
      <c r="GF206" s="23"/>
      <c r="GG206" s="23"/>
      <c r="GH206" s="23"/>
      <c r="GI206" s="23"/>
      <c r="GJ206" s="23"/>
      <c r="GK206" s="23"/>
      <c r="GL206" s="23"/>
      <c r="GM206" s="23"/>
      <c r="GN206" s="23"/>
      <c r="GO206" s="23"/>
      <c r="GP206" s="23"/>
      <c r="GQ206" s="23"/>
      <c r="GR206" s="23"/>
      <c r="GS206" s="23"/>
      <c r="GT206" s="23"/>
      <c r="GU206" s="23"/>
      <c r="GV206" s="23"/>
      <c r="GW206" s="23"/>
      <c r="GX206" s="23"/>
      <c r="GY206" s="23"/>
      <c r="GZ206" s="23"/>
      <c r="HA206" s="23"/>
      <c r="HB206" s="23"/>
      <c r="HC206" s="23"/>
      <c r="HD206" s="23"/>
      <c r="HE206" s="23"/>
      <c r="HF206" s="23"/>
      <c r="HG206" s="23"/>
      <c r="HH206" s="23"/>
      <c r="HI206" s="23"/>
      <c r="HJ206" s="23"/>
      <c r="HK206" s="23"/>
      <c r="HL206" s="23"/>
      <c r="HM206" s="23"/>
      <c r="HN206" s="23"/>
      <c r="HO206" s="23"/>
      <c r="HP206" s="23"/>
      <c r="HQ206" s="23"/>
      <c r="HR206" s="23"/>
      <c r="HS206" s="23"/>
      <c r="HT206" s="23"/>
      <c r="HU206" s="23"/>
      <c r="HV206" s="23"/>
      <c r="HW206" s="23"/>
    </row>
    <row r="207" spans="1:231" s="14" customFormat="1" ht="20.25" hidden="1" thickTop="1">
      <c r="A207" s="608"/>
      <c r="B207" s="2271" t="s">
        <v>3339</v>
      </c>
      <c r="C207" s="2272" t="s">
        <v>4858</v>
      </c>
      <c r="D207" s="2272">
        <v>44637</v>
      </c>
      <c r="E207" s="2304">
        <v>44648</v>
      </c>
      <c r="F207" s="1535" t="s">
        <v>4325</v>
      </c>
      <c r="G207" s="1535" t="s">
        <v>5069</v>
      </c>
      <c r="H207" s="1535">
        <v>44659</v>
      </c>
      <c r="I207" s="2332">
        <f t="shared" ref="I207" si="132">H207+23</f>
        <v>44682</v>
      </c>
      <c r="J207" s="2332">
        <f t="shared" ref="J207" si="133">H207+27</f>
        <v>44686</v>
      </c>
      <c r="K207" s="2332">
        <f t="shared" ref="K207" si="134">H207+30</f>
        <v>44689</v>
      </c>
      <c r="L207" s="2124"/>
      <c r="M207" s="72"/>
      <c r="N207" s="72"/>
      <c r="O207" s="23"/>
      <c r="P207" s="23"/>
      <c r="Q207" s="23"/>
      <c r="R207" s="23"/>
      <c r="S207" s="23"/>
      <c r="T207" s="23"/>
      <c r="U207" s="23"/>
      <c r="V207" s="23"/>
      <c r="W207" s="23"/>
      <c r="X207" s="23"/>
      <c r="Y207" s="23"/>
      <c r="Z207" s="23"/>
      <c r="AA207" s="23"/>
      <c r="AB207" s="23"/>
      <c r="AC207" s="23"/>
      <c r="AD207" s="23"/>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c r="BG207" s="23"/>
      <c r="BH207" s="23"/>
      <c r="BI207" s="23"/>
      <c r="BJ207" s="23"/>
      <c r="BK207" s="23"/>
      <c r="BL207" s="23"/>
      <c r="BM207" s="23"/>
      <c r="BN207" s="23"/>
      <c r="BO207" s="23"/>
      <c r="BP207" s="23"/>
      <c r="BQ207" s="23"/>
      <c r="BR207" s="23"/>
      <c r="BS207" s="23"/>
      <c r="BT207" s="23"/>
      <c r="BU207" s="23"/>
      <c r="BV207" s="23"/>
      <c r="BW207" s="23"/>
      <c r="BX207" s="23"/>
      <c r="BY207" s="23"/>
      <c r="BZ207" s="23"/>
      <c r="CA207" s="23"/>
      <c r="CB207" s="23"/>
      <c r="CC207" s="23"/>
      <c r="CD207" s="23"/>
      <c r="CE207" s="23"/>
      <c r="CF207" s="23"/>
      <c r="CG207" s="23"/>
      <c r="CH207" s="23"/>
      <c r="CI207" s="23"/>
      <c r="CJ207" s="23"/>
      <c r="CK207" s="23"/>
      <c r="CL207" s="23"/>
      <c r="CM207" s="23"/>
      <c r="CN207" s="23"/>
      <c r="CO207" s="23"/>
      <c r="CP207" s="23"/>
      <c r="CQ207" s="23"/>
      <c r="CR207" s="23"/>
      <c r="CS207" s="23"/>
      <c r="CT207" s="23"/>
      <c r="CU207" s="23"/>
      <c r="CV207" s="23"/>
      <c r="CW207" s="23"/>
      <c r="CX207" s="23"/>
      <c r="CY207" s="23"/>
      <c r="CZ207" s="23"/>
      <c r="DA207" s="23"/>
      <c r="DB207" s="23"/>
      <c r="DC207" s="23"/>
      <c r="DD207" s="23"/>
      <c r="DE207" s="23"/>
      <c r="DF207" s="23"/>
      <c r="DG207" s="23"/>
      <c r="DH207" s="23"/>
      <c r="DI207" s="23"/>
      <c r="DJ207" s="23"/>
      <c r="DK207" s="23"/>
      <c r="DL207" s="23"/>
      <c r="DM207" s="23"/>
      <c r="DN207" s="23"/>
      <c r="DO207" s="23"/>
      <c r="DP207" s="23"/>
      <c r="DQ207" s="23"/>
      <c r="DR207" s="23"/>
      <c r="DS207" s="23"/>
      <c r="DT207" s="23"/>
      <c r="DU207" s="23"/>
      <c r="DV207" s="23"/>
      <c r="DW207" s="23"/>
      <c r="DX207" s="23"/>
      <c r="DY207" s="23"/>
      <c r="DZ207" s="23"/>
      <c r="EA207" s="23"/>
      <c r="EB207" s="23"/>
      <c r="EC207" s="23"/>
      <c r="ED207" s="23"/>
      <c r="EE207" s="23"/>
      <c r="EF207" s="23"/>
      <c r="EG207" s="23"/>
      <c r="EH207" s="23"/>
      <c r="EI207" s="23"/>
      <c r="EJ207" s="23"/>
      <c r="EK207" s="23"/>
      <c r="EL207" s="23"/>
      <c r="EM207" s="23"/>
      <c r="EN207" s="23"/>
      <c r="EO207" s="23"/>
      <c r="EP207" s="23"/>
      <c r="EQ207" s="23"/>
      <c r="ER207" s="23"/>
      <c r="ES207" s="23"/>
      <c r="ET207" s="23"/>
      <c r="EU207" s="23"/>
      <c r="EV207" s="23"/>
      <c r="EW207" s="23"/>
      <c r="EX207" s="23"/>
      <c r="EY207" s="23"/>
      <c r="EZ207" s="23"/>
      <c r="FA207" s="23"/>
      <c r="FB207" s="23"/>
      <c r="FC207" s="23"/>
      <c r="FD207" s="23"/>
      <c r="FE207" s="23"/>
      <c r="FF207" s="23"/>
      <c r="FG207" s="23"/>
      <c r="FH207" s="23"/>
      <c r="FI207" s="23"/>
      <c r="FJ207" s="23"/>
      <c r="FK207" s="23"/>
      <c r="FL207" s="23"/>
      <c r="FM207" s="23"/>
      <c r="FN207" s="23"/>
      <c r="FO207" s="23"/>
      <c r="FP207" s="23"/>
      <c r="FQ207" s="23"/>
      <c r="FR207" s="23"/>
      <c r="FS207" s="23"/>
      <c r="FT207" s="23"/>
      <c r="FU207" s="23"/>
      <c r="FV207" s="23"/>
      <c r="FW207" s="23"/>
      <c r="FX207" s="23"/>
      <c r="FY207" s="23"/>
      <c r="FZ207" s="23"/>
      <c r="GA207" s="23"/>
      <c r="GB207" s="23"/>
      <c r="GC207" s="23"/>
      <c r="GD207" s="23"/>
      <c r="GE207" s="23"/>
      <c r="GF207" s="23"/>
      <c r="GG207" s="23"/>
      <c r="GH207" s="23"/>
      <c r="GI207" s="23"/>
      <c r="GJ207" s="23"/>
      <c r="GK207" s="23"/>
      <c r="GL207" s="23"/>
      <c r="GM207" s="23"/>
      <c r="GN207" s="23"/>
      <c r="GO207" s="23"/>
      <c r="GP207" s="23"/>
      <c r="GQ207" s="23"/>
      <c r="GR207" s="23"/>
      <c r="GS207" s="23"/>
      <c r="GT207" s="23"/>
      <c r="GU207" s="23"/>
      <c r="GV207" s="23"/>
      <c r="GW207" s="23"/>
      <c r="GX207" s="23"/>
      <c r="GY207" s="23"/>
      <c r="GZ207" s="23"/>
      <c r="HA207" s="23"/>
      <c r="HB207" s="23"/>
      <c r="HC207" s="23"/>
      <c r="HD207" s="23"/>
      <c r="HE207" s="23"/>
      <c r="HF207" s="23"/>
      <c r="HG207" s="23"/>
      <c r="HH207" s="23"/>
      <c r="HI207" s="23"/>
      <c r="HJ207" s="23"/>
      <c r="HK207" s="23"/>
      <c r="HL207" s="23"/>
      <c r="HM207" s="23"/>
      <c r="HN207" s="23"/>
      <c r="HO207" s="23"/>
      <c r="HP207" s="23"/>
      <c r="HQ207" s="23"/>
      <c r="HR207" s="23"/>
      <c r="HS207" s="23"/>
      <c r="HT207" s="23"/>
      <c r="HU207" s="23"/>
      <c r="HV207" s="23"/>
      <c r="HW207" s="23"/>
    </row>
    <row r="208" spans="1:231" s="14" customFormat="1" ht="20.25" hidden="1" thickBot="1">
      <c r="A208" s="608"/>
      <c r="B208" s="1477" t="s">
        <v>3769</v>
      </c>
      <c r="C208" s="1478" t="s">
        <v>4860</v>
      </c>
      <c r="D208" s="1478">
        <v>44641</v>
      </c>
      <c r="E208" s="2278">
        <v>44653</v>
      </c>
      <c r="F208" s="2333"/>
      <c r="G208" s="2333"/>
      <c r="H208" s="2333"/>
      <c r="I208" s="2333"/>
      <c r="J208" s="2333"/>
      <c r="K208" s="2333"/>
      <c r="L208" s="2124"/>
      <c r="M208" s="72"/>
      <c r="N208" s="72"/>
      <c r="O208" s="23"/>
      <c r="P208" s="23"/>
      <c r="Q208" s="23"/>
      <c r="R208" s="23"/>
      <c r="S208" s="23"/>
      <c r="T208" s="23"/>
      <c r="U208" s="23"/>
      <c r="V208" s="23"/>
      <c r="W208" s="23"/>
      <c r="X208" s="23"/>
      <c r="Y208" s="23"/>
      <c r="Z208" s="23"/>
      <c r="AA208" s="23"/>
      <c r="AB208" s="23"/>
      <c r="AC208" s="23"/>
      <c r="AD208" s="23"/>
      <c r="AE208" s="23"/>
      <c r="AF208" s="23"/>
      <c r="AG208" s="23"/>
      <c r="AH208" s="23"/>
      <c r="AI208" s="23"/>
      <c r="AJ208" s="23"/>
      <c r="AK208" s="23"/>
      <c r="AL208" s="23"/>
      <c r="AM208" s="23"/>
      <c r="AN208" s="23"/>
      <c r="AO208" s="23"/>
      <c r="AP208" s="23"/>
      <c r="AQ208" s="23"/>
      <c r="AR208" s="23"/>
      <c r="AS208" s="23"/>
      <c r="AT208" s="23"/>
      <c r="AU208" s="23"/>
      <c r="AV208" s="23"/>
      <c r="AW208" s="23"/>
      <c r="AX208" s="23"/>
      <c r="AY208" s="23"/>
      <c r="AZ208" s="23"/>
      <c r="BA208" s="23"/>
      <c r="BB208" s="23"/>
      <c r="BC208" s="23"/>
      <c r="BD208" s="23"/>
      <c r="BE208" s="23"/>
      <c r="BF208" s="23"/>
      <c r="BG208" s="23"/>
      <c r="BH208" s="23"/>
      <c r="BI208" s="23"/>
      <c r="BJ208" s="23"/>
      <c r="BK208" s="23"/>
      <c r="BL208" s="23"/>
      <c r="BM208" s="23"/>
      <c r="BN208" s="23"/>
      <c r="BO208" s="23"/>
      <c r="BP208" s="23"/>
      <c r="BQ208" s="23"/>
      <c r="BR208" s="23"/>
      <c r="BS208" s="23"/>
      <c r="BT208" s="23"/>
      <c r="BU208" s="23"/>
      <c r="BV208" s="23"/>
      <c r="BW208" s="23"/>
      <c r="BX208" s="23"/>
      <c r="BY208" s="23"/>
      <c r="BZ208" s="23"/>
      <c r="CA208" s="23"/>
      <c r="CB208" s="23"/>
      <c r="CC208" s="23"/>
      <c r="CD208" s="23"/>
      <c r="CE208" s="23"/>
      <c r="CF208" s="23"/>
      <c r="CG208" s="23"/>
      <c r="CH208" s="23"/>
      <c r="CI208" s="23"/>
      <c r="CJ208" s="23"/>
      <c r="CK208" s="23"/>
      <c r="CL208" s="23"/>
      <c r="CM208" s="23"/>
      <c r="CN208" s="23"/>
      <c r="CO208" s="23"/>
      <c r="CP208" s="23"/>
      <c r="CQ208" s="23"/>
      <c r="CR208" s="23"/>
      <c r="CS208" s="23"/>
      <c r="CT208" s="23"/>
      <c r="CU208" s="23"/>
      <c r="CV208" s="23"/>
      <c r="CW208" s="23"/>
      <c r="CX208" s="23"/>
      <c r="CY208" s="23"/>
      <c r="CZ208" s="23"/>
      <c r="DA208" s="23"/>
      <c r="DB208" s="23"/>
      <c r="DC208" s="23"/>
      <c r="DD208" s="23"/>
      <c r="DE208" s="23"/>
      <c r="DF208" s="23"/>
      <c r="DG208" s="23"/>
      <c r="DH208" s="23"/>
      <c r="DI208" s="23"/>
      <c r="DJ208" s="23"/>
      <c r="DK208" s="23"/>
      <c r="DL208" s="23"/>
      <c r="DM208" s="23"/>
      <c r="DN208" s="23"/>
      <c r="DO208" s="23"/>
      <c r="DP208" s="23"/>
      <c r="DQ208" s="23"/>
      <c r="DR208" s="23"/>
      <c r="DS208" s="23"/>
      <c r="DT208" s="23"/>
      <c r="DU208" s="23"/>
      <c r="DV208" s="23"/>
      <c r="DW208" s="23"/>
      <c r="DX208" s="23"/>
      <c r="DY208" s="23"/>
      <c r="DZ208" s="23"/>
      <c r="EA208" s="23"/>
      <c r="EB208" s="23"/>
      <c r="EC208" s="23"/>
      <c r="ED208" s="23"/>
      <c r="EE208" s="23"/>
      <c r="EF208" s="23"/>
      <c r="EG208" s="23"/>
      <c r="EH208" s="23"/>
      <c r="EI208" s="23"/>
      <c r="EJ208" s="23"/>
      <c r="EK208" s="23"/>
      <c r="EL208" s="23"/>
      <c r="EM208" s="23"/>
      <c r="EN208" s="23"/>
      <c r="EO208" s="23"/>
      <c r="EP208" s="23"/>
      <c r="EQ208" s="23"/>
      <c r="ER208" s="23"/>
      <c r="ES208" s="23"/>
      <c r="ET208" s="23"/>
      <c r="EU208" s="23"/>
      <c r="EV208" s="23"/>
      <c r="EW208" s="23"/>
      <c r="EX208" s="23"/>
      <c r="EY208" s="23"/>
      <c r="EZ208" s="23"/>
      <c r="FA208" s="23"/>
      <c r="FB208" s="23"/>
      <c r="FC208" s="23"/>
      <c r="FD208" s="23"/>
      <c r="FE208" s="23"/>
      <c r="FF208" s="23"/>
      <c r="FG208" s="23"/>
      <c r="FH208" s="23"/>
      <c r="FI208" s="23"/>
      <c r="FJ208" s="23"/>
      <c r="FK208" s="23"/>
      <c r="FL208" s="23"/>
      <c r="FM208" s="23"/>
      <c r="FN208" s="23"/>
      <c r="FO208" s="23"/>
      <c r="FP208" s="23"/>
      <c r="FQ208" s="23"/>
      <c r="FR208" s="23"/>
      <c r="FS208" s="23"/>
      <c r="FT208" s="23"/>
      <c r="FU208" s="23"/>
      <c r="FV208" s="23"/>
      <c r="FW208" s="23"/>
      <c r="FX208" s="23"/>
      <c r="FY208" s="23"/>
      <c r="FZ208" s="23"/>
      <c r="GA208" s="23"/>
      <c r="GB208" s="23"/>
      <c r="GC208" s="23"/>
      <c r="GD208" s="23"/>
      <c r="GE208" s="23"/>
      <c r="GF208" s="23"/>
      <c r="GG208" s="23"/>
      <c r="GH208" s="23"/>
      <c r="GI208" s="23"/>
      <c r="GJ208" s="23"/>
      <c r="GK208" s="23"/>
      <c r="GL208" s="23"/>
      <c r="GM208" s="23"/>
      <c r="GN208" s="23"/>
      <c r="GO208" s="23"/>
      <c r="GP208" s="23"/>
      <c r="GQ208" s="23"/>
      <c r="GR208" s="23"/>
      <c r="GS208" s="23"/>
      <c r="GT208" s="23"/>
      <c r="GU208" s="23"/>
      <c r="GV208" s="23"/>
      <c r="GW208" s="23"/>
      <c r="GX208" s="23"/>
      <c r="GY208" s="23"/>
      <c r="GZ208" s="23"/>
      <c r="HA208" s="23"/>
      <c r="HB208" s="23"/>
      <c r="HC208" s="23"/>
      <c r="HD208" s="23"/>
      <c r="HE208" s="23"/>
      <c r="HF208" s="23"/>
      <c r="HG208" s="23"/>
      <c r="HH208" s="23"/>
      <c r="HI208" s="23"/>
      <c r="HJ208" s="23"/>
      <c r="HK208" s="23"/>
      <c r="HL208" s="23"/>
      <c r="HM208" s="23"/>
      <c r="HN208" s="23"/>
      <c r="HO208" s="23"/>
      <c r="HP208" s="23"/>
      <c r="HQ208" s="23"/>
      <c r="HR208" s="23"/>
      <c r="HS208" s="23"/>
      <c r="HT208" s="23"/>
      <c r="HU208" s="23"/>
      <c r="HV208" s="23"/>
      <c r="HW208" s="23"/>
    </row>
    <row r="209" spans="1:231" s="14" customFormat="1" ht="20.25" hidden="1" thickTop="1">
      <c r="A209" s="608"/>
      <c r="B209" s="2271" t="s">
        <v>3747</v>
      </c>
      <c r="C209" s="2272" t="s">
        <v>4405</v>
      </c>
      <c r="D209" s="2272">
        <v>44650</v>
      </c>
      <c r="E209" s="2304">
        <f>D209+9</f>
        <v>44659</v>
      </c>
      <c r="F209" s="1535" t="s">
        <v>5016</v>
      </c>
      <c r="G209" s="1535" t="s">
        <v>5070</v>
      </c>
      <c r="H209" s="1535">
        <v>44665</v>
      </c>
      <c r="I209" s="2332">
        <f t="shared" ref="I209" si="135">H209+23</f>
        <v>44688</v>
      </c>
      <c r="J209" s="2332">
        <f t="shared" ref="J209" si="136">H209+27</f>
        <v>44692</v>
      </c>
      <c r="K209" s="2332">
        <f t="shared" ref="K209" si="137">H209+30</f>
        <v>44695</v>
      </c>
      <c r="L209" s="2124"/>
      <c r="M209" s="72"/>
      <c r="N209" s="72"/>
      <c r="O209" s="23"/>
      <c r="P209" s="23"/>
      <c r="Q209" s="23"/>
      <c r="R209" s="23"/>
      <c r="S209" s="23"/>
      <c r="T209" s="23"/>
      <c r="U209" s="23"/>
      <c r="V209" s="23"/>
      <c r="W209" s="23"/>
      <c r="X209" s="23"/>
      <c r="Y209" s="23"/>
      <c r="Z209" s="23"/>
      <c r="AA209" s="23"/>
      <c r="AB209" s="23"/>
      <c r="AC209" s="23"/>
      <c r="AD209" s="23"/>
      <c r="AE209" s="23"/>
      <c r="AF209" s="23"/>
      <c r="AG209" s="23"/>
      <c r="AH209" s="23"/>
      <c r="AI209" s="23"/>
      <c r="AJ209" s="23"/>
      <c r="AK209" s="23"/>
      <c r="AL209" s="23"/>
      <c r="AM209" s="23"/>
      <c r="AN209" s="23"/>
      <c r="AO209" s="23"/>
      <c r="AP209" s="23"/>
      <c r="AQ209" s="23"/>
      <c r="AR209" s="23"/>
      <c r="AS209" s="23"/>
      <c r="AT209" s="23"/>
      <c r="AU209" s="23"/>
      <c r="AV209" s="23"/>
      <c r="AW209" s="23"/>
      <c r="AX209" s="23"/>
      <c r="AY209" s="23"/>
      <c r="AZ209" s="23"/>
      <c r="BA209" s="23"/>
      <c r="BB209" s="23"/>
      <c r="BC209" s="23"/>
      <c r="BD209" s="23"/>
      <c r="BE209" s="23"/>
      <c r="BF209" s="23"/>
      <c r="BG209" s="23"/>
      <c r="BH209" s="23"/>
      <c r="BI209" s="23"/>
      <c r="BJ209" s="23"/>
      <c r="BK209" s="23"/>
      <c r="BL209" s="23"/>
      <c r="BM209" s="23"/>
      <c r="BN209" s="23"/>
      <c r="BO209" s="23"/>
      <c r="BP209" s="23"/>
      <c r="BQ209" s="23"/>
      <c r="BR209" s="23"/>
      <c r="BS209" s="23"/>
      <c r="BT209" s="23"/>
      <c r="BU209" s="23"/>
      <c r="BV209" s="23"/>
      <c r="BW209" s="23"/>
      <c r="BX209" s="23"/>
      <c r="BY209" s="23"/>
      <c r="BZ209" s="23"/>
      <c r="CA209" s="23"/>
      <c r="CB209" s="23"/>
      <c r="CC209" s="23"/>
      <c r="CD209" s="23"/>
      <c r="CE209" s="23"/>
      <c r="CF209" s="23"/>
      <c r="CG209" s="23"/>
      <c r="CH209" s="23"/>
      <c r="CI209" s="23"/>
      <c r="CJ209" s="23"/>
      <c r="CK209" s="23"/>
      <c r="CL209" s="23"/>
      <c r="CM209" s="23"/>
      <c r="CN209" s="23"/>
      <c r="CO209" s="23"/>
      <c r="CP209" s="23"/>
      <c r="CQ209" s="23"/>
      <c r="CR209" s="23"/>
      <c r="CS209" s="23"/>
      <c r="CT209" s="23"/>
      <c r="CU209" s="23"/>
      <c r="CV209" s="23"/>
      <c r="CW209" s="23"/>
      <c r="CX209" s="23"/>
      <c r="CY209" s="23"/>
      <c r="CZ209" s="23"/>
      <c r="DA209" s="23"/>
      <c r="DB209" s="23"/>
      <c r="DC209" s="23"/>
      <c r="DD209" s="23"/>
      <c r="DE209" s="23"/>
      <c r="DF209" s="23"/>
      <c r="DG209" s="23"/>
      <c r="DH209" s="23"/>
      <c r="DI209" s="23"/>
      <c r="DJ209" s="23"/>
      <c r="DK209" s="23"/>
      <c r="DL209" s="23"/>
      <c r="DM209" s="23"/>
      <c r="DN209" s="23"/>
      <c r="DO209" s="23"/>
      <c r="DP209" s="23"/>
      <c r="DQ209" s="23"/>
      <c r="DR209" s="23"/>
      <c r="DS209" s="23"/>
      <c r="DT209" s="23"/>
      <c r="DU209" s="23"/>
      <c r="DV209" s="23"/>
      <c r="DW209" s="23"/>
      <c r="DX209" s="23"/>
      <c r="DY209" s="23"/>
      <c r="DZ209" s="23"/>
      <c r="EA209" s="23"/>
      <c r="EB209" s="23"/>
      <c r="EC209" s="23"/>
      <c r="ED209" s="23"/>
      <c r="EE209" s="23"/>
      <c r="EF209" s="23"/>
      <c r="EG209" s="23"/>
      <c r="EH209" s="23"/>
      <c r="EI209" s="23"/>
      <c r="EJ209" s="23"/>
      <c r="EK209" s="23"/>
      <c r="EL209" s="23"/>
      <c r="EM209" s="23"/>
      <c r="EN209" s="23"/>
      <c r="EO209" s="23"/>
      <c r="EP209" s="23"/>
      <c r="EQ209" s="23"/>
      <c r="ER209" s="23"/>
      <c r="ES209" s="23"/>
      <c r="ET209" s="23"/>
      <c r="EU209" s="23"/>
      <c r="EV209" s="23"/>
      <c r="EW209" s="23"/>
      <c r="EX209" s="23"/>
      <c r="EY209" s="23"/>
      <c r="EZ209" s="23"/>
      <c r="FA209" s="23"/>
      <c r="FB209" s="23"/>
      <c r="FC209" s="23"/>
      <c r="FD209" s="23"/>
      <c r="FE209" s="23"/>
      <c r="FF209" s="23"/>
      <c r="FG209" s="23"/>
      <c r="FH209" s="23"/>
      <c r="FI209" s="23"/>
      <c r="FJ209" s="23"/>
      <c r="FK209" s="23"/>
      <c r="FL209" s="23"/>
      <c r="FM209" s="23"/>
      <c r="FN209" s="23"/>
      <c r="FO209" s="23"/>
      <c r="FP209" s="23"/>
      <c r="FQ209" s="23"/>
      <c r="FR209" s="23"/>
      <c r="FS209" s="23"/>
      <c r="FT209" s="23"/>
      <c r="FU209" s="23"/>
      <c r="FV209" s="23"/>
      <c r="FW209" s="23"/>
      <c r="FX209" s="23"/>
      <c r="FY209" s="23"/>
      <c r="FZ209" s="23"/>
      <c r="GA209" s="23"/>
      <c r="GB209" s="23"/>
      <c r="GC209" s="23"/>
      <c r="GD209" s="23"/>
      <c r="GE209" s="23"/>
      <c r="GF209" s="23"/>
      <c r="GG209" s="23"/>
      <c r="GH209" s="23"/>
      <c r="GI209" s="23"/>
      <c r="GJ209" s="23"/>
      <c r="GK209" s="23"/>
      <c r="GL209" s="23"/>
      <c r="GM209" s="23"/>
      <c r="GN209" s="23"/>
      <c r="GO209" s="23"/>
      <c r="GP209" s="23"/>
      <c r="GQ209" s="23"/>
      <c r="GR209" s="23"/>
      <c r="GS209" s="23"/>
      <c r="GT209" s="23"/>
      <c r="GU209" s="23"/>
      <c r="GV209" s="23"/>
      <c r="GW209" s="23"/>
      <c r="GX209" s="23"/>
      <c r="GY209" s="23"/>
      <c r="GZ209" s="23"/>
      <c r="HA209" s="23"/>
      <c r="HB209" s="23"/>
      <c r="HC209" s="23"/>
      <c r="HD209" s="23"/>
      <c r="HE209" s="23"/>
      <c r="HF209" s="23"/>
      <c r="HG209" s="23"/>
      <c r="HH209" s="23"/>
      <c r="HI209" s="23"/>
      <c r="HJ209" s="23"/>
      <c r="HK209" s="23"/>
      <c r="HL209" s="23"/>
      <c r="HM209" s="23"/>
      <c r="HN209" s="23"/>
      <c r="HO209" s="23"/>
      <c r="HP209" s="23"/>
      <c r="HQ209" s="23"/>
      <c r="HR209" s="23"/>
      <c r="HS209" s="23"/>
      <c r="HT209" s="23"/>
      <c r="HU209" s="23"/>
      <c r="HV209" s="23"/>
      <c r="HW209" s="23"/>
    </row>
    <row r="210" spans="1:231" s="14" customFormat="1" ht="20.25" hidden="1" thickBot="1">
      <c r="A210" s="608"/>
      <c r="B210" s="1477"/>
      <c r="C210" s="1478"/>
      <c r="D210" s="1478"/>
      <c r="E210" s="2278"/>
      <c r="F210" s="2333"/>
      <c r="G210" s="2333"/>
      <c r="H210" s="2333"/>
      <c r="I210" s="2333"/>
      <c r="J210" s="2333"/>
      <c r="K210" s="2333"/>
      <c r="L210" s="2124"/>
      <c r="M210" s="72"/>
      <c r="N210" s="72"/>
      <c r="O210" s="23"/>
      <c r="P210" s="23"/>
      <c r="Q210" s="23"/>
      <c r="R210" s="23"/>
      <c r="S210" s="23"/>
      <c r="T210" s="23"/>
      <c r="U210" s="23"/>
      <c r="V210" s="23"/>
      <c r="W210" s="23"/>
      <c r="X210" s="23"/>
      <c r="Y210" s="23"/>
      <c r="Z210" s="23"/>
      <c r="AA210" s="23"/>
      <c r="AB210" s="23"/>
      <c r="AC210" s="23"/>
      <c r="AD210" s="23"/>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c r="BQ210" s="23"/>
      <c r="BR210" s="23"/>
      <c r="BS210" s="23"/>
      <c r="BT210" s="23"/>
      <c r="BU210" s="23"/>
      <c r="BV210" s="23"/>
      <c r="BW210" s="23"/>
      <c r="BX210" s="23"/>
      <c r="BY210" s="23"/>
      <c r="BZ210" s="23"/>
      <c r="CA210" s="23"/>
      <c r="CB210" s="23"/>
      <c r="CC210" s="23"/>
      <c r="CD210" s="23"/>
      <c r="CE210" s="23"/>
      <c r="CF210" s="23"/>
      <c r="CG210" s="23"/>
      <c r="CH210" s="23"/>
      <c r="CI210" s="23"/>
      <c r="CJ210" s="23"/>
      <c r="CK210" s="23"/>
      <c r="CL210" s="23"/>
      <c r="CM210" s="23"/>
      <c r="CN210" s="23"/>
      <c r="CO210" s="23"/>
      <c r="CP210" s="23"/>
      <c r="CQ210" s="23"/>
      <c r="CR210" s="23"/>
      <c r="CS210" s="23"/>
      <c r="CT210" s="23"/>
      <c r="CU210" s="23"/>
      <c r="CV210" s="23"/>
      <c r="CW210" s="23"/>
      <c r="CX210" s="23"/>
      <c r="CY210" s="23"/>
      <c r="CZ210" s="23"/>
      <c r="DA210" s="23"/>
      <c r="DB210" s="23"/>
      <c r="DC210" s="23"/>
      <c r="DD210" s="23"/>
      <c r="DE210" s="23"/>
      <c r="DF210" s="23"/>
      <c r="DG210" s="23"/>
      <c r="DH210" s="23"/>
      <c r="DI210" s="23"/>
      <c r="DJ210" s="23"/>
      <c r="DK210" s="23"/>
      <c r="DL210" s="23"/>
      <c r="DM210" s="23"/>
      <c r="DN210" s="23"/>
      <c r="DO210" s="23"/>
      <c r="DP210" s="23"/>
      <c r="DQ210" s="23"/>
      <c r="DR210" s="23"/>
      <c r="DS210" s="23"/>
      <c r="DT210" s="23"/>
      <c r="DU210" s="23"/>
      <c r="DV210" s="23"/>
      <c r="DW210" s="23"/>
      <c r="DX210" s="23"/>
      <c r="DY210" s="23"/>
      <c r="DZ210" s="23"/>
      <c r="EA210" s="23"/>
      <c r="EB210" s="23"/>
      <c r="EC210" s="23"/>
      <c r="ED210" s="23"/>
      <c r="EE210" s="23"/>
      <c r="EF210" s="23"/>
      <c r="EG210" s="23"/>
      <c r="EH210" s="23"/>
      <c r="EI210" s="23"/>
      <c r="EJ210" s="23"/>
      <c r="EK210" s="23"/>
      <c r="EL210" s="23"/>
      <c r="EM210" s="23"/>
      <c r="EN210" s="23"/>
      <c r="EO210" s="23"/>
      <c r="EP210" s="23"/>
      <c r="EQ210" s="23"/>
      <c r="ER210" s="23"/>
      <c r="ES210" s="23"/>
      <c r="ET210" s="23"/>
      <c r="EU210" s="23"/>
      <c r="EV210" s="23"/>
      <c r="EW210" s="23"/>
      <c r="EX210" s="23"/>
      <c r="EY210" s="23"/>
      <c r="EZ210" s="23"/>
      <c r="FA210" s="23"/>
      <c r="FB210" s="23"/>
      <c r="FC210" s="23"/>
      <c r="FD210" s="23"/>
      <c r="FE210" s="23"/>
      <c r="FF210" s="23"/>
      <c r="FG210" s="23"/>
      <c r="FH210" s="23"/>
      <c r="FI210" s="23"/>
      <c r="FJ210" s="23"/>
      <c r="FK210" s="23"/>
      <c r="FL210" s="23"/>
      <c r="FM210" s="23"/>
      <c r="FN210" s="23"/>
      <c r="FO210" s="23"/>
      <c r="FP210" s="23"/>
      <c r="FQ210" s="23"/>
      <c r="FR210" s="23"/>
      <c r="FS210" s="23"/>
      <c r="FT210" s="23"/>
      <c r="FU210" s="23"/>
      <c r="FV210" s="23"/>
      <c r="FW210" s="23"/>
      <c r="FX210" s="23"/>
      <c r="FY210" s="23"/>
      <c r="FZ210" s="23"/>
      <c r="GA210" s="23"/>
      <c r="GB210" s="23"/>
      <c r="GC210" s="23"/>
      <c r="GD210" s="23"/>
      <c r="GE210" s="23"/>
      <c r="GF210" s="23"/>
      <c r="GG210" s="23"/>
      <c r="GH210" s="23"/>
      <c r="GI210" s="23"/>
      <c r="GJ210" s="23"/>
      <c r="GK210" s="23"/>
      <c r="GL210" s="23"/>
      <c r="GM210" s="23"/>
      <c r="GN210" s="23"/>
      <c r="GO210" s="23"/>
      <c r="GP210" s="23"/>
      <c r="GQ210" s="23"/>
      <c r="GR210" s="23"/>
      <c r="GS210" s="23"/>
      <c r="GT210" s="23"/>
      <c r="GU210" s="23"/>
      <c r="GV210" s="23"/>
      <c r="GW210" s="23"/>
      <c r="GX210" s="23"/>
      <c r="GY210" s="23"/>
      <c r="GZ210" s="23"/>
      <c r="HA210" s="23"/>
      <c r="HB210" s="23"/>
      <c r="HC210" s="23"/>
      <c r="HD210" s="23"/>
      <c r="HE210" s="23"/>
      <c r="HF210" s="23"/>
      <c r="HG210" s="23"/>
      <c r="HH210" s="23"/>
      <c r="HI210" s="23"/>
      <c r="HJ210" s="23"/>
      <c r="HK210" s="23"/>
      <c r="HL210" s="23"/>
      <c r="HM210" s="23"/>
      <c r="HN210" s="23"/>
      <c r="HO210" s="23"/>
      <c r="HP210" s="23"/>
      <c r="HQ210" s="23"/>
      <c r="HR210" s="23"/>
      <c r="HS210" s="23"/>
      <c r="HT210" s="23"/>
      <c r="HU210" s="23"/>
      <c r="HV210" s="23"/>
      <c r="HW210" s="23"/>
    </row>
    <row r="211" spans="1:231" s="14" customFormat="1" ht="20.25" hidden="1" thickTop="1">
      <c r="A211" s="608"/>
      <c r="B211" s="2271" t="s">
        <v>3774</v>
      </c>
      <c r="C211" s="2272" t="s">
        <v>4866</v>
      </c>
      <c r="D211" s="2272">
        <v>44660</v>
      </c>
      <c r="E211" s="2273">
        <v>44671</v>
      </c>
      <c r="F211" s="1535" t="s">
        <v>5005</v>
      </c>
      <c r="G211" s="1535" t="s">
        <v>5071</v>
      </c>
      <c r="H211" s="1535">
        <v>44673</v>
      </c>
      <c r="I211" s="2332">
        <f>H211+23</f>
        <v>44696</v>
      </c>
      <c r="J211" s="2332">
        <f>H211+27</f>
        <v>44700</v>
      </c>
      <c r="K211" s="2332">
        <f>H211+30</f>
        <v>44703</v>
      </c>
      <c r="L211" s="2124"/>
      <c r="M211" s="72"/>
      <c r="N211" s="72"/>
      <c r="O211" s="23"/>
      <c r="P211" s="23"/>
      <c r="Q211" s="23"/>
      <c r="R211" s="23"/>
      <c r="S211" s="23"/>
      <c r="T211" s="23"/>
      <c r="U211" s="23"/>
      <c r="V211" s="23"/>
      <c r="W211" s="23"/>
      <c r="X211" s="23"/>
      <c r="Y211" s="23"/>
      <c r="Z211" s="23"/>
      <c r="AA211" s="23"/>
      <c r="AB211" s="23"/>
      <c r="AC211" s="23"/>
      <c r="AD211" s="23"/>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23"/>
      <c r="DX211" s="23"/>
      <c r="DY211" s="23"/>
      <c r="DZ211" s="23"/>
      <c r="EA211" s="23"/>
      <c r="EB211" s="23"/>
      <c r="EC211" s="23"/>
      <c r="ED211" s="23"/>
      <c r="EE211" s="23"/>
      <c r="EF211" s="23"/>
      <c r="EG211" s="23"/>
      <c r="EH211" s="23"/>
      <c r="EI211" s="23"/>
      <c r="EJ211" s="23"/>
      <c r="EK211" s="23"/>
      <c r="EL211" s="23"/>
      <c r="EM211" s="23"/>
      <c r="EN211" s="23"/>
      <c r="EO211" s="23"/>
      <c r="EP211" s="23"/>
      <c r="EQ211" s="23"/>
      <c r="ER211" s="23"/>
      <c r="ES211" s="23"/>
      <c r="ET211" s="23"/>
      <c r="EU211" s="23"/>
      <c r="EV211" s="23"/>
      <c r="EW211" s="23"/>
      <c r="EX211" s="23"/>
      <c r="EY211" s="23"/>
      <c r="EZ211" s="23"/>
      <c r="FA211" s="23"/>
      <c r="FB211" s="23"/>
      <c r="FC211" s="23"/>
      <c r="FD211" s="23"/>
      <c r="FE211" s="23"/>
      <c r="FF211" s="23"/>
      <c r="FG211" s="23"/>
      <c r="FH211" s="23"/>
      <c r="FI211" s="23"/>
      <c r="FJ211" s="23"/>
      <c r="FK211" s="23"/>
      <c r="FL211" s="23"/>
      <c r="FM211" s="23"/>
      <c r="FN211" s="23"/>
      <c r="FO211" s="23"/>
      <c r="FP211" s="23"/>
      <c r="FQ211" s="23"/>
      <c r="FR211" s="23"/>
      <c r="FS211" s="23"/>
      <c r="FT211" s="23"/>
      <c r="FU211" s="23"/>
      <c r="FV211" s="23"/>
      <c r="FW211" s="23"/>
      <c r="FX211" s="23"/>
      <c r="FY211" s="23"/>
      <c r="FZ211" s="23"/>
      <c r="GA211" s="23"/>
      <c r="GB211" s="23"/>
      <c r="GC211" s="23"/>
      <c r="GD211" s="23"/>
      <c r="GE211" s="23"/>
      <c r="GF211" s="23"/>
      <c r="GG211" s="23"/>
      <c r="GH211" s="23"/>
      <c r="GI211" s="23"/>
      <c r="GJ211" s="23"/>
      <c r="GK211" s="23"/>
      <c r="GL211" s="23"/>
      <c r="GM211" s="23"/>
      <c r="GN211" s="23"/>
      <c r="GO211" s="23"/>
      <c r="GP211" s="23"/>
      <c r="GQ211" s="23"/>
      <c r="GR211" s="23"/>
      <c r="GS211" s="23"/>
      <c r="GT211" s="23"/>
      <c r="GU211" s="23"/>
      <c r="GV211" s="23"/>
      <c r="GW211" s="23"/>
      <c r="GX211" s="23"/>
      <c r="GY211" s="23"/>
      <c r="GZ211" s="23"/>
      <c r="HA211" s="23"/>
      <c r="HB211" s="23"/>
      <c r="HC211" s="23"/>
      <c r="HD211" s="23"/>
      <c r="HE211" s="23"/>
      <c r="HF211" s="23"/>
      <c r="HG211" s="23"/>
      <c r="HH211" s="23"/>
      <c r="HI211" s="23"/>
      <c r="HJ211" s="23"/>
      <c r="HK211" s="23"/>
      <c r="HL211" s="23"/>
      <c r="HM211" s="23"/>
      <c r="HN211" s="23"/>
      <c r="HO211" s="23"/>
      <c r="HP211" s="23"/>
      <c r="HQ211" s="23"/>
      <c r="HR211" s="23"/>
      <c r="HS211" s="23"/>
      <c r="HT211" s="23"/>
      <c r="HU211" s="23"/>
      <c r="HV211" s="23"/>
      <c r="HW211" s="23"/>
    </row>
    <row r="212" spans="1:231" s="14" customFormat="1" ht="20.25" hidden="1" thickBot="1">
      <c r="A212" s="608"/>
      <c r="B212" s="1477"/>
      <c r="C212" s="1478"/>
      <c r="D212" s="1478"/>
      <c r="E212" s="2278"/>
      <c r="F212" s="2333"/>
      <c r="G212" s="2333"/>
      <c r="H212" s="2333"/>
      <c r="I212" s="2333"/>
      <c r="J212" s="2333"/>
      <c r="K212" s="2333"/>
      <c r="L212" s="2124"/>
      <c r="M212" s="72"/>
      <c r="N212" s="72"/>
      <c r="O212" s="23"/>
      <c r="P212" s="23"/>
      <c r="Q212" s="23"/>
      <c r="R212" s="23"/>
      <c r="S212" s="23"/>
      <c r="T212" s="23"/>
      <c r="U212" s="23"/>
      <c r="V212" s="23"/>
      <c r="W212" s="23"/>
      <c r="X212" s="23"/>
      <c r="Y212" s="23"/>
      <c r="Z212" s="23"/>
      <c r="AA212" s="23"/>
      <c r="AB212" s="23"/>
      <c r="AC212" s="23"/>
      <c r="AD212" s="23"/>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c r="BQ212" s="23"/>
      <c r="BR212" s="23"/>
      <c r="BS212" s="23"/>
      <c r="BT212" s="23"/>
      <c r="BU212" s="23"/>
      <c r="BV212" s="23"/>
      <c r="BW212" s="23"/>
      <c r="BX212" s="23"/>
      <c r="BY212" s="23"/>
      <c r="BZ212" s="23"/>
      <c r="CA212" s="23"/>
      <c r="CB212" s="23"/>
      <c r="CC212" s="23"/>
      <c r="CD212" s="23"/>
      <c r="CE212" s="23"/>
      <c r="CF212" s="23"/>
      <c r="CG212" s="23"/>
      <c r="CH212" s="23"/>
      <c r="CI212" s="23"/>
      <c r="CJ212" s="23"/>
      <c r="CK212" s="23"/>
      <c r="CL212" s="23"/>
      <c r="CM212" s="23"/>
      <c r="CN212" s="23"/>
      <c r="CO212" s="23"/>
      <c r="CP212" s="23"/>
      <c r="CQ212" s="23"/>
      <c r="CR212" s="23"/>
      <c r="CS212" s="23"/>
      <c r="CT212" s="23"/>
      <c r="CU212" s="23"/>
      <c r="CV212" s="23"/>
      <c r="CW212" s="23"/>
      <c r="CX212" s="23"/>
      <c r="CY212" s="23"/>
      <c r="CZ212" s="23"/>
      <c r="DA212" s="23"/>
      <c r="DB212" s="23"/>
      <c r="DC212" s="23"/>
      <c r="DD212" s="23"/>
      <c r="DE212" s="23"/>
      <c r="DF212" s="23"/>
      <c r="DG212" s="23"/>
      <c r="DH212" s="23"/>
      <c r="DI212" s="23"/>
      <c r="DJ212" s="23"/>
      <c r="DK212" s="23"/>
      <c r="DL212" s="23"/>
      <c r="DM212" s="23"/>
      <c r="DN212" s="23"/>
      <c r="DO212" s="23"/>
      <c r="DP212" s="23"/>
      <c r="DQ212" s="23"/>
      <c r="DR212" s="23"/>
      <c r="DS212" s="23"/>
      <c r="DT212" s="23"/>
      <c r="DU212" s="23"/>
      <c r="DV212" s="23"/>
      <c r="DW212" s="23"/>
      <c r="DX212" s="23"/>
      <c r="DY212" s="23"/>
      <c r="DZ212" s="23"/>
      <c r="EA212" s="23"/>
      <c r="EB212" s="23"/>
      <c r="EC212" s="23"/>
      <c r="ED212" s="23"/>
      <c r="EE212" s="23"/>
      <c r="EF212" s="23"/>
      <c r="EG212" s="23"/>
      <c r="EH212" s="23"/>
      <c r="EI212" s="23"/>
      <c r="EJ212" s="23"/>
      <c r="EK212" s="23"/>
      <c r="EL212" s="23"/>
      <c r="EM212" s="23"/>
      <c r="EN212" s="23"/>
      <c r="EO212" s="23"/>
      <c r="EP212" s="23"/>
      <c r="EQ212" s="23"/>
      <c r="ER212" s="23"/>
      <c r="ES212" s="23"/>
      <c r="ET212" s="23"/>
      <c r="EU212" s="23"/>
      <c r="EV212" s="23"/>
      <c r="EW212" s="23"/>
      <c r="EX212" s="23"/>
      <c r="EY212" s="23"/>
      <c r="EZ212" s="23"/>
      <c r="FA212" s="23"/>
      <c r="FB212" s="23"/>
      <c r="FC212" s="23"/>
      <c r="FD212" s="23"/>
      <c r="FE212" s="23"/>
      <c r="FF212" s="23"/>
      <c r="FG212" s="23"/>
      <c r="FH212" s="23"/>
      <c r="FI212" s="23"/>
      <c r="FJ212" s="23"/>
      <c r="FK212" s="23"/>
      <c r="FL212" s="23"/>
      <c r="FM212" s="23"/>
      <c r="FN212" s="23"/>
      <c r="FO212" s="23"/>
      <c r="FP212" s="23"/>
      <c r="FQ212" s="23"/>
      <c r="FR212" s="23"/>
      <c r="FS212" s="23"/>
      <c r="FT212" s="23"/>
      <c r="FU212" s="23"/>
      <c r="FV212" s="23"/>
      <c r="FW212" s="23"/>
      <c r="FX212" s="23"/>
      <c r="FY212" s="23"/>
      <c r="FZ212" s="23"/>
      <c r="GA212" s="23"/>
      <c r="GB212" s="23"/>
      <c r="GC212" s="23"/>
      <c r="GD212" s="23"/>
      <c r="GE212" s="23"/>
      <c r="GF212" s="23"/>
      <c r="GG212" s="23"/>
      <c r="GH212" s="23"/>
      <c r="GI212" s="23"/>
      <c r="GJ212" s="23"/>
      <c r="GK212" s="23"/>
      <c r="GL212" s="23"/>
      <c r="GM212" s="23"/>
      <c r="GN212" s="23"/>
      <c r="GO212" s="23"/>
      <c r="GP212" s="23"/>
      <c r="GQ212" s="23"/>
      <c r="GR212" s="23"/>
      <c r="GS212" s="23"/>
      <c r="GT212" s="23"/>
      <c r="GU212" s="23"/>
      <c r="GV212" s="23"/>
      <c r="GW212" s="23"/>
      <c r="GX212" s="23"/>
      <c r="GY212" s="23"/>
      <c r="GZ212" s="23"/>
      <c r="HA212" s="23"/>
      <c r="HB212" s="23"/>
      <c r="HC212" s="23"/>
      <c r="HD212" s="23"/>
      <c r="HE212" s="23"/>
      <c r="HF212" s="23"/>
      <c r="HG212" s="23"/>
      <c r="HH212" s="23"/>
      <c r="HI212" s="23"/>
      <c r="HJ212" s="23"/>
      <c r="HK212" s="23"/>
      <c r="HL212" s="23"/>
      <c r="HM212" s="23"/>
      <c r="HN212" s="23"/>
      <c r="HO212" s="23"/>
      <c r="HP212" s="23"/>
      <c r="HQ212" s="23"/>
      <c r="HR212" s="23"/>
      <c r="HS212" s="23"/>
      <c r="HT212" s="23"/>
      <c r="HU212" s="23"/>
      <c r="HV212" s="23"/>
      <c r="HW212" s="23"/>
    </row>
    <row r="213" spans="1:231" s="14" customFormat="1" ht="20.25" hidden="1" thickTop="1">
      <c r="A213" s="608"/>
      <c r="B213" s="2271" t="s">
        <v>3758</v>
      </c>
      <c r="C213" s="2272" t="s">
        <v>4869</v>
      </c>
      <c r="D213" s="2272">
        <v>44665</v>
      </c>
      <c r="E213" s="2304">
        <f>D213+10</f>
        <v>44675</v>
      </c>
      <c r="F213" s="1535" t="s">
        <v>4948</v>
      </c>
      <c r="G213" s="1535" t="s">
        <v>5072</v>
      </c>
      <c r="H213" s="1535">
        <v>44680</v>
      </c>
      <c r="I213" s="2332">
        <f t="shared" ref="I213" si="138">H213+23</f>
        <v>44703</v>
      </c>
      <c r="J213" s="2332">
        <f t="shared" ref="J213" si="139">H213+27</f>
        <v>44707</v>
      </c>
      <c r="K213" s="2332">
        <f t="shared" ref="K213" si="140">H213+30</f>
        <v>44710</v>
      </c>
      <c r="L213" s="2124"/>
      <c r="M213" s="72"/>
      <c r="N213" s="72"/>
      <c r="O213" s="23"/>
      <c r="P213" s="23"/>
      <c r="Q213" s="23"/>
      <c r="R213" s="23"/>
      <c r="S213" s="23"/>
      <c r="T213" s="23"/>
      <c r="U213" s="23"/>
      <c r="V213" s="23"/>
      <c r="W213" s="23"/>
      <c r="X213" s="23"/>
      <c r="Y213" s="23"/>
      <c r="Z213" s="23"/>
      <c r="AA213" s="23"/>
      <c r="AB213" s="23"/>
      <c r="AC213" s="23"/>
      <c r="AD213" s="23"/>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c r="BZ213" s="23"/>
      <c r="CA213" s="23"/>
      <c r="CB213" s="23"/>
      <c r="CC213" s="23"/>
      <c r="CD213" s="23"/>
      <c r="CE213" s="23"/>
      <c r="CF213" s="23"/>
      <c r="CG213" s="23"/>
      <c r="CH213" s="23"/>
      <c r="CI213" s="23"/>
      <c r="CJ213" s="23"/>
      <c r="CK213" s="23"/>
      <c r="CL213" s="23"/>
      <c r="CM213" s="23"/>
      <c r="CN213" s="23"/>
      <c r="CO213" s="23"/>
      <c r="CP213" s="23"/>
      <c r="CQ213" s="23"/>
      <c r="CR213" s="23"/>
      <c r="CS213" s="23"/>
      <c r="CT213" s="23"/>
      <c r="CU213" s="23"/>
      <c r="CV213" s="23"/>
      <c r="CW213" s="23"/>
      <c r="CX213" s="23"/>
      <c r="CY213" s="23"/>
      <c r="CZ213" s="23"/>
      <c r="DA213" s="23"/>
      <c r="DB213" s="23"/>
      <c r="DC213" s="23"/>
      <c r="DD213" s="23"/>
      <c r="DE213" s="23"/>
      <c r="DF213" s="23"/>
      <c r="DG213" s="23"/>
      <c r="DH213" s="23"/>
      <c r="DI213" s="23"/>
      <c r="DJ213" s="23"/>
      <c r="DK213" s="23"/>
      <c r="DL213" s="23"/>
      <c r="DM213" s="23"/>
      <c r="DN213" s="23"/>
      <c r="DO213" s="23"/>
      <c r="DP213" s="23"/>
      <c r="DQ213" s="23"/>
      <c r="DR213" s="23"/>
      <c r="DS213" s="23"/>
      <c r="DT213" s="23"/>
      <c r="DU213" s="23"/>
      <c r="DV213" s="23"/>
      <c r="DW213" s="23"/>
      <c r="DX213" s="23"/>
      <c r="DY213" s="23"/>
      <c r="DZ213" s="23"/>
      <c r="EA213" s="23"/>
      <c r="EB213" s="23"/>
      <c r="EC213" s="23"/>
      <c r="ED213" s="23"/>
      <c r="EE213" s="23"/>
      <c r="EF213" s="23"/>
      <c r="EG213" s="23"/>
      <c r="EH213" s="23"/>
      <c r="EI213" s="23"/>
      <c r="EJ213" s="23"/>
      <c r="EK213" s="23"/>
      <c r="EL213" s="23"/>
      <c r="EM213" s="23"/>
      <c r="EN213" s="23"/>
      <c r="EO213" s="23"/>
      <c r="EP213" s="23"/>
      <c r="EQ213" s="23"/>
      <c r="ER213" s="23"/>
      <c r="ES213" s="23"/>
      <c r="ET213" s="23"/>
      <c r="EU213" s="23"/>
      <c r="EV213" s="23"/>
      <c r="EW213" s="23"/>
      <c r="EX213" s="23"/>
      <c r="EY213" s="23"/>
      <c r="EZ213" s="23"/>
      <c r="FA213" s="23"/>
      <c r="FB213" s="23"/>
      <c r="FC213" s="23"/>
      <c r="FD213" s="23"/>
      <c r="FE213" s="23"/>
      <c r="FF213" s="23"/>
      <c r="FG213" s="23"/>
      <c r="FH213" s="23"/>
      <c r="FI213" s="23"/>
      <c r="FJ213" s="23"/>
      <c r="FK213" s="23"/>
      <c r="FL213" s="23"/>
      <c r="FM213" s="23"/>
      <c r="FN213" s="23"/>
      <c r="FO213" s="23"/>
      <c r="FP213" s="23"/>
      <c r="FQ213" s="23"/>
      <c r="FR213" s="23"/>
      <c r="FS213" s="23"/>
      <c r="FT213" s="23"/>
      <c r="FU213" s="23"/>
      <c r="FV213" s="23"/>
      <c r="FW213" s="23"/>
      <c r="FX213" s="23"/>
      <c r="FY213" s="23"/>
      <c r="FZ213" s="23"/>
      <c r="GA213" s="23"/>
      <c r="GB213" s="23"/>
      <c r="GC213" s="23"/>
      <c r="GD213" s="23"/>
      <c r="GE213" s="23"/>
      <c r="GF213" s="23"/>
      <c r="GG213" s="23"/>
      <c r="GH213" s="23"/>
      <c r="GI213" s="23"/>
      <c r="GJ213" s="23"/>
      <c r="GK213" s="23"/>
      <c r="GL213" s="23"/>
      <c r="GM213" s="23"/>
      <c r="GN213" s="23"/>
      <c r="GO213" s="23"/>
      <c r="GP213" s="23"/>
      <c r="GQ213" s="23"/>
      <c r="GR213" s="23"/>
      <c r="GS213" s="23"/>
      <c r="GT213" s="23"/>
      <c r="GU213" s="23"/>
      <c r="GV213" s="23"/>
      <c r="GW213" s="23"/>
      <c r="GX213" s="23"/>
      <c r="GY213" s="23"/>
      <c r="GZ213" s="23"/>
      <c r="HA213" s="23"/>
      <c r="HB213" s="23"/>
      <c r="HC213" s="23"/>
      <c r="HD213" s="23"/>
      <c r="HE213" s="23"/>
      <c r="HF213" s="23"/>
      <c r="HG213" s="23"/>
      <c r="HH213" s="23"/>
      <c r="HI213" s="23"/>
      <c r="HJ213" s="23"/>
      <c r="HK213" s="23"/>
      <c r="HL213" s="23"/>
      <c r="HM213" s="23"/>
      <c r="HN213" s="23"/>
      <c r="HO213" s="23"/>
      <c r="HP213" s="23"/>
      <c r="HQ213" s="23"/>
      <c r="HR213" s="23"/>
      <c r="HS213" s="23"/>
      <c r="HT213" s="23"/>
      <c r="HU213" s="23"/>
      <c r="HV213" s="23"/>
      <c r="HW213" s="23"/>
    </row>
    <row r="214" spans="1:231" s="14" customFormat="1" ht="20.25" hidden="1" thickBot="1">
      <c r="A214" s="608"/>
      <c r="B214" s="1477"/>
      <c r="C214" s="1478"/>
      <c r="D214" s="1478"/>
      <c r="E214" s="2278"/>
      <c r="F214" s="2333"/>
      <c r="G214" s="2333"/>
      <c r="H214" s="2333"/>
      <c r="I214" s="2333"/>
      <c r="J214" s="2333"/>
      <c r="K214" s="2333"/>
      <c r="L214" s="2124"/>
      <c r="M214" s="72"/>
      <c r="N214" s="72"/>
      <c r="O214" s="23"/>
      <c r="P214" s="23"/>
      <c r="Q214" s="23"/>
      <c r="R214" s="23"/>
      <c r="S214" s="23"/>
      <c r="T214" s="23"/>
      <c r="U214" s="23"/>
      <c r="V214" s="23"/>
      <c r="W214" s="23"/>
      <c r="X214" s="23"/>
      <c r="Y214" s="23"/>
      <c r="Z214" s="23"/>
      <c r="AA214" s="23"/>
      <c r="AB214" s="23"/>
      <c r="AC214" s="23"/>
      <c r="AD214" s="23"/>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c r="BQ214" s="23"/>
      <c r="BR214" s="23"/>
      <c r="BS214" s="23"/>
      <c r="BT214" s="23"/>
      <c r="BU214" s="23"/>
      <c r="BV214" s="23"/>
      <c r="BW214" s="23"/>
      <c r="BX214" s="23"/>
      <c r="BY214" s="23"/>
      <c r="BZ214" s="23"/>
      <c r="CA214" s="23"/>
      <c r="CB214" s="23"/>
      <c r="CC214" s="23"/>
      <c r="CD214" s="23"/>
      <c r="CE214" s="23"/>
      <c r="CF214" s="23"/>
      <c r="CG214" s="23"/>
      <c r="CH214" s="23"/>
      <c r="CI214" s="23"/>
      <c r="CJ214" s="23"/>
      <c r="CK214" s="23"/>
      <c r="CL214" s="23"/>
      <c r="CM214" s="23"/>
      <c r="CN214" s="23"/>
      <c r="CO214" s="23"/>
      <c r="CP214" s="23"/>
      <c r="CQ214" s="23"/>
      <c r="CR214" s="23"/>
      <c r="CS214" s="23"/>
      <c r="CT214" s="23"/>
      <c r="CU214" s="23"/>
      <c r="CV214" s="23"/>
      <c r="CW214" s="23"/>
      <c r="CX214" s="23"/>
      <c r="CY214" s="23"/>
      <c r="CZ214" s="23"/>
      <c r="DA214" s="23"/>
      <c r="DB214" s="23"/>
      <c r="DC214" s="23"/>
      <c r="DD214" s="23"/>
      <c r="DE214" s="23"/>
      <c r="DF214" s="23"/>
      <c r="DG214" s="23"/>
      <c r="DH214" s="23"/>
      <c r="DI214" s="23"/>
      <c r="DJ214" s="23"/>
      <c r="DK214" s="23"/>
      <c r="DL214" s="23"/>
      <c r="DM214" s="23"/>
      <c r="DN214" s="23"/>
      <c r="DO214" s="23"/>
      <c r="DP214" s="23"/>
      <c r="DQ214" s="23"/>
      <c r="DR214" s="23"/>
      <c r="DS214" s="23"/>
      <c r="DT214" s="23"/>
      <c r="DU214" s="23"/>
      <c r="DV214" s="23"/>
      <c r="DW214" s="23"/>
      <c r="DX214" s="23"/>
      <c r="DY214" s="23"/>
      <c r="DZ214" s="23"/>
      <c r="EA214" s="23"/>
      <c r="EB214" s="23"/>
      <c r="EC214" s="23"/>
      <c r="ED214" s="23"/>
      <c r="EE214" s="23"/>
      <c r="EF214" s="23"/>
      <c r="EG214" s="23"/>
      <c r="EH214" s="23"/>
      <c r="EI214" s="23"/>
      <c r="EJ214" s="23"/>
      <c r="EK214" s="23"/>
      <c r="EL214" s="23"/>
      <c r="EM214" s="23"/>
      <c r="EN214" s="23"/>
      <c r="EO214" s="23"/>
      <c r="EP214" s="23"/>
      <c r="EQ214" s="23"/>
      <c r="ER214" s="23"/>
      <c r="ES214" s="23"/>
      <c r="ET214" s="23"/>
      <c r="EU214" s="23"/>
      <c r="EV214" s="23"/>
      <c r="EW214" s="23"/>
      <c r="EX214" s="23"/>
      <c r="EY214" s="23"/>
      <c r="EZ214" s="23"/>
      <c r="FA214" s="23"/>
      <c r="FB214" s="23"/>
      <c r="FC214" s="23"/>
      <c r="FD214" s="23"/>
      <c r="FE214" s="23"/>
      <c r="FF214" s="23"/>
      <c r="FG214" s="23"/>
      <c r="FH214" s="23"/>
      <c r="FI214" s="23"/>
      <c r="FJ214" s="23"/>
      <c r="FK214" s="23"/>
      <c r="FL214" s="23"/>
      <c r="FM214" s="23"/>
      <c r="FN214" s="23"/>
      <c r="FO214" s="23"/>
      <c r="FP214" s="23"/>
      <c r="FQ214" s="23"/>
      <c r="FR214" s="23"/>
      <c r="FS214" s="23"/>
      <c r="FT214" s="23"/>
      <c r="FU214" s="23"/>
      <c r="FV214" s="23"/>
      <c r="FW214" s="23"/>
      <c r="FX214" s="23"/>
      <c r="FY214" s="23"/>
      <c r="FZ214" s="23"/>
      <c r="GA214" s="23"/>
      <c r="GB214" s="23"/>
      <c r="GC214" s="23"/>
      <c r="GD214" s="23"/>
      <c r="GE214" s="23"/>
      <c r="GF214" s="23"/>
      <c r="GG214" s="23"/>
      <c r="GH214" s="23"/>
      <c r="GI214" s="23"/>
      <c r="GJ214" s="23"/>
      <c r="GK214" s="23"/>
      <c r="GL214" s="23"/>
      <c r="GM214" s="23"/>
      <c r="GN214" s="23"/>
      <c r="GO214" s="23"/>
      <c r="GP214" s="23"/>
      <c r="GQ214" s="23"/>
      <c r="GR214" s="23"/>
      <c r="GS214" s="23"/>
      <c r="GT214" s="23"/>
      <c r="GU214" s="23"/>
      <c r="GV214" s="23"/>
      <c r="GW214" s="23"/>
      <c r="GX214" s="23"/>
      <c r="GY214" s="23"/>
      <c r="GZ214" s="23"/>
      <c r="HA214" s="23"/>
      <c r="HB214" s="23"/>
      <c r="HC214" s="23"/>
      <c r="HD214" s="23"/>
      <c r="HE214" s="23"/>
      <c r="HF214" s="23"/>
      <c r="HG214" s="23"/>
      <c r="HH214" s="23"/>
      <c r="HI214" s="23"/>
      <c r="HJ214" s="23"/>
      <c r="HK214" s="23"/>
      <c r="HL214" s="23"/>
      <c r="HM214" s="23"/>
      <c r="HN214" s="23"/>
      <c r="HO214" s="23"/>
      <c r="HP214" s="23"/>
      <c r="HQ214" s="23"/>
      <c r="HR214" s="23"/>
      <c r="HS214" s="23"/>
      <c r="HT214" s="23"/>
      <c r="HU214" s="23"/>
      <c r="HV214" s="23"/>
      <c r="HW214" s="23"/>
    </row>
    <row r="215" spans="1:231" s="14" customFormat="1" ht="20.25" hidden="1" thickTop="1">
      <c r="A215" s="608"/>
      <c r="B215" s="2271"/>
      <c r="C215" s="2272"/>
      <c r="D215" s="2272"/>
      <c r="E215" s="2273"/>
      <c r="F215" s="1535" t="s">
        <v>5073</v>
      </c>
      <c r="G215" s="1535" t="s">
        <v>4868</v>
      </c>
      <c r="H215" s="1535">
        <v>44687</v>
      </c>
      <c r="I215" s="2332">
        <f t="shared" ref="I215" si="141">H215+23</f>
        <v>44710</v>
      </c>
      <c r="J215" s="2332">
        <f t="shared" ref="J215" si="142">H215+27</f>
        <v>44714</v>
      </c>
      <c r="K215" s="2332">
        <f t="shared" ref="K215" si="143">H215+30</f>
        <v>44717</v>
      </c>
      <c r="L215" s="2124"/>
      <c r="M215" s="72"/>
      <c r="N215" s="72"/>
      <c r="O215" s="23"/>
      <c r="P215" s="23"/>
      <c r="Q215" s="23"/>
      <c r="R215" s="23"/>
      <c r="S215" s="23"/>
      <c r="T215" s="23"/>
      <c r="U215" s="23"/>
      <c r="V215" s="23"/>
      <c r="W215" s="23"/>
      <c r="X215" s="23"/>
      <c r="Y215" s="23"/>
      <c r="Z215" s="23"/>
      <c r="AA215" s="23"/>
      <c r="AB215" s="23"/>
      <c r="AC215" s="23"/>
      <c r="AD215" s="23"/>
      <c r="AE215" s="23"/>
      <c r="AF215" s="23"/>
      <c r="AG215" s="23"/>
      <c r="AH215" s="23"/>
      <c r="AI215" s="23"/>
      <c r="AJ215" s="23"/>
      <c r="AK215" s="23"/>
      <c r="AL215" s="23"/>
      <c r="AM215" s="23"/>
      <c r="AN215" s="23"/>
      <c r="AO215" s="23"/>
      <c r="AP215" s="23"/>
      <c r="AQ215" s="23"/>
      <c r="AR215" s="23"/>
      <c r="AS215" s="23"/>
      <c r="AT215" s="23"/>
      <c r="AU215" s="23"/>
      <c r="AV215" s="23"/>
      <c r="AW215" s="23"/>
      <c r="AX215" s="23"/>
      <c r="AY215" s="23"/>
      <c r="AZ215" s="23"/>
      <c r="BA215" s="23"/>
      <c r="BB215" s="23"/>
      <c r="BC215" s="23"/>
      <c r="BD215" s="23"/>
      <c r="BE215" s="23"/>
      <c r="BF215" s="23"/>
      <c r="BG215" s="23"/>
      <c r="BH215" s="23"/>
      <c r="BI215" s="23"/>
      <c r="BJ215" s="23"/>
      <c r="BK215" s="23"/>
      <c r="BL215" s="23"/>
      <c r="BM215" s="23"/>
      <c r="BN215" s="23"/>
      <c r="BO215" s="23"/>
      <c r="BP215" s="23"/>
      <c r="BQ215" s="23"/>
      <c r="BR215" s="23"/>
      <c r="BS215" s="23"/>
      <c r="BT215" s="23"/>
      <c r="BU215" s="23"/>
      <c r="BV215" s="23"/>
      <c r="BW215" s="23"/>
      <c r="BX215" s="23"/>
      <c r="BY215" s="23"/>
      <c r="BZ215" s="23"/>
      <c r="CA215" s="23"/>
      <c r="CB215" s="23"/>
      <c r="CC215" s="23"/>
      <c r="CD215" s="23"/>
      <c r="CE215" s="23"/>
      <c r="CF215" s="23"/>
      <c r="CG215" s="23"/>
      <c r="CH215" s="23"/>
      <c r="CI215" s="23"/>
      <c r="CJ215" s="23"/>
      <c r="CK215" s="23"/>
      <c r="CL215" s="23"/>
      <c r="CM215" s="23"/>
      <c r="CN215" s="23"/>
      <c r="CO215" s="23"/>
      <c r="CP215" s="23"/>
      <c r="CQ215" s="23"/>
      <c r="CR215" s="23"/>
      <c r="CS215" s="23"/>
      <c r="CT215" s="23"/>
      <c r="CU215" s="23"/>
      <c r="CV215" s="23"/>
      <c r="CW215" s="23"/>
      <c r="CX215" s="23"/>
      <c r="CY215" s="23"/>
      <c r="CZ215" s="23"/>
      <c r="DA215" s="23"/>
      <c r="DB215" s="23"/>
      <c r="DC215" s="23"/>
      <c r="DD215" s="23"/>
      <c r="DE215" s="23"/>
      <c r="DF215" s="23"/>
      <c r="DG215" s="23"/>
      <c r="DH215" s="23"/>
      <c r="DI215" s="23"/>
      <c r="DJ215" s="23"/>
      <c r="DK215" s="23"/>
      <c r="DL215" s="23"/>
      <c r="DM215" s="23"/>
      <c r="DN215" s="23"/>
      <c r="DO215" s="23"/>
      <c r="DP215" s="23"/>
      <c r="DQ215" s="23"/>
      <c r="DR215" s="23"/>
      <c r="DS215" s="23"/>
      <c r="DT215" s="23"/>
      <c r="DU215" s="23"/>
      <c r="DV215" s="23"/>
      <c r="DW215" s="23"/>
      <c r="DX215" s="23"/>
      <c r="DY215" s="23"/>
      <c r="DZ215" s="23"/>
      <c r="EA215" s="23"/>
      <c r="EB215" s="23"/>
      <c r="EC215" s="23"/>
      <c r="ED215" s="23"/>
      <c r="EE215" s="23"/>
      <c r="EF215" s="23"/>
      <c r="EG215" s="23"/>
      <c r="EH215" s="23"/>
      <c r="EI215" s="23"/>
      <c r="EJ215" s="23"/>
      <c r="EK215" s="23"/>
      <c r="EL215" s="23"/>
      <c r="EM215" s="23"/>
      <c r="EN215" s="23"/>
      <c r="EO215" s="23"/>
      <c r="EP215" s="23"/>
      <c r="EQ215" s="23"/>
      <c r="ER215" s="23"/>
      <c r="ES215" s="23"/>
      <c r="ET215" s="23"/>
      <c r="EU215" s="23"/>
      <c r="EV215" s="23"/>
      <c r="EW215" s="23"/>
      <c r="EX215" s="23"/>
      <c r="EY215" s="23"/>
      <c r="EZ215" s="23"/>
      <c r="FA215" s="23"/>
      <c r="FB215" s="23"/>
      <c r="FC215" s="23"/>
      <c r="FD215" s="23"/>
      <c r="FE215" s="23"/>
      <c r="FF215" s="23"/>
      <c r="FG215" s="23"/>
      <c r="FH215" s="23"/>
      <c r="FI215" s="23"/>
      <c r="FJ215" s="23"/>
      <c r="FK215" s="23"/>
      <c r="FL215" s="23"/>
      <c r="FM215" s="23"/>
      <c r="FN215" s="23"/>
      <c r="FO215" s="23"/>
      <c r="FP215" s="23"/>
      <c r="FQ215" s="23"/>
      <c r="FR215" s="23"/>
      <c r="FS215" s="23"/>
      <c r="FT215" s="23"/>
      <c r="FU215" s="23"/>
      <c r="FV215" s="23"/>
      <c r="FW215" s="23"/>
      <c r="FX215" s="23"/>
      <c r="FY215" s="23"/>
      <c r="FZ215" s="23"/>
      <c r="GA215" s="23"/>
      <c r="GB215" s="23"/>
      <c r="GC215" s="23"/>
      <c r="GD215" s="23"/>
      <c r="GE215" s="23"/>
      <c r="GF215" s="23"/>
      <c r="GG215" s="23"/>
      <c r="GH215" s="23"/>
      <c r="GI215" s="23"/>
      <c r="GJ215" s="23"/>
      <c r="GK215" s="23"/>
      <c r="GL215" s="23"/>
      <c r="GM215" s="23"/>
      <c r="GN215" s="23"/>
      <c r="GO215" s="23"/>
      <c r="GP215" s="23"/>
      <c r="GQ215" s="23"/>
      <c r="GR215" s="23"/>
      <c r="GS215" s="23"/>
      <c r="GT215" s="23"/>
      <c r="GU215" s="23"/>
      <c r="GV215" s="23"/>
      <c r="GW215" s="23"/>
      <c r="GX215" s="23"/>
      <c r="GY215" s="23"/>
      <c r="GZ215" s="23"/>
      <c r="HA215" s="23"/>
      <c r="HB215" s="23"/>
      <c r="HC215" s="23"/>
      <c r="HD215" s="23"/>
      <c r="HE215" s="23"/>
      <c r="HF215" s="23"/>
      <c r="HG215" s="23"/>
      <c r="HH215" s="23"/>
      <c r="HI215" s="23"/>
      <c r="HJ215" s="23"/>
      <c r="HK215" s="23"/>
      <c r="HL215" s="23"/>
      <c r="HM215" s="23"/>
      <c r="HN215" s="23"/>
      <c r="HO215" s="23"/>
      <c r="HP215" s="23"/>
      <c r="HQ215" s="23"/>
      <c r="HR215" s="23"/>
      <c r="HS215" s="23"/>
      <c r="HT215" s="23"/>
      <c r="HU215" s="23"/>
      <c r="HV215" s="23"/>
      <c r="HW215" s="23"/>
    </row>
    <row r="216" spans="1:231" s="14" customFormat="1" ht="20.25" hidden="1" thickBot="1">
      <c r="A216" s="608"/>
      <c r="B216" s="1477"/>
      <c r="C216" s="1478"/>
      <c r="D216" s="1478"/>
      <c r="E216" s="2278"/>
      <c r="F216" s="2333"/>
      <c r="G216" s="2333"/>
      <c r="H216" s="2333"/>
      <c r="I216" s="2333"/>
      <c r="J216" s="2333"/>
      <c r="K216" s="2333"/>
      <c r="L216" s="2124"/>
      <c r="M216" s="72"/>
      <c r="N216" s="72"/>
      <c r="O216" s="23"/>
      <c r="P216" s="23"/>
      <c r="Q216" s="23"/>
      <c r="R216" s="23"/>
      <c r="S216" s="23"/>
      <c r="T216" s="23"/>
      <c r="U216" s="23"/>
      <c r="V216" s="23"/>
      <c r="W216" s="23"/>
      <c r="X216" s="23"/>
      <c r="Y216" s="23"/>
      <c r="Z216" s="23"/>
      <c r="AA216" s="23"/>
      <c r="AB216" s="23"/>
      <c r="AC216" s="23"/>
      <c r="AD216" s="23"/>
      <c r="AE216" s="23"/>
      <c r="AF216" s="23"/>
      <c r="AG216" s="23"/>
      <c r="AH216" s="23"/>
      <c r="AI216" s="23"/>
      <c r="AJ216" s="23"/>
      <c r="AK216" s="23"/>
      <c r="AL216" s="23"/>
      <c r="AM216" s="23"/>
      <c r="AN216" s="23"/>
      <c r="AO216" s="23"/>
      <c r="AP216" s="23"/>
      <c r="AQ216" s="23"/>
      <c r="AR216" s="23"/>
      <c r="AS216" s="23"/>
      <c r="AT216" s="23"/>
      <c r="AU216" s="23"/>
      <c r="AV216" s="23"/>
      <c r="AW216" s="23"/>
      <c r="AX216" s="23"/>
      <c r="AY216" s="23"/>
      <c r="AZ216" s="23"/>
      <c r="BA216" s="23"/>
      <c r="BB216" s="23"/>
      <c r="BC216" s="23"/>
      <c r="BD216" s="23"/>
      <c r="BE216" s="23"/>
      <c r="BF216" s="23"/>
      <c r="BG216" s="23"/>
      <c r="BH216" s="23"/>
      <c r="BI216" s="23"/>
      <c r="BJ216" s="23"/>
      <c r="BK216" s="23"/>
      <c r="BL216" s="23"/>
      <c r="BM216" s="23"/>
      <c r="BN216" s="23"/>
      <c r="BO216" s="23"/>
      <c r="BP216" s="23"/>
      <c r="BQ216" s="23"/>
      <c r="BR216" s="23"/>
      <c r="BS216" s="23"/>
      <c r="BT216" s="23"/>
      <c r="BU216" s="23"/>
      <c r="BV216" s="23"/>
      <c r="BW216" s="23"/>
      <c r="BX216" s="23"/>
      <c r="BY216" s="23"/>
      <c r="BZ216" s="23"/>
      <c r="CA216" s="23"/>
      <c r="CB216" s="23"/>
      <c r="CC216" s="23"/>
      <c r="CD216" s="23"/>
      <c r="CE216" s="23"/>
      <c r="CF216" s="23"/>
      <c r="CG216" s="23"/>
      <c r="CH216" s="23"/>
      <c r="CI216" s="23"/>
      <c r="CJ216" s="23"/>
      <c r="CK216" s="23"/>
      <c r="CL216" s="23"/>
      <c r="CM216" s="23"/>
      <c r="CN216" s="23"/>
      <c r="CO216" s="23"/>
      <c r="CP216" s="23"/>
      <c r="CQ216" s="23"/>
      <c r="CR216" s="23"/>
      <c r="CS216" s="23"/>
      <c r="CT216" s="23"/>
      <c r="CU216" s="23"/>
      <c r="CV216" s="23"/>
      <c r="CW216" s="23"/>
      <c r="CX216" s="23"/>
      <c r="CY216" s="23"/>
      <c r="CZ216" s="23"/>
      <c r="DA216" s="23"/>
      <c r="DB216" s="23"/>
      <c r="DC216" s="23"/>
      <c r="DD216" s="23"/>
      <c r="DE216" s="23"/>
      <c r="DF216" s="23"/>
      <c r="DG216" s="23"/>
      <c r="DH216" s="23"/>
      <c r="DI216" s="23"/>
      <c r="DJ216" s="23"/>
      <c r="DK216" s="23"/>
      <c r="DL216" s="23"/>
      <c r="DM216" s="23"/>
      <c r="DN216" s="23"/>
      <c r="DO216" s="23"/>
      <c r="DP216" s="23"/>
      <c r="DQ216" s="23"/>
      <c r="DR216" s="23"/>
      <c r="DS216" s="23"/>
      <c r="DT216" s="23"/>
      <c r="DU216" s="23"/>
      <c r="DV216" s="23"/>
      <c r="DW216" s="23"/>
      <c r="DX216" s="23"/>
      <c r="DY216" s="23"/>
      <c r="DZ216" s="23"/>
      <c r="EA216" s="23"/>
      <c r="EB216" s="23"/>
      <c r="EC216" s="23"/>
      <c r="ED216" s="23"/>
      <c r="EE216" s="23"/>
      <c r="EF216" s="23"/>
      <c r="EG216" s="23"/>
      <c r="EH216" s="23"/>
      <c r="EI216" s="23"/>
      <c r="EJ216" s="23"/>
      <c r="EK216" s="23"/>
      <c r="EL216" s="23"/>
      <c r="EM216" s="23"/>
      <c r="EN216" s="23"/>
      <c r="EO216" s="23"/>
      <c r="EP216" s="23"/>
      <c r="EQ216" s="23"/>
      <c r="ER216" s="23"/>
      <c r="ES216" s="23"/>
      <c r="ET216" s="23"/>
      <c r="EU216" s="23"/>
      <c r="EV216" s="23"/>
      <c r="EW216" s="23"/>
      <c r="EX216" s="23"/>
      <c r="EY216" s="23"/>
      <c r="EZ216" s="23"/>
      <c r="FA216" s="23"/>
      <c r="FB216" s="23"/>
      <c r="FC216" s="23"/>
      <c r="FD216" s="23"/>
      <c r="FE216" s="23"/>
      <c r="FF216" s="23"/>
      <c r="FG216" s="23"/>
      <c r="FH216" s="23"/>
      <c r="FI216" s="23"/>
      <c r="FJ216" s="23"/>
      <c r="FK216" s="23"/>
      <c r="FL216" s="23"/>
      <c r="FM216" s="23"/>
      <c r="FN216" s="23"/>
      <c r="FO216" s="23"/>
      <c r="FP216" s="23"/>
      <c r="FQ216" s="23"/>
      <c r="FR216" s="23"/>
      <c r="FS216" s="23"/>
      <c r="FT216" s="23"/>
      <c r="FU216" s="23"/>
      <c r="FV216" s="23"/>
      <c r="FW216" s="23"/>
      <c r="FX216" s="23"/>
      <c r="FY216" s="23"/>
      <c r="FZ216" s="23"/>
      <c r="GA216" s="23"/>
      <c r="GB216" s="23"/>
      <c r="GC216" s="23"/>
      <c r="GD216" s="23"/>
      <c r="GE216" s="23"/>
      <c r="GF216" s="23"/>
      <c r="GG216" s="23"/>
      <c r="GH216" s="23"/>
      <c r="GI216" s="23"/>
      <c r="GJ216" s="23"/>
      <c r="GK216" s="23"/>
      <c r="GL216" s="23"/>
      <c r="GM216" s="23"/>
      <c r="GN216" s="23"/>
      <c r="GO216" s="23"/>
      <c r="GP216" s="23"/>
      <c r="GQ216" s="23"/>
      <c r="GR216" s="23"/>
      <c r="GS216" s="23"/>
      <c r="GT216" s="23"/>
      <c r="GU216" s="23"/>
      <c r="GV216" s="23"/>
      <c r="GW216" s="23"/>
      <c r="GX216" s="23"/>
      <c r="GY216" s="23"/>
      <c r="GZ216" s="23"/>
      <c r="HA216" s="23"/>
      <c r="HB216" s="23"/>
      <c r="HC216" s="23"/>
      <c r="HD216" s="23"/>
      <c r="HE216" s="23"/>
      <c r="HF216" s="23"/>
      <c r="HG216" s="23"/>
      <c r="HH216" s="23"/>
      <c r="HI216" s="23"/>
      <c r="HJ216" s="23"/>
      <c r="HK216" s="23"/>
      <c r="HL216" s="23"/>
      <c r="HM216" s="23"/>
      <c r="HN216" s="23"/>
      <c r="HO216" s="23"/>
      <c r="HP216" s="23"/>
      <c r="HQ216" s="23"/>
      <c r="HR216" s="23"/>
      <c r="HS216" s="23"/>
      <c r="HT216" s="23"/>
      <c r="HU216" s="23"/>
      <c r="HV216" s="23"/>
      <c r="HW216" s="23"/>
    </row>
    <row r="217" spans="1:231" s="14" customFormat="1" ht="20.25" hidden="1" thickTop="1">
      <c r="A217" s="608"/>
      <c r="B217" s="2271" t="s">
        <v>2442</v>
      </c>
      <c r="C217" s="2272" t="s">
        <v>4408</v>
      </c>
      <c r="D217" s="2272">
        <v>44679</v>
      </c>
      <c r="E217" s="2273">
        <f>D217+12</f>
        <v>44691</v>
      </c>
      <c r="F217" s="1535" t="s">
        <v>4820</v>
      </c>
      <c r="G217" s="1535" t="s">
        <v>5074</v>
      </c>
      <c r="H217" s="1535">
        <v>44694</v>
      </c>
      <c r="I217" s="2332">
        <f t="shared" ref="I217" si="144">H217+23</f>
        <v>44717</v>
      </c>
      <c r="J217" s="2332">
        <f t="shared" ref="J217" si="145">H217+27</f>
        <v>44721</v>
      </c>
      <c r="K217" s="2332">
        <f t="shared" ref="K217" si="146">H217+30</f>
        <v>44724</v>
      </c>
      <c r="L217" s="2124"/>
      <c r="M217" s="72"/>
      <c r="N217" s="72"/>
      <c r="O217" s="23"/>
      <c r="P217" s="23"/>
      <c r="Q217" s="23"/>
      <c r="R217" s="23"/>
      <c r="S217" s="23"/>
      <c r="T217" s="23"/>
      <c r="U217" s="23"/>
      <c r="V217" s="23"/>
      <c r="W217" s="23"/>
      <c r="X217" s="23"/>
      <c r="Y217" s="23"/>
      <c r="Z217" s="23"/>
      <c r="AA217" s="23"/>
      <c r="AB217" s="23"/>
      <c r="AC217" s="23"/>
      <c r="AD217" s="23"/>
      <c r="AE217" s="23"/>
      <c r="AF217" s="23"/>
      <c r="AG217" s="23"/>
      <c r="AH217" s="23"/>
      <c r="AI217" s="23"/>
      <c r="AJ217" s="23"/>
      <c r="AK217" s="23"/>
      <c r="AL217" s="23"/>
      <c r="AM217" s="23"/>
      <c r="AN217" s="23"/>
      <c r="AO217" s="23"/>
      <c r="AP217" s="23"/>
      <c r="AQ217" s="23"/>
      <c r="AR217" s="23"/>
      <c r="AS217" s="23"/>
      <c r="AT217" s="23"/>
      <c r="AU217" s="23"/>
      <c r="AV217" s="23"/>
      <c r="AW217" s="23"/>
      <c r="AX217" s="23"/>
      <c r="AY217" s="23"/>
      <c r="AZ217" s="23"/>
      <c r="BA217" s="23"/>
      <c r="BB217" s="23"/>
      <c r="BC217" s="23"/>
      <c r="BD217" s="23"/>
      <c r="BE217" s="23"/>
      <c r="BF217" s="23"/>
      <c r="BG217" s="23"/>
      <c r="BH217" s="23"/>
      <c r="BI217" s="23"/>
      <c r="BJ217" s="23"/>
      <c r="BK217" s="23"/>
      <c r="BL217" s="23"/>
      <c r="BM217" s="23"/>
      <c r="BN217" s="23"/>
      <c r="BO217" s="23"/>
      <c r="BP217" s="23"/>
      <c r="BQ217" s="23"/>
      <c r="BR217" s="23"/>
      <c r="BS217" s="23"/>
      <c r="BT217" s="23"/>
      <c r="BU217" s="23"/>
      <c r="BV217" s="23"/>
      <c r="BW217" s="23"/>
      <c r="BX217" s="23"/>
      <c r="BY217" s="23"/>
      <c r="BZ217" s="23"/>
      <c r="CA217" s="23"/>
      <c r="CB217" s="23"/>
      <c r="CC217" s="23"/>
      <c r="CD217" s="23"/>
      <c r="CE217" s="23"/>
      <c r="CF217" s="23"/>
      <c r="CG217" s="23"/>
      <c r="CH217" s="23"/>
      <c r="CI217" s="23"/>
      <c r="CJ217" s="23"/>
      <c r="CK217" s="23"/>
      <c r="CL217" s="23"/>
      <c r="CM217" s="23"/>
      <c r="CN217" s="23"/>
      <c r="CO217" s="23"/>
      <c r="CP217" s="23"/>
      <c r="CQ217" s="23"/>
      <c r="CR217" s="23"/>
      <c r="CS217" s="23"/>
      <c r="CT217" s="23"/>
      <c r="CU217" s="23"/>
      <c r="CV217" s="23"/>
      <c r="CW217" s="23"/>
      <c r="CX217" s="23"/>
      <c r="CY217" s="23"/>
      <c r="CZ217" s="23"/>
      <c r="DA217" s="23"/>
      <c r="DB217" s="23"/>
      <c r="DC217" s="23"/>
      <c r="DD217" s="23"/>
      <c r="DE217" s="23"/>
      <c r="DF217" s="23"/>
      <c r="DG217" s="23"/>
      <c r="DH217" s="23"/>
      <c r="DI217" s="23"/>
      <c r="DJ217" s="23"/>
      <c r="DK217" s="23"/>
      <c r="DL217" s="23"/>
      <c r="DM217" s="23"/>
      <c r="DN217" s="23"/>
      <c r="DO217" s="23"/>
      <c r="DP217" s="23"/>
      <c r="DQ217" s="23"/>
      <c r="DR217" s="23"/>
      <c r="DS217" s="23"/>
      <c r="DT217" s="23"/>
      <c r="DU217" s="23"/>
      <c r="DV217" s="23"/>
      <c r="DW217" s="23"/>
      <c r="DX217" s="23"/>
      <c r="DY217" s="23"/>
      <c r="DZ217" s="23"/>
      <c r="EA217" s="23"/>
      <c r="EB217" s="23"/>
      <c r="EC217" s="23"/>
      <c r="ED217" s="23"/>
      <c r="EE217" s="23"/>
      <c r="EF217" s="23"/>
      <c r="EG217" s="23"/>
      <c r="EH217" s="23"/>
      <c r="EI217" s="23"/>
      <c r="EJ217" s="23"/>
      <c r="EK217" s="23"/>
      <c r="EL217" s="23"/>
      <c r="EM217" s="23"/>
      <c r="EN217" s="23"/>
      <c r="EO217" s="23"/>
      <c r="EP217" s="23"/>
      <c r="EQ217" s="23"/>
      <c r="ER217" s="23"/>
      <c r="ES217" s="23"/>
      <c r="ET217" s="23"/>
      <c r="EU217" s="23"/>
      <c r="EV217" s="23"/>
      <c r="EW217" s="23"/>
      <c r="EX217" s="23"/>
      <c r="EY217" s="23"/>
      <c r="EZ217" s="23"/>
      <c r="FA217" s="23"/>
      <c r="FB217" s="23"/>
      <c r="FC217" s="23"/>
      <c r="FD217" s="23"/>
      <c r="FE217" s="23"/>
      <c r="FF217" s="23"/>
      <c r="FG217" s="23"/>
      <c r="FH217" s="23"/>
      <c r="FI217" s="23"/>
      <c r="FJ217" s="23"/>
      <c r="FK217" s="23"/>
      <c r="FL217" s="23"/>
      <c r="FM217" s="23"/>
      <c r="FN217" s="23"/>
      <c r="FO217" s="23"/>
      <c r="FP217" s="23"/>
      <c r="FQ217" s="23"/>
      <c r="FR217" s="23"/>
      <c r="FS217" s="23"/>
      <c r="FT217" s="23"/>
      <c r="FU217" s="23"/>
      <c r="FV217" s="23"/>
      <c r="FW217" s="23"/>
      <c r="FX217" s="23"/>
      <c r="FY217" s="23"/>
      <c r="FZ217" s="23"/>
      <c r="GA217" s="23"/>
      <c r="GB217" s="23"/>
      <c r="GC217" s="23"/>
      <c r="GD217" s="23"/>
      <c r="GE217" s="23"/>
      <c r="GF217" s="23"/>
      <c r="GG217" s="23"/>
      <c r="GH217" s="23"/>
      <c r="GI217" s="23"/>
      <c r="GJ217" s="23"/>
      <c r="GK217" s="23"/>
      <c r="GL217" s="23"/>
      <c r="GM217" s="23"/>
      <c r="GN217" s="23"/>
      <c r="GO217" s="23"/>
      <c r="GP217" s="23"/>
      <c r="GQ217" s="23"/>
      <c r="GR217" s="23"/>
      <c r="GS217" s="23"/>
      <c r="GT217" s="23"/>
      <c r="GU217" s="23"/>
      <c r="GV217" s="23"/>
      <c r="GW217" s="23"/>
      <c r="GX217" s="23"/>
      <c r="GY217" s="23"/>
      <c r="GZ217" s="23"/>
      <c r="HA217" s="23"/>
      <c r="HB217" s="23"/>
      <c r="HC217" s="23"/>
      <c r="HD217" s="23"/>
      <c r="HE217" s="23"/>
      <c r="HF217" s="23"/>
      <c r="HG217" s="23"/>
      <c r="HH217" s="23"/>
      <c r="HI217" s="23"/>
      <c r="HJ217" s="23"/>
      <c r="HK217" s="23"/>
      <c r="HL217" s="23"/>
      <c r="HM217" s="23"/>
      <c r="HN217" s="23"/>
      <c r="HO217" s="23"/>
      <c r="HP217" s="23"/>
      <c r="HQ217" s="23"/>
      <c r="HR217" s="23"/>
      <c r="HS217" s="23"/>
      <c r="HT217" s="23"/>
      <c r="HU217" s="23"/>
      <c r="HV217" s="23"/>
      <c r="HW217" s="23"/>
    </row>
    <row r="218" spans="1:231" s="14" customFormat="1" ht="20.25" hidden="1" thickBot="1">
      <c r="A218" s="608"/>
      <c r="B218" s="1477" t="s">
        <v>3744</v>
      </c>
      <c r="C218" s="1478" t="s">
        <v>4411</v>
      </c>
      <c r="D218" s="1478">
        <v>44674</v>
      </c>
      <c r="E218" s="2278">
        <f>D218+12</f>
        <v>44686</v>
      </c>
      <c r="F218" s="2333"/>
      <c r="G218" s="2333"/>
      <c r="H218" s="2333"/>
      <c r="I218" s="2333"/>
      <c r="J218" s="2333"/>
      <c r="K218" s="2333"/>
      <c r="L218" s="2124"/>
      <c r="M218" s="72"/>
      <c r="N218" s="72"/>
      <c r="O218" s="23"/>
      <c r="P218" s="23"/>
      <c r="Q218" s="23"/>
      <c r="R218" s="23"/>
      <c r="S218" s="23"/>
      <c r="T218" s="23"/>
      <c r="U218" s="23"/>
      <c r="V218" s="23"/>
      <c r="W218" s="23"/>
      <c r="X218" s="23"/>
      <c r="Y218" s="23"/>
      <c r="Z218" s="23"/>
      <c r="AA218" s="23"/>
      <c r="AB218" s="23"/>
      <c r="AC218" s="23"/>
      <c r="AD218" s="23"/>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row>
    <row r="219" spans="1:231" s="14" customFormat="1" ht="20.25" hidden="1" thickTop="1">
      <c r="A219" s="608"/>
      <c r="B219" s="2271" t="s">
        <v>3752</v>
      </c>
      <c r="C219" s="2272" t="s">
        <v>4873</v>
      </c>
      <c r="D219" s="2272">
        <v>44686</v>
      </c>
      <c r="E219" s="2273">
        <f>D219+12</f>
        <v>44698</v>
      </c>
      <c r="F219" s="1535" t="s">
        <v>5075</v>
      </c>
      <c r="G219" s="1535" t="s">
        <v>5076</v>
      </c>
      <c r="H219" s="1535">
        <v>44701</v>
      </c>
      <c r="I219" s="2332">
        <f t="shared" ref="I219" si="147">H219+23</f>
        <v>44724</v>
      </c>
      <c r="J219" s="2332">
        <f t="shared" ref="J219" si="148">H219+27</f>
        <v>44728</v>
      </c>
      <c r="K219" s="2332">
        <f t="shared" ref="K219" si="149">H219+30</f>
        <v>44731</v>
      </c>
      <c r="L219" s="2124"/>
      <c r="M219" s="72"/>
      <c r="N219" s="72"/>
      <c r="O219" s="23"/>
      <c r="P219" s="23"/>
      <c r="Q219" s="23"/>
      <c r="R219" s="23"/>
      <c r="S219" s="23"/>
      <c r="T219" s="23"/>
      <c r="U219" s="23"/>
      <c r="V219" s="23"/>
      <c r="W219" s="23"/>
      <c r="X219" s="23"/>
      <c r="Y219" s="23"/>
      <c r="Z219" s="23"/>
      <c r="AA219" s="23"/>
      <c r="AB219" s="23"/>
      <c r="AC219" s="23"/>
      <c r="AD219" s="23"/>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row>
    <row r="220" spans="1:231" s="14" customFormat="1" ht="20.25" hidden="1" thickBot="1">
      <c r="A220" s="608"/>
      <c r="B220" s="1477"/>
      <c r="C220" s="1478"/>
      <c r="D220" s="1478"/>
      <c r="E220" s="2278"/>
      <c r="F220" s="2333"/>
      <c r="G220" s="2333"/>
      <c r="H220" s="2333"/>
      <c r="I220" s="2333"/>
      <c r="J220" s="2333"/>
      <c r="K220" s="2333"/>
      <c r="L220" s="2124"/>
      <c r="M220" s="72"/>
      <c r="N220" s="72"/>
      <c r="O220" s="23"/>
      <c r="P220" s="23"/>
      <c r="Q220" s="23"/>
      <c r="R220" s="23"/>
      <c r="S220" s="23"/>
      <c r="T220" s="23"/>
      <c r="U220" s="23"/>
      <c r="V220" s="23"/>
      <c r="W220" s="23"/>
      <c r="X220" s="23"/>
      <c r="Y220" s="23"/>
      <c r="Z220" s="23"/>
      <c r="AA220" s="23"/>
      <c r="AB220" s="23"/>
      <c r="AC220" s="23"/>
      <c r="AD220" s="23"/>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row>
    <row r="221" spans="1:231" s="14" customFormat="1" ht="21" hidden="1" thickTop="1" thickBot="1">
      <c r="A221" s="608"/>
      <c r="B221" s="1477" t="s">
        <v>3761</v>
      </c>
      <c r="C221" s="1478" t="s">
        <v>4412</v>
      </c>
      <c r="D221" s="1478">
        <v>44697</v>
      </c>
      <c r="E221" s="2276" t="s">
        <v>2159</v>
      </c>
      <c r="F221" s="1535" t="s">
        <v>3216</v>
      </c>
      <c r="G221" s="1535" t="s">
        <v>5077</v>
      </c>
      <c r="H221" s="1535">
        <v>44708</v>
      </c>
      <c r="I221" s="2332">
        <f t="shared" ref="I221" si="150">H221+23</f>
        <v>44731</v>
      </c>
      <c r="J221" s="2332">
        <f t="shared" ref="J221" si="151">H221+27</f>
        <v>44735</v>
      </c>
      <c r="K221" s="2332">
        <f t="shared" ref="K221" si="152">H221+30</f>
        <v>44738</v>
      </c>
      <c r="L221" s="2124"/>
      <c r="M221" s="72"/>
      <c r="N221" s="72"/>
      <c r="O221" s="23"/>
      <c r="P221" s="23"/>
      <c r="Q221" s="23"/>
      <c r="R221" s="23"/>
      <c r="S221" s="23"/>
      <c r="T221" s="23"/>
      <c r="U221" s="23"/>
      <c r="V221" s="23"/>
      <c r="W221" s="23"/>
      <c r="X221" s="23"/>
      <c r="Y221" s="23"/>
      <c r="Z221" s="23"/>
      <c r="AA221" s="23"/>
      <c r="AB221" s="23"/>
      <c r="AC221" s="23"/>
      <c r="AD221" s="23"/>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c r="BZ221" s="23"/>
      <c r="CA221" s="23"/>
      <c r="CB221" s="23"/>
      <c r="CC221" s="23"/>
      <c r="CD221" s="23"/>
      <c r="CE221" s="23"/>
      <c r="CF221" s="23"/>
      <c r="CG221" s="23"/>
      <c r="CH221" s="23"/>
      <c r="CI221" s="23"/>
      <c r="CJ221" s="23"/>
      <c r="CK221" s="23"/>
      <c r="CL221" s="23"/>
      <c r="CM221" s="23"/>
      <c r="CN221" s="23"/>
      <c r="CO221" s="23"/>
      <c r="CP221" s="23"/>
      <c r="CQ221" s="23"/>
      <c r="CR221" s="23"/>
      <c r="CS221" s="23"/>
      <c r="CT221" s="23"/>
      <c r="CU221" s="23"/>
      <c r="CV221" s="23"/>
      <c r="CW221" s="23"/>
      <c r="CX221" s="23"/>
      <c r="CY221" s="23"/>
      <c r="CZ221" s="23"/>
      <c r="DA221" s="23"/>
      <c r="DB221" s="23"/>
      <c r="DC221" s="23"/>
      <c r="DD221" s="23"/>
      <c r="DE221" s="23"/>
      <c r="DF221" s="23"/>
      <c r="DG221" s="23"/>
      <c r="DH221" s="23"/>
      <c r="DI221" s="23"/>
      <c r="DJ221" s="23"/>
      <c r="DK221" s="23"/>
      <c r="DL221" s="23"/>
      <c r="DM221" s="23"/>
      <c r="DN221" s="23"/>
      <c r="DO221" s="23"/>
      <c r="DP221" s="23"/>
      <c r="DQ221" s="23"/>
      <c r="DR221" s="23"/>
      <c r="DS221" s="23"/>
      <c r="DT221" s="23"/>
      <c r="DU221" s="23"/>
      <c r="DV221" s="23"/>
      <c r="DW221" s="23"/>
      <c r="DX221" s="23"/>
      <c r="DY221" s="23"/>
      <c r="DZ221" s="23"/>
      <c r="EA221" s="23"/>
      <c r="EB221" s="23"/>
      <c r="EC221" s="23"/>
      <c r="ED221" s="23"/>
      <c r="EE221" s="23"/>
      <c r="EF221" s="23"/>
      <c r="EG221" s="23"/>
      <c r="EH221" s="23"/>
      <c r="EI221" s="23"/>
      <c r="EJ221" s="23"/>
      <c r="EK221" s="23"/>
      <c r="EL221" s="23"/>
      <c r="EM221" s="23"/>
      <c r="EN221" s="23"/>
      <c r="EO221" s="23"/>
      <c r="EP221" s="23"/>
      <c r="EQ221" s="23"/>
      <c r="ER221" s="23"/>
      <c r="ES221" s="23"/>
      <c r="ET221" s="23"/>
      <c r="EU221" s="23"/>
      <c r="EV221" s="23"/>
      <c r="EW221" s="23"/>
      <c r="EX221" s="23"/>
      <c r="EY221" s="23"/>
      <c r="EZ221" s="23"/>
      <c r="FA221" s="23"/>
      <c r="FB221" s="23"/>
      <c r="FC221" s="23"/>
      <c r="FD221" s="23"/>
      <c r="FE221" s="23"/>
      <c r="FF221" s="23"/>
      <c r="FG221" s="23"/>
      <c r="FH221" s="23"/>
      <c r="FI221" s="23"/>
      <c r="FJ221" s="23"/>
      <c r="FK221" s="23"/>
      <c r="FL221" s="23"/>
      <c r="FM221" s="23"/>
      <c r="FN221" s="23"/>
      <c r="FO221" s="23"/>
      <c r="FP221" s="23"/>
      <c r="FQ221" s="23"/>
      <c r="FR221" s="23"/>
      <c r="FS221" s="23"/>
      <c r="FT221" s="23"/>
      <c r="FU221" s="23"/>
      <c r="FV221" s="23"/>
      <c r="FW221" s="23"/>
      <c r="FX221" s="23"/>
      <c r="FY221" s="23"/>
      <c r="FZ221" s="23"/>
      <c r="GA221" s="23"/>
      <c r="GB221" s="23"/>
      <c r="GC221" s="23"/>
      <c r="GD221" s="23"/>
      <c r="GE221" s="23"/>
      <c r="GF221" s="23"/>
      <c r="GG221" s="23"/>
      <c r="GH221" s="23"/>
      <c r="GI221" s="23"/>
      <c r="GJ221" s="23"/>
      <c r="GK221" s="23"/>
      <c r="GL221" s="23"/>
      <c r="GM221" s="23"/>
      <c r="GN221" s="23"/>
      <c r="GO221" s="23"/>
      <c r="GP221" s="23"/>
      <c r="GQ221" s="23"/>
      <c r="GR221" s="23"/>
      <c r="GS221" s="23"/>
      <c r="GT221" s="23"/>
      <c r="GU221" s="23"/>
      <c r="GV221" s="23"/>
      <c r="GW221" s="23"/>
      <c r="GX221" s="23"/>
      <c r="GY221" s="23"/>
      <c r="GZ221" s="23"/>
      <c r="HA221" s="23"/>
      <c r="HB221" s="23"/>
      <c r="HC221" s="23"/>
      <c r="HD221" s="23"/>
      <c r="HE221" s="23"/>
      <c r="HF221" s="23"/>
      <c r="HG221" s="23"/>
      <c r="HH221" s="23"/>
      <c r="HI221" s="23"/>
      <c r="HJ221" s="23"/>
      <c r="HK221" s="23"/>
      <c r="HL221" s="23"/>
      <c r="HM221" s="23"/>
      <c r="HN221" s="23"/>
      <c r="HO221" s="23"/>
      <c r="HP221" s="23"/>
      <c r="HQ221" s="23"/>
      <c r="HR221" s="23"/>
      <c r="HS221" s="23"/>
      <c r="HT221" s="23"/>
      <c r="HU221" s="23"/>
      <c r="HV221" s="23"/>
      <c r="HW221" s="23"/>
    </row>
    <row r="222" spans="1:231" s="14" customFormat="1" ht="21" hidden="1" thickTop="1" thickBot="1">
      <c r="A222" s="608"/>
      <c r="B222" s="1477"/>
      <c r="C222" s="1478"/>
      <c r="D222" s="1478"/>
      <c r="E222" s="2278"/>
      <c r="F222" s="2333"/>
      <c r="G222" s="2333"/>
      <c r="H222" s="2333"/>
      <c r="I222" s="2333"/>
      <c r="J222" s="2333"/>
      <c r="K222" s="2333"/>
      <c r="L222" s="2124"/>
      <c r="M222" s="72"/>
      <c r="N222" s="72"/>
      <c r="O222" s="23"/>
      <c r="P222" s="23"/>
      <c r="Q222" s="23"/>
      <c r="R222" s="23"/>
      <c r="S222" s="23"/>
      <c r="T222" s="23"/>
      <c r="U222" s="23"/>
      <c r="V222" s="23"/>
      <c r="W222" s="23"/>
      <c r="X222" s="23"/>
      <c r="Y222" s="23"/>
      <c r="Z222" s="23"/>
      <c r="AA222" s="23"/>
      <c r="AB222" s="23"/>
      <c r="AC222" s="23"/>
      <c r="AD222" s="23"/>
      <c r="AE222" s="23"/>
      <c r="AF222" s="23"/>
      <c r="AG222" s="23"/>
      <c r="AH222" s="23"/>
      <c r="AI222" s="23"/>
      <c r="AJ222" s="23"/>
      <c r="AK222" s="23"/>
      <c r="AL222" s="23"/>
      <c r="AM222" s="23"/>
      <c r="AN222" s="23"/>
      <c r="AO222" s="23"/>
      <c r="AP222" s="23"/>
      <c r="AQ222" s="23"/>
      <c r="AR222" s="23"/>
      <c r="AS222" s="23"/>
      <c r="AT222" s="23"/>
      <c r="AU222" s="23"/>
      <c r="AV222" s="23"/>
      <c r="AW222" s="23"/>
      <c r="AX222" s="23"/>
      <c r="AY222" s="23"/>
      <c r="AZ222" s="23"/>
      <c r="BA222" s="23"/>
      <c r="BB222" s="23"/>
      <c r="BC222" s="23"/>
      <c r="BD222" s="23"/>
      <c r="BE222" s="23"/>
      <c r="BF222" s="23"/>
      <c r="BG222" s="23"/>
      <c r="BH222" s="23"/>
      <c r="BI222" s="23"/>
      <c r="BJ222" s="23"/>
      <c r="BK222" s="23"/>
      <c r="BL222" s="23"/>
      <c r="BM222" s="23"/>
      <c r="BN222" s="23"/>
      <c r="BO222" s="23"/>
      <c r="BP222" s="23"/>
      <c r="BQ222" s="23"/>
      <c r="BR222" s="23"/>
      <c r="BS222" s="23"/>
      <c r="BT222" s="23"/>
      <c r="BU222" s="23"/>
      <c r="BV222" s="23"/>
      <c r="BW222" s="23"/>
      <c r="BX222" s="23"/>
      <c r="BY222" s="23"/>
      <c r="BZ222" s="23"/>
      <c r="CA222" s="23"/>
      <c r="CB222" s="23"/>
      <c r="CC222" s="23"/>
      <c r="CD222" s="23"/>
      <c r="CE222" s="23"/>
      <c r="CF222" s="23"/>
      <c r="CG222" s="23"/>
      <c r="CH222" s="23"/>
      <c r="CI222" s="23"/>
      <c r="CJ222" s="23"/>
      <c r="CK222" s="23"/>
      <c r="CL222" s="23"/>
      <c r="CM222" s="23"/>
      <c r="CN222" s="23"/>
      <c r="CO222" s="23"/>
      <c r="CP222" s="23"/>
      <c r="CQ222" s="23"/>
      <c r="CR222" s="23"/>
      <c r="CS222" s="23"/>
      <c r="CT222" s="23"/>
      <c r="CU222" s="23"/>
      <c r="CV222" s="23"/>
      <c r="CW222" s="23"/>
      <c r="CX222" s="23"/>
      <c r="CY222" s="23"/>
      <c r="CZ222" s="23"/>
      <c r="DA222" s="23"/>
      <c r="DB222" s="23"/>
      <c r="DC222" s="23"/>
      <c r="DD222" s="23"/>
      <c r="DE222" s="23"/>
      <c r="DF222" s="23"/>
      <c r="DG222" s="23"/>
      <c r="DH222" s="23"/>
      <c r="DI222" s="23"/>
      <c r="DJ222" s="23"/>
      <c r="DK222" s="23"/>
      <c r="DL222" s="23"/>
      <c r="DM222" s="23"/>
      <c r="DN222" s="23"/>
      <c r="DO222" s="23"/>
      <c r="DP222" s="23"/>
      <c r="DQ222" s="23"/>
      <c r="DR222" s="23"/>
      <c r="DS222" s="23"/>
      <c r="DT222" s="23"/>
      <c r="DU222" s="23"/>
      <c r="DV222" s="23"/>
      <c r="DW222" s="23"/>
      <c r="DX222" s="23"/>
      <c r="DY222" s="23"/>
      <c r="DZ222" s="23"/>
      <c r="EA222" s="23"/>
      <c r="EB222" s="23"/>
      <c r="EC222" s="23"/>
      <c r="ED222" s="23"/>
      <c r="EE222" s="23"/>
      <c r="EF222" s="23"/>
      <c r="EG222" s="23"/>
      <c r="EH222" s="23"/>
      <c r="EI222" s="23"/>
      <c r="EJ222" s="23"/>
      <c r="EK222" s="23"/>
      <c r="EL222" s="23"/>
      <c r="EM222" s="23"/>
      <c r="EN222" s="23"/>
      <c r="EO222" s="23"/>
      <c r="EP222" s="23"/>
      <c r="EQ222" s="23"/>
      <c r="ER222" s="23"/>
      <c r="ES222" s="23"/>
      <c r="ET222" s="23"/>
      <c r="EU222" s="23"/>
      <c r="EV222" s="23"/>
      <c r="EW222" s="23"/>
      <c r="EX222" s="23"/>
      <c r="EY222" s="23"/>
      <c r="EZ222" s="23"/>
      <c r="FA222" s="23"/>
      <c r="FB222" s="23"/>
      <c r="FC222" s="23"/>
      <c r="FD222" s="23"/>
      <c r="FE222" s="23"/>
      <c r="FF222" s="23"/>
      <c r="FG222" s="23"/>
      <c r="FH222" s="23"/>
      <c r="FI222" s="23"/>
      <c r="FJ222" s="23"/>
      <c r="FK222" s="23"/>
      <c r="FL222" s="23"/>
      <c r="FM222" s="23"/>
      <c r="FN222" s="23"/>
      <c r="FO222" s="23"/>
      <c r="FP222" s="23"/>
      <c r="FQ222" s="23"/>
      <c r="FR222" s="23"/>
      <c r="FS222" s="23"/>
      <c r="FT222" s="23"/>
      <c r="FU222" s="23"/>
      <c r="FV222" s="23"/>
      <c r="FW222" s="23"/>
      <c r="FX222" s="23"/>
      <c r="FY222" s="23"/>
      <c r="FZ222" s="23"/>
      <c r="GA222" s="23"/>
      <c r="GB222" s="23"/>
      <c r="GC222" s="23"/>
      <c r="GD222" s="23"/>
      <c r="GE222" s="23"/>
      <c r="GF222" s="23"/>
      <c r="GG222" s="23"/>
      <c r="GH222" s="23"/>
      <c r="GI222" s="23"/>
      <c r="GJ222" s="23"/>
      <c r="GK222" s="23"/>
      <c r="GL222" s="23"/>
      <c r="GM222" s="23"/>
      <c r="GN222" s="23"/>
      <c r="GO222" s="23"/>
      <c r="GP222" s="23"/>
      <c r="GQ222" s="23"/>
      <c r="GR222" s="23"/>
      <c r="GS222" s="23"/>
      <c r="GT222" s="23"/>
      <c r="GU222" s="23"/>
      <c r="GV222" s="23"/>
      <c r="GW222" s="23"/>
      <c r="GX222" s="23"/>
      <c r="GY222" s="23"/>
      <c r="GZ222" s="23"/>
      <c r="HA222" s="23"/>
      <c r="HB222" s="23"/>
      <c r="HC222" s="23"/>
      <c r="HD222" s="23"/>
      <c r="HE222" s="23"/>
      <c r="HF222" s="23"/>
      <c r="HG222" s="23"/>
      <c r="HH222" s="23"/>
      <c r="HI222" s="23"/>
      <c r="HJ222" s="23"/>
      <c r="HK222" s="23"/>
      <c r="HL222" s="23"/>
      <c r="HM222" s="23"/>
      <c r="HN222" s="23"/>
      <c r="HO222" s="23"/>
      <c r="HP222" s="23"/>
      <c r="HQ222" s="23"/>
      <c r="HR222" s="23"/>
      <c r="HS222" s="23"/>
      <c r="HT222" s="23"/>
      <c r="HU222" s="23"/>
      <c r="HV222" s="23"/>
      <c r="HW222" s="23"/>
    </row>
    <row r="223" spans="1:231" s="14" customFormat="1" ht="20.25" hidden="1" thickTop="1">
      <c r="A223" s="608"/>
      <c r="B223" s="2271" t="s">
        <v>3337</v>
      </c>
      <c r="C223" s="2272" t="s">
        <v>4417</v>
      </c>
      <c r="D223" s="2272">
        <v>44699</v>
      </c>
      <c r="E223" s="2273">
        <f>D223+12</f>
        <v>44711</v>
      </c>
      <c r="F223" s="1535" t="s">
        <v>5012</v>
      </c>
      <c r="G223" s="1535" t="s">
        <v>4876</v>
      </c>
      <c r="H223" s="1535">
        <v>44715</v>
      </c>
      <c r="I223" s="2332">
        <f>H223+23</f>
        <v>44738</v>
      </c>
      <c r="J223" s="2332">
        <f>H223+27</f>
        <v>44742</v>
      </c>
      <c r="K223" s="2332">
        <f>H223+30</f>
        <v>44745</v>
      </c>
      <c r="L223" s="2124"/>
      <c r="M223" s="72"/>
      <c r="N223" s="72"/>
      <c r="O223" s="23"/>
      <c r="P223" s="23"/>
      <c r="Q223" s="23"/>
      <c r="R223" s="23"/>
      <c r="S223" s="23"/>
      <c r="T223" s="23"/>
      <c r="U223" s="23"/>
      <c r="V223" s="23"/>
      <c r="W223" s="23"/>
      <c r="X223" s="23"/>
      <c r="Y223" s="23"/>
      <c r="Z223" s="23"/>
      <c r="AA223" s="23"/>
      <c r="AB223" s="23"/>
      <c r="AC223" s="23"/>
      <c r="AD223" s="23"/>
      <c r="AE223" s="23"/>
      <c r="AF223" s="23"/>
      <c r="AG223" s="23"/>
      <c r="AH223" s="23"/>
      <c r="AI223" s="23"/>
      <c r="AJ223" s="23"/>
      <c r="AK223" s="23"/>
      <c r="AL223" s="23"/>
      <c r="AM223" s="23"/>
      <c r="AN223" s="23"/>
      <c r="AO223" s="23"/>
      <c r="AP223" s="23"/>
      <c r="AQ223" s="23"/>
      <c r="AR223" s="23"/>
      <c r="AS223" s="23"/>
      <c r="AT223" s="23"/>
      <c r="AU223" s="23"/>
      <c r="AV223" s="23"/>
      <c r="AW223" s="23"/>
      <c r="AX223" s="23"/>
      <c r="AY223" s="23"/>
      <c r="AZ223" s="23"/>
      <c r="BA223" s="23"/>
      <c r="BB223" s="23"/>
      <c r="BC223" s="23"/>
      <c r="BD223" s="23"/>
      <c r="BE223" s="23"/>
      <c r="BF223" s="23"/>
      <c r="BG223" s="23"/>
      <c r="BH223" s="23"/>
      <c r="BI223" s="23"/>
      <c r="BJ223" s="23"/>
      <c r="BK223" s="23"/>
      <c r="BL223" s="23"/>
      <c r="BM223" s="23"/>
      <c r="BN223" s="23"/>
      <c r="BO223" s="23"/>
      <c r="BP223" s="23"/>
      <c r="BQ223" s="23"/>
      <c r="BR223" s="23"/>
      <c r="BS223" s="23"/>
      <c r="BT223" s="23"/>
      <c r="BU223" s="23"/>
      <c r="BV223" s="23"/>
      <c r="BW223" s="23"/>
      <c r="BX223" s="23"/>
      <c r="BY223" s="23"/>
      <c r="BZ223" s="23"/>
      <c r="CA223" s="23"/>
      <c r="CB223" s="23"/>
      <c r="CC223" s="23"/>
      <c r="CD223" s="23"/>
      <c r="CE223" s="23"/>
      <c r="CF223" s="23"/>
      <c r="CG223" s="23"/>
      <c r="CH223" s="23"/>
      <c r="CI223" s="23"/>
      <c r="CJ223" s="23"/>
      <c r="CK223" s="23"/>
      <c r="CL223" s="23"/>
      <c r="CM223" s="23"/>
      <c r="CN223" s="23"/>
      <c r="CO223" s="23"/>
      <c r="CP223" s="23"/>
      <c r="CQ223" s="23"/>
      <c r="CR223" s="23"/>
      <c r="CS223" s="23"/>
      <c r="CT223" s="23"/>
      <c r="CU223" s="23"/>
      <c r="CV223" s="23"/>
      <c r="CW223" s="23"/>
      <c r="CX223" s="23"/>
      <c r="CY223" s="23"/>
      <c r="CZ223" s="23"/>
      <c r="DA223" s="23"/>
      <c r="DB223" s="23"/>
      <c r="DC223" s="23"/>
      <c r="DD223" s="23"/>
      <c r="DE223" s="23"/>
      <c r="DF223" s="23"/>
      <c r="DG223" s="23"/>
      <c r="DH223" s="23"/>
      <c r="DI223" s="23"/>
      <c r="DJ223" s="23"/>
      <c r="DK223" s="23"/>
      <c r="DL223" s="23"/>
      <c r="DM223" s="23"/>
      <c r="DN223" s="23"/>
      <c r="DO223" s="23"/>
      <c r="DP223" s="23"/>
      <c r="DQ223" s="23"/>
      <c r="DR223" s="23"/>
      <c r="DS223" s="23"/>
      <c r="DT223" s="23"/>
      <c r="DU223" s="23"/>
      <c r="DV223" s="23"/>
      <c r="DW223" s="23"/>
      <c r="DX223" s="23"/>
      <c r="DY223" s="23"/>
      <c r="DZ223" s="23"/>
      <c r="EA223" s="23"/>
      <c r="EB223" s="23"/>
      <c r="EC223" s="23"/>
      <c r="ED223" s="23"/>
      <c r="EE223" s="23"/>
      <c r="EF223" s="23"/>
      <c r="EG223" s="23"/>
      <c r="EH223" s="23"/>
      <c r="EI223" s="23"/>
      <c r="EJ223" s="23"/>
      <c r="EK223" s="23"/>
      <c r="EL223" s="23"/>
      <c r="EM223" s="23"/>
      <c r="EN223" s="23"/>
      <c r="EO223" s="23"/>
      <c r="EP223" s="23"/>
      <c r="EQ223" s="23"/>
      <c r="ER223" s="23"/>
      <c r="ES223" s="23"/>
      <c r="ET223" s="23"/>
      <c r="EU223" s="23"/>
      <c r="EV223" s="23"/>
      <c r="EW223" s="23"/>
      <c r="EX223" s="23"/>
      <c r="EY223" s="23"/>
      <c r="EZ223" s="23"/>
      <c r="FA223" s="23"/>
      <c r="FB223" s="23"/>
      <c r="FC223" s="23"/>
      <c r="FD223" s="23"/>
      <c r="FE223" s="23"/>
      <c r="FF223" s="23"/>
      <c r="FG223" s="23"/>
      <c r="FH223" s="23"/>
      <c r="FI223" s="23"/>
      <c r="FJ223" s="23"/>
      <c r="FK223" s="23"/>
      <c r="FL223" s="23"/>
      <c r="FM223" s="23"/>
      <c r="FN223" s="23"/>
      <c r="FO223" s="23"/>
      <c r="FP223" s="23"/>
      <c r="FQ223" s="23"/>
      <c r="FR223" s="23"/>
      <c r="FS223" s="23"/>
      <c r="FT223" s="23"/>
      <c r="FU223" s="23"/>
      <c r="FV223" s="23"/>
      <c r="FW223" s="23"/>
      <c r="FX223" s="23"/>
      <c r="FY223" s="23"/>
      <c r="FZ223" s="23"/>
      <c r="GA223" s="23"/>
      <c r="GB223" s="23"/>
      <c r="GC223" s="23"/>
      <c r="GD223" s="23"/>
      <c r="GE223" s="23"/>
      <c r="GF223" s="23"/>
      <c r="GG223" s="23"/>
      <c r="GH223" s="23"/>
      <c r="GI223" s="23"/>
      <c r="GJ223" s="23"/>
      <c r="GK223" s="23"/>
      <c r="GL223" s="23"/>
      <c r="GM223" s="23"/>
      <c r="GN223" s="23"/>
      <c r="GO223" s="23"/>
      <c r="GP223" s="23"/>
      <c r="GQ223" s="23"/>
      <c r="GR223" s="23"/>
      <c r="GS223" s="23"/>
      <c r="GT223" s="23"/>
      <c r="GU223" s="23"/>
      <c r="GV223" s="23"/>
      <c r="GW223" s="23"/>
      <c r="GX223" s="23"/>
      <c r="GY223" s="23"/>
      <c r="GZ223" s="23"/>
      <c r="HA223" s="23"/>
      <c r="HB223" s="23"/>
      <c r="HC223" s="23"/>
      <c r="HD223" s="23"/>
      <c r="HE223" s="23"/>
      <c r="HF223" s="23"/>
      <c r="HG223" s="23"/>
      <c r="HH223" s="23"/>
      <c r="HI223" s="23"/>
      <c r="HJ223" s="23"/>
      <c r="HK223" s="23"/>
      <c r="HL223" s="23"/>
      <c r="HM223" s="23"/>
      <c r="HN223" s="23"/>
      <c r="HO223" s="23"/>
      <c r="HP223" s="23"/>
      <c r="HQ223" s="23"/>
      <c r="HR223" s="23"/>
      <c r="HS223" s="23"/>
      <c r="HT223" s="23"/>
      <c r="HU223" s="23"/>
      <c r="HV223" s="23"/>
      <c r="HW223" s="23"/>
    </row>
    <row r="224" spans="1:231" s="14" customFormat="1" ht="20.25" hidden="1" thickBot="1">
      <c r="A224" s="608"/>
      <c r="B224" s="1477"/>
      <c r="C224" s="1478"/>
      <c r="D224" s="1478"/>
      <c r="E224" s="2278"/>
      <c r="F224" s="2333"/>
      <c r="G224" s="2333"/>
      <c r="H224" s="2333"/>
      <c r="I224" s="2333"/>
      <c r="J224" s="2333"/>
      <c r="K224" s="2333"/>
      <c r="L224" s="2124"/>
      <c r="M224" s="72"/>
      <c r="N224" s="72"/>
      <c r="O224" s="23"/>
      <c r="P224" s="23"/>
      <c r="Q224" s="23"/>
      <c r="R224" s="23"/>
      <c r="S224" s="23"/>
      <c r="T224" s="23"/>
      <c r="U224" s="23"/>
      <c r="V224" s="23"/>
      <c r="W224" s="23"/>
      <c r="X224" s="23"/>
      <c r="Y224" s="23"/>
      <c r="Z224" s="23"/>
      <c r="AA224" s="23"/>
      <c r="AB224" s="23"/>
      <c r="AC224" s="23"/>
      <c r="AD224" s="23"/>
      <c r="AE224" s="23"/>
      <c r="AF224" s="23"/>
      <c r="AG224" s="23"/>
      <c r="AH224" s="23"/>
      <c r="AI224" s="23"/>
      <c r="AJ224" s="23"/>
      <c r="AK224" s="23"/>
      <c r="AL224" s="23"/>
      <c r="AM224" s="23"/>
      <c r="AN224" s="23"/>
      <c r="AO224" s="23"/>
      <c r="AP224" s="23"/>
      <c r="AQ224" s="23"/>
      <c r="AR224" s="23"/>
      <c r="AS224" s="23"/>
      <c r="AT224" s="23"/>
      <c r="AU224" s="23"/>
      <c r="AV224" s="23"/>
      <c r="AW224" s="23"/>
      <c r="AX224" s="23"/>
      <c r="AY224" s="23"/>
      <c r="AZ224" s="23"/>
      <c r="BA224" s="23"/>
      <c r="BB224" s="23"/>
      <c r="BC224" s="23"/>
      <c r="BD224" s="23"/>
      <c r="BE224" s="23"/>
      <c r="BF224" s="23"/>
      <c r="BG224" s="23"/>
      <c r="BH224" s="23"/>
      <c r="BI224" s="23"/>
      <c r="BJ224" s="23"/>
      <c r="BK224" s="23"/>
      <c r="BL224" s="23"/>
      <c r="BM224" s="23"/>
      <c r="BN224" s="23"/>
      <c r="BO224" s="23"/>
      <c r="BP224" s="23"/>
      <c r="BQ224" s="23"/>
      <c r="BR224" s="23"/>
      <c r="BS224" s="23"/>
      <c r="BT224" s="23"/>
      <c r="BU224" s="23"/>
      <c r="BV224" s="23"/>
      <c r="BW224" s="23"/>
      <c r="BX224" s="23"/>
      <c r="BY224" s="23"/>
      <c r="BZ224" s="23"/>
      <c r="CA224" s="23"/>
      <c r="CB224" s="23"/>
      <c r="CC224" s="23"/>
      <c r="CD224" s="23"/>
      <c r="CE224" s="23"/>
      <c r="CF224" s="23"/>
      <c r="CG224" s="23"/>
      <c r="CH224" s="23"/>
      <c r="CI224" s="23"/>
      <c r="CJ224" s="23"/>
      <c r="CK224" s="23"/>
      <c r="CL224" s="23"/>
      <c r="CM224" s="23"/>
      <c r="CN224" s="23"/>
      <c r="CO224" s="23"/>
      <c r="CP224" s="23"/>
      <c r="CQ224" s="23"/>
      <c r="CR224" s="23"/>
      <c r="CS224" s="23"/>
      <c r="CT224" s="23"/>
      <c r="CU224" s="23"/>
      <c r="CV224" s="23"/>
      <c r="CW224" s="23"/>
      <c r="CX224" s="23"/>
      <c r="CY224" s="23"/>
      <c r="CZ224" s="23"/>
      <c r="DA224" s="23"/>
      <c r="DB224" s="23"/>
      <c r="DC224" s="23"/>
      <c r="DD224" s="23"/>
      <c r="DE224" s="23"/>
      <c r="DF224" s="23"/>
      <c r="DG224" s="23"/>
      <c r="DH224" s="23"/>
      <c r="DI224" s="23"/>
      <c r="DJ224" s="23"/>
      <c r="DK224" s="23"/>
      <c r="DL224" s="23"/>
      <c r="DM224" s="23"/>
      <c r="DN224" s="23"/>
      <c r="DO224" s="23"/>
      <c r="DP224" s="23"/>
      <c r="DQ224" s="23"/>
      <c r="DR224" s="23"/>
      <c r="DS224" s="23"/>
      <c r="DT224" s="23"/>
      <c r="DU224" s="23"/>
      <c r="DV224" s="23"/>
      <c r="DW224" s="23"/>
      <c r="DX224" s="23"/>
      <c r="DY224" s="23"/>
      <c r="DZ224" s="23"/>
      <c r="EA224" s="23"/>
      <c r="EB224" s="23"/>
      <c r="EC224" s="23"/>
      <c r="ED224" s="23"/>
      <c r="EE224" s="23"/>
      <c r="EF224" s="23"/>
      <c r="EG224" s="23"/>
      <c r="EH224" s="23"/>
      <c r="EI224" s="23"/>
      <c r="EJ224" s="23"/>
      <c r="EK224" s="23"/>
      <c r="EL224" s="23"/>
      <c r="EM224" s="23"/>
      <c r="EN224" s="23"/>
      <c r="EO224" s="23"/>
      <c r="EP224" s="23"/>
      <c r="EQ224" s="23"/>
      <c r="ER224" s="23"/>
      <c r="ES224" s="23"/>
      <c r="ET224" s="23"/>
      <c r="EU224" s="23"/>
      <c r="EV224" s="23"/>
      <c r="EW224" s="23"/>
      <c r="EX224" s="23"/>
      <c r="EY224" s="23"/>
      <c r="EZ224" s="23"/>
      <c r="FA224" s="23"/>
      <c r="FB224" s="23"/>
      <c r="FC224" s="23"/>
      <c r="FD224" s="23"/>
      <c r="FE224" s="23"/>
      <c r="FF224" s="23"/>
      <c r="FG224" s="23"/>
      <c r="FH224" s="23"/>
      <c r="FI224" s="23"/>
      <c r="FJ224" s="23"/>
      <c r="FK224" s="23"/>
      <c r="FL224" s="23"/>
      <c r="FM224" s="23"/>
      <c r="FN224" s="23"/>
      <c r="FO224" s="23"/>
      <c r="FP224" s="23"/>
      <c r="FQ224" s="23"/>
      <c r="FR224" s="23"/>
      <c r="FS224" s="23"/>
      <c r="FT224" s="23"/>
      <c r="FU224" s="23"/>
      <c r="FV224" s="23"/>
      <c r="FW224" s="23"/>
      <c r="FX224" s="23"/>
      <c r="FY224" s="23"/>
      <c r="FZ224" s="23"/>
      <c r="GA224" s="23"/>
      <c r="GB224" s="23"/>
      <c r="GC224" s="23"/>
      <c r="GD224" s="23"/>
      <c r="GE224" s="23"/>
      <c r="GF224" s="23"/>
      <c r="GG224" s="23"/>
      <c r="GH224" s="23"/>
      <c r="GI224" s="23"/>
      <c r="GJ224" s="23"/>
      <c r="GK224" s="23"/>
      <c r="GL224" s="23"/>
      <c r="GM224" s="23"/>
      <c r="GN224" s="23"/>
      <c r="GO224" s="23"/>
      <c r="GP224" s="23"/>
      <c r="GQ224" s="23"/>
      <c r="GR224" s="23"/>
      <c r="GS224" s="23"/>
      <c r="GT224" s="23"/>
      <c r="GU224" s="23"/>
      <c r="GV224" s="23"/>
      <c r="GW224" s="23"/>
      <c r="GX224" s="23"/>
      <c r="GY224" s="23"/>
      <c r="GZ224" s="23"/>
      <c r="HA224" s="23"/>
      <c r="HB224" s="23"/>
      <c r="HC224" s="23"/>
      <c r="HD224" s="23"/>
      <c r="HE224" s="23"/>
      <c r="HF224" s="23"/>
      <c r="HG224" s="23"/>
      <c r="HH224" s="23"/>
      <c r="HI224" s="23"/>
      <c r="HJ224" s="23"/>
      <c r="HK224" s="23"/>
      <c r="HL224" s="23"/>
      <c r="HM224" s="23"/>
      <c r="HN224" s="23"/>
      <c r="HO224" s="23"/>
      <c r="HP224" s="23"/>
      <c r="HQ224" s="23"/>
      <c r="HR224" s="23"/>
      <c r="HS224" s="23"/>
      <c r="HT224" s="23"/>
      <c r="HU224" s="23"/>
      <c r="HV224" s="23"/>
      <c r="HW224" s="23"/>
    </row>
    <row r="225" spans="1:231" s="14" customFormat="1" ht="20.25" hidden="1" thickTop="1">
      <c r="A225" s="608"/>
      <c r="B225" s="2271" t="s">
        <v>2803</v>
      </c>
      <c r="C225" s="2272" t="s">
        <v>4879</v>
      </c>
      <c r="D225" s="2272">
        <v>44711</v>
      </c>
      <c r="E225" s="2273">
        <f>D225+12</f>
        <v>44723</v>
      </c>
      <c r="F225" s="1535" t="s">
        <v>5013</v>
      </c>
      <c r="G225" s="1535" t="s">
        <v>5078</v>
      </c>
      <c r="H225" s="1535">
        <v>44723</v>
      </c>
      <c r="I225" s="2332">
        <f>H225+23</f>
        <v>44746</v>
      </c>
      <c r="J225" s="2332">
        <f>H225+27</f>
        <v>44750</v>
      </c>
      <c r="K225" s="2332">
        <f>H225+30</f>
        <v>44753</v>
      </c>
      <c r="L225" s="2124"/>
      <c r="M225" s="72"/>
      <c r="N225" s="72"/>
      <c r="O225" s="23"/>
      <c r="P225" s="23"/>
      <c r="Q225" s="23"/>
      <c r="R225" s="23"/>
      <c r="S225" s="23"/>
      <c r="T225" s="23"/>
      <c r="U225" s="23"/>
      <c r="V225" s="23"/>
      <c r="W225" s="23"/>
      <c r="X225" s="23"/>
      <c r="Y225" s="23"/>
      <c r="Z225" s="23"/>
      <c r="AA225" s="23"/>
      <c r="AB225" s="23"/>
      <c r="AC225" s="23"/>
      <c r="AD225" s="23"/>
      <c r="AE225" s="23"/>
      <c r="AF225" s="23"/>
      <c r="AG225" s="23"/>
      <c r="AH225" s="23"/>
      <c r="AI225" s="23"/>
      <c r="AJ225" s="23"/>
      <c r="AK225" s="23"/>
      <c r="AL225" s="23"/>
      <c r="AM225" s="23"/>
      <c r="AN225" s="23"/>
      <c r="AO225" s="23"/>
      <c r="AP225" s="23"/>
      <c r="AQ225" s="23"/>
      <c r="AR225" s="23"/>
      <c r="AS225" s="23"/>
      <c r="AT225" s="23"/>
      <c r="AU225" s="23"/>
      <c r="AV225" s="23"/>
      <c r="AW225" s="23"/>
      <c r="AX225" s="23"/>
      <c r="AY225" s="23"/>
      <c r="AZ225" s="23"/>
      <c r="BA225" s="23"/>
      <c r="BB225" s="23"/>
      <c r="BC225" s="23"/>
      <c r="BD225" s="23"/>
      <c r="BE225" s="23"/>
      <c r="BF225" s="23"/>
      <c r="BG225" s="23"/>
      <c r="BH225" s="23"/>
      <c r="BI225" s="23"/>
      <c r="BJ225" s="23"/>
      <c r="BK225" s="23"/>
      <c r="BL225" s="23"/>
      <c r="BM225" s="23"/>
      <c r="BN225" s="23"/>
      <c r="BO225" s="23"/>
      <c r="BP225" s="23"/>
      <c r="BQ225" s="23"/>
      <c r="BR225" s="23"/>
      <c r="BS225" s="23"/>
      <c r="BT225" s="23"/>
      <c r="BU225" s="23"/>
      <c r="BV225" s="23"/>
      <c r="BW225" s="23"/>
      <c r="BX225" s="23"/>
      <c r="BY225" s="23"/>
      <c r="BZ225" s="23"/>
      <c r="CA225" s="23"/>
      <c r="CB225" s="23"/>
      <c r="CC225" s="23"/>
      <c r="CD225" s="23"/>
      <c r="CE225" s="23"/>
      <c r="CF225" s="23"/>
      <c r="CG225" s="23"/>
      <c r="CH225" s="23"/>
      <c r="CI225" s="23"/>
      <c r="CJ225" s="23"/>
      <c r="CK225" s="23"/>
      <c r="CL225" s="23"/>
      <c r="CM225" s="23"/>
      <c r="CN225" s="23"/>
      <c r="CO225" s="23"/>
      <c r="CP225" s="23"/>
      <c r="CQ225" s="23"/>
      <c r="CR225" s="23"/>
      <c r="CS225" s="23"/>
      <c r="CT225" s="23"/>
      <c r="CU225" s="23"/>
      <c r="CV225" s="23"/>
      <c r="CW225" s="23"/>
      <c r="CX225" s="23"/>
      <c r="CY225" s="23"/>
      <c r="CZ225" s="23"/>
      <c r="DA225" s="23"/>
      <c r="DB225" s="23"/>
      <c r="DC225" s="23"/>
      <c r="DD225" s="23"/>
      <c r="DE225" s="23"/>
      <c r="DF225" s="23"/>
      <c r="DG225" s="23"/>
      <c r="DH225" s="23"/>
      <c r="DI225" s="23"/>
      <c r="DJ225" s="23"/>
      <c r="DK225" s="23"/>
      <c r="DL225" s="23"/>
      <c r="DM225" s="23"/>
      <c r="DN225" s="23"/>
      <c r="DO225" s="23"/>
      <c r="DP225" s="23"/>
      <c r="DQ225" s="23"/>
      <c r="DR225" s="23"/>
      <c r="DS225" s="23"/>
      <c r="DT225" s="23"/>
      <c r="DU225" s="23"/>
      <c r="DV225" s="23"/>
      <c r="DW225" s="23"/>
      <c r="DX225" s="23"/>
      <c r="DY225" s="23"/>
      <c r="DZ225" s="23"/>
      <c r="EA225" s="23"/>
      <c r="EB225" s="23"/>
      <c r="EC225" s="23"/>
      <c r="ED225" s="23"/>
      <c r="EE225" s="23"/>
      <c r="EF225" s="23"/>
      <c r="EG225" s="23"/>
      <c r="EH225" s="23"/>
      <c r="EI225" s="23"/>
      <c r="EJ225" s="23"/>
      <c r="EK225" s="23"/>
      <c r="EL225" s="23"/>
      <c r="EM225" s="23"/>
      <c r="EN225" s="23"/>
      <c r="EO225" s="23"/>
      <c r="EP225" s="23"/>
      <c r="EQ225" s="23"/>
      <c r="ER225" s="23"/>
      <c r="ES225" s="23"/>
      <c r="ET225" s="23"/>
      <c r="EU225" s="23"/>
      <c r="EV225" s="23"/>
      <c r="EW225" s="23"/>
      <c r="EX225" s="23"/>
      <c r="EY225" s="23"/>
      <c r="EZ225" s="23"/>
      <c r="FA225" s="23"/>
      <c r="FB225" s="23"/>
      <c r="FC225" s="23"/>
      <c r="FD225" s="23"/>
      <c r="FE225" s="23"/>
      <c r="FF225" s="23"/>
      <c r="FG225" s="23"/>
      <c r="FH225" s="23"/>
      <c r="FI225" s="23"/>
      <c r="FJ225" s="23"/>
      <c r="FK225" s="23"/>
      <c r="FL225" s="23"/>
      <c r="FM225" s="23"/>
      <c r="FN225" s="23"/>
      <c r="FO225" s="23"/>
      <c r="FP225" s="23"/>
      <c r="FQ225" s="23"/>
      <c r="FR225" s="23"/>
      <c r="FS225" s="23"/>
      <c r="FT225" s="23"/>
      <c r="FU225" s="23"/>
      <c r="FV225" s="23"/>
      <c r="FW225" s="23"/>
      <c r="FX225" s="23"/>
      <c r="FY225" s="23"/>
      <c r="FZ225" s="23"/>
      <c r="GA225" s="23"/>
      <c r="GB225" s="23"/>
      <c r="GC225" s="23"/>
      <c r="GD225" s="23"/>
      <c r="GE225" s="23"/>
      <c r="GF225" s="23"/>
      <c r="GG225" s="23"/>
      <c r="GH225" s="23"/>
      <c r="GI225" s="23"/>
      <c r="GJ225" s="23"/>
      <c r="GK225" s="23"/>
      <c r="GL225" s="23"/>
      <c r="GM225" s="23"/>
      <c r="GN225" s="23"/>
      <c r="GO225" s="23"/>
      <c r="GP225" s="23"/>
      <c r="GQ225" s="23"/>
      <c r="GR225" s="23"/>
      <c r="GS225" s="23"/>
      <c r="GT225" s="23"/>
      <c r="GU225" s="23"/>
      <c r="GV225" s="23"/>
      <c r="GW225" s="23"/>
      <c r="GX225" s="23"/>
      <c r="GY225" s="23"/>
      <c r="GZ225" s="23"/>
      <c r="HA225" s="23"/>
      <c r="HB225" s="23"/>
      <c r="HC225" s="23"/>
      <c r="HD225" s="23"/>
      <c r="HE225" s="23"/>
      <c r="HF225" s="23"/>
      <c r="HG225" s="23"/>
      <c r="HH225" s="23"/>
      <c r="HI225" s="23"/>
      <c r="HJ225" s="23"/>
      <c r="HK225" s="23"/>
      <c r="HL225" s="23"/>
      <c r="HM225" s="23"/>
      <c r="HN225" s="23"/>
      <c r="HO225" s="23"/>
      <c r="HP225" s="23"/>
      <c r="HQ225" s="23"/>
      <c r="HR225" s="23"/>
      <c r="HS225" s="23"/>
      <c r="HT225" s="23"/>
      <c r="HU225" s="23"/>
      <c r="HV225" s="23"/>
      <c r="HW225" s="23"/>
    </row>
    <row r="226" spans="1:231" s="14" customFormat="1" ht="20.25" hidden="1" thickBot="1">
      <c r="A226" s="608"/>
      <c r="B226" s="1477"/>
      <c r="C226" s="1478"/>
      <c r="D226" s="1478"/>
      <c r="E226" s="2278"/>
      <c r="F226" s="2333" t="s">
        <v>5079</v>
      </c>
      <c r="G226" s="2333"/>
      <c r="H226" s="2333"/>
      <c r="I226" s="2333"/>
      <c r="J226" s="2333"/>
      <c r="K226" s="2333"/>
      <c r="L226" s="2124"/>
      <c r="M226" s="72"/>
      <c r="N226" s="72"/>
      <c r="O226" s="23"/>
      <c r="P226" s="23"/>
      <c r="Q226" s="23"/>
      <c r="R226" s="23"/>
      <c r="S226" s="23"/>
      <c r="T226" s="23"/>
      <c r="U226" s="23"/>
      <c r="V226" s="23"/>
      <c r="W226" s="23"/>
      <c r="X226" s="23"/>
      <c r="Y226" s="23"/>
      <c r="Z226" s="23"/>
      <c r="AA226" s="23"/>
      <c r="AB226" s="23"/>
      <c r="AC226" s="23"/>
      <c r="AD226" s="23"/>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c r="DK226" s="23"/>
      <c r="DL226" s="23"/>
      <c r="DM226" s="23"/>
      <c r="DN226" s="23"/>
      <c r="DO226" s="23"/>
      <c r="DP226" s="23"/>
      <c r="DQ226" s="23"/>
      <c r="DR226" s="23"/>
      <c r="DS226" s="23"/>
      <c r="DT226" s="23"/>
      <c r="DU226" s="23"/>
      <c r="DV226" s="23"/>
      <c r="DW226" s="23"/>
      <c r="DX226" s="23"/>
      <c r="DY226" s="23"/>
      <c r="DZ226" s="23"/>
      <c r="EA226" s="23"/>
      <c r="EB226" s="23"/>
      <c r="EC226" s="23"/>
      <c r="ED226" s="23"/>
      <c r="EE226" s="23"/>
      <c r="EF226" s="23"/>
      <c r="EG226" s="23"/>
      <c r="EH226" s="23"/>
      <c r="EI226" s="23"/>
      <c r="EJ226" s="23"/>
      <c r="EK226" s="23"/>
      <c r="EL226" s="23"/>
      <c r="EM226" s="23"/>
      <c r="EN226" s="23"/>
      <c r="EO226" s="23"/>
      <c r="EP226" s="23"/>
      <c r="EQ226" s="23"/>
      <c r="ER226" s="23"/>
      <c r="ES226" s="23"/>
      <c r="ET226" s="23"/>
      <c r="EU226" s="23"/>
      <c r="EV226" s="23"/>
      <c r="EW226" s="23"/>
      <c r="EX226" s="23"/>
      <c r="EY226" s="23"/>
      <c r="EZ226" s="23"/>
      <c r="FA226" s="23"/>
      <c r="FB226" s="23"/>
      <c r="FC226" s="23"/>
      <c r="FD226" s="23"/>
      <c r="FE226" s="23"/>
      <c r="FF226" s="23"/>
      <c r="FG226" s="23"/>
      <c r="FH226" s="23"/>
      <c r="FI226" s="23"/>
      <c r="FJ226" s="23"/>
      <c r="FK226" s="23"/>
      <c r="FL226" s="23"/>
      <c r="FM226" s="23"/>
      <c r="FN226" s="23"/>
      <c r="FO226" s="23"/>
      <c r="FP226" s="23"/>
      <c r="FQ226" s="23"/>
      <c r="FR226" s="23"/>
      <c r="FS226" s="23"/>
      <c r="FT226" s="23"/>
      <c r="FU226" s="23"/>
      <c r="FV226" s="23"/>
      <c r="FW226" s="23"/>
      <c r="FX226" s="23"/>
      <c r="FY226" s="23"/>
      <c r="FZ226" s="23"/>
      <c r="GA226" s="23"/>
      <c r="GB226" s="23"/>
      <c r="GC226" s="23"/>
      <c r="GD226" s="23"/>
      <c r="GE226" s="23"/>
      <c r="GF226" s="23"/>
      <c r="GG226" s="23"/>
      <c r="GH226" s="23"/>
      <c r="GI226" s="23"/>
      <c r="GJ226" s="23"/>
      <c r="GK226" s="23"/>
      <c r="GL226" s="23"/>
      <c r="GM226" s="23"/>
      <c r="GN226" s="23"/>
      <c r="GO226" s="23"/>
      <c r="GP226" s="23"/>
      <c r="GQ226" s="23"/>
      <c r="GR226" s="23"/>
      <c r="GS226" s="23"/>
      <c r="GT226" s="23"/>
      <c r="GU226" s="23"/>
      <c r="GV226" s="23"/>
      <c r="GW226" s="23"/>
      <c r="GX226" s="23"/>
      <c r="GY226" s="23"/>
      <c r="GZ226" s="23"/>
      <c r="HA226" s="23"/>
      <c r="HB226" s="23"/>
      <c r="HC226" s="23"/>
      <c r="HD226" s="23"/>
      <c r="HE226" s="23"/>
      <c r="HF226" s="23"/>
      <c r="HG226" s="23"/>
      <c r="HH226" s="23"/>
      <c r="HI226" s="23"/>
      <c r="HJ226" s="23"/>
      <c r="HK226" s="23"/>
      <c r="HL226" s="23"/>
      <c r="HM226" s="23"/>
      <c r="HN226" s="23"/>
      <c r="HO226" s="23"/>
      <c r="HP226" s="23"/>
      <c r="HQ226" s="23"/>
      <c r="HR226" s="23"/>
      <c r="HS226" s="23"/>
      <c r="HT226" s="23"/>
      <c r="HU226" s="23"/>
      <c r="HV226" s="23"/>
      <c r="HW226" s="23"/>
    </row>
    <row r="227" spans="1:231" s="14" customFormat="1" ht="20.25" hidden="1" thickTop="1">
      <c r="A227" s="608"/>
      <c r="B227" s="2271" t="s">
        <v>3339</v>
      </c>
      <c r="C227" s="2272" t="s">
        <v>4881</v>
      </c>
      <c r="D227" s="2272">
        <v>44717</v>
      </c>
      <c r="E227" s="2273">
        <f t="shared" ref="E227" si="153">D227+10</f>
        <v>44727</v>
      </c>
      <c r="F227" s="1535" t="s">
        <v>5016</v>
      </c>
      <c r="G227" s="1535" t="s">
        <v>5080</v>
      </c>
      <c r="H227" s="1535">
        <v>44741</v>
      </c>
      <c r="I227" s="2332">
        <f>H227+23</f>
        <v>44764</v>
      </c>
      <c r="J227" s="2332">
        <f>H227+27</f>
        <v>44768</v>
      </c>
      <c r="K227" s="2332">
        <f>H227+30</f>
        <v>44771</v>
      </c>
      <c r="L227" s="2124"/>
      <c r="M227" s="72"/>
      <c r="N227" s="72"/>
      <c r="O227" s="23"/>
      <c r="P227" s="23"/>
      <c r="Q227" s="23"/>
      <c r="R227" s="23"/>
      <c r="S227" s="23"/>
      <c r="T227" s="23"/>
      <c r="U227" s="23"/>
      <c r="V227" s="23"/>
      <c r="W227" s="23"/>
      <c r="X227" s="23"/>
      <c r="Y227" s="23"/>
      <c r="Z227" s="23"/>
      <c r="AA227" s="23"/>
      <c r="AB227" s="23"/>
      <c r="AC227" s="23"/>
      <c r="AD227" s="23"/>
      <c r="AE227" s="23"/>
      <c r="AF227" s="23"/>
      <c r="AG227" s="23"/>
      <c r="AH227" s="23"/>
      <c r="AI227" s="23"/>
      <c r="AJ227" s="23"/>
      <c r="AK227" s="23"/>
      <c r="AL227" s="23"/>
      <c r="AM227" s="23"/>
      <c r="AN227" s="23"/>
      <c r="AO227" s="23"/>
      <c r="AP227" s="23"/>
      <c r="AQ227" s="23"/>
      <c r="AR227" s="23"/>
      <c r="AS227" s="23"/>
      <c r="AT227" s="23"/>
      <c r="AU227" s="23"/>
      <c r="AV227" s="23"/>
      <c r="AW227" s="23"/>
      <c r="AX227" s="23"/>
      <c r="AY227" s="23"/>
      <c r="AZ227" s="23"/>
      <c r="BA227" s="23"/>
      <c r="BB227" s="23"/>
      <c r="BC227" s="23"/>
      <c r="BD227" s="23"/>
      <c r="BE227" s="23"/>
      <c r="BF227" s="23"/>
      <c r="BG227" s="23"/>
      <c r="BH227" s="23"/>
      <c r="BI227" s="23"/>
      <c r="BJ227" s="23"/>
      <c r="BK227" s="23"/>
      <c r="BL227" s="23"/>
      <c r="BM227" s="23"/>
      <c r="BN227" s="23"/>
      <c r="BO227" s="23"/>
      <c r="BP227" s="23"/>
      <c r="BQ227" s="23"/>
      <c r="BR227" s="23"/>
      <c r="BS227" s="23"/>
      <c r="BT227" s="23"/>
      <c r="BU227" s="23"/>
      <c r="BV227" s="23"/>
      <c r="BW227" s="23"/>
      <c r="BX227" s="23"/>
      <c r="BY227" s="23"/>
      <c r="BZ227" s="23"/>
      <c r="CA227" s="23"/>
      <c r="CB227" s="23"/>
      <c r="CC227" s="23"/>
      <c r="CD227" s="23"/>
      <c r="CE227" s="23"/>
      <c r="CF227" s="23"/>
      <c r="CG227" s="23"/>
      <c r="CH227" s="23"/>
      <c r="CI227" s="23"/>
      <c r="CJ227" s="23"/>
      <c r="CK227" s="23"/>
      <c r="CL227" s="23"/>
      <c r="CM227" s="23"/>
      <c r="CN227" s="23"/>
      <c r="CO227" s="23"/>
      <c r="CP227" s="23"/>
      <c r="CQ227" s="23"/>
      <c r="CR227" s="23"/>
      <c r="CS227" s="23"/>
      <c r="CT227" s="23"/>
      <c r="CU227" s="23"/>
      <c r="CV227" s="23"/>
      <c r="CW227" s="23"/>
      <c r="CX227" s="23"/>
      <c r="CY227" s="23"/>
      <c r="CZ227" s="23"/>
      <c r="DA227" s="23"/>
      <c r="DB227" s="23"/>
      <c r="DC227" s="23"/>
      <c r="DD227" s="23"/>
      <c r="DE227" s="23"/>
      <c r="DF227" s="23"/>
      <c r="DG227" s="23"/>
      <c r="DH227" s="23"/>
      <c r="DI227" s="23"/>
      <c r="DJ227" s="23"/>
      <c r="DK227" s="23"/>
      <c r="DL227" s="23"/>
      <c r="DM227" s="23"/>
      <c r="DN227" s="23"/>
      <c r="DO227" s="23"/>
      <c r="DP227" s="23"/>
      <c r="DQ227" s="23"/>
      <c r="DR227" s="23"/>
      <c r="DS227" s="23"/>
      <c r="DT227" s="23"/>
      <c r="DU227" s="23"/>
      <c r="DV227" s="23"/>
      <c r="DW227" s="23"/>
      <c r="DX227" s="23"/>
      <c r="DY227" s="23"/>
      <c r="DZ227" s="23"/>
      <c r="EA227" s="23"/>
      <c r="EB227" s="23"/>
      <c r="EC227" s="23"/>
      <c r="ED227" s="23"/>
      <c r="EE227" s="23"/>
      <c r="EF227" s="23"/>
      <c r="EG227" s="23"/>
      <c r="EH227" s="23"/>
      <c r="EI227" s="23"/>
      <c r="EJ227" s="23"/>
      <c r="EK227" s="23"/>
      <c r="EL227" s="23"/>
      <c r="EM227" s="23"/>
      <c r="EN227" s="23"/>
      <c r="EO227" s="23"/>
      <c r="EP227" s="23"/>
      <c r="EQ227" s="23"/>
      <c r="ER227" s="23"/>
      <c r="ES227" s="23"/>
      <c r="ET227" s="23"/>
      <c r="EU227" s="23"/>
      <c r="EV227" s="23"/>
      <c r="EW227" s="23"/>
      <c r="EX227" s="23"/>
      <c r="EY227" s="23"/>
      <c r="EZ227" s="23"/>
      <c r="FA227" s="23"/>
      <c r="FB227" s="23"/>
      <c r="FC227" s="23"/>
      <c r="FD227" s="23"/>
      <c r="FE227" s="23"/>
      <c r="FF227" s="23"/>
      <c r="FG227" s="23"/>
      <c r="FH227" s="23"/>
      <c r="FI227" s="23"/>
      <c r="FJ227" s="23"/>
      <c r="FK227" s="23"/>
      <c r="FL227" s="23"/>
      <c r="FM227" s="23"/>
      <c r="FN227" s="23"/>
      <c r="FO227" s="23"/>
      <c r="FP227" s="23"/>
      <c r="FQ227" s="23"/>
      <c r="FR227" s="23"/>
      <c r="FS227" s="23"/>
      <c r="FT227" s="23"/>
      <c r="FU227" s="23"/>
      <c r="FV227" s="23"/>
      <c r="FW227" s="23"/>
      <c r="FX227" s="23"/>
      <c r="FY227" s="23"/>
      <c r="FZ227" s="23"/>
      <c r="GA227" s="23"/>
      <c r="GB227" s="23"/>
      <c r="GC227" s="23"/>
      <c r="GD227" s="23"/>
      <c r="GE227" s="23"/>
      <c r="GF227" s="23"/>
      <c r="GG227" s="23"/>
      <c r="GH227" s="23"/>
      <c r="GI227" s="23"/>
      <c r="GJ227" s="23"/>
      <c r="GK227" s="23"/>
      <c r="GL227" s="23"/>
      <c r="GM227" s="23"/>
      <c r="GN227" s="23"/>
      <c r="GO227" s="23"/>
      <c r="GP227" s="23"/>
      <c r="GQ227" s="23"/>
      <c r="GR227" s="23"/>
      <c r="GS227" s="23"/>
      <c r="GT227" s="23"/>
      <c r="GU227" s="23"/>
      <c r="GV227" s="23"/>
      <c r="GW227" s="23"/>
      <c r="GX227" s="23"/>
      <c r="GY227" s="23"/>
      <c r="GZ227" s="23"/>
      <c r="HA227" s="23"/>
      <c r="HB227" s="23"/>
      <c r="HC227" s="23"/>
      <c r="HD227" s="23"/>
      <c r="HE227" s="23"/>
      <c r="HF227" s="23"/>
      <c r="HG227" s="23"/>
      <c r="HH227" s="23"/>
      <c r="HI227" s="23"/>
      <c r="HJ227" s="23"/>
      <c r="HK227" s="23"/>
      <c r="HL227" s="23"/>
      <c r="HM227" s="23"/>
      <c r="HN227" s="23"/>
      <c r="HO227" s="23"/>
      <c r="HP227" s="23"/>
      <c r="HQ227" s="23"/>
      <c r="HR227" s="23"/>
      <c r="HS227" s="23"/>
      <c r="HT227" s="23"/>
      <c r="HU227" s="23"/>
      <c r="HV227" s="23"/>
      <c r="HW227" s="23"/>
    </row>
    <row r="228" spans="1:231" s="14" customFormat="1" ht="20.25" hidden="1" thickBot="1">
      <c r="A228" s="608"/>
      <c r="B228" s="1477" t="s">
        <v>3769</v>
      </c>
      <c r="C228" s="1478" t="s">
        <v>4883</v>
      </c>
      <c r="D228" s="2272">
        <v>44730</v>
      </c>
      <c r="E228" s="2278">
        <f>D228+11</f>
        <v>44741</v>
      </c>
      <c r="F228" s="2333"/>
      <c r="G228" s="2333"/>
      <c r="H228" s="2333"/>
      <c r="I228" s="2333"/>
      <c r="J228" s="2333"/>
      <c r="K228" s="2333"/>
      <c r="L228" s="2124"/>
      <c r="M228" s="72"/>
      <c r="N228" s="72"/>
      <c r="O228" s="23"/>
      <c r="P228" s="23"/>
      <c r="Q228" s="23"/>
      <c r="R228" s="23"/>
      <c r="S228" s="23"/>
      <c r="T228" s="23"/>
      <c r="U228" s="23"/>
      <c r="V228" s="23"/>
      <c r="W228" s="23"/>
      <c r="X228" s="23"/>
      <c r="Y228" s="23"/>
      <c r="Z228" s="23"/>
      <c r="AA228" s="23"/>
      <c r="AB228" s="23"/>
      <c r="AC228" s="23"/>
      <c r="AD228" s="23"/>
      <c r="AE228" s="23"/>
      <c r="AF228" s="23"/>
      <c r="AG228" s="23"/>
      <c r="AH228" s="23"/>
      <c r="AI228" s="23"/>
      <c r="AJ228" s="23"/>
      <c r="AK228" s="23"/>
      <c r="AL228" s="23"/>
      <c r="AM228" s="23"/>
      <c r="AN228" s="23"/>
      <c r="AO228" s="23"/>
      <c r="AP228" s="23"/>
      <c r="AQ228" s="23"/>
      <c r="AR228" s="23"/>
      <c r="AS228" s="23"/>
      <c r="AT228" s="23"/>
      <c r="AU228" s="23"/>
      <c r="AV228" s="23"/>
      <c r="AW228" s="23"/>
      <c r="AX228" s="23"/>
      <c r="AY228" s="23"/>
      <c r="AZ228" s="23"/>
      <c r="BA228" s="23"/>
      <c r="BB228" s="23"/>
      <c r="BC228" s="23"/>
      <c r="BD228" s="23"/>
      <c r="BE228" s="23"/>
      <c r="BF228" s="23"/>
      <c r="BG228" s="23"/>
      <c r="BH228" s="23"/>
      <c r="BI228" s="23"/>
      <c r="BJ228" s="23"/>
      <c r="BK228" s="23"/>
      <c r="BL228" s="23"/>
      <c r="BM228" s="23"/>
      <c r="BN228" s="23"/>
      <c r="BO228" s="23"/>
      <c r="BP228" s="23"/>
      <c r="BQ228" s="23"/>
      <c r="BR228" s="23"/>
      <c r="BS228" s="23"/>
      <c r="BT228" s="23"/>
      <c r="BU228" s="23"/>
      <c r="BV228" s="23"/>
      <c r="BW228" s="23"/>
      <c r="BX228" s="23"/>
      <c r="BY228" s="23"/>
      <c r="BZ228" s="23"/>
      <c r="CA228" s="23"/>
      <c r="CB228" s="23"/>
      <c r="CC228" s="23"/>
      <c r="CD228" s="23"/>
      <c r="CE228" s="23"/>
      <c r="CF228" s="23"/>
      <c r="CG228" s="23"/>
      <c r="CH228" s="23"/>
      <c r="CI228" s="23"/>
      <c r="CJ228" s="23"/>
      <c r="CK228" s="23"/>
      <c r="CL228" s="23"/>
      <c r="CM228" s="23"/>
      <c r="CN228" s="23"/>
      <c r="CO228" s="23"/>
      <c r="CP228" s="23"/>
      <c r="CQ228" s="23"/>
      <c r="CR228" s="23"/>
      <c r="CS228" s="23"/>
      <c r="CT228" s="23"/>
      <c r="CU228" s="23"/>
      <c r="CV228" s="23"/>
      <c r="CW228" s="23"/>
      <c r="CX228" s="23"/>
      <c r="CY228" s="23"/>
      <c r="CZ228" s="23"/>
      <c r="DA228" s="23"/>
      <c r="DB228" s="23"/>
      <c r="DC228" s="23"/>
      <c r="DD228" s="23"/>
      <c r="DE228" s="23"/>
      <c r="DF228" s="23"/>
      <c r="DG228" s="23"/>
      <c r="DH228" s="23"/>
      <c r="DI228" s="23"/>
      <c r="DJ228" s="23"/>
      <c r="DK228" s="23"/>
      <c r="DL228" s="23"/>
      <c r="DM228" s="23"/>
      <c r="DN228" s="23"/>
      <c r="DO228" s="23"/>
      <c r="DP228" s="23"/>
      <c r="DQ228" s="23"/>
      <c r="DR228" s="23"/>
      <c r="DS228" s="23"/>
      <c r="DT228" s="23"/>
      <c r="DU228" s="23"/>
      <c r="DV228" s="23"/>
      <c r="DW228" s="23"/>
      <c r="DX228" s="23"/>
      <c r="DY228" s="23"/>
      <c r="DZ228" s="23"/>
      <c r="EA228" s="23"/>
      <c r="EB228" s="23"/>
      <c r="EC228" s="23"/>
      <c r="ED228" s="23"/>
      <c r="EE228" s="23"/>
      <c r="EF228" s="23"/>
      <c r="EG228" s="23"/>
      <c r="EH228" s="23"/>
      <c r="EI228" s="23"/>
      <c r="EJ228" s="23"/>
      <c r="EK228" s="23"/>
      <c r="EL228" s="23"/>
      <c r="EM228" s="23"/>
      <c r="EN228" s="23"/>
      <c r="EO228" s="23"/>
      <c r="EP228" s="23"/>
      <c r="EQ228" s="23"/>
      <c r="ER228" s="23"/>
      <c r="ES228" s="23"/>
      <c r="ET228" s="23"/>
      <c r="EU228" s="23"/>
      <c r="EV228" s="23"/>
      <c r="EW228" s="23"/>
      <c r="EX228" s="23"/>
      <c r="EY228" s="23"/>
      <c r="EZ228" s="23"/>
      <c r="FA228" s="23"/>
      <c r="FB228" s="23"/>
      <c r="FC228" s="23"/>
      <c r="FD228" s="23"/>
      <c r="FE228" s="23"/>
      <c r="FF228" s="23"/>
      <c r="FG228" s="23"/>
      <c r="FH228" s="23"/>
      <c r="FI228" s="23"/>
      <c r="FJ228" s="23"/>
      <c r="FK228" s="23"/>
      <c r="FL228" s="23"/>
      <c r="FM228" s="23"/>
      <c r="FN228" s="23"/>
      <c r="FO228" s="23"/>
      <c r="FP228" s="23"/>
      <c r="FQ228" s="23"/>
      <c r="FR228" s="23"/>
      <c r="FS228" s="23"/>
      <c r="FT228" s="23"/>
      <c r="FU228" s="23"/>
      <c r="FV228" s="23"/>
      <c r="FW228" s="23"/>
      <c r="FX228" s="23"/>
      <c r="FY228" s="23"/>
      <c r="FZ228" s="23"/>
      <c r="GA228" s="23"/>
      <c r="GB228" s="23"/>
      <c r="GC228" s="23"/>
      <c r="GD228" s="23"/>
      <c r="GE228" s="23"/>
      <c r="GF228" s="23"/>
      <c r="GG228" s="23"/>
      <c r="GH228" s="23"/>
      <c r="GI228" s="23"/>
      <c r="GJ228" s="23"/>
      <c r="GK228" s="23"/>
      <c r="GL228" s="23"/>
      <c r="GM228" s="23"/>
      <c r="GN228" s="23"/>
      <c r="GO228" s="23"/>
      <c r="GP228" s="23"/>
      <c r="GQ228" s="23"/>
      <c r="GR228" s="23"/>
      <c r="GS228" s="23"/>
      <c r="GT228" s="23"/>
      <c r="GU228" s="23"/>
      <c r="GV228" s="23"/>
      <c r="GW228" s="23"/>
      <c r="GX228" s="23"/>
      <c r="GY228" s="23"/>
      <c r="GZ228" s="23"/>
      <c r="HA228" s="23"/>
      <c r="HB228" s="23"/>
      <c r="HC228" s="23"/>
      <c r="HD228" s="23"/>
      <c r="HE228" s="23"/>
      <c r="HF228" s="23"/>
      <c r="HG228" s="23"/>
      <c r="HH228" s="23"/>
      <c r="HI228" s="23"/>
      <c r="HJ228" s="23"/>
      <c r="HK228" s="23"/>
      <c r="HL228" s="23"/>
      <c r="HM228" s="23"/>
      <c r="HN228" s="23"/>
      <c r="HO228" s="23"/>
      <c r="HP228" s="23"/>
      <c r="HQ228" s="23"/>
      <c r="HR228" s="23"/>
      <c r="HS228" s="23"/>
      <c r="HT228" s="23"/>
      <c r="HU228" s="23"/>
      <c r="HV228" s="23"/>
      <c r="HW228" s="23"/>
    </row>
    <row r="229" spans="1:231" s="14" customFormat="1" ht="20.25" hidden="1" thickTop="1">
      <c r="A229" s="608"/>
      <c r="B229" s="2271" t="s">
        <v>3747</v>
      </c>
      <c r="C229" s="2272" t="s">
        <v>4420</v>
      </c>
      <c r="D229" s="2272">
        <v>44733</v>
      </c>
      <c r="E229" s="2273">
        <f>D229+12</f>
        <v>44745</v>
      </c>
      <c r="F229" s="1535" t="s">
        <v>4325</v>
      </c>
      <c r="G229" s="1535" t="s">
        <v>5081</v>
      </c>
      <c r="H229" s="1535">
        <v>44752</v>
      </c>
      <c r="I229" s="2332">
        <f>H229+23</f>
        <v>44775</v>
      </c>
      <c r="J229" s="2332">
        <f>H229+27</f>
        <v>44779</v>
      </c>
      <c r="K229" s="2332">
        <f>H229+30</f>
        <v>44782</v>
      </c>
      <c r="L229" s="2124"/>
      <c r="M229" s="72"/>
      <c r="N229" s="72"/>
      <c r="O229" s="23"/>
      <c r="P229" s="23"/>
      <c r="Q229" s="23"/>
      <c r="R229" s="23"/>
      <c r="S229" s="23"/>
      <c r="T229" s="23"/>
      <c r="U229" s="23"/>
      <c r="V229" s="23"/>
      <c r="W229" s="23"/>
      <c r="X229" s="23"/>
      <c r="Y229" s="23"/>
      <c r="Z229" s="23"/>
      <c r="AA229" s="23"/>
      <c r="AB229" s="23"/>
      <c r="AC229" s="23"/>
      <c r="AD229" s="23"/>
      <c r="AE229" s="23"/>
      <c r="AF229" s="23"/>
      <c r="AG229" s="23"/>
      <c r="AH229" s="23"/>
      <c r="AI229" s="23"/>
      <c r="AJ229" s="23"/>
      <c r="AK229" s="23"/>
      <c r="AL229" s="23"/>
      <c r="AM229" s="23"/>
      <c r="AN229" s="23"/>
      <c r="AO229" s="23"/>
      <c r="AP229" s="23"/>
      <c r="AQ229" s="23"/>
      <c r="AR229" s="23"/>
      <c r="AS229" s="23"/>
      <c r="AT229" s="23"/>
      <c r="AU229" s="23"/>
      <c r="AV229" s="23"/>
      <c r="AW229" s="23"/>
      <c r="AX229" s="23"/>
      <c r="AY229" s="23"/>
      <c r="AZ229" s="23"/>
      <c r="BA229" s="23"/>
      <c r="BB229" s="23"/>
      <c r="BC229" s="23"/>
      <c r="BD229" s="23"/>
      <c r="BE229" s="23"/>
      <c r="BF229" s="23"/>
      <c r="BG229" s="23"/>
      <c r="BH229" s="23"/>
      <c r="BI229" s="23"/>
      <c r="BJ229" s="23"/>
      <c r="BK229" s="23"/>
      <c r="BL229" s="23"/>
      <c r="BM229" s="23"/>
      <c r="BN229" s="23"/>
      <c r="BO229" s="23"/>
      <c r="BP229" s="23"/>
      <c r="BQ229" s="23"/>
      <c r="BR229" s="23"/>
      <c r="BS229" s="23"/>
      <c r="BT229" s="23"/>
      <c r="BU229" s="23"/>
      <c r="BV229" s="23"/>
      <c r="BW229" s="23"/>
      <c r="BX229" s="23"/>
      <c r="BY229" s="23"/>
      <c r="BZ229" s="23"/>
      <c r="CA229" s="23"/>
      <c r="CB229" s="23"/>
      <c r="CC229" s="23"/>
      <c r="CD229" s="23"/>
      <c r="CE229" s="23"/>
      <c r="CF229" s="23"/>
      <c r="CG229" s="23"/>
      <c r="CH229" s="23"/>
      <c r="CI229" s="23"/>
      <c r="CJ229" s="23"/>
      <c r="CK229" s="23"/>
      <c r="CL229" s="23"/>
      <c r="CM229" s="23"/>
      <c r="CN229" s="23"/>
      <c r="CO229" s="23"/>
      <c r="CP229" s="23"/>
      <c r="CQ229" s="23"/>
      <c r="CR229" s="23"/>
      <c r="CS229" s="23"/>
      <c r="CT229" s="23"/>
      <c r="CU229" s="23"/>
      <c r="CV229" s="23"/>
      <c r="CW229" s="23"/>
      <c r="CX229" s="23"/>
      <c r="CY229" s="23"/>
      <c r="CZ229" s="23"/>
      <c r="DA229" s="23"/>
      <c r="DB229" s="23"/>
      <c r="DC229" s="23"/>
      <c r="DD229" s="23"/>
      <c r="DE229" s="23"/>
      <c r="DF229" s="23"/>
      <c r="DG229" s="23"/>
      <c r="DH229" s="23"/>
      <c r="DI229" s="23"/>
      <c r="DJ229" s="23"/>
      <c r="DK229" s="23"/>
      <c r="DL229" s="23"/>
      <c r="DM229" s="23"/>
      <c r="DN229" s="23"/>
      <c r="DO229" s="23"/>
      <c r="DP229" s="23"/>
      <c r="DQ229" s="23"/>
      <c r="DR229" s="23"/>
      <c r="DS229" s="23"/>
      <c r="DT229" s="23"/>
      <c r="DU229" s="23"/>
      <c r="DV229" s="23"/>
      <c r="DW229" s="23"/>
      <c r="DX229" s="23"/>
      <c r="DY229" s="23"/>
      <c r="DZ229" s="23"/>
      <c r="EA229" s="23"/>
      <c r="EB229" s="23"/>
      <c r="EC229" s="23"/>
      <c r="ED229" s="23"/>
      <c r="EE229" s="23"/>
      <c r="EF229" s="23"/>
      <c r="EG229" s="23"/>
      <c r="EH229" s="23"/>
      <c r="EI229" s="23"/>
      <c r="EJ229" s="23"/>
      <c r="EK229" s="23"/>
      <c r="EL229" s="23"/>
      <c r="EM229" s="23"/>
      <c r="EN229" s="23"/>
      <c r="EO229" s="23"/>
      <c r="EP229" s="23"/>
      <c r="EQ229" s="23"/>
      <c r="ER229" s="23"/>
      <c r="ES229" s="23"/>
      <c r="ET229" s="23"/>
      <c r="EU229" s="23"/>
      <c r="EV229" s="23"/>
      <c r="EW229" s="23"/>
      <c r="EX229" s="23"/>
      <c r="EY229" s="23"/>
      <c r="EZ229" s="23"/>
      <c r="FA229" s="23"/>
      <c r="FB229" s="23"/>
      <c r="FC229" s="23"/>
      <c r="FD229" s="23"/>
      <c r="FE229" s="23"/>
      <c r="FF229" s="23"/>
      <c r="FG229" s="23"/>
      <c r="FH229" s="23"/>
      <c r="FI229" s="23"/>
      <c r="FJ229" s="23"/>
      <c r="FK229" s="23"/>
      <c r="FL229" s="23"/>
      <c r="FM229" s="23"/>
      <c r="FN229" s="23"/>
      <c r="FO229" s="23"/>
      <c r="FP229" s="23"/>
      <c r="FQ229" s="23"/>
      <c r="FR229" s="23"/>
      <c r="FS229" s="23"/>
      <c r="FT229" s="23"/>
      <c r="FU229" s="23"/>
      <c r="FV229" s="23"/>
      <c r="FW229" s="23"/>
      <c r="FX229" s="23"/>
      <c r="FY229" s="23"/>
      <c r="FZ229" s="23"/>
      <c r="GA229" s="23"/>
      <c r="GB229" s="23"/>
      <c r="GC229" s="23"/>
      <c r="GD229" s="23"/>
      <c r="GE229" s="23"/>
      <c r="GF229" s="23"/>
      <c r="GG229" s="23"/>
      <c r="GH229" s="23"/>
      <c r="GI229" s="23"/>
      <c r="GJ229" s="23"/>
      <c r="GK229" s="23"/>
      <c r="GL229" s="23"/>
      <c r="GM229" s="23"/>
      <c r="GN229" s="23"/>
      <c r="GO229" s="23"/>
      <c r="GP229" s="23"/>
      <c r="GQ229" s="23"/>
      <c r="GR229" s="23"/>
      <c r="GS229" s="23"/>
      <c r="GT229" s="23"/>
      <c r="GU229" s="23"/>
      <c r="GV229" s="23"/>
      <c r="GW229" s="23"/>
      <c r="GX229" s="23"/>
      <c r="GY229" s="23"/>
      <c r="GZ229" s="23"/>
      <c r="HA229" s="23"/>
      <c r="HB229" s="23"/>
      <c r="HC229" s="23"/>
      <c r="HD229" s="23"/>
      <c r="HE229" s="23"/>
      <c r="HF229" s="23"/>
      <c r="HG229" s="23"/>
      <c r="HH229" s="23"/>
      <c r="HI229" s="23"/>
      <c r="HJ229" s="23"/>
      <c r="HK229" s="23"/>
      <c r="HL229" s="23"/>
      <c r="HM229" s="23"/>
      <c r="HN229" s="23"/>
      <c r="HO229" s="23"/>
      <c r="HP229" s="23"/>
      <c r="HQ229" s="23"/>
      <c r="HR229" s="23"/>
      <c r="HS229" s="23"/>
      <c r="HT229" s="23"/>
      <c r="HU229" s="23"/>
      <c r="HV229" s="23"/>
      <c r="HW229" s="23"/>
    </row>
    <row r="230" spans="1:231" s="14" customFormat="1" ht="20.25" hidden="1" thickBot="1">
      <c r="A230" s="608"/>
      <c r="B230" s="2274" t="s">
        <v>2151</v>
      </c>
      <c r="C230" s="2275" t="s">
        <v>4886</v>
      </c>
      <c r="D230" s="1478"/>
      <c r="E230" s="2278"/>
      <c r="F230" s="2333"/>
      <c r="G230" s="2333"/>
      <c r="H230" s="2333"/>
      <c r="I230" s="2333"/>
      <c r="J230" s="2333"/>
      <c r="K230" s="2333"/>
      <c r="L230" s="2124"/>
      <c r="M230" s="72"/>
      <c r="N230" s="72"/>
      <c r="O230" s="23"/>
      <c r="P230" s="23"/>
      <c r="Q230" s="23"/>
      <c r="R230" s="23"/>
      <c r="S230" s="23"/>
      <c r="T230" s="23"/>
      <c r="U230" s="23"/>
      <c r="V230" s="23"/>
      <c r="W230" s="23"/>
      <c r="X230" s="23"/>
      <c r="Y230" s="23"/>
      <c r="Z230" s="23"/>
      <c r="AA230" s="23"/>
      <c r="AB230" s="23"/>
      <c r="AC230" s="23"/>
      <c r="AD230" s="23"/>
      <c r="AE230" s="23"/>
      <c r="AF230" s="23"/>
      <c r="AG230" s="23"/>
      <c r="AH230" s="23"/>
      <c r="AI230" s="23"/>
      <c r="AJ230" s="23"/>
      <c r="AK230" s="23"/>
      <c r="AL230" s="23"/>
      <c r="AM230" s="23"/>
      <c r="AN230" s="23"/>
      <c r="AO230" s="23"/>
      <c r="AP230" s="23"/>
      <c r="AQ230" s="23"/>
      <c r="AR230" s="23"/>
      <c r="AS230" s="23"/>
      <c r="AT230" s="23"/>
      <c r="AU230" s="23"/>
      <c r="AV230" s="23"/>
      <c r="AW230" s="23"/>
      <c r="AX230" s="23"/>
      <c r="AY230" s="23"/>
      <c r="AZ230" s="23"/>
      <c r="BA230" s="23"/>
      <c r="BB230" s="23"/>
      <c r="BC230" s="23"/>
      <c r="BD230" s="23"/>
      <c r="BE230" s="23"/>
      <c r="BF230" s="23"/>
      <c r="BG230" s="23"/>
      <c r="BH230" s="23"/>
      <c r="BI230" s="23"/>
      <c r="BJ230" s="23"/>
      <c r="BK230" s="23"/>
      <c r="BL230" s="23"/>
      <c r="BM230" s="23"/>
      <c r="BN230" s="23"/>
      <c r="BO230" s="23"/>
      <c r="BP230" s="23"/>
      <c r="BQ230" s="23"/>
      <c r="BR230" s="23"/>
      <c r="BS230" s="23"/>
      <c r="BT230" s="23"/>
      <c r="BU230" s="23"/>
      <c r="BV230" s="23"/>
      <c r="BW230" s="23"/>
      <c r="BX230" s="23"/>
      <c r="BY230" s="23"/>
      <c r="BZ230" s="23"/>
      <c r="CA230" s="23"/>
      <c r="CB230" s="23"/>
      <c r="CC230" s="23"/>
      <c r="CD230" s="23"/>
      <c r="CE230" s="23"/>
      <c r="CF230" s="23"/>
      <c r="CG230" s="23"/>
      <c r="CH230" s="23"/>
      <c r="CI230" s="23"/>
      <c r="CJ230" s="23"/>
      <c r="CK230" s="23"/>
      <c r="CL230" s="23"/>
      <c r="CM230" s="23"/>
      <c r="CN230" s="23"/>
      <c r="CO230" s="23"/>
      <c r="CP230" s="23"/>
      <c r="CQ230" s="23"/>
      <c r="CR230" s="23"/>
      <c r="CS230" s="23"/>
      <c r="CT230" s="23"/>
      <c r="CU230" s="23"/>
      <c r="CV230" s="23"/>
      <c r="CW230" s="23"/>
      <c r="CX230" s="23"/>
      <c r="CY230" s="23"/>
      <c r="CZ230" s="23"/>
      <c r="DA230" s="23"/>
      <c r="DB230" s="23"/>
      <c r="DC230" s="23"/>
      <c r="DD230" s="23"/>
      <c r="DE230" s="23"/>
      <c r="DF230" s="23"/>
      <c r="DG230" s="23"/>
      <c r="DH230" s="23"/>
      <c r="DI230" s="23"/>
      <c r="DJ230" s="23"/>
      <c r="DK230" s="23"/>
      <c r="DL230" s="23"/>
      <c r="DM230" s="23"/>
      <c r="DN230" s="23"/>
      <c r="DO230" s="23"/>
      <c r="DP230" s="23"/>
      <c r="DQ230" s="23"/>
      <c r="DR230" s="23"/>
      <c r="DS230" s="23"/>
      <c r="DT230" s="23"/>
      <c r="DU230" s="23"/>
      <c r="DV230" s="23"/>
      <c r="DW230" s="23"/>
      <c r="DX230" s="23"/>
      <c r="DY230" s="23"/>
      <c r="DZ230" s="23"/>
      <c r="EA230" s="23"/>
      <c r="EB230" s="23"/>
      <c r="EC230" s="23"/>
      <c r="ED230" s="23"/>
      <c r="EE230" s="23"/>
      <c r="EF230" s="23"/>
      <c r="EG230" s="23"/>
      <c r="EH230" s="23"/>
      <c r="EI230" s="23"/>
      <c r="EJ230" s="23"/>
      <c r="EK230" s="23"/>
      <c r="EL230" s="23"/>
      <c r="EM230" s="23"/>
      <c r="EN230" s="23"/>
      <c r="EO230" s="23"/>
      <c r="EP230" s="23"/>
      <c r="EQ230" s="23"/>
      <c r="ER230" s="23"/>
      <c r="ES230" s="23"/>
      <c r="ET230" s="23"/>
      <c r="EU230" s="23"/>
      <c r="EV230" s="23"/>
      <c r="EW230" s="23"/>
      <c r="EX230" s="23"/>
      <c r="EY230" s="23"/>
      <c r="EZ230" s="23"/>
      <c r="FA230" s="23"/>
      <c r="FB230" s="23"/>
      <c r="FC230" s="23"/>
      <c r="FD230" s="23"/>
      <c r="FE230" s="23"/>
      <c r="FF230" s="23"/>
      <c r="FG230" s="23"/>
      <c r="FH230" s="23"/>
      <c r="FI230" s="23"/>
      <c r="FJ230" s="23"/>
      <c r="FK230" s="23"/>
      <c r="FL230" s="23"/>
      <c r="FM230" s="23"/>
      <c r="FN230" s="23"/>
      <c r="FO230" s="23"/>
      <c r="FP230" s="23"/>
      <c r="FQ230" s="23"/>
      <c r="FR230" s="23"/>
      <c r="FS230" s="23"/>
      <c r="FT230" s="23"/>
      <c r="FU230" s="23"/>
      <c r="FV230" s="23"/>
      <c r="FW230" s="23"/>
      <c r="FX230" s="23"/>
      <c r="FY230" s="23"/>
      <c r="FZ230" s="23"/>
      <c r="GA230" s="23"/>
      <c r="GB230" s="23"/>
      <c r="GC230" s="23"/>
      <c r="GD230" s="23"/>
      <c r="GE230" s="23"/>
      <c r="GF230" s="23"/>
      <c r="GG230" s="23"/>
      <c r="GH230" s="23"/>
      <c r="GI230" s="23"/>
      <c r="GJ230" s="23"/>
      <c r="GK230" s="23"/>
      <c r="GL230" s="23"/>
      <c r="GM230" s="23"/>
      <c r="GN230" s="23"/>
      <c r="GO230" s="23"/>
      <c r="GP230" s="23"/>
      <c r="GQ230" s="23"/>
      <c r="GR230" s="23"/>
      <c r="GS230" s="23"/>
      <c r="GT230" s="23"/>
      <c r="GU230" s="23"/>
      <c r="GV230" s="23"/>
      <c r="GW230" s="23"/>
      <c r="GX230" s="23"/>
      <c r="GY230" s="23"/>
      <c r="GZ230" s="23"/>
      <c r="HA230" s="23"/>
      <c r="HB230" s="23"/>
      <c r="HC230" s="23"/>
      <c r="HD230" s="23"/>
      <c r="HE230" s="23"/>
      <c r="HF230" s="23"/>
      <c r="HG230" s="23"/>
      <c r="HH230" s="23"/>
      <c r="HI230" s="23"/>
      <c r="HJ230" s="23"/>
      <c r="HK230" s="23"/>
      <c r="HL230" s="23"/>
      <c r="HM230" s="23"/>
      <c r="HN230" s="23"/>
      <c r="HO230" s="23"/>
      <c r="HP230" s="23"/>
      <c r="HQ230" s="23"/>
      <c r="HR230" s="23"/>
      <c r="HS230" s="23"/>
      <c r="HT230" s="23"/>
      <c r="HU230" s="23"/>
      <c r="HV230" s="23"/>
      <c r="HW230" s="23"/>
    </row>
    <row r="231" spans="1:231" s="14" customFormat="1" ht="20.25" hidden="1" thickTop="1">
      <c r="A231" s="608"/>
      <c r="B231" s="2271" t="s">
        <v>3774</v>
      </c>
      <c r="C231" s="2272" t="s">
        <v>4888</v>
      </c>
      <c r="D231" s="2272">
        <v>44738</v>
      </c>
      <c r="E231" s="2273">
        <f t="shared" ref="E231" si="154">D231+10</f>
        <v>44748</v>
      </c>
      <c r="F231" s="1535" t="s">
        <v>5005</v>
      </c>
      <c r="G231" s="1535" t="s">
        <v>5082</v>
      </c>
      <c r="H231" s="1535">
        <v>44754</v>
      </c>
      <c r="I231" s="2332">
        <f>H231+23</f>
        <v>44777</v>
      </c>
      <c r="J231" s="2332">
        <f>H231+27</f>
        <v>44781</v>
      </c>
      <c r="K231" s="2332">
        <f>H231+30</f>
        <v>44784</v>
      </c>
      <c r="L231" s="2124"/>
      <c r="M231" s="72"/>
      <c r="N231" s="72"/>
      <c r="O231" s="23"/>
      <c r="P231" s="23"/>
      <c r="Q231" s="23"/>
      <c r="R231" s="23"/>
      <c r="S231" s="23"/>
      <c r="T231" s="23"/>
      <c r="U231" s="23"/>
      <c r="V231" s="23"/>
      <c r="W231" s="23"/>
      <c r="X231" s="23"/>
      <c r="Y231" s="23"/>
      <c r="Z231" s="23"/>
      <c r="AA231" s="23"/>
      <c r="AB231" s="23"/>
      <c r="AC231" s="23"/>
      <c r="AD231" s="23"/>
      <c r="AE231" s="23"/>
      <c r="AF231" s="23"/>
      <c r="AG231" s="23"/>
      <c r="AH231" s="23"/>
      <c r="AI231" s="23"/>
      <c r="AJ231" s="23"/>
      <c r="AK231" s="23"/>
      <c r="AL231" s="23"/>
      <c r="AM231" s="23"/>
      <c r="AN231" s="23"/>
      <c r="AO231" s="23"/>
      <c r="AP231" s="23"/>
      <c r="AQ231" s="23"/>
      <c r="AR231" s="23"/>
      <c r="AS231" s="23"/>
      <c r="AT231" s="23"/>
      <c r="AU231" s="23"/>
      <c r="AV231" s="23"/>
      <c r="AW231" s="23"/>
      <c r="AX231" s="23"/>
      <c r="AY231" s="23"/>
      <c r="AZ231" s="23"/>
      <c r="BA231" s="23"/>
      <c r="BB231" s="23"/>
      <c r="BC231" s="23"/>
      <c r="BD231" s="23"/>
      <c r="BE231" s="23"/>
      <c r="BF231" s="23"/>
      <c r="BG231" s="23"/>
      <c r="BH231" s="23"/>
      <c r="BI231" s="23"/>
      <c r="BJ231" s="23"/>
      <c r="BK231" s="23"/>
      <c r="BL231" s="23"/>
      <c r="BM231" s="23"/>
      <c r="BN231" s="23"/>
      <c r="BO231" s="23"/>
      <c r="BP231" s="23"/>
      <c r="BQ231" s="23"/>
      <c r="BR231" s="23"/>
      <c r="BS231" s="23"/>
      <c r="BT231" s="23"/>
      <c r="BU231" s="23"/>
      <c r="BV231" s="23"/>
      <c r="BW231" s="23"/>
      <c r="BX231" s="23"/>
      <c r="BY231" s="23"/>
      <c r="BZ231" s="23"/>
      <c r="CA231" s="23"/>
      <c r="CB231" s="23"/>
      <c r="CC231" s="23"/>
      <c r="CD231" s="23"/>
      <c r="CE231" s="23"/>
      <c r="CF231" s="23"/>
      <c r="CG231" s="23"/>
      <c r="CH231" s="23"/>
      <c r="CI231" s="23"/>
      <c r="CJ231" s="23"/>
      <c r="CK231" s="23"/>
      <c r="CL231" s="23"/>
      <c r="CM231" s="23"/>
      <c r="CN231" s="23"/>
      <c r="CO231" s="23"/>
      <c r="CP231" s="23"/>
      <c r="CQ231" s="23"/>
      <c r="CR231" s="23"/>
      <c r="CS231" s="23"/>
      <c r="CT231" s="23"/>
      <c r="CU231" s="23"/>
      <c r="CV231" s="23"/>
      <c r="CW231" s="23"/>
      <c r="CX231" s="23"/>
      <c r="CY231" s="23"/>
      <c r="CZ231" s="23"/>
      <c r="DA231" s="23"/>
      <c r="DB231" s="23"/>
      <c r="DC231" s="23"/>
      <c r="DD231" s="23"/>
      <c r="DE231" s="23"/>
      <c r="DF231" s="23"/>
      <c r="DG231" s="23"/>
      <c r="DH231" s="23"/>
      <c r="DI231" s="23"/>
      <c r="DJ231" s="23"/>
      <c r="DK231" s="23"/>
      <c r="DL231" s="23"/>
      <c r="DM231" s="23"/>
      <c r="DN231" s="23"/>
      <c r="DO231" s="23"/>
      <c r="DP231" s="23"/>
      <c r="DQ231" s="23"/>
      <c r="DR231" s="23"/>
      <c r="DS231" s="23"/>
      <c r="DT231" s="23"/>
      <c r="DU231" s="23"/>
      <c r="DV231" s="23"/>
      <c r="DW231" s="23"/>
      <c r="DX231" s="23"/>
      <c r="DY231" s="23"/>
      <c r="DZ231" s="23"/>
      <c r="EA231" s="23"/>
      <c r="EB231" s="23"/>
      <c r="EC231" s="23"/>
      <c r="ED231" s="23"/>
      <c r="EE231" s="23"/>
      <c r="EF231" s="23"/>
      <c r="EG231" s="23"/>
      <c r="EH231" s="23"/>
      <c r="EI231" s="23"/>
      <c r="EJ231" s="23"/>
      <c r="EK231" s="23"/>
      <c r="EL231" s="23"/>
      <c r="EM231" s="23"/>
      <c r="EN231" s="23"/>
      <c r="EO231" s="23"/>
      <c r="EP231" s="23"/>
      <c r="EQ231" s="23"/>
      <c r="ER231" s="23"/>
      <c r="ES231" s="23"/>
      <c r="ET231" s="23"/>
      <c r="EU231" s="23"/>
      <c r="EV231" s="23"/>
      <c r="EW231" s="23"/>
      <c r="EX231" s="23"/>
      <c r="EY231" s="23"/>
      <c r="EZ231" s="23"/>
      <c r="FA231" s="23"/>
      <c r="FB231" s="23"/>
      <c r="FC231" s="23"/>
      <c r="FD231" s="23"/>
      <c r="FE231" s="23"/>
      <c r="FF231" s="23"/>
      <c r="FG231" s="23"/>
      <c r="FH231" s="23"/>
      <c r="FI231" s="23"/>
      <c r="FJ231" s="23"/>
      <c r="FK231" s="23"/>
      <c r="FL231" s="23"/>
      <c r="FM231" s="23"/>
      <c r="FN231" s="23"/>
      <c r="FO231" s="23"/>
      <c r="FP231" s="23"/>
      <c r="FQ231" s="23"/>
      <c r="FR231" s="23"/>
      <c r="FS231" s="23"/>
      <c r="FT231" s="23"/>
      <c r="FU231" s="23"/>
      <c r="FV231" s="23"/>
      <c r="FW231" s="23"/>
      <c r="FX231" s="23"/>
      <c r="FY231" s="23"/>
      <c r="FZ231" s="23"/>
      <c r="GA231" s="23"/>
      <c r="GB231" s="23"/>
      <c r="GC231" s="23"/>
      <c r="GD231" s="23"/>
      <c r="GE231" s="23"/>
      <c r="GF231" s="23"/>
      <c r="GG231" s="23"/>
      <c r="GH231" s="23"/>
      <c r="GI231" s="23"/>
      <c r="GJ231" s="23"/>
      <c r="GK231" s="23"/>
      <c r="GL231" s="23"/>
      <c r="GM231" s="23"/>
      <c r="GN231" s="23"/>
      <c r="GO231" s="23"/>
      <c r="GP231" s="23"/>
      <c r="GQ231" s="23"/>
      <c r="GR231" s="23"/>
      <c r="GS231" s="23"/>
      <c r="GT231" s="23"/>
      <c r="GU231" s="23"/>
      <c r="GV231" s="23"/>
      <c r="GW231" s="23"/>
      <c r="GX231" s="23"/>
      <c r="GY231" s="23"/>
      <c r="GZ231" s="23"/>
      <c r="HA231" s="23"/>
      <c r="HB231" s="23"/>
      <c r="HC231" s="23"/>
      <c r="HD231" s="23"/>
      <c r="HE231" s="23"/>
      <c r="HF231" s="23"/>
      <c r="HG231" s="23"/>
      <c r="HH231" s="23"/>
      <c r="HI231" s="23"/>
      <c r="HJ231" s="23"/>
      <c r="HK231" s="23"/>
      <c r="HL231" s="23"/>
      <c r="HM231" s="23"/>
      <c r="HN231" s="23"/>
      <c r="HO231" s="23"/>
      <c r="HP231" s="23"/>
      <c r="HQ231" s="23"/>
      <c r="HR231" s="23"/>
      <c r="HS231" s="23"/>
      <c r="HT231" s="23"/>
      <c r="HU231" s="23"/>
      <c r="HV231" s="23"/>
      <c r="HW231" s="23"/>
    </row>
    <row r="232" spans="1:231" s="14" customFormat="1" ht="20.25" hidden="1" thickBot="1">
      <c r="A232" s="608"/>
      <c r="B232" s="1477"/>
      <c r="C232" s="1478"/>
      <c r="D232" s="1478"/>
      <c r="E232" s="2278"/>
      <c r="F232" s="2333"/>
      <c r="G232" s="2333"/>
      <c r="H232" s="2333"/>
      <c r="I232" s="2333"/>
      <c r="J232" s="2333"/>
      <c r="K232" s="2333"/>
      <c r="L232" s="2124"/>
      <c r="M232" s="72"/>
      <c r="N232" s="72"/>
      <c r="O232" s="23"/>
      <c r="P232" s="23"/>
      <c r="Q232" s="23"/>
      <c r="R232" s="23"/>
      <c r="S232" s="23"/>
      <c r="T232" s="23"/>
      <c r="U232" s="23"/>
      <c r="V232" s="23"/>
      <c r="W232" s="23"/>
      <c r="X232" s="23"/>
      <c r="Y232" s="23"/>
      <c r="Z232" s="23"/>
      <c r="AA232" s="23"/>
      <c r="AB232" s="23"/>
      <c r="AC232" s="23"/>
      <c r="AD232" s="23"/>
      <c r="AE232" s="23"/>
      <c r="AF232" s="23"/>
      <c r="AG232" s="23"/>
      <c r="AH232" s="23"/>
      <c r="AI232" s="23"/>
      <c r="AJ232" s="23"/>
      <c r="AK232" s="23"/>
      <c r="AL232" s="23"/>
      <c r="AM232" s="23"/>
      <c r="AN232" s="23"/>
      <c r="AO232" s="23"/>
      <c r="AP232" s="23"/>
      <c r="AQ232" s="23"/>
      <c r="AR232" s="23"/>
      <c r="AS232" s="23"/>
      <c r="AT232" s="23"/>
      <c r="AU232" s="23"/>
      <c r="AV232" s="23"/>
      <c r="AW232" s="23"/>
      <c r="AX232" s="23"/>
      <c r="AY232" s="23"/>
      <c r="AZ232" s="23"/>
      <c r="BA232" s="23"/>
      <c r="BB232" s="23"/>
      <c r="BC232" s="23"/>
      <c r="BD232" s="23"/>
      <c r="BE232" s="23"/>
      <c r="BF232" s="23"/>
      <c r="BG232" s="23"/>
      <c r="BH232" s="23"/>
      <c r="BI232" s="23"/>
      <c r="BJ232" s="23"/>
      <c r="BK232" s="23"/>
      <c r="BL232" s="23"/>
      <c r="BM232" s="23"/>
      <c r="BN232" s="23"/>
      <c r="BO232" s="23"/>
      <c r="BP232" s="23"/>
      <c r="BQ232" s="23"/>
      <c r="BR232" s="23"/>
      <c r="BS232" s="23"/>
      <c r="BT232" s="23"/>
      <c r="BU232" s="23"/>
      <c r="BV232" s="23"/>
      <c r="BW232" s="23"/>
      <c r="BX232" s="23"/>
      <c r="BY232" s="23"/>
      <c r="BZ232" s="23"/>
      <c r="CA232" s="23"/>
      <c r="CB232" s="23"/>
      <c r="CC232" s="23"/>
      <c r="CD232" s="23"/>
      <c r="CE232" s="23"/>
      <c r="CF232" s="23"/>
      <c r="CG232" s="23"/>
      <c r="CH232" s="23"/>
      <c r="CI232" s="23"/>
      <c r="CJ232" s="23"/>
      <c r="CK232" s="23"/>
      <c r="CL232" s="23"/>
      <c r="CM232" s="23"/>
      <c r="CN232" s="23"/>
      <c r="CO232" s="23"/>
      <c r="CP232" s="23"/>
      <c r="CQ232" s="23"/>
      <c r="CR232" s="23"/>
      <c r="CS232" s="23"/>
      <c r="CT232" s="23"/>
      <c r="CU232" s="23"/>
      <c r="CV232" s="23"/>
      <c r="CW232" s="23"/>
      <c r="CX232" s="23"/>
      <c r="CY232" s="23"/>
      <c r="CZ232" s="23"/>
      <c r="DA232" s="23"/>
      <c r="DB232" s="23"/>
      <c r="DC232" s="23"/>
      <c r="DD232" s="23"/>
      <c r="DE232" s="23"/>
      <c r="DF232" s="23"/>
      <c r="DG232" s="23"/>
      <c r="DH232" s="23"/>
      <c r="DI232" s="23"/>
      <c r="DJ232" s="23"/>
      <c r="DK232" s="23"/>
      <c r="DL232" s="23"/>
      <c r="DM232" s="23"/>
      <c r="DN232" s="23"/>
      <c r="DO232" s="23"/>
      <c r="DP232" s="23"/>
      <c r="DQ232" s="23"/>
      <c r="DR232" s="23"/>
      <c r="DS232" s="23"/>
      <c r="DT232" s="23"/>
      <c r="DU232" s="23"/>
      <c r="DV232" s="23"/>
      <c r="DW232" s="23"/>
      <c r="DX232" s="23"/>
      <c r="DY232" s="23"/>
      <c r="DZ232" s="23"/>
      <c r="EA232" s="23"/>
      <c r="EB232" s="23"/>
      <c r="EC232" s="23"/>
      <c r="ED232" s="23"/>
      <c r="EE232" s="23"/>
      <c r="EF232" s="23"/>
      <c r="EG232" s="23"/>
      <c r="EH232" s="23"/>
      <c r="EI232" s="23"/>
      <c r="EJ232" s="23"/>
      <c r="EK232" s="23"/>
      <c r="EL232" s="23"/>
      <c r="EM232" s="23"/>
      <c r="EN232" s="23"/>
      <c r="EO232" s="23"/>
      <c r="EP232" s="23"/>
      <c r="EQ232" s="23"/>
      <c r="ER232" s="23"/>
      <c r="ES232" s="23"/>
      <c r="ET232" s="23"/>
      <c r="EU232" s="23"/>
      <c r="EV232" s="23"/>
      <c r="EW232" s="23"/>
      <c r="EX232" s="23"/>
      <c r="EY232" s="23"/>
      <c r="EZ232" s="23"/>
      <c r="FA232" s="23"/>
      <c r="FB232" s="23"/>
      <c r="FC232" s="23"/>
      <c r="FD232" s="23"/>
      <c r="FE232" s="23"/>
      <c r="FF232" s="23"/>
      <c r="FG232" s="23"/>
      <c r="FH232" s="23"/>
      <c r="FI232" s="23"/>
      <c r="FJ232" s="23"/>
      <c r="FK232" s="23"/>
      <c r="FL232" s="23"/>
      <c r="FM232" s="23"/>
      <c r="FN232" s="23"/>
      <c r="FO232" s="23"/>
      <c r="FP232" s="23"/>
      <c r="FQ232" s="23"/>
      <c r="FR232" s="23"/>
      <c r="FS232" s="23"/>
      <c r="FT232" s="23"/>
      <c r="FU232" s="23"/>
      <c r="FV232" s="23"/>
      <c r="FW232" s="23"/>
      <c r="FX232" s="23"/>
      <c r="FY232" s="23"/>
      <c r="FZ232" s="23"/>
      <c r="GA232" s="23"/>
      <c r="GB232" s="23"/>
      <c r="GC232" s="23"/>
      <c r="GD232" s="23"/>
      <c r="GE232" s="23"/>
      <c r="GF232" s="23"/>
      <c r="GG232" s="23"/>
      <c r="GH232" s="23"/>
      <c r="GI232" s="23"/>
      <c r="GJ232" s="23"/>
      <c r="GK232" s="23"/>
      <c r="GL232" s="23"/>
      <c r="GM232" s="23"/>
      <c r="GN232" s="23"/>
      <c r="GO232" s="23"/>
      <c r="GP232" s="23"/>
      <c r="GQ232" s="23"/>
      <c r="GR232" s="23"/>
      <c r="GS232" s="23"/>
      <c r="GT232" s="23"/>
      <c r="GU232" s="23"/>
      <c r="GV232" s="23"/>
      <c r="GW232" s="23"/>
      <c r="GX232" s="23"/>
      <c r="GY232" s="23"/>
      <c r="GZ232" s="23"/>
      <c r="HA232" s="23"/>
      <c r="HB232" s="23"/>
      <c r="HC232" s="23"/>
      <c r="HD232" s="23"/>
      <c r="HE232" s="23"/>
      <c r="HF232" s="23"/>
      <c r="HG232" s="23"/>
      <c r="HH232" s="23"/>
      <c r="HI232" s="23"/>
      <c r="HJ232" s="23"/>
      <c r="HK232" s="23"/>
      <c r="HL232" s="23"/>
      <c r="HM232" s="23"/>
      <c r="HN232" s="23"/>
      <c r="HO232" s="23"/>
      <c r="HP232" s="23"/>
      <c r="HQ232" s="23"/>
      <c r="HR232" s="23"/>
      <c r="HS232" s="23"/>
      <c r="HT232" s="23"/>
      <c r="HU232" s="23"/>
      <c r="HV232" s="23"/>
      <c r="HW232" s="23"/>
    </row>
    <row r="233" spans="1:231" s="14" customFormat="1" ht="21" hidden="1" thickTop="1" thickBot="1">
      <c r="A233" s="608"/>
      <c r="B233" s="2271" t="s">
        <v>3758</v>
      </c>
      <c r="C233" s="2272" t="s">
        <v>4891</v>
      </c>
      <c r="D233" s="1478">
        <v>44746</v>
      </c>
      <c r="E233" s="2273">
        <f>D233+12</f>
        <v>44758</v>
      </c>
      <c r="F233" s="2346" t="s">
        <v>2151</v>
      </c>
      <c r="G233" s="1535" t="s">
        <v>5083</v>
      </c>
      <c r="H233" s="1535"/>
      <c r="I233" s="2332"/>
      <c r="J233" s="2332"/>
      <c r="K233" s="2332"/>
      <c r="L233" s="2124"/>
      <c r="M233" s="72"/>
      <c r="N233" s="72"/>
      <c r="O233" s="23"/>
      <c r="P233" s="23"/>
      <c r="Q233" s="23"/>
      <c r="R233" s="23"/>
      <c r="S233" s="23"/>
      <c r="T233" s="23"/>
      <c r="U233" s="23"/>
      <c r="V233" s="23"/>
      <c r="W233" s="23"/>
      <c r="X233" s="23"/>
      <c r="Y233" s="23"/>
      <c r="Z233" s="23"/>
      <c r="AA233" s="23"/>
      <c r="AB233" s="23"/>
      <c r="AC233" s="23"/>
      <c r="AD233" s="23"/>
      <c r="AE233" s="23"/>
      <c r="AF233" s="23"/>
      <c r="AG233" s="23"/>
      <c r="AH233" s="23"/>
      <c r="AI233" s="23"/>
      <c r="AJ233" s="23"/>
      <c r="AK233" s="23"/>
      <c r="AL233" s="23"/>
      <c r="AM233" s="23"/>
      <c r="AN233" s="23"/>
      <c r="AO233" s="23"/>
      <c r="AP233" s="23"/>
      <c r="AQ233" s="23"/>
      <c r="AR233" s="23"/>
      <c r="AS233" s="23"/>
      <c r="AT233" s="23"/>
      <c r="AU233" s="23"/>
      <c r="AV233" s="23"/>
      <c r="AW233" s="23"/>
      <c r="AX233" s="23"/>
      <c r="AY233" s="23"/>
      <c r="AZ233" s="23"/>
      <c r="BA233" s="23"/>
      <c r="BB233" s="23"/>
      <c r="BC233" s="23"/>
      <c r="BD233" s="23"/>
      <c r="BE233" s="23"/>
      <c r="BF233" s="23"/>
      <c r="BG233" s="23"/>
      <c r="BH233" s="23"/>
      <c r="BI233" s="23"/>
      <c r="BJ233" s="23"/>
      <c r="BK233" s="23"/>
      <c r="BL233" s="23"/>
      <c r="BM233" s="23"/>
      <c r="BN233" s="23"/>
      <c r="BO233" s="23"/>
      <c r="BP233" s="23"/>
      <c r="BQ233" s="23"/>
      <c r="BR233" s="23"/>
      <c r="BS233" s="23"/>
      <c r="BT233" s="23"/>
      <c r="BU233" s="23"/>
      <c r="BV233" s="23"/>
      <c r="BW233" s="23"/>
      <c r="BX233" s="23"/>
      <c r="BY233" s="23"/>
      <c r="BZ233" s="23"/>
      <c r="CA233" s="23"/>
      <c r="CB233" s="23"/>
      <c r="CC233" s="23"/>
      <c r="CD233" s="23"/>
      <c r="CE233" s="23"/>
      <c r="CF233" s="23"/>
      <c r="CG233" s="23"/>
      <c r="CH233" s="23"/>
      <c r="CI233" s="23"/>
      <c r="CJ233" s="23"/>
      <c r="CK233" s="23"/>
      <c r="CL233" s="23"/>
      <c r="CM233" s="23"/>
      <c r="CN233" s="23"/>
      <c r="CO233" s="23"/>
      <c r="CP233" s="23"/>
      <c r="CQ233" s="23"/>
      <c r="CR233" s="23"/>
      <c r="CS233" s="23"/>
      <c r="CT233" s="23"/>
      <c r="CU233" s="23"/>
      <c r="CV233" s="23"/>
      <c r="CW233" s="23"/>
      <c r="CX233" s="23"/>
      <c r="CY233" s="23"/>
      <c r="CZ233" s="23"/>
      <c r="DA233" s="23"/>
      <c r="DB233" s="23"/>
      <c r="DC233" s="23"/>
      <c r="DD233" s="23"/>
      <c r="DE233" s="23"/>
      <c r="DF233" s="23"/>
      <c r="DG233" s="23"/>
      <c r="DH233" s="23"/>
      <c r="DI233" s="23"/>
      <c r="DJ233" s="23"/>
      <c r="DK233" s="23"/>
      <c r="DL233" s="23"/>
      <c r="DM233" s="23"/>
      <c r="DN233" s="23"/>
      <c r="DO233" s="23"/>
      <c r="DP233" s="23"/>
      <c r="DQ233" s="23"/>
      <c r="DR233" s="23"/>
      <c r="DS233" s="23"/>
      <c r="DT233" s="23"/>
      <c r="DU233" s="23"/>
      <c r="DV233" s="23"/>
      <c r="DW233" s="23"/>
      <c r="DX233" s="23"/>
      <c r="DY233" s="23"/>
      <c r="DZ233" s="23"/>
      <c r="EA233" s="23"/>
      <c r="EB233" s="23"/>
      <c r="EC233" s="23"/>
      <c r="ED233" s="23"/>
      <c r="EE233" s="23"/>
      <c r="EF233" s="23"/>
      <c r="EG233" s="23"/>
      <c r="EH233" s="23"/>
      <c r="EI233" s="23"/>
      <c r="EJ233" s="23"/>
      <c r="EK233" s="23"/>
      <c r="EL233" s="23"/>
      <c r="EM233" s="23"/>
      <c r="EN233" s="23"/>
      <c r="EO233" s="23"/>
      <c r="EP233" s="23"/>
      <c r="EQ233" s="23"/>
      <c r="ER233" s="23"/>
      <c r="ES233" s="23"/>
      <c r="ET233" s="23"/>
      <c r="EU233" s="23"/>
      <c r="EV233" s="23"/>
      <c r="EW233" s="23"/>
      <c r="EX233" s="23"/>
      <c r="EY233" s="23"/>
      <c r="EZ233" s="23"/>
      <c r="FA233" s="23"/>
      <c r="FB233" s="23"/>
      <c r="FC233" s="23"/>
      <c r="FD233" s="23"/>
      <c r="FE233" s="23"/>
      <c r="FF233" s="23"/>
      <c r="FG233" s="23"/>
      <c r="FH233" s="23"/>
      <c r="FI233" s="23"/>
      <c r="FJ233" s="23"/>
      <c r="FK233" s="23"/>
      <c r="FL233" s="23"/>
      <c r="FM233" s="23"/>
      <c r="FN233" s="23"/>
      <c r="FO233" s="23"/>
      <c r="FP233" s="23"/>
      <c r="FQ233" s="23"/>
      <c r="FR233" s="23"/>
      <c r="FS233" s="23"/>
      <c r="FT233" s="23"/>
      <c r="FU233" s="23"/>
      <c r="FV233" s="23"/>
      <c r="FW233" s="23"/>
      <c r="FX233" s="23"/>
      <c r="FY233" s="23"/>
      <c r="FZ233" s="23"/>
      <c r="GA233" s="23"/>
      <c r="GB233" s="23"/>
      <c r="GC233" s="23"/>
      <c r="GD233" s="23"/>
      <c r="GE233" s="23"/>
      <c r="GF233" s="23"/>
      <c r="GG233" s="23"/>
      <c r="GH233" s="23"/>
      <c r="GI233" s="23"/>
      <c r="GJ233" s="23"/>
      <c r="GK233" s="23"/>
      <c r="GL233" s="23"/>
      <c r="GM233" s="23"/>
      <c r="GN233" s="23"/>
      <c r="GO233" s="23"/>
      <c r="GP233" s="23"/>
      <c r="GQ233" s="23"/>
      <c r="GR233" s="23"/>
      <c r="GS233" s="23"/>
      <c r="GT233" s="23"/>
      <c r="GU233" s="23"/>
      <c r="GV233" s="23"/>
      <c r="GW233" s="23"/>
      <c r="GX233" s="23"/>
      <c r="GY233" s="23"/>
      <c r="GZ233" s="23"/>
      <c r="HA233" s="23"/>
      <c r="HB233" s="23"/>
      <c r="HC233" s="23"/>
      <c r="HD233" s="23"/>
      <c r="HE233" s="23"/>
      <c r="HF233" s="23"/>
      <c r="HG233" s="23"/>
      <c r="HH233" s="23"/>
      <c r="HI233" s="23"/>
      <c r="HJ233" s="23"/>
      <c r="HK233" s="23"/>
      <c r="HL233" s="23"/>
      <c r="HM233" s="23"/>
      <c r="HN233" s="23"/>
      <c r="HO233" s="23"/>
      <c r="HP233" s="23"/>
      <c r="HQ233" s="23"/>
      <c r="HR233" s="23"/>
      <c r="HS233" s="23"/>
      <c r="HT233" s="23"/>
      <c r="HU233" s="23"/>
      <c r="HV233" s="23"/>
      <c r="HW233" s="23"/>
    </row>
    <row r="234" spans="1:231" s="14" customFormat="1" ht="21" hidden="1" thickTop="1" thickBot="1">
      <c r="A234" s="608"/>
      <c r="B234" s="1477"/>
      <c r="C234" s="1478"/>
      <c r="D234" s="1478"/>
      <c r="E234" s="2278"/>
      <c r="F234" s="2333"/>
      <c r="G234" s="2333"/>
      <c r="H234" s="2333"/>
      <c r="I234" s="2333"/>
      <c r="J234" s="2333"/>
      <c r="K234" s="2333"/>
      <c r="L234" s="2124"/>
      <c r="M234" s="72"/>
      <c r="N234" s="72"/>
      <c r="O234" s="23"/>
      <c r="P234" s="23"/>
      <c r="Q234" s="23"/>
      <c r="R234" s="23"/>
      <c r="S234" s="23"/>
      <c r="T234" s="23"/>
      <c r="U234" s="23"/>
      <c r="V234" s="23"/>
      <c r="W234" s="23"/>
      <c r="X234" s="23"/>
      <c r="Y234" s="23"/>
      <c r="Z234" s="23"/>
      <c r="AA234" s="23"/>
      <c r="AB234" s="23"/>
      <c r="AC234" s="23"/>
      <c r="AD234" s="23"/>
      <c r="AE234" s="23"/>
      <c r="AF234" s="23"/>
      <c r="AG234" s="23"/>
      <c r="AH234" s="23"/>
      <c r="AI234" s="23"/>
      <c r="AJ234" s="23"/>
      <c r="AK234" s="23"/>
      <c r="AL234" s="23"/>
      <c r="AM234" s="23"/>
      <c r="AN234" s="23"/>
      <c r="AO234" s="23"/>
      <c r="AP234" s="23"/>
      <c r="AQ234" s="23"/>
      <c r="AR234" s="23"/>
      <c r="AS234" s="23"/>
      <c r="AT234" s="23"/>
      <c r="AU234" s="23"/>
      <c r="AV234" s="23"/>
      <c r="AW234" s="23"/>
      <c r="AX234" s="23"/>
      <c r="AY234" s="23"/>
      <c r="AZ234" s="23"/>
      <c r="BA234" s="23"/>
      <c r="BB234" s="23"/>
      <c r="BC234" s="23"/>
      <c r="BD234" s="23"/>
      <c r="BE234" s="23"/>
      <c r="BF234" s="23"/>
      <c r="BG234" s="23"/>
      <c r="BH234" s="23"/>
      <c r="BI234" s="23"/>
      <c r="BJ234" s="23"/>
      <c r="BK234" s="23"/>
      <c r="BL234" s="23"/>
      <c r="BM234" s="23"/>
      <c r="BN234" s="23"/>
      <c r="BO234" s="23"/>
      <c r="BP234" s="23"/>
      <c r="BQ234" s="23"/>
      <c r="BR234" s="23"/>
      <c r="BS234" s="23"/>
      <c r="BT234" s="23"/>
      <c r="BU234" s="23"/>
      <c r="BV234" s="23"/>
      <c r="BW234" s="23"/>
      <c r="BX234" s="23"/>
      <c r="BY234" s="23"/>
      <c r="BZ234" s="23"/>
      <c r="CA234" s="23"/>
      <c r="CB234" s="23"/>
      <c r="CC234" s="23"/>
      <c r="CD234" s="23"/>
      <c r="CE234" s="23"/>
      <c r="CF234" s="23"/>
      <c r="CG234" s="23"/>
      <c r="CH234" s="23"/>
      <c r="CI234" s="23"/>
      <c r="CJ234" s="23"/>
      <c r="CK234" s="23"/>
      <c r="CL234" s="23"/>
      <c r="CM234" s="23"/>
      <c r="CN234" s="23"/>
      <c r="CO234" s="23"/>
      <c r="CP234" s="23"/>
      <c r="CQ234" s="23"/>
      <c r="CR234" s="23"/>
      <c r="CS234" s="23"/>
      <c r="CT234" s="23"/>
      <c r="CU234" s="23"/>
      <c r="CV234" s="23"/>
      <c r="CW234" s="23"/>
      <c r="CX234" s="23"/>
      <c r="CY234" s="23"/>
      <c r="CZ234" s="23"/>
      <c r="DA234" s="23"/>
      <c r="DB234" s="23"/>
      <c r="DC234" s="23"/>
      <c r="DD234" s="23"/>
      <c r="DE234" s="23"/>
      <c r="DF234" s="23"/>
      <c r="DG234" s="23"/>
      <c r="DH234" s="23"/>
      <c r="DI234" s="23"/>
      <c r="DJ234" s="23"/>
      <c r="DK234" s="23"/>
      <c r="DL234" s="23"/>
      <c r="DM234" s="23"/>
      <c r="DN234" s="23"/>
      <c r="DO234" s="23"/>
      <c r="DP234" s="23"/>
      <c r="DQ234" s="23"/>
      <c r="DR234" s="23"/>
      <c r="DS234" s="23"/>
      <c r="DT234" s="23"/>
      <c r="DU234" s="23"/>
      <c r="DV234" s="23"/>
      <c r="DW234" s="23"/>
      <c r="DX234" s="23"/>
      <c r="DY234" s="23"/>
      <c r="DZ234" s="23"/>
      <c r="EA234" s="23"/>
      <c r="EB234" s="23"/>
      <c r="EC234" s="23"/>
      <c r="ED234" s="23"/>
      <c r="EE234" s="23"/>
      <c r="EF234" s="23"/>
      <c r="EG234" s="23"/>
      <c r="EH234" s="23"/>
      <c r="EI234" s="23"/>
      <c r="EJ234" s="23"/>
      <c r="EK234" s="23"/>
      <c r="EL234" s="23"/>
      <c r="EM234" s="23"/>
      <c r="EN234" s="23"/>
      <c r="EO234" s="23"/>
      <c r="EP234" s="23"/>
      <c r="EQ234" s="23"/>
      <c r="ER234" s="23"/>
      <c r="ES234" s="23"/>
      <c r="ET234" s="23"/>
      <c r="EU234" s="23"/>
      <c r="EV234" s="23"/>
      <c r="EW234" s="23"/>
      <c r="EX234" s="23"/>
      <c r="EY234" s="23"/>
      <c r="EZ234" s="23"/>
      <c r="FA234" s="23"/>
      <c r="FB234" s="23"/>
      <c r="FC234" s="23"/>
      <c r="FD234" s="23"/>
      <c r="FE234" s="23"/>
      <c r="FF234" s="23"/>
      <c r="FG234" s="23"/>
      <c r="FH234" s="23"/>
      <c r="FI234" s="23"/>
      <c r="FJ234" s="23"/>
      <c r="FK234" s="23"/>
      <c r="FL234" s="23"/>
      <c r="FM234" s="23"/>
      <c r="FN234" s="23"/>
      <c r="FO234" s="23"/>
      <c r="FP234" s="23"/>
      <c r="FQ234" s="23"/>
      <c r="FR234" s="23"/>
      <c r="FS234" s="23"/>
      <c r="FT234" s="23"/>
      <c r="FU234" s="23"/>
      <c r="FV234" s="23"/>
      <c r="FW234" s="23"/>
      <c r="FX234" s="23"/>
      <c r="FY234" s="23"/>
      <c r="FZ234" s="23"/>
      <c r="GA234" s="23"/>
      <c r="GB234" s="23"/>
      <c r="GC234" s="23"/>
      <c r="GD234" s="23"/>
      <c r="GE234" s="23"/>
      <c r="GF234" s="23"/>
      <c r="GG234" s="23"/>
      <c r="GH234" s="23"/>
      <c r="GI234" s="23"/>
      <c r="GJ234" s="23"/>
      <c r="GK234" s="23"/>
      <c r="GL234" s="23"/>
      <c r="GM234" s="23"/>
      <c r="GN234" s="23"/>
      <c r="GO234" s="23"/>
      <c r="GP234" s="23"/>
      <c r="GQ234" s="23"/>
      <c r="GR234" s="23"/>
      <c r="GS234" s="23"/>
      <c r="GT234" s="23"/>
      <c r="GU234" s="23"/>
      <c r="GV234" s="23"/>
      <c r="GW234" s="23"/>
      <c r="GX234" s="23"/>
      <c r="GY234" s="23"/>
      <c r="GZ234" s="23"/>
      <c r="HA234" s="23"/>
      <c r="HB234" s="23"/>
      <c r="HC234" s="23"/>
      <c r="HD234" s="23"/>
      <c r="HE234" s="23"/>
      <c r="HF234" s="23"/>
      <c r="HG234" s="23"/>
      <c r="HH234" s="23"/>
      <c r="HI234" s="23"/>
      <c r="HJ234" s="23"/>
      <c r="HK234" s="23"/>
      <c r="HL234" s="23"/>
      <c r="HM234" s="23"/>
      <c r="HN234" s="23"/>
      <c r="HO234" s="23"/>
      <c r="HP234" s="23"/>
      <c r="HQ234" s="23"/>
      <c r="HR234" s="23"/>
      <c r="HS234" s="23"/>
      <c r="HT234" s="23"/>
      <c r="HU234" s="23"/>
      <c r="HV234" s="23"/>
      <c r="HW234" s="23"/>
    </row>
    <row r="235" spans="1:231" s="14" customFormat="1" ht="20.25" hidden="1" thickTop="1">
      <c r="A235" s="608"/>
      <c r="B235" s="2271" t="s">
        <v>3744</v>
      </c>
      <c r="C235" s="2272" t="s">
        <v>4425</v>
      </c>
      <c r="D235" s="2272">
        <v>44752</v>
      </c>
      <c r="E235" s="2273">
        <f t="shared" ref="E235" si="155">D235+10</f>
        <v>44762</v>
      </c>
      <c r="F235" s="2346" t="s">
        <v>2151</v>
      </c>
      <c r="G235" s="1535" t="s">
        <v>5084</v>
      </c>
      <c r="H235" s="1535">
        <v>44769</v>
      </c>
      <c r="I235" s="2343"/>
      <c r="J235" s="2343"/>
      <c r="K235" s="2343"/>
      <c r="L235" s="2124"/>
      <c r="M235" s="72"/>
      <c r="N235" s="72"/>
      <c r="O235" s="23"/>
      <c r="P235" s="23"/>
      <c r="Q235" s="23"/>
      <c r="R235" s="23"/>
      <c r="S235" s="23"/>
      <c r="T235" s="23"/>
      <c r="U235" s="23"/>
      <c r="V235" s="23"/>
      <c r="W235" s="23"/>
      <c r="X235" s="23"/>
      <c r="Y235" s="23"/>
      <c r="Z235" s="23"/>
      <c r="AA235" s="23"/>
      <c r="AB235" s="23"/>
      <c r="AC235" s="23"/>
      <c r="AD235" s="23"/>
      <c r="AE235" s="23"/>
      <c r="AF235" s="23"/>
      <c r="AG235" s="23"/>
      <c r="AH235" s="23"/>
      <c r="AI235" s="23"/>
      <c r="AJ235" s="23"/>
      <c r="AK235" s="23"/>
      <c r="AL235" s="23"/>
      <c r="AM235" s="23"/>
      <c r="AN235" s="23"/>
      <c r="AO235" s="23"/>
      <c r="AP235" s="23"/>
      <c r="AQ235" s="23"/>
      <c r="AR235" s="23"/>
      <c r="AS235" s="23"/>
      <c r="AT235" s="23"/>
      <c r="AU235" s="23"/>
      <c r="AV235" s="23"/>
      <c r="AW235" s="23"/>
      <c r="AX235" s="23"/>
      <c r="AY235" s="23"/>
      <c r="AZ235" s="23"/>
      <c r="BA235" s="23"/>
      <c r="BB235" s="23"/>
      <c r="BC235" s="23"/>
      <c r="BD235" s="23"/>
      <c r="BE235" s="23"/>
      <c r="BF235" s="23"/>
      <c r="BG235" s="23"/>
      <c r="BH235" s="23"/>
      <c r="BI235" s="23"/>
      <c r="BJ235" s="23"/>
      <c r="BK235" s="23"/>
      <c r="BL235" s="23"/>
      <c r="BM235" s="23"/>
      <c r="BN235" s="23"/>
      <c r="BO235" s="23"/>
      <c r="BP235" s="23"/>
      <c r="BQ235" s="23"/>
      <c r="BR235" s="23"/>
      <c r="BS235" s="23"/>
      <c r="BT235" s="23"/>
      <c r="BU235" s="23"/>
      <c r="BV235" s="23"/>
      <c r="BW235" s="23"/>
      <c r="BX235" s="23"/>
      <c r="BY235" s="23"/>
      <c r="BZ235" s="23"/>
      <c r="CA235" s="23"/>
      <c r="CB235" s="23"/>
      <c r="CC235" s="23"/>
      <c r="CD235" s="23"/>
      <c r="CE235" s="23"/>
      <c r="CF235" s="23"/>
      <c r="CG235" s="23"/>
      <c r="CH235" s="23"/>
      <c r="CI235" s="23"/>
      <c r="CJ235" s="23"/>
      <c r="CK235" s="23"/>
      <c r="CL235" s="23"/>
      <c r="CM235" s="23"/>
      <c r="CN235" s="23"/>
      <c r="CO235" s="23"/>
      <c r="CP235" s="23"/>
      <c r="CQ235" s="23"/>
      <c r="CR235" s="23"/>
      <c r="CS235" s="23"/>
      <c r="CT235" s="23"/>
      <c r="CU235" s="23"/>
      <c r="CV235" s="23"/>
      <c r="CW235" s="23"/>
      <c r="CX235" s="23"/>
      <c r="CY235" s="23"/>
      <c r="CZ235" s="23"/>
      <c r="DA235" s="23"/>
      <c r="DB235" s="23"/>
      <c r="DC235" s="23"/>
      <c r="DD235" s="23"/>
      <c r="DE235" s="23"/>
      <c r="DF235" s="23"/>
      <c r="DG235" s="23"/>
      <c r="DH235" s="23"/>
      <c r="DI235" s="23"/>
      <c r="DJ235" s="23"/>
      <c r="DK235" s="23"/>
      <c r="DL235" s="23"/>
      <c r="DM235" s="23"/>
      <c r="DN235" s="23"/>
      <c r="DO235" s="23"/>
      <c r="DP235" s="23"/>
      <c r="DQ235" s="23"/>
      <c r="DR235" s="23"/>
      <c r="DS235" s="23"/>
      <c r="DT235" s="23"/>
      <c r="DU235" s="23"/>
      <c r="DV235" s="23"/>
      <c r="DW235" s="23"/>
      <c r="DX235" s="23"/>
      <c r="DY235" s="23"/>
      <c r="DZ235" s="23"/>
      <c r="EA235" s="23"/>
      <c r="EB235" s="23"/>
      <c r="EC235" s="23"/>
      <c r="ED235" s="23"/>
      <c r="EE235" s="23"/>
      <c r="EF235" s="23"/>
      <c r="EG235" s="23"/>
      <c r="EH235" s="23"/>
      <c r="EI235" s="23"/>
      <c r="EJ235" s="23"/>
      <c r="EK235" s="23"/>
      <c r="EL235" s="23"/>
      <c r="EM235" s="23"/>
      <c r="EN235" s="23"/>
      <c r="EO235" s="23"/>
      <c r="EP235" s="23"/>
      <c r="EQ235" s="23"/>
      <c r="ER235" s="23"/>
      <c r="ES235" s="23"/>
      <c r="ET235" s="23"/>
      <c r="EU235" s="23"/>
      <c r="EV235" s="23"/>
      <c r="EW235" s="23"/>
      <c r="EX235" s="23"/>
      <c r="EY235" s="23"/>
      <c r="EZ235" s="23"/>
      <c r="FA235" s="23"/>
      <c r="FB235" s="23"/>
      <c r="FC235" s="23"/>
      <c r="FD235" s="23"/>
      <c r="FE235" s="23"/>
      <c r="FF235" s="23"/>
      <c r="FG235" s="23"/>
      <c r="FH235" s="23"/>
      <c r="FI235" s="23"/>
      <c r="FJ235" s="23"/>
      <c r="FK235" s="23"/>
      <c r="FL235" s="23"/>
      <c r="FM235" s="23"/>
      <c r="FN235" s="23"/>
      <c r="FO235" s="23"/>
      <c r="FP235" s="23"/>
      <c r="FQ235" s="23"/>
      <c r="FR235" s="23"/>
      <c r="FS235" s="23"/>
      <c r="FT235" s="23"/>
      <c r="FU235" s="23"/>
      <c r="FV235" s="23"/>
      <c r="FW235" s="23"/>
      <c r="FX235" s="23"/>
      <c r="FY235" s="23"/>
      <c r="FZ235" s="23"/>
      <c r="GA235" s="23"/>
      <c r="GB235" s="23"/>
      <c r="GC235" s="23"/>
      <c r="GD235" s="23"/>
      <c r="GE235" s="23"/>
      <c r="GF235" s="23"/>
      <c r="GG235" s="23"/>
      <c r="GH235" s="23"/>
      <c r="GI235" s="23"/>
      <c r="GJ235" s="23"/>
      <c r="GK235" s="23"/>
      <c r="GL235" s="23"/>
      <c r="GM235" s="23"/>
      <c r="GN235" s="23"/>
      <c r="GO235" s="23"/>
      <c r="GP235" s="23"/>
      <c r="GQ235" s="23"/>
      <c r="GR235" s="23"/>
      <c r="GS235" s="23"/>
      <c r="GT235" s="23"/>
      <c r="GU235" s="23"/>
      <c r="GV235" s="23"/>
      <c r="GW235" s="23"/>
      <c r="GX235" s="23"/>
      <c r="GY235" s="23"/>
      <c r="GZ235" s="23"/>
      <c r="HA235" s="23"/>
      <c r="HB235" s="23"/>
      <c r="HC235" s="23"/>
      <c r="HD235" s="23"/>
      <c r="HE235" s="23"/>
      <c r="HF235" s="23"/>
      <c r="HG235" s="23"/>
      <c r="HH235" s="23"/>
      <c r="HI235" s="23"/>
      <c r="HJ235" s="23"/>
      <c r="HK235" s="23"/>
      <c r="HL235" s="23"/>
      <c r="HM235" s="23"/>
      <c r="HN235" s="23"/>
      <c r="HO235" s="23"/>
      <c r="HP235" s="23"/>
      <c r="HQ235" s="23"/>
      <c r="HR235" s="23"/>
      <c r="HS235" s="23"/>
      <c r="HT235" s="23"/>
      <c r="HU235" s="23"/>
      <c r="HV235" s="23"/>
      <c r="HW235" s="23"/>
    </row>
    <row r="236" spans="1:231" s="14" customFormat="1" ht="20.25" hidden="1" thickBot="1">
      <c r="A236" s="608"/>
      <c r="B236" s="2274" t="s">
        <v>2151</v>
      </c>
      <c r="C236" s="2275" t="s">
        <v>4893</v>
      </c>
      <c r="D236" s="1478"/>
      <c r="E236" s="2278"/>
      <c r="F236" s="2333"/>
      <c r="G236" s="2333"/>
      <c r="H236" s="2333"/>
      <c r="I236" s="2345"/>
      <c r="J236" s="2345"/>
      <c r="K236" s="2345"/>
      <c r="L236" s="2124"/>
      <c r="M236" s="72"/>
      <c r="N236" s="72"/>
      <c r="O236" s="23"/>
      <c r="P236" s="23"/>
      <c r="Q236" s="23"/>
      <c r="R236" s="23"/>
      <c r="S236" s="23"/>
      <c r="T236" s="23"/>
      <c r="U236" s="23"/>
      <c r="V236" s="23"/>
      <c r="W236" s="23"/>
      <c r="X236" s="23"/>
      <c r="Y236" s="23"/>
      <c r="Z236" s="23"/>
      <c r="AA236" s="23"/>
      <c r="AB236" s="23"/>
      <c r="AC236" s="23"/>
      <c r="AD236" s="23"/>
      <c r="AE236" s="23"/>
      <c r="AF236" s="23"/>
      <c r="AG236" s="23"/>
      <c r="AH236" s="23"/>
      <c r="AI236" s="23"/>
      <c r="AJ236" s="23"/>
      <c r="AK236" s="23"/>
      <c r="AL236" s="23"/>
      <c r="AM236" s="23"/>
      <c r="AN236" s="23"/>
      <c r="AO236" s="23"/>
      <c r="AP236" s="23"/>
      <c r="AQ236" s="23"/>
      <c r="AR236" s="23"/>
      <c r="AS236" s="23"/>
      <c r="AT236" s="23"/>
      <c r="AU236" s="23"/>
      <c r="AV236" s="23"/>
      <c r="AW236" s="23"/>
      <c r="AX236" s="23"/>
      <c r="AY236" s="23"/>
      <c r="AZ236" s="23"/>
      <c r="BA236" s="23"/>
      <c r="BB236" s="23"/>
      <c r="BC236" s="23"/>
      <c r="BD236" s="23"/>
      <c r="BE236" s="23"/>
      <c r="BF236" s="23"/>
      <c r="BG236" s="23"/>
      <c r="BH236" s="23"/>
      <c r="BI236" s="23"/>
      <c r="BJ236" s="23"/>
      <c r="BK236" s="23"/>
      <c r="BL236" s="23"/>
      <c r="BM236" s="23"/>
      <c r="BN236" s="23"/>
      <c r="BO236" s="23"/>
      <c r="BP236" s="23"/>
      <c r="BQ236" s="23"/>
      <c r="BR236" s="23"/>
      <c r="BS236" s="23"/>
      <c r="BT236" s="23"/>
      <c r="BU236" s="23"/>
      <c r="BV236" s="23"/>
      <c r="BW236" s="23"/>
      <c r="BX236" s="23"/>
      <c r="BY236" s="23"/>
      <c r="BZ236" s="23"/>
      <c r="CA236" s="23"/>
      <c r="CB236" s="23"/>
      <c r="CC236" s="23"/>
      <c r="CD236" s="23"/>
      <c r="CE236" s="23"/>
      <c r="CF236" s="23"/>
      <c r="CG236" s="23"/>
      <c r="CH236" s="23"/>
      <c r="CI236" s="23"/>
      <c r="CJ236" s="23"/>
      <c r="CK236" s="23"/>
      <c r="CL236" s="23"/>
      <c r="CM236" s="23"/>
      <c r="CN236" s="23"/>
      <c r="CO236" s="23"/>
      <c r="CP236" s="23"/>
      <c r="CQ236" s="23"/>
      <c r="CR236" s="23"/>
      <c r="CS236" s="23"/>
      <c r="CT236" s="23"/>
      <c r="CU236" s="23"/>
      <c r="CV236" s="23"/>
      <c r="CW236" s="23"/>
      <c r="CX236" s="23"/>
      <c r="CY236" s="23"/>
      <c r="CZ236" s="23"/>
      <c r="DA236" s="23"/>
      <c r="DB236" s="23"/>
      <c r="DC236" s="23"/>
      <c r="DD236" s="23"/>
      <c r="DE236" s="23"/>
      <c r="DF236" s="23"/>
      <c r="DG236" s="23"/>
      <c r="DH236" s="23"/>
      <c r="DI236" s="23"/>
      <c r="DJ236" s="23"/>
      <c r="DK236" s="23"/>
      <c r="DL236" s="23"/>
      <c r="DM236" s="23"/>
      <c r="DN236" s="23"/>
      <c r="DO236" s="23"/>
      <c r="DP236" s="23"/>
      <c r="DQ236" s="23"/>
      <c r="DR236" s="23"/>
      <c r="DS236" s="23"/>
      <c r="DT236" s="23"/>
      <c r="DU236" s="23"/>
      <c r="DV236" s="23"/>
      <c r="DW236" s="23"/>
      <c r="DX236" s="23"/>
      <c r="DY236" s="23"/>
      <c r="DZ236" s="23"/>
      <c r="EA236" s="23"/>
      <c r="EB236" s="23"/>
      <c r="EC236" s="23"/>
      <c r="ED236" s="23"/>
      <c r="EE236" s="23"/>
      <c r="EF236" s="23"/>
      <c r="EG236" s="23"/>
      <c r="EH236" s="23"/>
      <c r="EI236" s="23"/>
      <c r="EJ236" s="23"/>
      <c r="EK236" s="23"/>
      <c r="EL236" s="23"/>
      <c r="EM236" s="23"/>
      <c r="EN236" s="23"/>
      <c r="EO236" s="23"/>
      <c r="EP236" s="23"/>
      <c r="EQ236" s="23"/>
      <c r="ER236" s="23"/>
      <c r="ES236" s="23"/>
      <c r="ET236" s="23"/>
      <c r="EU236" s="23"/>
      <c r="EV236" s="23"/>
      <c r="EW236" s="23"/>
      <c r="EX236" s="23"/>
      <c r="EY236" s="23"/>
      <c r="EZ236" s="23"/>
      <c r="FA236" s="23"/>
      <c r="FB236" s="23"/>
      <c r="FC236" s="23"/>
      <c r="FD236" s="23"/>
      <c r="FE236" s="23"/>
      <c r="FF236" s="23"/>
      <c r="FG236" s="23"/>
      <c r="FH236" s="23"/>
      <c r="FI236" s="23"/>
      <c r="FJ236" s="23"/>
      <c r="FK236" s="23"/>
      <c r="FL236" s="23"/>
      <c r="FM236" s="23"/>
      <c r="FN236" s="23"/>
      <c r="FO236" s="23"/>
      <c r="FP236" s="23"/>
      <c r="FQ236" s="23"/>
      <c r="FR236" s="23"/>
      <c r="FS236" s="23"/>
      <c r="FT236" s="23"/>
      <c r="FU236" s="23"/>
      <c r="FV236" s="23"/>
      <c r="FW236" s="23"/>
      <c r="FX236" s="23"/>
      <c r="FY236" s="23"/>
      <c r="FZ236" s="23"/>
      <c r="GA236" s="23"/>
      <c r="GB236" s="23"/>
      <c r="GC236" s="23"/>
      <c r="GD236" s="23"/>
      <c r="GE236" s="23"/>
      <c r="GF236" s="23"/>
      <c r="GG236" s="23"/>
      <c r="GH236" s="23"/>
      <c r="GI236" s="23"/>
      <c r="GJ236" s="23"/>
      <c r="GK236" s="23"/>
      <c r="GL236" s="23"/>
      <c r="GM236" s="23"/>
      <c r="GN236" s="23"/>
      <c r="GO236" s="23"/>
      <c r="GP236" s="23"/>
      <c r="GQ236" s="23"/>
      <c r="GR236" s="23"/>
      <c r="GS236" s="23"/>
      <c r="GT236" s="23"/>
      <c r="GU236" s="23"/>
      <c r="GV236" s="23"/>
      <c r="GW236" s="23"/>
      <c r="GX236" s="23"/>
      <c r="GY236" s="23"/>
      <c r="GZ236" s="23"/>
      <c r="HA236" s="23"/>
      <c r="HB236" s="23"/>
      <c r="HC236" s="23"/>
      <c r="HD236" s="23"/>
      <c r="HE236" s="23"/>
      <c r="HF236" s="23"/>
      <c r="HG236" s="23"/>
      <c r="HH236" s="23"/>
      <c r="HI236" s="23"/>
      <c r="HJ236" s="23"/>
      <c r="HK236" s="23"/>
      <c r="HL236" s="23"/>
      <c r="HM236" s="23"/>
      <c r="HN236" s="23"/>
      <c r="HO236" s="23"/>
      <c r="HP236" s="23"/>
      <c r="HQ236" s="23"/>
      <c r="HR236" s="23"/>
      <c r="HS236" s="23"/>
      <c r="HT236" s="23"/>
      <c r="HU236" s="23"/>
      <c r="HV236" s="23"/>
      <c r="HW236" s="23"/>
    </row>
    <row r="237" spans="1:231" s="14" customFormat="1" ht="20.25" hidden="1" thickTop="1">
      <c r="A237" s="608"/>
      <c r="B237" s="2271"/>
      <c r="C237" s="2272"/>
      <c r="D237" s="2272"/>
      <c r="E237" s="2273"/>
      <c r="F237" s="1535" t="s">
        <v>5085</v>
      </c>
      <c r="G237" s="1535" t="s">
        <v>4890</v>
      </c>
      <c r="H237" s="1535">
        <v>44771</v>
      </c>
      <c r="I237" s="2332">
        <f>H237+23</f>
        <v>44794</v>
      </c>
      <c r="J237" s="2332">
        <f>H237+27</f>
        <v>44798</v>
      </c>
      <c r="K237" s="2332">
        <f>H237+30</f>
        <v>44801</v>
      </c>
      <c r="L237" s="2124"/>
      <c r="M237" s="72"/>
      <c r="N237" s="72"/>
      <c r="O237" s="23"/>
      <c r="P237" s="23"/>
      <c r="Q237" s="23"/>
      <c r="R237" s="23"/>
      <c r="S237" s="23"/>
      <c r="T237" s="23"/>
      <c r="U237" s="23"/>
      <c r="V237" s="23"/>
      <c r="W237" s="23"/>
      <c r="X237" s="23"/>
      <c r="Y237" s="23"/>
      <c r="Z237" s="23"/>
      <c r="AA237" s="23"/>
      <c r="AB237" s="23"/>
      <c r="AC237" s="23"/>
      <c r="AD237" s="23"/>
      <c r="AE237" s="23"/>
      <c r="AF237" s="23"/>
      <c r="AG237" s="23"/>
      <c r="AH237" s="23"/>
      <c r="AI237" s="23"/>
      <c r="AJ237" s="23"/>
      <c r="AK237" s="23"/>
      <c r="AL237" s="23"/>
      <c r="AM237" s="23"/>
      <c r="AN237" s="23"/>
      <c r="AO237" s="23"/>
      <c r="AP237" s="23"/>
      <c r="AQ237" s="23"/>
      <c r="AR237" s="23"/>
      <c r="AS237" s="23"/>
      <c r="AT237" s="23"/>
      <c r="AU237" s="23"/>
      <c r="AV237" s="23"/>
      <c r="AW237" s="23"/>
      <c r="AX237" s="23"/>
      <c r="AY237" s="23"/>
      <c r="AZ237" s="23"/>
      <c r="BA237" s="23"/>
      <c r="BB237" s="23"/>
      <c r="BC237" s="23"/>
      <c r="BD237" s="23"/>
      <c r="BE237" s="23"/>
      <c r="BF237" s="23"/>
      <c r="BG237" s="23"/>
      <c r="BH237" s="23"/>
      <c r="BI237" s="23"/>
      <c r="BJ237" s="23"/>
      <c r="BK237" s="23"/>
      <c r="BL237" s="23"/>
      <c r="BM237" s="23"/>
      <c r="BN237" s="23"/>
      <c r="BO237" s="23"/>
      <c r="BP237" s="23"/>
      <c r="BQ237" s="23"/>
      <c r="BR237" s="23"/>
      <c r="BS237" s="23"/>
      <c r="BT237" s="23"/>
      <c r="BU237" s="23"/>
      <c r="BV237" s="23"/>
      <c r="BW237" s="23"/>
      <c r="BX237" s="23"/>
      <c r="BY237" s="23"/>
      <c r="BZ237" s="23"/>
      <c r="CA237" s="23"/>
      <c r="CB237" s="23"/>
      <c r="CC237" s="23"/>
      <c r="CD237" s="23"/>
      <c r="CE237" s="23"/>
      <c r="CF237" s="23"/>
      <c r="CG237" s="23"/>
      <c r="CH237" s="23"/>
      <c r="CI237" s="23"/>
      <c r="CJ237" s="23"/>
      <c r="CK237" s="23"/>
      <c r="CL237" s="23"/>
      <c r="CM237" s="23"/>
      <c r="CN237" s="23"/>
      <c r="CO237" s="23"/>
      <c r="CP237" s="23"/>
      <c r="CQ237" s="23"/>
      <c r="CR237" s="23"/>
      <c r="CS237" s="23"/>
      <c r="CT237" s="23"/>
      <c r="CU237" s="23"/>
      <c r="CV237" s="23"/>
      <c r="CW237" s="23"/>
      <c r="CX237" s="23"/>
      <c r="CY237" s="23"/>
      <c r="CZ237" s="23"/>
      <c r="DA237" s="23"/>
      <c r="DB237" s="23"/>
      <c r="DC237" s="23"/>
      <c r="DD237" s="23"/>
      <c r="DE237" s="23"/>
      <c r="DF237" s="23"/>
      <c r="DG237" s="23"/>
      <c r="DH237" s="23"/>
      <c r="DI237" s="23"/>
      <c r="DJ237" s="23"/>
      <c r="DK237" s="23"/>
      <c r="DL237" s="23"/>
      <c r="DM237" s="23"/>
      <c r="DN237" s="23"/>
      <c r="DO237" s="23"/>
      <c r="DP237" s="23"/>
      <c r="DQ237" s="23"/>
      <c r="DR237" s="23"/>
      <c r="DS237" s="23"/>
      <c r="DT237" s="23"/>
      <c r="DU237" s="23"/>
      <c r="DV237" s="23"/>
      <c r="DW237" s="23"/>
      <c r="DX237" s="23"/>
      <c r="DY237" s="23"/>
      <c r="DZ237" s="23"/>
      <c r="EA237" s="23"/>
      <c r="EB237" s="23"/>
      <c r="EC237" s="23"/>
      <c r="ED237" s="23"/>
      <c r="EE237" s="23"/>
      <c r="EF237" s="23"/>
      <c r="EG237" s="23"/>
      <c r="EH237" s="23"/>
      <c r="EI237" s="23"/>
      <c r="EJ237" s="23"/>
      <c r="EK237" s="23"/>
      <c r="EL237" s="23"/>
      <c r="EM237" s="23"/>
      <c r="EN237" s="23"/>
      <c r="EO237" s="23"/>
      <c r="EP237" s="23"/>
      <c r="EQ237" s="23"/>
      <c r="ER237" s="23"/>
      <c r="ES237" s="23"/>
      <c r="ET237" s="23"/>
      <c r="EU237" s="23"/>
      <c r="EV237" s="23"/>
      <c r="EW237" s="23"/>
      <c r="EX237" s="23"/>
      <c r="EY237" s="23"/>
      <c r="EZ237" s="23"/>
      <c r="FA237" s="23"/>
      <c r="FB237" s="23"/>
      <c r="FC237" s="23"/>
      <c r="FD237" s="23"/>
      <c r="FE237" s="23"/>
      <c r="FF237" s="23"/>
      <c r="FG237" s="23"/>
      <c r="FH237" s="23"/>
      <c r="FI237" s="23"/>
      <c r="FJ237" s="23"/>
      <c r="FK237" s="23"/>
      <c r="FL237" s="23"/>
      <c r="FM237" s="23"/>
      <c r="FN237" s="23"/>
      <c r="FO237" s="23"/>
      <c r="FP237" s="23"/>
      <c r="FQ237" s="23"/>
      <c r="FR237" s="23"/>
      <c r="FS237" s="23"/>
      <c r="FT237" s="23"/>
      <c r="FU237" s="23"/>
      <c r="FV237" s="23"/>
      <c r="FW237" s="23"/>
      <c r="FX237" s="23"/>
      <c r="FY237" s="23"/>
      <c r="FZ237" s="23"/>
      <c r="GA237" s="23"/>
      <c r="GB237" s="23"/>
      <c r="GC237" s="23"/>
      <c r="GD237" s="23"/>
      <c r="GE237" s="23"/>
      <c r="GF237" s="23"/>
      <c r="GG237" s="23"/>
      <c r="GH237" s="23"/>
      <c r="GI237" s="23"/>
      <c r="GJ237" s="23"/>
      <c r="GK237" s="23"/>
      <c r="GL237" s="23"/>
      <c r="GM237" s="23"/>
      <c r="GN237" s="23"/>
      <c r="GO237" s="23"/>
      <c r="GP237" s="23"/>
      <c r="GQ237" s="23"/>
      <c r="GR237" s="23"/>
      <c r="GS237" s="23"/>
      <c r="GT237" s="23"/>
      <c r="GU237" s="23"/>
      <c r="GV237" s="23"/>
      <c r="GW237" s="23"/>
      <c r="GX237" s="23"/>
      <c r="GY237" s="23"/>
      <c r="GZ237" s="23"/>
      <c r="HA237" s="23"/>
      <c r="HB237" s="23"/>
      <c r="HC237" s="23"/>
      <c r="HD237" s="23"/>
      <c r="HE237" s="23"/>
      <c r="HF237" s="23"/>
      <c r="HG237" s="23"/>
      <c r="HH237" s="23"/>
      <c r="HI237" s="23"/>
      <c r="HJ237" s="23"/>
      <c r="HK237" s="23"/>
      <c r="HL237" s="23"/>
      <c r="HM237" s="23"/>
      <c r="HN237" s="23"/>
      <c r="HO237" s="23"/>
      <c r="HP237" s="23"/>
      <c r="HQ237" s="23"/>
      <c r="HR237" s="23"/>
      <c r="HS237" s="23"/>
      <c r="HT237" s="23"/>
      <c r="HU237" s="23"/>
      <c r="HV237" s="23"/>
      <c r="HW237" s="23"/>
    </row>
    <row r="238" spans="1:231" s="14" customFormat="1" ht="20.25" hidden="1" thickBot="1">
      <c r="A238" s="608"/>
      <c r="B238" s="1477"/>
      <c r="C238" s="1478"/>
      <c r="D238" s="1478"/>
      <c r="E238" s="2278"/>
      <c r="F238" s="2333"/>
      <c r="G238" s="2333"/>
      <c r="H238" s="2333"/>
      <c r="I238" s="2333"/>
      <c r="J238" s="2333"/>
      <c r="K238" s="2333"/>
      <c r="L238" s="2124"/>
      <c r="M238" s="72"/>
      <c r="N238" s="72"/>
      <c r="O238" s="23"/>
      <c r="P238" s="23"/>
      <c r="Q238" s="23"/>
      <c r="R238" s="23"/>
      <c r="S238" s="23"/>
      <c r="T238" s="23"/>
      <c r="U238" s="23"/>
      <c r="V238" s="23"/>
      <c r="W238" s="23"/>
      <c r="X238" s="23"/>
      <c r="Y238" s="23"/>
      <c r="Z238" s="23"/>
      <c r="AA238" s="23"/>
      <c r="AB238" s="23"/>
      <c r="AC238" s="23"/>
      <c r="AD238" s="23"/>
      <c r="AE238" s="23"/>
      <c r="AF238" s="23"/>
      <c r="AG238" s="23"/>
      <c r="AH238" s="23"/>
      <c r="AI238" s="23"/>
      <c r="AJ238" s="23"/>
      <c r="AK238" s="23"/>
      <c r="AL238" s="23"/>
      <c r="AM238" s="23"/>
      <c r="AN238" s="23"/>
      <c r="AO238" s="23"/>
      <c r="AP238" s="23"/>
      <c r="AQ238" s="23"/>
      <c r="AR238" s="23"/>
      <c r="AS238" s="23"/>
      <c r="AT238" s="23"/>
      <c r="AU238" s="23"/>
      <c r="AV238" s="23"/>
      <c r="AW238" s="23"/>
      <c r="AX238" s="23"/>
      <c r="AY238" s="23"/>
      <c r="AZ238" s="23"/>
      <c r="BA238" s="23"/>
      <c r="BB238" s="23"/>
      <c r="BC238" s="23"/>
      <c r="BD238" s="23"/>
      <c r="BE238" s="23"/>
      <c r="BF238" s="23"/>
      <c r="BG238" s="23"/>
      <c r="BH238" s="23"/>
      <c r="BI238" s="23"/>
      <c r="BJ238" s="23"/>
      <c r="BK238" s="23"/>
      <c r="BL238" s="23"/>
      <c r="BM238" s="23"/>
      <c r="BN238" s="23"/>
      <c r="BO238" s="23"/>
      <c r="BP238" s="23"/>
      <c r="BQ238" s="23"/>
      <c r="BR238" s="23"/>
      <c r="BS238" s="23"/>
      <c r="BT238" s="23"/>
      <c r="BU238" s="23"/>
      <c r="BV238" s="23"/>
      <c r="BW238" s="23"/>
      <c r="BX238" s="23"/>
      <c r="BY238" s="23"/>
      <c r="BZ238" s="23"/>
      <c r="CA238" s="23"/>
      <c r="CB238" s="23"/>
      <c r="CC238" s="23"/>
      <c r="CD238" s="23"/>
      <c r="CE238" s="23"/>
      <c r="CF238" s="23"/>
      <c r="CG238" s="23"/>
      <c r="CH238" s="23"/>
      <c r="CI238" s="23"/>
      <c r="CJ238" s="23"/>
      <c r="CK238" s="23"/>
      <c r="CL238" s="23"/>
      <c r="CM238" s="23"/>
      <c r="CN238" s="23"/>
      <c r="CO238" s="23"/>
      <c r="CP238" s="23"/>
      <c r="CQ238" s="23"/>
      <c r="CR238" s="23"/>
      <c r="CS238" s="23"/>
      <c r="CT238" s="23"/>
      <c r="CU238" s="23"/>
      <c r="CV238" s="23"/>
      <c r="CW238" s="23"/>
      <c r="CX238" s="23"/>
      <c r="CY238" s="23"/>
      <c r="CZ238" s="23"/>
      <c r="DA238" s="23"/>
      <c r="DB238" s="23"/>
      <c r="DC238" s="23"/>
      <c r="DD238" s="23"/>
      <c r="DE238" s="23"/>
      <c r="DF238" s="23"/>
      <c r="DG238" s="23"/>
      <c r="DH238" s="23"/>
      <c r="DI238" s="23"/>
      <c r="DJ238" s="23"/>
      <c r="DK238" s="23"/>
      <c r="DL238" s="23"/>
      <c r="DM238" s="23"/>
      <c r="DN238" s="23"/>
      <c r="DO238" s="23"/>
      <c r="DP238" s="23"/>
      <c r="DQ238" s="23"/>
      <c r="DR238" s="23"/>
      <c r="DS238" s="23"/>
      <c r="DT238" s="23"/>
      <c r="DU238" s="23"/>
      <c r="DV238" s="23"/>
      <c r="DW238" s="23"/>
      <c r="DX238" s="23"/>
      <c r="DY238" s="23"/>
      <c r="DZ238" s="23"/>
      <c r="EA238" s="23"/>
      <c r="EB238" s="23"/>
      <c r="EC238" s="23"/>
      <c r="ED238" s="23"/>
      <c r="EE238" s="23"/>
      <c r="EF238" s="23"/>
      <c r="EG238" s="23"/>
      <c r="EH238" s="23"/>
      <c r="EI238" s="23"/>
      <c r="EJ238" s="23"/>
      <c r="EK238" s="23"/>
      <c r="EL238" s="23"/>
      <c r="EM238" s="23"/>
      <c r="EN238" s="23"/>
      <c r="EO238" s="23"/>
      <c r="EP238" s="23"/>
      <c r="EQ238" s="23"/>
      <c r="ER238" s="23"/>
      <c r="ES238" s="23"/>
      <c r="ET238" s="23"/>
      <c r="EU238" s="23"/>
      <c r="EV238" s="23"/>
      <c r="EW238" s="23"/>
      <c r="EX238" s="23"/>
      <c r="EY238" s="23"/>
      <c r="EZ238" s="23"/>
      <c r="FA238" s="23"/>
      <c r="FB238" s="23"/>
      <c r="FC238" s="23"/>
      <c r="FD238" s="23"/>
      <c r="FE238" s="23"/>
      <c r="FF238" s="23"/>
      <c r="FG238" s="23"/>
      <c r="FH238" s="23"/>
      <c r="FI238" s="23"/>
      <c r="FJ238" s="23"/>
      <c r="FK238" s="23"/>
      <c r="FL238" s="23"/>
      <c r="FM238" s="23"/>
      <c r="FN238" s="23"/>
      <c r="FO238" s="23"/>
      <c r="FP238" s="23"/>
      <c r="FQ238" s="23"/>
      <c r="FR238" s="23"/>
      <c r="FS238" s="23"/>
      <c r="FT238" s="23"/>
      <c r="FU238" s="23"/>
      <c r="FV238" s="23"/>
      <c r="FW238" s="23"/>
      <c r="FX238" s="23"/>
      <c r="FY238" s="23"/>
      <c r="FZ238" s="23"/>
      <c r="GA238" s="23"/>
      <c r="GB238" s="23"/>
      <c r="GC238" s="23"/>
      <c r="GD238" s="23"/>
      <c r="GE238" s="23"/>
      <c r="GF238" s="23"/>
      <c r="GG238" s="23"/>
      <c r="GH238" s="23"/>
      <c r="GI238" s="23"/>
      <c r="GJ238" s="23"/>
      <c r="GK238" s="23"/>
      <c r="GL238" s="23"/>
      <c r="GM238" s="23"/>
      <c r="GN238" s="23"/>
      <c r="GO238" s="23"/>
      <c r="GP238" s="23"/>
      <c r="GQ238" s="23"/>
      <c r="GR238" s="23"/>
      <c r="GS238" s="23"/>
      <c r="GT238" s="23"/>
      <c r="GU238" s="23"/>
      <c r="GV238" s="23"/>
      <c r="GW238" s="23"/>
      <c r="GX238" s="23"/>
      <c r="GY238" s="23"/>
      <c r="GZ238" s="23"/>
      <c r="HA238" s="23"/>
      <c r="HB238" s="23"/>
      <c r="HC238" s="23"/>
      <c r="HD238" s="23"/>
      <c r="HE238" s="23"/>
      <c r="HF238" s="23"/>
      <c r="HG238" s="23"/>
      <c r="HH238" s="23"/>
      <c r="HI238" s="23"/>
      <c r="HJ238" s="23"/>
      <c r="HK238" s="23"/>
      <c r="HL238" s="23"/>
      <c r="HM238" s="23"/>
      <c r="HN238" s="23"/>
      <c r="HO238" s="23"/>
      <c r="HP238" s="23"/>
      <c r="HQ238" s="23"/>
      <c r="HR238" s="23"/>
      <c r="HS238" s="23"/>
      <c r="HT238" s="23"/>
      <c r="HU238" s="23"/>
      <c r="HV238" s="23"/>
      <c r="HW238" s="23"/>
    </row>
    <row r="239" spans="1:231" s="14" customFormat="1" ht="21" hidden="1" thickTop="1" thickBot="1">
      <c r="A239" s="608"/>
      <c r="B239" s="2271" t="s">
        <v>2442</v>
      </c>
      <c r="C239" s="2272" t="s">
        <v>4894</v>
      </c>
      <c r="D239" s="2272">
        <v>44761</v>
      </c>
      <c r="E239" s="2273">
        <v>44774</v>
      </c>
      <c r="F239" s="1535" t="s">
        <v>4820</v>
      </c>
      <c r="G239" s="1535" t="s">
        <v>4896</v>
      </c>
      <c r="H239" s="1535">
        <v>44788</v>
      </c>
      <c r="I239" s="2332">
        <f t="shared" ref="I239" si="156">H239+23</f>
        <v>44811</v>
      </c>
      <c r="J239" s="2332">
        <f t="shared" ref="J239" si="157">H239+27</f>
        <v>44815</v>
      </c>
      <c r="K239" s="2332">
        <f t="shared" ref="K239" si="158">H239+30</f>
        <v>44818</v>
      </c>
      <c r="L239" s="2124"/>
      <c r="M239" s="72"/>
      <c r="N239" s="72"/>
      <c r="O239" s="23"/>
      <c r="P239" s="23"/>
      <c r="Q239" s="23"/>
      <c r="R239" s="23"/>
      <c r="S239" s="23"/>
      <c r="T239" s="23"/>
      <c r="U239" s="23"/>
      <c r="V239" s="23"/>
      <c r="W239" s="23"/>
      <c r="X239" s="23"/>
      <c r="Y239" s="23"/>
      <c r="Z239" s="23"/>
      <c r="AA239" s="23"/>
      <c r="AB239" s="23"/>
      <c r="AC239" s="23"/>
      <c r="AD239" s="23"/>
      <c r="AE239" s="23"/>
      <c r="AF239" s="23"/>
      <c r="AG239" s="23"/>
      <c r="AH239" s="23"/>
      <c r="AI239" s="23"/>
      <c r="AJ239" s="23"/>
      <c r="AK239" s="23"/>
      <c r="AL239" s="23"/>
      <c r="AM239" s="23"/>
      <c r="AN239" s="23"/>
      <c r="AO239" s="23"/>
      <c r="AP239" s="23"/>
      <c r="AQ239" s="23"/>
      <c r="AR239" s="23"/>
      <c r="AS239" s="23"/>
      <c r="AT239" s="23"/>
      <c r="AU239" s="23"/>
      <c r="AV239" s="23"/>
      <c r="AW239" s="23"/>
      <c r="AX239" s="23"/>
      <c r="AY239" s="23"/>
      <c r="AZ239" s="23"/>
      <c r="BA239" s="23"/>
      <c r="BB239" s="23"/>
      <c r="BC239" s="23"/>
      <c r="BD239" s="23"/>
      <c r="BE239" s="23"/>
      <c r="BF239" s="23"/>
      <c r="BG239" s="23"/>
      <c r="BH239" s="23"/>
      <c r="BI239" s="23"/>
      <c r="BJ239" s="23"/>
      <c r="BK239" s="23"/>
      <c r="BL239" s="23"/>
      <c r="BM239" s="23"/>
      <c r="BN239" s="23"/>
      <c r="BO239" s="23"/>
      <c r="BP239" s="23"/>
      <c r="BQ239" s="23"/>
      <c r="BR239" s="23"/>
      <c r="BS239" s="23"/>
      <c r="BT239" s="23"/>
      <c r="BU239" s="23"/>
      <c r="BV239" s="23"/>
      <c r="BW239" s="23"/>
      <c r="BX239" s="23"/>
      <c r="BY239" s="23"/>
      <c r="BZ239" s="23"/>
      <c r="CA239" s="23"/>
      <c r="CB239" s="23"/>
      <c r="CC239" s="23"/>
      <c r="CD239" s="23"/>
      <c r="CE239" s="23"/>
      <c r="CF239" s="23"/>
      <c r="CG239" s="23"/>
      <c r="CH239" s="23"/>
      <c r="CI239" s="23"/>
      <c r="CJ239" s="23"/>
      <c r="CK239" s="23"/>
      <c r="CL239" s="23"/>
      <c r="CM239" s="23"/>
      <c r="CN239" s="23"/>
      <c r="CO239" s="23"/>
      <c r="CP239" s="23"/>
      <c r="CQ239" s="23"/>
      <c r="CR239" s="23"/>
      <c r="CS239" s="23"/>
      <c r="CT239" s="23"/>
      <c r="CU239" s="23"/>
      <c r="CV239" s="23"/>
      <c r="CW239" s="23"/>
      <c r="CX239" s="23"/>
      <c r="CY239" s="23"/>
      <c r="CZ239" s="23"/>
      <c r="DA239" s="23"/>
      <c r="DB239" s="23"/>
      <c r="DC239" s="23"/>
      <c r="DD239" s="23"/>
      <c r="DE239" s="23"/>
      <c r="DF239" s="23"/>
      <c r="DG239" s="23"/>
      <c r="DH239" s="23"/>
      <c r="DI239" s="23"/>
      <c r="DJ239" s="23"/>
      <c r="DK239" s="23"/>
      <c r="DL239" s="23"/>
      <c r="DM239" s="23"/>
      <c r="DN239" s="23"/>
      <c r="DO239" s="23"/>
      <c r="DP239" s="23"/>
      <c r="DQ239" s="23"/>
      <c r="DR239" s="23"/>
      <c r="DS239" s="23"/>
      <c r="DT239" s="23"/>
      <c r="DU239" s="23"/>
      <c r="DV239" s="23"/>
      <c r="DW239" s="23"/>
      <c r="DX239" s="23"/>
      <c r="DY239" s="23"/>
      <c r="DZ239" s="23"/>
      <c r="EA239" s="23"/>
      <c r="EB239" s="23"/>
      <c r="EC239" s="23"/>
      <c r="ED239" s="23"/>
      <c r="EE239" s="23"/>
      <c r="EF239" s="23"/>
      <c r="EG239" s="23"/>
      <c r="EH239" s="23"/>
      <c r="EI239" s="23"/>
      <c r="EJ239" s="23"/>
      <c r="EK239" s="23"/>
      <c r="EL239" s="23"/>
      <c r="EM239" s="23"/>
      <c r="EN239" s="23"/>
      <c r="EO239" s="23"/>
      <c r="EP239" s="23"/>
      <c r="EQ239" s="23"/>
      <c r="ER239" s="23"/>
      <c r="ES239" s="23"/>
      <c r="ET239" s="23"/>
      <c r="EU239" s="23"/>
      <c r="EV239" s="23"/>
      <c r="EW239" s="23"/>
      <c r="EX239" s="23"/>
      <c r="EY239" s="23"/>
      <c r="EZ239" s="23"/>
      <c r="FA239" s="23"/>
      <c r="FB239" s="23"/>
      <c r="FC239" s="23"/>
      <c r="FD239" s="23"/>
      <c r="FE239" s="23"/>
      <c r="FF239" s="23"/>
      <c r="FG239" s="23"/>
      <c r="FH239" s="23"/>
      <c r="FI239" s="23"/>
      <c r="FJ239" s="23"/>
      <c r="FK239" s="23"/>
      <c r="FL239" s="23"/>
      <c r="FM239" s="23"/>
      <c r="FN239" s="23"/>
      <c r="FO239" s="23"/>
      <c r="FP239" s="23"/>
      <c r="FQ239" s="23"/>
      <c r="FR239" s="23"/>
      <c r="FS239" s="23"/>
      <c r="FT239" s="23"/>
      <c r="FU239" s="23"/>
      <c r="FV239" s="23"/>
      <c r="FW239" s="23"/>
      <c r="FX239" s="23"/>
      <c r="FY239" s="23"/>
      <c r="FZ239" s="23"/>
      <c r="GA239" s="23"/>
      <c r="GB239" s="23"/>
      <c r="GC239" s="23"/>
      <c r="GD239" s="23"/>
      <c r="GE239" s="23"/>
      <c r="GF239" s="23"/>
      <c r="GG239" s="23"/>
      <c r="GH239" s="23"/>
      <c r="GI239" s="23"/>
      <c r="GJ239" s="23"/>
      <c r="GK239" s="23"/>
      <c r="GL239" s="23"/>
      <c r="GM239" s="23"/>
      <c r="GN239" s="23"/>
      <c r="GO239" s="23"/>
      <c r="GP239" s="23"/>
      <c r="GQ239" s="23"/>
      <c r="GR239" s="23"/>
      <c r="GS239" s="23"/>
      <c r="GT239" s="23"/>
      <c r="GU239" s="23"/>
      <c r="GV239" s="23"/>
      <c r="GW239" s="23"/>
      <c r="GX239" s="23"/>
      <c r="GY239" s="23"/>
      <c r="GZ239" s="23"/>
      <c r="HA239" s="23"/>
      <c r="HB239" s="23"/>
      <c r="HC239" s="23"/>
      <c r="HD239" s="23"/>
      <c r="HE239" s="23"/>
      <c r="HF239" s="23"/>
      <c r="HG239" s="23"/>
      <c r="HH239" s="23"/>
      <c r="HI239" s="23"/>
      <c r="HJ239" s="23"/>
      <c r="HK239" s="23"/>
      <c r="HL239" s="23"/>
      <c r="HM239" s="23"/>
      <c r="HN239" s="23"/>
      <c r="HO239" s="23"/>
      <c r="HP239" s="23"/>
      <c r="HQ239" s="23"/>
      <c r="HR239" s="23"/>
      <c r="HS239" s="23"/>
      <c r="HT239" s="23"/>
      <c r="HU239" s="23"/>
      <c r="HV239" s="23"/>
      <c r="HW239" s="23"/>
    </row>
    <row r="240" spans="1:231" s="14" customFormat="1" ht="21" hidden="1" thickTop="1" thickBot="1">
      <c r="A240" s="608"/>
      <c r="B240" s="2271" t="s">
        <v>3752</v>
      </c>
      <c r="C240" s="2272" t="s">
        <v>4898</v>
      </c>
      <c r="D240" s="2272">
        <v>44772</v>
      </c>
      <c r="E240" s="2273">
        <f>D240+10</f>
        <v>44782</v>
      </c>
      <c r="F240" s="2333"/>
      <c r="G240" s="2333"/>
      <c r="H240" s="2333"/>
      <c r="I240" s="2333"/>
      <c r="J240" s="2333"/>
      <c r="K240" s="2333"/>
      <c r="L240" s="2124"/>
      <c r="M240" s="72"/>
      <c r="N240" s="72"/>
      <c r="O240" s="23"/>
      <c r="P240" s="23"/>
      <c r="Q240" s="23"/>
      <c r="R240" s="23"/>
      <c r="S240" s="23"/>
      <c r="T240" s="23"/>
      <c r="U240" s="23"/>
      <c r="V240" s="23"/>
      <c r="W240" s="23"/>
      <c r="X240" s="23"/>
      <c r="Y240" s="23"/>
      <c r="Z240" s="23"/>
      <c r="AA240" s="23"/>
      <c r="AB240" s="23"/>
      <c r="AC240" s="23"/>
      <c r="AD240" s="23"/>
      <c r="AE240" s="23"/>
      <c r="AF240" s="23"/>
      <c r="AG240" s="23"/>
      <c r="AH240" s="23"/>
      <c r="AI240" s="23"/>
      <c r="AJ240" s="23"/>
      <c r="AK240" s="23"/>
      <c r="AL240" s="23"/>
      <c r="AM240" s="23"/>
      <c r="AN240" s="23"/>
      <c r="AO240" s="23"/>
      <c r="AP240" s="23"/>
      <c r="AQ240" s="23"/>
      <c r="AR240" s="23"/>
      <c r="AS240" s="23"/>
      <c r="AT240" s="23"/>
      <c r="AU240" s="23"/>
      <c r="AV240" s="23"/>
      <c r="AW240" s="23"/>
      <c r="AX240" s="23"/>
      <c r="AY240" s="23"/>
      <c r="AZ240" s="23"/>
      <c r="BA240" s="23"/>
      <c r="BB240" s="23"/>
      <c r="BC240" s="23"/>
      <c r="BD240" s="23"/>
      <c r="BE240" s="23"/>
      <c r="BF240" s="23"/>
      <c r="BG240" s="23"/>
      <c r="BH240" s="23"/>
      <c r="BI240" s="23"/>
      <c r="BJ240" s="23"/>
      <c r="BK240" s="23"/>
      <c r="BL240" s="23"/>
      <c r="BM240" s="23"/>
      <c r="BN240" s="23"/>
      <c r="BO240" s="23"/>
      <c r="BP240" s="23"/>
      <c r="BQ240" s="23"/>
      <c r="BR240" s="23"/>
      <c r="BS240" s="23"/>
      <c r="BT240" s="23"/>
      <c r="BU240" s="23"/>
      <c r="BV240" s="23"/>
      <c r="BW240" s="23"/>
      <c r="BX240" s="23"/>
      <c r="BY240" s="23"/>
      <c r="BZ240" s="23"/>
      <c r="CA240" s="23"/>
      <c r="CB240" s="23"/>
      <c r="CC240" s="23"/>
      <c r="CD240" s="23"/>
      <c r="CE240" s="23"/>
      <c r="CF240" s="23"/>
      <c r="CG240" s="23"/>
      <c r="CH240" s="23"/>
      <c r="CI240" s="23"/>
      <c r="CJ240" s="23"/>
      <c r="CK240" s="23"/>
      <c r="CL240" s="23"/>
      <c r="CM240" s="23"/>
      <c r="CN240" s="23"/>
      <c r="CO240" s="23"/>
      <c r="CP240" s="23"/>
      <c r="CQ240" s="23"/>
      <c r="CR240" s="23"/>
      <c r="CS240" s="23"/>
      <c r="CT240" s="23"/>
      <c r="CU240" s="23"/>
      <c r="CV240" s="23"/>
      <c r="CW240" s="23"/>
      <c r="CX240" s="23"/>
      <c r="CY240" s="23"/>
      <c r="CZ240" s="23"/>
      <c r="DA240" s="23"/>
      <c r="DB240" s="23"/>
      <c r="DC240" s="23"/>
      <c r="DD240" s="23"/>
      <c r="DE240" s="23"/>
      <c r="DF240" s="23"/>
      <c r="DG240" s="23"/>
      <c r="DH240" s="23"/>
      <c r="DI240" s="23"/>
      <c r="DJ240" s="23"/>
      <c r="DK240" s="23"/>
      <c r="DL240" s="23"/>
      <c r="DM240" s="23"/>
      <c r="DN240" s="23"/>
      <c r="DO240" s="23"/>
      <c r="DP240" s="23"/>
      <c r="DQ240" s="23"/>
      <c r="DR240" s="23"/>
      <c r="DS240" s="23"/>
      <c r="DT240" s="23"/>
      <c r="DU240" s="23"/>
      <c r="DV240" s="23"/>
      <c r="DW240" s="23"/>
      <c r="DX240" s="23"/>
      <c r="DY240" s="23"/>
      <c r="DZ240" s="23"/>
      <c r="EA240" s="23"/>
      <c r="EB240" s="23"/>
      <c r="EC240" s="23"/>
      <c r="ED240" s="23"/>
      <c r="EE240" s="23"/>
      <c r="EF240" s="23"/>
      <c r="EG240" s="23"/>
      <c r="EH240" s="23"/>
      <c r="EI240" s="23"/>
      <c r="EJ240" s="23"/>
      <c r="EK240" s="23"/>
      <c r="EL240" s="23"/>
      <c r="EM240" s="23"/>
      <c r="EN240" s="23"/>
      <c r="EO240" s="23"/>
      <c r="EP240" s="23"/>
      <c r="EQ240" s="23"/>
      <c r="ER240" s="23"/>
      <c r="ES240" s="23"/>
      <c r="ET240" s="23"/>
      <c r="EU240" s="23"/>
      <c r="EV240" s="23"/>
      <c r="EW240" s="23"/>
      <c r="EX240" s="23"/>
      <c r="EY240" s="23"/>
      <c r="EZ240" s="23"/>
      <c r="FA240" s="23"/>
      <c r="FB240" s="23"/>
      <c r="FC240" s="23"/>
      <c r="FD240" s="23"/>
      <c r="FE240" s="23"/>
      <c r="FF240" s="23"/>
      <c r="FG240" s="23"/>
      <c r="FH240" s="23"/>
      <c r="FI240" s="23"/>
      <c r="FJ240" s="23"/>
      <c r="FK240" s="23"/>
      <c r="FL240" s="23"/>
      <c r="FM240" s="23"/>
      <c r="FN240" s="23"/>
      <c r="FO240" s="23"/>
      <c r="FP240" s="23"/>
      <c r="FQ240" s="23"/>
      <c r="FR240" s="23"/>
      <c r="FS240" s="23"/>
      <c r="FT240" s="23"/>
      <c r="FU240" s="23"/>
      <c r="FV240" s="23"/>
      <c r="FW240" s="23"/>
      <c r="FX240" s="23"/>
      <c r="FY240" s="23"/>
      <c r="FZ240" s="23"/>
      <c r="GA240" s="23"/>
      <c r="GB240" s="23"/>
      <c r="GC240" s="23"/>
      <c r="GD240" s="23"/>
      <c r="GE240" s="23"/>
      <c r="GF240" s="23"/>
      <c r="GG240" s="23"/>
      <c r="GH240" s="23"/>
      <c r="GI240" s="23"/>
      <c r="GJ240" s="23"/>
      <c r="GK240" s="23"/>
      <c r="GL240" s="23"/>
      <c r="GM240" s="23"/>
      <c r="GN240" s="23"/>
      <c r="GO240" s="23"/>
      <c r="GP240" s="23"/>
      <c r="GQ240" s="23"/>
      <c r="GR240" s="23"/>
      <c r="GS240" s="23"/>
      <c r="GT240" s="23"/>
      <c r="GU240" s="23"/>
      <c r="GV240" s="23"/>
      <c r="GW240" s="23"/>
      <c r="GX240" s="23"/>
      <c r="GY240" s="23"/>
      <c r="GZ240" s="23"/>
      <c r="HA240" s="23"/>
      <c r="HB240" s="23"/>
      <c r="HC240" s="23"/>
      <c r="HD240" s="23"/>
      <c r="HE240" s="23"/>
      <c r="HF240" s="23"/>
      <c r="HG240" s="23"/>
      <c r="HH240" s="23"/>
      <c r="HI240" s="23"/>
      <c r="HJ240" s="23"/>
      <c r="HK240" s="23"/>
      <c r="HL240" s="23"/>
      <c r="HM240" s="23"/>
      <c r="HN240" s="23"/>
      <c r="HO240" s="23"/>
      <c r="HP240" s="23"/>
      <c r="HQ240" s="23"/>
      <c r="HR240" s="23"/>
      <c r="HS240" s="23"/>
      <c r="HT240" s="23"/>
      <c r="HU240" s="23"/>
      <c r="HV240" s="23"/>
      <c r="HW240" s="23"/>
    </row>
    <row r="241" spans="1:231" s="14" customFormat="1" ht="20.25" hidden="1" thickTop="1">
      <c r="A241" s="608"/>
      <c r="B241" s="2271" t="s">
        <v>3761</v>
      </c>
      <c r="C241" s="2272" t="s">
        <v>4427</v>
      </c>
      <c r="D241" s="2272">
        <v>44778</v>
      </c>
      <c r="E241" s="2273">
        <f>D241+12</f>
        <v>44790</v>
      </c>
      <c r="F241" s="1535" t="s">
        <v>4948</v>
      </c>
      <c r="G241" s="1535" t="s">
        <v>5086</v>
      </c>
      <c r="H241" s="1535">
        <v>44794</v>
      </c>
      <c r="I241" s="2332">
        <f t="shared" ref="I241" si="159">H241+23</f>
        <v>44817</v>
      </c>
      <c r="J241" s="2332">
        <f t="shared" ref="J241" si="160">H241+27</f>
        <v>44821</v>
      </c>
      <c r="K241" s="2332">
        <f t="shared" ref="K241" si="161">H241+30</f>
        <v>44824</v>
      </c>
      <c r="L241" s="2124"/>
      <c r="M241" s="72"/>
      <c r="N241" s="72"/>
      <c r="O241" s="23"/>
      <c r="P241" s="23"/>
      <c r="Q241" s="23"/>
      <c r="R241" s="23"/>
      <c r="S241" s="23"/>
      <c r="T241" s="23"/>
      <c r="U241" s="23"/>
      <c r="V241" s="23"/>
      <c r="W241" s="23"/>
      <c r="X241" s="23"/>
      <c r="Y241" s="23"/>
      <c r="Z241" s="23"/>
      <c r="AA241" s="23"/>
      <c r="AB241" s="23"/>
      <c r="AC241" s="23"/>
      <c r="AD241" s="23"/>
      <c r="AE241" s="23"/>
      <c r="AF241" s="23"/>
      <c r="AG241" s="23"/>
      <c r="AH241" s="23"/>
      <c r="AI241" s="23"/>
      <c r="AJ241" s="23"/>
      <c r="AK241" s="23"/>
      <c r="AL241" s="23"/>
      <c r="AM241" s="23"/>
      <c r="AN241" s="23"/>
      <c r="AO241" s="23"/>
      <c r="AP241" s="23"/>
      <c r="AQ241" s="23"/>
      <c r="AR241" s="23"/>
      <c r="AS241" s="23"/>
      <c r="AT241" s="23"/>
      <c r="AU241" s="23"/>
      <c r="AV241" s="23"/>
      <c r="AW241" s="23"/>
      <c r="AX241" s="23"/>
      <c r="AY241" s="23"/>
      <c r="AZ241" s="23"/>
      <c r="BA241" s="23"/>
      <c r="BB241" s="23"/>
      <c r="BC241" s="23"/>
      <c r="BD241" s="23"/>
      <c r="BE241" s="23"/>
      <c r="BF241" s="23"/>
      <c r="BG241" s="23"/>
      <c r="BH241" s="23"/>
      <c r="BI241" s="23"/>
      <c r="BJ241" s="23"/>
      <c r="BK241" s="23"/>
      <c r="BL241" s="23"/>
      <c r="BM241" s="23"/>
      <c r="BN241" s="23"/>
      <c r="BO241" s="23"/>
      <c r="BP241" s="23"/>
      <c r="BQ241" s="23"/>
      <c r="BR241" s="23"/>
      <c r="BS241" s="23"/>
      <c r="BT241" s="23"/>
      <c r="BU241" s="23"/>
      <c r="BV241" s="23"/>
      <c r="BW241" s="23"/>
      <c r="BX241" s="23"/>
      <c r="BY241" s="23"/>
      <c r="BZ241" s="23"/>
      <c r="CA241" s="23"/>
      <c r="CB241" s="23"/>
      <c r="CC241" s="23"/>
      <c r="CD241" s="23"/>
      <c r="CE241" s="23"/>
      <c r="CF241" s="23"/>
      <c r="CG241" s="23"/>
      <c r="CH241" s="23"/>
      <c r="CI241" s="23"/>
      <c r="CJ241" s="23"/>
      <c r="CK241" s="23"/>
      <c r="CL241" s="23"/>
      <c r="CM241" s="23"/>
      <c r="CN241" s="23"/>
      <c r="CO241" s="23"/>
      <c r="CP241" s="23"/>
      <c r="CQ241" s="23"/>
      <c r="CR241" s="23"/>
      <c r="CS241" s="23"/>
      <c r="CT241" s="23"/>
      <c r="CU241" s="23"/>
      <c r="CV241" s="23"/>
      <c r="CW241" s="23"/>
      <c r="CX241" s="23"/>
      <c r="CY241" s="23"/>
      <c r="CZ241" s="23"/>
      <c r="DA241" s="23"/>
      <c r="DB241" s="23"/>
      <c r="DC241" s="23"/>
      <c r="DD241" s="23"/>
      <c r="DE241" s="23"/>
      <c r="DF241" s="23"/>
      <c r="DG241" s="23"/>
      <c r="DH241" s="23"/>
      <c r="DI241" s="23"/>
      <c r="DJ241" s="23"/>
      <c r="DK241" s="23"/>
      <c r="DL241" s="23"/>
      <c r="DM241" s="23"/>
      <c r="DN241" s="23"/>
      <c r="DO241" s="23"/>
      <c r="DP241" s="23"/>
      <c r="DQ241" s="23"/>
      <c r="DR241" s="23"/>
      <c r="DS241" s="23"/>
      <c r="DT241" s="23"/>
      <c r="DU241" s="23"/>
      <c r="DV241" s="23"/>
      <c r="DW241" s="23"/>
      <c r="DX241" s="23"/>
      <c r="DY241" s="23"/>
      <c r="DZ241" s="23"/>
      <c r="EA241" s="23"/>
      <c r="EB241" s="23"/>
      <c r="EC241" s="23"/>
      <c r="ED241" s="23"/>
      <c r="EE241" s="23"/>
      <c r="EF241" s="23"/>
      <c r="EG241" s="23"/>
      <c r="EH241" s="23"/>
      <c r="EI241" s="23"/>
      <c r="EJ241" s="23"/>
      <c r="EK241" s="23"/>
      <c r="EL241" s="23"/>
      <c r="EM241" s="23"/>
      <c r="EN241" s="23"/>
      <c r="EO241" s="23"/>
      <c r="EP241" s="23"/>
      <c r="EQ241" s="23"/>
      <c r="ER241" s="23"/>
      <c r="ES241" s="23"/>
      <c r="ET241" s="23"/>
      <c r="EU241" s="23"/>
      <c r="EV241" s="23"/>
      <c r="EW241" s="23"/>
      <c r="EX241" s="23"/>
      <c r="EY241" s="23"/>
      <c r="EZ241" s="23"/>
      <c r="FA241" s="23"/>
      <c r="FB241" s="23"/>
      <c r="FC241" s="23"/>
      <c r="FD241" s="23"/>
      <c r="FE241" s="23"/>
      <c r="FF241" s="23"/>
      <c r="FG241" s="23"/>
      <c r="FH241" s="23"/>
      <c r="FI241" s="23"/>
      <c r="FJ241" s="23"/>
      <c r="FK241" s="23"/>
      <c r="FL241" s="23"/>
      <c r="FM241" s="23"/>
      <c r="FN241" s="23"/>
      <c r="FO241" s="23"/>
      <c r="FP241" s="23"/>
      <c r="FQ241" s="23"/>
      <c r="FR241" s="23"/>
      <c r="FS241" s="23"/>
      <c r="FT241" s="23"/>
      <c r="FU241" s="23"/>
      <c r="FV241" s="23"/>
      <c r="FW241" s="23"/>
      <c r="FX241" s="23"/>
      <c r="FY241" s="23"/>
      <c r="FZ241" s="23"/>
      <c r="GA241" s="23"/>
      <c r="GB241" s="23"/>
      <c r="GC241" s="23"/>
      <c r="GD241" s="23"/>
      <c r="GE241" s="23"/>
      <c r="GF241" s="23"/>
      <c r="GG241" s="23"/>
      <c r="GH241" s="23"/>
      <c r="GI241" s="23"/>
      <c r="GJ241" s="23"/>
      <c r="GK241" s="23"/>
      <c r="GL241" s="23"/>
      <c r="GM241" s="23"/>
      <c r="GN241" s="23"/>
      <c r="GO241" s="23"/>
      <c r="GP241" s="23"/>
      <c r="GQ241" s="23"/>
      <c r="GR241" s="23"/>
      <c r="GS241" s="23"/>
      <c r="GT241" s="23"/>
      <c r="GU241" s="23"/>
      <c r="GV241" s="23"/>
      <c r="GW241" s="23"/>
      <c r="GX241" s="23"/>
      <c r="GY241" s="23"/>
      <c r="GZ241" s="23"/>
      <c r="HA241" s="23"/>
      <c r="HB241" s="23"/>
      <c r="HC241" s="23"/>
      <c r="HD241" s="23"/>
      <c r="HE241" s="23"/>
      <c r="HF241" s="23"/>
      <c r="HG241" s="23"/>
      <c r="HH241" s="23"/>
      <c r="HI241" s="23"/>
      <c r="HJ241" s="23"/>
      <c r="HK241" s="23"/>
      <c r="HL241" s="23"/>
      <c r="HM241" s="23"/>
      <c r="HN241" s="23"/>
      <c r="HO241" s="23"/>
      <c r="HP241" s="23"/>
      <c r="HQ241" s="23"/>
      <c r="HR241" s="23"/>
      <c r="HS241" s="23"/>
      <c r="HT241" s="23"/>
      <c r="HU241" s="23"/>
      <c r="HV241" s="23"/>
      <c r="HW241" s="23"/>
    </row>
    <row r="242" spans="1:231" s="14" customFormat="1" ht="20.25" hidden="1" thickBot="1">
      <c r="A242" s="608"/>
      <c r="B242" s="1477"/>
      <c r="C242" s="1478"/>
      <c r="D242" s="1478"/>
      <c r="E242" s="2278"/>
      <c r="F242" s="2333"/>
      <c r="G242" s="2333"/>
      <c r="H242" s="2333"/>
      <c r="I242" s="2333"/>
      <c r="J242" s="2333"/>
      <c r="K242" s="2333"/>
      <c r="L242" s="2124"/>
      <c r="M242" s="72"/>
      <c r="N242" s="72"/>
      <c r="O242" s="23"/>
      <c r="P242" s="23"/>
      <c r="Q242" s="23"/>
      <c r="R242" s="23"/>
      <c r="S242" s="23"/>
      <c r="T242" s="23"/>
      <c r="U242" s="23"/>
      <c r="V242" s="23"/>
      <c r="W242" s="23"/>
      <c r="X242" s="23"/>
      <c r="Y242" s="23"/>
      <c r="Z242" s="23"/>
      <c r="AA242" s="23"/>
      <c r="AB242" s="23"/>
      <c r="AC242" s="23"/>
      <c r="AD242" s="23"/>
      <c r="AE242" s="23"/>
      <c r="AF242" s="23"/>
      <c r="AG242" s="23"/>
      <c r="AH242" s="23"/>
      <c r="AI242" s="23"/>
      <c r="AJ242" s="23"/>
      <c r="AK242" s="23"/>
      <c r="AL242" s="23"/>
      <c r="AM242" s="23"/>
      <c r="AN242" s="23"/>
      <c r="AO242" s="23"/>
      <c r="AP242" s="23"/>
      <c r="AQ242" s="23"/>
      <c r="AR242" s="23"/>
      <c r="AS242" s="23"/>
      <c r="AT242" s="23"/>
      <c r="AU242" s="23"/>
      <c r="AV242" s="23"/>
      <c r="AW242" s="23"/>
      <c r="AX242" s="23"/>
      <c r="AY242" s="23"/>
      <c r="AZ242" s="23"/>
      <c r="BA242" s="23"/>
      <c r="BB242" s="23"/>
      <c r="BC242" s="23"/>
      <c r="BD242" s="23"/>
      <c r="BE242" s="23"/>
      <c r="BF242" s="23"/>
      <c r="BG242" s="23"/>
      <c r="BH242" s="23"/>
      <c r="BI242" s="23"/>
      <c r="BJ242" s="23"/>
      <c r="BK242" s="23"/>
      <c r="BL242" s="23"/>
      <c r="BM242" s="23"/>
      <c r="BN242" s="23"/>
      <c r="BO242" s="23"/>
      <c r="BP242" s="23"/>
      <c r="BQ242" s="23"/>
      <c r="BR242" s="23"/>
      <c r="BS242" s="23"/>
      <c r="BT242" s="23"/>
      <c r="BU242" s="23"/>
      <c r="BV242" s="23"/>
      <c r="BW242" s="23"/>
      <c r="BX242" s="23"/>
      <c r="BY242" s="23"/>
      <c r="BZ242" s="23"/>
      <c r="CA242" s="23"/>
      <c r="CB242" s="23"/>
      <c r="CC242" s="23"/>
      <c r="CD242" s="23"/>
      <c r="CE242" s="23"/>
      <c r="CF242" s="23"/>
      <c r="CG242" s="23"/>
      <c r="CH242" s="23"/>
      <c r="CI242" s="23"/>
      <c r="CJ242" s="23"/>
      <c r="CK242" s="23"/>
      <c r="CL242" s="23"/>
      <c r="CM242" s="23"/>
      <c r="CN242" s="23"/>
      <c r="CO242" s="23"/>
      <c r="CP242" s="23"/>
      <c r="CQ242" s="23"/>
      <c r="CR242" s="23"/>
      <c r="CS242" s="23"/>
      <c r="CT242" s="23"/>
      <c r="CU242" s="23"/>
      <c r="CV242" s="23"/>
      <c r="CW242" s="23"/>
      <c r="CX242" s="23"/>
      <c r="CY242" s="23"/>
      <c r="CZ242" s="23"/>
      <c r="DA242" s="23"/>
      <c r="DB242" s="23"/>
      <c r="DC242" s="23"/>
      <c r="DD242" s="23"/>
      <c r="DE242" s="23"/>
      <c r="DF242" s="23"/>
      <c r="DG242" s="23"/>
      <c r="DH242" s="23"/>
      <c r="DI242" s="23"/>
      <c r="DJ242" s="23"/>
      <c r="DK242" s="23"/>
      <c r="DL242" s="23"/>
      <c r="DM242" s="23"/>
      <c r="DN242" s="23"/>
      <c r="DO242" s="23"/>
      <c r="DP242" s="23"/>
      <c r="DQ242" s="23"/>
      <c r="DR242" s="23"/>
      <c r="DS242" s="23"/>
      <c r="DT242" s="23"/>
      <c r="DU242" s="23"/>
      <c r="DV242" s="23"/>
      <c r="DW242" s="23"/>
      <c r="DX242" s="23"/>
      <c r="DY242" s="23"/>
      <c r="DZ242" s="23"/>
      <c r="EA242" s="23"/>
      <c r="EB242" s="23"/>
      <c r="EC242" s="23"/>
      <c r="ED242" s="23"/>
      <c r="EE242" s="23"/>
      <c r="EF242" s="23"/>
      <c r="EG242" s="23"/>
      <c r="EH242" s="23"/>
      <c r="EI242" s="23"/>
      <c r="EJ242" s="23"/>
      <c r="EK242" s="23"/>
      <c r="EL242" s="23"/>
      <c r="EM242" s="23"/>
      <c r="EN242" s="23"/>
      <c r="EO242" s="23"/>
      <c r="EP242" s="23"/>
      <c r="EQ242" s="23"/>
      <c r="ER242" s="23"/>
      <c r="ES242" s="23"/>
      <c r="ET242" s="23"/>
      <c r="EU242" s="23"/>
      <c r="EV242" s="23"/>
      <c r="EW242" s="23"/>
      <c r="EX242" s="23"/>
      <c r="EY242" s="23"/>
      <c r="EZ242" s="23"/>
      <c r="FA242" s="23"/>
      <c r="FB242" s="23"/>
      <c r="FC242" s="23"/>
      <c r="FD242" s="23"/>
      <c r="FE242" s="23"/>
      <c r="FF242" s="23"/>
      <c r="FG242" s="23"/>
      <c r="FH242" s="23"/>
      <c r="FI242" s="23"/>
      <c r="FJ242" s="23"/>
      <c r="FK242" s="23"/>
      <c r="FL242" s="23"/>
      <c r="FM242" s="23"/>
      <c r="FN242" s="23"/>
      <c r="FO242" s="23"/>
      <c r="FP242" s="23"/>
      <c r="FQ242" s="23"/>
      <c r="FR242" s="23"/>
      <c r="FS242" s="23"/>
      <c r="FT242" s="23"/>
      <c r="FU242" s="23"/>
      <c r="FV242" s="23"/>
      <c r="FW242" s="23"/>
      <c r="FX242" s="23"/>
      <c r="FY242" s="23"/>
      <c r="FZ242" s="23"/>
      <c r="GA242" s="23"/>
      <c r="GB242" s="23"/>
      <c r="GC242" s="23"/>
      <c r="GD242" s="23"/>
      <c r="GE242" s="23"/>
      <c r="GF242" s="23"/>
      <c r="GG242" s="23"/>
      <c r="GH242" s="23"/>
      <c r="GI242" s="23"/>
      <c r="GJ242" s="23"/>
      <c r="GK242" s="23"/>
      <c r="GL242" s="23"/>
      <c r="GM242" s="23"/>
      <c r="GN242" s="23"/>
      <c r="GO242" s="23"/>
      <c r="GP242" s="23"/>
      <c r="GQ242" s="23"/>
      <c r="GR242" s="23"/>
      <c r="GS242" s="23"/>
      <c r="GT242" s="23"/>
      <c r="GU242" s="23"/>
      <c r="GV242" s="23"/>
      <c r="GW242" s="23"/>
      <c r="GX242" s="23"/>
      <c r="GY242" s="23"/>
      <c r="GZ242" s="23"/>
      <c r="HA242" s="23"/>
      <c r="HB242" s="23"/>
      <c r="HC242" s="23"/>
      <c r="HD242" s="23"/>
      <c r="HE242" s="23"/>
      <c r="HF242" s="23"/>
      <c r="HG242" s="23"/>
      <c r="HH242" s="23"/>
      <c r="HI242" s="23"/>
      <c r="HJ242" s="23"/>
      <c r="HK242" s="23"/>
      <c r="HL242" s="23"/>
      <c r="HM242" s="23"/>
      <c r="HN242" s="23"/>
      <c r="HO242" s="23"/>
      <c r="HP242" s="23"/>
      <c r="HQ242" s="23"/>
      <c r="HR242" s="23"/>
      <c r="HS242" s="23"/>
      <c r="HT242" s="23"/>
      <c r="HU242" s="23"/>
      <c r="HV242" s="23"/>
      <c r="HW242" s="23"/>
    </row>
    <row r="243" spans="1:231" s="14" customFormat="1" ht="20.25" hidden="1" thickTop="1">
      <c r="A243" s="608"/>
      <c r="B243" s="2271" t="s">
        <v>3337</v>
      </c>
      <c r="C243" s="2272" t="s">
        <v>4901</v>
      </c>
      <c r="D243" s="2272">
        <v>44788</v>
      </c>
      <c r="E243" s="2273">
        <v>44802</v>
      </c>
      <c r="F243" s="1535" t="s">
        <v>5012</v>
      </c>
      <c r="G243" s="1535" t="s">
        <v>5087</v>
      </c>
      <c r="H243" s="1535">
        <v>44800</v>
      </c>
      <c r="I243" s="2332">
        <f t="shared" ref="I243" si="162">H243+23</f>
        <v>44823</v>
      </c>
      <c r="J243" s="2332">
        <f t="shared" ref="J243" si="163">H243+27</f>
        <v>44827</v>
      </c>
      <c r="K243" s="2332">
        <f t="shared" ref="K243" si="164">H243+30</f>
        <v>44830</v>
      </c>
      <c r="L243" s="2124"/>
      <c r="M243" s="72"/>
      <c r="N243" s="72"/>
      <c r="O243" s="23"/>
      <c r="P243" s="23"/>
      <c r="Q243" s="23"/>
      <c r="R243" s="23"/>
      <c r="S243" s="23"/>
      <c r="T243" s="23"/>
      <c r="U243" s="23"/>
      <c r="V243" s="23"/>
      <c r="W243" s="23"/>
      <c r="X243" s="23"/>
      <c r="Y243" s="23"/>
      <c r="Z243" s="23"/>
      <c r="AA243" s="23"/>
      <c r="AB243" s="23"/>
      <c r="AC243" s="23"/>
      <c r="AD243" s="23"/>
      <c r="AE243" s="23"/>
      <c r="AF243" s="23"/>
      <c r="AG243" s="23"/>
      <c r="AH243" s="23"/>
      <c r="AI243" s="23"/>
      <c r="AJ243" s="23"/>
      <c r="AK243" s="23"/>
      <c r="AL243" s="23"/>
      <c r="AM243" s="23"/>
      <c r="AN243" s="23"/>
      <c r="AO243" s="23"/>
      <c r="AP243" s="23"/>
      <c r="AQ243" s="23"/>
      <c r="AR243" s="23"/>
      <c r="AS243" s="23"/>
      <c r="AT243" s="23"/>
      <c r="AU243" s="23"/>
      <c r="AV243" s="23"/>
      <c r="AW243" s="23"/>
      <c r="AX243" s="23"/>
      <c r="AY243" s="23"/>
      <c r="AZ243" s="23"/>
      <c r="BA243" s="23"/>
      <c r="BB243" s="23"/>
      <c r="BC243" s="23"/>
      <c r="BD243" s="23"/>
      <c r="BE243" s="23"/>
      <c r="BF243" s="23"/>
      <c r="BG243" s="23"/>
      <c r="BH243" s="23"/>
      <c r="BI243" s="23"/>
      <c r="BJ243" s="23"/>
      <c r="BK243" s="23"/>
      <c r="BL243" s="23"/>
      <c r="BM243" s="23"/>
      <c r="BN243" s="23"/>
      <c r="BO243" s="23"/>
      <c r="BP243" s="23"/>
      <c r="BQ243" s="23"/>
      <c r="BR243" s="23"/>
      <c r="BS243" s="23"/>
      <c r="BT243" s="23"/>
      <c r="BU243" s="23"/>
      <c r="BV243" s="23"/>
      <c r="BW243" s="23"/>
      <c r="BX243" s="23"/>
      <c r="BY243" s="23"/>
      <c r="BZ243" s="23"/>
      <c r="CA243" s="23"/>
      <c r="CB243" s="23"/>
      <c r="CC243" s="23"/>
      <c r="CD243" s="23"/>
      <c r="CE243" s="23"/>
      <c r="CF243" s="23"/>
      <c r="CG243" s="23"/>
      <c r="CH243" s="23"/>
      <c r="CI243" s="23"/>
      <c r="CJ243" s="23"/>
      <c r="CK243" s="23"/>
      <c r="CL243" s="23"/>
      <c r="CM243" s="23"/>
      <c r="CN243" s="23"/>
      <c r="CO243" s="23"/>
      <c r="CP243" s="23"/>
      <c r="CQ243" s="23"/>
      <c r="CR243" s="23"/>
      <c r="CS243" s="23"/>
      <c r="CT243" s="23"/>
      <c r="CU243" s="23"/>
      <c r="CV243" s="23"/>
      <c r="CW243" s="23"/>
      <c r="CX243" s="23"/>
      <c r="CY243" s="23"/>
      <c r="CZ243" s="23"/>
      <c r="DA243" s="23"/>
      <c r="DB243" s="23"/>
      <c r="DC243" s="23"/>
      <c r="DD243" s="23"/>
      <c r="DE243" s="23"/>
      <c r="DF243" s="23"/>
      <c r="DG243" s="23"/>
      <c r="DH243" s="23"/>
      <c r="DI243" s="23"/>
      <c r="DJ243" s="23"/>
      <c r="DK243" s="23"/>
      <c r="DL243" s="23"/>
      <c r="DM243" s="23"/>
      <c r="DN243" s="23"/>
      <c r="DO243" s="23"/>
      <c r="DP243" s="23"/>
      <c r="DQ243" s="23"/>
      <c r="DR243" s="23"/>
      <c r="DS243" s="23"/>
      <c r="DT243" s="23"/>
      <c r="DU243" s="23"/>
      <c r="DV243" s="23"/>
      <c r="DW243" s="23"/>
      <c r="DX243" s="23"/>
      <c r="DY243" s="23"/>
      <c r="DZ243" s="23"/>
      <c r="EA243" s="23"/>
      <c r="EB243" s="23"/>
      <c r="EC243" s="23"/>
      <c r="ED243" s="23"/>
      <c r="EE243" s="23"/>
      <c r="EF243" s="23"/>
      <c r="EG243" s="23"/>
      <c r="EH243" s="23"/>
      <c r="EI243" s="23"/>
      <c r="EJ243" s="23"/>
      <c r="EK243" s="23"/>
      <c r="EL243" s="23"/>
      <c r="EM243" s="23"/>
      <c r="EN243" s="23"/>
      <c r="EO243" s="23"/>
      <c r="EP243" s="23"/>
      <c r="EQ243" s="23"/>
      <c r="ER243" s="23"/>
      <c r="ES243" s="23"/>
      <c r="ET243" s="23"/>
      <c r="EU243" s="23"/>
      <c r="EV243" s="23"/>
      <c r="EW243" s="23"/>
      <c r="EX243" s="23"/>
      <c r="EY243" s="23"/>
      <c r="EZ243" s="23"/>
      <c r="FA243" s="23"/>
      <c r="FB243" s="23"/>
      <c r="FC243" s="23"/>
      <c r="FD243" s="23"/>
      <c r="FE243" s="23"/>
      <c r="FF243" s="23"/>
      <c r="FG243" s="23"/>
      <c r="FH243" s="23"/>
      <c r="FI243" s="23"/>
      <c r="FJ243" s="23"/>
      <c r="FK243" s="23"/>
      <c r="FL243" s="23"/>
      <c r="FM243" s="23"/>
      <c r="FN243" s="23"/>
      <c r="FO243" s="23"/>
      <c r="FP243" s="23"/>
      <c r="FQ243" s="23"/>
      <c r="FR243" s="23"/>
      <c r="FS243" s="23"/>
      <c r="FT243" s="23"/>
      <c r="FU243" s="23"/>
      <c r="FV243" s="23"/>
      <c r="FW243" s="23"/>
      <c r="FX243" s="23"/>
      <c r="FY243" s="23"/>
      <c r="FZ243" s="23"/>
      <c r="GA243" s="23"/>
      <c r="GB243" s="23"/>
      <c r="GC243" s="23"/>
      <c r="GD243" s="23"/>
      <c r="GE243" s="23"/>
      <c r="GF243" s="23"/>
      <c r="GG243" s="23"/>
      <c r="GH243" s="23"/>
      <c r="GI243" s="23"/>
      <c r="GJ243" s="23"/>
      <c r="GK243" s="23"/>
      <c r="GL243" s="23"/>
      <c r="GM243" s="23"/>
      <c r="GN243" s="23"/>
      <c r="GO243" s="23"/>
      <c r="GP243" s="23"/>
      <c r="GQ243" s="23"/>
      <c r="GR243" s="23"/>
      <c r="GS243" s="23"/>
      <c r="GT243" s="23"/>
      <c r="GU243" s="23"/>
      <c r="GV243" s="23"/>
      <c r="GW243" s="23"/>
      <c r="GX243" s="23"/>
      <c r="GY243" s="23"/>
      <c r="GZ243" s="23"/>
      <c r="HA243" s="23"/>
      <c r="HB243" s="23"/>
      <c r="HC243" s="23"/>
      <c r="HD243" s="23"/>
      <c r="HE243" s="23"/>
      <c r="HF243" s="23"/>
      <c r="HG243" s="23"/>
      <c r="HH243" s="23"/>
      <c r="HI243" s="23"/>
      <c r="HJ243" s="23"/>
      <c r="HK243" s="23"/>
      <c r="HL243" s="23"/>
      <c r="HM243" s="23"/>
      <c r="HN243" s="23"/>
      <c r="HO243" s="23"/>
      <c r="HP243" s="23"/>
      <c r="HQ243" s="23"/>
      <c r="HR243" s="23"/>
      <c r="HS243" s="23"/>
      <c r="HT243" s="23"/>
      <c r="HU243" s="23"/>
      <c r="HV243" s="23"/>
      <c r="HW243" s="23"/>
    </row>
    <row r="244" spans="1:231" s="14" customFormat="1" ht="20.25" hidden="1" thickBot="1">
      <c r="A244" s="608"/>
      <c r="B244" s="1477"/>
      <c r="C244" s="1478"/>
      <c r="D244" s="1478"/>
      <c r="E244" s="2278"/>
      <c r="F244" s="2333"/>
      <c r="G244" s="2333"/>
      <c r="H244" s="2333"/>
      <c r="I244" s="2333"/>
      <c r="J244" s="2333"/>
      <c r="K244" s="2333"/>
      <c r="L244" s="2124"/>
      <c r="M244" s="72"/>
      <c r="N244" s="72"/>
      <c r="O244" s="23"/>
      <c r="P244" s="23"/>
      <c r="Q244" s="23"/>
      <c r="R244" s="23"/>
      <c r="S244" s="23"/>
      <c r="T244" s="23"/>
      <c r="U244" s="23"/>
      <c r="V244" s="23"/>
      <c r="W244" s="23"/>
      <c r="X244" s="23"/>
      <c r="Y244" s="23"/>
      <c r="Z244" s="23"/>
      <c r="AA244" s="23"/>
      <c r="AB244" s="23"/>
      <c r="AC244" s="23"/>
      <c r="AD244" s="23"/>
      <c r="AE244" s="23"/>
      <c r="AF244" s="23"/>
      <c r="AG244" s="23"/>
      <c r="AH244" s="23"/>
      <c r="AI244" s="23"/>
      <c r="AJ244" s="23"/>
      <c r="AK244" s="23"/>
      <c r="AL244" s="23"/>
      <c r="AM244" s="23"/>
      <c r="AN244" s="23"/>
      <c r="AO244" s="23"/>
      <c r="AP244" s="23"/>
      <c r="AQ244" s="23"/>
      <c r="AR244" s="23"/>
      <c r="AS244" s="23"/>
      <c r="AT244" s="23"/>
      <c r="AU244" s="23"/>
      <c r="AV244" s="23"/>
      <c r="AW244" s="23"/>
      <c r="AX244" s="23"/>
      <c r="AY244" s="23"/>
      <c r="AZ244" s="23"/>
      <c r="BA244" s="23"/>
      <c r="BB244" s="23"/>
      <c r="BC244" s="23"/>
      <c r="BD244" s="23"/>
      <c r="BE244" s="23"/>
      <c r="BF244" s="23"/>
      <c r="BG244" s="23"/>
      <c r="BH244" s="23"/>
      <c r="BI244" s="23"/>
      <c r="BJ244" s="23"/>
      <c r="BK244" s="23"/>
      <c r="BL244" s="23"/>
      <c r="BM244" s="23"/>
      <c r="BN244" s="23"/>
      <c r="BO244" s="23"/>
      <c r="BP244" s="23"/>
      <c r="BQ244" s="23"/>
      <c r="BR244" s="23"/>
      <c r="BS244" s="23"/>
      <c r="BT244" s="23"/>
      <c r="BU244" s="23"/>
      <c r="BV244" s="23"/>
      <c r="BW244" s="23"/>
      <c r="BX244" s="23"/>
      <c r="BY244" s="23"/>
      <c r="BZ244" s="23"/>
      <c r="CA244" s="23"/>
      <c r="CB244" s="23"/>
      <c r="CC244" s="23"/>
      <c r="CD244" s="23"/>
      <c r="CE244" s="23"/>
      <c r="CF244" s="23"/>
      <c r="CG244" s="23"/>
      <c r="CH244" s="23"/>
      <c r="CI244" s="23"/>
      <c r="CJ244" s="23"/>
      <c r="CK244" s="23"/>
      <c r="CL244" s="23"/>
      <c r="CM244" s="23"/>
      <c r="CN244" s="23"/>
      <c r="CO244" s="23"/>
      <c r="CP244" s="23"/>
      <c r="CQ244" s="23"/>
      <c r="CR244" s="23"/>
      <c r="CS244" s="23"/>
      <c r="CT244" s="23"/>
      <c r="CU244" s="23"/>
      <c r="CV244" s="23"/>
      <c r="CW244" s="23"/>
      <c r="CX244" s="23"/>
      <c r="CY244" s="23"/>
      <c r="CZ244" s="23"/>
      <c r="DA244" s="23"/>
      <c r="DB244" s="23"/>
      <c r="DC244" s="23"/>
      <c r="DD244" s="23"/>
      <c r="DE244" s="23"/>
      <c r="DF244" s="23"/>
      <c r="DG244" s="23"/>
      <c r="DH244" s="23"/>
      <c r="DI244" s="23"/>
      <c r="DJ244" s="23"/>
      <c r="DK244" s="23"/>
      <c r="DL244" s="23"/>
      <c r="DM244" s="23"/>
      <c r="DN244" s="23"/>
      <c r="DO244" s="23"/>
      <c r="DP244" s="23"/>
      <c r="DQ244" s="23"/>
      <c r="DR244" s="23"/>
      <c r="DS244" s="23"/>
      <c r="DT244" s="23"/>
      <c r="DU244" s="23"/>
      <c r="DV244" s="23"/>
      <c r="DW244" s="23"/>
      <c r="DX244" s="23"/>
      <c r="DY244" s="23"/>
      <c r="DZ244" s="23"/>
      <c r="EA244" s="23"/>
      <c r="EB244" s="23"/>
      <c r="EC244" s="23"/>
      <c r="ED244" s="23"/>
      <c r="EE244" s="23"/>
      <c r="EF244" s="23"/>
      <c r="EG244" s="23"/>
      <c r="EH244" s="23"/>
      <c r="EI244" s="23"/>
      <c r="EJ244" s="23"/>
      <c r="EK244" s="23"/>
      <c r="EL244" s="23"/>
      <c r="EM244" s="23"/>
      <c r="EN244" s="23"/>
      <c r="EO244" s="23"/>
      <c r="EP244" s="23"/>
      <c r="EQ244" s="23"/>
      <c r="ER244" s="23"/>
      <c r="ES244" s="23"/>
      <c r="ET244" s="23"/>
      <c r="EU244" s="23"/>
      <c r="EV244" s="23"/>
      <c r="EW244" s="23"/>
      <c r="EX244" s="23"/>
      <c r="EY244" s="23"/>
      <c r="EZ244" s="23"/>
      <c r="FA244" s="23"/>
      <c r="FB244" s="23"/>
      <c r="FC244" s="23"/>
      <c r="FD244" s="23"/>
      <c r="FE244" s="23"/>
      <c r="FF244" s="23"/>
      <c r="FG244" s="23"/>
      <c r="FH244" s="23"/>
      <c r="FI244" s="23"/>
      <c r="FJ244" s="23"/>
      <c r="FK244" s="23"/>
      <c r="FL244" s="23"/>
      <c r="FM244" s="23"/>
      <c r="FN244" s="23"/>
      <c r="FO244" s="23"/>
      <c r="FP244" s="23"/>
      <c r="FQ244" s="23"/>
      <c r="FR244" s="23"/>
      <c r="FS244" s="23"/>
      <c r="FT244" s="23"/>
      <c r="FU244" s="23"/>
      <c r="FV244" s="23"/>
      <c r="FW244" s="23"/>
      <c r="FX244" s="23"/>
      <c r="FY244" s="23"/>
      <c r="FZ244" s="23"/>
      <c r="GA244" s="23"/>
      <c r="GB244" s="23"/>
      <c r="GC244" s="23"/>
      <c r="GD244" s="23"/>
      <c r="GE244" s="23"/>
      <c r="GF244" s="23"/>
      <c r="GG244" s="23"/>
      <c r="GH244" s="23"/>
      <c r="GI244" s="23"/>
      <c r="GJ244" s="23"/>
      <c r="GK244" s="23"/>
      <c r="GL244" s="23"/>
      <c r="GM244" s="23"/>
      <c r="GN244" s="23"/>
      <c r="GO244" s="23"/>
      <c r="GP244" s="23"/>
      <c r="GQ244" s="23"/>
      <c r="GR244" s="23"/>
      <c r="GS244" s="23"/>
      <c r="GT244" s="23"/>
      <c r="GU244" s="23"/>
      <c r="GV244" s="23"/>
      <c r="GW244" s="23"/>
      <c r="GX244" s="23"/>
      <c r="GY244" s="23"/>
      <c r="GZ244" s="23"/>
      <c r="HA244" s="23"/>
      <c r="HB244" s="23"/>
      <c r="HC244" s="23"/>
      <c r="HD244" s="23"/>
      <c r="HE244" s="23"/>
      <c r="HF244" s="23"/>
      <c r="HG244" s="23"/>
      <c r="HH244" s="23"/>
      <c r="HI244" s="23"/>
      <c r="HJ244" s="23"/>
      <c r="HK244" s="23"/>
      <c r="HL244" s="23"/>
      <c r="HM244" s="23"/>
      <c r="HN244" s="23"/>
      <c r="HO244" s="23"/>
      <c r="HP244" s="23"/>
      <c r="HQ244" s="23"/>
      <c r="HR244" s="23"/>
      <c r="HS244" s="23"/>
      <c r="HT244" s="23"/>
      <c r="HU244" s="23"/>
      <c r="HV244" s="23"/>
      <c r="HW244" s="23"/>
    </row>
    <row r="245" spans="1:231" s="14" customFormat="1" ht="20.25" hidden="1" thickTop="1">
      <c r="A245" s="608"/>
      <c r="B245" s="2271"/>
      <c r="C245" s="2272"/>
      <c r="D245" s="2272"/>
      <c r="E245" s="2273"/>
      <c r="F245" s="1535" t="s">
        <v>5013</v>
      </c>
      <c r="G245" s="1535" t="s">
        <v>5088</v>
      </c>
      <c r="H245" s="1535">
        <v>44806</v>
      </c>
      <c r="I245" s="2332">
        <f t="shared" ref="I245" si="165">H245+23</f>
        <v>44829</v>
      </c>
      <c r="J245" s="2332">
        <f t="shared" ref="J245" si="166">H245+27</f>
        <v>44833</v>
      </c>
      <c r="K245" s="2332">
        <f t="shared" ref="K245" si="167">H245+30</f>
        <v>44836</v>
      </c>
      <c r="L245" s="2124"/>
      <c r="M245" s="72"/>
      <c r="N245" s="72"/>
      <c r="O245" s="23"/>
      <c r="P245" s="23"/>
      <c r="Q245" s="23"/>
      <c r="R245" s="23"/>
      <c r="S245" s="23"/>
      <c r="T245" s="23"/>
      <c r="U245" s="23"/>
      <c r="V245" s="23"/>
      <c r="W245" s="23"/>
      <c r="X245" s="23"/>
      <c r="Y245" s="23"/>
      <c r="Z245" s="23"/>
      <c r="AA245" s="23"/>
      <c r="AB245" s="23"/>
      <c r="AC245" s="23"/>
      <c r="AD245" s="23"/>
      <c r="AE245" s="23"/>
      <c r="AF245" s="23"/>
      <c r="AG245" s="23"/>
      <c r="AH245" s="23"/>
      <c r="AI245" s="23"/>
      <c r="AJ245" s="23"/>
      <c r="AK245" s="23"/>
      <c r="AL245" s="23"/>
      <c r="AM245" s="23"/>
      <c r="AN245" s="23"/>
      <c r="AO245" s="23"/>
      <c r="AP245" s="23"/>
      <c r="AQ245" s="23"/>
      <c r="AR245" s="23"/>
      <c r="AS245" s="23"/>
      <c r="AT245" s="23"/>
      <c r="AU245" s="23"/>
      <c r="AV245" s="23"/>
      <c r="AW245" s="23"/>
      <c r="AX245" s="23"/>
      <c r="AY245" s="23"/>
      <c r="AZ245" s="23"/>
      <c r="BA245" s="23"/>
      <c r="BB245" s="23"/>
      <c r="BC245" s="23"/>
      <c r="BD245" s="23"/>
      <c r="BE245" s="23"/>
      <c r="BF245" s="23"/>
      <c r="BG245" s="23"/>
      <c r="BH245" s="23"/>
      <c r="BI245" s="23"/>
      <c r="BJ245" s="23"/>
      <c r="BK245" s="23"/>
      <c r="BL245" s="23"/>
      <c r="BM245" s="23"/>
      <c r="BN245" s="23"/>
      <c r="BO245" s="23"/>
      <c r="BP245" s="23"/>
      <c r="BQ245" s="23"/>
      <c r="BR245" s="23"/>
      <c r="BS245" s="23"/>
      <c r="BT245" s="23"/>
      <c r="BU245" s="23"/>
      <c r="BV245" s="23"/>
      <c r="BW245" s="23"/>
      <c r="BX245" s="23"/>
      <c r="BY245" s="23"/>
      <c r="BZ245" s="23"/>
      <c r="CA245" s="23"/>
      <c r="CB245" s="23"/>
      <c r="CC245" s="23"/>
      <c r="CD245" s="23"/>
      <c r="CE245" s="23"/>
      <c r="CF245" s="23"/>
      <c r="CG245" s="23"/>
      <c r="CH245" s="23"/>
      <c r="CI245" s="23"/>
      <c r="CJ245" s="23"/>
      <c r="CK245" s="23"/>
      <c r="CL245" s="23"/>
      <c r="CM245" s="23"/>
      <c r="CN245" s="23"/>
      <c r="CO245" s="23"/>
      <c r="CP245" s="23"/>
      <c r="CQ245" s="23"/>
      <c r="CR245" s="23"/>
      <c r="CS245" s="23"/>
      <c r="CT245" s="23"/>
      <c r="CU245" s="23"/>
      <c r="CV245" s="23"/>
      <c r="CW245" s="23"/>
      <c r="CX245" s="23"/>
      <c r="CY245" s="23"/>
      <c r="CZ245" s="23"/>
      <c r="DA245" s="23"/>
      <c r="DB245" s="23"/>
      <c r="DC245" s="23"/>
      <c r="DD245" s="23"/>
      <c r="DE245" s="23"/>
      <c r="DF245" s="23"/>
      <c r="DG245" s="23"/>
      <c r="DH245" s="23"/>
      <c r="DI245" s="23"/>
      <c r="DJ245" s="23"/>
      <c r="DK245" s="23"/>
      <c r="DL245" s="23"/>
      <c r="DM245" s="23"/>
      <c r="DN245" s="23"/>
      <c r="DO245" s="23"/>
      <c r="DP245" s="23"/>
      <c r="DQ245" s="23"/>
      <c r="DR245" s="23"/>
      <c r="DS245" s="23"/>
      <c r="DT245" s="23"/>
      <c r="DU245" s="23"/>
      <c r="DV245" s="23"/>
      <c r="DW245" s="23"/>
      <c r="DX245" s="23"/>
      <c r="DY245" s="23"/>
      <c r="DZ245" s="23"/>
      <c r="EA245" s="23"/>
      <c r="EB245" s="23"/>
      <c r="EC245" s="23"/>
      <c r="ED245" s="23"/>
      <c r="EE245" s="23"/>
      <c r="EF245" s="23"/>
      <c r="EG245" s="23"/>
      <c r="EH245" s="23"/>
      <c r="EI245" s="23"/>
      <c r="EJ245" s="23"/>
      <c r="EK245" s="23"/>
      <c r="EL245" s="23"/>
      <c r="EM245" s="23"/>
      <c r="EN245" s="23"/>
      <c r="EO245" s="23"/>
      <c r="EP245" s="23"/>
      <c r="EQ245" s="23"/>
      <c r="ER245" s="23"/>
      <c r="ES245" s="23"/>
      <c r="ET245" s="23"/>
      <c r="EU245" s="23"/>
      <c r="EV245" s="23"/>
      <c r="EW245" s="23"/>
      <c r="EX245" s="23"/>
      <c r="EY245" s="23"/>
      <c r="EZ245" s="23"/>
      <c r="FA245" s="23"/>
      <c r="FB245" s="23"/>
      <c r="FC245" s="23"/>
      <c r="FD245" s="23"/>
      <c r="FE245" s="23"/>
      <c r="FF245" s="23"/>
      <c r="FG245" s="23"/>
      <c r="FH245" s="23"/>
      <c r="FI245" s="23"/>
      <c r="FJ245" s="23"/>
      <c r="FK245" s="23"/>
      <c r="FL245" s="23"/>
      <c r="FM245" s="23"/>
      <c r="FN245" s="23"/>
      <c r="FO245" s="23"/>
      <c r="FP245" s="23"/>
      <c r="FQ245" s="23"/>
      <c r="FR245" s="23"/>
      <c r="FS245" s="23"/>
      <c r="FT245" s="23"/>
      <c r="FU245" s="23"/>
      <c r="FV245" s="23"/>
      <c r="FW245" s="23"/>
      <c r="FX245" s="23"/>
      <c r="FY245" s="23"/>
      <c r="FZ245" s="23"/>
      <c r="GA245" s="23"/>
      <c r="GB245" s="23"/>
      <c r="GC245" s="23"/>
      <c r="GD245" s="23"/>
      <c r="GE245" s="23"/>
      <c r="GF245" s="23"/>
      <c r="GG245" s="23"/>
      <c r="GH245" s="23"/>
      <c r="GI245" s="23"/>
      <c r="GJ245" s="23"/>
      <c r="GK245" s="23"/>
      <c r="GL245" s="23"/>
      <c r="GM245" s="23"/>
      <c r="GN245" s="23"/>
      <c r="GO245" s="23"/>
      <c r="GP245" s="23"/>
      <c r="GQ245" s="23"/>
      <c r="GR245" s="23"/>
      <c r="GS245" s="23"/>
      <c r="GT245" s="23"/>
      <c r="GU245" s="23"/>
      <c r="GV245" s="23"/>
      <c r="GW245" s="23"/>
      <c r="GX245" s="23"/>
      <c r="GY245" s="23"/>
      <c r="GZ245" s="23"/>
      <c r="HA245" s="23"/>
      <c r="HB245" s="23"/>
      <c r="HC245" s="23"/>
      <c r="HD245" s="23"/>
      <c r="HE245" s="23"/>
      <c r="HF245" s="23"/>
      <c r="HG245" s="23"/>
      <c r="HH245" s="23"/>
      <c r="HI245" s="23"/>
      <c r="HJ245" s="23"/>
      <c r="HK245" s="23"/>
      <c r="HL245" s="23"/>
      <c r="HM245" s="23"/>
      <c r="HN245" s="23"/>
      <c r="HO245" s="23"/>
      <c r="HP245" s="23"/>
      <c r="HQ245" s="23"/>
      <c r="HR245" s="23"/>
      <c r="HS245" s="23"/>
      <c r="HT245" s="23"/>
      <c r="HU245" s="23"/>
      <c r="HV245" s="23"/>
      <c r="HW245" s="23"/>
    </row>
    <row r="246" spans="1:231" s="14" customFormat="1" ht="20.25" hidden="1" thickBot="1">
      <c r="A246" s="608"/>
      <c r="B246" s="1477"/>
      <c r="C246" s="1478"/>
      <c r="D246" s="1478"/>
      <c r="E246" s="2278"/>
      <c r="F246" s="2333"/>
      <c r="G246" s="2333"/>
      <c r="H246" s="2333"/>
      <c r="I246" s="2333"/>
      <c r="J246" s="2333"/>
      <c r="K246" s="2333"/>
      <c r="L246" s="2124"/>
      <c r="M246" s="72"/>
      <c r="N246" s="72"/>
      <c r="O246" s="23"/>
      <c r="P246" s="23"/>
      <c r="Q246" s="23"/>
      <c r="R246" s="23"/>
      <c r="S246" s="23"/>
      <c r="T246" s="23"/>
      <c r="U246" s="23"/>
      <c r="V246" s="23"/>
      <c r="W246" s="23"/>
      <c r="X246" s="23"/>
      <c r="Y246" s="23"/>
      <c r="Z246" s="23"/>
      <c r="AA246" s="23"/>
      <c r="AB246" s="23"/>
      <c r="AC246" s="23"/>
      <c r="AD246" s="23"/>
      <c r="AE246" s="23"/>
      <c r="AF246" s="23"/>
      <c r="AG246" s="23"/>
      <c r="AH246" s="23"/>
      <c r="AI246" s="23"/>
      <c r="AJ246" s="23"/>
      <c r="AK246" s="23"/>
      <c r="AL246" s="23"/>
      <c r="AM246" s="23"/>
      <c r="AN246" s="23"/>
      <c r="AO246" s="23"/>
      <c r="AP246" s="23"/>
      <c r="AQ246" s="23"/>
      <c r="AR246" s="23"/>
      <c r="AS246" s="23"/>
      <c r="AT246" s="23"/>
      <c r="AU246" s="23"/>
      <c r="AV246" s="23"/>
      <c r="AW246" s="23"/>
      <c r="AX246" s="23"/>
      <c r="AY246" s="23"/>
      <c r="AZ246" s="23"/>
      <c r="BA246" s="23"/>
      <c r="BB246" s="23"/>
      <c r="BC246" s="23"/>
      <c r="BD246" s="23"/>
      <c r="BE246" s="23"/>
      <c r="BF246" s="23"/>
      <c r="BG246" s="23"/>
      <c r="BH246" s="23"/>
      <c r="BI246" s="23"/>
      <c r="BJ246" s="23"/>
      <c r="BK246" s="23"/>
      <c r="BL246" s="23"/>
      <c r="BM246" s="23"/>
      <c r="BN246" s="23"/>
      <c r="BO246" s="23"/>
      <c r="BP246" s="23"/>
      <c r="BQ246" s="23"/>
      <c r="BR246" s="23"/>
      <c r="BS246" s="23"/>
      <c r="BT246" s="23"/>
      <c r="BU246" s="23"/>
      <c r="BV246" s="23"/>
      <c r="BW246" s="23"/>
      <c r="BX246" s="23"/>
      <c r="BY246" s="23"/>
      <c r="BZ246" s="23"/>
      <c r="CA246" s="23"/>
      <c r="CB246" s="23"/>
      <c r="CC246" s="23"/>
      <c r="CD246" s="23"/>
      <c r="CE246" s="23"/>
      <c r="CF246" s="23"/>
      <c r="CG246" s="23"/>
      <c r="CH246" s="23"/>
      <c r="CI246" s="23"/>
      <c r="CJ246" s="23"/>
      <c r="CK246" s="23"/>
      <c r="CL246" s="23"/>
      <c r="CM246" s="23"/>
      <c r="CN246" s="23"/>
      <c r="CO246" s="23"/>
      <c r="CP246" s="23"/>
      <c r="CQ246" s="23"/>
      <c r="CR246" s="23"/>
      <c r="CS246" s="23"/>
      <c r="CT246" s="23"/>
      <c r="CU246" s="23"/>
      <c r="CV246" s="23"/>
      <c r="CW246" s="23"/>
      <c r="CX246" s="23"/>
      <c r="CY246" s="23"/>
      <c r="CZ246" s="23"/>
      <c r="DA246" s="23"/>
      <c r="DB246" s="23"/>
      <c r="DC246" s="23"/>
      <c r="DD246" s="23"/>
      <c r="DE246" s="23"/>
      <c r="DF246" s="23"/>
      <c r="DG246" s="23"/>
      <c r="DH246" s="23"/>
      <c r="DI246" s="23"/>
      <c r="DJ246" s="23"/>
      <c r="DK246" s="23"/>
      <c r="DL246" s="23"/>
      <c r="DM246" s="23"/>
      <c r="DN246" s="23"/>
      <c r="DO246" s="23"/>
      <c r="DP246" s="23"/>
      <c r="DQ246" s="23"/>
      <c r="DR246" s="23"/>
      <c r="DS246" s="23"/>
      <c r="DT246" s="23"/>
      <c r="DU246" s="23"/>
      <c r="DV246" s="23"/>
      <c r="DW246" s="23"/>
      <c r="DX246" s="23"/>
      <c r="DY246" s="23"/>
      <c r="DZ246" s="23"/>
      <c r="EA246" s="23"/>
      <c r="EB246" s="23"/>
      <c r="EC246" s="23"/>
      <c r="ED246" s="23"/>
      <c r="EE246" s="23"/>
      <c r="EF246" s="23"/>
      <c r="EG246" s="23"/>
      <c r="EH246" s="23"/>
      <c r="EI246" s="23"/>
      <c r="EJ246" s="23"/>
      <c r="EK246" s="23"/>
      <c r="EL246" s="23"/>
      <c r="EM246" s="23"/>
      <c r="EN246" s="23"/>
      <c r="EO246" s="23"/>
      <c r="EP246" s="23"/>
      <c r="EQ246" s="23"/>
      <c r="ER246" s="23"/>
      <c r="ES246" s="23"/>
      <c r="ET246" s="23"/>
      <c r="EU246" s="23"/>
      <c r="EV246" s="23"/>
      <c r="EW246" s="23"/>
      <c r="EX246" s="23"/>
      <c r="EY246" s="23"/>
      <c r="EZ246" s="23"/>
      <c r="FA246" s="23"/>
      <c r="FB246" s="23"/>
      <c r="FC246" s="23"/>
      <c r="FD246" s="23"/>
      <c r="FE246" s="23"/>
      <c r="FF246" s="23"/>
      <c r="FG246" s="23"/>
      <c r="FH246" s="23"/>
      <c r="FI246" s="23"/>
      <c r="FJ246" s="23"/>
      <c r="FK246" s="23"/>
      <c r="FL246" s="23"/>
      <c r="FM246" s="23"/>
      <c r="FN246" s="23"/>
      <c r="FO246" s="23"/>
      <c r="FP246" s="23"/>
      <c r="FQ246" s="23"/>
      <c r="FR246" s="23"/>
      <c r="FS246" s="23"/>
      <c r="FT246" s="23"/>
      <c r="FU246" s="23"/>
      <c r="FV246" s="23"/>
      <c r="FW246" s="23"/>
      <c r="FX246" s="23"/>
      <c r="FY246" s="23"/>
      <c r="FZ246" s="23"/>
      <c r="GA246" s="23"/>
      <c r="GB246" s="23"/>
      <c r="GC246" s="23"/>
      <c r="GD246" s="23"/>
      <c r="GE246" s="23"/>
      <c r="GF246" s="23"/>
      <c r="GG246" s="23"/>
      <c r="GH246" s="23"/>
      <c r="GI246" s="23"/>
      <c r="GJ246" s="23"/>
      <c r="GK246" s="23"/>
      <c r="GL246" s="23"/>
      <c r="GM246" s="23"/>
      <c r="GN246" s="23"/>
      <c r="GO246" s="23"/>
      <c r="GP246" s="23"/>
      <c r="GQ246" s="23"/>
      <c r="GR246" s="23"/>
      <c r="GS246" s="23"/>
      <c r="GT246" s="23"/>
      <c r="GU246" s="23"/>
      <c r="GV246" s="23"/>
      <c r="GW246" s="23"/>
      <c r="GX246" s="23"/>
      <c r="GY246" s="23"/>
      <c r="GZ246" s="23"/>
      <c r="HA246" s="23"/>
      <c r="HB246" s="23"/>
      <c r="HC246" s="23"/>
      <c r="HD246" s="23"/>
      <c r="HE246" s="23"/>
      <c r="HF246" s="23"/>
      <c r="HG246" s="23"/>
      <c r="HH246" s="23"/>
      <c r="HI246" s="23"/>
      <c r="HJ246" s="23"/>
      <c r="HK246" s="23"/>
      <c r="HL246" s="23"/>
      <c r="HM246" s="23"/>
      <c r="HN246" s="23"/>
      <c r="HO246" s="23"/>
      <c r="HP246" s="23"/>
      <c r="HQ246" s="23"/>
      <c r="HR246" s="23"/>
      <c r="HS246" s="23"/>
      <c r="HT246" s="23"/>
      <c r="HU246" s="23"/>
      <c r="HV246" s="23"/>
      <c r="HW246" s="23"/>
    </row>
    <row r="247" spans="1:231" s="14" customFormat="1" ht="20.25" hidden="1" thickTop="1">
      <c r="A247" s="608"/>
      <c r="B247" s="2271" t="s">
        <v>2803</v>
      </c>
      <c r="C247" s="2272" t="s">
        <v>4903</v>
      </c>
      <c r="D247" s="2272">
        <v>44796</v>
      </c>
      <c r="E247" s="2273">
        <v>44809</v>
      </c>
      <c r="F247" s="1535" t="s">
        <v>4636</v>
      </c>
      <c r="G247" s="1535" t="s">
        <v>5089</v>
      </c>
      <c r="H247" s="1535">
        <v>44813</v>
      </c>
      <c r="I247" s="2332">
        <f t="shared" ref="I247" si="168">H247+23</f>
        <v>44836</v>
      </c>
      <c r="J247" s="2332">
        <f t="shared" ref="J247" si="169">H247+27</f>
        <v>44840</v>
      </c>
      <c r="K247" s="2332">
        <f t="shared" ref="K247" si="170">H247+30</f>
        <v>44843</v>
      </c>
      <c r="L247" s="2124"/>
      <c r="M247" s="72"/>
      <c r="N247" s="72"/>
      <c r="O247" s="23"/>
      <c r="P247" s="23"/>
      <c r="Q247" s="23"/>
      <c r="R247" s="23"/>
      <c r="S247" s="23"/>
      <c r="T247" s="23"/>
      <c r="U247" s="23"/>
      <c r="V247" s="23"/>
      <c r="W247" s="23"/>
      <c r="X247" s="23"/>
      <c r="Y247" s="23"/>
      <c r="Z247" s="23"/>
      <c r="AA247" s="23"/>
      <c r="AB247" s="23"/>
      <c r="AC247" s="23"/>
      <c r="AD247" s="23"/>
      <c r="AE247" s="23"/>
      <c r="AF247" s="23"/>
      <c r="AG247" s="23"/>
      <c r="AH247" s="23"/>
      <c r="AI247" s="23"/>
      <c r="AJ247" s="23"/>
      <c r="AK247" s="23"/>
      <c r="AL247" s="23"/>
      <c r="AM247" s="23"/>
      <c r="AN247" s="23"/>
      <c r="AO247" s="23"/>
      <c r="AP247" s="23"/>
      <c r="AQ247" s="23"/>
      <c r="AR247" s="23"/>
      <c r="AS247" s="23"/>
      <c r="AT247" s="23"/>
      <c r="AU247" s="23"/>
      <c r="AV247" s="23"/>
      <c r="AW247" s="23"/>
      <c r="AX247" s="23"/>
      <c r="AY247" s="23"/>
      <c r="AZ247" s="23"/>
      <c r="BA247" s="23"/>
      <c r="BB247" s="23"/>
      <c r="BC247" s="23"/>
      <c r="BD247" s="23"/>
      <c r="BE247" s="23"/>
      <c r="BF247" s="23"/>
      <c r="BG247" s="23"/>
      <c r="BH247" s="23"/>
      <c r="BI247" s="23"/>
      <c r="BJ247" s="23"/>
      <c r="BK247" s="23"/>
      <c r="BL247" s="23"/>
      <c r="BM247" s="23"/>
      <c r="BN247" s="23"/>
      <c r="BO247" s="23"/>
      <c r="BP247" s="23"/>
      <c r="BQ247" s="23"/>
      <c r="BR247" s="23"/>
      <c r="BS247" s="23"/>
      <c r="BT247" s="23"/>
      <c r="BU247" s="23"/>
      <c r="BV247" s="23"/>
      <c r="BW247" s="23"/>
      <c r="BX247" s="23"/>
      <c r="BY247" s="23"/>
      <c r="BZ247" s="23"/>
      <c r="CA247" s="23"/>
      <c r="CB247" s="23"/>
      <c r="CC247" s="23"/>
      <c r="CD247" s="23"/>
      <c r="CE247" s="23"/>
      <c r="CF247" s="23"/>
      <c r="CG247" s="23"/>
      <c r="CH247" s="23"/>
      <c r="CI247" s="23"/>
      <c r="CJ247" s="23"/>
      <c r="CK247" s="23"/>
      <c r="CL247" s="23"/>
      <c r="CM247" s="23"/>
      <c r="CN247" s="23"/>
      <c r="CO247" s="23"/>
      <c r="CP247" s="23"/>
      <c r="CQ247" s="23"/>
      <c r="CR247" s="23"/>
      <c r="CS247" s="23"/>
      <c r="CT247" s="23"/>
      <c r="CU247" s="23"/>
      <c r="CV247" s="23"/>
      <c r="CW247" s="23"/>
      <c r="CX247" s="23"/>
      <c r="CY247" s="23"/>
      <c r="CZ247" s="23"/>
      <c r="DA247" s="23"/>
      <c r="DB247" s="23"/>
      <c r="DC247" s="23"/>
      <c r="DD247" s="23"/>
      <c r="DE247" s="23"/>
      <c r="DF247" s="23"/>
      <c r="DG247" s="23"/>
      <c r="DH247" s="23"/>
      <c r="DI247" s="23"/>
      <c r="DJ247" s="23"/>
      <c r="DK247" s="23"/>
      <c r="DL247" s="23"/>
      <c r="DM247" s="23"/>
      <c r="DN247" s="23"/>
      <c r="DO247" s="23"/>
      <c r="DP247" s="23"/>
      <c r="DQ247" s="23"/>
      <c r="DR247" s="23"/>
      <c r="DS247" s="23"/>
      <c r="DT247" s="23"/>
      <c r="DU247" s="23"/>
      <c r="DV247" s="23"/>
      <c r="DW247" s="23"/>
      <c r="DX247" s="23"/>
      <c r="DY247" s="23"/>
      <c r="DZ247" s="23"/>
      <c r="EA247" s="23"/>
      <c r="EB247" s="23"/>
      <c r="EC247" s="23"/>
      <c r="ED247" s="23"/>
      <c r="EE247" s="23"/>
      <c r="EF247" s="23"/>
      <c r="EG247" s="23"/>
      <c r="EH247" s="23"/>
      <c r="EI247" s="23"/>
      <c r="EJ247" s="23"/>
      <c r="EK247" s="23"/>
      <c r="EL247" s="23"/>
      <c r="EM247" s="23"/>
      <c r="EN247" s="23"/>
      <c r="EO247" s="23"/>
      <c r="EP247" s="23"/>
      <c r="EQ247" s="23"/>
      <c r="ER247" s="23"/>
      <c r="ES247" s="23"/>
      <c r="ET247" s="23"/>
      <c r="EU247" s="23"/>
      <c r="EV247" s="23"/>
      <c r="EW247" s="23"/>
      <c r="EX247" s="23"/>
      <c r="EY247" s="23"/>
      <c r="EZ247" s="23"/>
      <c r="FA247" s="23"/>
      <c r="FB247" s="23"/>
      <c r="FC247" s="23"/>
      <c r="FD247" s="23"/>
      <c r="FE247" s="23"/>
      <c r="FF247" s="23"/>
      <c r="FG247" s="23"/>
      <c r="FH247" s="23"/>
      <c r="FI247" s="23"/>
      <c r="FJ247" s="23"/>
      <c r="FK247" s="23"/>
      <c r="FL247" s="23"/>
      <c r="FM247" s="23"/>
      <c r="FN247" s="23"/>
      <c r="FO247" s="23"/>
      <c r="FP247" s="23"/>
      <c r="FQ247" s="23"/>
      <c r="FR247" s="23"/>
      <c r="FS247" s="23"/>
      <c r="FT247" s="23"/>
      <c r="FU247" s="23"/>
      <c r="FV247" s="23"/>
      <c r="FW247" s="23"/>
      <c r="FX247" s="23"/>
      <c r="FY247" s="23"/>
      <c r="FZ247" s="23"/>
      <c r="GA247" s="23"/>
      <c r="GB247" s="23"/>
      <c r="GC247" s="23"/>
      <c r="GD247" s="23"/>
      <c r="GE247" s="23"/>
      <c r="GF247" s="23"/>
      <c r="GG247" s="23"/>
      <c r="GH247" s="23"/>
      <c r="GI247" s="23"/>
      <c r="GJ247" s="23"/>
      <c r="GK247" s="23"/>
      <c r="GL247" s="23"/>
      <c r="GM247" s="23"/>
      <c r="GN247" s="23"/>
      <c r="GO247" s="23"/>
      <c r="GP247" s="23"/>
      <c r="GQ247" s="23"/>
      <c r="GR247" s="23"/>
      <c r="GS247" s="23"/>
      <c r="GT247" s="23"/>
      <c r="GU247" s="23"/>
      <c r="GV247" s="23"/>
      <c r="GW247" s="23"/>
      <c r="GX247" s="23"/>
      <c r="GY247" s="23"/>
      <c r="GZ247" s="23"/>
      <c r="HA247" s="23"/>
      <c r="HB247" s="23"/>
      <c r="HC247" s="23"/>
      <c r="HD247" s="23"/>
      <c r="HE247" s="23"/>
      <c r="HF247" s="23"/>
      <c r="HG247" s="23"/>
      <c r="HH247" s="23"/>
      <c r="HI247" s="23"/>
      <c r="HJ247" s="23"/>
      <c r="HK247" s="23"/>
      <c r="HL247" s="23"/>
      <c r="HM247" s="23"/>
      <c r="HN247" s="23"/>
      <c r="HO247" s="23"/>
      <c r="HP247" s="23"/>
      <c r="HQ247" s="23"/>
      <c r="HR247" s="23"/>
      <c r="HS247" s="23"/>
      <c r="HT247" s="23"/>
      <c r="HU247" s="23"/>
      <c r="HV247" s="23"/>
      <c r="HW247" s="23"/>
    </row>
    <row r="248" spans="1:231" s="14" customFormat="1" ht="20.25" hidden="1" thickBot="1">
      <c r="A248" s="608"/>
      <c r="B248" s="1477"/>
      <c r="C248" s="1478"/>
      <c r="D248" s="1478"/>
      <c r="E248" s="2278"/>
      <c r="F248" s="2347" t="s">
        <v>4163</v>
      </c>
      <c r="G248" s="2333"/>
      <c r="H248" s="2333"/>
      <c r="I248" s="2333"/>
      <c r="J248" s="2333"/>
      <c r="K248" s="2333"/>
      <c r="L248" s="2124"/>
      <c r="M248" s="72"/>
      <c r="N248" s="72"/>
      <c r="O248" s="23"/>
      <c r="P248" s="23"/>
      <c r="Q248" s="23"/>
      <c r="R248" s="23"/>
      <c r="S248" s="23"/>
      <c r="T248" s="23"/>
      <c r="U248" s="23"/>
      <c r="V248" s="23"/>
      <c r="W248" s="23"/>
      <c r="X248" s="23"/>
      <c r="Y248" s="23"/>
      <c r="Z248" s="23"/>
      <c r="AA248" s="23"/>
      <c r="AB248" s="23"/>
      <c r="AC248" s="23"/>
      <c r="AD248" s="23"/>
      <c r="AE248" s="23"/>
      <c r="AF248" s="23"/>
      <c r="AG248" s="23"/>
      <c r="AH248" s="23"/>
      <c r="AI248" s="23"/>
      <c r="AJ248" s="23"/>
      <c r="AK248" s="23"/>
      <c r="AL248" s="23"/>
      <c r="AM248" s="23"/>
      <c r="AN248" s="23"/>
      <c r="AO248" s="23"/>
      <c r="AP248" s="23"/>
      <c r="AQ248" s="23"/>
      <c r="AR248" s="23"/>
      <c r="AS248" s="23"/>
      <c r="AT248" s="23"/>
      <c r="AU248" s="23"/>
      <c r="AV248" s="23"/>
      <c r="AW248" s="23"/>
      <c r="AX248" s="23"/>
      <c r="AY248" s="23"/>
      <c r="AZ248" s="23"/>
      <c r="BA248" s="23"/>
      <c r="BB248" s="23"/>
      <c r="BC248" s="23"/>
      <c r="BD248" s="23"/>
      <c r="BE248" s="23"/>
      <c r="BF248" s="23"/>
      <c r="BG248" s="23"/>
      <c r="BH248" s="23"/>
      <c r="BI248" s="23"/>
      <c r="BJ248" s="23"/>
      <c r="BK248" s="23"/>
      <c r="BL248" s="23"/>
      <c r="BM248" s="23"/>
      <c r="BN248" s="23"/>
      <c r="BO248" s="23"/>
      <c r="BP248" s="23"/>
      <c r="BQ248" s="23"/>
      <c r="BR248" s="23"/>
      <c r="BS248" s="23"/>
      <c r="BT248" s="23"/>
      <c r="BU248" s="23"/>
      <c r="BV248" s="23"/>
      <c r="BW248" s="23"/>
      <c r="BX248" s="23"/>
      <c r="BY248" s="23"/>
      <c r="BZ248" s="23"/>
      <c r="CA248" s="23"/>
      <c r="CB248" s="23"/>
      <c r="CC248" s="23"/>
      <c r="CD248" s="23"/>
      <c r="CE248" s="23"/>
      <c r="CF248" s="23"/>
      <c r="CG248" s="23"/>
      <c r="CH248" s="23"/>
      <c r="CI248" s="23"/>
      <c r="CJ248" s="23"/>
      <c r="CK248" s="23"/>
      <c r="CL248" s="23"/>
      <c r="CM248" s="23"/>
      <c r="CN248" s="23"/>
      <c r="CO248" s="23"/>
      <c r="CP248" s="23"/>
      <c r="CQ248" s="23"/>
      <c r="CR248" s="23"/>
      <c r="CS248" s="23"/>
      <c r="CT248" s="23"/>
      <c r="CU248" s="23"/>
      <c r="CV248" s="23"/>
      <c r="CW248" s="23"/>
      <c r="CX248" s="23"/>
      <c r="CY248" s="23"/>
      <c r="CZ248" s="23"/>
      <c r="DA248" s="23"/>
      <c r="DB248" s="23"/>
      <c r="DC248" s="23"/>
      <c r="DD248" s="23"/>
      <c r="DE248" s="23"/>
      <c r="DF248" s="23"/>
      <c r="DG248" s="23"/>
      <c r="DH248" s="23"/>
      <c r="DI248" s="23"/>
      <c r="DJ248" s="23"/>
      <c r="DK248" s="23"/>
      <c r="DL248" s="23"/>
      <c r="DM248" s="23"/>
      <c r="DN248" s="23"/>
      <c r="DO248" s="23"/>
      <c r="DP248" s="23"/>
      <c r="DQ248" s="23"/>
      <c r="DR248" s="23"/>
      <c r="DS248" s="23"/>
      <c r="DT248" s="23"/>
      <c r="DU248" s="23"/>
      <c r="DV248" s="23"/>
      <c r="DW248" s="23"/>
      <c r="DX248" s="23"/>
      <c r="DY248" s="23"/>
      <c r="DZ248" s="23"/>
      <c r="EA248" s="23"/>
      <c r="EB248" s="23"/>
      <c r="EC248" s="23"/>
      <c r="ED248" s="23"/>
      <c r="EE248" s="23"/>
      <c r="EF248" s="23"/>
      <c r="EG248" s="23"/>
      <c r="EH248" s="23"/>
      <c r="EI248" s="23"/>
      <c r="EJ248" s="23"/>
      <c r="EK248" s="23"/>
      <c r="EL248" s="23"/>
      <c r="EM248" s="23"/>
      <c r="EN248" s="23"/>
      <c r="EO248" s="23"/>
      <c r="EP248" s="23"/>
      <c r="EQ248" s="23"/>
      <c r="ER248" s="23"/>
      <c r="ES248" s="23"/>
      <c r="ET248" s="23"/>
      <c r="EU248" s="23"/>
      <c r="EV248" s="23"/>
      <c r="EW248" s="23"/>
      <c r="EX248" s="23"/>
      <c r="EY248" s="23"/>
      <c r="EZ248" s="23"/>
      <c r="FA248" s="23"/>
      <c r="FB248" s="23"/>
      <c r="FC248" s="23"/>
      <c r="FD248" s="23"/>
      <c r="FE248" s="23"/>
      <c r="FF248" s="23"/>
      <c r="FG248" s="23"/>
      <c r="FH248" s="23"/>
      <c r="FI248" s="23"/>
      <c r="FJ248" s="23"/>
      <c r="FK248" s="23"/>
      <c r="FL248" s="23"/>
      <c r="FM248" s="23"/>
      <c r="FN248" s="23"/>
      <c r="FO248" s="23"/>
      <c r="FP248" s="23"/>
      <c r="FQ248" s="23"/>
      <c r="FR248" s="23"/>
      <c r="FS248" s="23"/>
      <c r="FT248" s="23"/>
      <c r="FU248" s="23"/>
      <c r="FV248" s="23"/>
      <c r="FW248" s="23"/>
      <c r="FX248" s="23"/>
      <c r="FY248" s="23"/>
      <c r="FZ248" s="23"/>
      <c r="GA248" s="23"/>
      <c r="GB248" s="23"/>
      <c r="GC248" s="23"/>
      <c r="GD248" s="23"/>
      <c r="GE248" s="23"/>
      <c r="GF248" s="23"/>
      <c r="GG248" s="23"/>
      <c r="GH248" s="23"/>
      <c r="GI248" s="23"/>
      <c r="GJ248" s="23"/>
      <c r="GK248" s="23"/>
      <c r="GL248" s="23"/>
      <c r="GM248" s="23"/>
      <c r="GN248" s="23"/>
      <c r="GO248" s="23"/>
      <c r="GP248" s="23"/>
      <c r="GQ248" s="23"/>
      <c r="GR248" s="23"/>
      <c r="GS248" s="23"/>
      <c r="GT248" s="23"/>
      <c r="GU248" s="23"/>
      <c r="GV248" s="23"/>
      <c r="GW248" s="23"/>
      <c r="GX248" s="23"/>
      <c r="GY248" s="23"/>
      <c r="GZ248" s="23"/>
      <c r="HA248" s="23"/>
      <c r="HB248" s="23"/>
      <c r="HC248" s="23"/>
      <c r="HD248" s="23"/>
      <c r="HE248" s="23"/>
      <c r="HF248" s="23"/>
      <c r="HG248" s="23"/>
      <c r="HH248" s="23"/>
      <c r="HI248" s="23"/>
      <c r="HJ248" s="23"/>
      <c r="HK248" s="23"/>
      <c r="HL248" s="23"/>
      <c r="HM248" s="23"/>
      <c r="HN248" s="23"/>
      <c r="HO248" s="23"/>
      <c r="HP248" s="23"/>
      <c r="HQ248" s="23"/>
      <c r="HR248" s="23"/>
      <c r="HS248" s="23"/>
      <c r="HT248" s="23"/>
      <c r="HU248" s="23"/>
      <c r="HV248" s="23"/>
      <c r="HW248" s="23"/>
    </row>
    <row r="249" spans="1:231" s="14" customFormat="1" ht="20.25" hidden="1" thickTop="1">
      <c r="A249" s="608"/>
      <c r="B249" s="2271" t="s">
        <v>3339</v>
      </c>
      <c r="C249" s="2272" t="s">
        <v>4572</v>
      </c>
      <c r="D249" s="2272">
        <v>44807</v>
      </c>
      <c r="E249" s="2273">
        <v>44816</v>
      </c>
      <c r="F249" s="1535" t="s">
        <v>5016</v>
      </c>
      <c r="G249" s="1535" t="s">
        <v>5090</v>
      </c>
      <c r="H249" s="1535">
        <v>44832</v>
      </c>
      <c r="I249" s="2343"/>
      <c r="J249" s="2343"/>
      <c r="K249" s="2343"/>
      <c r="L249" s="2124"/>
      <c r="M249" s="72"/>
      <c r="N249" s="72"/>
      <c r="O249" s="23"/>
      <c r="P249" s="23"/>
      <c r="Q249" s="23"/>
      <c r="R249" s="23"/>
      <c r="S249" s="23"/>
      <c r="T249" s="23"/>
      <c r="U249" s="23"/>
      <c r="V249" s="23"/>
      <c r="W249" s="23"/>
      <c r="X249" s="23"/>
      <c r="Y249" s="23"/>
      <c r="Z249" s="23"/>
      <c r="AA249" s="23"/>
      <c r="AB249" s="23"/>
      <c r="AC249" s="23"/>
      <c r="AD249" s="23"/>
      <c r="AE249" s="23"/>
      <c r="AF249" s="23"/>
      <c r="AG249" s="23"/>
      <c r="AH249" s="23"/>
      <c r="AI249" s="23"/>
      <c r="AJ249" s="23"/>
      <c r="AK249" s="23"/>
      <c r="AL249" s="23"/>
      <c r="AM249" s="23"/>
      <c r="AN249" s="23"/>
      <c r="AO249" s="23"/>
      <c r="AP249" s="23"/>
      <c r="AQ249" s="23"/>
      <c r="AR249" s="23"/>
      <c r="AS249" s="23"/>
      <c r="AT249" s="23"/>
      <c r="AU249" s="23"/>
      <c r="AV249" s="23"/>
      <c r="AW249" s="23"/>
      <c r="AX249" s="23"/>
      <c r="AY249" s="23"/>
      <c r="AZ249" s="23"/>
      <c r="BA249" s="23"/>
      <c r="BB249" s="23"/>
      <c r="BC249" s="23"/>
      <c r="BD249" s="23"/>
      <c r="BE249" s="23"/>
      <c r="BF249" s="23"/>
      <c r="BG249" s="23"/>
      <c r="BH249" s="23"/>
      <c r="BI249" s="23"/>
      <c r="BJ249" s="23"/>
      <c r="BK249" s="23"/>
      <c r="BL249" s="23"/>
      <c r="BM249" s="23"/>
      <c r="BN249" s="23"/>
      <c r="BO249" s="23"/>
      <c r="BP249" s="23"/>
      <c r="BQ249" s="23"/>
      <c r="BR249" s="23"/>
      <c r="BS249" s="23"/>
      <c r="BT249" s="23"/>
      <c r="BU249" s="23"/>
      <c r="BV249" s="23"/>
      <c r="BW249" s="23"/>
      <c r="BX249" s="23"/>
      <c r="BY249" s="23"/>
      <c r="BZ249" s="23"/>
      <c r="CA249" s="23"/>
      <c r="CB249" s="23"/>
      <c r="CC249" s="23"/>
      <c r="CD249" s="23"/>
      <c r="CE249" s="23"/>
      <c r="CF249" s="23"/>
      <c r="CG249" s="23"/>
      <c r="CH249" s="23"/>
      <c r="CI249" s="23"/>
      <c r="CJ249" s="23"/>
      <c r="CK249" s="23"/>
      <c r="CL249" s="23"/>
      <c r="CM249" s="23"/>
      <c r="CN249" s="23"/>
      <c r="CO249" s="23"/>
      <c r="CP249" s="23"/>
      <c r="CQ249" s="23"/>
      <c r="CR249" s="23"/>
      <c r="CS249" s="23"/>
      <c r="CT249" s="23"/>
      <c r="CU249" s="23"/>
      <c r="CV249" s="23"/>
      <c r="CW249" s="23"/>
      <c r="CX249" s="23"/>
      <c r="CY249" s="23"/>
      <c r="CZ249" s="23"/>
      <c r="DA249" s="23"/>
      <c r="DB249" s="23"/>
      <c r="DC249" s="23"/>
      <c r="DD249" s="23"/>
      <c r="DE249" s="23"/>
      <c r="DF249" s="23"/>
      <c r="DG249" s="23"/>
      <c r="DH249" s="23"/>
      <c r="DI249" s="23"/>
      <c r="DJ249" s="23"/>
      <c r="DK249" s="23"/>
      <c r="DL249" s="23"/>
      <c r="DM249" s="23"/>
      <c r="DN249" s="23"/>
      <c r="DO249" s="23"/>
      <c r="DP249" s="23"/>
      <c r="DQ249" s="23"/>
      <c r="DR249" s="23"/>
      <c r="DS249" s="23"/>
      <c r="DT249" s="23"/>
      <c r="DU249" s="23"/>
      <c r="DV249" s="23"/>
      <c r="DW249" s="23"/>
      <c r="DX249" s="23"/>
      <c r="DY249" s="23"/>
      <c r="DZ249" s="23"/>
      <c r="EA249" s="23"/>
      <c r="EB249" s="23"/>
      <c r="EC249" s="23"/>
      <c r="ED249" s="23"/>
      <c r="EE249" s="23"/>
      <c r="EF249" s="23"/>
      <c r="EG249" s="23"/>
      <c r="EH249" s="23"/>
      <c r="EI249" s="23"/>
      <c r="EJ249" s="23"/>
      <c r="EK249" s="23"/>
      <c r="EL249" s="23"/>
      <c r="EM249" s="23"/>
      <c r="EN249" s="23"/>
      <c r="EO249" s="23"/>
      <c r="EP249" s="23"/>
      <c r="EQ249" s="23"/>
      <c r="ER249" s="23"/>
      <c r="ES249" s="23"/>
      <c r="ET249" s="23"/>
      <c r="EU249" s="23"/>
      <c r="EV249" s="23"/>
      <c r="EW249" s="23"/>
      <c r="EX249" s="23"/>
      <c r="EY249" s="23"/>
      <c r="EZ249" s="23"/>
      <c r="FA249" s="23"/>
      <c r="FB249" s="23"/>
      <c r="FC249" s="23"/>
      <c r="FD249" s="23"/>
      <c r="FE249" s="23"/>
      <c r="FF249" s="23"/>
      <c r="FG249" s="23"/>
      <c r="FH249" s="23"/>
      <c r="FI249" s="23"/>
      <c r="FJ249" s="23"/>
      <c r="FK249" s="23"/>
      <c r="FL249" s="23"/>
      <c r="FM249" s="23"/>
      <c r="FN249" s="23"/>
      <c r="FO249" s="23"/>
      <c r="FP249" s="23"/>
      <c r="FQ249" s="23"/>
      <c r="FR249" s="23"/>
      <c r="FS249" s="23"/>
      <c r="FT249" s="23"/>
      <c r="FU249" s="23"/>
      <c r="FV249" s="23"/>
      <c r="FW249" s="23"/>
      <c r="FX249" s="23"/>
      <c r="FY249" s="23"/>
      <c r="FZ249" s="23"/>
      <c r="GA249" s="23"/>
      <c r="GB249" s="23"/>
      <c r="GC249" s="23"/>
      <c r="GD249" s="23"/>
      <c r="GE249" s="23"/>
      <c r="GF249" s="23"/>
      <c r="GG249" s="23"/>
      <c r="GH249" s="23"/>
      <c r="GI249" s="23"/>
      <c r="GJ249" s="23"/>
      <c r="GK249" s="23"/>
      <c r="GL249" s="23"/>
      <c r="GM249" s="23"/>
      <c r="GN249" s="23"/>
      <c r="GO249" s="23"/>
      <c r="GP249" s="23"/>
      <c r="GQ249" s="23"/>
      <c r="GR249" s="23"/>
      <c r="GS249" s="23"/>
      <c r="GT249" s="23"/>
      <c r="GU249" s="23"/>
      <c r="GV249" s="23"/>
      <c r="GW249" s="23"/>
      <c r="GX249" s="23"/>
      <c r="GY249" s="23"/>
      <c r="GZ249" s="23"/>
      <c r="HA249" s="23"/>
      <c r="HB249" s="23"/>
      <c r="HC249" s="23"/>
      <c r="HD249" s="23"/>
      <c r="HE249" s="23"/>
      <c r="HF249" s="23"/>
      <c r="HG249" s="23"/>
      <c r="HH249" s="23"/>
      <c r="HI249" s="23"/>
      <c r="HJ249" s="23"/>
      <c r="HK249" s="23"/>
      <c r="HL249" s="23"/>
      <c r="HM249" s="23"/>
      <c r="HN249" s="23"/>
      <c r="HO249" s="23"/>
      <c r="HP249" s="23"/>
      <c r="HQ249" s="23"/>
      <c r="HR249" s="23"/>
      <c r="HS249" s="23"/>
      <c r="HT249" s="23"/>
      <c r="HU249" s="23"/>
      <c r="HV249" s="23"/>
      <c r="HW249" s="23"/>
    </row>
    <row r="250" spans="1:231" s="14" customFormat="1" ht="20.25" hidden="1" thickBot="1">
      <c r="A250" s="608"/>
      <c r="B250" s="1477" t="s">
        <v>3769</v>
      </c>
      <c r="C250" s="1478" t="s">
        <v>4574</v>
      </c>
      <c r="D250" s="2272">
        <v>44814</v>
      </c>
      <c r="E250" s="2278">
        <v>44823</v>
      </c>
      <c r="F250" s="2333"/>
      <c r="G250" s="2333"/>
      <c r="H250" s="2333"/>
      <c r="I250" s="2345"/>
      <c r="J250" s="2345"/>
      <c r="K250" s="2345"/>
      <c r="L250" s="2124"/>
      <c r="M250" s="72"/>
      <c r="N250" s="72"/>
      <c r="O250" s="23"/>
      <c r="P250" s="23"/>
      <c r="Q250" s="23"/>
      <c r="R250" s="23"/>
      <c r="S250" s="23"/>
      <c r="T250" s="23"/>
      <c r="U250" s="23"/>
      <c r="V250" s="23"/>
      <c r="W250" s="23"/>
      <c r="X250" s="23"/>
      <c r="Y250" s="23"/>
      <c r="Z250" s="23"/>
      <c r="AA250" s="23"/>
      <c r="AB250" s="23"/>
      <c r="AC250" s="23"/>
      <c r="AD250" s="23"/>
      <c r="AE250" s="23"/>
      <c r="AF250" s="23"/>
      <c r="AG250" s="23"/>
      <c r="AH250" s="23"/>
      <c r="AI250" s="23"/>
      <c r="AJ250" s="23"/>
      <c r="AK250" s="23"/>
      <c r="AL250" s="23"/>
      <c r="AM250" s="23"/>
      <c r="AN250" s="23"/>
      <c r="AO250" s="23"/>
      <c r="AP250" s="23"/>
      <c r="AQ250" s="23"/>
      <c r="AR250" s="23"/>
      <c r="AS250" s="23"/>
      <c r="AT250" s="23"/>
      <c r="AU250" s="23"/>
      <c r="AV250" s="23"/>
      <c r="AW250" s="23"/>
      <c r="AX250" s="23"/>
      <c r="AY250" s="23"/>
      <c r="AZ250" s="23"/>
      <c r="BA250" s="23"/>
      <c r="BB250" s="23"/>
      <c r="BC250" s="23"/>
      <c r="BD250" s="23"/>
      <c r="BE250" s="23"/>
      <c r="BF250" s="23"/>
      <c r="BG250" s="23"/>
      <c r="BH250" s="23"/>
      <c r="BI250" s="23"/>
      <c r="BJ250" s="23"/>
      <c r="BK250" s="23"/>
      <c r="BL250" s="23"/>
      <c r="BM250" s="23"/>
      <c r="BN250" s="23"/>
      <c r="BO250" s="23"/>
      <c r="BP250" s="23"/>
      <c r="BQ250" s="23"/>
      <c r="BR250" s="23"/>
      <c r="BS250" s="23"/>
      <c r="BT250" s="23"/>
      <c r="BU250" s="23"/>
      <c r="BV250" s="23"/>
      <c r="BW250" s="23"/>
      <c r="BX250" s="23"/>
      <c r="BY250" s="23"/>
      <c r="BZ250" s="23"/>
      <c r="CA250" s="23"/>
      <c r="CB250" s="23"/>
      <c r="CC250" s="23"/>
      <c r="CD250" s="23"/>
      <c r="CE250" s="23"/>
      <c r="CF250" s="23"/>
      <c r="CG250" s="23"/>
      <c r="CH250" s="23"/>
      <c r="CI250" s="23"/>
      <c r="CJ250" s="23"/>
      <c r="CK250" s="23"/>
      <c r="CL250" s="23"/>
      <c r="CM250" s="23"/>
      <c r="CN250" s="23"/>
      <c r="CO250" s="23"/>
      <c r="CP250" s="23"/>
      <c r="CQ250" s="23"/>
      <c r="CR250" s="23"/>
      <c r="CS250" s="23"/>
      <c r="CT250" s="23"/>
      <c r="CU250" s="23"/>
      <c r="CV250" s="23"/>
      <c r="CW250" s="23"/>
      <c r="CX250" s="23"/>
      <c r="CY250" s="23"/>
      <c r="CZ250" s="23"/>
      <c r="DA250" s="23"/>
      <c r="DB250" s="23"/>
      <c r="DC250" s="23"/>
      <c r="DD250" s="23"/>
      <c r="DE250" s="23"/>
      <c r="DF250" s="23"/>
      <c r="DG250" s="23"/>
      <c r="DH250" s="23"/>
      <c r="DI250" s="23"/>
      <c r="DJ250" s="23"/>
      <c r="DK250" s="23"/>
      <c r="DL250" s="23"/>
      <c r="DM250" s="23"/>
      <c r="DN250" s="23"/>
      <c r="DO250" s="23"/>
      <c r="DP250" s="23"/>
      <c r="DQ250" s="23"/>
      <c r="DR250" s="23"/>
      <c r="DS250" s="23"/>
      <c r="DT250" s="23"/>
      <c r="DU250" s="23"/>
      <c r="DV250" s="23"/>
      <c r="DW250" s="23"/>
      <c r="DX250" s="23"/>
      <c r="DY250" s="23"/>
      <c r="DZ250" s="23"/>
      <c r="EA250" s="23"/>
      <c r="EB250" s="23"/>
      <c r="EC250" s="23"/>
      <c r="ED250" s="23"/>
      <c r="EE250" s="23"/>
      <c r="EF250" s="23"/>
      <c r="EG250" s="23"/>
      <c r="EH250" s="23"/>
      <c r="EI250" s="23"/>
      <c r="EJ250" s="23"/>
      <c r="EK250" s="23"/>
      <c r="EL250" s="23"/>
      <c r="EM250" s="23"/>
      <c r="EN250" s="23"/>
      <c r="EO250" s="23"/>
      <c r="EP250" s="23"/>
      <c r="EQ250" s="23"/>
      <c r="ER250" s="23"/>
      <c r="ES250" s="23"/>
      <c r="ET250" s="23"/>
      <c r="EU250" s="23"/>
      <c r="EV250" s="23"/>
      <c r="EW250" s="23"/>
      <c r="EX250" s="23"/>
      <c r="EY250" s="23"/>
      <c r="EZ250" s="23"/>
      <c r="FA250" s="23"/>
      <c r="FB250" s="23"/>
      <c r="FC250" s="23"/>
      <c r="FD250" s="23"/>
      <c r="FE250" s="23"/>
      <c r="FF250" s="23"/>
      <c r="FG250" s="23"/>
      <c r="FH250" s="23"/>
      <c r="FI250" s="23"/>
      <c r="FJ250" s="23"/>
      <c r="FK250" s="23"/>
      <c r="FL250" s="23"/>
      <c r="FM250" s="23"/>
      <c r="FN250" s="23"/>
      <c r="FO250" s="23"/>
      <c r="FP250" s="23"/>
      <c r="FQ250" s="23"/>
      <c r="FR250" s="23"/>
      <c r="FS250" s="23"/>
      <c r="FT250" s="23"/>
      <c r="FU250" s="23"/>
      <c r="FV250" s="23"/>
      <c r="FW250" s="23"/>
      <c r="FX250" s="23"/>
      <c r="FY250" s="23"/>
      <c r="FZ250" s="23"/>
      <c r="GA250" s="23"/>
      <c r="GB250" s="23"/>
      <c r="GC250" s="23"/>
      <c r="GD250" s="23"/>
      <c r="GE250" s="23"/>
      <c r="GF250" s="23"/>
      <c r="GG250" s="23"/>
      <c r="GH250" s="23"/>
      <c r="GI250" s="23"/>
      <c r="GJ250" s="23"/>
      <c r="GK250" s="23"/>
      <c r="GL250" s="23"/>
      <c r="GM250" s="23"/>
      <c r="GN250" s="23"/>
      <c r="GO250" s="23"/>
      <c r="GP250" s="23"/>
      <c r="GQ250" s="23"/>
      <c r="GR250" s="23"/>
      <c r="GS250" s="23"/>
      <c r="GT250" s="23"/>
      <c r="GU250" s="23"/>
      <c r="GV250" s="23"/>
      <c r="GW250" s="23"/>
      <c r="GX250" s="23"/>
      <c r="GY250" s="23"/>
      <c r="GZ250" s="23"/>
      <c r="HA250" s="23"/>
      <c r="HB250" s="23"/>
      <c r="HC250" s="23"/>
      <c r="HD250" s="23"/>
      <c r="HE250" s="23"/>
      <c r="HF250" s="23"/>
      <c r="HG250" s="23"/>
      <c r="HH250" s="23"/>
      <c r="HI250" s="23"/>
      <c r="HJ250" s="23"/>
      <c r="HK250" s="23"/>
      <c r="HL250" s="23"/>
      <c r="HM250" s="23"/>
      <c r="HN250" s="23"/>
      <c r="HO250" s="23"/>
      <c r="HP250" s="23"/>
      <c r="HQ250" s="23"/>
      <c r="HR250" s="23"/>
      <c r="HS250" s="23"/>
      <c r="HT250" s="23"/>
      <c r="HU250" s="23"/>
      <c r="HV250" s="23"/>
      <c r="HW250" s="23"/>
    </row>
    <row r="251" spans="1:231" s="14" customFormat="1" ht="20.25" hidden="1" thickTop="1">
      <c r="A251" s="608"/>
      <c r="B251" s="2348" t="s">
        <v>2151</v>
      </c>
      <c r="C251" s="2293" t="s">
        <v>4575</v>
      </c>
      <c r="D251" s="2272"/>
      <c r="E251" s="2273"/>
      <c r="F251" s="1535" t="s">
        <v>4325</v>
      </c>
      <c r="G251" s="1535" t="s">
        <v>5091</v>
      </c>
      <c r="H251" s="1535">
        <v>44834</v>
      </c>
      <c r="I251" s="2332">
        <f>H251+23</f>
        <v>44857</v>
      </c>
      <c r="J251" s="2332">
        <f>H251+27</f>
        <v>44861</v>
      </c>
      <c r="K251" s="2332">
        <f>H251+30</f>
        <v>44864</v>
      </c>
      <c r="L251" s="2124"/>
      <c r="M251" s="72"/>
      <c r="N251" s="72"/>
      <c r="O251" s="23"/>
      <c r="P251" s="23"/>
      <c r="Q251" s="23"/>
      <c r="R251" s="23"/>
      <c r="S251" s="23"/>
      <c r="T251" s="23"/>
      <c r="U251" s="23"/>
      <c r="V251" s="23"/>
      <c r="W251" s="23"/>
      <c r="X251" s="23"/>
      <c r="Y251" s="23"/>
      <c r="Z251" s="23"/>
      <c r="AA251" s="23"/>
      <c r="AB251" s="23"/>
      <c r="AC251" s="23"/>
      <c r="AD251" s="23"/>
      <c r="AE251" s="23"/>
      <c r="AF251" s="23"/>
      <c r="AG251" s="23"/>
      <c r="AH251" s="23"/>
      <c r="AI251" s="23"/>
      <c r="AJ251" s="23"/>
      <c r="AK251" s="23"/>
      <c r="AL251" s="23"/>
      <c r="AM251" s="23"/>
      <c r="AN251" s="23"/>
      <c r="AO251" s="23"/>
      <c r="AP251" s="23"/>
      <c r="AQ251" s="23"/>
      <c r="AR251" s="23"/>
      <c r="AS251" s="23"/>
      <c r="AT251" s="23"/>
      <c r="AU251" s="23"/>
      <c r="AV251" s="23"/>
      <c r="AW251" s="23"/>
      <c r="AX251" s="23"/>
      <c r="AY251" s="23"/>
      <c r="AZ251" s="23"/>
      <c r="BA251" s="23"/>
      <c r="BB251" s="23"/>
      <c r="BC251" s="23"/>
      <c r="BD251" s="23"/>
      <c r="BE251" s="23"/>
      <c r="BF251" s="23"/>
      <c r="BG251" s="23"/>
      <c r="BH251" s="23"/>
      <c r="BI251" s="23"/>
      <c r="BJ251" s="23"/>
      <c r="BK251" s="23"/>
      <c r="BL251" s="23"/>
      <c r="BM251" s="23"/>
      <c r="BN251" s="23"/>
      <c r="BO251" s="23"/>
      <c r="BP251" s="23"/>
      <c r="BQ251" s="23"/>
      <c r="BR251" s="23"/>
      <c r="BS251" s="23"/>
      <c r="BT251" s="23"/>
      <c r="BU251" s="23"/>
      <c r="BV251" s="23"/>
      <c r="BW251" s="23"/>
      <c r="BX251" s="23"/>
      <c r="BY251" s="23"/>
      <c r="BZ251" s="23"/>
      <c r="CA251" s="23"/>
      <c r="CB251" s="23"/>
      <c r="CC251" s="23"/>
      <c r="CD251" s="23"/>
      <c r="CE251" s="23"/>
      <c r="CF251" s="23"/>
      <c r="CG251" s="23"/>
      <c r="CH251" s="23"/>
      <c r="CI251" s="23"/>
      <c r="CJ251" s="23"/>
      <c r="CK251" s="23"/>
      <c r="CL251" s="23"/>
      <c r="CM251" s="23"/>
      <c r="CN251" s="23"/>
      <c r="CO251" s="23"/>
      <c r="CP251" s="23"/>
      <c r="CQ251" s="23"/>
      <c r="CR251" s="23"/>
      <c r="CS251" s="23"/>
      <c r="CT251" s="23"/>
      <c r="CU251" s="23"/>
      <c r="CV251" s="23"/>
      <c r="CW251" s="23"/>
      <c r="CX251" s="23"/>
      <c r="CY251" s="23"/>
      <c r="CZ251" s="23"/>
      <c r="DA251" s="23"/>
      <c r="DB251" s="23"/>
      <c r="DC251" s="23"/>
      <c r="DD251" s="23"/>
      <c r="DE251" s="23"/>
      <c r="DF251" s="23"/>
      <c r="DG251" s="23"/>
      <c r="DH251" s="23"/>
      <c r="DI251" s="23"/>
      <c r="DJ251" s="23"/>
      <c r="DK251" s="23"/>
      <c r="DL251" s="23"/>
      <c r="DM251" s="23"/>
      <c r="DN251" s="23"/>
      <c r="DO251" s="23"/>
      <c r="DP251" s="23"/>
      <c r="DQ251" s="23"/>
      <c r="DR251" s="23"/>
      <c r="DS251" s="23"/>
      <c r="DT251" s="23"/>
      <c r="DU251" s="23"/>
      <c r="DV251" s="23"/>
      <c r="DW251" s="23"/>
      <c r="DX251" s="23"/>
      <c r="DY251" s="23"/>
      <c r="DZ251" s="23"/>
      <c r="EA251" s="23"/>
      <c r="EB251" s="23"/>
      <c r="EC251" s="23"/>
      <c r="ED251" s="23"/>
      <c r="EE251" s="23"/>
      <c r="EF251" s="23"/>
      <c r="EG251" s="23"/>
      <c r="EH251" s="23"/>
      <c r="EI251" s="23"/>
      <c r="EJ251" s="23"/>
      <c r="EK251" s="23"/>
      <c r="EL251" s="23"/>
      <c r="EM251" s="23"/>
      <c r="EN251" s="23"/>
      <c r="EO251" s="23"/>
      <c r="EP251" s="23"/>
      <c r="EQ251" s="23"/>
      <c r="ER251" s="23"/>
      <c r="ES251" s="23"/>
      <c r="ET251" s="23"/>
      <c r="EU251" s="23"/>
      <c r="EV251" s="23"/>
      <c r="EW251" s="23"/>
      <c r="EX251" s="23"/>
      <c r="EY251" s="23"/>
      <c r="EZ251" s="23"/>
      <c r="FA251" s="23"/>
      <c r="FB251" s="23"/>
      <c r="FC251" s="23"/>
      <c r="FD251" s="23"/>
      <c r="FE251" s="23"/>
      <c r="FF251" s="23"/>
      <c r="FG251" s="23"/>
      <c r="FH251" s="23"/>
      <c r="FI251" s="23"/>
      <c r="FJ251" s="23"/>
      <c r="FK251" s="23"/>
      <c r="FL251" s="23"/>
      <c r="FM251" s="23"/>
      <c r="FN251" s="23"/>
      <c r="FO251" s="23"/>
      <c r="FP251" s="23"/>
      <c r="FQ251" s="23"/>
      <c r="FR251" s="23"/>
      <c r="FS251" s="23"/>
      <c r="FT251" s="23"/>
      <c r="FU251" s="23"/>
      <c r="FV251" s="23"/>
      <c r="FW251" s="23"/>
      <c r="FX251" s="23"/>
      <c r="FY251" s="23"/>
      <c r="FZ251" s="23"/>
      <c r="GA251" s="23"/>
      <c r="GB251" s="23"/>
      <c r="GC251" s="23"/>
      <c r="GD251" s="23"/>
      <c r="GE251" s="23"/>
      <c r="GF251" s="23"/>
      <c r="GG251" s="23"/>
      <c r="GH251" s="23"/>
      <c r="GI251" s="23"/>
      <c r="GJ251" s="23"/>
      <c r="GK251" s="23"/>
      <c r="GL251" s="23"/>
      <c r="GM251" s="23"/>
      <c r="GN251" s="23"/>
      <c r="GO251" s="23"/>
      <c r="GP251" s="23"/>
      <c r="GQ251" s="23"/>
      <c r="GR251" s="23"/>
      <c r="GS251" s="23"/>
      <c r="GT251" s="23"/>
      <c r="GU251" s="23"/>
      <c r="GV251" s="23"/>
      <c r="GW251" s="23"/>
      <c r="GX251" s="23"/>
      <c r="GY251" s="23"/>
      <c r="GZ251" s="23"/>
      <c r="HA251" s="23"/>
      <c r="HB251" s="23"/>
      <c r="HC251" s="23"/>
      <c r="HD251" s="23"/>
      <c r="HE251" s="23"/>
      <c r="HF251" s="23"/>
      <c r="HG251" s="23"/>
      <c r="HH251" s="23"/>
      <c r="HI251" s="23"/>
      <c r="HJ251" s="23"/>
      <c r="HK251" s="23"/>
      <c r="HL251" s="23"/>
      <c r="HM251" s="23"/>
      <c r="HN251" s="23"/>
      <c r="HO251" s="23"/>
      <c r="HP251" s="23"/>
      <c r="HQ251" s="23"/>
      <c r="HR251" s="23"/>
      <c r="HS251" s="23"/>
      <c r="HT251" s="23"/>
      <c r="HU251" s="23"/>
      <c r="HV251" s="23"/>
      <c r="HW251" s="23"/>
    </row>
    <row r="252" spans="1:231" s="14" customFormat="1" ht="20.25" hidden="1" thickBot="1">
      <c r="A252" s="608"/>
      <c r="B252" s="1477" t="s">
        <v>3747</v>
      </c>
      <c r="C252" s="1478" t="s">
        <v>4430</v>
      </c>
      <c r="D252" s="1478">
        <v>44819</v>
      </c>
      <c r="E252" s="2278">
        <v>44830</v>
      </c>
      <c r="F252" s="2333"/>
      <c r="G252" s="2333"/>
      <c r="H252" s="2333"/>
      <c r="I252" s="2333"/>
      <c r="J252" s="2333"/>
      <c r="K252" s="2333"/>
      <c r="L252" s="2124"/>
      <c r="M252" s="72"/>
      <c r="N252" s="72"/>
      <c r="O252" s="23"/>
      <c r="P252" s="23"/>
      <c r="Q252" s="23"/>
      <c r="R252" s="23"/>
      <c r="S252" s="23"/>
      <c r="T252" s="23"/>
      <c r="U252" s="23"/>
      <c r="V252" s="23"/>
      <c r="W252" s="23"/>
      <c r="X252" s="23"/>
      <c r="Y252" s="23"/>
      <c r="Z252" s="23"/>
      <c r="AA252" s="23"/>
      <c r="AB252" s="23"/>
      <c r="AC252" s="23"/>
      <c r="AD252" s="23"/>
      <c r="AE252" s="23"/>
      <c r="AF252" s="23"/>
      <c r="AG252" s="23"/>
      <c r="AH252" s="23"/>
      <c r="AI252" s="23"/>
      <c r="AJ252" s="23"/>
      <c r="AK252" s="23"/>
      <c r="AL252" s="23"/>
      <c r="AM252" s="23"/>
      <c r="AN252" s="23"/>
      <c r="AO252" s="23"/>
      <c r="AP252" s="23"/>
      <c r="AQ252" s="23"/>
      <c r="AR252" s="23"/>
      <c r="AS252" s="23"/>
      <c r="AT252" s="23"/>
      <c r="AU252" s="23"/>
      <c r="AV252" s="23"/>
      <c r="AW252" s="23"/>
      <c r="AX252" s="23"/>
      <c r="AY252" s="23"/>
      <c r="AZ252" s="23"/>
      <c r="BA252" s="23"/>
      <c r="BB252" s="23"/>
      <c r="BC252" s="23"/>
      <c r="BD252" s="23"/>
      <c r="BE252" s="23"/>
      <c r="BF252" s="23"/>
      <c r="BG252" s="23"/>
      <c r="BH252" s="23"/>
      <c r="BI252" s="23"/>
      <c r="BJ252" s="23"/>
      <c r="BK252" s="23"/>
      <c r="BL252" s="23"/>
      <c r="BM252" s="23"/>
      <c r="BN252" s="23"/>
      <c r="BO252" s="23"/>
      <c r="BP252" s="23"/>
      <c r="BQ252" s="23"/>
      <c r="BR252" s="23"/>
      <c r="BS252" s="23"/>
      <c r="BT252" s="23"/>
      <c r="BU252" s="23"/>
      <c r="BV252" s="23"/>
      <c r="BW252" s="23"/>
      <c r="BX252" s="23"/>
      <c r="BY252" s="23"/>
      <c r="BZ252" s="23"/>
      <c r="CA252" s="23"/>
      <c r="CB252" s="23"/>
      <c r="CC252" s="23"/>
      <c r="CD252" s="23"/>
      <c r="CE252" s="23"/>
      <c r="CF252" s="23"/>
      <c r="CG252" s="23"/>
      <c r="CH252" s="23"/>
      <c r="CI252" s="23"/>
      <c r="CJ252" s="23"/>
      <c r="CK252" s="23"/>
      <c r="CL252" s="23"/>
      <c r="CM252" s="23"/>
      <c r="CN252" s="23"/>
      <c r="CO252" s="23"/>
      <c r="CP252" s="23"/>
      <c r="CQ252" s="23"/>
      <c r="CR252" s="23"/>
      <c r="CS252" s="23"/>
      <c r="CT252" s="23"/>
      <c r="CU252" s="23"/>
      <c r="CV252" s="23"/>
      <c r="CW252" s="23"/>
      <c r="CX252" s="23"/>
      <c r="CY252" s="23"/>
      <c r="CZ252" s="23"/>
      <c r="DA252" s="23"/>
      <c r="DB252" s="23"/>
      <c r="DC252" s="23"/>
      <c r="DD252" s="23"/>
      <c r="DE252" s="23"/>
      <c r="DF252" s="23"/>
      <c r="DG252" s="23"/>
      <c r="DH252" s="23"/>
      <c r="DI252" s="23"/>
      <c r="DJ252" s="23"/>
      <c r="DK252" s="23"/>
      <c r="DL252" s="23"/>
      <c r="DM252" s="23"/>
      <c r="DN252" s="23"/>
      <c r="DO252" s="23"/>
      <c r="DP252" s="23"/>
      <c r="DQ252" s="23"/>
      <c r="DR252" s="23"/>
      <c r="DS252" s="23"/>
      <c r="DT252" s="23"/>
      <c r="DU252" s="23"/>
      <c r="DV252" s="23"/>
      <c r="DW252" s="23"/>
      <c r="DX252" s="23"/>
      <c r="DY252" s="23"/>
      <c r="DZ252" s="23"/>
      <c r="EA252" s="23"/>
      <c r="EB252" s="23"/>
      <c r="EC252" s="23"/>
      <c r="ED252" s="23"/>
      <c r="EE252" s="23"/>
      <c r="EF252" s="23"/>
      <c r="EG252" s="23"/>
      <c r="EH252" s="23"/>
      <c r="EI252" s="23"/>
      <c r="EJ252" s="23"/>
      <c r="EK252" s="23"/>
      <c r="EL252" s="23"/>
      <c r="EM252" s="23"/>
      <c r="EN252" s="23"/>
      <c r="EO252" s="23"/>
      <c r="EP252" s="23"/>
      <c r="EQ252" s="23"/>
      <c r="ER252" s="23"/>
      <c r="ES252" s="23"/>
      <c r="ET252" s="23"/>
      <c r="EU252" s="23"/>
      <c r="EV252" s="23"/>
      <c r="EW252" s="23"/>
      <c r="EX252" s="23"/>
      <c r="EY252" s="23"/>
      <c r="EZ252" s="23"/>
      <c r="FA252" s="23"/>
      <c r="FB252" s="23"/>
      <c r="FC252" s="23"/>
      <c r="FD252" s="23"/>
      <c r="FE252" s="23"/>
      <c r="FF252" s="23"/>
      <c r="FG252" s="23"/>
      <c r="FH252" s="23"/>
      <c r="FI252" s="23"/>
      <c r="FJ252" s="23"/>
      <c r="FK252" s="23"/>
      <c r="FL252" s="23"/>
      <c r="FM252" s="23"/>
      <c r="FN252" s="23"/>
      <c r="FO252" s="23"/>
      <c r="FP252" s="23"/>
      <c r="FQ252" s="23"/>
      <c r="FR252" s="23"/>
      <c r="FS252" s="23"/>
      <c r="FT252" s="23"/>
      <c r="FU252" s="23"/>
      <c r="FV252" s="23"/>
      <c r="FW252" s="23"/>
      <c r="FX252" s="23"/>
      <c r="FY252" s="23"/>
      <c r="FZ252" s="23"/>
      <c r="GA252" s="23"/>
      <c r="GB252" s="23"/>
      <c r="GC252" s="23"/>
      <c r="GD252" s="23"/>
      <c r="GE252" s="23"/>
      <c r="GF252" s="23"/>
      <c r="GG252" s="23"/>
      <c r="GH252" s="23"/>
      <c r="GI252" s="23"/>
      <c r="GJ252" s="23"/>
      <c r="GK252" s="23"/>
      <c r="GL252" s="23"/>
      <c r="GM252" s="23"/>
      <c r="GN252" s="23"/>
      <c r="GO252" s="23"/>
      <c r="GP252" s="23"/>
      <c r="GQ252" s="23"/>
      <c r="GR252" s="23"/>
      <c r="GS252" s="23"/>
      <c r="GT252" s="23"/>
      <c r="GU252" s="23"/>
      <c r="GV252" s="23"/>
      <c r="GW252" s="23"/>
      <c r="GX252" s="23"/>
      <c r="GY252" s="23"/>
      <c r="GZ252" s="23"/>
      <c r="HA252" s="23"/>
      <c r="HB252" s="23"/>
      <c r="HC252" s="23"/>
      <c r="HD252" s="23"/>
      <c r="HE252" s="23"/>
      <c r="HF252" s="23"/>
      <c r="HG252" s="23"/>
      <c r="HH252" s="23"/>
      <c r="HI252" s="23"/>
      <c r="HJ252" s="23"/>
      <c r="HK252" s="23"/>
      <c r="HL252" s="23"/>
      <c r="HM252" s="23"/>
      <c r="HN252" s="23"/>
      <c r="HO252" s="23"/>
      <c r="HP252" s="23"/>
      <c r="HQ252" s="23"/>
      <c r="HR252" s="23"/>
      <c r="HS252" s="23"/>
      <c r="HT252" s="23"/>
      <c r="HU252" s="23"/>
      <c r="HV252" s="23"/>
      <c r="HW252" s="23"/>
    </row>
    <row r="253" spans="1:231" s="14" customFormat="1" ht="20.25" hidden="1" thickTop="1">
      <c r="A253" s="608"/>
      <c r="B253" s="2271" t="s">
        <v>3774</v>
      </c>
      <c r="C253" s="2272" t="s">
        <v>4577</v>
      </c>
      <c r="D253" s="2272">
        <v>44826</v>
      </c>
      <c r="E253" s="2273">
        <v>44837</v>
      </c>
      <c r="F253" s="2346" t="s">
        <v>2151</v>
      </c>
      <c r="G253" s="1535" t="s">
        <v>4971</v>
      </c>
      <c r="H253" s="1535">
        <v>44842</v>
      </c>
      <c r="I253" s="2343"/>
      <c r="J253" s="2343"/>
      <c r="K253" s="2343"/>
      <c r="L253" s="2124"/>
      <c r="M253" s="72"/>
      <c r="N253" s="72"/>
      <c r="O253" s="23"/>
      <c r="P253" s="23"/>
      <c r="Q253" s="23"/>
      <c r="R253" s="23"/>
      <c r="S253" s="23"/>
      <c r="T253" s="23"/>
      <c r="U253" s="23"/>
      <c r="V253" s="23"/>
      <c r="W253" s="23"/>
      <c r="X253" s="23"/>
      <c r="Y253" s="23"/>
      <c r="Z253" s="23"/>
      <c r="AA253" s="23"/>
      <c r="AB253" s="23"/>
      <c r="AC253" s="23"/>
      <c r="AD253" s="23"/>
      <c r="AE253" s="23"/>
      <c r="AF253" s="23"/>
      <c r="AG253" s="23"/>
      <c r="AH253" s="23"/>
      <c r="AI253" s="23"/>
      <c r="AJ253" s="23"/>
      <c r="AK253" s="23"/>
      <c r="AL253" s="23"/>
      <c r="AM253" s="23"/>
      <c r="AN253" s="23"/>
      <c r="AO253" s="23"/>
      <c r="AP253" s="23"/>
      <c r="AQ253" s="23"/>
      <c r="AR253" s="23"/>
      <c r="AS253" s="23"/>
      <c r="AT253" s="23"/>
      <c r="AU253" s="23"/>
      <c r="AV253" s="23"/>
      <c r="AW253" s="23"/>
      <c r="AX253" s="23"/>
      <c r="AY253" s="23"/>
      <c r="AZ253" s="23"/>
      <c r="BA253" s="23"/>
      <c r="BB253" s="23"/>
      <c r="BC253" s="23"/>
      <c r="BD253" s="23"/>
      <c r="BE253" s="23"/>
      <c r="BF253" s="23"/>
      <c r="BG253" s="23"/>
      <c r="BH253" s="23"/>
      <c r="BI253" s="23"/>
      <c r="BJ253" s="23"/>
      <c r="BK253" s="23"/>
      <c r="BL253" s="23"/>
      <c r="BM253" s="23"/>
      <c r="BN253" s="23"/>
      <c r="BO253" s="23"/>
      <c r="BP253" s="23"/>
      <c r="BQ253" s="23"/>
      <c r="BR253" s="23"/>
      <c r="BS253" s="23"/>
      <c r="BT253" s="23"/>
      <c r="BU253" s="23"/>
      <c r="BV253" s="23"/>
      <c r="BW253" s="23"/>
      <c r="BX253" s="23"/>
      <c r="BY253" s="23"/>
      <c r="BZ253" s="23"/>
      <c r="CA253" s="23"/>
      <c r="CB253" s="23"/>
      <c r="CC253" s="23"/>
      <c r="CD253" s="23"/>
      <c r="CE253" s="23"/>
      <c r="CF253" s="23"/>
      <c r="CG253" s="23"/>
      <c r="CH253" s="23"/>
      <c r="CI253" s="23"/>
      <c r="CJ253" s="23"/>
      <c r="CK253" s="23"/>
      <c r="CL253" s="23"/>
      <c r="CM253" s="23"/>
      <c r="CN253" s="23"/>
      <c r="CO253" s="23"/>
      <c r="CP253" s="23"/>
      <c r="CQ253" s="23"/>
      <c r="CR253" s="23"/>
      <c r="CS253" s="23"/>
      <c r="CT253" s="23"/>
      <c r="CU253" s="23"/>
      <c r="CV253" s="23"/>
      <c r="CW253" s="23"/>
      <c r="CX253" s="23"/>
      <c r="CY253" s="23"/>
      <c r="CZ253" s="23"/>
      <c r="DA253" s="23"/>
      <c r="DB253" s="23"/>
      <c r="DC253" s="23"/>
      <c r="DD253" s="23"/>
      <c r="DE253" s="23"/>
      <c r="DF253" s="23"/>
      <c r="DG253" s="23"/>
      <c r="DH253" s="23"/>
      <c r="DI253" s="23"/>
      <c r="DJ253" s="23"/>
      <c r="DK253" s="23"/>
      <c r="DL253" s="23"/>
      <c r="DM253" s="23"/>
      <c r="DN253" s="23"/>
      <c r="DO253" s="23"/>
      <c r="DP253" s="23"/>
      <c r="DQ253" s="23"/>
      <c r="DR253" s="23"/>
      <c r="DS253" s="23"/>
      <c r="DT253" s="23"/>
      <c r="DU253" s="23"/>
      <c r="DV253" s="23"/>
      <c r="DW253" s="23"/>
      <c r="DX253" s="23"/>
      <c r="DY253" s="23"/>
      <c r="DZ253" s="23"/>
      <c r="EA253" s="23"/>
      <c r="EB253" s="23"/>
      <c r="EC253" s="23"/>
      <c r="ED253" s="23"/>
      <c r="EE253" s="23"/>
      <c r="EF253" s="23"/>
      <c r="EG253" s="23"/>
      <c r="EH253" s="23"/>
      <c r="EI253" s="23"/>
      <c r="EJ253" s="23"/>
      <c r="EK253" s="23"/>
      <c r="EL253" s="23"/>
      <c r="EM253" s="23"/>
      <c r="EN253" s="23"/>
      <c r="EO253" s="23"/>
      <c r="EP253" s="23"/>
      <c r="EQ253" s="23"/>
      <c r="ER253" s="23"/>
      <c r="ES253" s="23"/>
      <c r="ET253" s="23"/>
      <c r="EU253" s="23"/>
      <c r="EV253" s="23"/>
      <c r="EW253" s="23"/>
      <c r="EX253" s="23"/>
      <c r="EY253" s="23"/>
      <c r="EZ253" s="23"/>
      <c r="FA253" s="23"/>
      <c r="FB253" s="23"/>
      <c r="FC253" s="23"/>
      <c r="FD253" s="23"/>
      <c r="FE253" s="23"/>
      <c r="FF253" s="23"/>
      <c r="FG253" s="23"/>
      <c r="FH253" s="23"/>
      <c r="FI253" s="23"/>
      <c r="FJ253" s="23"/>
      <c r="FK253" s="23"/>
      <c r="FL253" s="23"/>
      <c r="FM253" s="23"/>
      <c r="FN253" s="23"/>
      <c r="FO253" s="23"/>
      <c r="FP253" s="23"/>
      <c r="FQ253" s="23"/>
      <c r="FR253" s="23"/>
      <c r="FS253" s="23"/>
      <c r="FT253" s="23"/>
      <c r="FU253" s="23"/>
      <c r="FV253" s="23"/>
      <c r="FW253" s="23"/>
      <c r="FX253" s="23"/>
      <c r="FY253" s="23"/>
      <c r="FZ253" s="23"/>
      <c r="GA253" s="23"/>
      <c r="GB253" s="23"/>
      <c r="GC253" s="23"/>
      <c r="GD253" s="23"/>
      <c r="GE253" s="23"/>
      <c r="GF253" s="23"/>
      <c r="GG253" s="23"/>
      <c r="GH253" s="23"/>
      <c r="GI253" s="23"/>
      <c r="GJ253" s="23"/>
      <c r="GK253" s="23"/>
      <c r="GL253" s="23"/>
      <c r="GM253" s="23"/>
      <c r="GN253" s="23"/>
      <c r="GO253" s="23"/>
      <c r="GP253" s="23"/>
      <c r="GQ253" s="23"/>
      <c r="GR253" s="23"/>
      <c r="GS253" s="23"/>
      <c r="GT253" s="23"/>
      <c r="GU253" s="23"/>
      <c r="GV253" s="23"/>
      <c r="GW253" s="23"/>
      <c r="GX253" s="23"/>
      <c r="GY253" s="23"/>
      <c r="GZ253" s="23"/>
      <c r="HA253" s="23"/>
      <c r="HB253" s="23"/>
      <c r="HC253" s="23"/>
      <c r="HD253" s="23"/>
      <c r="HE253" s="23"/>
      <c r="HF253" s="23"/>
      <c r="HG253" s="23"/>
      <c r="HH253" s="23"/>
      <c r="HI253" s="23"/>
      <c r="HJ253" s="23"/>
      <c r="HK253" s="23"/>
      <c r="HL253" s="23"/>
      <c r="HM253" s="23"/>
      <c r="HN253" s="23"/>
      <c r="HO253" s="23"/>
      <c r="HP253" s="23"/>
      <c r="HQ253" s="23"/>
      <c r="HR253" s="23"/>
      <c r="HS253" s="23"/>
      <c r="HT253" s="23"/>
      <c r="HU253" s="23"/>
      <c r="HV253" s="23"/>
      <c r="HW253" s="23"/>
    </row>
    <row r="254" spans="1:231" s="14" customFormat="1" ht="20.25" hidden="1" thickBot="1">
      <c r="A254" s="608"/>
      <c r="B254" s="1477"/>
      <c r="C254" s="1478"/>
      <c r="D254" s="1478"/>
      <c r="E254" s="2278"/>
      <c r="F254" s="2333"/>
      <c r="G254" s="2333"/>
      <c r="H254" s="2333"/>
      <c r="I254" s="2345"/>
      <c r="J254" s="2345"/>
      <c r="K254" s="2345"/>
      <c r="L254" s="2124"/>
      <c r="M254" s="72"/>
      <c r="N254" s="72"/>
      <c r="O254" s="23"/>
      <c r="P254" s="23"/>
      <c r="Q254" s="23"/>
      <c r="R254" s="23"/>
      <c r="S254" s="23"/>
      <c r="T254" s="23"/>
      <c r="U254" s="23"/>
      <c r="V254" s="23"/>
      <c r="W254" s="23"/>
      <c r="X254" s="23"/>
      <c r="Y254" s="23"/>
      <c r="Z254" s="23"/>
      <c r="AA254" s="23"/>
      <c r="AB254" s="23"/>
      <c r="AC254" s="23"/>
      <c r="AD254" s="23"/>
      <c r="AE254" s="23"/>
      <c r="AF254" s="23"/>
      <c r="AG254" s="23"/>
      <c r="AH254" s="23"/>
      <c r="AI254" s="23"/>
      <c r="AJ254" s="23"/>
      <c r="AK254" s="23"/>
      <c r="AL254" s="23"/>
      <c r="AM254" s="23"/>
      <c r="AN254" s="23"/>
      <c r="AO254" s="23"/>
      <c r="AP254" s="23"/>
      <c r="AQ254" s="23"/>
      <c r="AR254" s="23"/>
      <c r="AS254" s="23"/>
      <c r="AT254" s="23"/>
      <c r="AU254" s="23"/>
      <c r="AV254" s="23"/>
      <c r="AW254" s="23"/>
      <c r="AX254" s="23"/>
      <c r="AY254" s="23"/>
      <c r="AZ254" s="23"/>
      <c r="BA254" s="23"/>
      <c r="BB254" s="23"/>
      <c r="BC254" s="23"/>
      <c r="BD254" s="23"/>
      <c r="BE254" s="23"/>
      <c r="BF254" s="23"/>
      <c r="BG254" s="23"/>
      <c r="BH254" s="23"/>
      <c r="BI254" s="23"/>
      <c r="BJ254" s="23"/>
      <c r="BK254" s="23"/>
      <c r="BL254" s="23"/>
      <c r="BM254" s="23"/>
      <c r="BN254" s="23"/>
      <c r="BO254" s="23"/>
      <c r="BP254" s="23"/>
      <c r="BQ254" s="23"/>
      <c r="BR254" s="23"/>
      <c r="BS254" s="23"/>
      <c r="BT254" s="23"/>
      <c r="BU254" s="23"/>
      <c r="BV254" s="23"/>
      <c r="BW254" s="23"/>
      <c r="BX254" s="23"/>
      <c r="BY254" s="23"/>
      <c r="BZ254" s="23"/>
      <c r="CA254" s="23"/>
      <c r="CB254" s="23"/>
      <c r="CC254" s="23"/>
      <c r="CD254" s="23"/>
      <c r="CE254" s="23"/>
      <c r="CF254" s="23"/>
      <c r="CG254" s="23"/>
      <c r="CH254" s="23"/>
      <c r="CI254" s="23"/>
      <c r="CJ254" s="23"/>
      <c r="CK254" s="23"/>
      <c r="CL254" s="23"/>
      <c r="CM254" s="23"/>
      <c r="CN254" s="23"/>
      <c r="CO254" s="23"/>
      <c r="CP254" s="23"/>
      <c r="CQ254" s="23"/>
      <c r="CR254" s="23"/>
      <c r="CS254" s="23"/>
      <c r="CT254" s="23"/>
      <c r="CU254" s="23"/>
      <c r="CV254" s="23"/>
      <c r="CW254" s="23"/>
      <c r="CX254" s="23"/>
      <c r="CY254" s="23"/>
      <c r="CZ254" s="23"/>
      <c r="DA254" s="23"/>
      <c r="DB254" s="23"/>
      <c r="DC254" s="23"/>
      <c r="DD254" s="23"/>
      <c r="DE254" s="23"/>
      <c r="DF254" s="23"/>
      <c r="DG254" s="23"/>
      <c r="DH254" s="23"/>
      <c r="DI254" s="23"/>
      <c r="DJ254" s="23"/>
      <c r="DK254" s="23"/>
      <c r="DL254" s="23"/>
      <c r="DM254" s="23"/>
      <c r="DN254" s="23"/>
      <c r="DO254" s="23"/>
      <c r="DP254" s="23"/>
      <c r="DQ254" s="23"/>
      <c r="DR254" s="23"/>
      <c r="DS254" s="23"/>
      <c r="DT254" s="23"/>
      <c r="DU254" s="23"/>
      <c r="DV254" s="23"/>
      <c r="DW254" s="23"/>
      <c r="DX254" s="23"/>
      <c r="DY254" s="23"/>
      <c r="DZ254" s="23"/>
      <c r="EA254" s="23"/>
      <c r="EB254" s="23"/>
      <c r="EC254" s="23"/>
      <c r="ED254" s="23"/>
      <c r="EE254" s="23"/>
      <c r="EF254" s="23"/>
      <c r="EG254" s="23"/>
      <c r="EH254" s="23"/>
      <c r="EI254" s="23"/>
      <c r="EJ254" s="23"/>
      <c r="EK254" s="23"/>
      <c r="EL254" s="23"/>
      <c r="EM254" s="23"/>
      <c r="EN254" s="23"/>
      <c r="EO254" s="23"/>
      <c r="EP254" s="23"/>
      <c r="EQ254" s="23"/>
      <c r="ER254" s="23"/>
      <c r="ES254" s="23"/>
      <c r="ET254" s="23"/>
      <c r="EU254" s="23"/>
      <c r="EV254" s="23"/>
      <c r="EW254" s="23"/>
      <c r="EX254" s="23"/>
      <c r="EY254" s="23"/>
      <c r="EZ254" s="23"/>
      <c r="FA254" s="23"/>
      <c r="FB254" s="23"/>
      <c r="FC254" s="23"/>
      <c r="FD254" s="23"/>
      <c r="FE254" s="23"/>
      <c r="FF254" s="23"/>
      <c r="FG254" s="23"/>
      <c r="FH254" s="23"/>
      <c r="FI254" s="23"/>
      <c r="FJ254" s="23"/>
      <c r="FK254" s="23"/>
      <c r="FL254" s="23"/>
      <c r="FM254" s="23"/>
      <c r="FN254" s="23"/>
      <c r="FO254" s="23"/>
      <c r="FP254" s="23"/>
      <c r="FQ254" s="23"/>
      <c r="FR254" s="23"/>
      <c r="FS254" s="23"/>
      <c r="FT254" s="23"/>
      <c r="FU254" s="23"/>
      <c r="FV254" s="23"/>
      <c r="FW254" s="23"/>
      <c r="FX254" s="23"/>
      <c r="FY254" s="23"/>
      <c r="FZ254" s="23"/>
      <c r="GA254" s="23"/>
      <c r="GB254" s="23"/>
      <c r="GC254" s="23"/>
      <c r="GD254" s="23"/>
      <c r="GE254" s="23"/>
      <c r="GF254" s="23"/>
      <c r="GG254" s="23"/>
      <c r="GH254" s="23"/>
      <c r="GI254" s="23"/>
      <c r="GJ254" s="23"/>
      <c r="GK254" s="23"/>
      <c r="GL254" s="23"/>
      <c r="GM254" s="23"/>
      <c r="GN254" s="23"/>
      <c r="GO254" s="23"/>
      <c r="GP254" s="23"/>
      <c r="GQ254" s="23"/>
      <c r="GR254" s="23"/>
      <c r="GS254" s="23"/>
      <c r="GT254" s="23"/>
      <c r="GU254" s="23"/>
      <c r="GV254" s="23"/>
      <c r="GW254" s="23"/>
      <c r="GX254" s="23"/>
      <c r="GY254" s="23"/>
      <c r="GZ254" s="23"/>
      <c r="HA254" s="23"/>
      <c r="HB254" s="23"/>
      <c r="HC254" s="23"/>
      <c r="HD254" s="23"/>
      <c r="HE254" s="23"/>
      <c r="HF254" s="23"/>
      <c r="HG254" s="23"/>
      <c r="HH254" s="23"/>
      <c r="HI254" s="23"/>
      <c r="HJ254" s="23"/>
      <c r="HK254" s="23"/>
      <c r="HL254" s="23"/>
      <c r="HM254" s="23"/>
      <c r="HN254" s="23"/>
      <c r="HO254" s="23"/>
      <c r="HP254" s="23"/>
      <c r="HQ254" s="23"/>
      <c r="HR254" s="23"/>
      <c r="HS254" s="23"/>
      <c r="HT254" s="23"/>
      <c r="HU254" s="23"/>
      <c r="HV254" s="23"/>
      <c r="HW254" s="23"/>
    </row>
    <row r="255" spans="1:231" s="14" customFormat="1" ht="21" hidden="1" thickTop="1" thickBot="1">
      <c r="A255" s="608"/>
      <c r="B255" s="2271" t="s">
        <v>3758</v>
      </c>
      <c r="C255" s="2272" t="s">
        <v>4579</v>
      </c>
      <c r="D255" s="1478">
        <v>44839</v>
      </c>
      <c r="E255" s="2273">
        <v>44851</v>
      </c>
      <c r="F255" s="1535" t="s">
        <v>5005</v>
      </c>
      <c r="G255" s="1535" t="s">
        <v>4971</v>
      </c>
      <c r="H255" s="1535">
        <v>44848</v>
      </c>
      <c r="I255" s="2332">
        <f>H255+23</f>
        <v>44871</v>
      </c>
      <c r="J255" s="2332">
        <f>H255+27</f>
        <v>44875</v>
      </c>
      <c r="K255" s="2332">
        <f>H255+30</f>
        <v>44878</v>
      </c>
      <c r="L255" s="2124"/>
      <c r="M255" s="72"/>
      <c r="N255" s="72"/>
      <c r="O255" s="23"/>
      <c r="P255" s="23"/>
      <c r="Q255" s="23"/>
      <c r="R255" s="23"/>
      <c r="S255" s="23"/>
      <c r="T255" s="23"/>
      <c r="U255" s="23"/>
      <c r="V255" s="23"/>
      <c r="W255" s="23"/>
      <c r="X255" s="23"/>
      <c r="Y255" s="23"/>
      <c r="Z255" s="23"/>
      <c r="AA255" s="23"/>
      <c r="AB255" s="23"/>
      <c r="AC255" s="23"/>
      <c r="AD255" s="23"/>
      <c r="AE255" s="23"/>
      <c r="AF255" s="23"/>
      <c r="AG255" s="23"/>
      <c r="AH255" s="23"/>
      <c r="AI255" s="23"/>
      <c r="AJ255" s="23"/>
      <c r="AK255" s="23"/>
      <c r="AL255" s="23"/>
      <c r="AM255" s="23"/>
      <c r="AN255" s="23"/>
      <c r="AO255" s="23"/>
      <c r="AP255" s="23"/>
      <c r="AQ255" s="23"/>
      <c r="AR255" s="23"/>
      <c r="AS255" s="23"/>
      <c r="AT255" s="23"/>
      <c r="AU255" s="23"/>
      <c r="AV255" s="23"/>
      <c r="AW255" s="23"/>
      <c r="AX255" s="23"/>
      <c r="AY255" s="23"/>
      <c r="AZ255" s="23"/>
      <c r="BA255" s="23"/>
      <c r="BB255" s="23"/>
      <c r="BC255" s="23"/>
      <c r="BD255" s="23"/>
      <c r="BE255" s="23"/>
      <c r="BF255" s="23"/>
      <c r="BG255" s="23"/>
      <c r="BH255" s="23"/>
      <c r="BI255" s="23"/>
      <c r="BJ255" s="23"/>
      <c r="BK255" s="23"/>
      <c r="BL255" s="23"/>
      <c r="BM255" s="23"/>
      <c r="BN255" s="23"/>
      <c r="BO255" s="23"/>
      <c r="BP255" s="23"/>
      <c r="BQ255" s="23"/>
      <c r="BR255" s="23"/>
      <c r="BS255" s="23"/>
      <c r="BT255" s="23"/>
      <c r="BU255" s="23"/>
      <c r="BV255" s="23"/>
      <c r="BW255" s="23"/>
      <c r="BX255" s="23"/>
      <c r="BY255" s="23"/>
      <c r="BZ255" s="23"/>
      <c r="CA255" s="23"/>
      <c r="CB255" s="23"/>
      <c r="CC255" s="23"/>
      <c r="CD255" s="23"/>
      <c r="CE255" s="23"/>
      <c r="CF255" s="23"/>
      <c r="CG255" s="23"/>
      <c r="CH255" s="23"/>
      <c r="CI255" s="23"/>
      <c r="CJ255" s="23"/>
      <c r="CK255" s="23"/>
      <c r="CL255" s="23"/>
      <c r="CM255" s="23"/>
      <c r="CN255" s="23"/>
      <c r="CO255" s="23"/>
      <c r="CP255" s="23"/>
      <c r="CQ255" s="23"/>
      <c r="CR255" s="23"/>
      <c r="CS255" s="23"/>
      <c r="CT255" s="23"/>
      <c r="CU255" s="23"/>
      <c r="CV255" s="23"/>
      <c r="CW255" s="23"/>
      <c r="CX255" s="23"/>
      <c r="CY255" s="23"/>
      <c r="CZ255" s="23"/>
      <c r="DA255" s="23"/>
      <c r="DB255" s="23"/>
      <c r="DC255" s="23"/>
      <c r="DD255" s="23"/>
      <c r="DE255" s="23"/>
      <c r="DF255" s="23"/>
      <c r="DG255" s="23"/>
      <c r="DH255" s="23"/>
      <c r="DI255" s="23"/>
      <c r="DJ255" s="23"/>
      <c r="DK255" s="23"/>
      <c r="DL255" s="23"/>
      <c r="DM255" s="23"/>
      <c r="DN255" s="23"/>
      <c r="DO255" s="23"/>
      <c r="DP255" s="23"/>
      <c r="DQ255" s="23"/>
      <c r="DR255" s="23"/>
      <c r="DS255" s="23"/>
      <c r="DT255" s="23"/>
      <c r="DU255" s="23"/>
      <c r="DV255" s="23"/>
      <c r="DW255" s="23"/>
      <c r="DX255" s="23"/>
      <c r="DY255" s="23"/>
      <c r="DZ255" s="23"/>
      <c r="EA255" s="23"/>
      <c r="EB255" s="23"/>
      <c r="EC255" s="23"/>
      <c r="ED255" s="23"/>
      <c r="EE255" s="23"/>
      <c r="EF255" s="23"/>
      <c r="EG255" s="23"/>
      <c r="EH255" s="23"/>
      <c r="EI255" s="23"/>
      <c r="EJ255" s="23"/>
      <c r="EK255" s="23"/>
      <c r="EL255" s="23"/>
      <c r="EM255" s="23"/>
      <c r="EN255" s="23"/>
      <c r="EO255" s="23"/>
      <c r="EP255" s="23"/>
      <c r="EQ255" s="23"/>
      <c r="ER255" s="23"/>
      <c r="ES255" s="23"/>
      <c r="ET255" s="23"/>
      <c r="EU255" s="23"/>
      <c r="EV255" s="23"/>
      <c r="EW255" s="23"/>
      <c r="EX255" s="23"/>
      <c r="EY255" s="23"/>
      <c r="EZ255" s="23"/>
      <c r="FA255" s="23"/>
      <c r="FB255" s="23"/>
      <c r="FC255" s="23"/>
      <c r="FD255" s="23"/>
      <c r="FE255" s="23"/>
      <c r="FF255" s="23"/>
      <c r="FG255" s="23"/>
      <c r="FH255" s="23"/>
      <c r="FI255" s="23"/>
      <c r="FJ255" s="23"/>
      <c r="FK255" s="23"/>
      <c r="FL255" s="23"/>
      <c r="FM255" s="23"/>
      <c r="FN255" s="23"/>
      <c r="FO255" s="23"/>
      <c r="FP255" s="23"/>
      <c r="FQ255" s="23"/>
      <c r="FR255" s="23"/>
      <c r="FS255" s="23"/>
      <c r="FT255" s="23"/>
      <c r="FU255" s="23"/>
      <c r="FV255" s="23"/>
      <c r="FW255" s="23"/>
      <c r="FX255" s="23"/>
      <c r="FY255" s="23"/>
      <c r="FZ255" s="23"/>
      <c r="GA255" s="23"/>
      <c r="GB255" s="23"/>
      <c r="GC255" s="23"/>
      <c r="GD255" s="23"/>
      <c r="GE255" s="23"/>
      <c r="GF255" s="23"/>
      <c r="GG255" s="23"/>
      <c r="GH255" s="23"/>
      <c r="GI255" s="23"/>
      <c r="GJ255" s="23"/>
      <c r="GK255" s="23"/>
      <c r="GL255" s="23"/>
      <c r="GM255" s="23"/>
      <c r="GN255" s="23"/>
      <c r="GO255" s="23"/>
      <c r="GP255" s="23"/>
      <c r="GQ255" s="23"/>
      <c r="GR255" s="23"/>
      <c r="GS255" s="23"/>
      <c r="GT255" s="23"/>
      <c r="GU255" s="23"/>
      <c r="GV255" s="23"/>
      <c r="GW255" s="23"/>
      <c r="GX255" s="23"/>
      <c r="GY255" s="23"/>
      <c r="GZ255" s="23"/>
      <c r="HA255" s="23"/>
      <c r="HB255" s="23"/>
      <c r="HC255" s="23"/>
      <c r="HD255" s="23"/>
      <c r="HE255" s="23"/>
      <c r="HF255" s="23"/>
      <c r="HG255" s="23"/>
      <c r="HH255" s="23"/>
      <c r="HI255" s="23"/>
      <c r="HJ255" s="23"/>
      <c r="HK255" s="23"/>
      <c r="HL255" s="23"/>
      <c r="HM255" s="23"/>
      <c r="HN255" s="23"/>
      <c r="HO255" s="23"/>
      <c r="HP255" s="23"/>
      <c r="HQ255" s="23"/>
      <c r="HR255" s="23"/>
      <c r="HS255" s="23"/>
      <c r="HT255" s="23"/>
      <c r="HU255" s="23"/>
      <c r="HV255" s="23"/>
      <c r="HW255" s="23"/>
    </row>
    <row r="256" spans="1:231" s="14" customFormat="1" ht="21" hidden="1" thickTop="1" thickBot="1">
      <c r="A256" s="608"/>
      <c r="B256" s="1477"/>
      <c r="C256" s="1478"/>
      <c r="D256" s="1478"/>
      <c r="E256" s="2278"/>
      <c r="F256" s="2333"/>
      <c r="G256" s="2333"/>
      <c r="H256" s="2333"/>
      <c r="I256" s="2333"/>
      <c r="J256" s="2333"/>
      <c r="K256" s="2333"/>
      <c r="L256" s="2124"/>
      <c r="M256" s="72"/>
      <c r="N256" s="72"/>
      <c r="O256" s="23"/>
      <c r="P256" s="23"/>
      <c r="Q256" s="23"/>
      <c r="R256" s="23"/>
      <c r="S256" s="23"/>
      <c r="T256" s="23"/>
      <c r="U256" s="23"/>
      <c r="V256" s="23"/>
      <c r="W256" s="23"/>
      <c r="X256" s="23"/>
      <c r="Y256" s="23"/>
      <c r="Z256" s="23"/>
      <c r="AA256" s="23"/>
      <c r="AB256" s="23"/>
      <c r="AC256" s="23"/>
      <c r="AD256" s="23"/>
      <c r="AE256" s="23"/>
      <c r="AF256" s="23"/>
      <c r="AG256" s="23"/>
      <c r="AH256" s="23"/>
      <c r="AI256" s="23"/>
      <c r="AJ256" s="23"/>
      <c r="AK256" s="23"/>
      <c r="AL256" s="23"/>
      <c r="AM256" s="23"/>
      <c r="AN256" s="23"/>
      <c r="AO256" s="23"/>
      <c r="AP256" s="23"/>
      <c r="AQ256" s="23"/>
      <c r="AR256" s="23"/>
      <c r="AS256" s="23"/>
      <c r="AT256" s="23"/>
      <c r="AU256" s="23"/>
      <c r="AV256" s="23"/>
      <c r="AW256" s="23"/>
      <c r="AX256" s="23"/>
      <c r="AY256" s="23"/>
      <c r="AZ256" s="23"/>
      <c r="BA256" s="23"/>
      <c r="BB256" s="23"/>
      <c r="BC256" s="23"/>
      <c r="BD256" s="23"/>
      <c r="BE256" s="23"/>
      <c r="BF256" s="23"/>
      <c r="BG256" s="23"/>
      <c r="BH256" s="23"/>
      <c r="BI256" s="23"/>
      <c r="BJ256" s="23"/>
      <c r="BK256" s="23"/>
      <c r="BL256" s="23"/>
      <c r="BM256" s="23"/>
      <c r="BN256" s="23"/>
      <c r="BO256" s="23"/>
      <c r="BP256" s="23"/>
      <c r="BQ256" s="23"/>
      <c r="BR256" s="23"/>
      <c r="BS256" s="23"/>
      <c r="BT256" s="23"/>
      <c r="BU256" s="23"/>
      <c r="BV256" s="23"/>
      <c r="BW256" s="23"/>
      <c r="BX256" s="23"/>
      <c r="BY256" s="23"/>
      <c r="BZ256" s="23"/>
      <c r="CA256" s="23"/>
      <c r="CB256" s="23"/>
      <c r="CC256" s="23"/>
      <c r="CD256" s="23"/>
      <c r="CE256" s="23"/>
      <c r="CF256" s="23"/>
      <c r="CG256" s="23"/>
      <c r="CH256" s="23"/>
      <c r="CI256" s="23"/>
      <c r="CJ256" s="23"/>
      <c r="CK256" s="23"/>
      <c r="CL256" s="23"/>
      <c r="CM256" s="23"/>
      <c r="CN256" s="23"/>
      <c r="CO256" s="23"/>
      <c r="CP256" s="23"/>
      <c r="CQ256" s="23"/>
      <c r="CR256" s="23"/>
      <c r="CS256" s="23"/>
      <c r="CT256" s="23"/>
      <c r="CU256" s="23"/>
      <c r="CV256" s="23"/>
      <c r="CW256" s="23"/>
      <c r="CX256" s="23"/>
      <c r="CY256" s="23"/>
      <c r="CZ256" s="23"/>
      <c r="DA256" s="23"/>
      <c r="DB256" s="23"/>
      <c r="DC256" s="23"/>
      <c r="DD256" s="23"/>
      <c r="DE256" s="23"/>
      <c r="DF256" s="23"/>
      <c r="DG256" s="23"/>
      <c r="DH256" s="23"/>
      <c r="DI256" s="23"/>
      <c r="DJ256" s="23"/>
      <c r="DK256" s="23"/>
      <c r="DL256" s="23"/>
      <c r="DM256" s="23"/>
      <c r="DN256" s="23"/>
      <c r="DO256" s="23"/>
      <c r="DP256" s="23"/>
      <c r="DQ256" s="23"/>
      <c r="DR256" s="23"/>
      <c r="DS256" s="23"/>
      <c r="DT256" s="23"/>
      <c r="DU256" s="23"/>
      <c r="DV256" s="23"/>
      <c r="DW256" s="23"/>
      <c r="DX256" s="23"/>
      <c r="DY256" s="23"/>
      <c r="DZ256" s="23"/>
      <c r="EA256" s="23"/>
      <c r="EB256" s="23"/>
      <c r="EC256" s="23"/>
      <c r="ED256" s="23"/>
      <c r="EE256" s="23"/>
      <c r="EF256" s="23"/>
      <c r="EG256" s="23"/>
      <c r="EH256" s="23"/>
      <c r="EI256" s="23"/>
      <c r="EJ256" s="23"/>
      <c r="EK256" s="23"/>
      <c r="EL256" s="23"/>
      <c r="EM256" s="23"/>
      <c r="EN256" s="23"/>
      <c r="EO256" s="23"/>
      <c r="EP256" s="23"/>
      <c r="EQ256" s="23"/>
      <c r="ER256" s="23"/>
      <c r="ES256" s="23"/>
      <c r="ET256" s="23"/>
      <c r="EU256" s="23"/>
      <c r="EV256" s="23"/>
      <c r="EW256" s="23"/>
      <c r="EX256" s="23"/>
      <c r="EY256" s="23"/>
      <c r="EZ256" s="23"/>
      <c r="FA256" s="23"/>
      <c r="FB256" s="23"/>
      <c r="FC256" s="23"/>
      <c r="FD256" s="23"/>
      <c r="FE256" s="23"/>
      <c r="FF256" s="23"/>
      <c r="FG256" s="23"/>
      <c r="FH256" s="23"/>
      <c r="FI256" s="23"/>
      <c r="FJ256" s="23"/>
      <c r="FK256" s="23"/>
      <c r="FL256" s="23"/>
      <c r="FM256" s="23"/>
      <c r="FN256" s="23"/>
      <c r="FO256" s="23"/>
      <c r="FP256" s="23"/>
      <c r="FQ256" s="23"/>
      <c r="FR256" s="23"/>
      <c r="FS256" s="23"/>
      <c r="FT256" s="23"/>
      <c r="FU256" s="23"/>
      <c r="FV256" s="23"/>
      <c r="FW256" s="23"/>
      <c r="FX256" s="23"/>
      <c r="FY256" s="23"/>
      <c r="FZ256" s="23"/>
      <c r="GA256" s="23"/>
      <c r="GB256" s="23"/>
      <c r="GC256" s="23"/>
      <c r="GD256" s="23"/>
      <c r="GE256" s="23"/>
      <c r="GF256" s="23"/>
      <c r="GG256" s="23"/>
      <c r="GH256" s="23"/>
      <c r="GI256" s="23"/>
      <c r="GJ256" s="23"/>
      <c r="GK256" s="23"/>
      <c r="GL256" s="23"/>
      <c r="GM256" s="23"/>
      <c r="GN256" s="23"/>
      <c r="GO256" s="23"/>
      <c r="GP256" s="23"/>
      <c r="GQ256" s="23"/>
      <c r="GR256" s="23"/>
      <c r="GS256" s="23"/>
      <c r="GT256" s="23"/>
      <c r="GU256" s="23"/>
      <c r="GV256" s="23"/>
      <c r="GW256" s="23"/>
      <c r="GX256" s="23"/>
      <c r="GY256" s="23"/>
      <c r="GZ256" s="23"/>
      <c r="HA256" s="23"/>
      <c r="HB256" s="23"/>
      <c r="HC256" s="23"/>
      <c r="HD256" s="23"/>
      <c r="HE256" s="23"/>
      <c r="HF256" s="23"/>
      <c r="HG256" s="23"/>
      <c r="HH256" s="23"/>
      <c r="HI256" s="23"/>
      <c r="HJ256" s="23"/>
      <c r="HK256" s="23"/>
      <c r="HL256" s="23"/>
      <c r="HM256" s="23"/>
      <c r="HN256" s="23"/>
      <c r="HO256" s="23"/>
      <c r="HP256" s="23"/>
      <c r="HQ256" s="23"/>
      <c r="HR256" s="23"/>
      <c r="HS256" s="23"/>
      <c r="HT256" s="23"/>
      <c r="HU256" s="23"/>
      <c r="HV256" s="23"/>
      <c r="HW256" s="23"/>
    </row>
    <row r="257" spans="1:231" s="14" customFormat="1" ht="20.25" hidden="1" thickTop="1">
      <c r="A257" s="608"/>
      <c r="B257" s="2271" t="s">
        <v>3744</v>
      </c>
      <c r="C257" s="2272" t="s">
        <v>4582</v>
      </c>
      <c r="D257" s="2272">
        <v>44839</v>
      </c>
      <c r="E257" s="2273">
        <v>44851</v>
      </c>
      <c r="F257" s="2346" t="s">
        <v>2151</v>
      </c>
      <c r="G257" s="1535" t="s">
        <v>4909</v>
      </c>
      <c r="H257" s="1535">
        <f>H255+7</f>
        <v>44855</v>
      </c>
      <c r="I257" s="2343">
        <f>H257+23</f>
        <v>44878</v>
      </c>
      <c r="J257" s="2343">
        <f>H257+27</f>
        <v>44882</v>
      </c>
      <c r="K257" s="2343">
        <f>H257+30</f>
        <v>44885</v>
      </c>
      <c r="L257" s="2124"/>
      <c r="M257" s="72"/>
      <c r="N257" s="72"/>
      <c r="O257" s="23"/>
      <c r="P257" s="23"/>
      <c r="Q257" s="23"/>
      <c r="R257" s="23"/>
      <c r="S257" s="23"/>
      <c r="T257" s="23"/>
      <c r="U257" s="23"/>
      <c r="V257" s="23"/>
      <c r="W257" s="23"/>
      <c r="X257" s="23"/>
      <c r="Y257" s="23"/>
      <c r="Z257" s="23"/>
      <c r="AA257" s="23"/>
      <c r="AB257" s="23"/>
      <c r="AC257" s="23"/>
      <c r="AD257" s="23"/>
      <c r="AE257" s="23"/>
      <c r="AF257" s="23"/>
      <c r="AG257" s="23"/>
      <c r="AH257" s="23"/>
      <c r="AI257" s="23"/>
      <c r="AJ257" s="23"/>
      <c r="AK257" s="23"/>
      <c r="AL257" s="23"/>
      <c r="AM257" s="23"/>
      <c r="AN257" s="23"/>
      <c r="AO257" s="23"/>
      <c r="AP257" s="23"/>
      <c r="AQ257" s="23"/>
      <c r="AR257" s="23"/>
      <c r="AS257" s="23"/>
      <c r="AT257" s="23"/>
      <c r="AU257" s="23"/>
      <c r="AV257" s="23"/>
      <c r="AW257" s="23"/>
      <c r="AX257" s="23"/>
      <c r="AY257" s="23"/>
      <c r="AZ257" s="23"/>
      <c r="BA257" s="23"/>
      <c r="BB257" s="23"/>
      <c r="BC257" s="23"/>
      <c r="BD257" s="23"/>
      <c r="BE257" s="23"/>
      <c r="BF257" s="23"/>
      <c r="BG257" s="23"/>
      <c r="BH257" s="23"/>
      <c r="BI257" s="23"/>
      <c r="BJ257" s="23"/>
      <c r="BK257" s="23"/>
      <c r="BL257" s="23"/>
      <c r="BM257" s="23"/>
      <c r="BN257" s="23"/>
      <c r="BO257" s="23"/>
      <c r="BP257" s="23"/>
      <c r="BQ257" s="23"/>
      <c r="BR257" s="23"/>
      <c r="BS257" s="23"/>
      <c r="BT257" s="23"/>
      <c r="BU257" s="23"/>
      <c r="BV257" s="23"/>
      <c r="BW257" s="23"/>
      <c r="BX257" s="23"/>
      <c r="BY257" s="23"/>
      <c r="BZ257" s="23"/>
      <c r="CA257" s="23"/>
      <c r="CB257" s="23"/>
      <c r="CC257" s="23"/>
      <c r="CD257" s="23"/>
      <c r="CE257" s="23"/>
      <c r="CF257" s="23"/>
      <c r="CG257" s="23"/>
      <c r="CH257" s="23"/>
      <c r="CI257" s="23"/>
      <c r="CJ257" s="23"/>
      <c r="CK257" s="23"/>
      <c r="CL257" s="23"/>
      <c r="CM257" s="23"/>
      <c r="CN257" s="23"/>
      <c r="CO257" s="23"/>
      <c r="CP257" s="23"/>
      <c r="CQ257" s="23"/>
      <c r="CR257" s="23"/>
      <c r="CS257" s="23"/>
      <c r="CT257" s="23"/>
      <c r="CU257" s="23"/>
      <c r="CV257" s="23"/>
      <c r="CW257" s="23"/>
      <c r="CX257" s="23"/>
      <c r="CY257" s="23"/>
      <c r="CZ257" s="23"/>
      <c r="DA257" s="23"/>
      <c r="DB257" s="23"/>
      <c r="DC257" s="23"/>
      <c r="DD257" s="23"/>
      <c r="DE257" s="23"/>
      <c r="DF257" s="23"/>
      <c r="DG257" s="23"/>
      <c r="DH257" s="23"/>
      <c r="DI257" s="23"/>
      <c r="DJ257" s="23"/>
      <c r="DK257" s="23"/>
      <c r="DL257" s="23"/>
      <c r="DM257" s="23"/>
      <c r="DN257" s="23"/>
      <c r="DO257" s="23"/>
      <c r="DP257" s="23"/>
      <c r="DQ257" s="23"/>
      <c r="DR257" s="23"/>
      <c r="DS257" s="23"/>
      <c r="DT257" s="23"/>
      <c r="DU257" s="23"/>
      <c r="DV257" s="23"/>
      <c r="DW257" s="23"/>
      <c r="DX257" s="23"/>
      <c r="DY257" s="23"/>
      <c r="DZ257" s="23"/>
      <c r="EA257" s="23"/>
      <c r="EB257" s="23"/>
      <c r="EC257" s="23"/>
      <c r="ED257" s="23"/>
      <c r="EE257" s="23"/>
      <c r="EF257" s="23"/>
      <c r="EG257" s="23"/>
      <c r="EH257" s="23"/>
      <c r="EI257" s="23"/>
      <c r="EJ257" s="23"/>
      <c r="EK257" s="23"/>
      <c r="EL257" s="23"/>
      <c r="EM257" s="23"/>
      <c r="EN257" s="23"/>
      <c r="EO257" s="23"/>
      <c r="EP257" s="23"/>
      <c r="EQ257" s="23"/>
      <c r="ER257" s="23"/>
      <c r="ES257" s="23"/>
      <c r="ET257" s="23"/>
      <c r="EU257" s="23"/>
      <c r="EV257" s="23"/>
      <c r="EW257" s="23"/>
      <c r="EX257" s="23"/>
      <c r="EY257" s="23"/>
      <c r="EZ257" s="23"/>
      <c r="FA257" s="23"/>
      <c r="FB257" s="23"/>
      <c r="FC257" s="23"/>
      <c r="FD257" s="23"/>
      <c r="FE257" s="23"/>
      <c r="FF257" s="23"/>
      <c r="FG257" s="23"/>
      <c r="FH257" s="23"/>
      <c r="FI257" s="23"/>
      <c r="FJ257" s="23"/>
      <c r="FK257" s="23"/>
      <c r="FL257" s="23"/>
      <c r="FM257" s="23"/>
      <c r="FN257" s="23"/>
      <c r="FO257" s="23"/>
      <c r="FP257" s="23"/>
      <c r="FQ257" s="23"/>
      <c r="FR257" s="23"/>
      <c r="FS257" s="23"/>
      <c r="FT257" s="23"/>
      <c r="FU257" s="23"/>
      <c r="FV257" s="23"/>
      <c r="FW257" s="23"/>
      <c r="FX257" s="23"/>
      <c r="FY257" s="23"/>
      <c r="FZ257" s="23"/>
      <c r="GA257" s="23"/>
      <c r="GB257" s="23"/>
      <c r="GC257" s="23"/>
      <c r="GD257" s="23"/>
      <c r="GE257" s="23"/>
      <c r="GF257" s="23"/>
      <c r="GG257" s="23"/>
      <c r="GH257" s="23"/>
      <c r="GI257" s="23"/>
      <c r="GJ257" s="23"/>
      <c r="GK257" s="23"/>
      <c r="GL257" s="23"/>
      <c r="GM257" s="23"/>
      <c r="GN257" s="23"/>
      <c r="GO257" s="23"/>
      <c r="GP257" s="23"/>
      <c r="GQ257" s="23"/>
      <c r="GR257" s="23"/>
      <c r="GS257" s="23"/>
      <c r="GT257" s="23"/>
      <c r="GU257" s="23"/>
      <c r="GV257" s="23"/>
      <c r="GW257" s="23"/>
      <c r="GX257" s="23"/>
      <c r="GY257" s="23"/>
      <c r="GZ257" s="23"/>
      <c r="HA257" s="23"/>
      <c r="HB257" s="23"/>
      <c r="HC257" s="23"/>
      <c r="HD257" s="23"/>
      <c r="HE257" s="23"/>
      <c r="HF257" s="23"/>
      <c r="HG257" s="23"/>
      <c r="HH257" s="23"/>
      <c r="HI257" s="23"/>
      <c r="HJ257" s="23"/>
      <c r="HK257" s="23"/>
      <c r="HL257" s="23"/>
      <c r="HM257" s="23"/>
      <c r="HN257" s="23"/>
      <c r="HO257" s="23"/>
      <c r="HP257" s="23"/>
      <c r="HQ257" s="23"/>
      <c r="HR257" s="23"/>
      <c r="HS257" s="23"/>
      <c r="HT257" s="23"/>
      <c r="HU257" s="23"/>
      <c r="HV257" s="23"/>
      <c r="HW257" s="23"/>
    </row>
    <row r="258" spans="1:231" s="14" customFormat="1" ht="20.25" hidden="1" thickBot="1">
      <c r="A258" s="608"/>
      <c r="B258" s="1477"/>
      <c r="C258" s="1478"/>
      <c r="D258" s="1478"/>
      <c r="E258" s="2278"/>
      <c r="F258" s="2349" t="s">
        <v>5085</v>
      </c>
      <c r="G258" s="2333"/>
      <c r="H258" s="2333"/>
      <c r="I258" s="2333"/>
      <c r="J258" s="2333"/>
      <c r="K258" s="2333"/>
      <c r="L258" s="2124"/>
      <c r="M258" s="72"/>
      <c r="N258" s="72"/>
      <c r="O258" s="23"/>
      <c r="P258" s="23"/>
      <c r="Q258" s="23"/>
      <c r="R258" s="23"/>
      <c r="S258" s="23"/>
      <c r="T258" s="23"/>
      <c r="U258" s="23"/>
      <c r="V258" s="23"/>
      <c r="W258" s="23"/>
      <c r="X258" s="23"/>
      <c r="Y258" s="23"/>
      <c r="Z258" s="23"/>
      <c r="AA258" s="23"/>
      <c r="AB258" s="23"/>
      <c r="AC258" s="23"/>
      <c r="AD258" s="23"/>
      <c r="AE258" s="23"/>
      <c r="AF258" s="23"/>
      <c r="AG258" s="23"/>
      <c r="AH258" s="23"/>
      <c r="AI258" s="23"/>
      <c r="AJ258" s="23"/>
      <c r="AK258" s="23"/>
      <c r="AL258" s="23"/>
      <c r="AM258" s="23"/>
      <c r="AN258" s="23"/>
      <c r="AO258" s="23"/>
      <c r="AP258" s="23"/>
      <c r="AQ258" s="23"/>
      <c r="AR258" s="23"/>
      <c r="AS258" s="23"/>
      <c r="AT258" s="23"/>
      <c r="AU258" s="23"/>
      <c r="AV258" s="23"/>
      <c r="AW258" s="23"/>
      <c r="AX258" s="23"/>
      <c r="AY258" s="23"/>
      <c r="AZ258" s="23"/>
      <c r="BA258" s="23"/>
      <c r="BB258" s="23"/>
      <c r="BC258" s="23"/>
      <c r="BD258" s="23"/>
      <c r="BE258" s="23"/>
      <c r="BF258" s="23"/>
      <c r="BG258" s="23"/>
      <c r="BH258" s="23"/>
      <c r="BI258" s="23"/>
      <c r="BJ258" s="23"/>
      <c r="BK258" s="23"/>
      <c r="BL258" s="23"/>
      <c r="BM258" s="23"/>
      <c r="BN258" s="23"/>
      <c r="BO258" s="23"/>
      <c r="BP258" s="23"/>
      <c r="BQ258" s="23"/>
      <c r="BR258" s="23"/>
      <c r="BS258" s="23"/>
      <c r="BT258" s="23"/>
      <c r="BU258" s="23"/>
      <c r="BV258" s="23"/>
      <c r="BW258" s="23"/>
      <c r="BX258" s="23"/>
      <c r="BY258" s="23"/>
      <c r="BZ258" s="23"/>
      <c r="CA258" s="23"/>
      <c r="CB258" s="23"/>
      <c r="CC258" s="23"/>
      <c r="CD258" s="23"/>
      <c r="CE258" s="23"/>
      <c r="CF258" s="23"/>
      <c r="CG258" s="23"/>
      <c r="CH258" s="23"/>
      <c r="CI258" s="23"/>
      <c r="CJ258" s="23"/>
      <c r="CK258" s="23"/>
      <c r="CL258" s="23"/>
      <c r="CM258" s="23"/>
      <c r="CN258" s="23"/>
      <c r="CO258" s="23"/>
      <c r="CP258" s="23"/>
      <c r="CQ258" s="23"/>
      <c r="CR258" s="23"/>
      <c r="CS258" s="23"/>
      <c r="CT258" s="23"/>
      <c r="CU258" s="23"/>
      <c r="CV258" s="23"/>
      <c r="CW258" s="23"/>
      <c r="CX258" s="23"/>
      <c r="CY258" s="23"/>
      <c r="CZ258" s="23"/>
      <c r="DA258" s="23"/>
      <c r="DB258" s="23"/>
      <c r="DC258" s="23"/>
      <c r="DD258" s="23"/>
      <c r="DE258" s="23"/>
      <c r="DF258" s="23"/>
      <c r="DG258" s="23"/>
      <c r="DH258" s="23"/>
      <c r="DI258" s="23"/>
      <c r="DJ258" s="23"/>
      <c r="DK258" s="23"/>
      <c r="DL258" s="23"/>
      <c r="DM258" s="23"/>
      <c r="DN258" s="23"/>
      <c r="DO258" s="23"/>
      <c r="DP258" s="23"/>
      <c r="DQ258" s="23"/>
      <c r="DR258" s="23"/>
      <c r="DS258" s="23"/>
      <c r="DT258" s="23"/>
      <c r="DU258" s="23"/>
      <c r="DV258" s="23"/>
      <c r="DW258" s="23"/>
      <c r="DX258" s="23"/>
      <c r="DY258" s="23"/>
      <c r="DZ258" s="23"/>
      <c r="EA258" s="23"/>
      <c r="EB258" s="23"/>
      <c r="EC258" s="23"/>
      <c r="ED258" s="23"/>
      <c r="EE258" s="23"/>
      <c r="EF258" s="23"/>
      <c r="EG258" s="23"/>
      <c r="EH258" s="23"/>
      <c r="EI258" s="23"/>
      <c r="EJ258" s="23"/>
      <c r="EK258" s="23"/>
      <c r="EL258" s="23"/>
      <c r="EM258" s="23"/>
      <c r="EN258" s="23"/>
      <c r="EO258" s="23"/>
      <c r="EP258" s="23"/>
      <c r="EQ258" s="23"/>
      <c r="ER258" s="23"/>
      <c r="ES258" s="23"/>
      <c r="ET258" s="23"/>
      <c r="EU258" s="23"/>
      <c r="EV258" s="23"/>
      <c r="EW258" s="23"/>
      <c r="EX258" s="23"/>
      <c r="EY258" s="23"/>
      <c r="EZ258" s="23"/>
      <c r="FA258" s="23"/>
      <c r="FB258" s="23"/>
      <c r="FC258" s="23"/>
      <c r="FD258" s="23"/>
      <c r="FE258" s="23"/>
      <c r="FF258" s="23"/>
      <c r="FG258" s="23"/>
      <c r="FH258" s="23"/>
      <c r="FI258" s="23"/>
      <c r="FJ258" s="23"/>
      <c r="FK258" s="23"/>
      <c r="FL258" s="23"/>
      <c r="FM258" s="23"/>
      <c r="FN258" s="23"/>
      <c r="FO258" s="23"/>
      <c r="FP258" s="23"/>
      <c r="FQ258" s="23"/>
      <c r="FR258" s="23"/>
      <c r="FS258" s="23"/>
      <c r="FT258" s="23"/>
      <c r="FU258" s="23"/>
      <c r="FV258" s="23"/>
      <c r="FW258" s="23"/>
      <c r="FX258" s="23"/>
      <c r="FY258" s="23"/>
      <c r="FZ258" s="23"/>
      <c r="GA258" s="23"/>
      <c r="GB258" s="23"/>
      <c r="GC258" s="23"/>
      <c r="GD258" s="23"/>
      <c r="GE258" s="23"/>
      <c r="GF258" s="23"/>
      <c r="GG258" s="23"/>
      <c r="GH258" s="23"/>
      <c r="GI258" s="23"/>
      <c r="GJ258" s="23"/>
      <c r="GK258" s="23"/>
      <c r="GL258" s="23"/>
      <c r="GM258" s="23"/>
      <c r="GN258" s="23"/>
      <c r="GO258" s="23"/>
      <c r="GP258" s="23"/>
      <c r="GQ258" s="23"/>
      <c r="GR258" s="23"/>
      <c r="GS258" s="23"/>
      <c r="GT258" s="23"/>
      <c r="GU258" s="23"/>
      <c r="GV258" s="23"/>
      <c r="GW258" s="23"/>
      <c r="GX258" s="23"/>
      <c r="GY258" s="23"/>
      <c r="GZ258" s="23"/>
      <c r="HA258" s="23"/>
      <c r="HB258" s="23"/>
      <c r="HC258" s="23"/>
      <c r="HD258" s="23"/>
      <c r="HE258" s="23"/>
      <c r="HF258" s="23"/>
      <c r="HG258" s="23"/>
      <c r="HH258" s="23"/>
      <c r="HI258" s="23"/>
      <c r="HJ258" s="23"/>
      <c r="HK258" s="23"/>
      <c r="HL258" s="23"/>
      <c r="HM258" s="23"/>
      <c r="HN258" s="23"/>
      <c r="HO258" s="23"/>
      <c r="HP258" s="23"/>
      <c r="HQ258" s="23"/>
      <c r="HR258" s="23"/>
      <c r="HS258" s="23"/>
      <c r="HT258" s="23"/>
      <c r="HU258" s="23"/>
      <c r="HV258" s="23"/>
      <c r="HW258" s="23"/>
    </row>
    <row r="259" spans="1:231" s="14" customFormat="1" ht="20.25" hidden="1" thickTop="1">
      <c r="A259" s="608"/>
      <c r="B259" s="2271" t="s">
        <v>2442</v>
      </c>
      <c r="C259" s="2272" t="s">
        <v>4583</v>
      </c>
      <c r="D259" s="2272">
        <v>44848</v>
      </c>
      <c r="E259" s="2273">
        <v>44857</v>
      </c>
      <c r="F259" s="1535" t="s">
        <v>5092</v>
      </c>
      <c r="G259" s="1535" t="s">
        <v>5093</v>
      </c>
      <c r="H259" s="1535">
        <f>H257+7</f>
        <v>44862</v>
      </c>
      <c r="I259" s="2332">
        <f t="shared" ref="I259" si="171">H259+23</f>
        <v>44885</v>
      </c>
      <c r="J259" s="2332">
        <f t="shared" ref="J259" si="172">H259+27</f>
        <v>44889</v>
      </c>
      <c r="K259" s="2332">
        <f t="shared" ref="K259" si="173">H259+30</f>
        <v>44892</v>
      </c>
      <c r="L259" s="2124"/>
      <c r="M259" s="72"/>
      <c r="N259" s="72"/>
      <c r="O259" s="23"/>
      <c r="P259" s="23"/>
      <c r="Q259" s="23"/>
      <c r="R259" s="23"/>
      <c r="S259" s="23"/>
      <c r="T259" s="23"/>
      <c r="U259" s="23"/>
      <c r="V259" s="23"/>
      <c r="W259" s="23"/>
      <c r="X259" s="23"/>
      <c r="Y259" s="23"/>
      <c r="Z259" s="23"/>
      <c r="AA259" s="23"/>
      <c r="AB259" s="23"/>
      <c r="AC259" s="23"/>
      <c r="AD259" s="23"/>
      <c r="AE259" s="23"/>
      <c r="AF259" s="23"/>
      <c r="AG259" s="23"/>
      <c r="AH259" s="23"/>
      <c r="AI259" s="23"/>
      <c r="AJ259" s="23"/>
      <c r="AK259" s="23"/>
      <c r="AL259" s="23"/>
      <c r="AM259" s="23"/>
      <c r="AN259" s="23"/>
      <c r="AO259" s="23"/>
      <c r="AP259" s="23"/>
      <c r="AQ259" s="23"/>
      <c r="AR259" s="23"/>
      <c r="AS259" s="23"/>
      <c r="AT259" s="23"/>
      <c r="AU259" s="23"/>
      <c r="AV259" s="23"/>
      <c r="AW259" s="23"/>
      <c r="AX259" s="23"/>
      <c r="AY259" s="23"/>
      <c r="AZ259" s="23"/>
      <c r="BA259" s="23"/>
      <c r="BB259" s="23"/>
      <c r="BC259" s="23"/>
      <c r="BD259" s="23"/>
      <c r="BE259" s="23"/>
      <c r="BF259" s="23"/>
      <c r="BG259" s="23"/>
      <c r="BH259" s="23"/>
      <c r="BI259" s="23"/>
      <c r="BJ259" s="23"/>
      <c r="BK259" s="23"/>
      <c r="BL259" s="23"/>
      <c r="BM259" s="23"/>
      <c r="BN259" s="23"/>
      <c r="BO259" s="23"/>
      <c r="BP259" s="23"/>
      <c r="BQ259" s="23"/>
      <c r="BR259" s="23"/>
      <c r="BS259" s="23"/>
      <c r="BT259" s="23"/>
      <c r="BU259" s="23"/>
      <c r="BV259" s="23"/>
      <c r="BW259" s="23"/>
      <c r="BX259" s="23"/>
      <c r="BY259" s="23"/>
      <c r="BZ259" s="23"/>
      <c r="CA259" s="23"/>
      <c r="CB259" s="23"/>
      <c r="CC259" s="23"/>
      <c r="CD259" s="23"/>
      <c r="CE259" s="23"/>
      <c r="CF259" s="23"/>
      <c r="CG259" s="23"/>
      <c r="CH259" s="23"/>
      <c r="CI259" s="23"/>
      <c r="CJ259" s="23"/>
      <c r="CK259" s="23"/>
      <c r="CL259" s="23"/>
      <c r="CM259" s="23"/>
      <c r="CN259" s="23"/>
      <c r="CO259" s="23"/>
      <c r="CP259" s="23"/>
      <c r="CQ259" s="23"/>
      <c r="CR259" s="23"/>
      <c r="CS259" s="23"/>
      <c r="CT259" s="23"/>
      <c r="CU259" s="23"/>
      <c r="CV259" s="23"/>
      <c r="CW259" s="23"/>
      <c r="CX259" s="23"/>
      <c r="CY259" s="23"/>
      <c r="CZ259" s="23"/>
      <c r="DA259" s="23"/>
      <c r="DB259" s="23"/>
      <c r="DC259" s="23"/>
      <c r="DD259" s="23"/>
      <c r="DE259" s="23"/>
      <c r="DF259" s="23"/>
      <c r="DG259" s="23"/>
      <c r="DH259" s="23"/>
      <c r="DI259" s="23"/>
      <c r="DJ259" s="23"/>
      <c r="DK259" s="23"/>
      <c r="DL259" s="23"/>
      <c r="DM259" s="23"/>
      <c r="DN259" s="23"/>
      <c r="DO259" s="23"/>
      <c r="DP259" s="23"/>
      <c r="DQ259" s="23"/>
      <c r="DR259" s="23"/>
      <c r="DS259" s="23"/>
      <c r="DT259" s="23"/>
      <c r="DU259" s="23"/>
      <c r="DV259" s="23"/>
      <c r="DW259" s="23"/>
      <c r="DX259" s="23"/>
      <c r="DY259" s="23"/>
      <c r="DZ259" s="23"/>
      <c r="EA259" s="23"/>
      <c r="EB259" s="23"/>
      <c r="EC259" s="23"/>
      <c r="ED259" s="23"/>
      <c r="EE259" s="23"/>
      <c r="EF259" s="23"/>
      <c r="EG259" s="23"/>
      <c r="EH259" s="23"/>
      <c r="EI259" s="23"/>
      <c r="EJ259" s="23"/>
      <c r="EK259" s="23"/>
      <c r="EL259" s="23"/>
      <c r="EM259" s="23"/>
      <c r="EN259" s="23"/>
      <c r="EO259" s="23"/>
      <c r="EP259" s="23"/>
      <c r="EQ259" s="23"/>
      <c r="ER259" s="23"/>
      <c r="ES259" s="23"/>
      <c r="ET259" s="23"/>
      <c r="EU259" s="23"/>
      <c r="EV259" s="23"/>
      <c r="EW259" s="23"/>
      <c r="EX259" s="23"/>
      <c r="EY259" s="23"/>
      <c r="EZ259" s="23"/>
      <c r="FA259" s="23"/>
      <c r="FB259" s="23"/>
      <c r="FC259" s="23"/>
      <c r="FD259" s="23"/>
      <c r="FE259" s="23"/>
      <c r="FF259" s="23"/>
      <c r="FG259" s="23"/>
      <c r="FH259" s="23"/>
      <c r="FI259" s="23"/>
      <c r="FJ259" s="23"/>
      <c r="FK259" s="23"/>
      <c r="FL259" s="23"/>
      <c r="FM259" s="23"/>
      <c r="FN259" s="23"/>
      <c r="FO259" s="23"/>
      <c r="FP259" s="23"/>
      <c r="FQ259" s="23"/>
      <c r="FR259" s="23"/>
      <c r="FS259" s="23"/>
      <c r="FT259" s="23"/>
      <c r="FU259" s="23"/>
      <c r="FV259" s="23"/>
      <c r="FW259" s="23"/>
      <c r="FX259" s="23"/>
      <c r="FY259" s="23"/>
      <c r="FZ259" s="23"/>
      <c r="GA259" s="23"/>
      <c r="GB259" s="23"/>
      <c r="GC259" s="23"/>
      <c r="GD259" s="23"/>
      <c r="GE259" s="23"/>
      <c r="GF259" s="23"/>
      <c r="GG259" s="23"/>
      <c r="GH259" s="23"/>
      <c r="GI259" s="23"/>
      <c r="GJ259" s="23"/>
      <c r="GK259" s="23"/>
      <c r="GL259" s="23"/>
      <c r="GM259" s="23"/>
      <c r="GN259" s="23"/>
      <c r="GO259" s="23"/>
      <c r="GP259" s="23"/>
      <c r="GQ259" s="23"/>
      <c r="GR259" s="23"/>
      <c r="GS259" s="23"/>
      <c r="GT259" s="23"/>
      <c r="GU259" s="23"/>
      <c r="GV259" s="23"/>
      <c r="GW259" s="23"/>
      <c r="GX259" s="23"/>
      <c r="GY259" s="23"/>
      <c r="GZ259" s="23"/>
      <c r="HA259" s="23"/>
      <c r="HB259" s="23"/>
      <c r="HC259" s="23"/>
      <c r="HD259" s="23"/>
      <c r="HE259" s="23"/>
      <c r="HF259" s="23"/>
      <c r="HG259" s="23"/>
      <c r="HH259" s="23"/>
      <c r="HI259" s="23"/>
      <c r="HJ259" s="23"/>
      <c r="HK259" s="23"/>
      <c r="HL259" s="23"/>
      <c r="HM259" s="23"/>
      <c r="HN259" s="23"/>
      <c r="HO259" s="23"/>
      <c r="HP259" s="23"/>
      <c r="HQ259" s="23"/>
      <c r="HR259" s="23"/>
      <c r="HS259" s="23"/>
      <c r="HT259" s="23"/>
      <c r="HU259" s="23"/>
      <c r="HV259" s="23"/>
      <c r="HW259" s="23"/>
    </row>
    <row r="260" spans="1:231" s="14" customFormat="1" ht="20.25" hidden="1" thickBot="1">
      <c r="A260" s="608"/>
      <c r="B260" s="1477"/>
      <c r="C260" s="1478"/>
      <c r="D260" s="1478"/>
      <c r="E260" s="2278"/>
      <c r="F260" s="2350" t="s">
        <v>5085</v>
      </c>
      <c r="G260" s="2333"/>
      <c r="H260" s="2333"/>
      <c r="I260" s="2333"/>
      <c r="J260" s="2333"/>
      <c r="K260" s="2333"/>
      <c r="L260" s="2124"/>
      <c r="M260" s="72"/>
      <c r="N260" s="72"/>
      <c r="O260" s="23"/>
      <c r="P260" s="23"/>
      <c r="Q260" s="23"/>
      <c r="R260" s="23"/>
      <c r="S260" s="23"/>
      <c r="T260" s="23"/>
      <c r="U260" s="23"/>
      <c r="V260" s="23"/>
      <c r="W260" s="23"/>
      <c r="X260" s="23"/>
      <c r="Y260" s="23"/>
      <c r="Z260" s="23"/>
      <c r="AA260" s="23"/>
      <c r="AB260" s="23"/>
      <c r="AC260" s="23"/>
      <c r="AD260" s="23"/>
      <c r="AE260" s="23"/>
      <c r="AF260" s="23"/>
      <c r="AG260" s="23"/>
      <c r="AH260" s="23"/>
      <c r="AI260" s="23"/>
      <c r="AJ260" s="23"/>
      <c r="AK260" s="23"/>
      <c r="AL260" s="23"/>
      <c r="AM260" s="23"/>
      <c r="AN260" s="23"/>
      <c r="AO260" s="23"/>
      <c r="AP260" s="23"/>
      <c r="AQ260" s="23"/>
      <c r="AR260" s="23"/>
      <c r="AS260" s="23"/>
      <c r="AT260" s="23"/>
      <c r="AU260" s="23"/>
      <c r="AV260" s="23"/>
      <c r="AW260" s="23"/>
      <c r="AX260" s="23"/>
      <c r="AY260" s="23"/>
      <c r="AZ260" s="23"/>
      <c r="BA260" s="23"/>
      <c r="BB260" s="23"/>
      <c r="BC260" s="23"/>
      <c r="BD260" s="23"/>
      <c r="BE260" s="23"/>
      <c r="BF260" s="23"/>
      <c r="BG260" s="23"/>
      <c r="BH260" s="23"/>
      <c r="BI260" s="23"/>
      <c r="BJ260" s="23"/>
      <c r="BK260" s="23"/>
      <c r="BL260" s="23"/>
      <c r="BM260" s="23"/>
      <c r="BN260" s="23"/>
      <c r="BO260" s="23"/>
      <c r="BP260" s="23"/>
      <c r="BQ260" s="23"/>
      <c r="BR260" s="23"/>
      <c r="BS260" s="23"/>
      <c r="BT260" s="23"/>
      <c r="BU260" s="23"/>
      <c r="BV260" s="23"/>
      <c r="BW260" s="23"/>
      <c r="BX260" s="23"/>
      <c r="BY260" s="23"/>
      <c r="BZ260" s="23"/>
      <c r="CA260" s="23"/>
      <c r="CB260" s="23"/>
      <c r="CC260" s="23"/>
      <c r="CD260" s="23"/>
      <c r="CE260" s="23"/>
      <c r="CF260" s="23"/>
      <c r="CG260" s="23"/>
      <c r="CH260" s="23"/>
      <c r="CI260" s="23"/>
      <c r="CJ260" s="23"/>
      <c r="CK260" s="23"/>
      <c r="CL260" s="23"/>
      <c r="CM260" s="23"/>
      <c r="CN260" s="23"/>
      <c r="CO260" s="23"/>
      <c r="CP260" s="23"/>
      <c r="CQ260" s="23"/>
      <c r="CR260" s="23"/>
      <c r="CS260" s="23"/>
      <c r="CT260" s="23"/>
      <c r="CU260" s="23"/>
      <c r="CV260" s="23"/>
      <c r="CW260" s="23"/>
      <c r="CX260" s="23"/>
      <c r="CY260" s="23"/>
      <c r="CZ260" s="23"/>
      <c r="DA260" s="23"/>
      <c r="DB260" s="23"/>
      <c r="DC260" s="23"/>
      <c r="DD260" s="23"/>
      <c r="DE260" s="23"/>
      <c r="DF260" s="23"/>
      <c r="DG260" s="23"/>
      <c r="DH260" s="23"/>
      <c r="DI260" s="23"/>
      <c r="DJ260" s="23"/>
      <c r="DK260" s="23"/>
      <c r="DL260" s="23"/>
      <c r="DM260" s="23"/>
      <c r="DN260" s="23"/>
      <c r="DO260" s="23"/>
      <c r="DP260" s="23"/>
      <c r="DQ260" s="23"/>
      <c r="DR260" s="23"/>
      <c r="DS260" s="23"/>
      <c r="DT260" s="23"/>
      <c r="DU260" s="23"/>
      <c r="DV260" s="23"/>
      <c r="DW260" s="23"/>
      <c r="DX260" s="23"/>
      <c r="DY260" s="23"/>
      <c r="DZ260" s="23"/>
      <c r="EA260" s="23"/>
      <c r="EB260" s="23"/>
      <c r="EC260" s="23"/>
      <c r="ED260" s="23"/>
      <c r="EE260" s="23"/>
      <c r="EF260" s="23"/>
      <c r="EG260" s="23"/>
      <c r="EH260" s="23"/>
      <c r="EI260" s="23"/>
      <c r="EJ260" s="23"/>
      <c r="EK260" s="23"/>
      <c r="EL260" s="23"/>
      <c r="EM260" s="23"/>
      <c r="EN260" s="23"/>
      <c r="EO260" s="23"/>
      <c r="EP260" s="23"/>
      <c r="EQ260" s="23"/>
      <c r="ER260" s="23"/>
      <c r="ES260" s="23"/>
      <c r="ET260" s="23"/>
      <c r="EU260" s="23"/>
      <c r="EV260" s="23"/>
      <c r="EW260" s="23"/>
      <c r="EX260" s="23"/>
      <c r="EY260" s="23"/>
      <c r="EZ260" s="23"/>
      <c r="FA260" s="23"/>
      <c r="FB260" s="23"/>
      <c r="FC260" s="23"/>
      <c r="FD260" s="23"/>
      <c r="FE260" s="23"/>
      <c r="FF260" s="23"/>
      <c r="FG260" s="23"/>
      <c r="FH260" s="23"/>
      <c r="FI260" s="23"/>
      <c r="FJ260" s="23"/>
      <c r="FK260" s="23"/>
      <c r="FL260" s="23"/>
      <c r="FM260" s="23"/>
      <c r="FN260" s="23"/>
      <c r="FO260" s="23"/>
      <c r="FP260" s="23"/>
      <c r="FQ260" s="23"/>
      <c r="FR260" s="23"/>
      <c r="FS260" s="23"/>
      <c r="FT260" s="23"/>
      <c r="FU260" s="23"/>
      <c r="FV260" s="23"/>
      <c r="FW260" s="23"/>
      <c r="FX260" s="23"/>
      <c r="FY260" s="23"/>
      <c r="FZ260" s="23"/>
      <c r="GA260" s="23"/>
      <c r="GB260" s="23"/>
      <c r="GC260" s="23"/>
      <c r="GD260" s="23"/>
      <c r="GE260" s="23"/>
      <c r="GF260" s="23"/>
      <c r="GG260" s="23"/>
      <c r="GH260" s="23"/>
      <c r="GI260" s="23"/>
      <c r="GJ260" s="23"/>
      <c r="GK260" s="23"/>
      <c r="GL260" s="23"/>
      <c r="GM260" s="23"/>
      <c r="GN260" s="23"/>
      <c r="GO260" s="23"/>
      <c r="GP260" s="23"/>
      <c r="GQ260" s="23"/>
      <c r="GR260" s="23"/>
      <c r="GS260" s="23"/>
      <c r="GT260" s="23"/>
      <c r="GU260" s="23"/>
      <c r="GV260" s="23"/>
      <c r="GW260" s="23"/>
      <c r="GX260" s="23"/>
      <c r="GY260" s="23"/>
      <c r="GZ260" s="23"/>
      <c r="HA260" s="23"/>
      <c r="HB260" s="23"/>
      <c r="HC260" s="23"/>
      <c r="HD260" s="23"/>
      <c r="HE260" s="23"/>
      <c r="HF260" s="23"/>
      <c r="HG260" s="23"/>
      <c r="HH260" s="23"/>
      <c r="HI260" s="23"/>
      <c r="HJ260" s="23"/>
      <c r="HK260" s="23"/>
      <c r="HL260" s="23"/>
      <c r="HM260" s="23"/>
      <c r="HN260" s="23"/>
      <c r="HO260" s="23"/>
      <c r="HP260" s="23"/>
      <c r="HQ260" s="23"/>
      <c r="HR260" s="23"/>
      <c r="HS260" s="23"/>
      <c r="HT260" s="23"/>
      <c r="HU260" s="23"/>
      <c r="HV260" s="23"/>
      <c r="HW260" s="23"/>
    </row>
    <row r="261" spans="1:231" s="14" customFormat="1" ht="20.25" hidden="1" thickTop="1">
      <c r="A261" s="608"/>
      <c r="B261" s="2271" t="s">
        <v>4587</v>
      </c>
      <c r="C261" s="2272" t="s">
        <v>4588</v>
      </c>
      <c r="D261" s="2272">
        <v>44854</v>
      </c>
      <c r="E261" s="2273">
        <v>44865</v>
      </c>
      <c r="F261" s="1535" t="s">
        <v>5075</v>
      </c>
      <c r="G261" s="1535" t="s">
        <v>5094</v>
      </c>
      <c r="H261" s="1535">
        <v>44869</v>
      </c>
      <c r="I261" s="2332">
        <f>H261+23</f>
        <v>44892</v>
      </c>
      <c r="J261" s="2332">
        <f>H261+27</f>
        <v>44896</v>
      </c>
      <c r="K261" s="2332">
        <f>H261+30</f>
        <v>44899</v>
      </c>
      <c r="L261" s="2124"/>
      <c r="M261" s="72"/>
      <c r="N261" s="72"/>
      <c r="O261" s="23"/>
      <c r="P261" s="23"/>
      <c r="Q261" s="23"/>
      <c r="R261" s="23"/>
      <c r="S261" s="23"/>
      <c r="T261" s="23"/>
      <c r="U261" s="23"/>
      <c r="V261" s="23"/>
      <c r="W261" s="23"/>
      <c r="X261" s="23"/>
      <c r="Y261" s="23"/>
      <c r="Z261" s="23"/>
      <c r="AA261" s="23"/>
      <c r="AB261" s="23"/>
      <c r="AC261" s="23"/>
      <c r="AD261" s="23"/>
      <c r="AE261" s="23"/>
      <c r="AF261" s="23"/>
      <c r="AG261" s="23"/>
      <c r="AH261" s="23"/>
      <c r="AI261" s="23"/>
      <c r="AJ261" s="23"/>
      <c r="AK261" s="23"/>
      <c r="AL261" s="23"/>
      <c r="AM261" s="23"/>
      <c r="AN261" s="23"/>
      <c r="AO261" s="23"/>
      <c r="AP261" s="23"/>
      <c r="AQ261" s="23"/>
      <c r="AR261" s="23"/>
      <c r="AS261" s="23"/>
      <c r="AT261" s="23"/>
      <c r="AU261" s="23"/>
      <c r="AV261" s="23"/>
      <c r="AW261" s="23"/>
      <c r="AX261" s="23"/>
      <c r="AY261" s="23"/>
      <c r="AZ261" s="23"/>
      <c r="BA261" s="23"/>
      <c r="BB261" s="23"/>
      <c r="BC261" s="23"/>
      <c r="BD261" s="23"/>
      <c r="BE261" s="23"/>
      <c r="BF261" s="23"/>
      <c r="BG261" s="23"/>
      <c r="BH261" s="23"/>
      <c r="BI261" s="23"/>
      <c r="BJ261" s="23"/>
      <c r="BK261" s="23"/>
      <c r="BL261" s="23"/>
      <c r="BM261" s="23"/>
      <c r="BN261" s="23"/>
      <c r="BO261" s="23"/>
      <c r="BP261" s="23"/>
      <c r="BQ261" s="23"/>
      <c r="BR261" s="23"/>
      <c r="BS261" s="23"/>
      <c r="BT261" s="23"/>
      <c r="BU261" s="23"/>
      <c r="BV261" s="23"/>
      <c r="BW261" s="23"/>
      <c r="BX261" s="23"/>
      <c r="BY261" s="23"/>
      <c r="BZ261" s="23"/>
      <c r="CA261" s="23"/>
      <c r="CB261" s="23"/>
      <c r="CC261" s="23"/>
      <c r="CD261" s="23"/>
      <c r="CE261" s="23"/>
      <c r="CF261" s="23"/>
      <c r="CG261" s="23"/>
      <c r="CH261" s="23"/>
      <c r="CI261" s="23"/>
      <c r="CJ261" s="23"/>
      <c r="CK261" s="23"/>
      <c r="CL261" s="23"/>
      <c r="CM261" s="23"/>
      <c r="CN261" s="23"/>
      <c r="CO261" s="23"/>
      <c r="CP261" s="23"/>
      <c r="CQ261" s="23"/>
      <c r="CR261" s="23"/>
      <c r="CS261" s="23"/>
      <c r="CT261" s="23"/>
      <c r="CU261" s="23"/>
      <c r="CV261" s="23"/>
      <c r="CW261" s="23"/>
      <c r="CX261" s="23"/>
      <c r="CY261" s="23"/>
      <c r="CZ261" s="23"/>
      <c r="DA261" s="23"/>
      <c r="DB261" s="23"/>
      <c r="DC261" s="23"/>
      <c r="DD261" s="23"/>
      <c r="DE261" s="23"/>
      <c r="DF261" s="23"/>
      <c r="DG261" s="23"/>
      <c r="DH261" s="23"/>
      <c r="DI261" s="23"/>
      <c r="DJ261" s="23"/>
      <c r="DK261" s="23"/>
      <c r="DL261" s="23"/>
      <c r="DM261" s="23"/>
      <c r="DN261" s="23"/>
      <c r="DO261" s="23"/>
      <c r="DP261" s="23"/>
      <c r="DQ261" s="23"/>
      <c r="DR261" s="23"/>
      <c r="DS261" s="23"/>
      <c r="DT261" s="23"/>
      <c r="DU261" s="23"/>
      <c r="DV261" s="23"/>
      <c r="DW261" s="23"/>
      <c r="DX261" s="23"/>
      <c r="DY261" s="23"/>
      <c r="DZ261" s="23"/>
      <c r="EA261" s="23"/>
      <c r="EB261" s="23"/>
      <c r="EC261" s="23"/>
      <c r="ED261" s="23"/>
      <c r="EE261" s="23"/>
      <c r="EF261" s="23"/>
      <c r="EG261" s="23"/>
      <c r="EH261" s="23"/>
      <c r="EI261" s="23"/>
      <c r="EJ261" s="23"/>
      <c r="EK261" s="23"/>
      <c r="EL261" s="23"/>
      <c r="EM261" s="23"/>
      <c r="EN261" s="23"/>
      <c r="EO261" s="23"/>
      <c r="EP261" s="23"/>
      <c r="EQ261" s="23"/>
      <c r="ER261" s="23"/>
      <c r="ES261" s="23"/>
      <c r="ET261" s="23"/>
      <c r="EU261" s="23"/>
      <c r="EV261" s="23"/>
      <c r="EW261" s="23"/>
      <c r="EX261" s="23"/>
      <c r="EY261" s="23"/>
      <c r="EZ261" s="23"/>
      <c r="FA261" s="23"/>
      <c r="FB261" s="23"/>
      <c r="FC261" s="23"/>
      <c r="FD261" s="23"/>
      <c r="FE261" s="23"/>
      <c r="FF261" s="23"/>
      <c r="FG261" s="23"/>
      <c r="FH261" s="23"/>
      <c r="FI261" s="23"/>
      <c r="FJ261" s="23"/>
      <c r="FK261" s="23"/>
      <c r="FL261" s="23"/>
      <c r="FM261" s="23"/>
      <c r="FN261" s="23"/>
      <c r="FO261" s="23"/>
      <c r="FP261" s="23"/>
      <c r="FQ261" s="23"/>
      <c r="FR261" s="23"/>
      <c r="FS261" s="23"/>
      <c r="FT261" s="23"/>
      <c r="FU261" s="23"/>
      <c r="FV261" s="23"/>
      <c r="FW261" s="23"/>
      <c r="FX261" s="23"/>
      <c r="FY261" s="23"/>
      <c r="FZ261" s="23"/>
      <c r="GA261" s="23"/>
      <c r="GB261" s="23"/>
      <c r="GC261" s="23"/>
      <c r="GD261" s="23"/>
      <c r="GE261" s="23"/>
      <c r="GF261" s="23"/>
      <c r="GG261" s="23"/>
      <c r="GH261" s="23"/>
      <c r="GI261" s="23"/>
      <c r="GJ261" s="23"/>
      <c r="GK261" s="23"/>
      <c r="GL261" s="23"/>
      <c r="GM261" s="23"/>
      <c r="GN261" s="23"/>
      <c r="GO261" s="23"/>
      <c r="GP261" s="23"/>
      <c r="GQ261" s="23"/>
      <c r="GR261" s="23"/>
      <c r="GS261" s="23"/>
      <c r="GT261" s="23"/>
      <c r="GU261" s="23"/>
      <c r="GV261" s="23"/>
      <c r="GW261" s="23"/>
      <c r="GX261" s="23"/>
      <c r="GY261" s="23"/>
      <c r="GZ261" s="23"/>
      <c r="HA261" s="23"/>
      <c r="HB261" s="23"/>
      <c r="HC261" s="23"/>
      <c r="HD261" s="23"/>
      <c r="HE261" s="23"/>
      <c r="HF261" s="23"/>
      <c r="HG261" s="23"/>
      <c r="HH261" s="23"/>
      <c r="HI261" s="23"/>
      <c r="HJ261" s="23"/>
      <c r="HK261" s="23"/>
      <c r="HL261" s="23"/>
      <c r="HM261" s="23"/>
      <c r="HN261" s="23"/>
      <c r="HO261" s="23"/>
      <c r="HP261" s="23"/>
      <c r="HQ261" s="23"/>
      <c r="HR261" s="23"/>
      <c r="HS261" s="23"/>
      <c r="HT261" s="23"/>
      <c r="HU261" s="23"/>
      <c r="HV261" s="23"/>
      <c r="HW261" s="23"/>
    </row>
    <row r="262" spans="1:231" s="14" customFormat="1" ht="20.25" hidden="1" thickBot="1">
      <c r="A262" s="608"/>
      <c r="B262" s="1477"/>
      <c r="C262" s="1478"/>
      <c r="D262" s="1478"/>
      <c r="E262" s="2278"/>
      <c r="F262" s="2333"/>
      <c r="G262" s="2333"/>
      <c r="H262" s="2333"/>
      <c r="I262" s="2333"/>
      <c r="J262" s="2333"/>
      <c r="K262" s="2333"/>
      <c r="L262" s="2124"/>
      <c r="M262" s="72"/>
      <c r="N262" s="72"/>
      <c r="O262" s="23"/>
      <c r="P262" s="23"/>
      <c r="Q262" s="23"/>
      <c r="R262" s="23"/>
      <c r="S262" s="23"/>
      <c r="T262" s="23"/>
      <c r="U262" s="23"/>
      <c r="V262" s="23"/>
      <c r="W262" s="23"/>
      <c r="X262" s="23"/>
      <c r="Y262" s="23"/>
      <c r="Z262" s="23"/>
      <c r="AA262" s="23"/>
      <c r="AB262" s="23"/>
      <c r="AC262" s="23"/>
      <c r="AD262" s="23"/>
      <c r="AE262" s="23"/>
      <c r="AF262" s="23"/>
      <c r="AG262" s="23"/>
      <c r="AH262" s="23"/>
      <c r="AI262" s="23"/>
      <c r="AJ262" s="23"/>
      <c r="AK262" s="23"/>
      <c r="AL262" s="23"/>
      <c r="AM262" s="23"/>
      <c r="AN262" s="23"/>
      <c r="AO262" s="23"/>
      <c r="AP262" s="23"/>
      <c r="AQ262" s="23"/>
      <c r="AR262" s="23"/>
      <c r="AS262" s="23"/>
      <c r="AT262" s="23"/>
      <c r="AU262" s="23"/>
      <c r="AV262" s="23"/>
      <c r="AW262" s="23"/>
      <c r="AX262" s="23"/>
      <c r="AY262" s="23"/>
      <c r="AZ262" s="23"/>
      <c r="BA262" s="23"/>
      <c r="BB262" s="23"/>
      <c r="BC262" s="23"/>
      <c r="BD262" s="23"/>
      <c r="BE262" s="23"/>
      <c r="BF262" s="23"/>
      <c r="BG262" s="23"/>
      <c r="BH262" s="23"/>
      <c r="BI262" s="23"/>
      <c r="BJ262" s="23"/>
      <c r="BK262" s="23"/>
      <c r="BL262" s="23"/>
      <c r="BM262" s="23"/>
      <c r="BN262" s="23"/>
      <c r="BO262" s="23"/>
      <c r="BP262" s="23"/>
      <c r="BQ262" s="23"/>
      <c r="BR262" s="23"/>
      <c r="BS262" s="23"/>
      <c r="BT262" s="23"/>
      <c r="BU262" s="23"/>
      <c r="BV262" s="23"/>
      <c r="BW262" s="23"/>
      <c r="BX262" s="23"/>
      <c r="BY262" s="23"/>
      <c r="BZ262" s="23"/>
      <c r="CA262" s="23"/>
      <c r="CB262" s="23"/>
      <c r="CC262" s="23"/>
      <c r="CD262" s="23"/>
      <c r="CE262" s="23"/>
      <c r="CF262" s="23"/>
      <c r="CG262" s="23"/>
      <c r="CH262" s="23"/>
      <c r="CI262" s="23"/>
      <c r="CJ262" s="23"/>
      <c r="CK262" s="23"/>
      <c r="CL262" s="23"/>
      <c r="CM262" s="23"/>
      <c r="CN262" s="23"/>
      <c r="CO262" s="23"/>
      <c r="CP262" s="23"/>
      <c r="CQ262" s="23"/>
      <c r="CR262" s="23"/>
      <c r="CS262" s="23"/>
      <c r="CT262" s="23"/>
      <c r="CU262" s="23"/>
      <c r="CV262" s="23"/>
      <c r="CW262" s="23"/>
      <c r="CX262" s="23"/>
      <c r="CY262" s="23"/>
      <c r="CZ262" s="23"/>
      <c r="DA262" s="23"/>
      <c r="DB262" s="23"/>
      <c r="DC262" s="23"/>
      <c r="DD262" s="23"/>
      <c r="DE262" s="23"/>
      <c r="DF262" s="23"/>
      <c r="DG262" s="23"/>
      <c r="DH262" s="23"/>
      <c r="DI262" s="23"/>
      <c r="DJ262" s="23"/>
      <c r="DK262" s="23"/>
      <c r="DL262" s="23"/>
      <c r="DM262" s="23"/>
      <c r="DN262" s="23"/>
      <c r="DO262" s="23"/>
      <c r="DP262" s="23"/>
      <c r="DQ262" s="23"/>
      <c r="DR262" s="23"/>
      <c r="DS262" s="23"/>
      <c r="DT262" s="23"/>
      <c r="DU262" s="23"/>
      <c r="DV262" s="23"/>
      <c r="DW262" s="23"/>
      <c r="DX262" s="23"/>
      <c r="DY262" s="23"/>
      <c r="DZ262" s="23"/>
      <c r="EA262" s="23"/>
      <c r="EB262" s="23"/>
      <c r="EC262" s="23"/>
      <c r="ED262" s="23"/>
      <c r="EE262" s="23"/>
      <c r="EF262" s="23"/>
      <c r="EG262" s="23"/>
      <c r="EH262" s="23"/>
      <c r="EI262" s="23"/>
      <c r="EJ262" s="23"/>
      <c r="EK262" s="23"/>
      <c r="EL262" s="23"/>
      <c r="EM262" s="23"/>
      <c r="EN262" s="23"/>
      <c r="EO262" s="23"/>
      <c r="EP262" s="23"/>
      <c r="EQ262" s="23"/>
      <c r="ER262" s="23"/>
      <c r="ES262" s="23"/>
      <c r="ET262" s="23"/>
      <c r="EU262" s="23"/>
      <c r="EV262" s="23"/>
      <c r="EW262" s="23"/>
      <c r="EX262" s="23"/>
      <c r="EY262" s="23"/>
      <c r="EZ262" s="23"/>
      <c r="FA262" s="23"/>
      <c r="FB262" s="23"/>
      <c r="FC262" s="23"/>
      <c r="FD262" s="23"/>
      <c r="FE262" s="23"/>
      <c r="FF262" s="23"/>
      <c r="FG262" s="23"/>
      <c r="FH262" s="23"/>
      <c r="FI262" s="23"/>
      <c r="FJ262" s="23"/>
      <c r="FK262" s="23"/>
      <c r="FL262" s="23"/>
      <c r="FM262" s="23"/>
      <c r="FN262" s="23"/>
      <c r="FO262" s="23"/>
      <c r="FP262" s="23"/>
      <c r="FQ262" s="23"/>
      <c r="FR262" s="23"/>
      <c r="FS262" s="23"/>
      <c r="FT262" s="23"/>
      <c r="FU262" s="23"/>
      <c r="FV262" s="23"/>
      <c r="FW262" s="23"/>
      <c r="FX262" s="23"/>
      <c r="FY262" s="23"/>
      <c r="FZ262" s="23"/>
      <c r="GA262" s="23"/>
      <c r="GB262" s="23"/>
      <c r="GC262" s="23"/>
      <c r="GD262" s="23"/>
      <c r="GE262" s="23"/>
      <c r="GF262" s="23"/>
      <c r="GG262" s="23"/>
      <c r="GH262" s="23"/>
      <c r="GI262" s="23"/>
      <c r="GJ262" s="23"/>
      <c r="GK262" s="23"/>
      <c r="GL262" s="23"/>
      <c r="GM262" s="23"/>
      <c r="GN262" s="23"/>
      <c r="GO262" s="23"/>
      <c r="GP262" s="23"/>
      <c r="GQ262" s="23"/>
      <c r="GR262" s="23"/>
      <c r="GS262" s="23"/>
      <c r="GT262" s="23"/>
      <c r="GU262" s="23"/>
      <c r="GV262" s="23"/>
      <c r="GW262" s="23"/>
      <c r="GX262" s="23"/>
      <c r="GY262" s="23"/>
      <c r="GZ262" s="23"/>
      <c r="HA262" s="23"/>
      <c r="HB262" s="23"/>
      <c r="HC262" s="23"/>
      <c r="HD262" s="23"/>
      <c r="HE262" s="23"/>
      <c r="HF262" s="23"/>
      <c r="HG262" s="23"/>
      <c r="HH262" s="23"/>
      <c r="HI262" s="23"/>
      <c r="HJ262" s="23"/>
      <c r="HK262" s="23"/>
      <c r="HL262" s="23"/>
      <c r="HM262" s="23"/>
      <c r="HN262" s="23"/>
      <c r="HO262" s="23"/>
      <c r="HP262" s="23"/>
      <c r="HQ262" s="23"/>
      <c r="HR262" s="23"/>
      <c r="HS262" s="23"/>
      <c r="HT262" s="23"/>
      <c r="HU262" s="23"/>
      <c r="HV262" s="23"/>
      <c r="HW262" s="23"/>
    </row>
    <row r="263" spans="1:231" s="14" customFormat="1" ht="20.25" hidden="1" thickTop="1">
      <c r="A263" s="608"/>
      <c r="B263" s="2271" t="s">
        <v>3761</v>
      </c>
      <c r="C263" s="2272" t="s">
        <v>4591</v>
      </c>
      <c r="D263" s="2272">
        <v>44863</v>
      </c>
      <c r="E263" s="2273">
        <v>44872</v>
      </c>
      <c r="F263" s="1535" t="s">
        <v>4928</v>
      </c>
      <c r="G263" s="1535" t="s">
        <v>4913</v>
      </c>
      <c r="H263" s="1535">
        <v>44878</v>
      </c>
      <c r="I263" s="2332">
        <f t="shared" ref="I263" si="174">H263+23</f>
        <v>44901</v>
      </c>
      <c r="J263" s="2332">
        <f t="shared" ref="J263" si="175">H263+27</f>
        <v>44905</v>
      </c>
      <c r="K263" s="2332">
        <f t="shared" ref="K263" si="176">H263+30</f>
        <v>44908</v>
      </c>
      <c r="L263" s="2124"/>
      <c r="M263" s="72"/>
      <c r="N263" s="72"/>
      <c r="O263" s="23"/>
      <c r="P263" s="23"/>
      <c r="Q263" s="23"/>
      <c r="R263" s="23"/>
      <c r="S263" s="23"/>
      <c r="T263" s="23"/>
      <c r="U263" s="23"/>
      <c r="V263" s="23"/>
      <c r="W263" s="23"/>
      <c r="X263" s="23"/>
      <c r="Y263" s="23"/>
      <c r="Z263" s="23"/>
      <c r="AA263" s="23"/>
      <c r="AB263" s="23"/>
      <c r="AC263" s="23"/>
      <c r="AD263" s="23"/>
      <c r="AE263" s="23"/>
      <c r="AF263" s="23"/>
      <c r="AG263" s="23"/>
      <c r="AH263" s="23"/>
      <c r="AI263" s="23"/>
      <c r="AJ263" s="23"/>
      <c r="AK263" s="23"/>
      <c r="AL263" s="23"/>
      <c r="AM263" s="23"/>
      <c r="AN263" s="23"/>
      <c r="AO263" s="23"/>
      <c r="AP263" s="23"/>
      <c r="AQ263" s="23"/>
      <c r="AR263" s="23"/>
      <c r="AS263" s="23"/>
      <c r="AT263" s="23"/>
      <c r="AU263" s="23"/>
      <c r="AV263" s="23"/>
      <c r="AW263" s="23"/>
      <c r="AX263" s="23"/>
      <c r="AY263" s="23"/>
      <c r="AZ263" s="23"/>
      <c r="BA263" s="23"/>
      <c r="BB263" s="23"/>
      <c r="BC263" s="23"/>
      <c r="BD263" s="23"/>
      <c r="BE263" s="23"/>
      <c r="BF263" s="23"/>
      <c r="BG263" s="23"/>
      <c r="BH263" s="23"/>
      <c r="BI263" s="23"/>
      <c r="BJ263" s="23"/>
      <c r="BK263" s="23"/>
      <c r="BL263" s="23"/>
      <c r="BM263" s="23"/>
      <c r="BN263" s="23"/>
      <c r="BO263" s="23"/>
      <c r="BP263" s="23"/>
      <c r="BQ263" s="23"/>
      <c r="BR263" s="23"/>
      <c r="BS263" s="23"/>
      <c r="BT263" s="23"/>
      <c r="BU263" s="23"/>
      <c r="BV263" s="23"/>
      <c r="BW263" s="23"/>
      <c r="BX263" s="23"/>
      <c r="BY263" s="23"/>
      <c r="BZ263" s="23"/>
      <c r="CA263" s="23"/>
      <c r="CB263" s="23"/>
      <c r="CC263" s="23"/>
      <c r="CD263" s="23"/>
      <c r="CE263" s="23"/>
      <c r="CF263" s="23"/>
      <c r="CG263" s="23"/>
      <c r="CH263" s="23"/>
      <c r="CI263" s="23"/>
      <c r="CJ263" s="23"/>
      <c r="CK263" s="23"/>
      <c r="CL263" s="23"/>
      <c r="CM263" s="23"/>
      <c r="CN263" s="23"/>
      <c r="CO263" s="23"/>
      <c r="CP263" s="23"/>
      <c r="CQ263" s="23"/>
      <c r="CR263" s="23"/>
      <c r="CS263" s="23"/>
      <c r="CT263" s="23"/>
      <c r="CU263" s="23"/>
      <c r="CV263" s="23"/>
      <c r="CW263" s="23"/>
      <c r="CX263" s="23"/>
      <c r="CY263" s="23"/>
      <c r="CZ263" s="23"/>
      <c r="DA263" s="23"/>
      <c r="DB263" s="23"/>
      <c r="DC263" s="23"/>
      <c r="DD263" s="23"/>
      <c r="DE263" s="23"/>
      <c r="DF263" s="23"/>
      <c r="DG263" s="23"/>
      <c r="DH263" s="23"/>
      <c r="DI263" s="23"/>
      <c r="DJ263" s="23"/>
      <c r="DK263" s="23"/>
      <c r="DL263" s="23"/>
      <c r="DM263" s="23"/>
      <c r="DN263" s="23"/>
      <c r="DO263" s="23"/>
      <c r="DP263" s="23"/>
      <c r="DQ263" s="23"/>
      <c r="DR263" s="23"/>
      <c r="DS263" s="23"/>
      <c r="DT263" s="23"/>
      <c r="DU263" s="23"/>
      <c r="DV263" s="23"/>
      <c r="DW263" s="23"/>
      <c r="DX263" s="23"/>
      <c r="DY263" s="23"/>
      <c r="DZ263" s="23"/>
      <c r="EA263" s="23"/>
      <c r="EB263" s="23"/>
      <c r="EC263" s="23"/>
      <c r="ED263" s="23"/>
      <c r="EE263" s="23"/>
      <c r="EF263" s="23"/>
      <c r="EG263" s="23"/>
      <c r="EH263" s="23"/>
      <c r="EI263" s="23"/>
      <c r="EJ263" s="23"/>
      <c r="EK263" s="23"/>
      <c r="EL263" s="23"/>
      <c r="EM263" s="23"/>
      <c r="EN263" s="23"/>
      <c r="EO263" s="23"/>
      <c r="EP263" s="23"/>
      <c r="EQ263" s="23"/>
      <c r="ER263" s="23"/>
      <c r="ES263" s="23"/>
      <c r="ET263" s="23"/>
      <c r="EU263" s="23"/>
      <c r="EV263" s="23"/>
      <c r="EW263" s="23"/>
      <c r="EX263" s="23"/>
      <c r="EY263" s="23"/>
      <c r="EZ263" s="23"/>
      <c r="FA263" s="23"/>
      <c r="FB263" s="23"/>
      <c r="FC263" s="23"/>
      <c r="FD263" s="23"/>
      <c r="FE263" s="23"/>
      <c r="FF263" s="23"/>
      <c r="FG263" s="23"/>
      <c r="FH263" s="23"/>
      <c r="FI263" s="23"/>
      <c r="FJ263" s="23"/>
      <c r="FK263" s="23"/>
      <c r="FL263" s="23"/>
      <c r="FM263" s="23"/>
      <c r="FN263" s="23"/>
      <c r="FO263" s="23"/>
      <c r="FP263" s="23"/>
      <c r="FQ263" s="23"/>
      <c r="FR263" s="23"/>
      <c r="FS263" s="23"/>
      <c r="FT263" s="23"/>
      <c r="FU263" s="23"/>
      <c r="FV263" s="23"/>
      <c r="FW263" s="23"/>
      <c r="FX263" s="23"/>
      <c r="FY263" s="23"/>
      <c r="FZ263" s="23"/>
      <c r="GA263" s="23"/>
      <c r="GB263" s="23"/>
      <c r="GC263" s="23"/>
      <c r="GD263" s="23"/>
      <c r="GE263" s="23"/>
      <c r="GF263" s="23"/>
      <c r="GG263" s="23"/>
      <c r="GH263" s="23"/>
      <c r="GI263" s="23"/>
      <c r="GJ263" s="23"/>
      <c r="GK263" s="23"/>
      <c r="GL263" s="23"/>
      <c r="GM263" s="23"/>
      <c r="GN263" s="23"/>
      <c r="GO263" s="23"/>
      <c r="GP263" s="23"/>
      <c r="GQ263" s="23"/>
      <c r="GR263" s="23"/>
      <c r="GS263" s="23"/>
      <c r="GT263" s="23"/>
      <c r="GU263" s="23"/>
      <c r="GV263" s="23"/>
      <c r="GW263" s="23"/>
      <c r="GX263" s="23"/>
      <c r="GY263" s="23"/>
      <c r="GZ263" s="23"/>
      <c r="HA263" s="23"/>
      <c r="HB263" s="23"/>
      <c r="HC263" s="23"/>
      <c r="HD263" s="23"/>
      <c r="HE263" s="23"/>
      <c r="HF263" s="23"/>
      <c r="HG263" s="23"/>
      <c r="HH263" s="23"/>
      <c r="HI263" s="23"/>
      <c r="HJ263" s="23"/>
      <c r="HK263" s="23"/>
      <c r="HL263" s="23"/>
      <c r="HM263" s="23"/>
      <c r="HN263" s="23"/>
      <c r="HO263" s="23"/>
      <c r="HP263" s="23"/>
      <c r="HQ263" s="23"/>
      <c r="HR263" s="23"/>
      <c r="HS263" s="23"/>
      <c r="HT263" s="23"/>
      <c r="HU263" s="23"/>
      <c r="HV263" s="23"/>
      <c r="HW263" s="23"/>
    </row>
    <row r="264" spans="1:231" s="14" customFormat="1" ht="20.25" hidden="1" thickBot="1">
      <c r="A264" s="608"/>
      <c r="B264" s="2274" t="s">
        <v>2151</v>
      </c>
      <c r="C264" s="2275" t="s">
        <v>4916</v>
      </c>
      <c r="D264" s="1478"/>
      <c r="E264" s="2278"/>
      <c r="F264" s="2351" t="s">
        <v>4820</v>
      </c>
      <c r="G264" s="2333"/>
      <c r="H264" s="2333"/>
      <c r="I264" s="2333"/>
      <c r="J264" s="2333"/>
      <c r="K264" s="2333"/>
      <c r="L264" s="2124"/>
      <c r="M264" s="72"/>
      <c r="N264" s="72"/>
      <c r="O264" s="23"/>
      <c r="P264" s="23"/>
      <c r="Q264" s="23"/>
      <c r="R264" s="23"/>
      <c r="S264" s="23"/>
      <c r="T264" s="23"/>
      <c r="U264" s="23"/>
      <c r="V264" s="23"/>
      <c r="W264" s="23"/>
      <c r="X264" s="23"/>
      <c r="Y264" s="23"/>
      <c r="Z264" s="23"/>
      <c r="AA264" s="23"/>
      <c r="AB264" s="23"/>
      <c r="AC264" s="23"/>
      <c r="AD264" s="23"/>
      <c r="AE264" s="23"/>
      <c r="AF264" s="23"/>
      <c r="AG264" s="23"/>
      <c r="AH264" s="23"/>
      <c r="AI264" s="23"/>
      <c r="AJ264" s="23"/>
      <c r="AK264" s="23"/>
      <c r="AL264" s="23"/>
      <c r="AM264" s="23"/>
      <c r="AN264" s="23"/>
      <c r="AO264" s="23"/>
      <c r="AP264" s="23"/>
      <c r="AQ264" s="23"/>
      <c r="AR264" s="23"/>
      <c r="AS264" s="23"/>
      <c r="AT264" s="23"/>
      <c r="AU264" s="23"/>
      <c r="AV264" s="23"/>
      <c r="AW264" s="23"/>
      <c r="AX264" s="23"/>
      <c r="AY264" s="23"/>
      <c r="AZ264" s="23"/>
      <c r="BA264" s="23"/>
      <c r="BB264" s="23"/>
      <c r="BC264" s="23"/>
      <c r="BD264" s="23"/>
      <c r="BE264" s="23"/>
      <c r="BF264" s="23"/>
      <c r="BG264" s="23"/>
      <c r="BH264" s="23"/>
      <c r="BI264" s="23"/>
      <c r="BJ264" s="23"/>
      <c r="BK264" s="23"/>
      <c r="BL264" s="23"/>
      <c r="BM264" s="23"/>
      <c r="BN264" s="23"/>
      <c r="BO264" s="23"/>
      <c r="BP264" s="23"/>
      <c r="BQ264" s="23"/>
      <c r="BR264" s="23"/>
      <c r="BS264" s="23"/>
      <c r="BT264" s="23"/>
      <c r="BU264" s="23"/>
      <c r="BV264" s="23"/>
      <c r="BW264" s="23"/>
      <c r="BX264" s="23"/>
      <c r="BY264" s="23"/>
      <c r="BZ264" s="23"/>
      <c r="CA264" s="23"/>
      <c r="CB264" s="23"/>
      <c r="CC264" s="23"/>
      <c r="CD264" s="23"/>
      <c r="CE264" s="23"/>
      <c r="CF264" s="23"/>
      <c r="CG264" s="23"/>
      <c r="CH264" s="23"/>
      <c r="CI264" s="23"/>
      <c r="CJ264" s="23"/>
      <c r="CK264" s="23"/>
      <c r="CL264" s="23"/>
      <c r="CM264" s="23"/>
      <c r="CN264" s="23"/>
      <c r="CO264" s="23"/>
      <c r="CP264" s="23"/>
      <c r="CQ264" s="23"/>
      <c r="CR264" s="23"/>
      <c r="CS264" s="23"/>
      <c r="CT264" s="23"/>
      <c r="CU264" s="23"/>
      <c r="CV264" s="23"/>
      <c r="CW264" s="23"/>
      <c r="CX264" s="23"/>
      <c r="CY264" s="23"/>
      <c r="CZ264" s="23"/>
      <c r="DA264" s="23"/>
      <c r="DB264" s="23"/>
      <c r="DC264" s="23"/>
      <c r="DD264" s="23"/>
      <c r="DE264" s="23"/>
      <c r="DF264" s="23"/>
      <c r="DG264" s="23"/>
      <c r="DH264" s="23"/>
      <c r="DI264" s="23"/>
      <c r="DJ264" s="23"/>
      <c r="DK264" s="23"/>
      <c r="DL264" s="23"/>
      <c r="DM264" s="23"/>
      <c r="DN264" s="23"/>
      <c r="DO264" s="23"/>
      <c r="DP264" s="23"/>
      <c r="DQ264" s="23"/>
      <c r="DR264" s="23"/>
      <c r="DS264" s="23"/>
      <c r="DT264" s="23"/>
      <c r="DU264" s="23"/>
      <c r="DV264" s="23"/>
      <c r="DW264" s="23"/>
      <c r="DX264" s="23"/>
      <c r="DY264" s="23"/>
      <c r="DZ264" s="23"/>
      <c r="EA264" s="23"/>
      <c r="EB264" s="23"/>
      <c r="EC264" s="23"/>
      <c r="ED264" s="23"/>
      <c r="EE264" s="23"/>
      <c r="EF264" s="23"/>
      <c r="EG264" s="23"/>
      <c r="EH264" s="23"/>
      <c r="EI264" s="23"/>
      <c r="EJ264" s="23"/>
      <c r="EK264" s="23"/>
      <c r="EL264" s="23"/>
      <c r="EM264" s="23"/>
      <c r="EN264" s="23"/>
      <c r="EO264" s="23"/>
      <c r="EP264" s="23"/>
      <c r="EQ264" s="23"/>
      <c r="ER264" s="23"/>
      <c r="ES264" s="23"/>
      <c r="ET264" s="23"/>
      <c r="EU264" s="23"/>
      <c r="EV264" s="23"/>
      <c r="EW264" s="23"/>
      <c r="EX264" s="23"/>
      <c r="EY264" s="23"/>
      <c r="EZ264" s="23"/>
      <c r="FA264" s="23"/>
      <c r="FB264" s="23"/>
      <c r="FC264" s="23"/>
      <c r="FD264" s="23"/>
      <c r="FE264" s="23"/>
      <c r="FF264" s="23"/>
      <c r="FG264" s="23"/>
      <c r="FH264" s="23"/>
      <c r="FI264" s="23"/>
      <c r="FJ264" s="23"/>
      <c r="FK264" s="23"/>
      <c r="FL264" s="23"/>
      <c r="FM264" s="23"/>
      <c r="FN264" s="23"/>
      <c r="FO264" s="23"/>
      <c r="FP264" s="23"/>
      <c r="FQ264" s="23"/>
      <c r="FR264" s="23"/>
      <c r="FS264" s="23"/>
      <c r="FT264" s="23"/>
      <c r="FU264" s="23"/>
      <c r="FV264" s="23"/>
      <c r="FW264" s="23"/>
      <c r="FX264" s="23"/>
      <c r="FY264" s="23"/>
      <c r="FZ264" s="23"/>
      <c r="GA264" s="23"/>
      <c r="GB264" s="23"/>
      <c r="GC264" s="23"/>
      <c r="GD264" s="23"/>
      <c r="GE264" s="23"/>
      <c r="GF264" s="23"/>
      <c r="GG264" s="23"/>
      <c r="GH264" s="23"/>
      <c r="GI264" s="23"/>
      <c r="GJ264" s="23"/>
      <c r="GK264" s="23"/>
      <c r="GL264" s="23"/>
      <c r="GM264" s="23"/>
      <c r="GN264" s="23"/>
      <c r="GO264" s="23"/>
      <c r="GP264" s="23"/>
      <c r="GQ264" s="23"/>
      <c r="GR264" s="23"/>
      <c r="GS264" s="23"/>
      <c r="GT264" s="23"/>
      <c r="GU264" s="23"/>
      <c r="GV264" s="23"/>
      <c r="GW264" s="23"/>
      <c r="GX264" s="23"/>
      <c r="GY264" s="23"/>
      <c r="GZ264" s="23"/>
      <c r="HA264" s="23"/>
      <c r="HB264" s="23"/>
      <c r="HC264" s="23"/>
      <c r="HD264" s="23"/>
      <c r="HE264" s="23"/>
      <c r="HF264" s="23"/>
      <c r="HG264" s="23"/>
      <c r="HH264" s="23"/>
      <c r="HI264" s="23"/>
      <c r="HJ264" s="23"/>
      <c r="HK264" s="23"/>
      <c r="HL264" s="23"/>
      <c r="HM264" s="23"/>
      <c r="HN264" s="23"/>
      <c r="HO264" s="23"/>
      <c r="HP264" s="23"/>
      <c r="HQ264" s="23"/>
      <c r="HR264" s="23"/>
      <c r="HS264" s="23"/>
      <c r="HT264" s="23"/>
      <c r="HU264" s="23"/>
      <c r="HV264" s="23"/>
      <c r="HW264" s="23"/>
    </row>
    <row r="265" spans="1:231" s="14" customFormat="1" ht="20.25" hidden="1" thickTop="1">
      <c r="A265" s="608"/>
      <c r="B265" s="2271" t="s">
        <v>3337</v>
      </c>
      <c r="C265" s="2272" t="s">
        <v>4594</v>
      </c>
      <c r="D265" s="2272">
        <v>44868</v>
      </c>
      <c r="E265" s="2273">
        <v>44879</v>
      </c>
      <c r="F265" s="1535" t="s">
        <v>4948</v>
      </c>
      <c r="G265" s="1535" t="s">
        <v>5095</v>
      </c>
      <c r="H265" s="1535">
        <v>44883</v>
      </c>
      <c r="I265" s="2332">
        <f t="shared" ref="I265" si="177">H265+23</f>
        <v>44906</v>
      </c>
      <c r="J265" s="2332">
        <f t="shared" ref="J265" si="178">H265+27</f>
        <v>44910</v>
      </c>
      <c r="K265" s="2332">
        <f t="shared" ref="K265" si="179">H265+30</f>
        <v>44913</v>
      </c>
      <c r="L265" s="2124"/>
      <c r="M265" s="72"/>
      <c r="N265" s="72"/>
      <c r="O265" s="23"/>
      <c r="P265" s="23"/>
      <c r="Q265" s="23"/>
      <c r="R265" s="23"/>
      <c r="S265" s="23"/>
      <c r="T265" s="23"/>
      <c r="U265" s="23"/>
      <c r="V265" s="23"/>
      <c r="W265" s="23"/>
      <c r="X265" s="23"/>
      <c r="Y265" s="23"/>
      <c r="Z265" s="23"/>
      <c r="AA265" s="23"/>
      <c r="AB265" s="23"/>
      <c r="AC265" s="23"/>
      <c r="AD265" s="23"/>
      <c r="AE265" s="23"/>
      <c r="AF265" s="23"/>
      <c r="AG265" s="23"/>
      <c r="AH265" s="23"/>
      <c r="AI265" s="23"/>
      <c r="AJ265" s="23"/>
      <c r="AK265" s="23"/>
      <c r="AL265" s="23"/>
      <c r="AM265" s="23"/>
      <c r="AN265" s="23"/>
      <c r="AO265" s="23"/>
      <c r="AP265" s="23"/>
      <c r="AQ265" s="23"/>
      <c r="AR265" s="23"/>
      <c r="AS265" s="23"/>
      <c r="AT265" s="23"/>
      <c r="AU265" s="23"/>
      <c r="AV265" s="23"/>
      <c r="AW265" s="23"/>
      <c r="AX265" s="23"/>
      <c r="AY265" s="23"/>
      <c r="AZ265" s="23"/>
      <c r="BA265" s="23"/>
      <c r="BB265" s="23"/>
      <c r="BC265" s="23"/>
      <c r="BD265" s="23"/>
      <c r="BE265" s="23"/>
      <c r="BF265" s="23"/>
      <c r="BG265" s="23"/>
      <c r="BH265" s="23"/>
      <c r="BI265" s="23"/>
      <c r="BJ265" s="23"/>
      <c r="BK265" s="23"/>
      <c r="BL265" s="23"/>
      <c r="BM265" s="23"/>
      <c r="BN265" s="23"/>
      <c r="BO265" s="23"/>
      <c r="BP265" s="23"/>
      <c r="BQ265" s="23"/>
      <c r="BR265" s="23"/>
      <c r="BS265" s="23"/>
      <c r="BT265" s="23"/>
      <c r="BU265" s="23"/>
      <c r="BV265" s="23"/>
      <c r="BW265" s="23"/>
      <c r="BX265" s="23"/>
      <c r="BY265" s="23"/>
      <c r="BZ265" s="23"/>
      <c r="CA265" s="23"/>
      <c r="CB265" s="23"/>
      <c r="CC265" s="23"/>
      <c r="CD265" s="23"/>
      <c r="CE265" s="23"/>
      <c r="CF265" s="23"/>
      <c r="CG265" s="23"/>
      <c r="CH265" s="23"/>
      <c r="CI265" s="23"/>
      <c r="CJ265" s="23"/>
      <c r="CK265" s="23"/>
      <c r="CL265" s="23"/>
      <c r="CM265" s="23"/>
      <c r="CN265" s="23"/>
      <c r="CO265" s="23"/>
      <c r="CP265" s="23"/>
      <c r="CQ265" s="23"/>
      <c r="CR265" s="23"/>
      <c r="CS265" s="23"/>
      <c r="CT265" s="23"/>
      <c r="CU265" s="23"/>
      <c r="CV265" s="23"/>
      <c r="CW265" s="23"/>
      <c r="CX265" s="23"/>
      <c r="CY265" s="23"/>
      <c r="CZ265" s="23"/>
      <c r="DA265" s="23"/>
      <c r="DB265" s="23"/>
      <c r="DC265" s="23"/>
      <c r="DD265" s="23"/>
      <c r="DE265" s="23"/>
      <c r="DF265" s="23"/>
      <c r="DG265" s="23"/>
      <c r="DH265" s="23"/>
      <c r="DI265" s="23"/>
      <c r="DJ265" s="23"/>
      <c r="DK265" s="23"/>
      <c r="DL265" s="23"/>
      <c r="DM265" s="23"/>
      <c r="DN265" s="23"/>
      <c r="DO265" s="23"/>
      <c r="DP265" s="23"/>
      <c r="DQ265" s="23"/>
      <c r="DR265" s="23"/>
      <c r="DS265" s="23"/>
      <c r="DT265" s="23"/>
      <c r="DU265" s="23"/>
      <c r="DV265" s="23"/>
      <c r="DW265" s="23"/>
      <c r="DX265" s="23"/>
      <c r="DY265" s="23"/>
      <c r="DZ265" s="23"/>
      <c r="EA265" s="23"/>
      <c r="EB265" s="23"/>
      <c r="EC265" s="23"/>
      <c r="ED265" s="23"/>
      <c r="EE265" s="23"/>
      <c r="EF265" s="23"/>
      <c r="EG265" s="23"/>
      <c r="EH265" s="23"/>
      <c r="EI265" s="23"/>
      <c r="EJ265" s="23"/>
      <c r="EK265" s="23"/>
      <c r="EL265" s="23"/>
      <c r="EM265" s="23"/>
      <c r="EN265" s="23"/>
      <c r="EO265" s="23"/>
      <c r="EP265" s="23"/>
      <c r="EQ265" s="23"/>
      <c r="ER265" s="23"/>
      <c r="ES265" s="23"/>
      <c r="ET265" s="23"/>
      <c r="EU265" s="23"/>
      <c r="EV265" s="23"/>
      <c r="EW265" s="23"/>
      <c r="EX265" s="23"/>
      <c r="EY265" s="23"/>
      <c r="EZ265" s="23"/>
      <c r="FA265" s="23"/>
      <c r="FB265" s="23"/>
      <c r="FC265" s="23"/>
      <c r="FD265" s="23"/>
      <c r="FE265" s="23"/>
      <c r="FF265" s="23"/>
      <c r="FG265" s="23"/>
      <c r="FH265" s="23"/>
      <c r="FI265" s="23"/>
      <c r="FJ265" s="23"/>
      <c r="FK265" s="23"/>
      <c r="FL265" s="23"/>
      <c r="FM265" s="23"/>
      <c r="FN265" s="23"/>
      <c r="FO265" s="23"/>
      <c r="FP265" s="23"/>
      <c r="FQ265" s="23"/>
      <c r="FR265" s="23"/>
      <c r="FS265" s="23"/>
      <c r="FT265" s="23"/>
      <c r="FU265" s="23"/>
      <c r="FV265" s="23"/>
      <c r="FW265" s="23"/>
      <c r="FX265" s="23"/>
      <c r="FY265" s="23"/>
      <c r="FZ265" s="23"/>
      <c r="GA265" s="23"/>
      <c r="GB265" s="23"/>
      <c r="GC265" s="23"/>
      <c r="GD265" s="23"/>
      <c r="GE265" s="23"/>
      <c r="GF265" s="23"/>
      <c r="GG265" s="23"/>
      <c r="GH265" s="23"/>
      <c r="GI265" s="23"/>
      <c r="GJ265" s="23"/>
      <c r="GK265" s="23"/>
      <c r="GL265" s="23"/>
      <c r="GM265" s="23"/>
      <c r="GN265" s="23"/>
      <c r="GO265" s="23"/>
      <c r="GP265" s="23"/>
      <c r="GQ265" s="23"/>
      <c r="GR265" s="23"/>
      <c r="GS265" s="23"/>
      <c r="GT265" s="23"/>
      <c r="GU265" s="23"/>
      <c r="GV265" s="23"/>
      <c r="GW265" s="23"/>
      <c r="GX265" s="23"/>
      <c r="GY265" s="23"/>
      <c r="GZ265" s="23"/>
      <c r="HA265" s="23"/>
      <c r="HB265" s="23"/>
      <c r="HC265" s="23"/>
      <c r="HD265" s="23"/>
      <c r="HE265" s="23"/>
      <c r="HF265" s="23"/>
      <c r="HG265" s="23"/>
      <c r="HH265" s="23"/>
      <c r="HI265" s="23"/>
      <c r="HJ265" s="23"/>
      <c r="HK265" s="23"/>
      <c r="HL265" s="23"/>
      <c r="HM265" s="23"/>
      <c r="HN265" s="23"/>
      <c r="HO265" s="23"/>
      <c r="HP265" s="23"/>
      <c r="HQ265" s="23"/>
      <c r="HR265" s="23"/>
      <c r="HS265" s="23"/>
      <c r="HT265" s="23"/>
      <c r="HU265" s="23"/>
      <c r="HV265" s="23"/>
      <c r="HW265" s="23"/>
    </row>
    <row r="266" spans="1:231" s="14" customFormat="1" ht="20.25" hidden="1" thickBot="1">
      <c r="A266" s="608"/>
      <c r="B266" s="2274"/>
      <c r="C266" s="2275"/>
      <c r="D266" s="1478"/>
      <c r="E266" s="2278"/>
      <c r="F266" s="2333"/>
      <c r="G266" s="2333"/>
      <c r="H266" s="2333"/>
      <c r="I266" s="2333"/>
      <c r="J266" s="2333"/>
      <c r="K266" s="2333"/>
      <c r="L266" s="2124"/>
      <c r="M266" s="72"/>
      <c r="N266" s="72"/>
      <c r="O266" s="23"/>
      <c r="P266" s="23"/>
      <c r="Q266" s="23"/>
      <c r="R266" s="23"/>
      <c r="S266" s="23"/>
      <c r="T266" s="23"/>
      <c r="U266" s="23"/>
      <c r="V266" s="23"/>
      <c r="W266" s="23"/>
      <c r="X266" s="23"/>
      <c r="Y266" s="23"/>
      <c r="Z266" s="23"/>
      <c r="AA266" s="23"/>
      <c r="AB266" s="23"/>
      <c r="AC266" s="23"/>
      <c r="AD266" s="23"/>
      <c r="AE266" s="23"/>
      <c r="AF266" s="23"/>
      <c r="AG266" s="23"/>
      <c r="AH266" s="23"/>
      <c r="AI266" s="23"/>
      <c r="AJ266" s="23"/>
      <c r="AK266" s="23"/>
      <c r="AL266" s="23"/>
      <c r="AM266" s="23"/>
      <c r="AN266" s="23"/>
      <c r="AO266" s="23"/>
      <c r="AP266" s="23"/>
      <c r="AQ266" s="23"/>
      <c r="AR266" s="23"/>
      <c r="AS266" s="23"/>
      <c r="AT266" s="23"/>
      <c r="AU266" s="23"/>
      <c r="AV266" s="23"/>
      <c r="AW266" s="23"/>
      <c r="AX266" s="23"/>
      <c r="AY266" s="23"/>
      <c r="AZ266" s="23"/>
      <c r="BA266" s="23"/>
      <c r="BB266" s="23"/>
      <c r="BC266" s="23"/>
      <c r="BD266" s="23"/>
      <c r="BE266" s="23"/>
      <c r="BF266" s="23"/>
      <c r="BG266" s="23"/>
      <c r="BH266" s="23"/>
      <c r="BI266" s="23"/>
      <c r="BJ266" s="23"/>
      <c r="BK266" s="23"/>
      <c r="BL266" s="23"/>
      <c r="BM266" s="23"/>
      <c r="BN266" s="23"/>
      <c r="BO266" s="23"/>
      <c r="BP266" s="23"/>
      <c r="BQ266" s="23"/>
      <c r="BR266" s="23"/>
      <c r="BS266" s="23"/>
      <c r="BT266" s="23"/>
      <c r="BU266" s="23"/>
      <c r="BV266" s="23"/>
      <c r="BW266" s="23"/>
      <c r="BX266" s="23"/>
      <c r="BY266" s="23"/>
      <c r="BZ266" s="23"/>
      <c r="CA266" s="23"/>
      <c r="CB266" s="23"/>
      <c r="CC266" s="23"/>
      <c r="CD266" s="23"/>
      <c r="CE266" s="23"/>
      <c r="CF266" s="23"/>
      <c r="CG266" s="23"/>
      <c r="CH266" s="23"/>
      <c r="CI266" s="23"/>
      <c r="CJ266" s="23"/>
      <c r="CK266" s="23"/>
      <c r="CL266" s="23"/>
      <c r="CM266" s="23"/>
      <c r="CN266" s="23"/>
      <c r="CO266" s="23"/>
      <c r="CP266" s="23"/>
      <c r="CQ266" s="23"/>
      <c r="CR266" s="23"/>
      <c r="CS266" s="23"/>
      <c r="CT266" s="23"/>
      <c r="CU266" s="23"/>
      <c r="CV266" s="23"/>
      <c r="CW266" s="23"/>
      <c r="CX266" s="23"/>
      <c r="CY266" s="23"/>
      <c r="CZ266" s="23"/>
      <c r="DA266" s="23"/>
      <c r="DB266" s="23"/>
      <c r="DC266" s="23"/>
      <c r="DD266" s="23"/>
      <c r="DE266" s="23"/>
      <c r="DF266" s="23"/>
      <c r="DG266" s="23"/>
      <c r="DH266" s="23"/>
      <c r="DI266" s="23"/>
      <c r="DJ266" s="23"/>
      <c r="DK266" s="23"/>
      <c r="DL266" s="23"/>
      <c r="DM266" s="23"/>
      <c r="DN266" s="23"/>
      <c r="DO266" s="23"/>
      <c r="DP266" s="23"/>
      <c r="DQ266" s="23"/>
      <c r="DR266" s="23"/>
      <c r="DS266" s="23"/>
      <c r="DT266" s="23"/>
      <c r="DU266" s="23"/>
      <c r="DV266" s="23"/>
      <c r="DW266" s="23"/>
      <c r="DX266" s="23"/>
      <c r="DY266" s="23"/>
      <c r="DZ266" s="23"/>
      <c r="EA266" s="23"/>
      <c r="EB266" s="23"/>
      <c r="EC266" s="23"/>
      <c r="ED266" s="23"/>
      <c r="EE266" s="23"/>
      <c r="EF266" s="23"/>
      <c r="EG266" s="23"/>
      <c r="EH266" s="23"/>
      <c r="EI266" s="23"/>
      <c r="EJ266" s="23"/>
      <c r="EK266" s="23"/>
      <c r="EL266" s="23"/>
      <c r="EM266" s="23"/>
      <c r="EN266" s="23"/>
      <c r="EO266" s="23"/>
      <c r="EP266" s="23"/>
      <c r="EQ266" s="23"/>
      <c r="ER266" s="23"/>
      <c r="ES266" s="23"/>
      <c r="ET266" s="23"/>
      <c r="EU266" s="23"/>
      <c r="EV266" s="23"/>
      <c r="EW266" s="23"/>
      <c r="EX266" s="23"/>
      <c r="EY266" s="23"/>
      <c r="EZ266" s="23"/>
      <c r="FA266" s="23"/>
      <c r="FB266" s="23"/>
      <c r="FC266" s="23"/>
      <c r="FD266" s="23"/>
      <c r="FE266" s="23"/>
      <c r="FF266" s="23"/>
      <c r="FG266" s="23"/>
      <c r="FH266" s="23"/>
      <c r="FI266" s="23"/>
      <c r="FJ266" s="23"/>
      <c r="FK266" s="23"/>
      <c r="FL266" s="23"/>
      <c r="FM266" s="23"/>
      <c r="FN266" s="23"/>
      <c r="FO266" s="23"/>
      <c r="FP266" s="23"/>
      <c r="FQ266" s="23"/>
      <c r="FR266" s="23"/>
      <c r="FS266" s="23"/>
      <c r="FT266" s="23"/>
      <c r="FU266" s="23"/>
      <c r="FV266" s="23"/>
      <c r="FW266" s="23"/>
      <c r="FX266" s="23"/>
      <c r="FY266" s="23"/>
      <c r="FZ266" s="23"/>
      <c r="GA266" s="23"/>
      <c r="GB266" s="23"/>
      <c r="GC266" s="23"/>
      <c r="GD266" s="23"/>
      <c r="GE266" s="23"/>
      <c r="GF266" s="23"/>
      <c r="GG266" s="23"/>
      <c r="GH266" s="23"/>
      <c r="GI266" s="23"/>
      <c r="GJ266" s="23"/>
      <c r="GK266" s="23"/>
      <c r="GL266" s="23"/>
      <c r="GM266" s="23"/>
      <c r="GN266" s="23"/>
      <c r="GO266" s="23"/>
      <c r="GP266" s="23"/>
      <c r="GQ266" s="23"/>
      <c r="GR266" s="23"/>
      <c r="GS266" s="23"/>
      <c r="GT266" s="23"/>
      <c r="GU266" s="23"/>
      <c r="GV266" s="23"/>
      <c r="GW266" s="23"/>
      <c r="GX266" s="23"/>
      <c r="GY266" s="23"/>
      <c r="GZ266" s="23"/>
      <c r="HA266" s="23"/>
      <c r="HB266" s="23"/>
      <c r="HC266" s="23"/>
      <c r="HD266" s="23"/>
      <c r="HE266" s="23"/>
      <c r="HF266" s="23"/>
      <c r="HG266" s="23"/>
      <c r="HH266" s="23"/>
      <c r="HI266" s="23"/>
      <c r="HJ266" s="23"/>
      <c r="HK266" s="23"/>
      <c r="HL266" s="23"/>
      <c r="HM266" s="23"/>
      <c r="HN266" s="23"/>
      <c r="HO266" s="23"/>
      <c r="HP266" s="23"/>
      <c r="HQ266" s="23"/>
      <c r="HR266" s="23"/>
      <c r="HS266" s="23"/>
      <c r="HT266" s="23"/>
      <c r="HU266" s="23"/>
      <c r="HV266" s="23"/>
      <c r="HW266" s="23"/>
    </row>
    <row r="267" spans="1:231" s="14" customFormat="1" ht="20.25" hidden="1" thickTop="1">
      <c r="A267" s="608"/>
      <c r="B267" s="2271" t="s">
        <v>3337</v>
      </c>
      <c r="C267" s="2272" t="s">
        <v>4594</v>
      </c>
      <c r="D267" s="2272">
        <v>44868</v>
      </c>
      <c r="E267" s="2273">
        <v>44879</v>
      </c>
      <c r="F267" s="1535" t="s">
        <v>5011</v>
      </c>
      <c r="G267" s="1535" t="s">
        <v>4917</v>
      </c>
      <c r="H267" s="1535">
        <v>44890</v>
      </c>
      <c r="I267" s="2332">
        <f t="shared" ref="I267" si="180">H267+23</f>
        <v>44913</v>
      </c>
      <c r="J267" s="2332">
        <f t="shared" ref="J267" si="181">H267+27</f>
        <v>44917</v>
      </c>
      <c r="K267" s="2332">
        <f t="shared" ref="K267" si="182">H267+30</f>
        <v>44920</v>
      </c>
      <c r="L267" s="2124"/>
      <c r="M267" s="72"/>
      <c r="N267" s="72"/>
      <c r="O267" s="23"/>
      <c r="P267" s="23"/>
      <c r="Q267" s="23"/>
      <c r="R267" s="23"/>
      <c r="S267" s="23"/>
      <c r="T267" s="23"/>
      <c r="U267" s="23"/>
      <c r="V267" s="23"/>
      <c r="W267" s="23"/>
      <c r="X267" s="23"/>
      <c r="Y267" s="23"/>
      <c r="Z267" s="23"/>
      <c r="AA267" s="23"/>
      <c r="AB267" s="23"/>
      <c r="AC267" s="23"/>
      <c r="AD267" s="23"/>
      <c r="AE267" s="23"/>
      <c r="AF267" s="23"/>
      <c r="AG267" s="23"/>
      <c r="AH267" s="23"/>
      <c r="AI267" s="23"/>
      <c r="AJ267" s="23"/>
      <c r="AK267" s="23"/>
      <c r="AL267" s="23"/>
      <c r="AM267" s="23"/>
      <c r="AN267" s="23"/>
      <c r="AO267" s="23"/>
      <c r="AP267" s="23"/>
      <c r="AQ267" s="23"/>
      <c r="AR267" s="23"/>
      <c r="AS267" s="23"/>
      <c r="AT267" s="23"/>
      <c r="AU267" s="23"/>
      <c r="AV267" s="23"/>
      <c r="AW267" s="23"/>
      <c r="AX267" s="23"/>
      <c r="AY267" s="23"/>
      <c r="AZ267" s="23"/>
      <c r="BA267" s="23"/>
      <c r="BB267" s="23"/>
      <c r="BC267" s="23"/>
      <c r="BD267" s="23"/>
      <c r="BE267" s="23"/>
      <c r="BF267" s="23"/>
      <c r="BG267" s="23"/>
      <c r="BH267" s="23"/>
      <c r="BI267" s="23"/>
      <c r="BJ267" s="23"/>
      <c r="BK267" s="23"/>
      <c r="BL267" s="23"/>
      <c r="BM267" s="23"/>
      <c r="BN267" s="23"/>
      <c r="BO267" s="23"/>
      <c r="BP267" s="23"/>
      <c r="BQ267" s="23"/>
      <c r="BR267" s="23"/>
      <c r="BS267" s="23"/>
      <c r="BT267" s="23"/>
      <c r="BU267" s="23"/>
      <c r="BV267" s="23"/>
      <c r="BW267" s="23"/>
      <c r="BX267" s="23"/>
      <c r="BY267" s="23"/>
      <c r="BZ267" s="23"/>
      <c r="CA267" s="23"/>
      <c r="CB267" s="23"/>
      <c r="CC267" s="23"/>
      <c r="CD267" s="23"/>
      <c r="CE267" s="23"/>
      <c r="CF267" s="23"/>
      <c r="CG267" s="23"/>
      <c r="CH267" s="23"/>
      <c r="CI267" s="23"/>
      <c r="CJ267" s="23"/>
      <c r="CK267" s="23"/>
      <c r="CL267" s="23"/>
      <c r="CM267" s="23"/>
      <c r="CN267" s="23"/>
      <c r="CO267" s="23"/>
      <c r="CP267" s="23"/>
      <c r="CQ267" s="23"/>
      <c r="CR267" s="23"/>
      <c r="CS267" s="23"/>
      <c r="CT267" s="23"/>
      <c r="CU267" s="23"/>
      <c r="CV267" s="23"/>
      <c r="CW267" s="23"/>
      <c r="CX267" s="23"/>
      <c r="CY267" s="23"/>
      <c r="CZ267" s="23"/>
      <c r="DA267" s="23"/>
      <c r="DB267" s="23"/>
      <c r="DC267" s="23"/>
      <c r="DD267" s="23"/>
      <c r="DE267" s="23"/>
      <c r="DF267" s="23"/>
      <c r="DG267" s="23"/>
      <c r="DH267" s="23"/>
      <c r="DI267" s="23"/>
      <c r="DJ267" s="23"/>
      <c r="DK267" s="23"/>
      <c r="DL267" s="23"/>
      <c r="DM267" s="23"/>
      <c r="DN267" s="23"/>
      <c r="DO267" s="23"/>
      <c r="DP267" s="23"/>
      <c r="DQ267" s="23"/>
      <c r="DR267" s="23"/>
      <c r="DS267" s="23"/>
      <c r="DT267" s="23"/>
      <c r="DU267" s="23"/>
      <c r="DV267" s="23"/>
      <c r="DW267" s="23"/>
      <c r="DX267" s="23"/>
      <c r="DY267" s="23"/>
      <c r="DZ267" s="23"/>
      <c r="EA267" s="23"/>
      <c r="EB267" s="23"/>
      <c r="EC267" s="23"/>
      <c r="ED267" s="23"/>
      <c r="EE267" s="23"/>
      <c r="EF267" s="23"/>
      <c r="EG267" s="23"/>
      <c r="EH267" s="23"/>
      <c r="EI267" s="23"/>
      <c r="EJ267" s="23"/>
      <c r="EK267" s="23"/>
      <c r="EL267" s="23"/>
      <c r="EM267" s="23"/>
      <c r="EN267" s="23"/>
      <c r="EO267" s="23"/>
      <c r="EP267" s="23"/>
      <c r="EQ267" s="23"/>
      <c r="ER267" s="23"/>
      <c r="ES267" s="23"/>
      <c r="ET267" s="23"/>
      <c r="EU267" s="23"/>
      <c r="EV267" s="23"/>
      <c r="EW267" s="23"/>
      <c r="EX267" s="23"/>
      <c r="EY267" s="23"/>
      <c r="EZ267" s="23"/>
      <c r="FA267" s="23"/>
      <c r="FB267" s="23"/>
      <c r="FC267" s="23"/>
      <c r="FD267" s="23"/>
      <c r="FE267" s="23"/>
      <c r="FF267" s="23"/>
      <c r="FG267" s="23"/>
      <c r="FH267" s="23"/>
      <c r="FI267" s="23"/>
      <c r="FJ267" s="23"/>
      <c r="FK267" s="23"/>
      <c r="FL267" s="23"/>
      <c r="FM267" s="23"/>
      <c r="FN267" s="23"/>
      <c r="FO267" s="23"/>
      <c r="FP267" s="23"/>
      <c r="FQ267" s="23"/>
      <c r="FR267" s="23"/>
      <c r="FS267" s="23"/>
      <c r="FT267" s="23"/>
      <c r="FU267" s="23"/>
      <c r="FV267" s="23"/>
      <c r="FW267" s="23"/>
      <c r="FX267" s="23"/>
      <c r="FY267" s="23"/>
      <c r="FZ267" s="23"/>
      <c r="GA267" s="23"/>
      <c r="GB267" s="23"/>
      <c r="GC267" s="23"/>
      <c r="GD267" s="23"/>
      <c r="GE267" s="23"/>
      <c r="GF267" s="23"/>
      <c r="GG267" s="23"/>
      <c r="GH267" s="23"/>
      <c r="GI267" s="23"/>
      <c r="GJ267" s="23"/>
      <c r="GK267" s="23"/>
      <c r="GL267" s="23"/>
      <c r="GM267" s="23"/>
      <c r="GN267" s="23"/>
      <c r="GO267" s="23"/>
      <c r="GP267" s="23"/>
      <c r="GQ267" s="23"/>
      <c r="GR267" s="23"/>
      <c r="GS267" s="23"/>
      <c r="GT267" s="23"/>
      <c r="GU267" s="23"/>
      <c r="GV267" s="23"/>
      <c r="GW267" s="23"/>
      <c r="GX267" s="23"/>
      <c r="GY267" s="23"/>
      <c r="GZ267" s="23"/>
      <c r="HA267" s="23"/>
      <c r="HB267" s="23"/>
      <c r="HC267" s="23"/>
      <c r="HD267" s="23"/>
      <c r="HE267" s="23"/>
      <c r="HF267" s="23"/>
      <c r="HG267" s="23"/>
      <c r="HH267" s="23"/>
      <c r="HI267" s="23"/>
      <c r="HJ267" s="23"/>
      <c r="HK267" s="23"/>
      <c r="HL267" s="23"/>
      <c r="HM267" s="23"/>
      <c r="HN267" s="23"/>
      <c r="HO267" s="23"/>
      <c r="HP267" s="23"/>
      <c r="HQ267" s="23"/>
      <c r="HR267" s="23"/>
      <c r="HS267" s="23"/>
      <c r="HT267" s="23"/>
      <c r="HU267" s="23"/>
      <c r="HV267" s="23"/>
      <c r="HW267" s="23"/>
    </row>
    <row r="268" spans="1:231" s="14" customFormat="1" ht="20.25" hidden="1" thickBot="1">
      <c r="A268" s="608"/>
      <c r="B268" s="2274"/>
      <c r="C268" s="2275"/>
      <c r="D268" s="1478"/>
      <c r="E268" s="2278"/>
      <c r="F268" s="2333"/>
      <c r="G268" s="2333"/>
      <c r="H268" s="2333"/>
      <c r="I268" s="2333"/>
      <c r="J268" s="2333"/>
      <c r="K268" s="2333"/>
      <c r="L268" s="2124"/>
      <c r="M268" s="72"/>
      <c r="N268" s="72"/>
      <c r="O268" s="23"/>
      <c r="P268" s="23"/>
      <c r="Q268" s="23"/>
      <c r="R268" s="23"/>
      <c r="S268" s="23"/>
      <c r="T268" s="23"/>
      <c r="U268" s="23"/>
      <c r="V268" s="23"/>
      <c r="W268" s="23"/>
      <c r="X268" s="23"/>
      <c r="Y268" s="23"/>
      <c r="Z268" s="23"/>
      <c r="AA268" s="23"/>
      <c r="AB268" s="23"/>
      <c r="AC268" s="23"/>
      <c r="AD268" s="23"/>
      <c r="AE268" s="23"/>
      <c r="AF268" s="23"/>
      <c r="AG268" s="23"/>
      <c r="AH268" s="23"/>
      <c r="AI268" s="23"/>
      <c r="AJ268" s="23"/>
      <c r="AK268" s="23"/>
      <c r="AL268" s="23"/>
      <c r="AM268" s="23"/>
      <c r="AN268" s="23"/>
      <c r="AO268" s="23"/>
      <c r="AP268" s="23"/>
      <c r="AQ268" s="23"/>
      <c r="AR268" s="23"/>
      <c r="AS268" s="23"/>
      <c r="AT268" s="23"/>
      <c r="AU268" s="23"/>
      <c r="AV268" s="23"/>
      <c r="AW268" s="23"/>
      <c r="AX268" s="23"/>
      <c r="AY268" s="23"/>
      <c r="AZ268" s="23"/>
      <c r="BA268" s="23"/>
      <c r="BB268" s="23"/>
      <c r="BC268" s="23"/>
      <c r="BD268" s="23"/>
      <c r="BE268" s="23"/>
      <c r="BF268" s="23"/>
      <c r="BG268" s="23"/>
      <c r="BH268" s="23"/>
      <c r="BI268" s="23"/>
      <c r="BJ268" s="23"/>
      <c r="BK268" s="23"/>
      <c r="BL268" s="23"/>
      <c r="BM268" s="23"/>
      <c r="BN268" s="23"/>
      <c r="BO268" s="23"/>
      <c r="BP268" s="23"/>
      <c r="BQ268" s="23"/>
      <c r="BR268" s="23"/>
      <c r="BS268" s="23"/>
      <c r="BT268" s="23"/>
      <c r="BU268" s="23"/>
      <c r="BV268" s="23"/>
      <c r="BW268" s="23"/>
      <c r="BX268" s="23"/>
      <c r="BY268" s="23"/>
      <c r="BZ268" s="23"/>
      <c r="CA268" s="23"/>
      <c r="CB268" s="23"/>
      <c r="CC268" s="23"/>
      <c r="CD268" s="23"/>
      <c r="CE268" s="23"/>
      <c r="CF268" s="23"/>
      <c r="CG268" s="23"/>
      <c r="CH268" s="23"/>
      <c r="CI268" s="23"/>
      <c r="CJ268" s="23"/>
      <c r="CK268" s="23"/>
      <c r="CL268" s="23"/>
      <c r="CM268" s="23"/>
      <c r="CN268" s="23"/>
      <c r="CO268" s="23"/>
      <c r="CP268" s="23"/>
      <c r="CQ268" s="23"/>
      <c r="CR268" s="23"/>
      <c r="CS268" s="23"/>
      <c r="CT268" s="23"/>
      <c r="CU268" s="23"/>
      <c r="CV268" s="23"/>
      <c r="CW268" s="23"/>
      <c r="CX268" s="23"/>
      <c r="CY268" s="23"/>
      <c r="CZ268" s="23"/>
      <c r="DA268" s="23"/>
      <c r="DB268" s="23"/>
      <c r="DC268" s="23"/>
      <c r="DD268" s="23"/>
      <c r="DE268" s="23"/>
      <c r="DF268" s="23"/>
      <c r="DG268" s="23"/>
      <c r="DH268" s="23"/>
      <c r="DI268" s="23"/>
      <c r="DJ268" s="23"/>
      <c r="DK268" s="23"/>
      <c r="DL268" s="23"/>
      <c r="DM268" s="23"/>
      <c r="DN268" s="23"/>
      <c r="DO268" s="23"/>
      <c r="DP268" s="23"/>
      <c r="DQ268" s="23"/>
      <c r="DR268" s="23"/>
      <c r="DS268" s="23"/>
      <c r="DT268" s="23"/>
      <c r="DU268" s="23"/>
      <c r="DV268" s="23"/>
      <c r="DW268" s="23"/>
      <c r="DX268" s="23"/>
      <c r="DY268" s="23"/>
      <c r="DZ268" s="23"/>
      <c r="EA268" s="23"/>
      <c r="EB268" s="23"/>
      <c r="EC268" s="23"/>
      <c r="ED268" s="23"/>
      <c r="EE268" s="23"/>
      <c r="EF268" s="23"/>
      <c r="EG268" s="23"/>
      <c r="EH268" s="23"/>
      <c r="EI268" s="23"/>
      <c r="EJ268" s="23"/>
      <c r="EK268" s="23"/>
      <c r="EL268" s="23"/>
      <c r="EM268" s="23"/>
      <c r="EN268" s="23"/>
      <c r="EO268" s="23"/>
      <c r="EP268" s="23"/>
      <c r="EQ268" s="23"/>
      <c r="ER268" s="23"/>
      <c r="ES268" s="23"/>
      <c r="ET268" s="23"/>
      <c r="EU268" s="23"/>
      <c r="EV268" s="23"/>
      <c r="EW268" s="23"/>
      <c r="EX268" s="23"/>
      <c r="EY268" s="23"/>
      <c r="EZ268" s="23"/>
      <c r="FA268" s="23"/>
      <c r="FB268" s="23"/>
      <c r="FC268" s="23"/>
      <c r="FD268" s="23"/>
      <c r="FE268" s="23"/>
      <c r="FF268" s="23"/>
      <c r="FG268" s="23"/>
      <c r="FH268" s="23"/>
      <c r="FI268" s="23"/>
      <c r="FJ268" s="23"/>
      <c r="FK268" s="23"/>
      <c r="FL268" s="23"/>
      <c r="FM268" s="23"/>
      <c r="FN268" s="23"/>
      <c r="FO268" s="23"/>
      <c r="FP268" s="23"/>
      <c r="FQ268" s="23"/>
      <c r="FR268" s="23"/>
      <c r="FS268" s="23"/>
      <c r="FT268" s="23"/>
      <c r="FU268" s="23"/>
      <c r="FV268" s="23"/>
      <c r="FW268" s="23"/>
      <c r="FX268" s="23"/>
      <c r="FY268" s="23"/>
      <c r="FZ268" s="23"/>
      <c r="GA268" s="23"/>
      <c r="GB268" s="23"/>
      <c r="GC268" s="23"/>
      <c r="GD268" s="23"/>
      <c r="GE268" s="23"/>
      <c r="GF268" s="23"/>
      <c r="GG268" s="23"/>
      <c r="GH268" s="23"/>
      <c r="GI268" s="23"/>
      <c r="GJ268" s="23"/>
      <c r="GK268" s="23"/>
      <c r="GL268" s="23"/>
      <c r="GM268" s="23"/>
      <c r="GN268" s="23"/>
      <c r="GO268" s="23"/>
      <c r="GP268" s="23"/>
      <c r="GQ268" s="23"/>
      <c r="GR268" s="23"/>
      <c r="GS268" s="23"/>
      <c r="GT268" s="23"/>
      <c r="GU268" s="23"/>
      <c r="GV268" s="23"/>
      <c r="GW268" s="23"/>
      <c r="GX268" s="23"/>
      <c r="GY268" s="23"/>
      <c r="GZ268" s="23"/>
      <c r="HA268" s="23"/>
      <c r="HB268" s="23"/>
      <c r="HC268" s="23"/>
      <c r="HD268" s="23"/>
      <c r="HE268" s="23"/>
      <c r="HF268" s="23"/>
      <c r="HG268" s="23"/>
      <c r="HH268" s="23"/>
      <c r="HI268" s="23"/>
      <c r="HJ268" s="23"/>
      <c r="HK268" s="23"/>
      <c r="HL268" s="23"/>
      <c r="HM268" s="23"/>
      <c r="HN268" s="23"/>
      <c r="HO268" s="23"/>
      <c r="HP268" s="23"/>
      <c r="HQ268" s="23"/>
      <c r="HR268" s="23"/>
      <c r="HS268" s="23"/>
      <c r="HT268" s="23"/>
      <c r="HU268" s="23"/>
      <c r="HV268" s="23"/>
      <c r="HW268" s="23"/>
    </row>
    <row r="269" spans="1:231" s="14" customFormat="1" ht="20.25" hidden="1" thickTop="1">
      <c r="A269" s="608"/>
      <c r="B269" s="2271"/>
      <c r="C269" s="2272"/>
      <c r="D269" s="2272"/>
      <c r="E269" s="2273"/>
      <c r="F269" s="1535" t="s">
        <v>5013</v>
      </c>
      <c r="G269" s="1535" t="s">
        <v>5096</v>
      </c>
      <c r="H269" s="1535">
        <v>44897</v>
      </c>
      <c r="I269" s="2332">
        <f t="shared" ref="I269" si="183">H269+23</f>
        <v>44920</v>
      </c>
      <c r="J269" s="2332">
        <f t="shared" ref="J269" si="184">H269+27</f>
        <v>44924</v>
      </c>
      <c r="K269" s="2332">
        <f t="shared" ref="K269" si="185">H269+30</f>
        <v>44927</v>
      </c>
      <c r="L269" s="2124"/>
      <c r="M269" s="72"/>
      <c r="N269" s="72"/>
      <c r="O269" s="23"/>
      <c r="P269" s="23"/>
      <c r="Q269" s="23"/>
      <c r="R269" s="23"/>
      <c r="S269" s="23"/>
      <c r="T269" s="23"/>
      <c r="U269" s="23"/>
      <c r="V269" s="23"/>
      <c r="W269" s="23"/>
      <c r="X269" s="23"/>
      <c r="Y269" s="23"/>
      <c r="Z269" s="23"/>
      <c r="AA269" s="23"/>
      <c r="AB269" s="23"/>
      <c r="AC269" s="23"/>
      <c r="AD269" s="23"/>
      <c r="AE269" s="23"/>
      <c r="AF269" s="23"/>
      <c r="AG269" s="23"/>
      <c r="AH269" s="23"/>
      <c r="AI269" s="23"/>
      <c r="AJ269" s="23"/>
      <c r="AK269" s="23"/>
      <c r="AL269" s="23"/>
      <c r="AM269" s="23"/>
      <c r="AN269" s="23"/>
      <c r="AO269" s="23"/>
      <c r="AP269" s="23"/>
      <c r="AQ269" s="23"/>
      <c r="AR269" s="23"/>
      <c r="AS269" s="23"/>
      <c r="AT269" s="23"/>
      <c r="AU269" s="23"/>
      <c r="AV269" s="23"/>
      <c r="AW269" s="23"/>
      <c r="AX269" s="23"/>
      <c r="AY269" s="23"/>
      <c r="AZ269" s="23"/>
      <c r="BA269" s="23"/>
      <c r="BB269" s="23"/>
      <c r="BC269" s="23"/>
      <c r="BD269" s="23"/>
      <c r="BE269" s="23"/>
      <c r="BF269" s="23"/>
      <c r="BG269" s="23"/>
      <c r="BH269" s="23"/>
      <c r="BI269" s="23"/>
      <c r="BJ269" s="23"/>
      <c r="BK269" s="23"/>
      <c r="BL269" s="23"/>
      <c r="BM269" s="23"/>
      <c r="BN269" s="23"/>
      <c r="BO269" s="23"/>
      <c r="BP269" s="23"/>
      <c r="BQ269" s="23"/>
      <c r="BR269" s="23"/>
      <c r="BS269" s="23"/>
      <c r="BT269" s="23"/>
      <c r="BU269" s="23"/>
      <c r="BV269" s="23"/>
      <c r="BW269" s="23"/>
      <c r="BX269" s="23"/>
      <c r="BY269" s="23"/>
      <c r="BZ269" s="23"/>
      <c r="CA269" s="23"/>
      <c r="CB269" s="23"/>
      <c r="CC269" s="23"/>
      <c r="CD269" s="23"/>
      <c r="CE269" s="23"/>
      <c r="CF269" s="23"/>
      <c r="CG269" s="23"/>
      <c r="CH269" s="23"/>
      <c r="CI269" s="23"/>
      <c r="CJ269" s="23"/>
      <c r="CK269" s="23"/>
      <c r="CL269" s="23"/>
      <c r="CM269" s="23"/>
      <c r="CN269" s="23"/>
      <c r="CO269" s="23"/>
      <c r="CP269" s="23"/>
      <c r="CQ269" s="23"/>
      <c r="CR269" s="23"/>
      <c r="CS269" s="23"/>
      <c r="CT269" s="23"/>
      <c r="CU269" s="23"/>
      <c r="CV269" s="23"/>
      <c r="CW269" s="23"/>
      <c r="CX269" s="23"/>
      <c r="CY269" s="23"/>
      <c r="CZ269" s="23"/>
      <c r="DA269" s="23"/>
      <c r="DB269" s="23"/>
      <c r="DC269" s="23"/>
      <c r="DD269" s="23"/>
      <c r="DE269" s="23"/>
      <c r="DF269" s="23"/>
      <c r="DG269" s="23"/>
      <c r="DH269" s="23"/>
      <c r="DI269" s="23"/>
      <c r="DJ269" s="23"/>
      <c r="DK269" s="23"/>
      <c r="DL269" s="23"/>
      <c r="DM269" s="23"/>
      <c r="DN269" s="23"/>
      <c r="DO269" s="23"/>
      <c r="DP269" s="23"/>
      <c r="DQ269" s="23"/>
      <c r="DR269" s="23"/>
      <c r="DS269" s="23"/>
      <c r="DT269" s="23"/>
      <c r="DU269" s="23"/>
      <c r="DV269" s="23"/>
      <c r="DW269" s="23"/>
      <c r="DX269" s="23"/>
      <c r="DY269" s="23"/>
      <c r="DZ269" s="23"/>
      <c r="EA269" s="23"/>
      <c r="EB269" s="23"/>
      <c r="EC269" s="23"/>
      <c r="ED269" s="23"/>
      <c r="EE269" s="23"/>
      <c r="EF269" s="23"/>
      <c r="EG269" s="23"/>
      <c r="EH269" s="23"/>
      <c r="EI269" s="23"/>
      <c r="EJ269" s="23"/>
      <c r="EK269" s="23"/>
      <c r="EL269" s="23"/>
      <c r="EM269" s="23"/>
      <c r="EN269" s="23"/>
      <c r="EO269" s="23"/>
      <c r="EP269" s="23"/>
      <c r="EQ269" s="23"/>
      <c r="ER269" s="23"/>
      <c r="ES269" s="23"/>
      <c r="ET269" s="23"/>
      <c r="EU269" s="23"/>
      <c r="EV269" s="23"/>
      <c r="EW269" s="23"/>
      <c r="EX269" s="23"/>
      <c r="EY269" s="23"/>
      <c r="EZ269" s="23"/>
      <c r="FA269" s="23"/>
      <c r="FB269" s="23"/>
      <c r="FC269" s="23"/>
      <c r="FD269" s="23"/>
      <c r="FE269" s="23"/>
      <c r="FF269" s="23"/>
      <c r="FG269" s="23"/>
      <c r="FH269" s="23"/>
      <c r="FI269" s="23"/>
      <c r="FJ269" s="23"/>
      <c r="FK269" s="23"/>
      <c r="FL269" s="23"/>
      <c r="FM269" s="23"/>
      <c r="FN269" s="23"/>
      <c r="FO269" s="23"/>
      <c r="FP269" s="23"/>
      <c r="FQ269" s="23"/>
      <c r="FR269" s="23"/>
      <c r="FS269" s="23"/>
      <c r="FT269" s="23"/>
      <c r="FU269" s="23"/>
      <c r="FV269" s="23"/>
      <c r="FW269" s="23"/>
      <c r="FX269" s="23"/>
      <c r="FY269" s="23"/>
      <c r="FZ269" s="23"/>
      <c r="GA269" s="23"/>
      <c r="GB269" s="23"/>
      <c r="GC269" s="23"/>
      <c r="GD269" s="23"/>
      <c r="GE269" s="23"/>
      <c r="GF269" s="23"/>
      <c r="GG269" s="23"/>
      <c r="GH269" s="23"/>
      <c r="GI269" s="23"/>
      <c r="GJ269" s="23"/>
      <c r="GK269" s="23"/>
      <c r="GL269" s="23"/>
      <c r="GM269" s="23"/>
      <c r="GN269" s="23"/>
      <c r="GO269" s="23"/>
      <c r="GP269" s="23"/>
      <c r="GQ269" s="23"/>
      <c r="GR269" s="23"/>
      <c r="GS269" s="23"/>
      <c r="GT269" s="23"/>
      <c r="GU269" s="23"/>
      <c r="GV269" s="23"/>
      <c r="GW269" s="23"/>
      <c r="GX269" s="23"/>
      <c r="GY269" s="23"/>
      <c r="GZ269" s="23"/>
      <c r="HA269" s="23"/>
      <c r="HB269" s="23"/>
      <c r="HC269" s="23"/>
      <c r="HD269" s="23"/>
      <c r="HE269" s="23"/>
      <c r="HF269" s="23"/>
      <c r="HG269" s="23"/>
      <c r="HH269" s="23"/>
      <c r="HI269" s="23"/>
      <c r="HJ269" s="23"/>
      <c r="HK269" s="23"/>
      <c r="HL269" s="23"/>
      <c r="HM269" s="23"/>
      <c r="HN269" s="23"/>
      <c r="HO269" s="23"/>
      <c r="HP269" s="23"/>
      <c r="HQ269" s="23"/>
      <c r="HR269" s="23"/>
      <c r="HS269" s="23"/>
      <c r="HT269" s="23"/>
      <c r="HU269" s="23"/>
      <c r="HV269" s="23"/>
      <c r="HW269" s="23"/>
    </row>
    <row r="270" spans="1:231" s="14" customFormat="1" ht="20.25" hidden="1" thickBot="1">
      <c r="A270" s="608"/>
      <c r="B270" s="2274"/>
      <c r="C270" s="2275"/>
      <c r="D270" s="1478"/>
      <c r="E270" s="2278"/>
      <c r="F270" s="2333"/>
      <c r="G270" s="2333"/>
      <c r="H270" s="2333"/>
      <c r="I270" s="2333"/>
      <c r="J270" s="2333"/>
      <c r="K270" s="2333"/>
      <c r="L270" s="2124"/>
      <c r="M270" s="72"/>
      <c r="N270" s="72"/>
      <c r="O270" s="23"/>
      <c r="P270" s="23"/>
      <c r="Q270" s="23"/>
      <c r="R270" s="23"/>
      <c r="S270" s="23"/>
      <c r="T270" s="23"/>
      <c r="U270" s="23"/>
      <c r="V270" s="23"/>
      <c r="W270" s="23"/>
      <c r="X270" s="23"/>
      <c r="Y270" s="23"/>
      <c r="Z270" s="23"/>
      <c r="AA270" s="23"/>
      <c r="AB270" s="23"/>
      <c r="AC270" s="23"/>
      <c r="AD270" s="23"/>
      <c r="AE270" s="23"/>
      <c r="AF270" s="23"/>
      <c r="AG270" s="23"/>
      <c r="AH270" s="23"/>
      <c r="AI270" s="23"/>
      <c r="AJ270" s="23"/>
      <c r="AK270" s="23"/>
      <c r="AL270" s="23"/>
      <c r="AM270" s="23"/>
      <c r="AN270" s="23"/>
      <c r="AO270" s="23"/>
      <c r="AP270" s="23"/>
      <c r="AQ270" s="23"/>
      <c r="AR270" s="23"/>
      <c r="AS270" s="23"/>
      <c r="AT270" s="23"/>
      <c r="AU270" s="23"/>
      <c r="AV270" s="23"/>
      <c r="AW270" s="23"/>
      <c r="AX270" s="23"/>
      <c r="AY270" s="23"/>
      <c r="AZ270" s="23"/>
      <c r="BA270" s="23"/>
      <c r="BB270" s="23"/>
      <c r="BC270" s="23"/>
      <c r="BD270" s="23"/>
      <c r="BE270" s="23"/>
      <c r="BF270" s="23"/>
      <c r="BG270" s="23"/>
      <c r="BH270" s="23"/>
      <c r="BI270" s="23"/>
      <c r="BJ270" s="23"/>
      <c r="BK270" s="23"/>
      <c r="BL270" s="23"/>
      <c r="BM270" s="23"/>
      <c r="BN270" s="23"/>
      <c r="BO270" s="23"/>
      <c r="BP270" s="23"/>
      <c r="BQ270" s="23"/>
      <c r="BR270" s="23"/>
      <c r="BS270" s="23"/>
      <c r="BT270" s="23"/>
      <c r="BU270" s="23"/>
      <c r="BV270" s="23"/>
      <c r="BW270" s="23"/>
      <c r="BX270" s="23"/>
      <c r="BY270" s="23"/>
      <c r="BZ270" s="23"/>
      <c r="CA270" s="23"/>
      <c r="CB270" s="23"/>
      <c r="CC270" s="23"/>
      <c r="CD270" s="23"/>
      <c r="CE270" s="23"/>
      <c r="CF270" s="23"/>
      <c r="CG270" s="23"/>
      <c r="CH270" s="23"/>
      <c r="CI270" s="23"/>
      <c r="CJ270" s="23"/>
      <c r="CK270" s="23"/>
      <c r="CL270" s="23"/>
      <c r="CM270" s="23"/>
      <c r="CN270" s="23"/>
      <c r="CO270" s="23"/>
      <c r="CP270" s="23"/>
      <c r="CQ270" s="23"/>
      <c r="CR270" s="23"/>
      <c r="CS270" s="23"/>
      <c r="CT270" s="23"/>
      <c r="CU270" s="23"/>
      <c r="CV270" s="23"/>
      <c r="CW270" s="23"/>
      <c r="CX270" s="23"/>
      <c r="CY270" s="23"/>
      <c r="CZ270" s="23"/>
      <c r="DA270" s="23"/>
      <c r="DB270" s="23"/>
      <c r="DC270" s="23"/>
      <c r="DD270" s="23"/>
      <c r="DE270" s="23"/>
      <c r="DF270" s="23"/>
      <c r="DG270" s="23"/>
      <c r="DH270" s="23"/>
      <c r="DI270" s="23"/>
      <c r="DJ270" s="23"/>
      <c r="DK270" s="23"/>
      <c r="DL270" s="23"/>
      <c r="DM270" s="23"/>
      <c r="DN270" s="23"/>
      <c r="DO270" s="23"/>
      <c r="DP270" s="23"/>
      <c r="DQ270" s="23"/>
      <c r="DR270" s="23"/>
      <c r="DS270" s="23"/>
      <c r="DT270" s="23"/>
      <c r="DU270" s="23"/>
      <c r="DV270" s="23"/>
      <c r="DW270" s="23"/>
      <c r="DX270" s="23"/>
      <c r="DY270" s="23"/>
      <c r="DZ270" s="23"/>
      <c r="EA270" s="23"/>
      <c r="EB270" s="23"/>
      <c r="EC270" s="23"/>
      <c r="ED270" s="23"/>
      <c r="EE270" s="23"/>
      <c r="EF270" s="23"/>
      <c r="EG270" s="23"/>
      <c r="EH270" s="23"/>
      <c r="EI270" s="23"/>
      <c r="EJ270" s="23"/>
      <c r="EK270" s="23"/>
      <c r="EL270" s="23"/>
      <c r="EM270" s="23"/>
      <c r="EN270" s="23"/>
      <c r="EO270" s="23"/>
      <c r="EP270" s="23"/>
      <c r="EQ270" s="23"/>
      <c r="ER270" s="23"/>
      <c r="ES270" s="23"/>
      <c r="ET270" s="23"/>
      <c r="EU270" s="23"/>
      <c r="EV270" s="23"/>
      <c r="EW270" s="23"/>
      <c r="EX270" s="23"/>
      <c r="EY270" s="23"/>
      <c r="EZ270" s="23"/>
      <c r="FA270" s="23"/>
      <c r="FB270" s="23"/>
      <c r="FC270" s="23"/>
      <c r="FD270" s="23"/>
      <c r="FE270" s="23"/>
      <c r="FF270" s="23"/>
      <c r="FG270" s="23"/>
      <c r="FH270" s="23"/>
      <c r="FI270" s="23"/>
      <c r="FJ270" s="23"/>
      <c r="FK270" s="23"/>
      <c r="FL270" s="23"/>
      <c r="FM270" s="23"/>
      <c r="FN270" s="23"/>
      <c r="FO270" s="23"/>
      <c r="FP270" s="23"/>
      <c r="FQ270" s="23"/>
      <c r="FR270" s="23"/>
      <c r="FS270" s="23"/>
      <c r="FT270" s="23"/>
      <c r="FU270" s="23"/>
      <c r="FV270" s="23"/>
      <c r="FW270" s="23"/>
      <c r="FX270" s="23"/>
      <c r="FY270" s="23"/>
      <c r="FZ270" s="23"/>
      <c r="GA270" s="23"/>
      <c r="GB270" s="23"/>
      <c r="GC270" s="23"/>
      <c r="GD270" s="23"/>
      <c r="GE270" s="23"/>
      <c r="GF270" s="23"/>
      <c r="GG270" s="23"/>
      <c r="GH270" s="23"/>
      <c r="GI270" s="23"/>
      <c r="GJ270" s="23"/>
      <c r="GK270" s="23"/>
      <c r="GL270" s="23"/>
      <c r="GM270" s="23"/>
      <c r="GN270" s="23"/>
      <c r="GO270" s="23"/>
      <c r="GP270" s="23"/>
      <c r="GQ270" s="23"/>
      <c r="GR270" s="23"/>
      <c r="GS270" s="23"/>
      <c r="GT270" s="23"/>
      <c r="GU270" s="23"/>
      <c r="GV270" s="23"/>
      <c r="GW270" s="23"/>
      <c r="GX270" s="23"/>
      <c r="GY270" s="23"/>
      <c r="GZ270" s="23"/>
      <c r="HA270" s="23"/>
      <c r="HB270" s="23"/>
      <c r="HC270" s="23"/>
      <c r="HD270" s="23"/>
      <c r="HE270" s="23"/>
      <c r="HF270" s="23"/>
      <c r="HG270" s="23"/>
      <c r="HH270" s="23"/>
      <c r="HI270" s="23"/>
      <c r="HJ270" s="23"/>
      <c r="HK270" s="23"/>
      <c r="HL270" s="23"/>
      <c r="HM270" s="23"/>
      <c r="HN270" s="23"/>
      <c r="HO270" s="23"/>
      <c r="HP270" s="23"/>
      <c r="HQ270" s="23"/>
      <c r="HR270" s="23"/>
      <c r="HS270" s="23"/>
      <c r="HT270" s="23"/>
      <c r="HU270" s="23"/>
      <c r="HV270" s="23"/>
      <c r="HW270" s="23"/>
    </row>
    <row r="271" spans="1:231" s="14" customFormat="1" ht="20.25" hidden="1" thickTop="1">
      <c r="A271" s="608"/>
      <c r="B271" s="2271" t="s">
        <v>2803</v>
      </c>
      <c r="C271" s="2272" t="s">
        <v>4919</v>
      </c>
      <c r="D271" s="2272">
        <v>44891</v>
      </c>
      <c r="E271" s="2273">
        <v>44900</v>
      </c>
      <c r="F271" s="1535" t="s">
        <v>4554</v>
      </c>
      <c r="G271" s="1535" t="s">
        <v>5097</v>
      </c>
      <c r="H271" s="1535">
        <v>44904</v>
      </c>
      <c r="I271" s="2332">
        <f t="shared" ref="I271" si="186">H271+23</f>
        <v>44927</v>
      </c>
      <c r="J271" s="2332">
        <f t="shared" ref="J271" si="187">H271+27</f>
        <v>44931</v>
      </c>
      <c r="K271" s="2332">
        <f t="shared" ref="K271" si="188">H271+30</f>
        <v>44934</v>
      </c>
      <c r="L271" s="2124"/>
      <c r="M271" s="72"/>
      <c r="N271" s="72"/>
      <c r="O271" s="23"/>
      <c r="P271" s="23"/>
      <c r="Q271" s="23"/>
      <c r="R271" s="23"/>
      <c r="S271" s="23"/>
      <c r="T271" s="23"/>
      <c r="U271" s="23"/>
      <c r="V271" s="23"/>
      <c r="W271" s="23"/>
      <c r="X271" s="23"/>
      <c r="Y271" s="23"/>
      <c r="Z271" s="23"/>
      <c r="AA271" s="23"/>
      <c r="AB271" s="23"/>
      <c r="AC271" s="23"/>
      <c r="AD271" s="23"/>
      <c r="AE271" s="23"/>
      <c r="AF271" s="23"/>
      <c r="AG271" s="23"/>
      <c r="AH271" s="23"/>
      <c r="AI271" s="23"/>
      <c r="AJ271" s="23"/>
      <c r="AK271" s="23"/>
      <c r="AL271" s="23"/>
      <c r="AM271" s="23"/>
      <c r="AN271" s="23"/>
      <c r="AO271" s="23"/>
      <c r="AP271" s="23"/>
      <c r="AQ271" s="23"/>
      <c r="AR271" s="23"/>
      <c r="AS271" s="23"/>
      <c r="AT271" s="23"/>
      <c r="AU271" s="23"/>
      <c r="AV271" s="23"/>
      <c r="AW271" s="23"/>
      <c r="AX271" s="23"/>
      <c r="AY271" s="23"/>
      <c r="AZ271" s="23"/>
      <c r="BA271" s="23"/>
      <c r="BB271" s="23"/>
      <c r="BC271" s="23"/>
      <c r="BD271" s="23"/>
      <c r="BE271" s="23"/>
      <c r="BF271" s="23"/>
      <c r="BG271" s="23"/>
      <c r="BH271" s="23"/>
      <c r="BI271" s="23"/>
      <c r="BJ271" s="23"/>
      <c r="BK271" s="23"/>
      <c r="BL271" s="23"/>
      <c r="BM271" s="23"/>
      <c r="BN271" s="23"/>
      <c r="BO271" s="23"/>
      <c r="BP271" s="23"/>
      <c r="BQ271" s="23"/>
      <c r="BR271" s="23"/>
      <c r="BS271" s="23"/>
      <c r="BT271" s="23"/>
      <c r="BU271" s="23"/>
      <c r="BV271" s="23"/>
      <c r="BW271" s="23"/>
      <c r="BX271" s="23"/>
      <c r="BY271" s="23"/>
      <c r="BZ271" s="23"/>
      <c r="CA271" s="23"/>
      <c r="CB271" s="23"/>
      <c r="CC271" s="23"/>
      <c r="CD271" s="23"/>
      <c r="CE271" s="23"/>
      <c r="CF271" s="23"/>
      <c r="CG271" s="23"/>
      <c r="CH271" s="23"/>
      <c r="CI271" s="23"/>
      <c r="CJ271" s="23"/>
      <c r="CK271" s="23"/>
      <c r="CL271" s="23"/>
      <c r="CM271" s="23"/>
      <c r="CN271" s="23"/>
      <c r="CO271" s="23"/>
      <c r="CP271" s="23"/>
      <c r="CQ271" s="23"/>
      <c r="CR271" s="23"/>
      <c r="CS271" s="23"/>
      <c r="CT271" s="23"/>
      <c r="CU271" s="23"/>
      <c r="CV271" s="23"/>
      <c r="CW271" s="23"/>
      <c r="CX271" s="23"/>
      <c r="CY271" s="23"/>
      <c r="CZ271" s="23"/>
      <c r="DA271" s="23"/>
      <c r="DB271" s="23"/>
      <c r="DC271" s="23"/>
      <c r="DD271" s="23"/>
      <c r="DE271" s="23"/>
      <c r="DF271" s="23"/>
      <c r="DG271" s="23"/>
      <c r="DH271" s="23"/>
      <c r="DI271" s="23"/>
      <c r="DJ271" s="23"/>
      <c r="DK271" s="23"/>
      <c r="DL271" s="23"/>
      <c r="DM271" s="23"/>
      <c r="DN271" s="23"/>
      <c r="DO271" s="23"/>
      <c r="DP271" s="23"/>
      <c r="DQ271" s="23"/>
      <c r="DR271" s="23"/>
      <c r="DS271" s="23"/>
      <c r="DT271" s="23"/>
      <c r="DU271" s="23"/>
      <c r="DV271" s="23"/>
      <c r="DW271" s="23"/>
      <c r="DX271" s="23"/>
      <c r="DY271" s="23"/>
      <c r="DZ271" s="23"/>
      <c r="EA271" s="23"/>
      <c r="EB271" s="23"/>
      <c r="EC271" s="23"/>
      <c r="ED271" s="23"/>
      <c r="EE271" s="23"/>
      <c r="EF271" s="23"/>
      <c r="EG271" s="23"/>
      <c r="EH271" s="23"/>
      <c r="EI271" s="23"/>
      <c r="EJ271" s="23"/>
      <c r="EK271" s="23"/>
      <c r="EL271" s="23"/>
      <c r="EM271" s="23"/>
      <c r="EN271" s="23"/>
      <c r="EO271" s="23"/>
      <c r="EP271" s="23"/>
      <c r="EQ271" s="23"/>
      <c r="ER271" s="23"/>
      <c r="ES271" s="23"/>
      <c r="ET271" s="23"/>
      <c r="EU271" s="23"/>
      <c r="EV271" s="23"/>
      <c r="EW271" s="23"/>
      <c r="EX271" s="23"/>
      <c r="EY271" s="23"/>
      <c r="EZ271" s="23"/>
      <c r="FA271" s="23"/>
      <c r="FB271" s="23"/>
      <c r="FC271" s="23"/>
      <c r="FD271" s="23"/>
      <c r="FE271" s="23"/>
      <c r="FF271" s="23"/>
      <c r="FG271" s="23"/>
      <c r="FH271" s="23"/>
      <c r="FI271" s="23"/>
      <c r="FJ271" s="23"/>
      <c r="FK271" s="23"/>
      <c r="FL271" s="23"/>
      <c r="FM271" s="23"/>
      <c r="FN271" s="23"/>
      <c r="FO271" s="23"/>
      <c r="FP271" s="23"/>
      <c r="FQ271" s="23"/>
      <c r="FR271" s="23"/>
      <c r="FS271" s="23"/>
      <c r="FT271" s="23"/>
      <c r="FU271" s="23"/>
      <c r="FV271" s="23"/>
      <c r="FW271" s="23"/>
      <c r="FX271" s="23"/>
      <c r="FY271" s="23"/>
      <c r="FZ271" s="23"/>
      <c r="GA271" s="23"/>
      <c r="GB271" s="23"/>
      <c r="GC271" s="23"/>
      <c r="GD271" s="23"/>
      <c r="GE271" s="23"/>
      <c r="GF271" s="23"/>
      <c r="GG271" s="23"/>
      <c r="GH271" s="23"/>
      <c r="GI271" s="23"/>
      <c r="GJ271" s="23"/>
      <c r="GK271" s="23"/>
      <c r="GL271" s="23"/>
      <c r="GM271" s="23"/>
      <c r="GN271" s="23"/>
      <c r="GO271" s="23"/>
      <c r="GP271" s="23"/>
      <c r="GQ271" s="23"/>
      <c r="GR271" s="23"/>
      <c r="GS271" s="23"/>
      <c r="GT271" s="23"/>
      <c r="GU271" s="23"/>
      <c r="GV271" s="23"/>
      <c r="GW271" s="23"/>
      <c r="GX271" s="23"/>
      <c r="GY271" s="23"/>
      <c r="GZ271" s="23"/>
      <c r="HA271" s="23"/>
      <c r="HB271" s="23"/>
      <c r="HC271" s="23"/>
      <c r="HD271" s="23"/>
      <c r="HE271" s="23"/>
      <c r="HF271" s="23"/>
      <c r="HG271" s="23"/>
      <c r="HH271" s="23"/>
      <c r="HI271" s="23"/>
      <c r="HJ271" s="23"/>
      <c r="HK271" s="23"/>
      <c r="HL271" s="23"/>
      <c r="HM271" s="23"/>
      <c r="HN271" s="23"/>
      <c r="HO271" s="23"/>
      <c r="HP271" s="23"/>
      <c r="HQ271" s="23"/>
      <c r="HR271" s="23"/>
      <c r="HS271" s="23"/>
      <c r="HT271" s="23"/>
      <c r="HU271" s="23"/>
      <c r="HV271" s="23"/>
      <c r="HW271" s="23"/>
    </row>
    <row r="272" spans="1:231" s="14" customFormat="1" ht="20.25" hidden="1" thickBot="1">
      <c r="A272" s="608"/>
      <c r="B272" s="2274"/>
      <c r="C272" s="2275"/>
      <c r="D272" s="1478"/>
      <c r="E272" s="2278"/>
      <c r="F272" s="2333"/>
      <c r="G272" s="2333"/>
      <c r="H272" s="2333"/>
      <c r="I272" s="2333"/>
      <c r="J272" s="2333"/>
      <c r="K272" s="2333"/>
      <c r="L272" s="2124"/>
      <c r="M272" s="72"/>
      <c r="N272" s="72"/>
      <c r="O272" s="23"/>
      <c r="P272" s="23"/>
      <c r="Q272" s="23"/>
      <c r="R272" s="23"/>
      <c r="S272" s="23"/>
      <c r="T272" s="23"/>
      <c r="U272" s="23"/>
      <c r="V272" s="23"/>
      <c r="W272" s="23"/>
      <c r="X272" s="23"/>
      <c r="Y272" s="23"/>
      <c r="Z272" s="23"/>
      <c r="AA272" s="23"/>
      <c r="AB272" s="23"/>
      <c r="AC272" s="23"/>
      <c r="AD272" s="23"/>
      <c r="AE272" s="23"/>
      <c r="AF272" s="23"/>
      <c r="AG272" s="23"/>
      <c r="AH272" s="23"/>
      <c r="AI272" s="23"/>
      <c r="AJ272" s="23"/>
      <c r="AK272" s="23"/>
      <c r="AL272" s="23"/>
      <c r="AM272" s="23"/>
      <c r="AN272" s="23"/>
      <c r="AO272" s="23"/>
      <c r="AP272" s="23"/>
      <c r="AQ272" s="23"/>
      <c r="AR272" s="23"/>
      <c r="AS272" s="23"/>
      <c r="AT272" s="23"/>
      <c r="AU272" s="23"/>
      <c r="AV272" s="23"/>
      <c r="AW272" s="23"/>
      <c r="AX272" s="23"/>
      <c r="AY272" s="23"/>
      <c r="AZ272" s="23"/>
      <c r="BA272" s="23"/>
      <c r="BB272" s="23"/>
      <c r="BC272" s="23"/>
      <c r="BD272" s="23"/>
      <c r="BE272" s="23"/>
      <c r="BF272" s="23"/>
      <c r="BG272" s="23"/>
      <c r="BH272" s="23"/>
      <c r="BI272" s="23"/>
      <c r="BJ272" s="23"/>
      <c r="BK272" s="23"/>
      <c r="BL272" s="23"/>
      <c r="BM272" s="23"/>
      <c r="BN272" s="23"/>
      <c r="BO272" s="23"/>
      <c r="BP272" s="23"/>
      <c r="BQ272" s="23"/>
      <c r="BR272" s="23"/>
      <c r="BS272" s="23"/>
      <c r="BT272" s="23"/>
      <c r="BU272" s="23"/>
      <c r="BV272" s="23"/>
      <c r="BW272" s="23"/>
      <c r="BX272" s="23"/>
      <c r="BY272" s="23"/>
      <c r="BZ272" s="23"/>
      <c r="CA272" s="23"/>
      <c r="CB272" s="23"/>
      <c r="CC272" s="23"/>
      <c r="CD272" s="23"/>
      <c r="CE272" s="23"/>
      <c r="CF272" s="23"/>
      <c r="CG272" s="23"/>
      <c r="CH272" s="23"/>
      <c r="CI272" s="23"/>
      <c r="CJ272" s="23"/>
      <c r="CK272" s="23"/>
      <c r="CL272" s="23"/>
      <c r="CM272" s="23"/>
      <c r="CN272" s="23"/>
      <c r="CO272" s="23"/>
      <c r="CP272" s="23"/>
      <c r="CQ272" s="23"/>
      <c r="CR272" s="23"/>
      <c r="CS272" s="23"/>
      <c r="CT272" s="23"/>
      <c r="CU272" s="23"/>
      <c r="CV272" s="23"/>
      <c r="CW272" s="23"/>
      <c r="CX272" s="23"/>
      <c r="CY272" s="23"/>
      <c r="CZ272" s="23"/>
      <c r="DA272" s="23"/>
      <c r="DB272" s="23"/>
      <c r="DC272" s="23"/>
      <c r="DD272" s="23"/>
      <c r="DE272" s="23"/>
      <c r="DF272" s="23"/>
      <c r="DG272" s="23"/>
      <c r="DH272" s="23"/>
      <c r="DI272" s="23"/>
      <c r="DJ272" s="23"/>
      <c r="DK272" s="23"/>
      <c r="DL272" s="23"/>
      <c r="DM272" s="23"/>
      <c r="DN272" s="23"/>
      <c r="DO272" s="23"/>
      <c r="DP272" s="23"/>
      <c r="DQ272" s="23"/>
      <c r="DR272" s="23"/>
      <c r="DS272" s="23"/>
      <c r="DT272" s="23"/>
      <c r="DU272" s="23"/>
      <c r="DV272" s="23"/>
      <c r="DW272" s="23"/>
      <c r="DX272" s="23"/>
      <c r="DY272" s="23"/>
      <c r="DZ272" s="23"/>
      <c r="EA272" s="23"/>
      <c r="EB272" s="23"/>
      <c r="EC272" s="23"/>
      <c r="ED272" s="23"/>
      <c r="EE272" s="23"/>
      <c r="EF272" s="23"/>
      <c r="EG272" s="23"/>
      <c r="EH272" s="23"/>
      <c r="EI272" s="23"/>
      <c r="EJ272" s="23"/>
      <c r="EK272" s="23"/>
      <c r="EL272" s="23"/>
      <c r="EM272" s="23"/>
      <c r="EN272" s="23"/>
      <c r="EO272" s="23"/>
      <c r="EP272" s="23"/>
      <c r="EQ272" s="23"/>
      <c r="ER272" s="23"/>
      <c r="ES272" s="23"/>
      <c r="ET272" s="23"/>
      <c r="EU272" s="23"/>
      <c r="EV272" s="23"/>
      <c r="EW272" s="23"/>
      <c r="EX272" s="23"/>
      <c r="EY272" s="23"/>
      <c r="EZ272" s="23"/>
      <c r="FA272" s="23"/>
      <c r="FB272" s="23"/>
      <c r="FC272" s="23"/>
      <c r="FD272" s="23"/>
      <c r="FE272" s="23"/>
      <c r="FF272" s="23"/>
      <c r="FG272" s="23"/>
      <c r="FH272" s="23"/>
      <c r="FI272" s="23"/>
      <c r="FJ272" s="23"/>
      <c r="FK272" s="23"/>
      <c r="FL272" s="23"/>
      <c r="FM272" s="23"/>
      <c r="FN272" s="23"/>
      <c r="FO272" s="23"/>
      <c r="FP272" s="23"/>
      <c r="FQ272" s="23"/>
      <c r="FR272" s="23"/>
      <c r="FS272" s="23"/>
      <c r="FT272" s="23"/>
      <c r="FU272" s="23"/>
      <c r="FV272" s="23"/>
      <c r="FW272" s="23"/>
      <c r="FX272" s="23"/>
      <c r="FY272" s="23"/>
      <c r="FZ272" s="23"/>
      <c r="GA272" s="23"/>
      <c r="GB272" s="23"/>
      <c r="GC272" s="23"/>
      <c r="GD272" s="23"/>
      <c r="GE272" s="23"/>
      <c r="GF272" s="23"/>
      <c r="GG272" s="23"/>
      <c r="GH272" s="23"/>
      <c r="GI272" s="23"/>
      <c r="GJ272" s="23"/>
      <c r="GK272" s="23"/>
      <c r="GL272" s="23"/>
      <c r="GM272" s="23"/>
      <c r="GN272" s="23"/>
      <c r="GO272" s="23"/>
      <c r="GP272" s="23"/>
      <c r="GQ272" s="23"/>
      <c r="GR272" s="23"/>
      <c r="GS272" s="23"/>
      <c r="GT272" s="23"/>
      <c r="GU272" s="23"/>
      <c r="GV272" s="23"/>
      <c r="GW272" s="23"/>
      <c r="GX272" s="23"/>
      <c r="GY272" s="23"/>
      <c r="GZ272" s="23"/>
      <c r="HA272" s="23"/>
      <c r="HB272" s="23"/>
      <c r="HC272" s="23"/>
      <c r="HD272" s="23"/>
      <c r="HE272" s="23"/>
      <c r="HF272" s="23"/>
      <c r="HG272" s="23"/>
      <c r="HH272" s="23"/>
      <c r="HI272" s="23"/>
      <c r="HJ272" s="23"/>
      <c r="HK272" s="23"/>
      <c r="HL272" s="23"/>
      <c r="HM272" s="23"/>
      <c r="HN272" s="23"/>
      <c r="HO272" s="23"/>
      <c r="HP272" s="23"/>
      <c r="HQ272" s="23"/>
      <c r="HR272" s="23"/>
      <c r="HS272" s="23"/>
      <c r="HT272" s="23"/>
      <c r="HU272" s="23"/>
      <c r="HV272" s="23"/>
      <c r="HW272" s="23"/>
    </row>
    <row r="273" spans="1:231" s="14" customFormat="1" ht="20.25" hidden="1" thickTop="1">
      <c r="A273" s="608"/>
      <c r="B273" s="1238" t="s">
        <v>2151</v>
      </c>
      <c r="C273" s="1239" t="s">
        <v>5098</v>
      </c>
      <c r="D273" s="1476"/>
      <c r="E273" s="2273"/>
      <c r="F273" s="2339" t="s">
        <v>5099</v>
      </c>
      <c r="G273" s="1535" t="s">
        <v>5100</v>
      </c>
      <c r="H273" s="1535">
        <v>44911</v>
      </c>
      <c r="I273" s="2332">
        <f t="shared" ref="I273" si="189">H273+23</f>
        <v>44934</v>
      </c>
      <c r="J273" s="2332">
        <f t="shared" ref="J273" si="190">H273+27</f>
        <v>44938</v>
      </c>
      <c r="K273" s="2332">
        <f t="shared" ref="K273" si="191">H273+30</f>
        <v>44941</v>
      </c>
      <c r="L273" s="2124"/>
      <c r="M273" s="72"/>
      <c r="N273" s="72"/>
      <c r="O273" s="23"/>
      <c r="P273" s="23"/>
      <c r="Q273" s="23"/>
      <c r="R273" s="23"/>
      <c r="S273" s="23"/>
      <c r="T273" s="23"/>
      <c r="U273" s="23"/>
      <c r="V273" s="23"/>
      <c r="W273" s="23"/>
      <c r="X273" s="23"/>
      <c r="Y273" s="23"/>
      <c r="Z273" s="23"/>
      <c r="AA273" s="23"/>
      <c r="AB273" s="23"/>
      <c r="AC273" s="23"/>
      <c r="AD273" s="23"/>
      <c r="AE273" s="23"/>
      <c r="AF273" s="23"/>
      <c r="AG273" s="23"/>
      <c r="AH273" s="23"/>
      <c r="AI273" s="23"/>
      <c r="AJ273" s="23"/>
      <c r="AK273" s="23"/>
      <c r="AL273" s="23"/>
      <c r="AM273" s="23"/>
      <c r="AN273" s="23"/>
      <c r="AO273" s="23"/>
      <c r="AP273" s="23"/>
      <c r="AQ273" s="23"/>
      <c r="AR273" s="23"/>
      <c r="AS273" s="23"/>
      <c r="AT273" s="23"/>
      <c r="AU273" s="23"/>
      <c r="AV273" s="23"/>
      <c r="AW273" s="23"/>
      <c r="AX273" s="23"/>
      <c r="AY273" s="23"/>
      <c r="AZ273" s="23"/>
      <c r="BA273" s="23"/>
      <c r="BB273" s="23"/>
      <c r="BC273" s="23"/>
      <c r="BD273" s="23"/>
      <c r="BE273" s="23"/>
      <c r="BF273" s="23"/>
      <c r="BG273" s="23"/>
      <c r="BH273" s="23"/>
      <c r="BI273" s="23"/>
      <c r="BJ273" s="23"/>
      <c r="BK273" s="23"/>
      <c r="BL273" s="23"/>
      <c r="BM273" s="23"/>
      <c r="BN273" s="23"/>
      <c r="BO273" s="23"/>
      <c r="BP273" s="23"/>
      <c r="BQ273" s="23"/>
      <c r="BR273" s="23"/>
      <c r="BS273" s="23"/>
      <c r="BT273" s="23"/>
      <c r="BU273" s="23"/>
      <c r="BV273" s="23"/>
      <c r="BW273" s="23"/>
      <c r="BX273" s="23"/>
      <c r="BY273" s="23"/>
      <c r="BZ273" s="23"/>
      <c r="CA273" s="23"/>
      <c r="CB273" s="23"/>
      <c r="CC273" s="23"/>
      <c r="CD273" s="23"/>
      <c r="CE273" s="23"/>
      <c r="CF273" s="23"/>
      <c r="CG273" s="23"/>
      <c r="CH273" s="23"/>
      <c r="CI273" s="23"/>
      <c r="CJ273" s="23"/>
      <c r="CK273" s="23"/>
      <c r="CL273" s="23"/>
      <c r="CM273" s="23"/>
      <c r="CN273" s="23"/>
      <c r="CO273" s="23"/>
      <c r="CP273" s="23"/>
      <c r="CQ273" s="23"/>
      <c r="CR273" s="23"/>
      <c r="CS273" s="23"/>
      <c r="CT273" s="23"/>
      <c r="CU273" s="23"/>
      <c r="CV273" s="23"/>
      <c r="CW273" s="23"/>
      <c r="CX273" s="23"/>
      <c r="CY273" s="23"/>
      <c r="CZ273" s="23"/>
      <c r="DA273" s="23"/>
      <c r="DB273" s="23"/>
      <c r="DC273" s="23"/>
      <c r="DD273" s="23"/>
      <c r="DE273" s="23"/>
      <c r="DF273" s="23"/>
      <c r="DG273" s="23"/>
      <c r="DH273" s="23"/>
      <c r="DI273" s="23"/>
      <c r="DJ273" s="23"/>
      <c r="DK273" s="23"/>
      <c r="DL273" s="23"/>
      <c r="DM273" s="23"/>
      <c r="DN273" s="23"/>
      <c r="DO273" s="23"/>
      <c r="DP273" s="23"/>
      <c r="DQ273" s="23"/>
      <c r="DR273" s="23"/>
      <c r="DS273" s="23"/>
      <c r="DT273" s="23"/>
      <c r="DU273" s="23"/>
      <c r="DV273" s="23"/>
      <c r="DW273" s="23"/>
      <c r="DX273" s="23"/>
      <c r="DY273" s="23"/>
      <c r="DZ273" s="23"/>
      <c r="EA273" s="23"/>
      <c r="EB273" s="23"/>
      <c r="EC273" s="23"/>
      <c r="ED273" s="23"/>
      <c r="EE273" s="23"/>
      <c r="EF273" s="23"/>
      <c r="EG273" s="23"/>
      <c r="EH273" s="23"/>
      <c r="EI273" s="23"/>
      <c r="EJ273" s="23"/>
      <c r="EK273" s="23"/>
      <c r="EL273" s="23"/>
      <c r="EM273" s="23"/>
      <c r="EN273" s="23"/>
      <c r="EO273" s="23"/>
      <c r="EP273" s="23"/>
      <c r="EQ273" s="23"/>
      <c r="ER273" s="23"/>
      <c r="ES273" s="23"/>
      <c r="ET273" s="23"/>
      <c r="EU273" s="23"/>
      <c r="EV273" s="23"/>
      <c r="EW273" s="23"/>
      <c r="EX273" s="23"/>
      <c r="EY273" s="23"/>
      <c r="EZ273" s="23"/>
      <c r="FA273" s="23"/>
      <c r="FB273" s="23"/>
      <c r="FC273" s="23"/>
      <c r="FD273" s="23"/>
      <c r="FE273" s="23"/>
      <c r="FF273" s="23"/>
      <c r="FG273" s="23"/>
      <c r="FH273" s="23"/>
      <c r="FI273" s="23"/>
      <c r="FJ273" s="23"/>
      <c r="FK273" s="23"/>
      <c r="FL273" s="23"/>
      <c r="FM273" s="23"/>
      <c r="FN273" s="23"/>
      <c r="FO273" s="23"/>
      <c r="FP273" s="23"/>
      <c r="FQ273" s="23"/>
      <c r="FR273" s="23"/>
      <c r="FS273" s="23"/>
      <c r="FT273" s="23"/>
      <c r="FU273" s="23"/>
      <c r="FV273" s="23"/>
      <c r="FW273" s="23"/>
      <c r="FX273" s="23"/>
      <c r="FY273" s="23"/>
      <c r="FZ273" s="23"/>
      <c r="GA273" s="23"/>
      <c r="GB273" s="23"/>
      <c r="GC273" s="23"/>
      <c r="GD273" s="23"/>
      <c r="GE273" s="23"/>
      <c r="GF273" s="23"/>
      <c r="GG273" s="23"/>
      <c r="GH273" s="23"/>
      <c r="GI273" s="23"/>
      <c r="GJ273" s="23"/>
      <c r="GK273" s="23"/>
      <c r="GL273" s="23"/>
      <c r="GM273" s="23"/>
      <c r="GN273" s="23"/>
      <c r="GO273" s="23"/>
      <c r="GP273" s="23"/>
      <c r="GQ273" s="23"/>
      <c r="GR273" s="23"/>
      <c r="GS273" s="23"/>
      <c r="GT273" s="23"/>
      <c r="GU273" s="23"/>
      <c r="GV273" s="23"/>
      <c r="GW273" s="23"/>
      <c r="GX273" s="23"/>
      <c r="GY273" s="23"/>
      <c r="GZ273" s="23"/>
      <c r="HA273" s="23"/>
      <c r="HB273" s="23"/>
      <c r="HC273" s="23"/>
      <c r="HD273" s="23"/>
      <c r="HE273" s="23"/>
      <c r="HF273" s="23"/>
      <c r="HG273" s="23"/>
      <c r="HH273" s="23"/>
      <c r="HI273" s="23"/>
      <c r="HJ273" s="23"/>
      <c r="HK273" s="23"/>
      <c r="HL273" s="23"/>
      <c r="HM273" s="23"/>
      <c r="HN273" s="23"/>
      <c r="HO273" s="23"/>
      <c r="HP273" s="23"/>
      <c r="HQ273" s="23"/>
      <c r="HR273" s="23"/>
      <c r="HS273" s="23"/>
      <c r="HT273" s="23"/>
      <c r="HU273" s="23"/>
      <c r="HV273" s="23"/>
      <c r="HW273" s="23"/>
    </row>
    <row r="274" spans="1:231" s="14" customFormat="1" ht="20.25" hidden="1" thickBot="1">
      <c r="A274" s="608"/>
      <c r="B274" s="1311" t="s">
        <v>3339</v>
      </c>
      <c r="C274" s="1307" t="s">
        <v>5101</v>
      </c>
      <c r="D274" s="1478">
        <v>44895</v>
      </c>
      <c r="E274" s="2278">
        <v>44907</v>
      </c>
      <c r="F274" s="2341"/>
      <c r="G274" s="2333"/>
      <c r="H274" s="2333"/>
      <c r="I274" s="2333"/>
      <c r="J274" s="2333"/>
      <c r="K274" s="2333"/>
      <c r="L274" s="2124"/>
      <c r="M274" s="72"/>
      <c r="N274" s="72"/>
      <c r="O274" s="23"/>
      <c r="P274" s="23"/>
      <c r="Q274" s="23"/>
      <c r="R274" s="23"/>
      <c r="S274" s="23"/>
      <c r="T274" s="23"/>
      <c r="U274" s="23"/>
      <c r="V274" s="23"/>
      <c r="W274" s="23"/>
      <c r="X274" s="23"/>
      <c r="Y274" s="23"/>
      <c r="Z274" s="23"/>
      <c r="AA274" s="23"/>
      <c r="AB274" s="23"/>
      <c r="AC274" s="23"/>
      <c r="AD274" s="23"/>
      <c r="AE274" s="23"/>
      <c r="AF274" s="23"/>
      <c r="AG274" s="23"/>
      <c r="AH274" s="23"/>
      <c r="AI274" s="23"/>
      <c r="AJ274" s="23"/>
      <c r="AK274" s="23"/>
      <c r="AL274" s="23"/>
      <c r="AM274" s="23"/>
      <c r="AN274" s="23"/>
      <c r="AO274" s="23"/>
      <c r="AP274" s="23"/>
      <c r="AQ274" s="23"/>
      <c r="AR274" s="23"/>
      <c r="AS274" s="23"/>
      <c r="AT274" s="23"/>
      <c r="AU274" s="23"/>
      <c r="AV274" s="23"/>
      <c r="AW274" s="23"/>
      <c r="AX274" s="23"/>
      <c r="AY274" s="23"/>
      <c r="AZ274" s="23"/>
      <c r="BA274" s="23"/>
      <c r="BB274" s="23"/>
      <c r="BC274" s="23"/>
      <c r="BD274" s="23"/>
      <c r="BE274" s="23"/>
      <c r="BF274" s="23"/>
      <c r="BG274" s="23"/>
      <c r="BH274" s="23"/>
      <c r="BI274" s="23"/>
      <c r="BJ274" s="23"/>
      <c r="BK274" s="23"/>
      <c r="BL274" s="23"/>
      <c r="BM274" s="23"/>
      <c r="BN274" s="23"/>
      <c r="BO274" s="23"/>
      <c r="BP274" s="23"/>
      <c r="BQ274" s="23"/>
      <c r="BR274" s="23"/>
      <c r="BS274" s="23"/>
      <c r="BT274" s="23"/>
      <c r="BU274" s="23"/>
      <c r="BV274" s="23"/>
      <c r="BW274" s="23"/>
      <c r="BX274" s="23"/>
      <c r="BY274" s="23"/>
      <c r="BZ274" s="23"/>
      <c r="CA274" s="23"/>
      <c r="CB274" s="23"/>
      <c r="CC274" s="23"/>
      <c r="CD274" s="23"/>
      <c r="CE274" s="23"/>
      <c r="CF274" s="23"/>
      <c r="CG274" s="23"/>
      <c r="CH274" s="23"/>
      <c r="CI274" s="23"/>
      <c r="CJ274" s="23"/>
      <c r="CK274" s="23"/>
      <c r="CL274" s="23"/>
      <c r="CM274" s="23"/>
      <c r="CN274" s="23"/>
      <c r="CO274" s="23"/>
      <c r="CP274" s="23"/>
      <c r="CQ274" s="23"/>
      <c r="CR274" s="23"/>
      <c r="CS274" s="23"/>
      <c r="CT274" s="23"/>
      <c r="CU274" s="23"/>
      <c r="CV274" s="23"/>
      <c r="CW274" s="23"/>
      <c r="CX274" s="23"/>
      <c r="CY274" s="23"/>
      <c r="CZ274" s="23"/>
      <c r="DA274" s="23"/>
      <c r="DB274" s="23"/>
      <c r="DC274" s="23"/>
      <c r="DD274" s="23"/>
      <c r="DE274" s="23"/>
      <c r="DF274" s="23"/>
      <c r="DG274" s="23"/>
      <c r="DH274" s="23"/>
      <c r="DI274" s="23"/>
      <c r="DJ274" s="23"/>
      <c r="DK274" s="23"/>
      <c r="DL274" s="23"/>
      <c r="DM274" s="23"/>
      <c r="DN274" s="23"/>
      <c r="DO274" s="23"/>
      <c r="DP274" s="23"/>
      <c r="DQ274" s="23"/>
      <c r="DR274" s="23"/>
      <c r="DS274" s="23"/>
      <c r="DT274" s="23"/>
      <c r="DU274" s="23"/>
      <c r="DV274" s="23"/>
      <c r="DW274" s="23"/>
      <c r="DX274" s="23"/>
      <c r="DY274" s="23"/>
      <c r="DZ274" s="23"/>
      <c r="EA274" s="23"/>
      <c r="EB274" s="23"/>
      <c r="EC274" s="23"/>
      <c r="ED274" s="23"/>
      <c r="EE274" s="23"/>
      <c r="EF274" s="23"/>
      <c r="EG274" s="23"/>
      <c r="EH274" s="23"/>
      <c r="EI274" s="23"/>
      <c r="EJ274" s="23"/>
      <c r="EK274" s="23"/>
      <c r="EL274" s="23"/>
      <c r="EM274" s="23"/>
      <c r="EN274" s="23"/>
      <c r="EO274" s="23"/>
      <c r="EP274" s="23"/>
      <c r="EQ274" s="23"/>
      <c r="ER274" s="23"/>
      <c r="ES274" s="23"/>
      <c r="ET274" s="23"/>
      <c r="EU274" s="23"/>
      <c r="EV274" s="23"/>
      <c r="EW274" s="23"/>
      <c r="EX274" s="23"/>
      <c r="EY274" s="23"/>
      <c r="EZ274" s="23"/>
      <c r="FA274" s="23"/>
      <c r="FB274" s="23"/>
      <c r="FC274" s="23"/>
      <c r="FD274" s="23"/>
      <c r="FE274" s="23"/>
      <c r="FF274" s="23"/>
      <c r="FG274" s="23"/>
      <c r="FH274" s="23"/>
      <c r="FI274" s="23"/>
      <c r="FJ274" s="23"/>
      <c r="FK274" s="23"/>
      <c r="FL274" s="23"/>
      <c r="FM274" s="23"/>
      <c r="FN274" s="23"/>
      <c r="FO274" s="23"/>
      <c r="FP274" s="23"/>
      <c r="FQ274" s="23"/>
      <c r="FR274" s="23"/>
      <c r="FS274" s="23"/>
      <c r="FT274" s="23"/>
      <c r="FU274" s="23"/>
      <c r="FV274" s="23"/>
      <c r="FW274" s="23"/>
      <c r="FX274" s="23"/>
      <c r="FY274" s="23"/>
      <c r="FZ274" s="23"/>
      <c r="GA274" s="23"/>
      <c r="GB274" s="23"/>
      <c r="GC274" s="23"/>
      <c r="GD274" s="23"/>
      <c r="GE274" s="23"/>
      <c r="GF274" s="23"/>
      <c r="GG274" s="23"/>
      <c r="GH274" s="23"/>
      <c r="GI274" s="23"/>
      <c r="GJ274" s="23"/>
      <c r="GK274" s="23"/>
      <c r="GL274" s="23"/>
      <c r="GM274" s="23"/>
      <c r="GN274" s="23"/>
      <c r="GO274" s="23"/>
      <c r="GP274" s="23"/>
      <c r="GQ274" s="23"/>
      <c r="GR274" s="23"/>
      <c r="GS274" s="23"/>
      <c r="GT274" s="23"/>
      <c r="GU274" s="23"/>
      <c r="GV274" s="23"/>
      <c r="GW274" s="23"/>
      <c r="GX274" s="23"/>
      <c r="GY274" s="23"/>
      <c r="GZ274" s="23"/>
      <c r="HA274" s="23"/>
      <c r="HB274" s="23"/>
      <c r="HC274" s="23"/>
      <c r="HD274" s="23"/>
      <c r="HE274" s="23"/>
      <c r="HF274" s="23"/>
      <c r="HG274" s="23"/>
      <c r="HH274" s="23"/>
      <c r="HI274" s="23"/>
      <c r="HJ274" s="23"/>
      <c r="HK274" s="23"/>
      <c r="HL274" s="23"/>
      <c r="HM274" s="23"/>
      <c r="HN274" s="23"/>
      <c r="HO274" s="23"/>
      <c r="HP274" s="23"/>
      <c r="HQ274" s="23"/>
      <c r="HR274" s="23"/>
      <c r="HS274" s="23"/>
      <c r="HT274" s="23"/>
      <c r="HU274" s="23"/>
      <c r="HV274" s="23"/>
      <c r="HW274" s="23"/>
    </row>
    <row r="275" spans="1:231" s="14" customFormat="1" ht="15" hidden="1" customHeight="1" thickTop="1">
      <c r="A275" s="864"/>
      <c r="B275" s="2271"/>
      <c r="C275" s="2272"/>
      <c r="D275" s="2272"/>
      <c r="E275" s="2273"/>
      <c r="F275" s="1372" t="s">
        <v>2151</v>
      </c>
      <c r="G275" s="1305" t="s">
        <v>5102</v>
      </c>
      <c r="H275" s="1305">
        <v>44959</v>
      </c>
      <c r="I275" s="1528">
        <v>44982</v>
      </c>
      <c r="J275" s="1528">
        <v>44986</v>
      </c>
      <c r="K275" s="1528">
        <v>44989</v>
      </c>
      <c r="L275" s="2124"/>
      <c r="M275" s="72"/>
      <c r="N275" s="72"/>
      <c r="O275" s="23"/>
      <c r="P275" s="23"/>
      <c r="Q275" s="23"/>
      <c r="R275" s="23"/>
      <c r="S275" s="23"/>
      <c r="T275" s="23"/>
      <c r="U275" s="23"/>
      <c r="V275" s="23"/>
      <c r="W275" s="23"/>
      <c r="X275" s="23"/>
      <c r="Y275" s="23"/>
      <c r="Z275" s="23"/>
      <c r="AA275" s="23"/>
      <c r="AB275" s="23"/>
      <c r="AC275" s="23"/>
      <c r="AD275" s="23"/>
      <c r="AE275" s="23"/>
      <c r="AF275" s="23"/>
      <c r="AG275" s="23"/>
      <c r="AH275" s="23"/>
      <c r="AI275" s="23"/>
      <c r="AJ275" s="23"/>
      <c r="AK275" s="23"/>
      <c r="AL275" s="23"/>
      <c r="AM275" s="23"/>
      <c r="AN275" s="23"/>
      <c r="AO275" s="23"/>
      <c r="AP275" s="23"/>
      <c r="AQ275" s="23"/>
      <c r="AR275" s="23"/>
      <c r="AS275" s="23"/>
      <c r="AT275" s="23"/>
      <c r="AU275" s="23"/>
      <c r="AV275" s="23"/>
      <c r="AW275" s="23"/>
      <c r="AX275" s="23"/>
      <c r="AY275" s="23"/>
      <c r="AZ275" s="23"/>
      <c r="BA275" s="23"/>
      <c r="BB275" s="23"/>
      <c r="BC275" s="23"/>
      <c r="BD275" s="23"/>
      <c r="BE275" s="23"/>
      <c r="BF275" s="23"/>
      <c r="BG275" s="23"/>
      <c r="BH275" s="23"/>
      <c r="BI275" s="23"/>
      <c r="BJ275" s="23"/>
      <c r="BK275" s="23"/>
      <c r="BL275" s="23"/>
      <c r="BM275" s="23"/>
      <c r="BN275" s="23"/>
      <c r="BO275" s="23"/>
      <c r="BP275" s="23"/>
      <c r="BQ275" s="23"/>
      <c r="BR275" s="23"/>
      <c r="BS275" s="23"/>
      <c r="BT275" s="23"/>
      <c r="BU275" s="23"/>
      <c r="BV275" s="23"/>
      <c r="BW275" s="23"/>
      <c r="BX275" s="23"/>
      <c r="BY275" s="23"/>
      <c r="BZ275" s="23"/>
      <c r="CA275" s="23"/>
      <c r="CB275" s="23"/>
      <c r="CC275" s="23"/>
      <c r="CD275" s="23"/>
      <c r="CE275" s="23"/>
      <c r="CF275" s="23"/>
      <c r="CG275" s="23"/>
      <c r="CH275" s="23"/>
      <c r="CI275" s="23"/>
      <c r="CJ275" s="23"/>
      <c r="CK275" s="23"/>
      <c r="CL275" s="23"/>
      <c r="CM275" s="23"/>
      <c r="CN275" s="23"/>
      <c r="CO275" s="23"/>
      <c r="CP275" s="23"/>
      <c r="CQ275" s="23"/>
      <c r="CR275" s="23"/>
      <c r="CS275" s="23"/>
      <c r="CT275" s="23"/>
      <c r="CU275" s="23"/>
      <c r="CV275" s="23"/>
      <c r="CW275" s="23"/>
      <c r="CX275" s="23"/>
      <c r="CY275" s="23"/>
      <c r="CZ275" s="23"/>
      <c r="DA275" s="23"/>
      <c r="DB275" s="23"/>
      <c r="DC275" s="23"/>
      <c r="DD275" s="23"/>
      <c r="DE275" s="23"/>
      <c r="DF275" s="23"/>
      <c r="DG275" s="23"/>
      <c r="DH275" s="23"/>
      <c r="DI275" s="23"/>
      <c r="DJ275" s="23"/>
      <c r="DK275" s="23"/>
      <c r="DL275" s="23"/>
      <c r="DM275" s="23"/>
      <c r="DN275" s="23"/>
      <c r="DO275" s="23"/>
      <c r="DP275" s="23"/>
      <c r="DQ275" s="23"/>
      <c r="DR275" s="23"/>
      <c r="DS275" s="23"/>
      <c r="DT275" s="23"/>
      <c r="DU275" s="23"/>
      <c r="DV275" s="23"/>
      <c r="DW275" s="23"/>
      <c r="DX275" s="23"/>
      <c r="DY275" s="23"/>
      <c r="DZ275" s="23"/>
      <c r="EA275" s="23"/>
      <c r="EB275" s="23"/>
      <c r="EC275" s="23"/>
      <c r="ED275" s="23"/>
      <c r="EE275" s="23"/>
      <c r="EF275" s="23"/>
      <c r="EG275" s="23"/>
      <c r="EH275" s="23"/>
      <c r="EI275" s="23"/>
      <c r="EJ275" s="23"/>
      <c r="EK275" s="23"/>
      <c r="EL275" s="23"/>
      <c r="EM275" s="23"/>
      <c r="EN275" s="23"/>
      <c r="EO275" s="23"/>
      <c r="EP275" s="23"/>
      <c r="EQ275" s="23"/>
      <c r="ER275" s="23"/>
      <c r="ES275" s="23"/>
      <c r="ET275" s="23"/>
      <c r="EU275" s="23"/>
      <c r="EV275" s="23"/>
      <c r="EW275" s="23"/>
      <c r="EX275" s="23"/>
      <c r="EY275" s="23"/>
      <c r="EZ275" s="23"/>
      <c r="FA275" s="23"/>
      <c r="FB275" s="23"/>
      <c r="FC275" s="23"/>
      <c r="FD275" s="23"/>
      <c r="FE275" s="23"/>
      <c r="FF275" s="23"/>
      <c r="FG275" s="23"/>
      <c r="FH275" s="23"/>
      <c r="FI275" s="23"/>
      <c r="FJ275" s="23"/>
      <c r="FK275" s="23"/>
      <c r="FL275" s="23"/>
      <c r="FM275" s="23"/>
      <c r="FN275" s="23"/>
      <c r="FO275" s="23"/>
      <c r="FP275" s="23"/>
      <c r="FQ275" s="23"/>
      <c r="FR275" s="23"/>
      <c r="FS275" s="23"/>
      <c r="FT275" s="23"/>
      <c r="FU275" s="23"/>
      <c r="FV275" s="23"/>
      <c r="FW275" s="23"/>
      <c r="FX275" s="23"/>
      <c r="FY275" s="23"/>
      <c r="FZ275" s="23"/>
      <c r="GA275" s="23"/>
      <c r="GB275" s="23"/>
      <c r="GC275" s="23"/>
      <c r="GD275" s="23"/>
      <c r="GE275" s="23"/>
      <c r="GF275" s="23"/>
      <c r="GG275" s="23"/>
      <c r="GH275" s="23"/>
      <c r="GI275" s="23"/>
      <c r="GJ275" s="23"/>
      <c r="GK275" s="23"/>
      <c r="GL275" s="23"/>
      <c r="GM275" s="23"/>
      <c r="GN275" s="23"/>
      <c r="GO275" s="23"/>
      <c r="GP275" s="23"/>
      <c r="GQ275" s="23"/>
      <c r="GR275" s="23"/>
      <c r="GS275" s="23"/>
      <c r="GT275" s="23"/>
      <c r="GU275" s="23"/>
      <c r="GV275" s="23"/>
      <c r="GW275" s="23"/>
      <c r="GX275" s="23"/>
      <c r="GY275" s="23"/>
      <c r="GZ275" s="23"/>
      <c r="HA275" s="23"/>
      <c r="HB275" s="23"/>
      <c r="HC275" s="23"/>
      <c r="HD275" s="23"/>
      <c r="HE275" s="23"/>
      <c r="HF275" s="23"/>
      <c r="HG275" s="23"/>
      <c r="HH275" s="23"/>
      <c r="HI275" s="23"/>
      <c r="HJ275" s="23"/>
      <c r="HK275" s="23"/>
      <c r="HL275" s="23"/>
      <c r="HM275" s="23"/>
      <c r="HN275" s="23"/>
      <c r="HO275" s="23"/>
      <c r="HP275" s="23"/>
      <c r="HQ275" s="23"/>
      <c r="HR275" s="23"/>
      <c r="HS275" s="23"/>
      <c r="HT275" s="23"/>
      <c r="HU275" s="23"/>
      <c r="HV275" s="23"/>
      <c r="HW275" s="23"/>
    </row>
    <row r="276" spans="1:231" s="14" customFormat="1" ht="15" hidden="1" customHeight="1" thickBot="1">
      <c r="A276" s="864"/>
      <c r="B276" s="2469"/>
      <c r="C276" s="1478"/>
      <c r="D276" s="1478"/>
      <c r="E276" s="2278"/>
      <c r="F276" s="2351" t="s">
        <v>5103</v>
      </c>
      <c r="G276" s="1307"/>
      <c r="H276" s="1307"/>
      <c r="I276" s="2000"/>
      <c r="J276" s="2000"/>
      <c r="K276" s="2000"/>
      <c r="L276" s="2124"/>
      <c r="M276" s="72"/>
      <c r="N276" s="72"/>
      <c r="O276" s="23"/>
      <c r="P276" s="23"/>
      <c r="Q276" s="23"/>
      <c r="R276" s="23"/>
      <c r="S276" s="23"/>
      <c r="T276" s="23"/>
      <c r="U276" s="23"/>
      <c r="V276" s="23"/>
      <c r="W276" s="23"/>
      <c r="X276" s="23"/>
      <c r="Y276" s="23"/>
      <c r="Z276" s="23"/>
      <c r="AA276" s="23"/>
      <c r="AB276" s="23"/>
      <c r="AC276" s="23"/>
      <c r="AD276" s="23"/>
      <c r="AE276" s="23"/>
      <c r="AF276" s="23"/>
      <c r="AG276" s="23"/>
      <c r="AH276" s="23"/>
      <c r="AI276" s="23"/>
      <c r="AJ276" s="23"/>
      <c r="AK276" s="23"/>
      <c r="AL276" s="23"/>
      <c r="AM276" s="23"/>
      <c r="AN276" s="23"/>
      <c r="AO276" s="23"/>
      <c r="AP276" s="23"/>
      <c r="AQ276" s="23"/>
      <c r="AR276" s="23"/>
      <c r="AS276" s="23"/>
      <c r="AT276" s="23"/>
      <c r="AU276" s="23"/>
      <c r="AV276" s="23"/>
      <c r="AW276" s="23"/>
      <c r="AX276" s="23"/>
      <c r="AY276" s="23"/>
      <c r="AZ276" s="23"/>
      <c r="BA276" s="23"/>
      <c r="BB276" s="23"/>
      <c r="BC276" s="23"/>
      <c r="BD276" s="23"/>
      <c r="BE276" s="23"/>
      <c r="BF276" s="23"/>
      <c r="BG276" s="23"/>
      <c r="BH276" s="23"/>
      <c r="BI276" s="23"/>
      <c r="BJ276" s="23"/>
      <c r="BK276" s="23"/>
      <c r="BL276" s="23"/>
      <c r="BM276" s="23"/>
      <c r="BN276" s="23"/>
      <c r="BO276" s="23"/>
      <c r="BP276" s="23"/>
      <c r="BQ276" s="23"/>
      <c r="BR276" s="23"/>
      <c r="BS276" s="23"/>
      <c r="BT276" s="23"/>
      <c r="BU276" s="23"/>
      <c r="BV276" s="23"/>
      <c r="BW276" s="23"/>
      <c r="BX276" s="23"/>
      <c r="BY276" s="23"/>
      <c r="BZ276" s="23"/>
      <c r="CA276" s="23"/>
      <c r="CB276" s="23"/>
      <c r="CC276" s="23"/>
      <c r="CD276" s="23"/>
      <c r="CE276" s="23"/>
      <c r="CF276" s="23"/>
      <c r="CG276" s="23"/>
      <c r="CH276" s="23"/>
      <c r="CI276" s="23"/>
      <c r="CJ276" s="23"/>
      <c r="CK276" s="23"/>
      <c r="CL276" s="23"/>
      <c r="CM276" s="23"/>
      <c r="CN276" s="23"/>
      <c r="CO276" s="23"/>
      <c r="CP276" s="23"/>
      <c r="CQ276" s="23"/>
      <c r="CR276" s="23"/>
      <c r="CS276" s="23"/>
      <c r="CT276" s="23"/>
      <c r="CU276" s="23"/>
      <c r="CV276" s="23"/>
      <c r="CW276" s="23"/>
      <c r="CX276" s="23"/>
      <c r="CY276" s="23"/>
      <c r="CZ276" s="23"/>
      <c r="DA276" s="23"/>
      <c r="DB276" s="23"/>
      <c r="DC276" s="23"/>
      <c r="DD276" s="23"/>
      <c r="DE276" s="23"/>
      <c r="DF276" s="23"/>
      <c r="DG276" s="23"/>
      <c r="DH276" s="23"/>
      <c r="DI276" s="23"/>
      <c r="DJ276" s="23"/>
      <c r="DK276" s="23"/>
      <c r="DL276" s="23"/>
      <c r="DM276" s="23"/>
      <c r="DN276" s="23"/>
      <c r="DO276" s="23"/>
      <c r="DP276" s="23"/>
      <c r="DQ276" s="23"/>
      <c r="DR276" s="23"/>
      <c r="DS276" s="23"/>
      <c r="DT276" s="23"/>
      <c r="DU276" s="23"/>
      <c r="DV276" s="23"/>
      <c r="DW276" s="23"/>
      <c r="DX276" s="23"/>
      <c r="DY276" s="23"/>
      <c r="DZ276" s="23"/>
      <c r="EA276" s="23"/>
      <c r="EB276" s="23"/>
      <c r="EC276" s="23"/>
      <c r="ED276" s="23"/>
      <c r="EE276" s="23"/>
      <c r="EF276" s="23"/>
      <c r="EG276" s="23"/>
      <c r="EH276" s="23"/>
      <c r="EI276" s="23"/>
      <c r="EJ276" s="23"/>
      <c r="EK276" s="23"/>
      <c r="EL276" s="23"/>
      <c r="EM276" s="23"/>
      <c r="EN276" s="23"/>
      <c r="EO276" s="23"/>
      <c r="EP276" s="23"/>
      <c r="EQ276" s="23"/>
      <c r="ER276" s="23"/>
      <c r="ES276" s="23"/>
      <c r="ET276" s="23"/>
      <c r="EU276" s="23"/>
      <c r="EV276" s="23"/>
      <c r="EW276" s="23"/>
      <c r="EX276" s="23"/>
      <c r="EY276" s="23"/>
      <c r="EZ276" s="23"/>
      <c r="FA276" s="23"/>
      <c r="FB276" s="23"/>
      <c r="FC276" s="23"/>
      <c r="FD276" s="23"/>
      <c r="FE276" s="23"/>
      <c r="FF276" s="23"/>
      <c r="FG276" s="23"/>
      <c r="FH276" s="23"/>
      <c r="FI276" s="23"/>
      <c r="FJ276" s="23"/>
      <c r="FK276" s="23"/>
      <c r="FL276" s="23"/>
      <c r="FM276" s="23"/>
      <c r="FN276" s="23"/>
      <c r="FO276" s="23"/>
      <c r="FP276" s="23"/>
      <c r="FQ276" s="23"/>
      <c r="FR276" s="23"/>
      <c r="FS276" s="23"/>
      <c r="FT276" s="23"/>
      <c r="FU276" s="23"/>
      <c r="FV276" s="23"/>
      <c r="FW276" s="23"/>
      <c r="FX276" s="23"/>
      <c r="FY276" s="23"/>
      <c r="FZ276" s="23"/>
      <c r="GA276" s="23"/>
      <c r="GB276" s="23"/>
      <c r="GC276" s="23"/>
      <c r="GD276" s="23"/>
      <c r="GE276" s="23"/>
      <c r="GF276" s="23"/>
      <c r="GG276" s="23"/>
      <c r="GH276" s="23"/>
      <c r="GI276" s="23"/>
      <c r="GJ276" s="23"/>
      <c r="GK276" s="23"/>
      <c r="GL276" s="23"/>
      <c r="GM276" s="23"/>
      <c r="GN276" s="23"/>
      <c r="GO276" s="23"/>
      <c r="GP276" s="23"/>
      <c r="GQ276" s="23"/>
      <c r="GR276" s="23"/>
      <c r="GS276" s="23"/>
      <c r="GT276" s="23"/>
      <c r="GU276" s="23"/>
      <c r="GV276" s="23"/>
      <c r="GW276" s="23"/>
      <c r="GX276" s="23"/>
      <c r="GY276" s="23"/>
      <c r="GZ276" s="23"/>
      <c r="HA276" s="23"/>
      <c r="HB276" s="23"/>
      <c r="HC276" s="23"/>
      <c r="HD276" s="23"/>
      <c r="HE276" s="23"/>
      <c r="HF276" s="23"/>
      <c r="HG276" s="23"/>
      <c r="HH276" s="23"/>
      <c r="HI276" s="23"/>
      <c r="HJ276" s="23"/>
      <c r="HK276" s="23"/>
      <c r="HL276" s="23"/>
      <c r="HM276" s="23"/>
      <c r="HN276" s="23"/>
      <c r="HO276" s="23"/>
      <c r="HP276" s="23"/>
      <c r="HQ276" s="23"/>
      <c r="HR276" s="23"/>
      <c r="HS276" s="23"/>
      <c r="HT276" s="23"/>
      <c r="HU276" s="23"/>
      <c r="HV276" s="23"/>
      <c r="HW276" s="23"/>
    </row>
    <row r="277" spans="1:231" s="14" customFormat="1" ht="15" hidden="1" customHeight="1" thickTop="1">
      <c r="A277" s="864"/>
      <c r="B277" s="2271" t="s">
        <v>2442</v>
      </c>
      <c r="C277" s="2272" t="s">
        <v>4465</v>
      </c>
      <c r="D277" s="2272">
        <v>45302</v>
      </c>
      <c r="E277" s="2273">
        <v>45314</v>
      </c>
      <c r="F277" s="1232" t="s">
        <v>4589</v>
      </c>
      <c r="G277" s="1233" t="s">
        <v>5104</v>
      </c>
      <c r="H277" s="1233">
        <v>45317</v>
      </c>
      <c r="I277" s="1169">
        <v>45343</v>
      </c>
      <c r="J277" s="1169">
        <v>45348</v>
      </c>
      <c r="K277" s="1169">
        <v>45351</v>
      </c>
      <c r="L277" s="2124"/>
      <c r="M277" s="72"/>
      <c r="N277" s="72"/>
      <c r="O277" s="23"/>
      <c r="P277" s="23"/>
      <c r="Q277" s="23"/>
      <c r="R277" s="23"/>
      <c r="S277" s="23"/>
      <c r="T277" s="23"/>
      <c r="U277" s="23"/>
      <c r="V277" s="23"/>
      <c r="W277" s="23"/>
      <c r="X277" s="23"/>
      <c r="Y277" s="23"/>
      <c r="Z277" s="23"/>
      <c r="AA277" s="23"/>
      <c r="AB277" s="23"/>
      <c r="AC277" s="23"/>
      <c r="AD277" s="23"/>
      <c r="AE277" s="23"/>
      <c r="AF277" s="23"/>
      <c r="AG277" s="23"/>
      <c r="AH277" s="23"/>
      <c r="AI277" s="23"/>
      <c r="AJ277" s="23"/>
      <c r="AK277" s="23"/>
      <c r="AL277" s="23"/>
      <c r="AM277" s="23"/>
      <c r="AN277" s="23"/>
      <c r="AO277" s="23"/>
      <c r="AP277" s="23"/>
      <c r="AQ277" s="23"/>
      <c r="AR277" s="23"/>
      <c r="AS277" s="23"/>
      <c r="AT277" s="23"/>
      <c r="AU277" s="23"/>
      <c r="AV277" s="23"/>
      <c r="AW277" s="23"/>
      <c r="AX277" s="23"/>
      <c r="AY277" s="23"/>
      <c r="AZ277" s="23"/>
      <c r="BA277" s="23"/>
      <c r="BB277" s="23"/>
      <c r="BC277" s="23"/>
      <c r="BD277" s="23"/>
      <c r="BE277" s="23"/>
      <c r="BF277" s="23"/>
      <c r="BG277" s="23"/>
      <c r="BH277" s="23"/>
      <c r="BI277" s="23"/>
      <c r="BJ277" s="23"/>
      <c r="BK277" s="23"/>
      <c r="BL277" s="23"/>
      <c r="BM277" s="23"/>
      <c r="BN277" s="23"/>
      <c r="BO277" s="23"/>
      <c r="BP277" s="23"/>
      <c r="BQ277" s="23"/>
      <c r="BR277" s="23"/>
      <c r="BS277" s="23"/>
      <c r="BT277" s="23"/>
      <c r="BU277" s="23"/>
      <c r="BV277" s="23"/>
      <c r="BW277" s="23"/>
      <c r="BX277" s="23"/>
      <c r="BY277" s="23"/>
      <c r="BZ277" s="23"/>
      <c r="CA277" s="23"/>
      <c r="CB277" s="23"/>
      <c r="CC277" s="23"/>
      <c r="CD277" s="23"/>
      <c r="CE277" s="23"/>
      <c r="CF277" s="23"/>
      <c r="CG277" s="23"/>
      <c r="CH277" s="23"/>
      <c r="CI277" s="23"/>
      <c r="CJ277" s="23"/>
      <c r="CK277" s="23"/>
      <c r="CL277" s="23"/>
      <c r="CM277" s="23"/>
      <c r="CN277" s="23"/>
      <c r="CO277" s="23"/>
      <c r="CP277" s="23"/>
      <c r="CQ277" s="23"/>
      <c r="CR277" s="23"/>
      <c r="CS277" s="23"/>
      <c r="CT277" s="23"/>
      <c r="CU277" s="23"/>
      <c r="CV277" s="23"/>
      <c r="CW277" s="23"/>
      <c r="CX277" s="23"/>
      <c r="CY277" s="23"/>
      <c r="CZ277" s="23"/>
      <c r="DA277" s="23"/>
      <c r="DB277" s="23"/>
      <c r="DC277" s="23"/>
      <c r="DD277" s="23"/>
      <c r="DE277" s="23"/>
      <c r="DF277" s="23"/>
      <c r="DG277" s="23"/>
      <c r="DH277" s="23"/>
      <c r="DI277" s="23"/>
      <c r="DJ277" s="23"/>
      <c r="DK277" s="23"/>
      <c r="DL277" s="23"/>
      <c r="DM277" s="23"/>
      <c r="DN277" s="23"/>
      <c r="DO277" s="23"/>
      <c r="DP277" s="23"/>
      <c r="DQ277" s="23"/>
      <c r="DR277" s="23"/>
      <c r="DS277" s="23"/>
      <c r="DT277" s="23"/>
      <c r="DU277" s="23"/>
      <c r="DV277" s="23"/>
      <c r="DW277" s="23"/>
      <c r="DX277" s="23"/>
      <c r="DY277" s="23"/>
      <c r="DZ277" s="23"/>
      <c r="EA277" s="23"/>
      <c r="EB277" s="23"/>
      <c r="EC277" s="23"/>
      <c r="ED277" s="23"/>
      <c r="EE277" s="23"/>
      <c r="EF277" s="23"/>
      <c r="EG277" s="23"/>
      <c r="EH277" s="23"/>
      <c r="EI277" s="23"/>
      <c r="EJ277" s="23"/>
      <c r="EK277" s="23"/>
      <c r="EL277" s="23"/>
      <c r="EM277" s="23"/>
      <c r="EN277" s="23"/>
      <c r="EO277" s="23"/>
      <c r="EP277" s="23"/>
      <c r="EQ277" s="23"/>
      <c r="ER277" s="23"/>
      <c r="ES277" s="23"/>
      <c r="ET277" s="23"/>
      <c r="EU277" s="23"/>
      <c r="EV277" s="23"/>
      <c r="EW277" s="23"/>
      <c r="EX277" s="23"/>
      <c r="EY277" s="23"/>
      <c r="EZ277" s="23"/>
      <c r="FA277" s="23"/>
      <c r="FB277" s="23"/>
      <c r="FC277" s="23"/>
      <c r="FD277" s="23"/>
      <c r="FE277" s="23"/>
      <c r="FF277" s="23"/>
      <c r="FG277" s="23"/>
      <c r="FH277" s="23"/>
      <c r="FI277" s="23"/>
      <c r="FJ277" s="23"/>
      <c r="FK277" s="23"/>
      <c r="FL277" s="23"/>
      <c r="FM277" s="23"/>
      <c r="FN277" s="23"/>
      <c r="FO277" s="23"/>
      <c r="FP277" s="23"/>
      <c r="FQ277" s="23"/>
      <c r="FR277" s="23"/>
      <c r="FS277" s="23"/>
      <c r="FT277" s="23"/>
      <c r="FU277" s="23"/>
      <c r="FV277" s="23"/>
      <c r="FW277" s="23"/>
      <c r="FX277" s="23"/>
      <c r="FY277" s="23"/>
      <c r="FZ277" s="23"/>
      <c r="GA277" s="23"/>
      <c r="GB277" s="23"/>
      <c r="GC277" s="23"/>
      <c r="GD277" s="23"/>
      <c r="GE277" s="23"/>
      <c r="GF277" s="23"/>
      <c r="GG277" s="23"/>
      <c r="GH277" s="23"/>
      <c r="GI277" s="23"/>
      <c r="GJ277" s="23"/>
      <c r="GK277" s="23"/>
      <c r="GL277" s="23"/>
      <c r="GM277" s="23"/>
      <c r="GN277" s="23"/>
      <c r="GO277" s="23"/>
      <c r="GP277" s="23"/>
      <c r="GQ277" s="23"/>
      <c r="GR277" s="23"/>
      <c r="GS277" s="23"/>
      <c r="GT277" s="23"/>
      <c r="GU277" s="23"/>
      <c r="GV277" s="23"/>
      <c r="GW277" s="23"/>
      <c r="GX277" s="23"/>
      <c r="GY277" s="23"/>
      <c r="GZ277" s="23"/>
      <c r="HA277" s="23"/>
      <c r="HB277" s="23"/>
      <c r="HC277" s="23"/>
      <c r="HD277" s="23"/>
      <c r="HE277" s="23"/>
      <c r="HF277" s="23"/>
      <c r="HG277" s="23"/>
      <c r="HH277" s="23"/>
      <c r="HI277" s="23"/>
      <c r="HJ277" s="23"/>
      <c r="HK277" s="23"/>
      <c r="HL277" s="23"/>
      <c r="HM277" s="23"/>
      <c r="HN277" s="23"/>
      <c r="HO277" s="23"/>
      <c r="HP277" s="23"/>
      <c r="HQ277" s="23"/>
      <c r="HR277" s="23"/>
      <c r="HS277" s="23"/>
      <c r="HT277" s="23"/>
      <c r="HU277" s="23"/>
      <c r="HV277" s="23"/>
      <c r="HW277" s="23"/>
    </row>
    <row r="278" spans="1:231" s="14" customFormat="1" ht="15" hidden="1" customHeight="1" thickBot="1">
      <c r="A278" s="864"/>
      <c r="B278" s="1477"/>
      <c r="C278" s="1478"/>
      <c r="D278" s="1478"/>
      <c r="E278" s="2278"/>
      <c r="F278" s="1141"/>
      <c r="G278" s="1236"/>
      <c r="H278" s="1236"/>
      <c r="I278" s="1236"/>
      <c r="J278" s="1236"/>
      <c r="K278" s="1236"/>
      <c r="L278" s="2124"/>
      <c r="M278" s="72"/>
      <c r="N278" s="72"/>
      <c r="O278" s="23"/>
      <c r="P278" s="23"/>
      <c r="Q278" s="23"/>
      <c r="R278" s="23"/>
      <c r="S278" s="23"/>
      <c r="T278" s="23"/>
      <c r="U278" s="23"/>
      <c r="V278" s="23"/>
      <c r="W278" s="23"/>
      <c r="X278" s="23"/>
      <c r="Y278" s="23"/>
      <c r="Z278" s="23"/>
      <c r="AA278" s="23"/>
      <c r="AB278" s="23"/>
      <c r="AC278" s="23"/>
      <c r="AD278" s="23"/>
      <c r="AE278" s="23"/>
      <c r="AF278" s="23"/>
      <c r="AG278" s="23"/>
      <c r="AH278" s="23"/>
      <c r="AI278" s="23"/>
      <c r="AJ278" s="23"/>
      <c r="AK278" s="23"/>
      <c r="AL278" s="23"/>
      <c r="AM278" s="23"/>
      <c r="AN278" s="23"/>
      <c r="AO278" s="23"/>
      <c r="AP278" s="23"/>
      <c r="AQ278" s="23"/>
      <c r="AR278" s="23"/>
      <c r="AS278" s="23"/>
      <c r="AT278" s="23"/>
      <c r="AU278" s="23"/>
      <c r="AV278" s="23"/>
      <c r="AW278" s="23"/>
      <c r="AX278" s="23"/>
      <c r="AY278" s="23"/>
      <c r="AZ278" s="23"/>
      <c r="BA278" s="23"/>
      <c r="BB278" s="23"/>
      <c r="BC278" s="23"/>
      <c r="BD278" s="23"/>
      <c r="BE278" s="23"/>
      <c r="BF278" s="23"/>
      <c r="BG278" s="23"/>
      <c r="BH278" s="23"/>
      <c r="BI278" s="23"/>
      <c r="BJ278" s="23"/>
      <c r="BK278" s="23"/>
      <c r="BL278" s="23"/>
      <c r="BM278" s="23"/>
      <c r="BN278" s="23"/>
      <c r="BO278" s="23"/>
      <c r="BP278" s="23"/>
      <c r="BQ278" s="23"/>
      <c r="BR278" s="23"/>
      <c r="BS278" s="23"/>
      <c r="BT278" s="23"/>
      <c r="BU278" s="23"/>
      <c r="BV278" s="23"/>
      <c r="BW278" s="23"/>
      <c r="BX278" s="23"/>
      <c r="BY278" s="23"/>
      <c r="BZ278" s="23"/>
      <c r="CA278" s="23"/>
      <c r="CB278" s="23"/>
      <c r="CC278" s="23"/>
      <c r="CD278" s="23"/>
      <c r="CE278" s="23"/>
      <c r="CF278" s="23"/>
      <c r="CG278" s="23"/>
      <c r="CH278" s="23"/>
      <c r="CI278" s="23"/>
      <c r="CJ278" s="23"/>
      <c r="CK278" s="23"/>
      <c r="CL278" s="23"/>
      <c r="CM278" s="23"/>
      <c r="CN278" s="23"/>
      <c r="CO278" s="23"/>
      <c r="CP278" s="23"/>
      <c r="CQ278" s="23"/>
      <c r="CR278" s="23"/>
      <c r="CS278" s="23"/>
      <c r="CT278" s="23"/>
      <c r="CU278" s="23"/>
      <c r="CV278" s="23"/>
      <c r="CW278" s="23"/>
      <c r="CX278" s="23"/>
      <c r="CY278" s="23"/>
      <c r="CZ278" s="23"/>
      <c r="DA278" s="23"/>
      <c r="DB278" s="23"/>
      <c r="DC278" s="23"/>
      <c r="DD278" s="23"/>
      <c r="DE278" s="23"/>
      <c r="DF278" s="23"/>
      <c r="DG278" s="23"/>
      <c r="DH278" s="23"/>
      <c r="DI278" s="23"/>
      <c r="DJ278" s="23"/>
      <c r="DK278" s="23"/>
      <c r="DL278" s="23"/>
      <c r="DM278" s="23"/>
      <c r="DN278" s="23"/>
      <c r="DO278" s="23"/>
      <c r="DP278" s="23"/>
      <c r="DQ278" s="23"/>
      <c r="DR278" s="23"/>
      <c r="DS278" s="23"/>
      <c r="DT278" s="23"/>
      <c r="DU278" s="23"/>
      <c r="DV278" s="23"/>
      <c r="DW278" s="23"/>
      <c r="DX278" s="23"/>
      <c r="DY278" s="23"/>
      <c r="DZ278" s="23"/>
      <c r="EA278" s="23"/>
      <c r="EB278" s="23"/>
      <c r="EC278" s="23"/>
      <c r="ED278" s="23"/>
      <c r="EE278" s="23"/>
      <c r="EF278" s="23"/>
      <c r="EG278" s="23"/>
      <c r="EH278" s="23"/>
      <c r="EI278" s="23"/>
      <c r="EJ278" s="23"/>
      <c r="EK278" s="23"/>
      <c r="EL278" s="23"/>
      <c r="EM278" s="23"/>
      <c r="EN278" s="23"/>
      <c r="EO278" s="23"/>
      <c r="EP278" s="23"/>
      <c r="EQ278" s="23"/>
      <c r="ER278" s="23"/>
      <c r="ES278" s="23"/>
      <c r="ET278" s="23"/>
      <c r="EU278" s="23"/>
      <c r="EV278" s="23"/>
      <c r="EW278" s="23"/>
      <c r="EX278" s="23"/>
      <c r="EY278" s="23"/>
      <c r="EZ278" s="23"/>
      <c r="FA278" s="23"/>
      <c r="FB278" s="23"/>
      <c r="FC278" s="23"/>
      <c r="FD278" s="23"/>
      <c r="FE278" s="23"/>
      <c r="FF278" s="23"/>
      <c r="FG278" s="23"/>
      <c r="FH278" s="23"/>
      <c r="FI278" s="23"/>
      <c r="FJ278" s="23"/>
      <c r="FK278" s="23"/>
      <c r="FL278" s="23"/>
      <c r="FM278" s="23"/>
      <c r="FN278" s="23"/>
      <c r="FO278" s="23"/>
      <c r="FP278" s="23"/>
      <c r="FQ278" s="23"/>
      <c r="FR278" s="23"/>
      <c r="FS278" s="23"/>
      <c r="FT278" s="23"/>
      <c r="FU278" s="23"/>
      <c r="FV278" s="23"/>
      <c r="FW278" s="23"/>
      <c r="FX278" s="23"/>
      <c r="FY278" s="23"/>
      <c r="FZ278" s="23"/>
      <c r="GA278" s="23"/>
      <c r="GB278" s="23"/>
      <c r="GC278" s="23"/>
      <c r="GD278" s="23"/>
      <c r="GE278" s="23"/>
      <c r="GF278" s="23"/>
      <c r="GG278" s="23"/>
      <c r="GH278" s="23"/>
      <c r="GI278" s="23"/>
      <c r="GJ278" s="23"/>
      <c r="GK278" s="23"/>
      <c r="GL278" s="23"/>
      <c r="GM278" s="23"/>
      <c r="GN278" s="23"/>
      <c r="GO278" s="23"/>
      <c r="GP278" s="23"/>
      <c r="GQ278" s="23"/>
      <c r="GR278" s="23"/>
      <c r="GS278" s="23"/>
      <c r="GT278" s="23"/>
      <c r="GU278" s="23"/>
      <c r="GV278" s="23"/>
      <c r="GW278" s="23"/>
      <c r="GX278" s="23"/>
      <c r="GY278" s="23"/>
      <c r="GZ278" s="23"/>
      <c r="HA278" s="23"/>
      <c r="HB278" s="23"/>
      <c r="HC278" s="23"/>
      <c r="HD278" s="23"/>
      <c r="HE278" s="23"/>
      <c r="HF278" s="23"/>
      <c r="HG278" s="23"/>
      <c r="HH278" s="23"/>
      <c r="HI278" s="23"/>
      <c r="HJ278" s="23"/>
      <c r="HK278" s="23"/>
      <c r="HL278" s="23"/>
      <c r="HM278" s="23"/>
      <c r="HN278" s="23"/>
      <c r="HO278" s="23"/>
      <c r="HP278" s="23"/>
      <c r="HQ278" s="23"/>
      <c r="HR278" s="23"/>
      <c r="HS278" s="23"/>
      <c r="HT278" s="23"/>
      <c r="HU278" s="23"/>
      <c r="HV278" s="23"/>
      <c r="HW278" s="23"/>
    </row>
    <row r="279" spans="1:231" s="14" customFormat="1" ht="28.5" customHeight="1" thickBot="1">
      <c r="A279" s="864"/>
      <c r="B279" s="2373"/>
      <c r="C279" s="2829"/>
      <c r="D279" s="2830" t="s">
        <v>1985</v>
      </c>
      <c r="E279" s="2288" t="s">
        <v>3786</v>
      </c>
      <c r="F279" s="2288" t="s">
        <v>5027</v>
      </c>
      <c r="G279" s="2288" t="s">
        <v>4655</v>
      </c>
      <c r="H279" s="2288" t="s">
        <v>4656</v>
      </c>
      <c r="I279" s="2330" t="s">
        <v>515</v>
      </c>
      <c r="J279" s="2288" t="s">
        <v>4657</v>
      </c>
      <c r="K279" s="2288" t="s">
        <v>1843</v>
      </c>
      <c r="L279" s="2124"/>
      <c r="M279" s="72"/>
      <c r="N279" s="72"/>
      <c r="O279" s="23"/>
      <c r="P279" s="23"/>
      <c r="Q279" s="23"/>
      <c r="R279" s="23"/>
      <c r="S279" s="23"/>
      <c r="T279" s="23"/>
      <c r="U279" s="23"/>
      <c r="V279" s="23"/>
      <c r="W279" s="23"/>
      <c r="X279" s="23"/>
      <c r="Y279" s="23"/>
      <c r="Z279" s="23"/>
      <c r="AA279" s="23"/>
      <c r="AB279" s="23"/>
      <c r="AC279" s="23"/>
      <c r="AD279" s="23"/>
      <c r="AE279" s="23"/>
      <c r="AF279" s="23"/>
      <c r="AG279" s="23"/>
      <c r="AH279" s="23"/>
      <c r="AI279" s="23"/>
      <c r="AJ279" s="23"/>
      <c r="AK279" s="23"/>
      <c r="AL279" s="23"/>
      <c r="AM279" s="23"/>
      <c r="AN279" s="23"/>
      <c r="AO279" s="23"/>
      <c r="AP279" s="23"/>
      <c r="AQ279" s="23"/>
      <c r="AR279" s="23"/>
      <c r="AS279" s="23"/>
      <c r="AT279" s="23"/>
      <c r="AU279" s="23"/>
      <c r="AV279" s="23"/>
      <c r="AW279" s="23"/>
      <c r="AX279" s="23"/>
      <c r="AY279" s="23"/>
      <c r="AZ279" s="23"/>
      <c r="BA279" s="23"/>
      <c r="BB279" s="23"/>
      <c r="BC279" s="23"/>
      <c r="BD279" s="23"/>
      <c r="BE279" s="23"/>
      <c r="BF279" s="23"/>
      <c r="BG279" s="23"/>
      <c r="BH279" s="23"/>
      <c r="BI279" s="23"/>
      <c r="BJ279" s="23"/>
      <c r="BK279" s="23"/>
      <c r="BL279" s="23"/>
      <c r="BM279" s="23"/>
      <c r="BN279" s="23"/>
      <c r="BO279" s="23"/>
      <c r="BP279" s="23"/>
      <c r="BQ279" s="23"/>
      <c r="BR279" s="23"/>
      <c r="BS279" s="23"/>
      <c r="BT279" s="23"/>
      <c r="BU279" s="23"/>
      <c r="BV279" s="23"/>
      <c r="BW279" s="23"/>
      <c r="BX279" s="23"/>
      <c r="BY279" s="23"/>
      <c r="BZ279" s="23"/>
      <c r="CA279" s="23"/>
      <c r="CB279" s="23"/>
      <c r="CC279" s="23"/>
      <c r="CD279" s="23"/>
      <c r="CE279" s="23"/>
      <c r="CF279" s="23"/>
      <c r="CG279" s="23"/>
      <c r="CH279" s="23"/>
      <c r="CI279" s="23"/>
      <c r="CJ279" s="23"/>
      <c r="CK279" s="23"/>
      <c r="CL279" s="23"/>
      <c r="CM279" s="23"/>
      <c r="CN279" s="23"/>
      <c r="CO279" s="23"/>
      <c r="CP279" s="23"/>
      <c r="CQ279" s="23"/>
      <c r="CR279" s="23"/>
      <c r="CS279" s="23"/>
      <c r="CT279" s="23"/>
      <c r="CU279" s="23"/>
      <c r="CV279" s="23"/>
      <c r="CW279" s="23"/>
      <c r="CX279" s="23"/>
      <c r="CY279" s="23"/>
      <c r="CZ279" s="23"/>
      <c r="DA279" s="23"/>
      <c r="DB279" s="23"/>
      <c r="DC279" s="23"/>
      <c r="DD279" s="23"/>
      <c r="DE279" s="23"/>
      <c r="DF279" s="23"/>
      <c r="DG279" s="23"/>
      <c r="DH279" s="23"/>
      <c r="DI279" s="23"/>
      <c r="DJ279" s="23"/>
      <c r="DK279" s="23"/>
      <c r="DL279" s="23"/>
      <c r="DM279" s="23"/>
      <c r="DN279" s="23"/>
      <c r="DO279" s="23"/>
      <c r="DP279" s="23"/>
      <c r="DQ279" s="23"/>
      <c r="DR279" s="23"/>
      <c r="DS279" s="23"/>
      <c r="DT279" s="23"/>
      <c r="DU279" s="23"/>
      <c r="DV279" s="23"/>
      <c r="DW279" s="23"/>
      <c r="DX279" s="23"/>
      <c r="DY279" s="23"/>
      <c r="DZ279" s="23"/>
      <c r="EA279" s="23"/>
      <c r="EB279" s="23"/>
      <c r="EC279" s="23"/>
      <c r="ED279" s="23"/>
      <c r="EE279" s="23"/>
      <c r="EF279" s="23"/>
      <c r="EG279" s="23"/>
      <c r="EH279" s="23"/>
      <c r="EI279" s="23"/>
      <c r="EJ279" s="23"/>
      <c r="EK279" s="23"/>
      <c r="EL279" s="23"/>
      <c r="EM279" s="23"/>
      <c r="EN279" s="23"/>
      <c r="EO279" s="23"/>
      <c r="EP279" s="23"/>
      <c r="EQ279" s="23"/>
      <c r="ER279" s="23"/>
      <c r="ES279" s="23"/>
      <c r="ET279" s="23"/>
      <c r="EU279" s="23"/>
      <c r="EV279" s="23"/>
      <c r="EW279" s="23"/>
      <c r="EX279" s="23"/>
      <c r="EY279" s="23"/>
      <c r="EZ279" s="23"/>
      <c r="FA279" s="23"/>
      <c r="FB279" s="23"/>
      <c r="FC279" s="23"/>
      <c r="FD279" s="23"/>
      <c r="FE279" s="23"/>
      <c r="FF279" s="23"/>
      <c r="FG279" s="23"/>
      <c r="FH279" s="23"/>
      <c r="FI279" s="23"/>
      <c r="FJ279" s="23"/>
      <c r="FK279" s="23"/>
      <c r="FL279" s="23"/>
      <c r="FM279" s="23"/>
      <c r="FN279" s="23"/>
      <c r="FO279" s="23"/>
      <c r="FP279" s="23"/>
      <c r="FQ279" s="23"/>
      <c r="FR279" s="23"/>
      <c r="FS279" s="23"/>
      <c r="FT279" s="23"/>
      <c r="FU279" s="23"/>
      <c r="FV279" s="23"/>
      <c r="FW279" s="23"/>
      <c r="FX279" s="23"/>
      <c r="FY279" s="23"/>
      <c r="FZ279" s="23"/>
      <c r="GA279" s="23"/>
      <c r="GB279" s="23"/>
      <c r="GC279" s="23"/>
      <c r="GD279" s="23"/>
      <c r="GE279" s="23"/>
      <c r="GF279" s="23"/>
      <c r="GG279" s="23"/>
      <c r="GH279" s="23"/>
      <c r="GI279" s="23"/>
      <c r="GJ279" s="23"/>
      <c r="GK279" s="23"/>
      <c r="GL279" s="23"/>
      <c r="GM279" s="23"/>
      <c r="GN279" s="23"/>
      <c r="GO279" s="23"/>
      <c r="GP279" s="23"/>
      <c r="GQ279" s="23"/>
      <c r="GR279" s="23"/>
      <c r="GS279" s="23"/>
      <c r="GT279" s="23"/>
      <c r="GU279" s="23"/>
      <c r="GV279" s="23"/>
      <c r="GW279" s="23"/>
      <c r="GX279" s="23"/>
      <c r="GY279" s="23"/>
      <c r="GZ279" s="23"/>
      <c r="HA279" s="23"/>
      <c r="HB279" s="23"/>
      <c r="HC279" s="23"/>
      <c r="HD279" s="23"/>
      <c r="HE279" s="23"/>
      <c r="HF279" s="23"/>
      <c r="HG279" s="23"/>
      <c r="HH279" s="23"/>
      <c r="HI279" s="23"/>
      <c r="HJ279" s="23"/>
      <c r="HK279" s="23"/>
      <c r="HL279" s="23"/>
      <c r="HM279" s="23"/>
      <c r="HN279" s="23"/>
      <c r="HO279" s="23"/>
      <c r="HP279" s="23"/>
      <c r="HQ279" s="23"/>
      <c r="HR279" s="23"/>
      <c r="HS279" s="23"/>
      <c r="HT279" s="23"/>
      <c r="HU279" s="23"/>
      <c r="HV279" s="23"/>
      <c r="HW279" s="23"/>
    </row>
    <row r="280" spans="1:231" s="14" customFormat="1" ht="15" customHeight="1" thickTop="1" thickBot="1">
      <c r="A280" s="864"/>
      <c r="B280" s="3209" t="s">
        <v>5105</v>
      </c>
      <c r="C280" s="2831" t="s">
        <v>3900</v>
      </c>
      <c r="D280" s="2832" t="s">
        <v>2991</v>
      </c>
      <c r="E280" s="2331" t="s">
        <v>3124</v>
      </c>
      <c r="F280" s="2288"/>
      <c r="G280" s="2288"/>
      <c r="H280" s="2331" t="s">
        <v>3121</v>
      </c>
      <c r="I280" s="2331" t="s">
        <v>4961</v>
      </c>
      <c r="J280" s="2331" t="s">
        <v>3223</v>
      </c>
      <c r="K280" s="2331" t="s">
        <v>4962</v>
      </c>
      <c r="L280" s="2124"/>
      <c r="M280" s="72"/>
      <c r="N280" s="72"/>
      <c r="O280" s="23"/>
      <c r="P280" s="23"/>
      <c r="Q280" s="23"/>
      <c r="R280" s="23"/>
      <c r="S280" s="23"/>
      <c r="T280" s="23"/>
      <c r="U280" s="23"/>
      <c r="V280" s="23"/>
      <c r="W280" s="23"/>
      <c r="X280" s="23"/>
      <c r="Y280" s="23"/>
      <c r="Z280" s="23"/>
      <c r="AA280" s="23"/>
      <c r="AB280" s="23"/>
      <c r="AC280" s="23"/>
      <c r="AD280" s="23"/>
      <c r="AE280" s="23"/>
      <c r="AF280" s="23"/>
      <c r="AG280" s="23"/>
      <c r="AH280" s="23"/>
      <c r="AI280" s="23"/>
      <c r="AJ280" s="23"/>
      <c r="AK280" s="23"/>
      <c r="AL280" s="23"/>
      <c r="AM280" s="23"/>
      <c r="AN280" s="23"/>
      <c r="AO280" s="23"/>
      <c r="AP280" s="23"/>
      <c r="AQ280" s="23"/>
      <c r="AR280" s="23"/>
      <c r="AS280" s="23"/>
      <c r="AT280" s="23"/>
      <c r="AU280" s="23"/>
      <c r="AV280" s="23"/>
      <c r="AW280" s="23"/>
      <c r="AX280" s="23"/>
      <c r="AY280" s="23"/>
      <c r="AZ280" s="23"/>
      <c r="BA280" s="23"/>
      <c r="BB280" s="23"/>
      <c r="BC280" s="23"/>
      <c r="BD280" s="23"/>
      <c r="BE280" s="23"/>
      <c r="BF280" s="23"/>
      <c r="BG280" s="23"/>
      <c r="BH280" s="23"/>
      <c r="BI280" s="23"/>
      <c r="BJ280" s="23"/>
      <c r="BK280" s="23"/>
      <c r="BL280" s="23"/>
      <c r="BM280" s="23"/>
      <c r="BN280" s="23"/>
      <c r="BO280" s="23"/>
      <c r="BP280" s="23"/>
      <c r="BQ280" s="23"/>
      <c r="BR280" s="23"/>
      <c r="BS280" s="23"/>
      <c r="BT280" s="23"/>
      <c r="BU280" s="23"/>
      <c r="BV280" s="23"/>
      <c r="BW280" s="23"/>
      <c r="BX280" s="23"/>
      <c r="BY280" s="23"/>
      <c r="BZ280" s="23"/>
      <c r="CA280" s="23"/>
      <c r="CB280" s="23"/>
      <c r="CC280" s="23"/>
      <c r="CD280" s="23"/>
      <c r="CE280" s="23"/>
      <c r="CF280" s="23"/>
      <c r="CG280" s="23"/>
      <c r="CH280" s="23"/>
      <c r="CI280" s="23"/>
      <c r="CJ280" s="23"/>
      <c r="CK280" s="23"/>
      <c r="CL280" s="23"/>
      <c r="CM280" s="23"/>
      <c r="CN280" s="23"/>
      <c r="CO280" s="23"/>
      <c r="CP280" s="23"/>
      <c r="CQ280" s="23"/>
      <c r="CR280" s="23"/>
      <c r="CS280" s="23"/>
      <c r="CT280" s="23"/>
      <c r="CU280" s="23"/>
      <c r="CV280" s="23"/>
      <c r="CW280" s="23"/>
      <c r="CX280" s="23"/>
      <c r="CY280" s="23"/>
      <c r="CZ280" s="23"/>
      <c r="DA280" s="23"/>
      <c r="DB280" s="23"/>
      <c r="DC280" s="23"/>
      <c r="DD280" s="23"/>
      <c r="DE280" s="23"/>
      <c r="DF280" s="23"/>
      <c r="DG280" s="23"/>
      <c r="DH280" s="23"/>
      <c r="DI280" s="23"/>
      <c r="DJ280" s="23"/>
      <c r="DK280" s="23"/>
      <c r="DL280" s="23"/>
      <c r="DM280" s="23"/>
      <c r="DN280" s="23"/>
      <c r="DO280" s="23"/>
      <c r="DP280" s="23"/>
      <c r="DQ280" s="23"/>
      <c r="DR280" s="23"/>
      <c r="DS280" s="23"/>
      <c r="DT280" s="23"/>
      <c r="DU280" s="23"/>
      <c r="DV280" s="23"/>
      <c r="DW280" s="23"/>
      <c r="DX280" s="23"/>
      <c r="DY280" s="23"/>
      <c r="DZ280" s="23"/>
      <c r="EA280" s="23"/>
      <c r="EB280" s="23"/>
      <c r="EC280" s="23"/>
      <c r="ED280" s="23"/>
      <c r="EE280" s="23"/>
      <c r="EF280" s="23"/>
      <c r="EG280" s="23"/>
      <c r="EH280" s="23"/>
      <c r="EI280" s="23"/>
      <c r="EJ280" s="23"/>
      <c r="EK280" s="23"/>
      <c r="EL280" s="23"/>
      <c r="EM280" s="23"/>
      <c r="EN280" s="23"/>
      <c r="EO280" s="23"/>
      <c r="EP280" s="23"/>
      <c r="EQ280" s="23"/>
      <c r="ER280" s="23"/>
      <c r="ES280" s="23"/>
      <c r="ET280" s="23"/>
      <c r="EU280" s="23"/>
      <c r="EV280" s="23"/>
      <c r="EW280" s="23"/>
      <c r="EX280" s="23"/>
      <c r="EY280" s="23"/>
      <c r="EZ280" s="23"/>
      <c r="FA280" s="23"/>
      <c r="FB280" s="23"/>
      <c r="FC280" s="23"/>
      <c r="FD280" s="23"/>
      <c r="FE280" s="23"/>
      <c r="FF280" s="23"/>
      <c r="FG280" s="23"/>
      <c r="FH280" s="23"/>
      <c r="FI280" s="23"/>
      <c r="FJ280" s="23"/>
      <c r="FK280" s="23"/>
      <c r="FL280" s="23"/>
      <c r="FM280" s="23"/>
      <c r="FN280" s="23"/>
      <c r="FO280" s="23"/>
      <c r="FP280" s="23"/>
      <c r="FQ280" s="23"/>
      <c r="FR280" s="23"/>
      <c r="FS280" s="23"/>
      <c r="FT280" s="23"/>
      <c r="FU280" s="23"/>
      <c r="FV280" s="23"/>
      <c r="FW280" s="23"/>
      <c r="FX280" s="23"/>
      <c r="FY280" s="23"/>
      <c r="FZ280" s="23"/>
      <c r="GA280" s="23"/>
      <c r="GB280" s="23"/>
      <c r="GC280" s="23"/>
      <c r="GD280" s="23"/>
      <c r="GE280" s="23"/>
      <c r="GF280" s="23"/>
      <c r="GG280" s="23"/>
      <c r="GH280" s="23"/>
      <c r="GI280" s="23"/>
      <c r="GJ280" s="23"/>
      <c r="GK280" s="23"/>
      <c r="GL280" s="23"/>
      <c r="GM280" s="23"/>
      <c r="GN280" s="23"/>
      <c r="GO280" s="23"/>
      <c r="GP280" s="23"/>
      <c r="GQ280" s="23"/>
      <c r="GR280" s="23"/>
      <c r="GS280" s="23"/>
      <c r="GT280" s="23"/>
      <c r="GU280" s="23"/>
      <c r="GV280" s="23"/>
      <c r="GW280" s="23"/>
      <c r="GX280" s="23"/>
      <c r="GY280" s="23"/>
      <c r="GZ280" s="23"/>
      <c r="HA280" s="23"/>
      <c r="HB280" s="23"/>
      <c r="HC280" s="23"/>
      <c r="HD280" s="23"/>
      <c r="HE280" s="23"/>
      <c r="HF280" s="23"/>
      <c r="HG280" s="23"/>
      <c r="HH280" s="23"/>
      <c r="HI280" s="23"/>
      <c r="HJ280" s="23"/>
      <c r="HK280" s="23"/>
      <c r="HL280" s="23"/>
      <c r="HM280" s="23"/>
      <c r="HN280" s="23"/>
      <c r="HO280" s="23"/>
      <c r="HP280" s="23"/>
      <c r="HQ280" s="23"/>
      <c r="HR280" s="23"/>
      <c r="HS280" s="23"/>
      <c r="HT280" s="23"/>
      <c r="HU280" s="23"/>
      <c r="HV280" s="23"/>
      <c r="HW280" s="23"/>
    </row>
    <row r="281" spans="1:231" s="14" customFormat="1" ht="15" hidden="1" customHeight="1" thickTop="1">
      <c r="A281" s="608"/>
      <c r="B281" s="3071" t="s">
        <v>2183</v>
      </c>
      <c r="C281" s="3072" t="s">
        <v>4470</v>
      </c>
      <c r="D281" s="2272">
        <v>45329</v>
      </c>
      <c r="E281" s="2273">
        <v>45339</v>
      </c>
      <c r="F281" s="3199" t="s">
        <v>4193</v>
      </c>
      <c r="G281" s="1565" t="s">
        <v>5106</v>
      </c>
      <c r="H281" s="1565">
        <v>45345</v>
      </c>
      <c r="I281" s="2301">
        <v>45371</v>
      </c>
      <c r="J281" s="2301">
        <v>45376</v>
      </c>
      <c r="K281" s="2301">
        <v>45379</v>
      </c>
      <c r="L281" s="2124"/>
      <c r="M281" s="72"/>
      <c r="N281" s="72"/>
      <c r="O281" s="23"/>
      <c r="P281" s="23"/>
      <c r="Q281" s="23"/>
      <c r="R281" s="23"/>
      <c r="S281" s="23"/>
      <c r="T281" s="23"/>
      <c r="U281" s="23"/>
      <c r="V281" s="23"/>
      <c r="W281" s="23"/>
      <c r="X281" s="23"/>
      <c r="Y281" s="23"/>
      <c r="Z281" s="23"/>
      <c r="AA281" s="23"/>
      <c r="AB281" s="23"/>
      <c r="AC281" s="23"/>
      <c r="AD281" s="23"/>
      <c r="AE281" s="23"/>
      <c r="AF281" s="23"/>
      <c r="AG281" s="23"/>
      <c r="AH281" s="23"/>
      <c r="AI281" s="23"/>
      <c r="AJ281" s="23"/>
      <c r="AK281" s="23"/>
      <c r="AL281" s="23"/>
      <c r="AM281" s="23"/>
      <c r="AN281" s="23"/>
      <c r="AO281" s="23"/>
      <c r="AP281" s="23"/>
      <c r="AQ281" s="23"/>
      <c r="AR281" s="23"/>
      <c r="AS281" s="23"/>
      <c r="AT281" s="23"/>
      <c r="AU281" s="23"/>
      <c r="AV281" s="23"/>
      <c r="AW281" s="23"/>
      <c r="AX281" s="23"/>
      <c r="AY281" s="23"/>
      <c r="AZ281" s="23"/>
      <c r="BA281" s="23"/>
      <c r="BB281" s="23"/>
      <c r="BC281" s="23"/>
      <c r="BD281" s="23"/>
      <c r="BE281" s="23"/>
      <c r="BF281" s="23"/>
      <c r="BG281" s="23"/>
      <c r="BH281" s="23"/>
      <c r="BI281" s="23"/>
      <c r="BJ281" s="23"/>
      <c r="BK281" s="23"/>
      <c r="BL281" s="23"/>
      <c r="BM281" s="23"/>
      <c r="BN281" s="23"/>
      <c r="BO281" s="23"/>
      <c r="BP281" s="23"/>
      <c r="BQ281" s="23"/>
      <c r="BR281" s="23"/>
      <c r="BS281" s="23"/>
      <c r="BT281" s="23"/>
      <c r="BU281" s="23"/>
      <c r="BV281" s="23"/>
      <c r="BW281" s="23"/>
      <c r="BX281" s="23"/>
      <c r="BY281" s="23"/>
      <c r="BZ281" s="23"/>
      <c r="CA281" s="23"/>
      <c r="CB281" s="23"/>
      <c r="CC281" s="23"/>
      <c r="CD281" s="23"/>
      <c r="CE281" s="23"/>
      <c r="CF281" s="23"/>
      <c r="CG281" s="23"/>
      <c r="CH281" s="23"/>
      <c r="CI281" s="23"/>
      <c r="CJ281" s="23"/>
      <c r="CK281" s="23"/>
      <c r="CL281" s="23"/>
      <c r="CM281" s="23"/>
      <c r="CN281" s="23"/>
      <c r="CO281" s="23"/>
      <c r="CP281" s="23"/>
      <c r="CQ281" s="23"/>
      <c r="CR281" s="23"/>
      <c r="CS281" s="23"/>
      <c r="CT281" s="23"/>
      <c r="CU281" s="23"/>
      <c r="CV281" s="23"/>
      <c r="CW281" s="23"/>
      <c r="CX281" s="23"/>
      <c r="CY281" s="23"/>
      <c r="CZ281" s="23"/>
      <c r="DA281" s="23"/>
      <c r="DB281" s="23"/>
      <c r="DC281" s="23"/>
      <c r="DD281" s="23"/>
      <c r="DE281" s="23"/>
      <c r="DF281" s="23"/>
      <c r="DG281" s="23"/>
      <c r="DH281" s="23"/>
      <c r="DI281" s="23"/>
      <c r="DJ281" s="23"/>
      <c r="DK281" s="23"/>
      <c r="DL281" s="23"/>
      <c r="DM281" s="23"/>
      <c r="DN281" s="23"/>
      <c r="DO281" s="23"/>
      <c r="DP281" s="23"/>
      <c r="DQ281" s="23"/>
      <c r="DR281" s="23"/>
      <c r="DS281" s="23"/>
      <c r="DT281" s="23"/>
      <c r="DU281" s="23"/>
      <c r="DV281" s="23"/>
      <c r="DW281" s="23"/>
      <c r="DX281" s="23"/>
      <c r="DY281" s="23"/>
      <c r="DZ281" s="23"/>
      <c r="EA281" s="23"/>
      <c r="EB281" s="23"/>
      <c r="EC281" s="23"/>
      <c r="ED281" s="23"/>
      <c r="EE281" s="23"/>
      <c r="EF281" s="23"/>
      <c r="EG281" s="23"/>
      <c r="EH281" s="23"/>
      <c r="EI281" s="23"/>
      <c r="EJ281" s="23"/>
      <c r="EK281" s="23"/>
      <c r="EL281" s="23"/>
      <c r="EM281" s="23"/>
      <c r="EN281" s="23"/>
      <c r="EO281" s="23"/>
      <c r="EP281" s="23"/>
      <c r="EQ281" s="23"/>
      <c r="ER281" s="23"/>
      <c r="ES281" s="23"/>
      <c r="ET281" s="23"/>
      <c r="EU281" s="23"/>
      <c r="EV281" s="23"/>
      <c r="EW281" s="23"/>
      <c r="EX281" s="23"/>
      <c r="EY281" s="23"/>
      <c r="EZ281" s="23"/>
      <c r="FA281" s="23"/>
      <c r="FB281" s="23"/>
      <c r="FC281" s="23"/>
      <c r="FD281" s="23"/>
      <c r="FE281" s="23"/>
      <c r="FF281" s="23"/>
      <c r="FG281" s="23"/>
      <c r="FH281" s="23"/>
      <c r="FI281" s="23"/>
      <c r="FJ281" s="23"/>
      <c r="FK281" s="23"/>
      <c r="FL281" s="23"/>
      <c r="FM281" s="23"/>
      <c r="FN281" s="23"/>
      <c r="FO281" s="23"/>
      <c r="FP281" s="23"/>
      <c r="FQ281" s="23"/>
      <c r="FR281" s="23"/>
      <c r="FS281" s="23"/>
      <c r="FT281" s="23"/>
      <c r="FU281" s="23"/>
      <c r="FV281" s="23"/>
      <c r="FW281" s="23"/>
      <c r="FX281" s="23"/>
      <c r="FY281" s="23"/>
      <c r="FZ281" s="23"/>
      <c r="GA281" s="23"/>
      <c r="GB281" s="23"/>
      <c r="GC281" s="23"/>
      <c r="GD281" s="23"/>
      <c r="GE281" s="23"/>
      <c r="GF281" s="23"/>
      <c r="GG281" s="23"/>
      <c r="GH281" s="23"/>
      <c r="GI281" s="23"/>
      <c r="GJ281" s="23"/>
      <c r="GK281" s="23"/>
      <c r="GL281" s="23"/>
      <c r="GM281" s="23"/>
      <c r="GN281" s="23"/>
      <c r="GO281" s="23"/>
      <c r="GP281" s="23"/>
      <c r="GQ281" s="23"/>
      <c r="GR281" s="23"/>
      <c r="GS281" s="23"/>
      <c r="GT281" s="23"/>
      <c r="GU281" s="23"/>
      <c r="GV281" s="23"/>
      <c r="GW281" s="23"/>
      <c r="GX281" s="23"/>
      <c r="GY281" s="23"/>
      <c r="GZ281" s="23"/>
      <c r="HA281" s="23"/>
      <c r="HB281" s="23"/>
      <c r="HC281" s="23"/>
      <c r="HD281" s="23"/>
      <c r="HE281" s="23"/>
      <c r="HF281" s="23"/>
      <c r="HG281" s="23"/>
      <c r="HH281" s="23"/>
      <c r="HI281" s="23"/>
      <c r="HJ281" s="23"/>
      <c r="HK281" s="23"/>
      <c r="HL281" s="23"/>
      <c r="HM281" s="23"/>
      <c r="HN281" s="23"/>
      <c r="HO281" s="23"/>
      <c r="HP281" s="23"/>
      <c r="HQ281" s="23"/>
      <c r="HR281" s="23"/>
      <c r="HS281" s="23"/>
      <c r="HT281" s="23"/>
      <c r="HU281" s="23"/>
      <c r="HV281" s="23"/>
      <c r="HW281" s="23"/>
    </row>
    <row r="282" spans="1:231" s="14" customFormat="1" ht="15" hidden="1" customHeight="1" thickBot="1">
      <c r="A282" s="608"/>
      <c r="B282" s="3073" t="s">
        <v>4472</v>
      </c>
      <c r="C282" s="3074" t="s">
        <v>4473</v>
      </c>
      <c r="D282" s="3075">
        <v>45328</v>
      </c>
      <c r="E282" s="3076">
        <v>45338</v>
      </c>
      <c r="F282" s="1307"/>
      <c r="G282" s="1236"/>
      <c r="H282" s="1236"/>
      <c r="I282" s="1236"/>
      <c r="J282" s="1236"/>
      <c r="K282" s="1236"/>
      <c r="L282" s="2124"/>
      <c r="M282" s="72"/>
      <c r="N282" s="72"/>
      <c r="O282" s="23"/>
      <c r="P282" s="23"/>
      <c r="Q282" s="23"/>
      <c r="R282" s="23"/>
      <c r="S282" s="23"/>
      <c r="T282" s="23"/>
      <c r="U282" s="23"/>
      <c r="V282" s="23"/>
      <c r="W282" s="23"/>
      <c r="X282" s="23"/>
      <c r="Y282" s="23"/>
      <c r="Z282" s="23"/>
      <c r="AA282" s="23"/>
      <c r="AB282" s="23"/>
      <c r="AC282" s="23"/>
      <c r="AD282" s="23"/>
      <c r="AE282" s="23"/>
      <c r="AF282" s="23"/>
      <c r="AG282" s="23"/>
      <c r="AH282" s="23"/>
      <c r="AI282" s="23"/>
      <c r="AJ282" s="23"/>
      <c r="AK282" s="23"/>
      <c r="AL282" s="23"/>
      <c r="AM282" s="23"/>
      <c r="AN282" s="23"/>
      <c r="AO282" s="23"/>
      <c r="AP282" s="23"/>
      <c r="AQ282" s="23"/>
      <c r="AR282" s="23"/>
      <c r="AS282" s="23"/>
      <c r="AT282" s="23"/>
      <c r="AU282" s="23"/>
      <c r="AV282" s="23"/>
      <c r="AW282" s="23"/>
      <c r="AX282" s="23"/>
      <c r="AY282" s="23"/>
      <c r="AZ282" s="23"/>
      <c r="BA282" s="23"/>
      <c r="BB282" s="23"/>
      <c r="BC282" s="23"/>
      <c r="BD282" s="23"/>
      <c r="BE282" s="23"/>
      <c r="BF282" s="23"/>
      <c r="BG282" s="23"/>
      <c r="BH282" s="23"/>
      <c r="BI282" s="23"/>
      <c r="BJ282" s="23"/>
      <c r="BK282" s="23"/>
      <c r="BL282" s="23"/>
      <c r="BM282" s="23"/>
      <c r="BN282" s="23"/>
      <c r="BO282" s="23"/>
      <c r="BP282" s="23"/>
      <c r="BQ282" s="23"/>
      <c r="BR282" s="23"/>
      <c r="BS282" s="23"/>
      <c r="BT282" s="23"/>
      <c r="BU282" s="23"/>
      <c r="BV282" s="23"/>
      <c r="BW282" s="23"/>
      <c r="BX282" s="23"/>
      <c r="BY282" s="23"/>
      <c r="BZ282" s="23"/>
      <c r="CA282" s="23"/>
      <c r="CB282" s="23"/>
      <c r="CC282" s="23"/>
      <c r="CD282" s="23"/>
      <c r="CE282" s="23"/>
      <c r="CF282" s="23"/>
      <c r="CG282" s="23"/>
      <c r="CH282" s="23"/>
      <c r="CI282" s="23"/>
      <c r="CJ282" s="23"/>
      <c r="CK282" s="23"/>
      <c r="CL282" s="23"/>
      <c r="CM282" s="23"/>
      <c r="CN282" s="23"/>
      <c r="CO282" s="23"/>
      <c r="CP282" s="23"/>
      <c r="CQ282" s="23"/>
      <c r="CR282" s="23"/>
      <c r="CS282" s="23"/>
      <c r="CT282" s="23"/>
      <c r="CU282" s="23"/>
      <c r="CV282" s="23"/>
      <c r="CW282" s="23"/>
      <c r="CX282" s="23"/>
      <c r="CY282" s="23"/>
      <c r="CZ282" s="23"/>
      <c r="DA282" s="23"/>
      <c r="DB282" s="23"/>
      <c r="DC282" s="23"/>
      <c r="DD282" s="23"/>
      <c r="DE282" s="23"/>
      <c r="DF282" s="23"/>
      <c r="DG282" s="23"/>
      <c r="DH282" s="23"/>
      <c r="DI282" s="23"/>
      <c r="DJ282" s="23"/>
      <c r="DK282" s="23"/>
      <c r="DL282" s="23"/>
      <c r="DM282" s="23"/>
      <c r="DN282" s="23"/>
      <c r="DO282" s="23"/>
      <c r="DP282" s="23"/>
      <c r="DQ282" s="23"/>
      <c r="DR282" s="23"/>
      <c r="DS282" s="23"/>
      <c r="DT282" s="23"/>
      <c r="DU282" s="23"/>
      <c r="DV282" s="23"/>
      <c r="DW282" s="23"/>
      <c r="DX282" s="23"/>
      <c r="DY282" s="23"/>
      <c r="DZ282" s="23"/>
      <c r="EA282" s="23"/>
      <c r="EB282" s="23"/>
      <c r="EC282" s="23"/>
      <c r="ED282" s="23"/>
      <c r="EE282" s="23"/>
      <c r="EF282" s="23"/>
      <c r="EG282" s="23"/>
      <c r="EH282" s="23"/>
      <c r="EI282" s="23"/>
      <c r="EJ282" s="23"/>
      <c r="EK282" s="23"/>
      <c r="EL282" s="23"/>
      <c r="EM282" s="23"/>
      <c r="EN282" s="23"/>
      <c r="EO282" s="23"/>
      <c r="EP282" s="23"/>
      <c r="EQ282" s="23"/>
      <c r="ER282" s="23"/>
      <c r="ES282" s="23"/>
      <c r="ET282" s="23"/>
      <c r="EU282" s="23"/>
      <c r="EV282" s="23"/>
      <c r="EW282" s="23"/>
      <c r="EX282" s="23"/>
      <c r="EY282" s="23"/>
      <c r="EZ282" s="23"/>
      <c r="FA282" s="23"/>
      <c r="FB282" s="23"/>
      <c r="FC282" s="23"/>
      <c r="FD282" s="23"/>
      <c r="FE282" s="23"/>
      <c r="FF282" s="23"/>
      <c r="FG282" s="23"/>
      <c r="FH282" s="23"/>
      <c r="FI282" s="23"/>
      <c r="FJ282" s="23"/>
      <c r="FK282" s="23"/>
      <c r="FL282" s="23"/>
      <c r="FM282" s="23"/>
      <c r="FN282" s="23"/>
      <c r="FO282" s="23"/>
      <c r="FP282" s="23"/>
      <c r="FQ282" s="23"/>
      <c r="FR282" s="23"/>
      <c r="FS282" s="23"/>
      <c r="FT282" s="23"/>
      <c r="FU282" s="23"/>
      <c r="FV282" s="23"/>
      <c r="FW282" s="23"/>
      <c r="FX282" s="23"/>
      <c r="FY282" s="23"/>
      <c r="FZ282" s="23"/>
      <c r="GA282" s="23"/>
      <c r="GB282" s="23"/>
      <c r="GC282" s="23"/>
      <c r="GD282" s="23"/>
      <c r="GE282" s="23"/>
      <c r="GF282" s="23"/>
      <c r="GG282" s="23"/>
      <c r="GH282" s="23"/>
      <c r="GI282" s="23"/>
      <c r="GJ282" s="23"/>
      <c r="GK282" s="23"/>
      <c r="GL282" s="23"/>
      <c r="GM282" s="23"/>
      <c r="GN282" s="23"/>
      <c r="GO282" s="23"/>
      <c r="GP282" s="23"/>
      <c r="GQ282" s="23"/>
      <c r="GR282" s="23"/>
      <c r="GS282" s="23"/>
      <c r="GT282" s="23"/>
      <c r="GU282" s="23"/>
      <c r="GV282" s="23"/>
      <c r="GW282" s="23"/>
      <c r="GX282" s="23"/>
      <c r="GY282" s="23"/>
      <c r="GZ282" s="23"/>
      <c r="HA282" s="23"/>
      <c r="HB282" s="23"/>
      <c r="HC282" s="23"/>
      <c r="HD282" s="23"/>
      <c r="HE282" s="23"/>
      <c r="HF282" s="23"/>
      <c r="HG282" s="23"/>
      <c r="HH282" s="23"/>
      <c r="HI282" s="23"/>
      <c r="HJ282" s="23"/>
      <c r="HK282" s="23"/>
      <c r="HL282" s="23"/>
      <c r="HM282" s="23"/>
      <c r="HN282" s="23"/>
      <c r="HO282" s="23"/>
      <c r="HP282" s="23"/>
      <c r="HQ282" s="23"/>
      <c r="HR282" s="23"/>
      <c r="HS282" s="23"/>
      <c r="HT282" s="23"/>
      <c r="HU282" s="23"/>
      <c r="HV282" s="23"/>
      <c r="HW282" s="23"/>
    </row>
    <row r="283" spans="1:231" s="14" customFormat="1" ht="15" customHeight="1" thickTop="1" thickBot="1">
      <c r="A283" s="864"/>
      <c r="B283" s="2475" t="s">
        <v>2183</v>
      </c>
      <c r="C283" s="2386" t="s">
        <v>4480</v>
      </c>
      <c r="D283" s="2386">
        <v>45424</v>
      </c>
      <c r="E283" s="2276">
        <v>45435</v>
      </c>
      <c r="F283" s="2779" t="s">
        <v>5107</v>
      </c>
      <c r="G283" s="1233" t="s">
        <v>5108</v>
      </c>
      <c r="H283" s="1233">
        <v>45436</v>
      </c>
      <c r="I283" s="1169">
        <v>45462</v>
      </c>
      <c r="J283" s="1169">
        <v>45467</v>
      </c>
      <c r="K283" s="1169">
        <v>45470</v>
      </c>
      <c r="L283" s="2124"/>
      <c r="M283" s="72"/>
      <c r="N283" s="72"/>
      <c r="O283" s="23"/>
      <c r="P283" s="23"/>
      <c r="Q283" s="23"/>
      <c r="R283" s="23"/>
      <c r="S283" s="23"/>
      <c r="T283" s="23"/>
      <c r="U283" s="23"/>
      <c r="V283" s="23"/>
      <c r="W283" s="23"/>
      <c r="X283" s="23"/>
      <c r="Y283" s="23"/>
      <c r="Z283" s="23"/>
      <c r="AA283" s="23"/>
      <c r="AB283" s="23"/>
      <c r="AC283" s="23"/>
      <c r="AD283" s="23"/>
      <c r="AE283" s="23"/>
      <c r="AF283" s="23"/>
      <c r="AG283" s="23"/>
      <c r="AH283" s="23"/>
      <c r="AI283" s="23"/>
      <c r="AJ283" s="23"/>
      <c r="AK283" s="23"/>
      <c r="AL283" s="23"/>
      <c r="AM283" s="23"/>
      <c r="AN283" s="23"/>
      <c r="AO283" s="23"/>
      <c r="AP283" s="23"/>
      <c r="AQ283" s="23"/>
      <c r="AR283" s="23"/>
      <c r="AS283" s="23"/>
      <c r="AT283" s="23"/>
      <c r="AU283" s="23"/>
      <c r="AV283" s="23"/>
      <c r="AW283" s="23"/>
      <c r="AX283" s="23"/>
      <c r="AY283" s="23"/>
      <c r="AZ283" s="23"/>
      <c r="BA283" s="23"/>
      <c r="BB283" s="23"/>
      <c r="BC283" s="23"/>
      <c r="BD283" s="23"/>
      <c r="BE283" s="23"/>
      <c r="BF283" s="23"/>
      <c r="BG283" s="23"/>
      <c r="BH283" s="23"/>
      <c r="BI283" s="23"/>
      <c r="BJ283" s="23"/>
      <c r="BK283" s="23"/>
      <c r="BL283" s="23"/>
      <c r="BM283" s="23"/>
      <c r="BN283" s="23"/>
      <c r="BO283" s="23"/>
      <c r="BP283" s="23"/>
      <c r="BQ283" s="23"/>
      <c r="BR283" s="23"/>
      <c r="BS283" s="23"/>
      <c r="BT283" s="23"/>
      <c r="BU283" s="23"/>
      <c r="BV283" s="23"/>
      <c r="BW283" s="23"/>
      <c r="BX283" s="23"/>
      <c r="BY283" s="23"/>
      <c r="BZ283" s="23"/>
      <c r="CA283" s="23"/>
      <c r="CB283" s="23"/>
      <c r="CC283" s="23"/>
      <c r="CD283" s="23"/>
      <c r="CE283" s="23"/>
      <c r="CF283" s="23"/>
      <c r="CG283" s="23"/>
      <c r="CH283" s="23"/>
      <c r="CI283" s="23"/>
      <c r="CJ283" s="23"/>
      <c r="CK283" s="23"/>
      <c r="CL283" s="23"/>
      <c r="CM283" s="23"/>
      <c r="CN283" s="23"/>
      <c r="CO283" s="23"/>
      <c r="CP283" s="23"/>
      <c r="CQ283" s="23"/>
      <c r="CR283" s="23"/>
      <c r="CS283" s="23"/>
      <c r="CT283" s="23"/>
      <c r="CU283" s="23"/>
      <c r="CV283" s="23"/>
      <c r="CW283" s="23"/>
      <c r="CX283" s="23"/>
      <c r="CY283" s="23"/>
      <c r="CZ283" s="23"/>
      <c r="DA283" s="23"/>
      <c r="DB283" s="23"/>
      <c r="DC283" s="23"/>
      <c r="DD283" s="23"/>
      <c r="DE283" s="23"/>
      <c r="DF283" s="23"/>
      <c r="DG283" s="23"/>
      <c r="DH283" s="23"/>
      <c r="DI283" s="23"/>
      <c r="DJ283" s="23"/>
      <c r="DK283" s="23"/>
      <c r="DL283" s="23"/>
      <c r="DM283" s="23"/>
      <c r="DN283" s="23"/>
      <c r="DO283" s="23"/>
      <c r="DP283" s="23"/>
      <c r="DQ283" s="23"/>
      <c r="DR283" s="23"/>
      <c r="DS283" s="23"/>
      <c r="DT283" s="23"/>
      <c r="DU283" s="23"/>
      <c r="DV283" s="23"/>
      <c r="DW283" s="23"/>
      <c r="DX283" s="23"/>
      <c r="DY283" s="23"/>
      <c r="DZ283" s="23"/>
      <c r="EA283" s="23"/>
      <c r="EB283" s="23"/>
      <c r="EC283" s="23"/>
      <c r="ED283" s="23"/>
      <c r="EE283" s="23"/>
      <c r="EF283" s="23"/>
      <c r="EG283" s="23"/>
      <c r="EH283" s="23"/>
      <c r="EI283" s="23"/>
      <c r="EJ283" s="23"/>
      <c r="EK283" s="23"/>
      <c r="EL283" s="23"/>
      <c r="EM283" s="23"/>
      <c r="EN283" s="23"/>
      <c r="EO283" s="23"/>
      <c r="EP283" s="23"/>
      <c r="EQ283" s="23"/>
      <c r="ER283" s="23"/>
      <c r="ES283" s="23"/>
      <c r="ET283" s="23"/>
      <c r="EU283" s="23"/>
      <c r="EV283" s="23"/>
      <c r="EW283" s="23"/>
      <c r="EX283" s="23"/>
      <c r="EY283" s="23"/>
      <c r="EZ283" s="23"/>
      <c r="FA283" s="23"/>
      <c r="FB283" s="23"/>
      <c r="FC283" s="23"/>
      <c r="FD283" s="23"/>
      <c r="FE283" s="23"/>
      <c r="FF283" s="23"/>
      <c r="FG283" s="23"/>
      <c r="FH283" s="23"/>
      <c r="FI283" s="23"/>
      <c r="FJ283" s="23"/>
      <c r="FK283" s="23"/>
      <c r="FL283" s="23"/>
      <c r="FM283" s="23"/>
      <c r="FN283" s="23"/>
      <c r="FO283" s="23"/>
      <c r="FP283" s="23"/>
      <c r="FQ283" s="23"/>
      <c r="FR283" s="23"/>
      <c r="FS283" s="23"/>
      <c r="FT283" s="23"/>
      <c r="FU283" s="23"/>
      <c r="FV283" s="23"/>
      <c r="FW283" s="23"/>
      <c r="FX283" s="23"/>
      <c r="FY283" s="23"/>
      <c r="FZ283" s="23"/>
      <c r="GA283" s="23"/>
      <c r="GB283" s="23"/>
      <c r="GC283" s="23"/>
      <c r="GD283" s="23"/>
      <c r="GE283" s="23"/>
      <c r="GF283" s="23"/>
      <c r="GG283" s="23"/>
      <c r="GH283" s="23"/>
      <c r="GI283" s="23"/>
      <c r="GJ283" s="23"/>
      <c r="GK283" s="23"/>
      <c r="GL283" s="23"/>
      <c r="GM283" s="23"/>
      <c r="GN283" s="23"/>
      <c r="GO283" s="23"/>
      <c r="GP283" s="23"/>
      <c r="GQ283" s="23"/>
      <c r="GR283" s="23"/>
      <c r="GS283" s="23"/>
      <c r="GT283" s="23"/>
      <c r="GU283" s="23"/>
      <c r="GV283" s="23"/>
      <c r="GW283" s="23"/>
      <c r="GX283" s="23"/>
      <c r="GY283" s="23"/>
      <c r="GZ283" s="23"/>
      <c r="HA283" s="23"/>
      <c r="HB283" s="23"/>
      <c r="HC283" s="23"/>
      <c r="HD283" s="23"/>
      <c r="HE283" s="23"/>
      <c r="HF283" s="23"/>
      <c r="HG283" s="23"/>
      <c r="HH283" s="23"/>
      <c r="HI283" s="23"/>
      <c r="HJ283" s="23"/>
      <c r="HK283" s="23"/>
      <c r="HL283" s="23"/>
      <c r="HM283" s="23"/>
      <c r="HN283" s="23"/>
      <c r="HO283" s="23"/>
      <c r="HP283" s="23"/>
      <c r="HQ283" s="23"/>
      <c r="HR283" s="23"/>
      <c r="HS283" s="23"/>
      <c r="HT283" s="23"/>
      <c r="HU283" s="23"/>
      <c r="HV283" s="23"/>
      <c r="HW283" s="23"/>
    </row>
    <row r="284" spans="1:231" s="14" customFormat="1" ht="15" customHeight="1" thickTop="1" thickBot="1">
      <c r="A284" s="864"/>
      <c r="B284" s="3372" t="s">
        <v>3761</v>
      </c>
      <c r="C284" s="3373" t="s">
        <v>4482</v>
      </c>
      <c r="D284" s="3373">
        <v>45425</v>
      </c>
      <c r="E284" s="3374">
        <v>45435</v>
      </c>
      <c r="F284" s="3078"/>
      <c r="G284" s="1236"/>
      <c r="H284" s="1236"/>
      <c r="I284" s="1236"/>
      <c r="J284" s="1236"/>
      <c r="K284" s="1236"/>
      <c r="L284" s="2124"/>
      <c r="M284" s="72"/>
      <c r="N284" s="72"/>
      <c r="O284" s="23"/>
      <c r="P284" s="23"/>
      <c r="Q284" s="23"/>
      <c r="R284" s="23"/>
      <c r="S284" s="23"/>
      <c r="T284" s="23"/>
      <c r="U284" s="23"/>
      <c r="V284" s="23"/>
      <c r="W284" s="23"/>
      <c r="X284" s="23"/>
      <c r="Y284" s="23"/>
      <c r="Z284" s="23"/>
      <c r="AA284" s="23"/>
      <c r="AB284" s="23"/>
      <c r="AC284" s="23"/>
      <c r="AD284" s="23"/>
      <c r="AE284" s="23"/>
      <c r="AF284" s="23"/>
      <c r="AG284" s="23"/>
      <c r="AH284" s="23"/>
      <c r="AI284" s="23"/>
      <c r="AJ284" s="23"/>
      <c r="AK284" s="23"/>
      <c r="AL284" s="23"/>
      <c r="AM284" s="23"/>
      <c r="AN284" s="23"/>
      <c r="AO284" s="23"/>
      <c r="AP284" s="23"/>
      <c r="AQ284" s="23"/>
      <c r="AR284" s="23"/>
      <c r="AS284" s="23"/>
      <c r="AT284" s="23"/>
      <c r="AU284" s="23"/>
      <c r="AV284" s="23"/>
      <c r="AW284" s="23"/>
      <c r="AX284" s="23"/>
      <c r="AY284" s="23"/>
      <c r="AZ284" s="23"/>
      <c r="BA284" s="23"/>
      <c r="BB284" s="23"/>
      <c r="BC284" s="23"/>
      <c r="BD284" s="23"/>
      <c r="BE284" s="23"/>
      <c r="BF284" s="23"/>
      <c r="BG284" s="23"/>
      <c r="BH284" s="23"/>
      <c r="BI284" s="23"/>
      <c r="BJ284" s="23"/>
      <c r="BK284" s="23"/>
      <c r="BL284" s="23"/>
      <c r="BM284" s="23"/>
      <c r="BN284" s="23"/>
      <c r="BO284" s="23"/>
      <c r="BP284" s="23"/>
      <c r="BQ284" s="23"/>
      <c r="BR284" s="23"/>
      <c r="BS284" s="23"/>
      <c r="BT284" s="23"/>
      <c r="BU284" s="23"/>
      <c r="BV284" s="23"/>
      <c r="BW284" s="23"/>
      <c r="BX284" s="23"/>
      <c r="BY284" s="23"/>
      <c r="BZ284" s="23"/>
      <c r="CA284" s="23"/>
      <c r="CB284" s="23"/>
      <c r="CC284" s="23"/>
      <c r="CD284" s="23"/>
      <c r="CE284" s="23"/>
      <c r="CF284" s="23"/>
      <c r="CG284" s="23"/>
      <c r="CH284" s="23"/>
      <c r="CI284" s="23"/>
      <c r="CJ284" s="23"/>
      <c r="CK284" s="23"/>
      <c r="CL284" s="23"/>
      <c r="CM284" s="23"/>
      <c r="CN284" s="23"/>
      <c r="CO284" s="23"/>
      <c r="CP284" s="23"/>
      <c r="CQ284" s="23"/>
      <c r="CR284" s="23"/>
      <c r="CS284" s="23"/>
      <c r="CT284" s="23"/>
      <c r="CU284" s="23"/>
      <c r="CV284" s="23"/>
      <c r="CW284" s="23"/>
      <c r="CX284" s="23"/>
      <c r="CY284" s="23"/>
      <c r="CZ284" s="23"/>
      <c r="DA284" s="23"/>
      <c r="DB284" s="23"/>
      <c r="DC284" s="23"/>
      <c r="DD284" s="23"/>
      <c r="DE284" s="23"/>
      <c r="DF284" s="23"/>
      <c r="DG284" s="23"/>
      <c r="DH284" s="23"/>
      <c r="DI284" s="23"/>
      <c r="DJ284" s="23"/>
      <c r="DK284" s="23"/>
      <c r="DL284" s="23"/>
      <c r="DM284" s="23"/>
      <c r="DN284" s="23"/>
      <c r="DO284" s="23"/>
      <c r="DP284" s="23"/>
      <c r="DQ284" s="23"/>
      <c r="DR284" s="23"/>
      <c r="DS284" s="23"/>
      <c r="DT284" s="23"/>
      <c r="DU284" s="23"/>
      <c r="DV284" s="23"/>
      <c r="DW284" s="23"/>
      <c r="DX284" s="23"/>
      <c r="DY284" s="23"/>
      <c r="DZ284" s="23"/>
      <c r="EA284" s="23"/>
      <c r="EB284" s="23"/>
      <c r="EC284" s="23"/>
      <c r="ED284" s="23"/>
      <c r="EE284" s="23"/>
      <c r="EF284" s="23"/>
      <c r="EG284" s="23"/>
      <c r="EH284" s="23"/>
      <c r="EI284" s="23"/>
      <c r="EJ284" s="23"/>
      <c r="EK284" s="23"/>
      <c r="EL284" s="23"/>
      <c r="EM284" s="23"/>
      <c r="EN284" s="23"/>
      <c r="EO284" s="23"/>
      <c r="EP284" s="23"/>
      <c r="EQ284" s="23"/>
      <c r="ER284" s="23"/>
      <c r="ES284" s="23"/>
      <c r="ET284" s="23"/>
      <c r="EU284" s="23"/>
      <c r="EV284" s="23"/>
      <c r="EW284" s="23"/>
      <c r="EX284" s="23"/>
      <c r="EY284" s="23"/>
      <c r="EZ284" s="23"/>
      <c r="FA284" s="23"/>
      <c r="FB284" s="23"/>
      <c r="FC284" s="23"/>
      <c r="FD284" s="23"/>
      <c r="FE284" s="23"/>
      <c r="FF284" s="23"/>
      <c r="FG284" s="23"/>
      <c r="FH284" s="23"/>
      <c r="FI284" s="23"/>
      <c r="FJ284" s="23"/>
      <c r="FK284" s="23"/>
      <c r="FL284" s="23"/>
      <c r="FM284" s="23"/>
      <c r="FN284" s="23"/>
      <c r="FO284" s="23"/>
      <c r="FP284" s="23"/>
      <c r="FQ284" s="23"/>
      <c r="FR284" s="23"/>
      <c r="FS284" s="23"/>
      <c r="FT284" s="23"/>
      <c r="FU284" s="23"/>
      <c r="FV284" s="23"/>
      <c r="FW284" s="23"/>
      <c r="FX284" s="23"/>
      <c r="FY284" s="23"/>
      <c r="FZ284" s="23"/>
      <c r="GA284" s="23"/>
      <c r="GB284" s="23"/>
      <c r="GC284" s="23"/>
      <c r="GD284" s="23"/>
      <c r="GE284" s="23"/>
      <c r="GF284" s="23"/>
      <c r="GG284" s="23"/>
      <c r="GH284" s="23"/>
      <c r="GI284" s="23"/>
      <c r="GJ284" s="23"/>
      <c r="GK284" s="23"/>
      <c r="GL284" s="23"/>
      <c r="GM284" s="23"/>
      <c r="GN284" s="23"/>
      <c r="GO284" s="23"/>
      <c r="GP284" s="23"/>
      <c r="GQ284" s="23"/>
      <c r="GR284" s="23"/>
      <c r="GS284" s="23"/>
      <c r="GT284" s="23"/>
      <c r="GU284" s="23"/>
      <c r="GV284" s="23"/>
      <c r="GW284" s="23"/>
      <c r="GX284" s="23"/>
      <c r="GY284" s="23"/>
      <c r="GZ284" s="23"/>
      <c r="HA284" s="23"/>
      <c r="HB284" s="23"/>
      <c r="HC284" s="23"/>
      <c r="HD284" s="23"/>
      <c r="HE284" s="23"/>
      <c r="HF284" s="23"/>
      <c r="HG284" s="23"/>
      <c r="HH284" s="23"/>
      <c r="HI284" s="23"/>
      <c r="HJ284" s="23"/>
      <c r="HK284" s="23"/>
      <c r="HL284" s="23"/>
      <c r="HM284" s="23"/>
      <c r="HN284" s="23"/>
      <c r="HO284" s="23"/>
      <c r="HP284" s="23"/>
      <c r="HQ284" s="23"/>
      <c r="HR284" s="23"/>
      <c r="HS284" s="23"/>
      <c r="HT284" s="23"/>
      <c r="HU284" s="23"/>
      <c r="HV284" s="23"/>
      <c r="HW284" s="23"/>
    </row>
    <row r="285" spans="1:231" s="14" customFormat="1" ht="15" customHeight="1" thickTop="1">
      <c r="A285" s="864"/>
      <c r="B285" s="1128" t="s">
        <v>2091</v>
      </c>
      <c r="C285" s="1129" t="s">
        <v>4483</v>
      </c>
      <c r="D285" s="3490" t="s">
        <v>2159</v>
      </c>
      <c r="E285" s="3489">
        <v>45442</v>
      </c>
      <c r="F285" s="2779" t="s">
        <v>5109</v>
      </c>
      <c r="G285" s="1233" t="s">
        <v>5110</v>
      </c>
      <c r="H285" s="1233">
        <v>45443</v>
      </c>
      <c r="I285" s="1169">
        <v>45469</v>
      </c>
      <c r="J285" s="1169">
        <v>45474</v>
      </c>
      <c r="K285" s="1169">
        <v>45477</v>
      </c>
      <c r="L285" s="2124"/>
      <c r="M285" s="72"/>
      <c r="N285" s="72"/>
      <c r="O285" s="23"/>
      <c r="P285" s="23"/>
      <c r="Q285" s="23"/>
      <c r="R285" s="23"/>
      <c r="S285" s="23"/>
      <c r="T285" s="23"/>
      <c r="U285" s="23"/>
      <c r="V285" s="23"/>
      <c r="W285" s="23"/>
      <c r="X285" s="23"/>
      <c r="Y285" s="23"/>
      <c r="Z285" s="23"/>
      <c r="AA285" s="23"/>
      <c r="AB285" s="23"/>
      <c r="AC285" s="23"/>
      <c r="AD285" s="23"/>
      <c r="AE285" s="23"/>
      <c r="AF285" s="23"/>
      <c r="AG285" s="23"/>
      <c r="AH285" s="23"/>
      <c r="AI285" s="23"/>
      <c r="AJ285" s="23"/>
      <c r="AK285" s="23"/>
      <c r="AL285" s="23"/>
      <c r="AM285" s="23"/>
      <c r="AN285" s="23"/>
      <c r="AO285" s="23"/>
      <c r="AP285" s="23"/>
      <c r="AQ285" s="23"/>
      <c r="AR285" s="23"/>
      <c r="AS285" s="23"/>
      <c r="AT285" s="23"/>
      <c r="AU285" s="23"/>
      <c r="AV285" s="23"/>
      <c r="AW285" s="23"/>
      <c r="AX285" s="23"/>
      <c r="AY285" s="23"/>
      <c r="AZ285" s="23"/>
      <c r="BA285" s="23"/>
      <c r="BB285" s="23"/>
      <c r="BC285" s="23"/>
      <c r="BD285" s="23"/>
      <c r="BE285" s="23"/>
      <c r="BF285" s="23"/>
      <c r="BG285" s="23"/>
      <c r="BH285" s="23"/>
      <c r="BI285" s="23"/>
      <c r="BJ285" s="23"/>
      <c r="BK285" s="23"/>
      <c r="BL285" s="23"/>
      <c r="BM285" s="23"/>
      <c r="BN285" s="23"/>
      <c r="BO285" s="23"/>
      <c r="BP285" s="23"/>
      <c r="BQ285" s="23"/>
      <c r="BR285" s="23"/>
      <c r="BS285" s="23"/>
      <c r="BT285" s="23"/>
      <c r="BU285" s="23"/>
      <c r="BV285" s="23"/>
      <c r="BW285" s="23"/>
      <c r="BX285" s="23"/>
      <c r="BY285" s="23"/>
      <c r="BZ285" s="23"/>
      <c r="CA285" s="23"/>
      <c r="CB285" s="23"/>
      <c r="CC285" s="23"/>
      <c r="CD285" s="23"/>
      <c r="CE285" s="23"/>
      <c r="CF285" s="23"/>
      <c r="CG285" s="23"/>
      <c r="CH285" s="23"/>
      <c r="CI285" s="23"/>
      <c r="CJ285" s="23"/>
      <c r="CK285" s="23"/>
      <c r="CL285" s="23"/>
      <c r="CM285" s="23"/>
      <c r="CN285" s="23"/>
      <c r="CO285" s="23"/>
      <c r="CP285" s="23"/>
      <c r="CQ285" s="23"/>
      <c r="CR285" s="23"/>
      <c r="CS285" s="23"/>
      <c r="CT285" s="23"/>
      <c r="CU285" s="23"/>
      <c r="CV285" s="23"/>
      <c r="CW285" s="23"/>
      <c r="CX285" s="23"/>
      <c r="CY285" s="23"/>
      <c r="CZ285" s="23"/>
      <c r="DA285" s="23"/>
      <c r="DB285" s="23"/>
      <c r="DC285" s="23"/>
      <c r="DD285" s="23"/>
      <c r="DE285" s="23"/>
      <c r="DF285" s="23"/>
      <c r="DG285" s="23"/>
      <c r="DH285" s="23"/>
      <c r="DI285" s="23"/>
      <c r="DJ285" s="23"/>
      <c r="DK285" s="23"/>
      <c r="DL285" s="23"/>
      <c r="DM285" s="23"/>
      <c r="DN285" s="23"/>
      <c r="DO285" s="23"/>
      <c r="DP285" s="23"/>
      <c r="DQ285" s="23"/>
      <c r="DR285" s="23"/>
      <c r="DS285" s="23"/>
      <c r="DT285" s="23"/>
      <c r="DU285" s="23"/>
      <c r="DV285" s="23"/>
      <c r="DW285" s="23"/>
      <c r="DX285" s="23"/>
      <c r="DY285" s="23"/>
      <c r="DZ285" s="23"/>
      <c r="EA285" s="23"/>
      <c r="EB285" s="23"/>
      <c r="EC285" s="23"/>
      <c r="ED285" s="23"/>
      <c r="EE285" s="23"/>
      <c r="EF285" s="23"/>
      <c r="EG285" s="23"/>
      <c r="EH285" s="23"/>
      <c r="EI285" s="23"/>
      <c r="EJ285" s="23"/>
      <c r="EK285" s="23"/>
      <c r="EL285" s="23"/>
      <c r="EM285" s="23"/>
      <c r="EN285" s="23"/>
      <c r="EO285" s="23"/>
      <c r="EP285" s="23"/>
      <c r="EQ285" s="23"/>
      <c r="ER285" s="23"/>
      <c r="ES285" s="23"/>
      <c r="ET285" s="23"/>
      <c r="EU285" s="23"/>
      <c r="EV285" s="23"/>
      <c r="EW285" s="23"/>
      <c r="EX285" s="23"/>
      <c r="EY285" s="23"/>
      <c r="EZ285" s="23"/>
      <c r="FA285" s="23"/>
      <c r="FB285" s="23"/>
      <c r="FC285" s="23"/>
      <c r="FD285" s="23"/>
      <c r="FE285" s="23"/>
      <c r="FF285" s="23"/>
      <c r="FG285" s="23"/>
      <c r="FH285" s="23"/>
      <c r="FI285" s="23"/>
      <c r="FJ285" s="23"/>
      <c r="FK285" s="23"/>
      <c r="FL285" s="23"/>
      <c r="FM285" s="23"/>
      <c r="FN285" s="23"/>
      <c r="FO285" s="23"/>
      <c r="FP285" s="23"/>
      <c r="FQ285" s="23"/>
      <c r="FR285" s="23"/>
      <c r="FS285" s="23"/>
      <c r="FT285" s="23"/>
      <c r="FU285" s="23"/>
      <c r="FV285" s="23"/>
      <c r="FW285" s="23"/>
      <c r="FX285" s="23"/>
      <c r="FY285" s="23"/>
      <c r="FZ285" s="23"/>
      <c r="GA285" s="23"/>
      <c r="GB285" s="23"/>
      <c r="GC285" s="23"/>
      <c r="GD285" s="23"/>
      <c r="GE285" s="23"/>
      <c r="GF285" s="23"/>
      <c r="GG285" s="23"/>
      <c r="GH285" s="23"/>
      <c r="GI285" s="23"/>
      <c r="GJ285" s="23"/>
      <c r="GK285" s="23"/>
      <c r="GL285" s="23"/>
      <c r="GM285" s="23"/>
      <c r="GN285" s="23"/>
      <c r="GO285" s="23"/>
      <c r="GP285" s="23"/>
      <c r="GQ285" s="23"/>
      <c r="GR285" s="23"/>
      <c r="GS285" s="23"/>
      <c r="GT285" s="23"/>
      <c r="GU285" s="23"/>
      <c r="GV285" s="23"/>
      <c r="GW285" s="23"/>
      <c r="GX285" s="23"/>
      <c r="GY285" s="23"/>
      <c r="GZ285" s="23"/>
      <c r="HA285" s="23"/>
      <c r="HB285" s="23"/>
      <c r="HC285" s="23"/>
      <c r="HD285" s="23"/>
      <c r="HE285" s="23"/>
      <c r="HF285" s="23"/>
      <c r="HG285" s="23"/>
      <c r="HH285" s="23"/>
      <c r="HI285" s="23"/>
      <c r="HJ285" s="23"/>
      <c r="HK285" s="23"/>
      <c r="HL285" s="23"/>
      <c r="HM285" s="23"/>
      <c r="HN285" s="23"/>
      <c r="HO285" s="23"/>
      <c r="HP285" s="23"/>
      <c r="HQ285" s="23"/>
      <c r="HR285" s="23"/>
      <c r="HS285" s="23"/>
      <c r="HT285" s="23"/>
      <c r="HU285" s="23"/>
      <c r="HV285" s="23"/>
      <c r="HW285" s="23"/>
    </row>
    <row r="286" spans="1:231" s="14" customFormat="1" ht="15" customHeight="1" thickBot="1">
      <c r="A286" s="864"/>
      <c r="B286" s="1477" t="s">
        <v>2091</v>
      </c>
      <c r="C286" s="1478" t="s">
        <v>4485</v>
      </c>
      <c r="D286" s="3490" t="s">
        <v>2159</v>
      </c>
      <c r="E286" s="2278"/>
      <c r="F286" s="3078"/>
      <c r="G286" s="1236"/>
      <c r="H286" s="1236"/>
      <c r="I286" s="1236"/>
      <c r="J286" s="1236"/>
      <c r="K286" s="1236"/>
      <c r="L286" s="2124"/>
      <c r="M286" s="72"/>
      <c r="N286" s="72"/>
      <c r="O286" s="23"/>
      <c r="P286" s="23"/>
      <c r="Q286" s="23"/>
      <c r="R286" s="23"/>
      <c r="S286" s="23"/>
      <c r="T286" s="23"/>
      <c r="U286" s="23"/>
      <c r="V286" s="23"/>
      <c r="W286" s="23"/>
      <c r="X286" s="23"/>
      <c r="Y286" s="23"/>
      <c r="Z286" s="23"/>
      <c r="AA286" s="23"/>
      <c r="AB286" s="23"/>
      <c r="AC286" s="23"/>
      <c r="AD286" s="23"/>
      <c r="AE286" s="23"/>
      <c r="AF286" s="23"/>
      <c r="AG286" s="23"/>
      <c r="AH286" s="23"/>
      <c r="AI286" s="23"/>
      <c r="AJ286" s="23"/>
      <c r="AK286" s="23"/>
      <c r="AL286" s="23"/>
      <c r="AM286" s="23"/>
      <c r="AN286" s="23"/>
      <c r="AO286" s="23"/>
      <c r="AP286" s="23"/>
      <c r="AQ286" s="23"/>
      <c r="AR286" s="23"/>
      <c r="AS286" s="23"/>
      <c r="AT286" s="23"/>
      <c r="AU286" s="23"/>
      <c r="AV286" s="23"/>
      <c r="AW286" s="23"/>
      <c r="AX286" s="23"/>
      <c r="AY286" s="23"/>
      <c r="AZ286" s="23"/>
      <c r="BA286" s="23"/>
      <c r="BB286" s="23"/>
      <c r="BC286" s="23"/>
      <c r="BD286" s="23"/>
      <c r="BE286" s="23"/>
      <c r="BF286" s="23"/>
      <c r="BG286" s="23"/>
      <c r="BH286" s="23"/>
      <c r="BI286" s="23"/>
      <c r="BJ286" s="23"/>
      <c r="BK286" s="23"/>
      <c r="BL286" s="23"/>
      <c r="BM286" s="23"/>
      <c r="BN286" s="23"/>
      <c r="BO286" s="23"/>
      <c r="BP286" s="23"/>
      <c r="BQ286" s="23"/>
      <c r="BR286" s="23"/>
      <c r="BS286" s="23"/>
      <c r="BT286" s="23"/>
      <c r="BU286" s="23"/>
      <c r="BV286" s="23"/>
      <c r="BW286" s="23"/>
      <c r="BX286" s="23"/>
      <c r="BY286" s="23"/>
      <c r="BZ286" s="23"/>
      <c r="CA286" s="23"/>
      <c r="CB286" s="23"/>
      <c r="CC286" s="23"/>
      <c r="CD286" s="23"/>
      <c r="CE286" s="23"/>
      <c r="CF286" s="23"/>
      <c r="CG286" s="23"/>
      <c r="CH286" s="23"/>
      <c r="CI286" s="23"/>
      <c r="CJ286" s="23"/>
      <c r="CK286" s="23"/>
      <c r="CL286" s="23"/>
      <c r="CM286" s="23"/>
      <c r="CN286" s="23"/>
      <c r="CO286" s="23"/>
      <c r="CP286" s="23"/>
      <c r="CQ286" s="23"/>
      <c r="CR286" s="23"/>
      <c r="CS286" s="23"/>
      <c r="CT286" s="23"/>
      <c r="CU286" s="23"/>
      <c r="CV286" s="23"/>
      <c r="CW286" s="23"/>
      <c r="CX286" s="23"/>
      <c r="CY286" s="23"/>
      <c r="CZ286" s="23"/>
      <c r="DA286" s="23"/>
      <c r="DB286" s="23"/>
      <c r="DC286" s="23"/>
      <c r="DD286" s="23"/>
      <c r="DE286" s="23"/>
      <c r="DF286" s="23"/>
      <c r="DG286" s="23"/>
      <c r="DH286" s="23"/>
      <c r="DI286" s="23"/>
      <c r="DJ286" s="23"/>
      <c r="DK286" s="23"/>
      <c r="DL286" s="23"/>
      <c r="DM286" s="23"/>
      <c r="DN286" s="23"/>
      <c r="DO286" s="23"/>
      <c r="DP286" s="23"/>
      <c r="DQ286" s="23"/>
      <c r="DR286" s="23"/>
      <c r="DS286" s="23"/>
      <c r="DT286" s="23"/>
      <c r="DU286" s="23"/>
      <c r="DV286" s="23"/>
      <c r="DW286" s="23"/>
      <c r="DX286" s="23"/>
      <c r="DY286" s="23"/>
      <c r="DZ286" s="23"/>
      <c r="EA286" s="23"/>
      <c r="EB286" s="23"/>
      <c r="EC286" s="23"/>
      <c r="ED286" s="23"/>
      <c r="EE286" s="23"/>
      <c r="EF286" s="23"/>
      <c r="EG286" s="23"/>
      <c r="EH286" s="23"/>
      <c r="EI286" s="23"/>
      <c r="EJ286" s="23"/>
      <c r="EK286" s="23"/>
      <c r="EL286" s="23"/>
      <c r="EM286" s="23"/>
      <c r="EN286" s="23"/>
      <c r="EO286" s="23"/>
      <c r="EP286" s="23"/>
      <c r="EQ286" s="23"/>
      <c r="ER286" s="23"/>
      <c r="ES286" s="23"/>
      <c r="ET286" s="23"/>
      <c r="EU286" s="23"/>
      <c r="EV286" s="23"/>
      <c r="EW286" s="23"/>
      <c r="EX286" s="23"/>
      <c r="EY286" s="23"/>
      <c r="EZ286" s="23"/>
      <c r="FA286" s="23"/>
      <c r="FB286" s="23"/>
      <c r="FC286" s="23"/>
      <c r="FD286" s="23"/>
      <c r="FE286" s="23"/>
      <c r="FF286" s="23"/>
      <c r="FG286" s="23"/>
      <c r="FH286" s="23"/>
      <c r="FI286" s="23"/>
      <c r="FJ286" s="23"/>
      <c r="FK286" s="23"/>
      <c r="FL286" s="23"/>
      <c r="FM286" s="23"/>
      <c r="FN286" s="23"/>
      <c r="FO286" s="23"/>
      <c r="FP286" s="23"/>
      <c r="FQ286" s="23"/>
      <c r="FR286" s="23"/>
      <c r="FS286" s="23"/>
      <c r="FT286" s="23"/>
      <c r="FU286" s="23"/>
      <c r="FV286" s="23"/>
      <c r="FW286" s="23"/>
      <c r="FX286" s="23"/>
      <c r="FY286" s="23"/>
      <c r="FZ286" s="23"/>
      <c r="GA286" s="23"/>
      <c r="GB286" s="23"/>
      <c r="GC286" s="23"/>
      <c r="GD286" s="23"/>
      <c r="GE286" s="23"/>
      <c r="GF286" s="23"/>
      <c r="GG286" s="23"/>
      <c r="GH286" s="23"/>
      <c r="GI286" s="23"/>
      <c r="GJ286" s="23"/>
      <c r="GK286" s="23"/>
      <c r="GL286" s="23"/>
      <c r="GM286" s="23"/>
      <c r="GN286" s="23"/>
      <c r="GO286" s="23"/>
      <c r="GP286" s="23"/>
      <c r="GQ286" s="23"/>
      <c r="GR286" s="23"/>
      <c r="GS286" s="23"/>
      <c r="GT286" s="23"/>
      <c r="GU286" s="23"/>
      <c r="GV286" s="23"/>
      <c r="GW286" s="23"/>
      <c r="GX286" s="23"/>
      <c r="GY286" s="23"/>
      <c r="GZ286" s="23"/>
      <c r="HA286" s="23"/>
      <c r="HB286" s="23"/>
      <c r="HC286" s="23"/>
      <c r="HD286" s="23"/>
      <c r="HE286" s="23"/>
      <c r="HF286" s="23"/>
      <c r="HG286" s="23"/>
      <c r="HH286" s="23"/>
      <c r="HI286" s="23"/>
      <c r="HJ286" s="23"/>
      <c r="HK286" s="23"/>
      <c r="HL286" s="23"/>
      <c r="HM286" s="23"/>
      <c r="HN286" s="23"/>
      <c r="HO286" s="23"/>
      <c r="HP286" s="23"/>
      <c r="HQ286" s="23"/>
      <c r="HR286" s="23"/>
      <c r="HS286" s="23"/>
      <c r="HT286" s="23"/>
      <c r="HU286" s="23"/>
      <c r="HV286" s="23"/>
      <c r="HW286" s="23"/>
    </row>
    <row r="287" spans="1:231" s="14" customFormat="1" ht="15" customHeight="1" thickTop="1">
      <c r="A287" s="608"/>
      <c r="B287" s="3223" t="s">
        <v>4338</v>
      </c>
      <c r="C287" s="3224" t="s">
        <v>4339</v>
      </c>
      <c r="D287" s="3224">
        <v>45442</v>
      </c>
      <c r="E287" s="3226">
        <f>D287+10</f>
        <v>45452</v>
      </c>
      <c r="F287" s="2779" t="s">
        <v>4687</v>
      </c>
      <c r="G287" s="1233" t="s">
        <v>5111</v>
      </c>
      <c r="H287" s="1233">
        <f>H285+7</f>
        <v>45450</v>
      </c>
      <c r="I287" s="1169">
        <f>H287+26</f>
        <v>45476</v>
      </c>
      <c r="J287" s="1169">
        <f>H287+31</f>
        <v>45481</v>
      </c>
      <c r="K287" s="1169">
        <f>H287+34</f>
        <v>45484</v>
      </c>
      <c r="L287" s="2124"/>
      <c r="M287" s="72"/>
      <c r="N287" s="72"/>
      <c r="O287" s="23"/>
      <c r="P287" s="23"/>
      <c r="Q287" s="23"/>
      <c r="R287" s="23"/>
      <c r="S287" s="23"/>
      <c r="T287" s="23"/>
      <c r="U287" s="23"/>
      <c r="V287" s="23"/>
      <c r="W287" s="23"/>
      <c r="X287" s="23"/>
      <c r="Y287" s="23"/>
      <c r="Z287" s="23"/>
      <c r="AA287" s="23"/>
      <c r="AB287" s="23"/>
      <c r="AC287" s="23"/>
      <c r="AD287" s="23"/>
      <c r="AE287" s="23"/>
      <c r="AF287" s="23"/>
      <c r="AG287" s="23"/>
      <c r="AH287" s="23"/>
      <c r="AI287" s="23"/>
      <c r="AJ287" s="23"/>
      <c r="AK287" s="23"/>
      <c r="AL287" s="23"/>
      <c r="AM287" s="23"/>
      <c r="AN287" s="23"/>
      <c r="AO287" s="23"/>
      <c r="AP287" s="23"/>
      <c r="AQ287" s="23"/>
      <c r="AR287" s="23"/>
      <c r="AS287" s="23"/>
      <c r="AT287" s="23"/>
      <c r="AU287" s="23"/>
      <c r="AV287" s="23"/>
      <c r="AW287" s="23"/>
      <c r="AX287" s="23"/>
      <c r="AY287" s="23"/>
      <c r="AZ287" s="23"/>
      <c r="BA287" s="23"/>
      <c r="BB287" s="23"/>
      <c r="BC287" s="23"/>
      <c r="BD287" s="23"/>
      <c r="BE287" s="23"/>
      <c r="BF287" s="23"/>
      <c r="BG287" s="23"/>
      <c r="BH287" s="23"/>
      <c r="BI287" s="23"/>
      <c r="BJ287" s="23"/>
      <c r="BK287" s="23"/>
      <c r="BL287" s="23"/>
      <c r="BM287" s="23"/>
      <c r="BN287" s="23"/>
      <c r="BO287" s="23"/>
      <c r="BP287" s="23"/>
      <c r="BQ287" s="23"/>
      <c r="BR287" s="23"/>
      <c r="BS287" s="23"/>
      <c r="BT287" s="23"/>
      <c r="BU287" s="23"/>
      <c r="BV287" s="23"/>
      <c r="BW287" s="23"/>
      <c r="BX287" s="23"/>
      <c r="BY287" s="23"/>
      <c r="BZ287" s="23"/>
      <c r="CA287" s="23"/>
      <c r="CB287" s="23"/>
      <c r="CC287" s="23"/>
      <c r="CD287" s="23"/>
      <c r="CE287" s="23"/>
      <c r="CF287" s="23"/>
      <c r="CG287" s="23"/>
      <c r="CH287" s="23"/>
      <c r="CI287" s="23"/>
      <c r="CJ287" s="23"/>
      <c r="CK287" s="23"/>
      <c r="CL287" s="23"/>
      <c r="CM287" s="23"/>
      <c r="CN287" s="23"/>
      <c r="CO287" s="23"/>
      <c r="CP287" s="23"/>
      <c r="CQ287" s="23"/>
      <c r="CR287" s="23"/>
      <c r="CS287" s="23"/>
      <c r="CT287" s="23"/>
      <c r="CU287" s="23"/>
      <c r="CV287" s="23"/>
      <c r="CW287" s="23"/>
      <c r="CX287" s="23"/>
      <c r="CY287" s="23"/>
      <c r="CZ287" s="23"/>
      <c r="DA287" s="23"/>
      <c r="DB287" s="23"/>
      <c r="DC287" s="23"/>
      <c r="DD287" s="23"/>
      <c r="DE287" s="23"/>
      <c r="DF287" s="23"/>
      <c r="DG287" s="23"/>
      <c r="DH287" s="23"/>
      <c r="DI287" s="23"/>
      <c r="DJ287" s="23"/>
      <c r="DK287" s="23"/>
      <c r="DL287" s="23"/>
      <c r="DM287" s="23"/>
      <c r="DN287" s="23"/>
      <c r="DO287" s="23"/>
      <c r="DP287" s="23"/>
      <c r="DQ287" s="23"/>
      <c r="DR287" s="23"/>
      <c r="DS287" s="23"/>
      <c r="DT287" s="23"/>
      <c r="DU287" s="23"/>
      <c r="DV287" s="23"/>
      <c r="DW287" s="23"/>
      <c r="DX287" s="23"/>
      <c r="DY287" s="23"/>
      <c r="DZ287" s="23"/>
      <c r="EA287" s="23"/>
      <c r="EB287" s="23"/>
      <c r="EC287" s="23"/>
      <c r="ED287" s="23"/>
      <c r="EE287" s="23"/>
      <c r="EF287" s="23"/>
      <c r="EG287" s="23"/>
      <c r="EH287" s="23"/>
      <c r="EI287" s="23"/>
      <c r="EJ287" s="23"/>
      <c r="EK287" s="23"/>
      <c r="EL287" s="23"/>
      <c r="EM287" s="23"/>
      <c r="EN287" s="23"/>
      <c r="EO287" s="23"/>
      <c r="EP287" s="23"/>
      <c r="EQ287" s="23"/>
      <c r="ER287" s="23"/>
      <c r="ES287" s="23"/>
      <c r="ET287" s="23"/>
      <c r="EU287" s="23"/>
      <c r="EV287" s="23"/>
      <c r="EW287" s="23"/>
      <c r="EX287" s="23"/>
      <c r="EY287" s="23"/>
      <c r="EZ287" s="23"/>
      <c r="FA287" s="23"/>
      <c r="FB287" s="23"/>
      <c r="FC287" s="23"/>
      <c r="FD287" s="23"/>
      <c r="FE287" s="23"/>
      <c r="FF287" s="23"/>
      <c r="FG287" s="23"/>
      <c r="FH287" s="23"/>
      <c r="FI287" s="23"/>
      <c r="FJ287" s="23"/>
      <c r="FK287" s="23"/>
      <c r="FL287" s="23"/>
      <c r="FM287" s="23"/>
      <c r="FN287" s="23"/>
      <c r="FO287" s="23"/>
      <c r="FP287" s="23"/>
      <c r="FQ287" s="23"/>
      <c r="FR287" s="23"/>
      <c r="FS287" s="23"/>
      <c r="FT287" s="23"/>
      <c r="FU287" s="23"/>
      <c r="FV287" s="23"/>
      <c r="FW287" s="23"/>
      <c r="FX287" s="23"/>
      <c r="FY287" s="23"/>
      <c r="FZ287" s="23"/>
      <c r="GA287" s="23"/>
      <c r="GB287" s="23"/>
      <c r="GC287" s="23"/>
      <c r="GD287" s="23"/>
      <c r="GE287" s="23"/>
      <c r="GF287" s="23"/>
      <c r="GG287" s="23"/>
      <c r="GH287" s="23"/>
      <c r="GI287" s="23"/>
      <c r="GJ287" s="23"/>
      <c r="GK287" s="23"/>
      <c r="GL287" s="23"/>
      <c r="GM287" s="23"/>
      <c r="GN287" s="23"/>
      <c r="GO287" s="23"/>
      <c r="GP287" s="23"/>
      <c r="GQ287" s="23"/>
      <c r="GR287" s="23"/>
      <c r="GS287" s="23"/>
      <c r="GT287" s="23"/>
      <c r="GU287" s="23"/>
      <c r="GV287" s="23"/>
      <c r="GW287" s="23"/>
      <c r="GX287" s="23"/>
      <c r="GY287" s="23"/>
      <c r="GZ287" s="23"/>
      <c r="HA287" s="23"/>
      <c r="HB287" s="23"/>
      <c r="HC287" s="23"/>
      <c r="HD287" s="23"/>
      <c r="HE287" s="23"/>
      <c r="HF287" s="23"/>
      <c r="HG287" s="23"/>
      <c r="HH287" s="23"/>
      <c r="HI287" s="23"/>
      <c r="HJ287" s="23"/>
      <c r="HK287" s="23"/>
      <c r="HL287" s="23"/>
      <c r="HM287" s="23"/>
      <c r="HN287" s="23"/>
      <c r="HO287" s="23"/>
      <c r="HP287" s="23"/>
      <c r="HQ287" s="23"/>
      <c r="HR287" s="23"/>
      <c r="HS287" s="23"/>
      <c r="HT287" s="23"/>
      <c r="HU287" s="23"/>
      <c r="HV287" s="23"/>
      <c r="HW287" s="23"/>
    </row>
    <row r="288" spans="1:231" s="14" customFormat="1" ht="15" customHeight="1" thickBot="1">
      <c r="A288" s="608"/>
      <c r="B288" s="1477" t="s">
        <v>4487</v>
      </c>
      <c r="C288" s="1478" t="s">
        <v>4488</v>
      </c>
      <c r="D288" s="1478">
        <v>45441</v>
      </c>
      <c r="E288" s="2278">
        <f>D288+11</f>
        <v>45452</v>
      </c>
      <c r="F288" s="3078"/>
      <c r="G288" s="1236"/>
      <c r="H288" s="1236"/>
      <c r="I288" s="1236"/>
      <c r="J288" s="1236"/>
      <c r="K288" s="1236"/>
      <c r="L288" s="2124"/>
      <c r="M288" s="72"/>
      <c r="N288" s="72"/>
      <c r="O288" s="23"/>
      <c r="P288" s="23"/>
      <c r="Q288" s="23"/>
      <c r="R288" s="23"/>
      <c r="S288" s="23"/>
      <c r="T288" s="23"/>
      <c r="U288" s="23"/>
      <c r="V288" s="23"/>
      <c r="W288" s="23"/>
      <c r="X288" s="23"/>
      <c r="Y288" s="23"/>
      <c r="Z288" s="23"/>
      <c r="AA288" s="23"/>
      <c r="AB288" s="23"/>
      <c r="AC288" s="23"/>
      <c r="AD288" s="23"/>
      <c r="AE288" s="23"/>
      <c r="AF288" s="23"/>
      <c r="AG288" s="23"/>
      <c r="AH288" s="23"/>
      <c r="AI288" s="23"/>
      <c r="AJ288" s="23"/>
      <c r="AK288" s="23"/>
      <c r="AL288" s="23"/>
      <c r="AM288" s="23"/>
      <c r="AN288" s="23"/>
      <c r="AO288" s="23"/>
      <c r="AP288" s="23"/>
      <c r="AQ288" s="23"/>
      <c r="AR288" s="23"/>
      <c r="AS288" s="23"/>
      <c r="AT288" s="23"/>
      <c r="AU288" s="23"/>
      <c r="AV288" s="23"/>
      <c r="AW288" s="23"/>
      <c r="AX288" s="23"/>
      <c r="AY288" s="23"/>
      <c r="AZ288" s="23"/>
      <c r="BA288" s="23"/>
      <c r="BB288" s="23"/>
      <c r="BC288" s="23"/>
      <c r="BD288" s="23"/>
      <c r="BE288" s="23"/>
      <c r="BF288" s="23"/>
      <c r="BG288" s="23"/>
      <c r="BH288" s="23"/>
      <c r="BI288" s="23"/>
      <c r="BJ288" s="23"/>
      <c r="BK288" s="23"/>
      <c r="BL288" s="23"/>
      <c r="BM288" s="23"/>
      <c r="BN288" s="23"/>
      <c r="BO288" s="23"/>
      <c r="BP288" s="23"/>
      <c r="BQ288" s="23"/>
      <c r="BR288" s="23"/>
      <c r="BS288" s="23"/>
      <c r="BT288" s="23"/>
      <c r="BU288" s="23"/>
      <c r="BV288" s="23"/>
      <c r="BW288" s="23"/>
      <c r="BX288" s="23"/>
      <c r="BY288" s="23"/>
      <c r="BZ288" s="23"/>
      <c r="CA288" s="23"/>
      <c r="CB288" s="23"/>
      <c r="CC288" s="23"/>
      <c r="CD288" s="23"/>
      <c r="CE288" s="23"/>
      <c r="CF288" s="23"/>
      <c r="CG288" s="23"/>
      <c r="CH288" s="23"/>
      <c r="CI288" s="23"/>
      <c r="CJ288" s="23"/>
      <c r="CK288" s="23"/>
      <c r="CL288" s="23"/>
      <c r="CM288" s="23"/>
      <c r="CN288" s="23"/>
      <c r="CO288" s="23"/>
      <c r="CP288" s="23"/>
      <c r="CQ288" s="23"/>
      <c r="CR288" s="23"/>
      <c r="CS288" s="23"/>
      <c r="CT288" s="23"/>
      <c r="CU288" s="23"/>
      <c r="CV288" s="23"/>
      <c r="CW288" s="23"/>
      <c r="CX288" s="23"/>
      <c r="CY288" s="23"/>
      <c r="CZ288" s="23"/>
      <c r="DA288" s="23"/>
      <c r="DB288" s="23"/>
      <c r="DC288" s="23"/>
      <c r="DD288" s="23"/>
      <c r="DE288" s="23"/>
      <c r="DF288" s="23"/>
      <c r="DG288" s="23"/>
      <c r="DH288" s="23"/>
      <c r="DI288" s="23"/>
      <c r="DJ288" s="23"/>
      <c r="DK288" s="23"/>
      <c r="DL288" s="23"/>
      <c r="DM288" s="23"/>
      <c r="DN288" s="23"/>
      <c r="DO288" s="23"/>
      <c r="DP288" s="23"/>
      <c r="DQ288" s="23"/>
      <c r="DR288" s="23"/>
      <c r="DS288" s="23"/>
      <c r="DT288" s="23"/>
      <c r="DU288" s="23"/>
      <c r="DV288" s="23"/>
      <c r="DW288" s="23"/>
      <c r="DX288" s="23"/>
      <c r="DY288" s="23"/>
      <c r="DZ288" s="23"/>
      <c r="EA288" s="23"/>
      <c r="EB288" s="23"/>
      <c r="EC288" s="23"/>
      <c r="ED288" s="23"/>
      <c r="EE288" s="23"/>
      <c r="EF288" s="23"/>
      <c r="EG288" s="23"/>
      <c r="EH288" s="23"/>
      <c r="EI288" s="23"/>
      <c r="EJ288" s="23"/>
      <c r="EK288" s="23"/>
      <c r="EL288" s="23"/>
      <c r="EM288" s="23"/>
      <c r="EN288" s="23"/>
      <c r="EO288" s="23"/>
      <c r="EP288" s="23"/>
      <c r="EQ288" s="23"/>
      <c r="ER288" s="23"/>
      <c r="ES288" s="23"/>
      <c r="ET288" s="23"/>
      <c r="EU288" s="23"/>
      <c r="EV288" s="23"/>
      <c r="EW288" s="23"/>
      <c r="EX288" s="23"/>
      <c r="EY288" s="23"/>
      <c r="EZ288" s="23"/>
      <c r="FA288" s="23"/>
      <c r="FB288" s="23"/>
      <c r="FC288" s="23"/>
      <c r="FD288" s="23"/>
      <c r="FE288" s="23"/>
      <c r="FF288" s="23"/>
      <c r="FG288" s="23"/>
      <c r="FH288" s="23"/>
      <c r="FI288" s="23"/>
      <c r="FJ288" s="23"/>
      <c r="FK288" s="23"/>
      <c r="FL288" s="23"/>
      <c r="FM288" s="23"/>
      <c r="FN288" s="23"/>
      <c r="FO288" s="23"/>
      <c r="FP288" s="23"/>
      <c r="FQ288" s="23"/>
      <c r="FR288" s="23"/>
      <c r="FS288" s="23"/>
      <c r="FT288" s="23"/>
      <c r="FU288" s="23"/>
      <c r="FV288" s="23"/>
      <c r="FW288" s="23"/>
      <c r="FX288" s="23"/>
      <c r="FY288" s="23"/>
      <c r="FZ288" s="23"/>
      <c r="GA288" s="23"/>
      <c r="GB288" s="23"/>
      <c r="GC288" s="23"/>
      <c r="GD288" s="23"/>
      <c r="GE288" s="23"/>
      <c r="GF288" s="23"/>
      <c r="GG288" s="23"/>
      <c r="GH288" s="23"/>
      <c r="GI288" s="23"/>
      <c r="GJ288" s="23"/>
      <c r="GK288" s="23"/>
      <c r="GL288" s="23"/>
      <c r="GM288" s="23"/>
      <c r="GN288" s="23"/>
      <c r="GO288" s="23"/>
      <c r="GP288" s="23"/>
      <c r="GQ288" s="23"/>
      <c r="GR288" s="23"/>
      <c r="GS288" s="23"/>
      <c r="GT288" s="23"/>
      <c r="GU288" s="23"/>
      <c r="GV288" s="23"/>
      <c r="GW288" s="23"/>
      <c r="GX288" s="23"/>
      <c r="GY288" s="23"/>
      <c r="GZ288" s="23"/>
      <c r="HA288" s="23"/>
      <c r="HB288" s="23"/>
      <c r="HC288" s="23"/>
      <c r="HD288" s="23"/>
      <c r="HE288" s="23"/>
      <c r="HF288" s="23"/>
      <c r="HG288" s="23"/>
      <c r="HH288" s="23"/>
      <c r="HI288" s="23"/>
      <c r="HJ288" s="23"/>
      <c r="HK288" s="23"/>
      <c r="HL288" s="23"/>
      <c r="HM288" s="23"/>
      <c r="HN288" s="23"/>
      <c r="HO288" s="23"/>
      <c r="HP288" s="23"/>
      <c r="HQ288" s="23"/>
      <c r="HR288" s="23"/>
      <c r="HS288" s="23"/>
      <c r="HT288" s="23"/>
      <c r="HU288" s="23"/>
      <c r="HV288" s="23"/>
      <c r="HW288" s="23"/>
    </row>
    <row r="289" spans="1:231" s="14" customFormat="1" ht="15" customHeight="1" thickTop="1">
      <c r="A289" s="608"/>
      <c r="B289" s="1128"/>
      <c r="C289" s="1129"/>
      <c r="D289" s="1129"/>
      <c r="E289" s="1366"/>
      <c r="F289" s="2779" t="s">
        <v>5112</v>
      </c>
      <c r="G289" s="1233" t="s">
        <v>5113</v>
      </c>
      <c r="H289" s="1233">
        <f>H287+7</f>
        <v>45457</v>
      </c>
      <c r="I289" s="1169">
        <f>H289+26</f>
        <v>45483</v>
      </c>
      <c r="J289" s="1169">
        <f>H289+31</f>
        <v>45488</v>
      </c>
      <c r="K289" s="1169">
        <f>H289+34</f>
        <v>45491</v>
      </c>
      <c r="L289" s="2124"/>
      <c r="M289" s="72"/>
      <c r="N289" s="72"/>
      <c r="O289" s="23"/>
      <c r="P289" s="23"/>
      <c r="Q289" s="23"/>
      <c r="R289" s="23"/>
      <c r="S289" s="23"/>
      <c r="T289" s="23"/>
      <c r="U289" s="23"/>
      <c r="V289" s="23"/>
      <c r="W289" s="23"/>
      <c r="X289" s="23"/>
      <c r="Y289" s="23"/>
      <c r="Z289" s="23"/>
      <c r="AA289" s="23"/>
      <c r="AB289" s="23"/>
      <c r="AC289" s="23"/>
      <c r="AD289" s="23"/>
      <c r="AE289" s="23"/>
      <c r="AF289" s="23"/>
      <c r="AG289" s="23"/>
      <c r="AH289" s="23"/>
      <c r="AI289" s="23"/>
      <c r="AJ289" s="23"/>
      <c r="AK289" s="23"/>
      <c r="AL289" s="23"/>
      <c r="AM289" s="23"/>
      <c r="AN289" s="23"/>
      <c r="AO289" s="23"/>
      <c r="AP289" s="23"/>
      <c r="AQ289" s="23"/>
      <c r="AR289" s="23"/>
      <c r="AS289" s="23"/>
      <c r="AT289" s="23"/>
      <c r="AU289" s="23"/>
      <c r="AV289" s="23"/>
      <c r="AW289" s="23"/>
      <c r="AX289" s="23"/>
      <c r="AY289" s="23"/>
      <c r="AZ289" s="23"/>
      <c r="BA289" s="23"/>
      <c r="BB289" s="23"/>
      <c r="BC289" s="23"/>
      <c r="BD289" s="23"/>
      <c r="BE289" s="23"/>
      <c r="BF289" s="23"/>
      <c r="BG289" s="23"/>
      <c r="BH289" s="23"/>
      <c r="BI289" s="23"/>
      <c r="BJ289" s="23"/>
      <c r="BK289" s="23"/>
      <c r="BL289" s="23"/>
      <c r="BM289" s="23"/>
      <c r="BN289" s="23"/>
      <c r="BO289" s="23"/>
      <c r="BP289" s="23"/>
      <c r="BQ289" s="23"/>
      <c r="BR289" s="23"/>
      <c r="BS289" s="23"/>
      <c r="BT289" s="23"/>
      <c r="BU289" s="23"/>
      <c r="BV289" s="23"/>
      <c r="BW289" s="23"/>
      <c r="BX289" s="23"/>
      <c r="BY289" s="23"/>
      <c r="BZ289" s="23"/>
      <c r="CA289" s="23"/>
      <c r="CB289" s="23"/>
      <c r="CC289" s="23"/>
      <c r="CD289" s="23"/>
      <c r="CE289" s="23"/>
      <c r="CF289" s="23"/>
      <c r="CG289" s="23"/>
      <c r="CH289" s="23"/>
      <c r="CI289" s="23"/>
      <c r="CJ289" s="23"/>
      <c r="CK289" s="23"/>
      <c r="CL289" s="23"/>
      <c r="CM289" s="23"/>
      <c r="CN289" s="23"/>
      <c r="CO289" s="23"/>
      <c r="CP289" s="23"/>
      <c r="CQ289" s="23"/>
      <c r="CR289" s="23"/>
      <c r="CS289" s="23"/>
      <c r="CT289" s="23"/>
      <c r="CU289" s="23"/>
      <c r="CV289" s="23"/>
      <c r="CW289" s="23"/>
      <c r="CX289" s="23"/>
      <c r="CY289" s="23"/>
      <c r="CZ289" s="23"/>
      <c r="DA289" s="23"/>
      <c r="DB289" s="23"/>
      <c r="DC289" s="23"/>
      <c r="DD289" s="23"/>
      <c r="DE289" s="23"/>
      <c r="DF289" s="23"/>
      <c r="DG289" s="23"/>
      <c r="DH289" s="23"/>
      <c r="DI289" s="23"/>
      <c r="DJ289" s="23"/>
      <c r="DK289" s="23"/>
      <c r="DL289" s="23"/>
      <c r="DM289" s="23"/>
      <c r="DN289" s="23"/>
      <c r="DO289" s="23"/>
      <c r="DP289" s="23"/>
      <c r="DQ289" s="23"/>
      <c r="DR289" s="23"/>
      <c r="DS289" s="23"/>
      <c r="DT289" s="23"/>
      <c r="DU289" s="23"/>
      <c r="DV289" s="23"/>
      <c r="DW289" s="23"/>
      <c r="DX289" s="23"/>
      <c r="DY289" s="23"/>
      <c r="DZ289" s="23"/>
      <c r="EA289" s="23"/>
      <c r="EB289" s="23"/>
      <c r="EC289" s="23"/>
      <c r="ED289" s="23"/>
      <c r="EE289" s="23"/>
      <c r="EF289" s="23"/>
      <c r="EG289" s="23"/>
      <c r="EH289" s="23"/>
      <c r="EI289" s="23"/>
      <c r="EJ289" s="23"/>
      <c r="EK289" s="23"/>
      <c r="EL289" s="23"/>
      <c r="EM289" s="23"/>
      <c r="EN289" s="23"/>
      <c r="EO289" s="23"/>
      <c r="EP289" s="23"/>
      <c r="EQ289" s="23"/>
      <c r="ER289" s="23"/>
      <c r="ES289" s="23"/>
      <c r="ET289" s="23"/>
      <c r="EU289" s="23"/>
      <c r="EV289" s="23"/>
      <c r="EW289" s="23"/>
      <c r="EX289" s="23"/>
      <c r="EY289" s="23"/>
      <c r="EZ289" s="23"/>
      <c r="FA289" s="23"/>
      <c r="FB289" s="23"/>
      <c r="FC289" s="23"/>
      <c r="FD289" s="23"/>
      <c r="FE289" s="23"/>
      <c r="FF289" s="23"/>
      <c r="FG289" s="23"/>
      <c r="FH289" s="23"/>
      <c r="FI289" s="23"/>
      <c r="FJ289" s="23"/>
      <c r="FK289" s="23"/>
      <c r="FL289" s="23"/>
      <c r="FM289" s="23"/>
      <c r="FN289" s="23"/>
      <c r="FO289" s="23"/>
      <c r="FP289" s="23"/>
      <c r="FQ289" s="23"/>
      <c r="FR289" s="23"/>
      <c r="FS289" s="23"/>
      <c r="FT289" s="23"/>
      <c r="FU289" s="23"/>
      <c r="FV289" s="23"/>
      <c r="FW289" s="23"/>
      <c r="FX289" s="23"/>
      <c r="FY289" s="23"/>
      <c r="FZ289" s="23"/>
      <c r="GA289" s="23"/>
      <c r="GB289" s="23"/>
      <c r="GC289" s="23"/>
      <c r="GD289" s="23"/>
      <c r="GE289" s="23"/>
      <c r="GF289" s="23"/>
      <c r="GG289" s="23"/>
      <c r="GH289" s="23"/>
      <c r="GI289" s="23"/>
      <c r="GJ289" s="23"/>
      <c r="GK289" s="23"/>
      <c r="GL289" s="23"/>
      <c r="GM289" s="23"/>
      <c r="GN289" s="23"/>
      <c r="GO289" s="23"/>
      <c r="GP289" s="23"/>
      <c r="GQ289" s="23"/>
      <c r="GR289" s="23"/>
      <c r="GS289" s="23"/>
      <c r="GT289" s="23"/>
      <c r="GU289" s="23"/>
      <c r="GV289" s="23"/>
      <c r="GW289" s="23"/>
      <c r="GX289" s="23"/>
      <c r="GY289" s="23"/>
      <c r="GZ289" s="23"/>
      <c r="HA289" s="23"/>
      <c r="HB289" s="23"/>
      <c r="HC289" s="23"/>
      <c r="HD289" s="23"/>
      <c r="HE289" s="23"/>
      <c r="HF289" s="23"/>
      <c r="HG289" s="23"/>
      <c r="HH289" s="23"/>
      <c r="HI289" s="23"/>
      <c r="HJ289" s="23"/>
      <c r="HK289" s="23"/>
      <c r="HL289" s="23"/>
      <c r="HM289" s="23"/>
      <c r="HN289" s="23"/>
      <c r="HO289" s="23"/>
      <c r="HP289" s="23"/>
      <c r="HQ289" s="23"/>
      <c r="HR289" s="23"/>
      <c r="HS289" s="23"/>
      <c r="HT289" s="23"/>
      <c r="HU289" s="23"/>
      <c r="HV289" s="23"/>
      <c r="HW289" s="23"/>
    </row>
    <row r="290" spans="1:231" s="14" customFormat="1" ht="15" customHeight="1" thickBot="1">
      <c r="A290" s="608"/>
      <c r="B290" s="3372" t="s">
        <v>4338</v>
      </c>
      <c r="C290" s="3373" t="s">
        <v>4339</v>
      </c>
      <c r="D290" s="3373">
        <v>45446</v>
      </c>
      <c r="E290" s="3374">
        <f>D290+10</f>
        <v>45456</v>
      </c>
      <c r="F290" s="3078"/>
      <c r="G290" s="1236"/>
      <c r="H290" s="1236"/>
      <c r="I290" s="1236"/>
      <c r="J290" s="1236"/>
      <c r="K290" s="1236"/>
      <c r="L290" s="2124"/>
      <c r="M290" s="72"/>
      <c r="N290" s="72"/>
      <c r="O290" s="23"/>
      <c r="P290" s="23"/>
      <c r="Q290" s="23"/>
      <c r="R290" s="23"/>
      <c r="S290" s="23"/>
      <c r="T290" s="23"/>
      <c r="U290" s="23"/>
      <c r="V290" s="23"/>
      <c r="W290" s="23"/>
      <c r="X290" s="23"/>
      <c r="Y290" s="23"/>
      <c r="Z290" s="23"/>
      <c r="AA290" s="23"/>
      <c r="AB290" s="23"/>
      <c r="AC290" s="23"/>
      <c r="AD290" s="23"/>
      <c r="AE290" s="23"/>
      <c r="AF290" s="23"/>
      <c r="AG290" s="23"/>
      <c r="AH290" s="23"/>
      <c r="AI290" s="23"/>
      <c r="AJ290" s="23"/>
      <c r="AK290" s="23"/>
      <c r="AL290" s="23"/>
      <c r="AM290" s="23"/>
      <c r="AN290" s="23"/>
      <c r="AO290" s="23"/>
      <c r="AP290" s="23"/>
      <c r="AQ290" s="23"/>
      <c r="AR290" s="23"/>
      <c r="AS290" s="23"/>
      <c r="AT290" s="23"/>
      <c r="AU290" s="23"/>
      <c r="AV290" s="23"/>
      <c r="AW290" s="23"/>
      <c r="AX290" s="23"/>
      <c r="AY290" s="23"/>
      <c r="AZ290" s="23"/>
      <c r="BA290" s="23"/>
      <c r="BB290" s="23"/>
      <c r="BC290" s="23"/>
      <c r="BD290" s="23"/>
      <c r="BE290" s="23"/>
      <c r="BF290" s="23"/>
      <c r="BG290" s="23"/>
      <c r="BH290" s="23"/>
      <c r="BI290" s="23"/>
      <c r="BJ290" s="23"/>
      <c r="BK290" s="23"/>
      <c r="BL290" s="23"/>
      <c r="BM290" s="23"/>
      <c r="BN290" s="23"/>
      <c r="BO290" s="23"/>
      <c r="BP290" s="23"/>
      <c r="BQ290" s="23"/>
      <c r="BR290" s="23"/>
      <c r="BS290" s="23"/>
      <c r="BT290" s="23"/>
      <c r="BU290" s="23"/>
      <c r="BV290" s="23"/>
      <c r="BW290" s="23"/>
      <c r="BX290" s="23"/>
      <c r="BY290" s="23"/>
      <c r="BZ290" s="23"/>
      <c r="CA290" s="23"/>
      <c r="CB290" s="23"/>
      <c r="CC290" s="23"/>
      <c r="CD290" s="23"/>
      <c r="CE290" s="23"/>
      <c r="CF290" s="23"/>
      <c r="CG290" s="23"/>
      <c r="CH290" s="23"/>
      <c r="CI290" s="23"/>
      <c r="CJ290" s="23"/>
      <c r="CK290" s="23"/>
      <c r="CL290" s="23"/>
      <c r="CM290" s="23"/>
      <c r="CN290" s="23"/>
      <c r="CO290" s="23"/>
      <c r="CP290" s="23"/>
      <c r="CQ290" s="23"/>
      <c r="CR290" s="23"/>
      <c r="CS290" s="23"/>
      <c r="CT290" s="23"/>
      <c r="CU290" s="23"/>
      <c r="CV290" s="23"/>
      <c r="CW290" s="23"/>
      <c r="CX290" s="23"/>
      <c r="CY290" s="23"/>
      <c r="CZ290" s="23"/>
      <c r="DA290" s="23"/>
      <c r="DB290" s="23"/>
      <c r="DC290" s="23"/>
      <c r="DD290" s="23"/>
      <c r="DE290" s="23"/>
      <c r="DF290" s="23"/>
      <c r="DG290" s="23"/>
      <c r="DH290" s="23"/>
      <c r="DI290" s="23"/>
      <c r="DJ290" s="23"/>
      <c r="DK290" s="23"/>
      <c r="DL290" s="23"/>
      <c r="DM290" s="23"/>
      <c r="DN290" s="23"/>
      <c r="DO290" s="23"/>
      <c r="DP290" s="23"/>
      <c r="DQ290" s="23"/>
      <c r="DR290" s="23"/>
      <c r="DS290" s="23"/>
      <c r="DT290" s="23"/>
      <c r="DU290" s="23"/>
      <c r="DV290" s="23"/>
      <c r="DW290" s="23"/>
      <c r="DX290" s="23"/>
      <c r="DY290" s="23"/>
      <c r="DZ290" s="23"/>
      <c r="EA290" s="23"/>
      <c r="EB290" s="23"/>
      <c r="EC290" s="23"/>
      <c r="ED290" s="23"/>
      <c r="EE290" s="23"/>
      <c r="EF290" s="23"/>
      <c r="EG290" s="23"/>
      <c r="EH290" s="23"/>
      <c r="EI290" s="23"/>
      <c r="EJ290" s="23"/>
      <c r="EK290" s="23"/>
      <c r="EL290" s="23"/>
      <c r="EM290" s="23"/>
      <c r="EN290" s="23"/>
      <c r="EO290" s="23"/>
      <c r="EP290" s="23"/>
      <c r="EQ290" s="23"/>
      <c r="ER290" s="23"/>
      <c r="ES290" s="23"/>
      <c r="ET290" s="23"/>
      <c r="EU290" s="23"/>
      <c r="EV290" s="23"/>
      <c r="EW290" s="23"/>
      <c r="EX290" s="23"/>
      <c r="EY290" s="23"/>
      <c r="EZ290" s="23"/>
      <c r="FA290" s="23"/>
      <c r="FB290" s="23"/>
      <c r="FC290" s="23"/>
      <c r="FD290" s="23"/>
      <c r="FE290" s="23"/>
      <c r="FF290" s="23"/>
      <c r="FG290" s="23"/>
      <c r="FH290" s="23"/>
      <c r="FI290" s="23"/>
      <c r="FJ290" s="23"/>
      <c r="FK290" s="23"/>
      <c r="FL290" s="23"/>
      <c r="FM290" s="23"/>
      <c r="FN290" s="23"/>
      <c r="FO290" s="23"/>
      <c r="FP290" s="23"/>
      <c r="FQ290" s="23"/>
      <c r="FR290" s="23"/>
      <c r="FS290" s="23"/>
      <c r="FT290" s="23"/>
      <c r="FU290" s="23"/>
      <c r="FV290" s="23"/>
      <c r="FW290" s="23"/>
      <c r="FX290" s="23"/>
      <c r="FY290" s="23"/>
      <c r="FZ290" s="23"/>
      <c r="GA290" s="23"/>
      <c r="GB290" s="23"/>
      <c r="GC290" s="23"/>
      <c r="GD290" s="23"/>
      <c r="GE290" s="23"/>
      <c r="GF290" s="23"/>
      <c r="GG290" s="23"/>
      <c r="GH290" s="23"/>
      <c r="GI290" s="23"/>
      <c r="GJ290" s="23"/>
      <c r="GK290" s="23"/>
      <c r="GL290" s="23"/>
      <c r="GM290" s="23"/>
      <c r="GN290" s="23"/>
      <c r="GO290" s="23"/>
      <c r="GP290" s="23"/>
      <c r="GQ290" s="23"/>
      <c r="GR290" s="23"/>
      <c r="GS290" s="23"/>
      <c r="GT290" s="23"/>
      <c r="GU290" s="23"/>
      <c r="GV290" s="23"/>
      <c r="GW290" s="23"/>
      <c r="GX290" s="23"/>
      <c r="GY290" s="23"/>
      <c r="GZ290" s="23"/>
      <c r="HA290" s="23"/>
      <c r="HB290" s="23"/>
      <c r="HC290" s="23"/>
      <c r="HD290" s="23"/>
      <c r="HE290" s="23"/>
      <c r="HF290" s="23"/>
      <c r="HG290" s="23"/>
      <c r="HH290" s="23"/>
      <c r="HI290" s="23"/>
      <c r="HJ290" s="23"/>
      <c r="HK290" s="23"/>
      <c r="HL290" s="23"/>
      <c r="HM290" s="23"/>
      <c r="HN290" s="23"/>
      <c r="HO290" s="23"/>
      <c r="HP290" s="23"/>
      <c r="HQ290" s="23"/>
      <c r="HR290" s="23"/>
      <c r="HS290" s="23"/>
      <c r="HT290" s="23"/>
      <c r="HU290" s="23"/>
      <c r="HV290" s="23"/>
      <c r="HW290" s="23"/>
    </row>
    <row r="291" spans="1:231" s="14" customFormat="1" ht="15" customHeight="1" thickTop="1">
      <c r="A291" s="608"/>
      <c r="B291" s="1128" t="s">
        <v>4491</v>
      </c>
      <c r="C291" s="1129" t="s">
        <v>4492</v>
      </c>
      <c r="D291" s="1129">
        <v>45451</v>
      </c>
      <c r="E291" s="1366">
        <f>D291+11</f>
        <v>45462</v>
      </c>
      <c r="F291" s="2779" t="s">
        <v>5114</v>
      </c>
      <c r="G291" s="1233" t="s">
        <v>5108</v>
      </c>
      <c r="H291" s="1233">
        <f>H289+7</f>
        <v>45464</v>
      </c>
      <c r="I291" s="1169">
        <f>H291+26</f>
        <v>45490</v>
      </c>
      <c r="J291" s="1169">
        <f>H291+31</f>
        <v>45495</v>
      </c>
      <c r="K291" s="1169">
        <f>H291+34</f>
        <v>45498</v>
      </c>
      <c r="L291" s="2124"/>
      <c r="M291" s="72"/>
      <c r="N291" s="72"/>
      <c r="O291" s="23"/>
      <c r="P291" s="23"/>
      <c r="Q291" s="23"/>
      <c r="R291" s="23"/>
      <c r="S291" s="23"/>
      <c r="T291" s="23"/>
      <c r="U291" s="23"/>
      <c r="V291" s="23"/>
      <c r="W291" s="23"/>
      <c r="X291" s="23"/>
      <c r="Y291" s="23"/>
      <c r="Z291" s="23"/>
      <c r="AA291" s="23"/>
      <c r="AB291" s="23"/>
      <c r="AC291" s="23"/>
      <c r="AD291" s="23"/>
      <c r="AE291" s="23"/>
      <c r="AF291" s="23"/>
      <c r="AG291" s="23"/>
      <c r="AH291" s="23"/>
      <c r="AI291" s="23"/>
      <c r="AJ291" s="23"/>
      <c r="AK291" s="23"/>
      <c r="AL291" s="23"/>
      <c r="AM291" s="23"/>
      <c r="AN291" s="23"/>
      <c r="AO291" s="23"/>
      <c r="AP291" s="23"/>
      <c r="AQ291" s="23"/>
      <c r="AR291" s="23"/>
      <c r="AS291" s="23"/>
      <c r="AT291" s="23"/>
      <c r="AU291" s="23"/>
      <c r="AV291" s="23"/>
      <c r="AW291" s="23"/>
      <c r="AX291" s="23"/>
      <c r="AY291" s="23"/>
      <c r="AZ291" s="23"/>
      <c r="BA291" s="23"/>
      <c r="BB291" s="23"/>
      <c r="BC291" s="23"/>
      <c r="BD291" s="23"/>
      <c r="BE291" s="23"/>
      <c r="BF291" s="23"/>
      <c r="BG291" s="23"/>
      <c r="BH291" s="23"/>
      <c r="BI291" s="23"/>
      <c r="BJ291" s="23"/>
      <c r="BK291" s="23"/>
      <c r="BL291" s="23"/>
      <c r="BM291" s="23"/>
      <c r="BN291" s="23"/>
      <c r="BO291" s="23"/>
      <c r="BP291" s="23"/>
      <c r="BQ291" s="23"/>
      <c r="BR291" s="23"/>
      <c r="BS291" s="23"/>
      <c r="BT291" s="23"/>
      <c r="BU291" s="23"/>
      <c r="BV291" s="23"/>
      <c r="BW291" s="23"/>
      <c r="BX291" s="23"/>
      <c r="BY291" s="23"/>
      <c r="BZ291" s="23"/>
      <c r="CA291" s="23"/>
      <c r="CB291" s="23"/>
      <c r="CC291" s="23"/>
      <c r="CD291" s="23"/>
      <c r="CE291" s="23"/>
      <c r="CF291" s="23"/>
      <c r="CG291" s="23"/>
      <c r="CH291" s="23"/>
      <c r="CI291" s="23"/>
      <c r="CJ291" s="23"/>
      <c r="CK291" s="23"/>
      <c r="CL291" s="23"/>
      <c r="CM291" s="23"/>
      <c r="CN291" s="23"/>
      <c r="CO291" s="23"/>
      <c r="CP291" s="23"/>
      <c r="CQ291" s="23"/>
      <c r="CR291" s="23"/>
      <c r="CS291" s="23"/>
      <c r="CT291" s="23"/>
      <c r="CU291" s="23"/>
      <c r="CV291" s="23"/>
      <c r="CW291" s="23"/>
      <c r="CX291" s="23"/>
      <c r="CY291" s="23"/>
      <c r="CZ291" s="23"/>
      <c r="DA291" s="23"/>
      <c r="DB291" s="23"/>
      <c r="DC291" s="23"/>
      <c r="DD291" s="23"/>
      <c r="DE291" s="23"/>
      <c r="DF291" s="23"/>
      <c r="DG291" s="23"/>
      <c r="DH291" s="23"/>
      <c r="DI291" s="23"/>
      <c r="DJ291" s="23"/>
      <c r="DK291" s="23"/>
      <c r="DL291" s="23"/>
      <c r="DM291" s="23"/>
      <c r="DN291" s="23"/>
      <c r="DO291" s="23"/>
      <c r="DP291" s="23"/>
      <c r="DQ291" s="23"/>
      <c r="DR291" s="23"/>
      <c r="DS291" s="23"/>
      <c r="DT291" s="23"/>
      <c r="DU291" s="23"/>
      <c r="DV291" s="23"/>
      <c r="DW291" s="23"/>
      <c r="DX291" s="23"/>
      <c r="DY291" s="23"/>
      <c r="DZ291" s="23"/>
      <c r="EA291" s="23"/>
      <c r="EB291" s="23"/>
      <c r="EC291" s="23"/>
      <c r="ED291" s="23"/>
      <c r="EE291" s="23"/>
      <c r="EF291" s="23"/>
      <c r="EG291" s="23"/>
      <c r="EH291" s="23"/>
      <c r="EI291" s="23"/>
      <c r="EJ291" s="23"/>
      <c r="EK291" s="23"/>
      <c r="EL291" s="23"/>
      <c r="EM291" s="23"/>
      <c r="EN291" s="23"/>
      <c r="EO291" s="23"/>
      <c r="EP291" s="23"/>
      <c r="EQ291" s="23"/>
      <c r="ER291" s="23"/>
      <c r="ES291" s="23"/>
      <c r="ET291" s="23"/>
      <c r="EU291" s="23"/>
      <c r="EV291" s="23"/>
      <c r="EW291" s="23"/>
      <c r="EX291" s="23"/>
      <c r="EY291" s="23"/>
      <c r="EZ291" s="23"/>
      <c r="FA291" s="23"/>
      <c r="FB291" s="23"/>
      <c r="FC291" s="23"/>
      <c r="FD291" s="23"/>
      <c r="FE291" s="23"/>
      <c r="FF291" s="23"/>
      <c r="FG291" s="23"/>
      <c r="FH291" s="23"/>
      <c r="FI291" s="23"/>
      <c r="FJ291" s="23"/>
      <c r="FK291" s="23"/>
      <c r="FL291" s="23"/>
      <c r="FM291" s="23"/>
      <c r="FN291" s="23"/>
      <c r="FO291" s="23"/>
      <c r="FP291" s="23"/>
      <c r="FQ291" s="23"/>
      <c r="FR291" s="23"/>
      <c r="FS291" s="23"/>
      <c r="FT291" s="23"/>
      <c r="FU291" s="23"/>
      <c r="FV291" s="23"/>
      <c r="FW291" s="23"/>
      <c r="FX291" s="23"/>
      <c r="FY291" s="23"/>
      <c r="FZ291" s="23"/>
      <c r="GA291" s="23"/>
      <c r="GB291" s="23"/>
      <c r="GC291" s="23"/>
      <c r="GD291" s="23"/>
      <c r="GE291" s="23"/>
      <c r="GF291" s="23"/>
      <c r="GG291" s="23"/>
      <c r="GH291" s="23"/>
      <c r="GI291" s="23"/>
      <c r="GJ291" s="23"/>
      <c r="GK291" s="23"/>
      <c r="GL291" s="23"/>
      <c r="GM291" s="23"/>
      <c r="GN291" s="23"/>
      <c r="GO291" s="23"/>
      <c r="GP291" s="23"/>
      <c r="GQ291" s="23"/>
      <c r="GR291" s="23"/>
      <c r="GS291" s="23"/>
      <c r="GT291" s="23"/>
      <c r="GU291" s="23"/>
      <c r="GV291" s="23"/>
      <c r="GW291" s="23"/>
      <c r="GX291" s="23"/>
      <c r="GY291" s="23"/>
      <c r="GZ291" s="23"/>
      <c r="HA291" s="23"/>
      <c r="HB291" s="23"/>
      <c r="HC291" s="23"/>
      <c r="HD291" s="23"/>
      <c r="HE291" s="23"/>
      <c r="HF291" s="23"/>
      <c r="HG291" s="23"/>
      <c r="HH291" s="23"/>
      <c r="HI291" s="23"/>
      <c r="HJ291" s="23"/>
      <c r="HK291" s="23"/>
      <c r="HL291" s="23"/>
      <c r="HM291" s="23"/>
      <c r="HN291" s="23"/>
      <c r="HO291" s="23"/>
      <c r="HP291" s="23"/>
      <c r="HQ291" s="23"/>
      <c r="HR291" s="23"/>
      <c r="HS291" s="23"/>
      <c r="HT291" s="23"/>
      <c r="HU291" s="23"/>
      <c r="HV291" s="23"/>
      <c r="HW291" s="23"/>
    </row>
    <row r="292" spans="1:231" s="14" customFormat="1" ht="15" customHeight="1" thickBot="1">
      <c r="A292" s="608"/>
      <c r="B292" s="3308"/>
      <c r="C292" s="1478"/>
      <c r="D292" s="1478"/>
      <c r="E292" s="2278"/>
      <c r="F292" s="3078"/>
      <c r="G292" s="1236"/>
      <c r="H292" s="1236"/>
      <c r="I292" s="1236"/>
      <c r="J292" s="1236"/>
      <c r="K292" s="1236"/>
      <c r="L292" s="2124"/>
      <c r="M292" s="72"/>
      <c r="N292" s="72"/>
      <c r="O292" s="23"/>
      <c r="P292" s="23"/>
      <c r="Q292" s="23"/>
      <c r="R292" s="23"/>
      <c r="S292" s="23"/>
      <c r="T292" s="23"/>
      <c r="U292" s="23"/>
      <c r="V292" s="23"/>
      <c r="W292" s="23"/>
      <c r="X292" s="23"/>
      <c r="Y292" s="23"/>
      <c r="Z292" s="23"/>
      <c r="AA292" s="23"/>
      <c r="AB292" s="23"/>
      <c r="AC292" s="23"/>
      <c r="AD292" s="23"/>
      <c r="AE292" s="23"/>
      <c r="AF292" s="23"/>
      <c r="AG292" s="23"/>
      <c r="AH292" s="23"/>
      <c r="AI292" s="23"/>
      <c r="AJ292" s="23"/>
      <c r="AK292" s="23"/>
      <c r="AL292" s="23"/>
      <c r="AM292" s="23"/>
      <c r="AN292" s="23"/>
      <c r="AO292" s="23"/>
      <c r="AP292" s="23"/>
      <c r="AQ292" s="23"/>
      <c r="AR292" s="23"/>
      <c r="AS292" s="23"/>
      <c r="AT292" s="23"/>
      <c r="AU292" s="23"/>
      <c r="AV292" s="23"/>
      <c r="AW292" s="23"/>
      <c r="AX292" s="23"/>
      <c r="AY292" s="23"/>
      <c r="AZ292" s="23"/>
      <c r="BA292" s="23"/>
      <c r="BB292" s="23"/>
      <c r="BC292" s="23"/>
      <c r="BD292" s="23"/>
      <c r="BE292" s="23"/>
      <c r="BF292" s="23"/>
      <c r="BG292" s="23"/>
      <c r="BH292" s="23"/>
      <c r="BI292" s="23"/>
      <c r="BJ292" s="23"/>
      <c r="BK292" s="23"/>
      <c r="BL292" s="23"/>
      <c r="BM292" s="23"/>
      <c r="BN292" s="23"/>
      <c r="BO292" s="23"/>
      <c r="BP292" s="23"/>
      <c r="BQ292" s="23"/>
      <c r="BR292" s="23"/>
      <c r="BS292" s="23"/>
      <c r="BT292" s="23"/>
      <c r="BU292" s="23"/>
      <c r="BV292" s="23"/>
      <c r="BW292" s="23"/>
      <c r="BX292" s="23"/>
      <c r="BY292" s="23"/>
      <c r="BZ292" s="23"/>
      <c r="CA292" s="23"/>
      <c r="CB292" s="23"/>
      <c r="CC292" s="23"/>
      <c r="CD292" s="23"/>
      <c r="CE292" s="23"/>
      <c r="CF292" s="23"/>
      <c r="CG292" s="23"/>
      <c r="CH292" s="23"/>
      <c r="CI292" s="23"/>
      <c r="CJ292" s="23"/>
      <c r="CK292" s="23"/>
      <c r="CL292" s="23"/>
      <c r="CM292" s="23"/>
      <c r="CN292" s="23"/>
      <c r="CO292" s="23"/>
      <c r="CP292" s="23"/>
      <c r="CQ292" s="23"/>
      <c r="CR292" s="23"/>
      <c r="CS292" s="23"/>
      <c r="CT292" s="23"/>
      <c r="CU292" s="23"/>
      <c r="CV292" s="23"/>
      <c r="CW292" s="23"/>
      <c r="CX292" s="23"/>
      <c r="CY292" s="23"/>
      <c r="CZ292" s="23"/>
      <c r="DA292" s="23"/>
      <c r="DB292" s="23"/>
      <c r="DC292" s="23"/>
      <c r="DD292" s="23"/>
      <c r="DE292" s="23"/>
      <c r="DF292" s="23"/>
      <c r="DG292" s="23"/>
      <c r="DH292" s="23"/>
      <c r="DI292" s="23"/>
      <c r="DJ292" s="23"/>
      <c r="DK292" s="23"/>
      <c r="DL292" s="23"/>
      <c r="DM292" s="23"/>
      <c r="DN292" s="23"/>
      <c r="DO292" s="23"/>
      <c r="DP292" s="23"/>
      <c r="DQ292" s="23"/>
      <c r="DR292" s="23"/>
      <c r="DS292" s="23"/>
      <c r="DT292" s="23"/>
      <c r="DU292" s="23"/>
      <c r="DV292" s="23"/>
      <c r="DW292" s="23"/>
      <c r="DX292" s="23"/>
      <c r="DY292" s="23"/>
      <c r="DZ292" s="23"/>
      <c r="EA292" s="23"/>
      <c r="EB292" s="23"/>
      <c r="EC292" s="23"/>
      <c r="ED292" s="23"/>
      <c r="EE292" s="23"/>
      <c r="EF292" s="23"/>
      <c r="EG292" s="23"/>
      <c r="EH292" s="23"/>
      <c r="EI292" s="23"/>
      <c r="EJ292" s="23"/>
      <c r="EK292" s="23"/>
      <c r="EL292" s="23"/>
      <c r="EM292" s="23"/>
      <c r="EN292" s="23"/>
      <c r="EO292" s="23"/>
      <c r="EP292" s="23"/>
      <c r="EQ292" s="23"/>
      <c r="ER292" s="23"/>
      <c r="ES292" s="23"/>
      <c r="ET292" s="23"/>
      <c r="EU292" s="23"/>
      <c r="EV292" s="23"/>
      <c r="EW292" s="23"/>
      <c r="EX292" s="23"/>
      <c r="EY292" s="23"/>
      <c r="EZ292" s="23"/>
      <c r="FA292" s="23"/>
      <c r="FB292" s="23"/>
      <c r="FC292" s="23"/>
      <c r="FD292" s="23"/>
      <c r="FE292" s="23"/>
      <c r="FF292" s="23"/>
      <c r="FG292" s="23"/>
      <c r="FH292" s="23"/>
      <c r="FI292" s="23"/>
      <c r="FJ292" s="23"/>
      <c r="FK292" s="23"/>
      <c r="FL292" s="23"/>
      <c r="FM292" s="23"/>
      <c r="FN292" s="23"/>
      <c r="FO292" s="23"/>
      <c r="FP292" s="23"/>
      <c r="FQ292" s="23"/>
      <c r="FR292" s="23"/>
      <c r="FS292" s="23"/>
      <c r="FT292" s="23"/>
      <c r="FU292" s="23"/>
      <c r="FV292" s="23"/>
      <c r="FW292" s="23"/>
      <c r="FX292" s="23"/>
      <c r="FY292" s="23"/>
      <c r="FZ292" s="23"/>
      <c r="GA292" s="23"/>
      <c r="GB292" s="23"/>
      <c r="GC292" s="23"/>
      <c r="GD292" s="23"/>
      <c r="GE292" s="23"/>
      <c r="GF292" s="23"/>
      <c r="GG292" s="23"/>
      <c r="GH292" s="23"/>
      <c r="GI292" s="23"/>
      <c r="GJ292" s="23"/>
      <c r="GK292" s="23"/>
      <c r="GL292" s="23"/>
      <c r="GM292" s="23"/>
      <c r="GN292" s="23"/>
      <c r="GO292" s="23"/>
      <c r="GP292" s="23"/>
      <c r="GQ292" s="23"/>
      <c r="GR292" s="23"/>
      <c r="GS292" s="23"/>
      <c r="GT292" s="23"/>
      <c r="GU292" s="23"/>
      <c r="GV292" s="23"/>
      <c r="GW292" s="23"/>
      <c r="GX292" s="23"/>
      <c r="GY292" s="23"/>
      <c r="GZ292" s="23"/>
      <c r="HA292" s="23"/>
      <c r="HB292" s="23"/>
      <c r="HC292" s="23"/>
      <c r="HD292" s="23"/>
      <c r="HE292" s="23"/>
      <c r="HF292" s="23"/>
      <c r="HG292" s="23"/>
      <c r="HH292" s="23"/>
      <c r="HI292" s="23"/>
      <c r="HJ292" s="23"/>
      <c r="HK292" s="23"/>
      <c r="HL292" s="23"/>
      <c r="HM292" s="23"/>
      <c r="HN292" s="23"/>
      <c r="HO292" s="23"/>
      <c r="HP292" s="23"/>
      <c r="HQ292" s="23"/>
      <c r="HR292" s="23"/>
      <c r="HS292" s="23"/>
      <c r="HT292" s="23"/>
      <c r="HU292" s="23"/>
      <c r="HV292" s="23"/>
      <c r="HW292" s="23"/>
    </row>
    <row r="293" spans="1:231" s="14" customFormat="1" ht="15" customHeight="1" thickTop="1">
      <c r="A293" s="608"/>
      <c r="B293" s="1128" t="s">
        <v>2078</v>
      </c>
      <c r="C293" s="1129" t="s">
        <v>4495</v>
      </c>
      <c r="D293" s="1129">
        <v>45456</v>
      </c>
      <c r="E293" s="1366">
        <f>D293+11</f>
        <v>45467</v>
      </c>
      <c r="F293" s="2779" t="s">
        <v>4589</v>
      </c>
      <c r="G293" s="1233" t="s">
        <v>4939</v>
      </c>
      <c r="H293" s="1233">
        <f>H291+7</f>
        <v>45471</v>
      </c>
      <c r="I293" s="1169">
        <f>H293+26</f>
        <v>45497</v>
      </c>
      <c r="J293" s="1169">
        <f>H293+31</f>
        <v>45502</v>
      </c>
      <c r="K293" s="1169">
        <f>H293+34</f>
        <v>45505</v>
      </c>
      <c r="L293" s="2124"/>
      <c r="M293" s="72"/>
      <c r="N293" s="72"/>
      <c r="O293" s="23"/>
      <c r="P293" s="23"/>
      <c r="Q293" s="23"/>
      <c r="R293" s="23"/>
      <c r="S293" s="23"/>
      <c r="T293" s="23"/>
      <c r="U293" s="23"/>
      <c r="V293" s="23"/>
      <c r="W293" s="23"/>
      <c r="X293" s="23"/>
      <c r="Y293" s="23"/>
      <c r="Z293" s="23"/>
      <c r="AA293" s="23"/>
      <c r="AB293" s="23"/>
      <c r="AC293" s="23"/>
      <c r="AD293" s="23"/>
      <c r="AE293" s="23"/>
      <c r="AF293" s="23"/>
      <c r="AG293" s="23"/>
      <c r="AH293" s="23"/>
      <c r="AI293" s="23"/>
      <c r="AJ293" s="23"/>
      <c r="AK293" s="23"/>
      <c r="AL293" s="23"/>
      <c r="AM293" s="23"/>
      <c r="AN293" s="23"/>
      <c r="AO293" s="23"/>
      <c r="AP293" s="23"/>
      <c r="AQ293" s="23"/>
      <c r="AR293" s="23"/>
      <c r="AS293" s="23"/>
      <c r="AT293" s="23"/>
      <c r="AU293" s="23"/>
      <c r="AV293" s="23"/>
      <c r="AW293" s="23"/>
      <c r="AX293" s="23"/>
      <c r="AY293" s="23"/>
      <c r="AZ293" s="23"/>
      <c r="BA293" s="23"/>
      <c r="BB293" s="23"/>
      <c r="BC293" s="23"/>
      <c r="BD293" s="23"/>
      <c r="BE293" s="23"/>
      <c r="BF293" s="23"/>
      <c r="BG293" s="23"/>
      <c r="BH293" s="23"/>
      <c r="BI293" s="23"/>
      <c r="BJ293" s="23"/>
      <c r="BK293" s="23"/>
      <c r="BL293" s="23"/>
      <c r="BM293" s="23"/>
      <c r="BN293" s="23"/>
      <c r="BO293" s="23"/>
      <c r="BP293" s="23"/>
      <c r="BQ293" s="23"/>
      <c r="BR293" s="23"/>
      <c r="BS293" s="23"/>
      <c r="BT293" s="23"/>
      <c r="BU293" s="23"/>
      <c r="BV293" s="23"/>
      <c r="BW293" s="23"/>
      <c r="BX293" s="23"/>
      <c r="BY293" s="23"/>
      <c r="BZ293" s="23"/>
      <c r="CA293" s="23"/>
      <c r="CB293" s="23"/>
      <c r="CC293" s="23"/>
      <c r="CD293" s="23"/>
      <c r="CE293" s="23"/>
      <c r="CF293" s="23"/>
      <c r="CG293" s="23"/>
      <c r="CH293" s="23"/>
      <c r="CI293" s="23"/>
      <c r="CJ293" s="23"/>
      <c r="CK293" s="23"/>
      <c r="CL293" s="23"/>
      <c r="CM293" s="23"/>
      <c r="CN293" s="23"/>
      <c r="CO293" s="23"/>
      <c r="CP293" s="23"/>
      <c r="CQ293" s="23"/>
      <c r="CR293" s="23"/>
      <c r="CS293" s="23"/>
      <c r="CT293" s="23"/>
      <c r="CU293" s="23"/>
      <c r="CV293" s="23"/>
      <c r="CW293" s="23"/>
      <c r="CX293" s="23"/>
      <c r="CY293" s="23"/>
      <c r="CZ293" s="23"/>
      <c r="DA293" s="23"/>
      <c r="DB293" s="23"/>
      <c r="DC293" s="23"/>
      <c r="DD293" s="23"/>
      <c r="DE293" s="23"/>
      <c r="DF293" s="23"/>
      <c r="DG293" s="23"/>
      <c r="DH293" s="23"/>
      <c r="DI293" s="23"/>
      <c r="DJ293" s="23"/>
      <c r="DK293" s="23"/>
      <c r="DL293" s="23"/>
      <c r="DM293" s="23"/>
      <c r="DN293" s="23"/>
      <c r="DO293" s="23"/>
      <c r="DP293" s="23"/>
      <c r="DQ293" s="23"/>
      <c r="DR293" s="23"/>
      <c r="DS293" s="23"/>
      <c r="DT293" s="23"/>
      <c r="DU293" s="23"/>
      <c r="DV293" s="23"/>
      <c r="DW293" s="23"/>
      <c r="DX293" s="23"/>
      <c r="DY293" s="23"/>
      <c r="DZ293" s="23"/>
      <c r="EA293" s="23"/>
      <c r="EB293" s="23"/>
      <c r="EC293" s="23"/>
      <c r="ED293" s="23"/>
      <c r="EE293" s="23"/>
      <c r="EF293" s="23"/>
      <c r="EG293" s="23"/>
      <c r="EH293" s="23"/>
      <c r="EI293" s="23"/>
      <c r="EJ293" s="23"/>
      <c r="EK293" s="23"/>
      <c r="EL293" s="23"/>
      <c r="EM293" s="23"/>
      <c r="EN293" s="23"/>
      <c r="EO293" s="23"/>
      <c r="EP293" s="23"/>
      <c r="EQ293" s="23"/>
      <c r="ER293" s="23"/>
      <c r="ES293" s="23"/>
      <c r="ET293" s="23"/>
      <c r="EU293" s="23"/>
      <c r="EV293" s="23"/>
      <c r="EW293" s="23"/>
      <c r="EX293" s="23"/>
      <c r="EY293" s="23"/>
      <c r="EZ293" s="23"/>
      <c r="FA293" s="23"/>
      <c r="FB293" s="23"/>
      <c r="FC293" s="23"/>
      <c r="FD293" s="23"/>
      <c r="FE293" s="23"/>
      <c r="FF293" s="23"/>
      <c r="FG293" s="23"/>
      <c r="FH293" s="23"/>
      <c r="FI293" s="23"/>
      <c r="FJ293" s="23"/>
      <c r="FK293" s="23"/>
      <c r="FL293" s="23"/>
      <c r="FM293" s="23"/>
      <c r="FN293" s="23"/>
      <c r="FO293" s="23"/>
      <c r="FP293" s="23"/>
      <c r="FQ293" s="23"/>
      <c r="FR293" s="23"/>
      <c r="FS293" s="23"/>
      <c r="FT293" s="23"/>
      <c r="FU293" s="23"/>
      <c r="FV293" s="23"/>
      <c r="FW293" s="23"/>
      <c r="FX293" s="23"/>
      <c r="FY293" s="23"/>
      <c r="FZ293" s="23"/>
      <c r="GA293" s="23"/>
      <c r="GB293" s="23"/>
      <c r="GC293" s="23"/>
      <c r="GD293" s="23"/>
      <c r="GE293" s="23"/>
      <c r="GF293" s="23"/>
      <c r="GG293" s="23"/>
      <c r="GH293" s="23"/>
      <c r="GI293" s="23"/>
      <c r="GJ293" s="23"/>
      <c r="GK293" s="23"/>
      <c r="GL293" s="23"/>
      <c r="GM293" s="23"/>
      <c r="GN293" s="23"/>
      <c r="GO293" s="23"/>
      <c r="GP293" s="23"/>
      <c r="GQ293" s="23"/>
      <c r="GR293" s="23"/>
      <c r="GS293" s="23"/>
      <c r="GT293" s="23"/>
      <c r="GU293" s="23"/>
      <c r="GV293" s="23"/>
      <c r="GW293" s="23"/>
      <c r="GX293" s="23"/>
      <c r="GY293" s="23"/>
      <c r="GZ293" s="23"/>
      <c r="HA293" s="23"/>
      <c r="HB293" s="23"/>
      <c r="HC293" s="23"/>
      <c r="HD293" s="23"/>
      <c r="HE293" s="23"/>
      <c r="HF293" s="23"/>
      <c r="HG293" s="23"/>
      <c r="HH293" s="23"/>
      <c r="HI293" s="23"/>
      <c r="HJ293" s="23"/>
      <c r="HK293" s="23"/>
      <c r="HL293" s="23"/>
      <c r="HM293" s="23"/>
      <c r="HN293" s="23"/>
      <c r="HO293" s="23"/>
      <c r="HP293" s="23"/>
      <c r="HQ293" s="23"/>
      <c r="HR293" s="23"/>
      <c r="HS293" s="23"/>
      <c r="HT293" s="23"/>
      <c r="HU293" s="23"/>
      <c r="HV293" s="23"/>
      <c r="HW293" s="23"/>
    </row>
    <row r="294" spans="1:231" s="14" customFormat="1" ht="15" customHeight="1" thickBot="1">
      <c r="A294" s="608"/>
      <c r="B294" s="1477"/>
      <c r="C294" s="1478"/>
      <c r="D294" s="1478"/>
      <c r="E294" s="2278"/>
      <c r="F294" s="3078"/>
      <c r="G294" s="1236"/>
      <c r="H294" s="1236"/>
      <c r="I294" s="1236"/>
      <c r="J294" s="1236"/>
      <c r="K294" s="1236"/>
      <c r="L294" s="2124"/>
      <c r="M294" s="72"/>
      <c r="N294" s="72"/>
      <c r="O294" s="23"/>
      <c r="P294" s="23"/>
      <c r="Q294" s="23"/>
      <c r="R294" s="23"/>
      <c r="S294" s="23"/>
      <c r="T294" s="23"/>
      <c r="U294" s="23"/>
      <c r="V294" s="23"/>
      <c r="W294" s="23"/>
      <c r="X294" s="23"/>
      <c r="Y294" s="23"/>
      <c r="Z294" s="23"/>
      <c r="AA294" s="23"/>
      <c r="AB294" s="23"/>
      <c r="AC294" s="23"/>
      <c r="AD294" s="23"/>
      <c r="AE294" s="23"/>
      <c r="AF294" s="23"/>
      <c r="AG294" s="23"/>
      <c r="AH294" s="23"/>
      <c r="AI294" s="23"/>
      <c r="AJ294" s="23"/>
      <c r="AK294" s="23"/>
      <c r="AL294" s="23"/>
      <c r="AM294" s="23"/>
      <c r="AN294" s="23"/>
      <c r="AO294" s="23"/>
      <c r="AP294" s="23"/>
      <c r="AQ294" s="23"/>
      <c r="AR294" s="23"/>
      <c r="AS294" s="23"/>
      <c r="AT294" s="23"/>
      <c r="AU294" s="23"/>
      <c r="AV294" s="23"/>
      <c r="AW294" s="23"/>
      <c r="AX294" s="23"/>
      <c r="AY294" s="23"/>
      <c r="AZ294" s="23"/>
      <c r="BA294" s="23"/>
      <c r="BB294" s="23"/>
      <c r="BC294" s="23"/>
      <c r="BD294" s="23"/>
      <c r="BE294" s="23"/>
      <c r="BF294" s="23"/>
      <c r="BG294" s="23"/>
      <c r="BH294" s="23"/>
      <c r="BI294" s="23"/>
      <c r="BJ294" s="23"/>
      <c r="BK294" s="23"/>
      <c r="BL294" s="23"/>
      <c r="BM294" s="23"/>
      <c r="BN294" s="23"/>
      <c r="BO294" s="23"/>
      <c r="BP294" s="23"/>
      <c r="BQ294" s="23"/>
      <c r="BR294" s="23"/>
      <c r="BS294" s="23"/>
      <c r="BT294" s="23"/>
      <c r="BU294" s="23"/>
      <c r="BV294" s="23"/>
      <c r="BW294" s="23"/>
      <c r="BX294" s="23"/>
      <c r="BY294" s="23"/>
      <c r="BZ294" s="23"/>
      <c r="CA294" s="23"/>
      <c r="CB294" s="23"/>
      <c r="CC294" s="23"/>
      <c r="CD294" s="23"/>
      <c r="CE294" s="23"/>
      <c r="CF294" s="23"/>
      <c r="CG294" s="23"/>
      <c r="CH294" s="23"/>
      <c r="CI294" s="23"/>
      <c r="CJ294" s="23"/>
      <c r="CK294" s="23"/>
      <c r="CL294" s="23"/>
      <c r="CM294" s="23"/>
      <c r="CN294" s="23"/>
      <c r="CO294" s="23"/>
      <c r="CP294" s="23"/>
      <c r="CQ294" s="23"/>
      <c r="CR294" s="23"/>
      <c r="CS294" s="23"/>
      <c r="CT294" s="23"/>
      <c r="CU294" s="23"/>
      <c r="CV294" s="23"/>
      <c r="CW294" s="23"/>
      <c r="CX294" s="23"/>
      <c r="CY294" s="23"/>
      <c r="CZ294" s="23"/>
      <c r="DA294" s="23"/>
      <c r="DB294" s="23"/>
      <c r="DC294" s="23"/>
      <c r="DD294" s="23"/>
      <c r="DE294" s="23"/>
      <c r="DF294" s="23"/>
      <c r="DG294" s="23"/>
      <c r="DH294" s="23"/>
      <c r="DI294" s="23"/>
      <c r="DJ294" s="23"/>
      <c r="DK294" s="23"/>
      <c r="DL294" s="23"/>
      <c r="DM294" s="23"/>
      <c r="DN294" s="23"/>
      <c r="DO294" s="23"/>
      <c r="DP294" s="23"/>
      <c r="DQ294" s="23"/>
      <c r="DR294" s="23"/>
      <c r="DS294" s="23"/>
      <c r="DT294" s="23"/>
      <c r="DU294" s="23"/>
      <c r="DV294" s="23"/>
      <c r="DW294" s="23"/>
      <c r="DX294" s="23"/>
      <c r="DY294" s="23"/>
      <c r="DZ294" s="23"/>
      <c r="EA294" s="23"/>
      <c r="EB294" s="23"/>
      <c r="EC294" s="23"/>
      <c r="ED294" s="23"/>
      <c r="EE294" s="23"/>
      <c r="EF294" s="23"/>
      <c r="EG294" s="23"/>
      <c r="EH294" s="23"/>
      <c r="EI294" s="23"/>
      <c r="EJ294" s="23"/>
      <c r="EK294" s="23"/>
      <c r="EL294" s="23"/>
      <c r="EM294" s="23"/>
      <c r="EN294" s="23"/>
      <c r="EO294" s="23"/>
      <c r="EP294" s="23"/>
      <c r="EQ294" s="23"/>
      <c r="ER294" s="23"/>
      <c r="ES294" s="23"/>
      <c r="ET294" s="23"/>
      <c r="EU294" s="23"/>
      <c r="EV294" s="23"/>
      <c r="EW294" s="23"/>
      <c r="EX294" s="23"/>
      <c r="EY294" s="23"/>
      <c r="EZ294" s="23"/>
      <c r="FA294" s="23"/>
      <c r="FB294" s="23"/>
      <c r="FC294" s="23"/>
      <c r="FD294" s="23"/>
      <c r="FE294" s="23"/>
      <c r="FF294" s="23"/>
      <c r="FG294" s="23"/>
      <c r="FH294" s="23"/>
      <c r="FI294" s="23"/>
      <c r="FJ294" s="23"/>
      <c r="FK294" s="23"/>
      <c r="FL294" s="23"/>
      <c r="FM294" s="23"/>
      <c r="FN294" s="23"/>
      <c r="FO294" s="23"/>
      <c r="FP294" s="23"/>
      <c r="FQ294" s="23"/>
      <c r="FR294" s="23"/>
      <c r="FS294" s="23"/>
      <c r="FT294" s="23"/>
      <c r="FU294" s="23"/>
      <c r="FV294" s="23"/>
      <c r="FW294" s="23"/>
      <c r="FX294" s="23"/>
      <c r="FY294" s="23"/>
      <c r="FZ294" s="23"/>
      <c r="GA294" s="23"/>
      <c r="GB294" s="23"/>
      <c r="GC294" s="23"/>
      <c r="GD294" s="23"/>
      <c r="GE294" s="23"/>
      <c r="GF294" s="23"/>
      <c r="GG294" s="23"/>
      <c r="GH294" s="23"/>
      <c r="GI294" s="23"/>
      <c r="GJ294" s="23"/>
      <c r="GK294" s="23"/>
      <c r="GL294" s="23"/>
      <c r="GM294" s="23"/>
      <c r="GN294" s="23"/>
      <c r="GO294" s="23"/>
      <c r="GP294" s="23"/>
      <c r="GQ294" s="23"/>
      <c r="GR294" s="23"/>
      <c r="GS294" s="23"/>
      <c r="GT294" s="23"/>
      <c r="GU294" s="23"/>
      <c r="GV294" s="23"/>
      <c r="GW294" s="23"/>
      <c r="GX294" s="23"/>
      <c r="GY294" s="23"/>
      <c r="GZ294" s="23"/>
      <c r="HA294" s="23"/>
      <c r="HB294" s="23"/>
      <c r="HC294" s="23"/>
      <c r="HD294" s="23"/>
      <c r="HE294" s="23"/>
      <c r="HF294" s="23"/>
      <c r="HG294" s="23"/>
      <c r="HH294" s="23"/>
      <c r="HI294" s="23"/>
      <c r="HJ294" s="23"/>
      <c r="HK294" s="23"/>
      <c r="HL294" s="23"/>
      <c r="HM294" s="23"/>
      <c r="HN294" s="23"/>
      <c r="HO294" s="23"/>
      <c r="HP294" s="23"/>
      <c r="HQ294" s="23"/>
      <c r="HR294" s="23"/>
      <c r="HS294" s="23"/>
      <c r="HT294" s="23"/>
      <c r="HU294" s="23"/>
      <c r="HV294" s="23"/>
      <c r="HW294" s="23"/>
    </row>
    <row r="295" spans="1:231" s="14" customFormat="1" ht="15" customHeight="1" thickTop="1">
      <c r="A295" s="608"/>
      <c r="B295" s="1128" t="s">
        <v>2155</v>
      </c>
      <c r="C295" s="1129" t="s">
        <v>4498</v>
      </c>
      <c r="D295" s="1129">
        <v>45459</v>
      </c>
      <c r="E295" s="1366">
        <f>D295+11</f>
        <v>45470</v>
      </c>
      <c r="F295" s="2779" t="s">
        <v>5115</v>
      </c>
      <c r="G295" s="1233" t="s">
        <v>5037</v>
      </c>
      <c r="H295" s="1233">
        <f>H293+7</f>
        <v>45478</v>
      </c>
      <c r="I295" s="1169">
        <f>H295+26</f>
        <v>45504</v>
      </c>
      <c r="J295" s="1169">
        <f>H295+31</f>
        <v>45509</v>
      </c>
      <c r="K295" s="1169">
        <f>H295+34</f>
        <v>45512</v>
      </c>
      <c r="L295" s="2124"/>
      <c r="M295" s="72"/>
      <c r="N295" s="72"/>
      <c r="O295" s="23"/>
      <c r="P295" s="23"/>
      <c r="Q295" s="23"/>
      <c r="R295" s="23"/>
      <c r="S295" s="23"/>
      <c r="T295" s="23"/>
      <c r="U295" s="23"/>
      <c r="V295" s="23"/>
      <c r="W295" s="23"/>
      <c r="X295" s="23"/>
      <c r="Y295" s="23"/>
      <c r="Z295" s="23"/>
      <c r="AA295" s="23"/>
      <c r="AB295" s="23"/>
      <c r="AC295" s="23"/>
      <c r="AD295" s="23"/>
      <c r="AE295" s="23"/>
      <c r="AF295" s="23"/>
      <c r="AG295" s="23"/>
      <c r="AH295" s="23"/>
      <c r="AI295" s="23"/>
      <c r="AJ295" s="23"/>
      <c r="AK295" s="23"/>
      <c r="AL295" s="23"/>
      <c r="AM295" s="23"/>
      <c r="AN295" s="23"/>
      <c r="AO295" s="23"/>
      <c r="AP295" s="23"/>
      <c r="AQ295" s="23"/>
      <c r="AR295" s="23"/>
      <c r="AS295" s="23"/>
      <c r="AT295" s="23"/>
      <c r="AU295" s="23"/>
      <c r="AV295" s="23"/>
      <c r="AW295" s="23"/>
      <c r="AX295" s="23"/>
      <c r="AY295" s="23"/>
      <c r="AZ295" s="23"/>
      <c r="BA295" s="23"/>
      <c r="BB295" s="23"/>
      <c r="BC295" s="23"/>
      <c r="BD295" s="23"/>
      <c r="BE295" s="23"/>
      <c r="BF295" s="23"/>
      <c r="BG295" s="23"/>
      <c r="BH295" s="23"/>
      <c r="BI295" s="23"/>
      <c r="BJ295" s="23"/>
      <c r="BK295" s="23"/>
      <c r="BL295" s="23"/>
      <c r="BM295" s="23"/>
      <c r="BN295" s="23"/>
      <c r="BO295" s="23"/>
      <c r="BP295" s="23"/>
      <c r="BQ295" s="23"/>
      <c r="BR295" s="23"/>
      <c r="BS295" s="23"/>
      <c r="BT295" s="23"/>
      <c r="BU295" s="23"/>
      <c r="BV295" s="23"/>
      <c r="BW295" s="23"/>
      <c r="BX295" s="23"/>
      <c r="BY295" s="23"/>
      <c r="BZ295" s="23"/>
      <c r="CA295" s="23"/>
      <c r="CB295" s="23"/>
      <c r="CC295" s="23"/>
      <c r="CD295" s="23"/>
      <c r="CE295" s="23"/>
      <c r="CF295" s="23"/>
      <c r="CG295" s="23"/>
      <c r="CH295" s="23"/>
      <c r="CI295" s="23"/>
      <c r="CJ295" s="23"/>
      <c r="CK295" s="23"/>
      <c r="CL295" s="23"/>
      <c r="CM295" s="23"/>
      <c r="CN295" s="23"/>
      <c r="CO295" s="23"/>
      <c r="CP295" s="23"/>
      <c r="CQ295" s="23"/>
      <c r="CR295" s="23"/>
      <c r="CS295" s="23"/>
      <c r="CT295" s="23"/>
      <c r="CU295" s="23"/>
      <c r="CV295" s="23"/>
      <c r="CW295" s="23"/>
      <c r="CX295" s="23"/>
      <c r="CY295" s="23"/>
      <c r="CZ295" s="23"/>
      <c r="DA295" s="23"/>
      <c r="DB295" s="23"/>
      <c r="DC295" s="23"/>
      <c r="DD295" s="23"/>
      <c r="DE295" s="23"/>
      <c r="DF295" s="23"/>
      <c r="DG295" s="23"/>
      <c r="DH295" s="23"/>
      <c r="DI295" s="23"/>
      <c r="DJ295" s="23"/>
      <c r="DK295" s="23"/>
      <c r="DL295" s="23"/>
      <c r="DM295" s="23"/>
      <c r="DN295" s="23"/>
      <c r="DO295" s="23"/>
      <c r="DP295" s="23"/>
      <c r="DQ295" s="23"/>
      <c r="DR295" s="23"/>
      <c r="DS295" s="23"/>
      <c r="DT295" s="23"/>
      <c r="DU295" s="23"/>
      <c r="DV295" s="23"/>
      <c r="DW295" s="23"/>
      <c r="DX295" s="23"/>
      <c r="DY295" s="23"/>
      <c r="DZ295" s="23"/>
      <c r="EA295" s="23"/>
      <c r="EB295" s="23"/>
      <c r="EC295" s="23"/>
      <c r="ED295" s="23"/>
      <c r="EE295" s="23"/>
      <c r="EF295" s="23"/>
      <c r="EG295" s="23"/>
      <c r="EH295" s="23"/>
      <c r="EI295" s="23"/>
      <c r="EJ295" s="23"/>
      <c r="EK295" s="23"/>
      <c r="EL295" s="23"/>
      <c r="EM295" s="23"/>
      <c r="EN295" s="23"/>
      <c r="EO295" s="23"/>
      <c r="EP295" s="23"/>
      <c r="EQ295" s="23"/>
      <c r="ER295" s="23"/>
      <c r="ES295" s="23"/>
      <c r="ET295" s="23"/>
      <c r="EU295" s="23"/>
      <c r="EV295" s="23"/>
      <c r="EW295" s="23"/>
      <c r="EX295" s="23"/>
      <c r="EY295" s="23"/>
      <c r="EZ295" s="23"/>
      <c r="FA295" s="23"/>
      <c r="FB295" s="23"/>
      <c r="FC295" s="23"/>
      <c r="FD295" s="23"/>
      <c r="FE295" s="23"/>
      <c r="FF295" s="23"/>
      <c r="FG295" s="23"/>
      <c r="FH295" s="23"/>
      <c r="FI295" s="23"/>
      <c r="FJ295" s="23"/>
      <c r="FK295" s="23"/>
      <c r="FL295" s="23"/>
      <c r="FM295" s="23"/>
      <c r="FN295" s="23"/>
      <c r="FO295" s="23"/>
      <c r="FP295" s="23"/>
      <c r="FQ295" s="23"/>
      <c r="FR295" s="23"/>
      <c r="FS295" s="23"/>
      <c r="FT295" s="23"/>
      <c r="FU295" s="23"/>
      <c r="FV295" s="23"/>
      <c r="FW295" s="23"/>
      <c r="FX295" s="23"/>
      <c r="FY295" s="23"/>
      <c r="FZ295" s="23"/>
      <c r="GA295" s="23"/>
      <c r="GB295" s="23"/>
      <c r="GC295" s="23"/>
      <c r="GD295" s="23"/>
      <c r="GE295" s="23"/>
      <c r="GF295" s="23"/>
      <c r="GG295" s="23"/>
      <c r="GH295" s="23"/>
      <c r="GI295" s="23"/>
      <c r="GJ295" s="23"/>
      <c r="GK295" s="23"/>
      <c r="GL295" s="23"/>
      <c r="GM295" s="23"/>
      <c r="GN295" s="23"/>
      <c r="GO295" s="23"/>
      <c r="GP295" s="23"/>
      <c r="GQ295" s="23"/>
      <c r="GR295" s="23"/>
      <c r="GS295" s="23"/>
      <c r="GT295" s="23"/>
      <c r="GU295" s="23"/>
      <c r="GV295" s="23"/>
      <c r="GW295" s="23"/>
      <c r="GX295" s="23"/>
      <c r="GY295" s="23"/>
      <c r="GZ295" s="23"/>
      <c r="HA295" s="23"/>
      <c r="HB295" s="23"/>
      <c r="HC295" s="23"/>
      <c r="HD295" s="23"/>
      <c r="HE295" s="23"/>
      <c r="HF295" s="23"/>
      <c r="HG295" s="23"/>
      <c r="HH295" s="23"/>
      <c r="HI295" s="23"/>
      <c r="HJ295" s="23"/>
      <c r="HK295" s="23"/>
      <c r="HL295" s="23"/>
      <c r="HM295" s="23"/>
      <c r="HN295" s="23"/>
      <c r="HO295" s="23"/>
      <c r="HP295" s="23"/>
      <c r="HQ295" s="23"/>
      <c r="HR295" s="23"/>
      <c r="HS295" s="23"/>
      <c r="HT295" s="23"/>
      <c r="HU295" s="23"/>
      <c r="HV295" s="23"/>
      <c r="HW295" s="23"/>
    </row>
    <row r="296" spans="1:231" s="14" customFormat="1" ht="15" customHeight="1" thickBot="1">
      <c r="A296" s="608"/>
      <c r="B296" s="1477"/>
      <c r="C296" s="1478"/>
      <c r="D296" s="1478"/>
      <c r="E296" s="2278"/>
      <c r="F296" s="3078"/>
      <c r="G296" s="1236"/>
      <c r="H296" s="1236"/>
      <c r="I296" s="1236"/>
      <c r="J296" s="1236"/>
      <c r="K296" s="1236"/>
      <c r="L296" s="2124"/>
      <c r="M296" s="72"/>
      <c r="N296" s="72"/>
      <c r="O296" s="23"/>
      <c r="P296" s="23"/>
      <c r="Q296" s="23"/>
      <c r="R296" s="23"/>
      <c r="S296" s="23"/>
      <c r="T296" s="23"/>
      <c r="U296" s="23"/>
      <c r="V296" s="23"/>
      <c r="W296" s="23"/>
      <c r="X296" s="23"/>
      <c r="Y296" s="23"/>
      <c r="Z296" s="23"/>
      <c r="AA296" s="23"/>
      <c r="AB296" s="23"/>
      <c r="AC296" s="23"/>
      <c r="AD296" s="23"/>
      <c r="AE296" s="23"/>
      <c r="AF296" s="23"/>
      <c r="AG296" s="23"/>
      <c r="AH296" s="23"/>
      <c r="AI296" s="23"/>
      <c r="AJ296" s="23"/>
      <c r="AK296" s="23"/>
      <c r="AL296" s="23"/>
      <c r="AM296" s="23"/>
      <c r="AN296" s="23"/>
      <c r="AO296" s="23"/>
      <c r="AP296" s="23"/>
      <c r="AQ296" s="23"/>
      <c r="AR296" s="23"/>
      <c r="AS296" s="23"/>
      <c r="AT296" s="23"/>
      <c r="AU296" s="23"/>
      <c r="AV296" s="23"/>
      <c r="AW296" s="23"/>
      <c r="AX296" s="23"/>
      <c r="AY296" s="23"/>
      <c r="AZ296" s="23"/>
      <c r="BA296" s="23"/>
      <c r="BB296" s="23"/>
      <c r="BC296" s="23"/>
      <c r="BD296" s="23"/>
      <c r="BE296" s="23"/>
      <c r="BF296" s="23"/>
      <c r="BG296" s="23"/>
      <c r="BH296" s="23"/>
      <c r="BI296" s="23"/>
      <c r="BJ296" s="23"/>
      <c r="BK296" s="23"/>
      <c r="BL296" s="23"/>
      <c r="BM296" s="23"/>
      <c r="BN296" s="23"/>
      <c r="BO296" s="23"/>
      <c r="BP296" s="23"/>
      <c r="BQ296" s="23"/>
      <c r="BR296" s="23"/>
      <c r="BS296" s="23"/>
      <c r="BT296" s="23"/>
      <c r="BU296" s="23"/>
      <c r="BV296" s="23"/>
      <c r="BW296" s="23"/>
      <c r="BX296" s="23"/>
      <c r="BY296" s="23"/>
      <c r="BZ296" s="23"/>
      <c r="CA296" s="23"/>
      <c r="CB296" s="23"/>
      <c r="CC296" s="23"/>
      <c r="CD296" s="23"/>
      <c r="CE296" s="23"/>
      <c r="CF296" s="23"/>
      <c r="CG296" s="23"/>
      <c r="CH296" s="23"/>
      <c r="CI296" s="23"/>
      <c r="CJ296" s="23"/>
      <c r="CK296" s="23"/>
      <c r="CL296" s="23"/>
      <c r="CM296" s="23"/>
      <c r="CN296" s="23"/>
      <c r="CO296" s="23"/>
      <c r="CP296" s="23"/>
      <c r="CQ296" s="23"/>
      <c r="CR296" s="23"/>
      <c r="CS296" s="23"/>
      <c r="CT296" s="23"/>
      <c r="CU296" s="23"/>
      <c r="CV296" s="23"/>
      <c r="CW296" s="23"/>
      <c r="CX296" s="23"/>
      <c r="CY296" s="23"/>
      <c r="CZ296" s="23"/>
      <c r="DA296" s="23"/>
      <c r="DB296" s="23"/>
      <c r="DC296" s="23"/>
      <c r="DD296" s="23"/>
      <c r="DE296" s="23"/>
      <c r="DF296" s="23"/>
      <c r="DG296" s="23"/>
      <c r="DH296" s="23"/>
      <c r="DI296" s="23"/>
      <c r="DJ296" s="23"/>
      <c r="DK296" s="23"/>
      <c r="DL296" s="23"/>
      <c r="DM296" s="23"/>
      <c r="DN296" s="23"/>
      <c r="DO296" s="23"/>
      <c r="DP296" s="23"/>
      <c r="DQ296" s="23"/>
      <c r="DR296" s="23"/>
      <c r="DS296" s="23"/>
      <c r="DT296" s="23"/>
      <c r="DU296" s="23"/>
      <c r="DV296" s="23"/>
      <c r="DW296" s="23"/>
      <c r="DX296" s="23"/>
      <c r="DY296" s="23"/>
      <c r="DZ296" s="23"/>
      <c r="EA296" s="23"/>
      <c r="EB296" s="23"/>
      <c r="EC296" s="23"/>
      <c r="ED296" s="23"/>
      <c r="EE296" s="23"/>
      <c r="EF296" s="23"/>
      <c r="EG296" s="23"/>
      <c r="EH296" s="23"/>
      <c r="EI296" s="23"/>
      <c r="EJ296" s="23"/>
      <c r="EK296" s="23"/>
      <c r="EL296" s="23"/>
      <c r="EM296" s="23"/>
      <c r="EN296" s="23"/>
      <c r="EO296" s="23"/>
      <c r="EP296" s="23"/>
      <c r="EQ296" s="23"/>
      <c r="ER296" s="23"/>
      <c r="ES296" s="23"/>
      <c r="ET296" s="23"/>
      <c r="EU296" s="23"/>
      <c r="EV296" s="23"/>
      <c r="EW296" s="23"/>
      <c r="EX296" s="23"/>
      <c r="EY296" s="23"/>
      <c r="EZ296" s="23"/>
      <c r="FA296" s="23"/>
      <c r="FB296" s="23"/>
      <c r="FC296" s="23"/>
      <c r="FD296" s="23"/>
      <c r="FE296" s="23"/>
      <c r="FF296" s="23"/>
      <c r="FG296" s="23"/>
      <c r="FH296" s="23"/>
      <c r="FI296" s="23"/>
      <c r="FJ296" s="23"/>
      <c r="FK296" s="23"/>
      <c r="FL296" s="23"/>
      <c r="FM296" s="23"/>
      <c r="FN296" s="23"/>
      <c r="FO296" s="23"/>
      <c r="FP296" s="23"/>
      <c r="FQ296" s="23"/>
      <c r="FR296" s="23"/>
      <c r="FS296" s="23"/>
      <c r="FT296" s="23"/>
      <c r="FU296" s="23"/>
      <c r="FV296" s="23"/>
      <c r="FW296" s="23"/>
      <c r="FX296" s="23"/>
      <c r="FY296" s="23"/>
      <c r="FZ296" s="23"/>
      <c r="GA296" s="23"/>
      <c r="GB296" s="23"/>
      <c r="GC296" s="23"/>
      <c r="GD296" s="23"/>
      <c r="GE296" s="23"/>
      <c r="GF296" s="23"/>
      <c r="GG296" s="23"/>
      <c r="GH296" s="23"/>
      <c r="GI296" s="23"/>
      <c r="GJ296" s="23"/>
      <c r="GK296" s="23"/>
      <c r="GL296" s="23"/>
      <c r="GM296" s="23"/>
      <c r="GN296" s="23"/>
      <c r="GO296" s="23"/>
      <c r="GP296" s="23"/>
      <c r="GQ296" s="23"/>
      <c r="GR296" s="23"/>
      <c r="GS296" s="23"/>
      <c r="GT296" s="23"/>
      <c r="GU296" s="23"/>
      <c r="GV296" s="23"/>
      <c r="GW296" s="23"/>
      <c r="GX296" s="23"/>
      <c r="GY296" s="23"/>
      <c r="GZ296" s="23"/>
      <c r="HA296" s="23"/>
      <c r="HB296" s="23"/>
      <c r="HC296" s="23"/>
      <c r="HD296" s="23"/>
      <c r="HE296" s="23"/>
      <c r="HF296" s="23"/>
      <c r="HG296" s="23"/>
      <c r="HH296" s="23"/>
      <c r="HI296" s="23"/>
      <c r="HJ296" s="23"/>
      <c r="HK296" s="23"/>
      <c r="HL296" s="23"/>
      <c r="HM296" s="23"/>
      <c r="HN296" s="23"/>
      <c r="HO296" s="23"/>
      <c r="HP296" s="23"/>
      <c r="HQ296" s="23"/>
      <c r="HR296" s="23"/>
      <c r="HS296" s="23"/>
      <c r="HT296" s="23"/>
      <c r="HU296" s="23"/>
      <c r="HV296" s="23"/>
      <c r="HW296" s="23"/>
    </row>
    <row r="297" spans="1:231" s="14" customFormat="1" ht="15" customHeight="1" thickTop="1">
      <c r="A297" s="608"/>
      <c r="B297" s="1128" t="s">
        <v>2183</v>
      </c>
      <c r="C297" s="1129" t="s">
        <v>4501</v>
      </c>
      <c r="D297" s="1129">
        <v>45467</v>
      </c>
      <c r="E297" s="1366">
        <v>45480</v>
      </c>
      <c r="F297" s="2779" t="s">
        <v>5116</v>
      </c>
      <c r="G297" s="1233" t="s">
        <v>5110</v>
      </c>
      <c r="H297" s="1233">
        <f>H295+7</f>
        <v>45485</v>
      </c>
      <c r="I297" s="1169">
        <f>H297+26</f>
        <v>45511</v>
      </c>
      <c r="J297" s="1169">
        <f>H297+31</f>
        <v>45516</v>
      </c>
      <c r="K297" s="1169">
        <f>H297+34</f>
        <v>45519</v>
      </c>
      <c r="L297" s="2124"/>
      <c r="M297" s="72"/>
      <c r="N297" s="72"/>
      <c r="O297" s="23"/>
      <c r="P297" s="23"/>
      <c r="Q297" s="23"/>
      <c r="R297" s="23"/>
      <c r="S297" s="23"/>
      <c r="T297" s="23"/>
      <c r="U297" s="23"/>
      <c r="V297" s="23"/>
      <c r="W297" s="23"/>
      <c r="X297" s="23"/>
      <c r="Y297" s="23"/>
      <c r="Z297" s="23"/>
      <c r="AA297" s="23"/>
      <c r="AB297" s="23"/>
      <c r="AC297" s="23"/>
      <c r="AD297" s="23"/>
      <c r="AE297" s="23"/>
      <c r="AF297" s="23"/>
      <c r="AG297" s="23"/>
      <c r="AH297" s="23"/>
      <c r="AI297" s="23"/>
      <c r="AJ297" s="23"/>
      <c r="AK297" s="23"/>
      <c r="AL297" s="23"/>
      <c r="AM297" s="23"/>
      <c r="AN297" s="23"/>
      <c r="AO297" s="23"/>
      <c r="AP297" s="23"/>
      <c r="AQ297" s="23"/>
      <c r="AR297" s="23"/>
      <c r="AS297" s="23"/>
      <c r="AT297" s="23"/>
      <c r="AU297" s="23"/>
      <c r="AV297" s="23"/>
      <c r="AW297" s="23"/>
      <c r="AX297" s="23"/>
      <c r="AY297" s="23"/>
      <c r="AZ297" s="23"/>
      <c r="BA297" s="23"/>
      <c r="BB297" s="23"/>
      <c r="BC297" s="23"/>
      <c r="BD297" s="23"/>
      <c r="BE297" s="23"/>
      <c r="BF297" s="23"/>
      <c r="BG297" s="23"/>
      <c r="BH297" s="23"/>
      <c r="BI297" s="23"/>
      <c r="BJ297" s="23"/>
      <c r="BK297" s="23"/>
      <c r="BL297" s="23"/>
      <c r="BM297" s="23"/>
      <c r="BN297" s="23"/>
      <c r="BO297" s="23"/>
      <c r="BP297" s="23"/>
      <c r="BQ297" s="23"/>
      <c r="BR297" s="23"/>
      <c r="BS297" s="23"/>
      <c r="BT297" s="23"/>
      <c r="BU297" s="23"/>
      <c r="BV297" s="23"/>
      <c r="BW297" s="23"/>
      <c r="BX297" s="23"/>
      <c r="BY297" s="23"/>
      <c r="BZ297" s="23"/>
      <c r="CA297" s="23"/>
      <c r="CB297" s="23"/>
      <c r="CC297" s="23"/>
      <c r="CD297" s="23"/>
      <c r="CE297" s="23"/>
      <c r="CF297" s="23"/>
      <c r="CG297" s="23"/>
      <c r="CH297" s="23"/>
      <c r="CI297" s="23"/>
      <c r="CJ297" s="23"/>
      <c r="CK297" s="23"/>
      <c r="CL297" s="23"/>
      <c r="CM297" s="23"/>
      <c r="CN297" s="23"/>
      <c r="CO297" s="23"/>
      <c r="CP297" s="23"/>
      <c r="CQ297" s="23"/>
      <c r="CR297" s="23"/>
      <c r="CS297" s="23"/>
      <c r="CT297" s="23"/>
      <c r="CU297" s="23"/>
      <c r="CV297" s="23"/>
      <c r="CW297" s="23"/>
      <c r="CX297" s="23"/>
      <c r="CY297" s="23"/>
      <c r="CZ297" s="23"/>
      <c r="DA297" s="23"/>
      <c r="DB297" s="23"/>
      <c r="DC297" s="23"/>
      <c r="DD297" s="23"/>
      <c r="DE297" s="23"/>
      <c r="DF297" s="23"/>
      <c r="DG297" s="23"/>
      <c r="DH297" s="23"/>
      <c r="DI297" s="23"/>
      <c r="DJ297" s="23"/>
      <c r="DK297" s="23"/>
      <c r="DL297" s="23"/>
      <c r="DM297" s="23"/>
      <c r="DN297" s="23"/>
      <c r="DO297" s="23"/>
      <c r="DP297" s="23"/>
      <c r="DQ297" s="23"/>
      <c r="DR297" s="23"/>
      <c r="DS297" s="23"/>
      <c r="DT297" s="23"/>
      <c r="DU297" s="23"/>
      <c r="DV297" s="23"/>
      <c r="DW297" s="23"/>
      <c r="DX297" s="23"/>
      <c r="DY297" s="23"/>
      <c r="DZ297" s="23"/>
      <c r="EA297" s="23"/>
      <c r="EB297" s="23"/>
      <c r="EC297" s="23"/>
      <c r="ED297" s="23"/>
      <c r="EE297" s="23"/>
      <c r="EF297" s="23"/>
      <c r="EG297" s="23"/>
      <c r="EH297" s="23"/>
      <c r="EI297" s="23"/>
      <c r="EJ297" s="23"/>
      <c r="EK297" s="23"/>
      <c r="EL297" s="23"/>
      <c r="EM297" s="23"/>
      <c r="EN297" s="23"/>
      <c r="EO297" s="23"/>
      <c r="EP297" s="23"/>
      <c r="EQ297" s="23"/>
      <c r="ER297" s="23"/>
      <c r="ES297" s="23"/>
      <c r="ET297" s="23"/>
      <c r="EU297" s="23"/>
      <c r="EV297" s="23"/>
      <c r="EW297" s="23"/>
      <c r="EX297" s="23"/>
      <c r="EY297" s="23"/>
      <c r="EZ297" s="23"/>
      <c r="FA297" s="23"/>
      <c r="FB297" s="23"/>
      <c r="FC297" s="23"/>
      <c r="FD297" s="23"/>
      <c r="FE297" s="23"/>
      <c r="FF297" s="23"/>
      <c r="FG297" s="23"/>
      <c r="FH297" s="23"/>
      <c r="FI297" s="23"/>
      <c r="FJ297" s="23"/>
      <c r="FK297" s="23"/>
      <c r="FL297" s="23"/>
      <c r="FM297" s="23"/>
      <c r="FN297" s="23"/>
      <c r="FO297" s="23"/>
      <c r="FP297" s="23"/>
      <c r="FQ297" s="23"/>
      <c r="FR297" s="23"/>
      <c r="FS297" s="23"/>
      <c r="FT297" s="23"/>
      <c r="FU297" s="23"/>
      <c r="FV297" s="23"/>
      <c r="FW297" s="23"/>
      <c r="FX297" s="23"/>
      <c r="FY297" s="23"/>
      <c r="FZ297" s="23"/>
      <c r="GA297" s="23"/>
      <c r="GB297" s="23"/>
      <c r="GC297" s="23"/>
      <c r="GD297" s="23"/>
      <c r="GE297" s="23"/>
      <c r="GF297" s="23"/>
      <c r="GG297" s="23"/>
      <c r="GH297" s="23"/>
      <c r="GI297" s="23"/>
      <c r="GJ297" s="23"/>
      <c r="GK297" s="23"/>
      <c r="GL297" s="23"/>
      <c r="GM297" s="23"/>
      <c r="GN297" s="23"/>
      <c r="GO297" s="23"/>
      <c r="GP297" s="23"/>
      <c r="GQ297" s="23"/>
      <c r="GR297" s="23"/>
      <c r="GS297" s="23"/>
      <c r="GT297" s="23"/>
      <c r="GU297" s="23"/>
      <c r="GV297" s="23"/>
      <c r="GW297" s="23"/>
      <c r="GX297" s="23"/>
      <c r="GY297" s="23"/>
      <c r="GZ297" s="23"/>
      <c r="HA297" s="23"/>
      <c r="HB297" s="23"/>
      <c r="HC297" s="23"/>
      <c r="HD297" s="23"/>
      <c r="HE297" s="23"/>
      <c r="HF297" s="23"/>
      <c r="HG297" s="23"/>
      <c r="HH297" s="23"/>
      <c r="HI297" s="23"/>
      <c r="HJ297" s="23"/>
      <c r="HK297" s="23"/>
      <c r="HL297" s="23"/>
      <c r="HM297" s="23"/>
      <c r="HN297" s="23"/>
      <c r="HO297" s="23"/>
      <c r="HP297" s="23"/>
      <c r="HQ297" s="23"/>
      <c r="HR297" s="23"/>
      <c r="HS297" s="23"/>
      <c r="HT297" s="23"/>
      <c r="HU297" s="23"/>
      <c r="HV297" s="23"/>
      <c r="HW297" s="23"/>
    </row>
    <row r="298" spans="1:231" s="14" customFormat="1" ht="15" customHeight="1" thickBot="1">
      <c r="A298" s="608"/>
      <c r="B298" s="1477"/>
      <c r="C298" s="1478"/>
      <c r="D298" s="1478"/>
      <c r="E298" s="2278"/>
      <c r="F298" s="3078"/>
      <c r="G298" s="1236"/>
      <c r="H298" s="1236"/>
      <c r="I298" s="1236"/>
      <c r="J298" s="1236"/>
      <c r="K298" s="1236"/>
      <c r="L298" s="2124"/>
      <c r="M298" s="72"/>
      <c r="N298" s="72"/>
      <c r="O298" s="23"/>
      <c r="P298" s="23"/>
      <c r="Q298" s="23"/>
      <c r="R298" s="23"/>
      <c r="S298" s="23"/>
      <c r="T298" s="23"/>
      <c r="U298" s="23"/>
      <c r="V298" s="23"/>
      <c r="W298" s="23"/>
      <c r="X298" s="23"/>
      <c r="Y298" s="23"/>
      <c r="Z298" s="23"/>
      <c r="AA298" s="23"/>
      <c r="AB298" s="23"/>
      <c r="AC298" s="23"/>
      <c r="AD298" s="23"/>
      <c r="AE298" s="23"/>
      <c r="AF298" s="23"/>
      <c r="AG298" s="23"/>
      <c r="AH298" s="23"/>
      <c r="AI298" s="23"/>
      <c r="AJ298" s="23"/>
      <c r="AK298" s="23"/>
      <c r="AL298" s="23"/>
      <c r="AM298" s="23"/>
      <c r="AN298" s="23"/>
      <c r="AO298" s="23"/>
      <c r="AP298" s="23"/>
      <c r="AQ298" s="23"/>
      <c r="AR298" s="23"/>
      <c r="AS298" s="23"/>
      <c r="AT298" s="23"/>
      <c r="AU298" s="23"/>
      <c r="AV298" s="23"/>
      <c r="AW298" s="23"/>
      <c r="AX298" s="23"/>
      <c r="AY298" s="23"/>
      <c r="AZ298" s="23"/>
      <c r="BA298" s="23"/>
      <c r="BB298" s="23"/>
      <c r="BC298" s="23"/>
      <c r="BD298" s="23"/>
      <c r="BE298" s="23"/>
      <c r="BF298" s="23"/>
      <c r="BG298" s="23"/>
      <c r="BH298" s="23"/>
      <c r="BI298" s="23"/>
      <c r="BJ298" s="23"/>
      <c r="BK298" s="23"/>
      <c r="BL298" s="23"/>
      <c r="BM298" s="23"/>
      <c r="BN298" s="23"/>
      <c r="BO298" s="23"/>
      <c r="BP298" s="23"/>
      <c r="BQ298" s="23"/>
      <c r="BR298" s="23"/>
      <c r="BS298" s="23"/>
      <c r="BT298" s="23"/>
      <c r="BU298" s="23"/>
      <c r="BV298" s="23"/>
      <c r="BW298" s="23"/>
      <c r="BX298" s="23"/>
      <c r="BY298" s="23"/>
      <c r="BZ298" s="23"/>
      <c r="CA298" s="23"/>
      <c r="CB298" s="23"/>
      <c r="CC298" s="23"/>
      <c r="CD298" s="23"/>
      <c r="CE298" s="23"/>
      <c r="CF298" s="23"/>
      <c r="CG298" s="23"/>
      <c r="CH298" s="23"/>
      <c r="CI298" s="23"/>
      <c r="CJ298" s="23"/>
      <c r="CK298" s="23"/>
      <c r="CL298" s="23"/>
      <c r="CM298" s="23"/>
      <c r="CN298" s="23"/>
      <c r="CO298" s="23"/>
      <c r="CP298" s="23"/>
      <c r="CQ298" s="23"/>
      <c r="CR298" s="23"/>
      <c r="CS298" s="23"/>
      <c r="CT298" s="23"/>
      <c r="CU298" s="23"/>
      <c r="CV298" s="23"/>
      <c r="CW298" s="23"/>
      <c r="CX298" s="23"/>
      <c r="CY298" s="23"/>
      <c r="CZ298" s="23"/>
      <c r="DA298" s="23"/>
      <c r="DB298" s="23"/>
      <c r="DC298" s="23"/>
      <c r="DD298" s="23"/>
      <c r="DE298" s="23"/>
      <c r="DF298" s="23"/>
      <c r="DG298" s="23"/>
      <c r="DH298" s="23"/>
      <c r="DI298" s="23"/>
      <c r="DJ298" s="23"/>
      <c r="DK298" s="23"/>
      <c r="DL298" s="23"/>
      <c r="DM298" s="23"/>
      <c r="DN298" s="23"/>
      <c r="DO298" s="23"/>
      <c r="DP298" s="23"/>
      <c r="DQ298" s="23"/>
      <c r="DR298" s="23"/>
      <c r="DS298" s="23"/>
      <c r="DT298" s="23"/>
      <c r="DU298" s="23"/>
      <c r="DV298" s="23"/>
      <c r="DW298" s="23"/>
      <c r="DX298" s="23"/>
      <c r="DY298" s="23"/>
      <c r="DZ298" s="23"/>
      <c r="EA298" s="23"/>
      <c r="EB298" s="23"/>
      <c r="EC298" s="23"/>
      <c r="ED298" s="23"/>
      <c r="EE298" s="23"/>
      <c r="EF298" s="23"/>
      <c r="EG298" s="23"/>
      <c r="EH298" s="23"/>
      <c r="EI298" s="23"/>
      <c r="EJ298" s="23"/>
      <c r="EK298" s="23"/>
      <c r="EL298" s="23"/>
      <c r="EM298" s="23"/>
      <c r="EN298" s="23"/>
      <c r="EO298" s="23"/>
      <c r="EP298" s="23"/>
      <c r="EQ298" s="23"/>
      <c r="ER298" s="23"/>
      <c r="ES298" s="23"/>
      <c r="ET298" s="23"/>
      <c r="EU298" s="23"/>
      <c r="EV298" s="23"/>
      <c r="EW298" s="23"/>
      <c r="EX298" s="23"/>
      <c r="EY298" s="23"/>
      <c r="EZ298" s="23"/>
      <c r="FA298" s="23"/>
      <c r="FB298" s="23"/>
      <c r="FC298" s="23"/>
      <c r="FD298" s="23"/>
      <c r="FE298" s="23"/>
      <c r="FF298" s="23"/>
      <c r="FG298" s="23"/>
      <c r="FH298" s="23"/>
      <c r="FI298" s="23"/>
      <c r="FJ298" s="23"/>
      <c r="FK298" s="23"/>
      <c r="FL298" s="23"/>
      <c r="FM298" s="23"/>
      <c r="FN298" s="23"/>
      <c r="FO298" s="23"/>
      <c r="FP298" s="23"/>
      <c r="FQ298" s="23"/>
      <c r="FR298" s="23"/>
      <c r="FS298" s="23"/>
      <c r="FT298" s="23"/>
      <c r="FU298" s="23"/>
      <c r="FV298" s="23"/>
      <c r="FW298" s="23"/>
      <c r="FX298" s="23"/>
      <c r="FY298" s="23"/>
      <c r="FZ298" s="23"/>
      <c r="GA298" s="23"/>
      <c r="GB298" s="23"/>
      <c r="GC298" s="23"/>
      <c r="GD298" s="23"/>
      <c r="GE298" s="23"/>
      <c r="GF298" s="23"/>
      <c r="GG298" s="23"/>
      <c r="GH298" s="23"/>
      <c r="GI298" s="23"/>
      <c r="GJ298" s="23"/>
      <c r="GK298" s="23"/>
      <c r="GL298" s="23"/>
      <c r="GM298" s="23"/>
      <c r="GN298" s="23"/>
      <c r="GO298" s="23"/>
      <c r="GP298" s="23"/>
      <c r="GQ298" s="23"/>
      <c r="GR298" s="23"/>
      <c r="GS298" s="23"/>
      <c r="GT298" s="23"/>
      <c r="GU298" s="23"/>
      <c r="GV298" s="23"/>
      <c r="GW298" s="23"/>
      <c r="GX298" s="23"/>
      <c r="GY298" s="23"/>
      <c r="GZ298" s="23"/>
      <c r="HA298" s="23"/>
      <c r="HB298" s="23"/>
      <c r="HC298" s="23"/>
      <c r="HD298" s="23"/>
      <c r="HE298" s="23"/>
      <c r="HF298" s="23"/>
      <c r="HG298" s="23"/>
      <c r="HH298" s="23"/>
      <c r="HI298" s="23"/>
      <c r="HJ298" s="23"/>
      <c r="HK298" s="23"/>
      <c r="HL298" s="23"/>
      <c r="HM298" s="23"/>
      <c r="HN298" s="23"/>
      <c r="HO298" s="23"/>
      <c r="HP298" s="23"/>
      <c r="HQ298" s="23"/>
      <c r="HR298" s="23"/>
      <c r="HS298" s="23"/>
      <c r="HT298" s="23"/>
      <c r="HU298" s="23"/>
      <c r="HV298" s="23"/>
      <c r="HW298" s="23"/>
    </row>
    <row r="299" spans="1:231" s="14" customFormat="1" ht="15" customHeight="1" thickTop="1">
      <c r="A299" s="608"/>
      <c r="B299" s="1128" t="s">
        <v>1426</v>
      </c>
      <c r="C299" s="1129" t="s">
        <v>4504</v>
      </c>
      <c r="D299" s="1129">
        <v>45469</v>
      </c>
      <c r="E299" s="1239" t="s">
        <v>2159</v>
      </c>
      <c r="F299" s="3747" t="s">
        <v>5117</v>
      </c>
      <c r="G299" s="1233" t="s">
        <v>4945</v>
      </c>
      <c r="H299" s="1233">
        <f>H297+7</f>
        <v>45492</v>
      </c>
      <c r="I299" s="1169">
        <f>H299+26</f>
        <v>45518</v>
      </c>
      <c r="J299" s="1169">
        <f>H299+31</f>
        <v>45523</v>
      </c>
      <c r="K299" s="1169">
        <f>H299+34</f>
        <v>45526</v>
      </c>
      <c r="L299" s="2124"/>
      <c r="M299" s="72"/>
      <c r="N299" s="72"/>
      <c r="O299" s="23"/>
      <c r="P299" s="23"/>
      <c r="Q299" s="23"/>
      <c r="R299" s="23"/>
      <c r="S299" s="23"/>
      <c r="T299" s="23"/>
      <c r="U299" s="23"/>
      <c r="V299" s="23"/>
      <c r="W299" s="23"/>
      <c r="X299" s="23"/>
      <c r="Y299" s="23"/>
      <c r="Z299" s="23"/>
      <c r="AA299" s="23"/>
      <c r="AB299" s="23"/>
      <c r="AC299" s="23"/>
      <c r="AD299" s="23"/>
      <c r="AE299" s="23"/>
      <c r="AF299" s="23"/>
      <c r="AG299" s="23"/>
      <c r="AH299" s="23"/>
      <c r="AI299" s="23"/>
      <c r="AJ299" s="23"/>
      <c r="AK299" s="23"/>
      <c r="AL299" s="23"/>
      <c r="AM299" s="23"/>
      <c r="AN299" s="23"/>
      <c r="AO299" s="23"/>
      <c r="AP299" s="23"/>
      <c r="AQ299" s="23"/>
      <c r="AR299" s="23"/>
      <c r="AS299" s="23"/>
      <c r="AT299" s="23"/>
      <c r="AU299" s="23"/>
      <c r="AV299" s="23"/>
      <c r="AW299" s="23"/>
      <c r="AX299" s="23"/>
      <c r="AY299" s="23"/>
      <c r="AZ299" s="23"/>
      <c r="BA299" s="23"/>
      <c r="BB299" s="23"/>
      <c r="BC299" s="23"/>
      <c r="BD299" s="23"/>
      <c r="BE299" s="23"/>
      <c r="BF299" s="23"/>
      <c r="BG299" s="23"/>
      <c r="BH299" s="23"/>
      <c r="BI299" s="23"/>
      <c r="BJ299" s="23"/>
      <c r="BK299" s="23"/>
      <c r="BL299" s="23"/>
      <c r="BM299" s="23"/>
      <c r="BN299" s="23"/>
      <c r="BO299" s="23"/>
      <c r="BP299" s="23"/>
      <c r="BQ299" s="23"/>
      <c r="BR299" s="23"/>
      <c r="BS299" s="23"/>
      <c r="BT299" s="23"/>
      <c r="BU299" s="23"/>
      <c r="BV299" s="23"/>
      <c r="BW299" s="23"/>
      <c r="BX299" s="23"/>
      <c r="BY299" s="23"/>
      <c r="BZ299" s="23"/>
      <c r="CA299" s="23"/>
      <c r="CB299" s="23"/>
      <c r="CC299" s="23"/>
      <c r="CD299" s="23"/>
      <c r="CE299" s="23"/>
      <c r="CF299" s="23"/>
      <c r="CG299" s="23"/>
      <c r="CH299" s="23"/>
      <c r="CI299" s="23"/>
      <c r="CJ299" s="23"/>
      <c r="CK299" s="23"/>
      <c r="CL299" s="23"/>
      <c r="CM299" s="23"/>
      <c r="CN299" s="23"/>
      <c r="CO299" s="23"/>
      <c r="CP299" s="23"/>
      <c r="CQ299" s="23"/>
      <c r="CR299" s="23"/>
      <c r="CS299" s="23"/>
      <c r="CT299" s="23"/>
      <c r="CU299" s="23"/>
      <c r="CV299" s="23"/>
      <c r="CW299" s="23"/>
      <c r="CX299" s="23"/>
      <c r="CY299" s="23"/>
      <c r="CZ299" s="23"/>
      <c r="DA299" s="23"/>
      <c r="DB299" s="23"/>
      <c r="DC299" s="23"/>
      <c r="DD299" s="23"/>
      <c r="DE299" s="23"/>
      <c r="DF299" s="23"/>
      <c r="DG299" s="23"/>
      <c r="DH299" s="23"/>
      <c r="DI299" s="23"/>
      <c r="DJ299" s="23"/>
      <c r="DK299" s="23"/>
      <c r="DL299" s="23"/>
      <c r="DM299" s="23"/>
      <c r="DN299" s="23"/>
      <c r="DO299" s="23"/>
      <c r="DP299" s="23"/>
      <c r="DQ299" s="23"/>
      <c r="DR299" s="23"/>
      <c r="DS299" s="23"/>
      <c r="DT299" s="23"/>
      <c r="DU299" s="23"/>
      <c r="DV299" s="23"/>
      <c r="DW299" s="23"/>
      <c r="DX299" s="23"/>
      <c r="DY299" s="23"/>
      <c r="DZ299" s="23"/>
      <c r="EA299" s="23"/>
      <c r="EB299" s="23"/>
      <c r="EC299" s="23"/>
      <c r="ED299" s="23"/>
      <c r="EE299" s="23"/>
      <c r="EF299" s="23"/>
      <c r="EG299" s="23"/>
      <c r="EH299" s="23"/>
      <c r="EI299" s="23"/>
      <c r="EJ299" s="23"/>
      <c r="EK299" s="23"/>
      <c r="EL299" s="23"/>
      <c r="EM299" s="23"/>
      <c r="EN299" s="23"/>
      <c r="EO299" s="23"/>
      <c r="EP299" s="23"/>
      <c r="EQ299" s="23"/>
      <c r="ER299" s="23"/>
      <c r="ES299" s="23"/>
      <c r="ET299" s="23"/>
      <c r="EU299" s="23"/>
      <c r="EV299" s="23"/>
      <c r="EW299" s="23"/>
      <c r="EX299" s="23"/>
      <c r="EY299" s="23"/>
      <c r="EZ299" s="23"/>
      <c r="FA299" s="23"/>
      <c r="FB299" s="23"/>
      <c r="FC299" s="23"/>
      <c r="FD299" s="23"/>
      <c r="FE299" s="23"/>
      <c r="FF299" s="23"/>
      <c r="FG299" s="23"/>
      <c r="FH299" s="23"/>
      <c r="FI299" s="23"/>
      <c r="FJ299" s="23"/>
      <c r="FK299" s="23"/>
      <c r="FL299" s="23"/>
      <c r="FM299" s="23"/>
      <c r="FN299" s="23"/>
      <c r="FO299" s="23"/>
      <c r="FP299" s="23"/>
      <c r="FQ299" s="23"/>
      <c r="FR299" s="23"/>
      <c r="FS299" s="23"/>
      <c r="FT299" s="23"/>
      <c r="FU299" s="23"/>
      <c r="FV299" s="23"/>
      <c r="FW299" s="23"/>
      <c r="FX299" s="23"/>
      <c r="FY299" s="23"/>
      <c r="FZ299" s="23"/>
      <c r="GA299" s="23"/>
      <c r="GB299" s="23"/>
      <c r="GC299" s="23"/>
      <c r="GD299" s="23"/>
      <c r="GE299" s="23"/>
      <c r="GF299" s="23"/>
      <c r="GG299" s="23"/>
      <c r="GH299" s="23"/>
      <c r="GI299" s="23"/>
      <c r="GJ299" s="23"/>
      <c r="GK299" s="23"/>
      <c r="GL299" s="23"/>
      <c r="GM299" s="23"/>
      <c r="GN299" s="23"/>
      <c r="GO299" s="23"/>
      <c r="GP299" s="23"/>
      <c r="GQ299" s="23"/>
      <c r="GR299" s="23"/>
      <c r="GS299" s="23"/>
      <c r="GT299" s="23"/>
      <c r="GU299" s="23"/>
      <c r="GV299" s="23"/>
      <c r="GW299" s="23"/>
      <c r="GX299" s="23"/>
      <c r="GY299" s="23"/>
      <c r="GZ299" s="23"/>
      <c r="HA299" s="23"/>
      <c r="HB299" s="23"/>
      <c r="HC299" s="23"/>
      <c r="HD299" s="23"/>
      <c r="HE299" s="23"/>
      <c r="HF299" s="23"/>
      <c r="HG299" s="23"/>
      <c r="HH299" s="23"/>
      <c r="HI299" s="23"/>
      <c r="HJ299" s="23"/>
      <c r="HK299" s="23"/>
      <c r="HL299" s="23"/>
      <c r="HM299" s="23"/>
      <c r="HN299" s="23"/>
      <c r="HO299" s="23"/>
      <c r="HP299" s="23"/>
      <c r="HQ299" s="23"/>
      <c r="HR299" s="23"/>
      <c r="HS299" s="23"/>
      <c r="HT299" s="23"/>
      <c r="HU299" s="23"/>
      <c r="HV299" s="23"/>
      <c r="HW299" s="23"/>
    </row>
    <row r="300" spans="1:231" s="14" customFormat="1" ht="15" customHeight="1" thickBot="1">
      <c r="A300" s="608"/>
      <c r="B300" s="3720" t="s">
        <v>2183</v>
      </c>
      <c r="C300" s="3721" t="s">
        <v>4501</v>
      </c>
      <c r="D300" s="3721">
        <v>45467</v>
      </c>
      <c r="E300" s="2297">
        <v>45478</v>
      </c>
      <c r="F300" s="3748"/>
      <c r="G300" s="1236"/>
      <c r="H300" s="1236"/>
      <c r="I300" s="1236"/>
      <c r="J300" s="1236"/>
      <c r="K300" s="1236"/>
      <c r="L300" s="2124"/>
      <c r="M300" s="72"/>
      <c r="N300" s="72"/>
      <c r="O300" s="23"/>
      <c r="P300" s="23"/>
      <c r="Q300" s="23"/>
      <c r="R300" s="23"/>
      <c r="S300" s="23"/>
      <c r="T300" s="23"/>
      <c r="U300" s="23"/>
      <c r="V300" s="23"/>
      <c r="W300" s="23"/>
      <c r="X300" s="23"/>
      <c r="Y300" s="23"/>
      <c r="Z300" s="23"/>
      <c r="AA300" s="23"/>
      <c r="AB300" s="23"/>
      <c r="AC300" s="23"/>
      <c r="AD300" s="23"/>
      <c r="AE300" s="23"/>
      <c r="AF300" s="23"/>
      <c r="AG300" s="23"/>
      <c r="AH300" s="23"/>
      <c r="AI300" s="23"/>
      <c r="AJ300" s="23"/>
      <c r="AK300" s="23"/>
      <c r="AL300" s="23"/>
      <c r="AM300" s="23"/>
      <c r="AN300" s="23"/>
      <c r="AO300" s="23"/>
      <c r="AP300" s="23"/>
      <c r="AQ300" s="23"/>
      <c r="AR300" s="23"/>
      <c r="AS300" s="23"/>
      <c r="AT300" s="23"/>
      <c r="AU300" s="23"/>
      <c r="AV300" s="23"/>
      <c r="AW300" s="23"/>
      <c r="AX300" s="23"/>
      <c r="AY300" s="23"/>
      <c r="AZ300" s="23"/>
      <c r="BA300" s="23"/>
      <c r="BB300" s="23"/>
      <c r="BC300" s="23"/>
      <c r="BD300" s="23"/>
      <c r="BE300" s="23"/>
      <c r="BF300" s="23"/>
      <c r="BG300" s="23"/>
      <c r="BH300" s="23"/>
      <c r="BI300" s="23"/>
      <c r="BJ300" s="23"/>
      <c r="BK300" s="23"/>
      <c r="BL300" s="23"/>
      <c r="BM300" s="23"/>
      <c r="BN300" s="23"/>
      <c r="BO300" s="23"/>
      <c r="BP300" s="23"/>
      <c r="BQ300" s="23"/>
      <c r="BR300" s="23"/>
      <c r="BS300" s="23"/>
      <c r="BT300" s="23"/>
      <c r="BU300" s="23"/>
      <c r="BV300" s="23"/>
      <c r="BW300" s="23"/>
      <c r="BX300" s="23"/>
      <c r="BY300" s="23"/>
      <c r="BZ300" s="23"/>
      <c r="CA300" s="23"/>
      <c r="CB300" s="23"/>
      <c r="CC300" s="23"/>
      <c r="CD300" s="23"/>
      <c r="CE300" s="23"/>
      <c r="CF300" s="23"/>
      <c r="CG300" s="23"/>
      <c r="CH300" s="23"/>
      <c r="CI300" s="23"/>
      <c r="CJ300" s="23"/>
      <c r="CK300" s="23"/>
      <c r="CL300" s="23"/>
      <c r="CM300" s="23"/>
      <c r="CN300" s="23"/>
      <c r="CO300" s="23"/>
      <c r="CP300" s="23"/>
      <c r="CQ300" s="23"/>
      <c r="CR300" s="23"/>
      <c r="CS300" s="23"/>
      <c r="CT300" s="23"/>
      <c r="CU300" s="23"/>
      <c r="CV300" s="23"/>
      <c r="CW300" s="23"/>
      <c r="CX300" s="23"/>
      <c r="CY300" s="23"/>
      <c r="CZ300" s="23"/>
      <c r="DA300" s="23"/>
      <c r="DB300" s="23"/>
      <c r="DC300" s="23"/>
      <c r="DD300" s="23"/>
      <c r="DE300" s="23"/>
      <c r="DF300" s="23"/>
      <c r="DG300" s="23"/>
      <c r="DH300" s="23"/>
      <c r="DI300" s="23"/>
      <c r="DJ300" s="23"/>
      <c r="DK300" s="23"/>
      <c r="DL300" s="23"/>
      <c r="DM300" s="23"/>
      <c r="DN300" s="23"/>
      <c r="DO300" s="23"/>
      <c r="DP300" s="23"/>
      <c r="DQ300" s="23"/>
      <c r="DR300" s="23"/>
      <c r="DS300" s="23"/>
      <c r="DT300" s="23"/>
      <c r="DU300" s="23"/>
      <c r="DV300" s="23"/>
      <c r="DW300" s="23"/>
      <c r="DX300" s="23"/>
      <c r="DY300" s="23"/>
      <c r="DZ300" s="23"/>
      <c r="EA300" s="23"/>
      <c r="EB300" s="23"/>
      <c r="EC300" s="23"/>
      <c r="ED300" s="23"/>
      <c r="EE300" s="23"/>
      <c r="EF300" s="23"/>
      <c r="EG300" s="23"/>
      <c r="EH300" s="23"/>
      <c r="EI300" s="23"/>
      <c r="EJ300" s="23"/>
      <c r="EK300" s="23"/>
      <c r="EL300" s="23"/>
      <c r="EM300" s="23"/>
      <c r="EN300" s="23"/>
      <c r="EO300" s="23"/>
      <c r="EP300" s="23"/>
      <c r="EQ300" s="23"/>
      <c r="ER300" s="23"/>
      <c r="ES300" s="23"/>
      <c r="ET300" s="23"/>
      <c r="EU300" s="23"/>
      <c r="EV300" s="23"/>
      <c r="EW300" s="23"/>
      <c r="EX300" s="23"/>
      <c r="EY300" s="23"/>
      <c r="EZ300" s="23"/>
      <c r="FA300" s="23"/>
      <c r="FB300" s="23"/>
      <c r="FC300" s="23"/>
      <c r="FD300" s="23"/>
      <c r="FE300" s="23"/>
      <c r="FF300" s="23"/>
      <c r="FG300" s="23"/>
      <c r="FH300" s="23"/>
      <c r="FI300" s="23"/>
      <c r="FJ300" s="23"/>
      <c r="FK300" s="23"/>
      <c r="FL300" s="23"/>
      <c r="FM300" s="23"/>
      <c r="FN300" s="23"/>
      <c r="FO300" s="23"/>
      <c r="FP300" s="23"/>
      <c r="FQ300" s="23"/>
      <c r="FR300" s="23"/>
      <c r="FS300" s="23"/>
      <c r="FT300" s="23"/>
      <c r="FU300" s="23"/>
      <c r="FV300" s="23"/>
      <c r="FW300" s="23"/>
      <c r="FX300" s="23"/>
      <c r="FY300" s="23"/>
      <c r="FZ300" s="23"/>
      <c r="GA300" s="23"/>
      <c r="GB300" s="23"/>
      <c r="GC300" s="23"/>
      <c r="GD300" s="23"/>
      <c r="GE300" s="23"/>
      <c r="GF300" s="23"/>
      <c r="GG300" s="23"/>
      <c r="GH300" s="23"/>
      <c r="GI300" s="23"/>
      <c r="GJ300" s="23"/>
      <c r="GK300" s="23"/>
      <c r="GL300" s="23"/>
      <c r="GM300" s="23"/>
      <c r="GN300" s="23"/>
      <c r="GO300" s="23"/>
      <c r="GP300" s="23"/>
      <c r="GQ300" s="23"/>
      <c r="GR300" s="23"/>
      <c r="GS300" s="23"/>
      <c r="GT300" s="23"/>
      <c r="GU300" s="23"/>
      <c r="GV300" s="23"/>
      <c r="GW300" s="23"/>
      <c r="GX300" s="23"/>
      <c r="GY300" s="23"/>
      <c r="GZ300" s="23"/>
      <c r="HA300" s="23"/>
      <c r="HB300" s="23"/>
      <c r="HC300" s="23"/>
      <c r="HD300" s="23"/>
      <c r="HE300" s="23"/>
      <c r="HF300" s="23"/>
      <c r="HG300" s="23"/>
      <c r="HH300" s="23"/>
      <c r="HI300" s="23"/>
      <c r="HJ300" s="23"/>
      <c r="HK300" s="23"/>
      <c r="HL300" s="23"/>
      <c r="HM300" s="23"/>
      <c r="HN300" s="23"/>
      <c r="HO300" s="23"/>
      <c r="HP300" s="23"/>
      <c r="HQ300" s="23"/>
      <c r="HR300" s="23"/>
      <c r="HS300" s="23"/>
      <c r="HT300" s="23"/>
      <c r="HU300" s="23"/>
      <c r="HV300" s="23"/>
      <c r="HW300" s="23"/>
    </row>
    <row r="301" spans="1:231" s="14" customFormat="1" ht="15" customHeight="1" thickTop="1">
      <c r="A301" s="608"/>
      <c r="B301" s="1128" t="s">
        <v>2119</v>
      </c>
      <c r="C301" s="1129" t="s">
        <v>4506</v>
      </c>
      <c r="D301" s="1129">
        <v>45480</v>
      </c>
      <c r="E301" s="1231">
        <f>D301+11</f>
        <v>45491</v>
      </c>
      <c r="F301" s="3747" t="s">
        <v>5118</v>
      </c>
      <c r="G301" s="1233" t="s">
        <v>4947</v>
      </c>
      <c r="H301" s="1233">
        <f>H299+7</f>
        <v>45499</v>
      </c>
      <c r="I301" s="1169">
        <f>H301+26</f>
        <v>45525</v>
      </c>
      <c r="J301" s="1169">
        <f>H301+31</f>
        <v>45530</v>
      </c>
      <c r="K301" s="1169">
        <f>H301+34</f>
        <v>45533</v>
      </c>
      <c r="L301" s="2124"/>
      <c r="M301" s="72"/>
      <c r="N301" s="72"/>
      <c r="O301" s="23"/>
      <c r="P301" s="23"/>
      <c r="Q301" s="23"/>
      <c r="R301" s="23"/>
      <c r="S301" s="23"/>
      <c r="T301" s="23"/>
      <c r="U301" s="23"/>
      <c r="V301" s="23"/>
      <c r="W301" s="23"/>
      <c r="X301" s="23"/>
      <c r="Y301" s="23"/>
      <c r="Z301" s="23"/>
      <c r="AA301" s="23"/>
      <c r="AB301" s="23"/>
      <c r="AC301" s="23"/>
      <c r="AD301" s="23"/>
      <c r="AE301" s="23"/>
      <c r="AF301" s="23"/>
      <c r="AG301" s="23"/>
      <c r="AH301" s="23"/>
      <c r="AI301" s="23"/>
      <c r="AJ301" s="23"/>
      <c r="AK301" s="23"/>
      <c r="AL301" s="23"/>
      <c r="AM301" s="23"/>
      <c r="AN301" s="23"/>
      <c r="AO301" s="23"/>
      <c r="AP301" s="23"/>
      <c r="AQ301" s="23"/>
      <c r="AR301" s="23"/>
      <c r="AS301" s="23"/>
      <c r="AT301" s="23"/>
      <c r="AU301" s="23"/>
      <c r="AV301" s="23"/>
      <c r="AW301" s="23"/>
      <c r="AX301" s="23"/>
      <c r="AY301" s="23"/>
      <c r="AZ301" s="23"/>
      <c r="BA301" s="23"/>
      <c r="BB301" s="23"/>
      <c r="BC301" s="23"/>
      <c r="BD301" s="23"/>
      <c r="BE301" s="23"/>
      <c r="BF301" s="23"/>
      <c r="BG301" s="23"/>
      <c r="BH301" s="23"/>
      <c r="BI301" s="23"/>
      <c r="BJ301" s="23"/>
      <c r="BK301" s="23"/>
      <c r="BL301" s="23"/>
      <c r="BM301" s="23"/>
      <c r="BN301" s="23"/>
      <c r="BO301" s="23"/>
      <c r="BP301" s="23"/>
      <c r="BQ301" s="23"/>
      <c r="BR301" s="23"/>
      <c r="BS301" s="23"/>
      <c r="BT301" s="23"/>
      <c r="BU301" s="23"/>
      <c r="BV301" s="23"/>
      <c r="BW301" s="23"/>
      <c r="BX301" s="23"/>
      <c r="BY301" s="23"/>
      <c r="BZ301" s="23"/>
      <c r="CA301" s="23"/>
      <c r="CB301" s="23"/>
      <c r="CC301" s="23"/>
      <c r="CD301" s="23"/>
      <c r="CE301" s="23"/>
      <c r="CF301" s="23"/>
      <c r="CG301" s="23"/>
      <c r="CH301" s="23"/>
      <c r="CI301" s="23"/>
      <c r="CJ301" s="23"/>
      <c r="CK301" s="23"/>
      <c r="CL301" s="23"/>
      <c r="CM301" s="23"/>
      <c r="CN301" s="23"/>
      <c r="CO301" s="23"/>
      <c r="CP301" s="23"/>
      <c r="CQ301" s="23"/>
      <c r="CR301" s="23"/>
      <c r="CS301" s="23"/>
      <c r="CT301" s="23"/>
      <c r="CU301" s="23"/>
      <c r="CV301" s="23"/>
      <c r="CW301" s="23"/>
      <c r="CX301" s="23"/>
      <c r="CY301" s="23"/>
      <c r="CZ301" s="23"/>
      <c r="DA301" s="23"/>
      <c r="DB301" s="23"/>
      <c r="DC301" s="23"/>
      <c r="DD301" s="23"/>
      <c r="DE301" s="23"/>
      <c r="DF301" s="23"/>
      <c r="DG301" s="23"/>
      <c r="DH301" s="23"/>
      <c r="DI301" s="23"/>
      <c r="DJ301" s="23"/>
      <c r="DK301" s="23"/>
      <c r="DL301" s="23"/>
      <c r="DM301" s="23"/>
      <c r="DN301" s="23"/>
      <c r="DO301" s="23"/>
      <c r="DP301" s="23"/>
      <c r="DQ301" s="23"/>
      <c r="DR301" s="23"/>
      <c r="DS301" s="23"/>
      <c r="DT301" s="23"/>
      <c r="DU301" s="23"/>
      <c r="DV301" s="23"/>
      <c r="DW301" s="23"/>
      <c r="DX301" s="23"/>
      <c r="DY301" s="23"/>
      <c r="DZ301" s="23"/>
      <c r="EA301" s="23"/>
      <c r="EB301" s="23"/>
      <c r="EC301" s="23"/>
      <c r="ED301" s="23"/>
      <c r="EE301" s="23"/>
      <c r="EF301" s="23"/>
      <c r="EG301" s="23"/>
      <c r="EH301" s="23"/>
      <c r="EI301" s="23"/>
      <c r="EJ301" s="23"/>
      <c r="EK301" s="23"/>
      <c r="EL301" s="23"/>
      <c r="EM301" s="23"/>
      <c r="EN301" s="23"/>
      <c r="EO301" s="23"/>
      <c r="EP301" s="23"/>
      <c r="EQ301" s="23"/>
      <c r="ER301" s="23"/>
      <c r="ES301" s="23"/>
      <c r="ET301" s="23"/>
      <c r="EU301" s="23"/>
      <c r="EV301" s="23"/>
      <c r="EW301" s="23"/>
      <c r="EX301" s="23"/>
      <c r="EY301" s="23"/>
      <c r="EZ301" s="23"/>
      <c r="FA301" s="23"/>
      <c r="FB301" s="23"/>
      <c r="FC301" s="23"/>
      <c r="FD301" s="23"/>
      <c r="FE301" s="23"/>
      <c r="FF301" s="23"/>
      <c r="FG301" s="23"/>
      <c r="FH301" s="23"/>
      <c r="FI301" s="23"/>
      <c r="FJ301" s="23"/>
      <c r="FK301" s="23"/>
      <c r="FL301" s="23"/>
      <c r="FM301" s="23"/>
      <c r="FN301" s="23"/>
      <c r="FO301" s="23"/>
      <c r="FP301" s="23"/>
      <c r="FQ301" s="23"/>
      <c r="FR301" s="23"/>
      <c r="FS301" s="23"/>
      <c r="FT301" s="23"/>
      <c r="FU301" s="23"/>
      <c r="FV301" s="23"/>
      <c r="FW301" s="23"/>
      <c r="FX301" s="23"/>
      <c r="FY301" s="23"/>
      <c r="FZ301" s="23"/>
      <c r="GA301" s="23"/>
      <c r="GB301" s="23"/>
      <c r="GC301" s="23"/>
      <c r="GD301" s="23"/>
      <c r="GE301" s="23"/>
      <c r="GF301" s="23"/>
      <c r="GG301" s="23"/>
      <c r="GH301" s="23"/>
      <c r="GI301" s="23"/>
      <c r="GJ301" s="23"/>
      <c r="GK301" s="23"/>
      <c r="GL301" s="23"/>
      <c r="GM301" s="23"/>
      <c r="GN301" s="23"/>
      <c r="GO301" s="23"/>
      <c r="GP301" s="23"/>
      <c r="GQ301" s="23"/>
      <c r="GR301" s="23"/>
      <c r="GS301" s="23"/>
      <c r="GT301" s="23"/>
      <c r="GU301" s="23"/>
      <c r="GV301" s="23"/>
      <c r="GW301" s="23"/>
      <c r="GX301" s="23"/>
      <c r="GY301" s="23"/>
      <c r="GZ301" s="23"/>
      <c r="HA301" s="23"/>
      <c r="HB301" s="23"/>
      <c r="HC301" s="23"/>
      <c r="HD301" s="23"/>
      <c r="HE301" s="23"/>
      <c r="HF301" s="23"/>
      <c r="HG301" s="23"/>
      <c r="HH301" s="23"/>
      <c r="HI301" s="23"/>
      <c r="HJ301" s="23"/>
      <c r="HK301" s="23"/>
      <c r="HL301" s="23"/>
      <c r="HM301" s="23"/>
      <c r="HN301" s="23"/>
      <c r="HO301" s="23"/>
      <c r="HP301" s="23"/>
      <c r="HQ301" s="23"/>
      <c r="HR301" s="23"/>
      <c r="HS301" s="23"/>
      <c r="HT301" s="23"/>
      <c r="HU301" s="23"/>
      <c r="HV301" s="23"/>
      <c r="HW301" s="23"/>
    </row>
    <row r="302" spans="1:231" s="14" customFormat="1" ht="15" customHeight="1" thickBot="1">
      <c r="A302" s="608"/>
      <c r="B302" s="1477"/>
      <c r="C302" s="1478"/>
      <c r="D302" s="1478"/>
      <c r="E302" s="1307"/>
      <c r="F302" s="3748"/>
      <c r="G302" s="1236"/>
      <c r="H302" s="1236"/>
      <c r="I302" s="1236"/>
      <c r="J302" s="1236"/>
      <c r="K302" s="1236"/>
      <c r="L302" s="2124"/>
      <c r="M302" s="72"/>
      <c r="N302" s="72"/>
      <c r="O302" s="23"/>
      <c r="P302" s="23"/>
      <c r="Q302" s="23"/>
      <c r="R302" s="23"/>
      <c r="S302" s="23"/>
      <c r="T302" s="23"/>
      <c r="U302" s="23"/>
      <c r="V302" s="23"/>
      <c r="W302" s="23"/>
      <c r="X302" s="23"/>
      <c r="Y302" s="23"/>
      <c r="Z302" s="23"/>
      <c r="AA302" s="23"/>
      <c r="AB302" s="23"/>
      <c r="AC302" s="23"/>
      <c r="AD302" s="23"/>
      <c r="AE302" s="23"/>
      <c r="AF302" s="23"/>
      <c r="AG302" s="23"/>
      <c r="AH302" s="23"/>
      <c r="AI302" s="23"/>
      <c r="AJ302" s="23"/>
      <c r="AK302" s="23"/>
      <c r="AL302" s="23"/>
      <c r="AM302" s="23"/>
      <c r="AN302" s="23"/>
      <c r="AO302" s="23"/>
      <c r="AP302" s="23"/>
      <c r="AQ302" s="23"/>
      <c r="AR302" s="23"/>
      <c r="AS302" s="23"/>
      <c r="AT302" s="23"/>
      <c r="AU302" s="23"/>
      <c r="AV302" s="23"/>
      <c r="AW302" s="23"/>
      <c r="AX302" s="23"/>
      <c r="AY302" s="23"/>
      <c r="AZ302" s="23"/>
      <c r="BA302" s="23"/>
      <c r="BB302" s="23"/>
      <c r="BC302" s="23"/>
      <c r="BD302" s="23"/>
      <c r="BE302" s="23"/>
      <c r="BF302" s="23"/>
      <c r="BG302" s="23"/>
      <c r="BH302" s="23"/>
      <c r="BI302" s="23"/>
      <c r="BJ302" s="23"/>
      <c r="BK302" s="23"/>
      <c r="BL302" s="23"/>
      <c r="BM302" s="23"/>
      <c r="BN302" s="23"/>
      <c r="BO302" s="23"/>
      <c r="BP302" s="23"/>
      <c r="BQ302" s="23"/>
      <c r="BR302" s="23"/>
      <c r="BS302" s="23"/>
      <c r="BT302" s="23"/>
      <c r="BU302" s="23"/>
      <c r="BV302" s="23"/>
      <c r="BW302" s="23"/>
      <c r="BX302" s="23"/>
      <c r="BY302" s="23"/>
      <c r="BZ302" s="23"/>
      <c r="CA302" s="23"/>
      <c r="CB302" s="23"/>
      <c r="CC302" s="23"/>
      <c r="CD302" s="23"/>
      <c r="CE302" s="23"/>
      <c r="CF302" s="23"/>
      <c r="CG302" s="23"/>
      <c r="CH302" s="23"/>
      <c r="CI302" s="23"/>
      <c r="CJ302" s="23"/>
      <c r="CK302" s="23"/>
      <c r="CL302" s="23"/>
      <c r="CM302" s="23"/>
      <c r="CN302" s="23"/>
      <c r="CO302" s="23"/>
      <c r="CP302" s="23"/>
      <c r="CQ302" s="23"/>
      <c r="CR302" s="23"/>
      <c r="CS302" s="23"/>
      <c r="CT302" s="23"/>
      <c r="CU302" s="23"/>
      <c r="CV302" s="23"/>
      <c r="CW302" s="23"/>
      <c r="CX302" s="23"/>
      <c r="CY302" s="23"/>
      <c r="CZ302" s="23"/>
      <c r="DA302" s="23"/>
      <c r="DB302" s="23"/>
      <c r="DC302" s="23"/>
      <c r="DD302" s="23"/>
      <c r="DE302" s="23"/>
      <c r="DF302" s="23"/>
      <c r="DG302" s="23"/>
      <c r="DH302" s="23"/>
      <c r="DI302" s="23"/>
      <c r="DJ302" s="23"/>
      <c r="DK302" s="23"/>
      <c r="DL302" s="23"/>
      <c r="DM302" s="23"/>
      <c r="DN302" s="23"/>
      <c r="DO302" s="23"/>
      <c r="DP302" s="23"/>
      <c r="DQ302" s="23"/>
      <c r="DR302" s="23"/>
      <c r="DS302" s="23"/>
      <c r="DT302" s="23"/>
      <c r="DU302" s="23"/>
      <c r="DV302" s="23"/>
      <c r="DW302" s="23"/>
      <c r="DX302" s="23"/>
      <c r="DY302" s="23"/>
      <c r="DZ302" s="23"/>
      <c r="EA302" s="23"/>
      <c r="EB302" s="23"/>
      <c r="EC302" s="23"/>
      <c r="ED302" s="23"/>
      <c r="EE302" s="23"/>
      <c r="EF302" s="23"/>
      <c r="EG302" s="23"/>
      <c r="EH302" s="23"/>
      <c r="EI302" s="23"/>
      <c r="EJ302" s="23"/>
      <c r="EK302" s="23"/>
      <c r="EL302" s="23"/>
      <c r="EM302" s="23"/>
      <c r="EN302" s="23"/>
      <c r="EO302" s="23"/>
      <c r="EP302" s="23"/>
      <c r="EQ302" s="23"/>
      <c r="ER302" s="23"/>
      <c r="ES302" s="23"/>
      <c r="ET302" s="23"/>
      <c r="EU302" s="23"/>
      <c r="EV302" s="23"/>
      <c r="EW302" s="23"/>
      <c r="EX302" s="23"/>
      <c r="EY302" s="23"/>
      <c r="EZ302" s="23"/>
      <c r="FA302" s="23"/>
      <c r="FB302" s="23"/>
      <c r="FC302" s="23"/>
      <c r="FD302" s="23"/>
      <c r="FE302" s="23"/>
      <c r="FF302" s="23"/>
      <c r="FG302" s="23"/>
      <c r="FH302" s="23"/>
      <c r="FI302" s="23"/>
      <c r="FJ302" s="23"/>
      <c r="FK302" s="23"/>
      <c r="FL302" s="23"/>
      <c r="FM302" s="23"/>
      <c r="FN302" s="23"/>
      <c r="FO302" s="23"/>
      <c r="FP302" s="23"/>
      <c r="FQ302" s="23"/>
      <c r="FR302" s="23"/>
      <c r="FS302" s="23"/>
      <c r="FT302" s="23"/>
      <c r="FU302" s="23"/>
      <c r="FV302" s="23"/>
      <c r="FW302" s="23"/>
      <c r="FX302" s="23"/>
      <c r="FY302" s="23"/>
      <c r="FZ302" s="23"/>
      <c r="GA302" s="23"/>
      <c r="GB302" s="23"/>
      <c r="GC302" s="23"/>
      <c r="GD302" s="23"/>
      <c r="GE302" s="23"/>
      <c r="GF302" s="23"/>
      <c r="GG302" s="23"/>
      <c r="GH302" s="23"/>
      <c r="GI302" s="23"/>
      <c r="GJ302" s="23"/>
      <c r="GK302" s="23"/>
      <c r="GL302" s="23"/>
      <c r="GM302" s="23"/>
      <c r="GN302" s="23"/>
      <c r="GO302" s="23"/>
      <c r="GP302" s="23"/>
      <c r="GQ302" s="23"/>
      <c r="GR302" s="23"/>
      <c r="GS302" s="23"/>
      <c r="GT302" s="23"/>
      <c r="GU302" s="23"/>
      <c r="GV302" s="23"/>
      <c r="GW302" s="23"/>
      <c r="GX302" s="23"/>
      <c r="GY302" s="23"/>
      <c r="GZ302" s="23"/>
      <c r="HA302" s="23"/>
      <c r="HB302" s="23"/>
      <c r="HC302" s="23"/>
      <c r="HD302" s="23"/>
      <c r="HE302" s="23"/>
      <c r="HF302" s="23"/>
      <c r="HG302" s="23"/>
      <c r="HH302" s="23"/>
      <c r="HI302" s="23"/>
      <c r="HJ302" s="23"/>
      <c r="HK302" s="23"/>
      <c r="HL302" s="23"/>
      <c r="HM302" s="23"/>
      <c r="HN302" s="23"/>
      <c r="HO302" s="23"/>
      <c r="HP302" s="23"/>
      <c r="HQ302" s="23"/>
      <c r="HR302" s="23"/>
      <c r="HS302" s="23"/>
      <c r="HT302" s="23"/>
      <c r="HU302" s="23"/>
      <c r="HV302" s="23"/>
      <c r="HW302" s="23"/>
    </row>
    <row r="303" spans="1:231" s="14" customFormat="1" ht="15" customHeight="1" thickTop="1">
      <c r="A303" s="608"/>
      <c r="B303" s="1128" t="s">
        <v>4354</v>
      </c>
      <c r="C303" s="1129" t="s">
        <v>4355</v>
      </c>
      <c r="D303" s="1129">
        <v>45488</v>
      </c>
      <c r="E303" s="1366">
        <f>D303+11</f>
        <v>45499</v>
      </c>
      <c r="F303" s="2779" t="s">
        <v>5119</v>
      </c>
      <c r="G303" s="1233" t="s">
        <v>5120</v>
      </c>
      <c r="H303" s="1233">
        <f>H301+7</f>
        <v>45506</v>
      </c>
      <c r="I303" s="1169">
        <f>H303+26</f>
        <v>45532</v>
      </c>
      <c r="J303" s="1169">
        <f>H303+31</f>
        <v>45537</v>
      </c>
      <c r="K303" s="1169">
        <f>H303+34</f>
        <v>45540</v>
      </c>
      <c r="L303" s="2124"/>
      <c r="M303" s="72"/>
      <c r="N303" s="72"/>
      <c r="O303" s="23"/>
      <c r="P303" s="23"/>
      <c r="Q303" s="23"/>
      <c r="R303" s="23"/>
      <c r="S303" s="23"/>
      <c r="T303" s="23"/>
      <c r="U303" s="23"/>
      <c r="V303" s="23"/>
      <c r="W303" s="23"/>
      <c r="X303" s="23"/>
      <c r="Y303" s="23"/>
      <c r="Z303" s="23"/>
      <c r="AA303" s="23"/>
      <c r="AB303" s="23"/>
      <c r="AC303" s="23"/>
      <c r="AD303" s="23"/>
      <c r="AE303" s="23"/>
      <c r="AF303" s="23"/>
      <c r="AG303" s="23"/>
      <c r="AH303" s="23"/>
      <c r="AI303" s="23"/>
      <c r="AJ303" s="23"/>
      <c r="AK303" s="23"/>
      <c r="AL303" s="23"/>
      <c r="AM303" s="23"/>
      <c r="AN303" s="23"/>
      <c r="AO303" s="23"/>
      <c r="AP303" s="23"/>
      <c r="AQ303" s="23"/>
      <c r="AR303" s="23"/>
      <c r="AS303" s="23"/>
      <c r="AT303" s="23"/>
      <c r="AU303" s="23"/>
      <c r="AV303" s="23"/>
      <c r="AW303" s="23"/>
      <c r="AX303" s="23"/>
      <c r="AY303" s="23"/>
      <c r="AZ303" s="23"/>
      <c r="BA303" s="23"/>
      <c r="BB303" s="23"/>
      <c r="BC303" s="23"/>
      <c r="BD303" s="23"/>
      <c r="BE303" s="23"/>
      <c r="BF303" s="23"/>
      <c r="BG303" s="23"/>
      <c r="BH303" s="23"/>
      <c r="BI303" s="23"/>
      <c r="BJ303" s="23"/>
      <c r="BK303" s="23"/>
      <c r="BL303" s="23"/>
      <c r="BM303" s="23"/>
      <c r="BN303" s="23"/>
      <c r="BO303" s="23"/>
      <c r="BP303" s="23"/>
      <c r="BQ303" s="23"/>
      <c r="BR303" s="23"/>
      <c r="BS303" s="23"/>
      <c r="BT303" s="23"/>
      <c r="BU303" s="23"/>
      <c r="BV303" s="23"/>
      <c r="BW303" s="23"/>
      <c r="BX303" s="23"/>
      <c r="BY303" s="23"/>
      <c r="BZ303" s="23"/>
      <c r="CA303" s="23"/>
      <c r="CB303" s="23"/>
      <c r="CC303" s="23"/>
      <c r="CD303" s="23"/>
      <c r="CE303" s="23"/>
      <c r="CF303" s="23"/>
      <c r="CG303" s="23"/>
      <c r="CH303" s="23"/>
      <c r="CI303" s="23"/>
      <c r="CJ303" s="23"/>
      <c r="CK303" s="23"/>
      <c r="CL303" s="23"/>
      <c r="CM303" s="23"/>
      <c r="CN303" s="23"/>
      <c r="CO303" s="23"/>
      <c r="CP303" s="23"/>
      <c r="CQ303" s="23"/>
      <c r="CR303" s="23"/>
      <c r="CS303" s="23"/>
      <c r="CT303" s="23"/>
      <c r="CU303" s="23"/>
      <c r="CV303" s="23"/>
      <c r="CW303" s="23"/>
      <c r="CX303" s="23"/>
      <c r="CY303" s="23"/>
      <c r="CZ303" s="23"/>
      <c r="DA303" s="23"/>
      <c r="DB303" s="23"/>
      <c r="DC303" s="23"/>
      <c r="DD303" s="23"/>
      <c r="DE303" s="23"/>
      <c r="DF303" s="23"/>
      <c r="DG303" s="23"/>
      <c r="DH303" s="23"/>
      <c r="DI303" s="23"/>
      <c r="DJ303" s="23"/>
      <c r="DK303" s="23"/>
      <c r="DL303" s="23"/>
      <c r="DM303" s="23"/>
      <c r="DN303" s="23"/>
      <c r="DO303" s="23"/>
      <c r="DP303" s="23"/>
      <c r="DQ303" s="23"/>
      <c r="DR303" s="23"/>
      <c r="DS303" s="23"/>
      <c r="DT303" s="23"/>
      <c r="DU303" s="23"/>
      <c r="DV303" s="23"/>
      <c r="DW303" s="23"/>
      <c r="DX303" s="23"/>
      <c r="DY303" s="23"/>
      <c r="DZ303" s="23"/>
      <c r="EA303" s="23"/>
      <c r="EB303" s="23"/>
      <c r="EC303" s="23"/>
      <c r="ED303" s="23"/>
      <c r="EE303" s="23"/>
      <c r="EF303" s="23"/>
      <c r="EG303" s="23"/>
      <c r="EH303" s="23"/>
      <c r="EI303" s="23"/>
      <c r="EJ303" s="23"/>
      <c r="EK303" s="23"/>
      <c r="EL303" s="23"/>
      <c r="EM303" s="23"/>
      <c r="EN303" s="23"/>
      <c r="EO303" s="23"/>
      <c r="EP303" s="23"/>
      <c r="EQ303" s="23"/>
      <c r="ER303" s="23"/>
      <c r="ES303" s="23"/>
      <c r="ET303" s="23"/>
      <c r="EU303" s="23"/>
      <c r="EV303" s="23"/>
      <c r="EW303" s="23"/>
      <c r="EX303" s="23"/>
      <c r="EY303" s="23"/>
      <c r="EZ303" s="23"/>
      <c r="FA303" s="23"/>
      <c r="FB303" s="23"/>
      <c r="FC303" s="23"/>
      <c r="FD303" s="23"/>
      <c r="FE303" s="23"/>
      <c r="FF303" s="23"/>
      <c r="FG303" s="23"/>
      <c r="FH303" s="23"/>
      <c r="FI303" s="23"/>
      <c r="FJ303" s="23"/>
      <c r="FK303" s="23"/>
      <c r="FL303" s="23"/>
      <c r="FM303" s="23"/>
      <c r="FN303" s="23"/>
      <c r="FO303" s="23"/>
      <c r="FP303" s="23"/>
      <c r="FQ303" s="23"/>
      <c r="FR303" s="23"/>
      <c r="FS303" s="23"/>
      <c r="FT303" s="23"/>
      <c r="FU303" s="23"/>
      <c r="FV303" s="23"/>
      <c r="FW303" s="23"/>
      <c r="FX303" s="23"/>
      <c r="FY303" s="23"/>
      <c r="FZ303" s="23"/>
      <c r="GA303" s="23"/>
      <c r="GB303" s="23"/>
      <c r="GC303" s="23"/>
      <c r="GD303" s="23"/>
      <c r="GE303" s="23"/>
      <c r="GF303" s="23"/>
      <c r="GG303" s="23"/>
      <c r="GH303" s="23"/>
      <c r="GI303" s="23"/>
      <c r="GJ303" s="23"/>
      <c r="GK303" s="23"/>
      <c r="GL303" s="23"/>
      <c r="GM303" s="23"/>
      <c r="GN303" s="23"/>
      <c r="GO303" s="23"/>
      <c r="GP303" s="23"/>
      <c r="GQ303" s="23"/>
      <c r="GR303" s="23"/>
      <c r="GS303" s="23"/>
      <c r="GT303" s="23"/>
      <c r="GU303" s="23"/>
      <c r="GV303" s="23"/>
      <c r="GW303" s="23"/>
      <c r="GX303" s="23"/>
      <c r="GY303" s="23"/>
      <c r="GZ303" s="23"/>
      <c r="HA303" s="23"/>
      <c r="HB303" s="23"/>
      <c r="HC303" s="23"/>
      <c r="HD303" s="23"/>
      <c r="HE303" s="23"/>
      <c r="HF303" s="23"/>
      <c r="HG303" s="23"/>
      <c r="HH303" s="23"/>
      <c r="HI303" s="23"/>
      <c r="HJ303" s="23"/>
      <c r="HK303" s="23"/>
      <c r="HL303" s="23"/>
      <c r="HM303" s="23"/>
      <c r="HN303" s="23"/>
      <c r="HO303" s="23"/>
      <c r="HP303" s="23"/>
      <c r="HQ303" s="23"/>
      <c r="HR303" s="23"/>
      <c r="HS303" s="23"/>
      <c r="HT303" s="23"/>
      <c r="HU303" s="23"/>
      <c r="HV303" s="23"/>
      <c r="HW303" s="23"/>
    </row>
    <row r="304" spans="1:231" s="14" customFormat="1" ht="15" customHeight="1" thickBot="1">
      <c r="A304" s="608"/>
      <c r="B304" s="1477"/>
      <c r="C304" s="1478"/>
      <c r="D304" s="1478"/>
      <c r="E304" s="2278"/>
      <c r="F304" s="3078"/>
      <c r="G304" s="1236"/>
      <c r="H304" s="1236"/>
      <c r="I304" s="1236"/>
      <c r="J304" s="1236"/>
      <c r="K304" s="1236"/>
      <c r="L304" s="2124"/>
      <c r="M304" s="72"/>
      <c r="N304" s="72"/>
      <c r="O304" s="23"/>
      <c r="P304" s="23"/>
      <c r="Q304" s="23"/>
      <c r="R304" s="23"/>
      <c r="S304" s="23"/>
      <c r="T304" s="23"/>
      <c r="U304" s="23"/>
      <c r="V304" s="23"/>
      <c r="W304" s="23"/>
      <c r="X304" s="23"/>
      <c r="Y304" s="23"/>
      <c r="Z304" s="23"/>
      <c r="AA304" s="23"/>
      <c r="AB304" s="23"/>
      <c r="AC304" s="23"/>
      <c r="AD304" s="23"/>
      <c r="AE304" s="23"/>
      <c r="AF304" s="23"/>
      <c r="AG304" s="23"/>
      <c r="AH304" s="23"/>
      <c r="AI304" s="23"/>
      <c r="AJ304" s="23"/>
      <c r="AK304" s="23"/>
      <c r="AL304" s="23"/>
      <c r="AM304" s="23"/>
      <c r="AN304" s="23"/>
      <c r="AO304" s="23"/>
      <c r="AP304" s="23"/>
      <c r="AQ304" s="23"/>
      <c r="AR304" s="23"/>
      <c r="AS304" s="23"/>
      <c r="AT304" s="23"/>
      <c r="AU304" s="23"/>
      <c r="AV304" s="23"/>
      <c r="AW304" s="23"/>
      <c r="AX304" s="23"/>
      <c r="AY304" s="23"/>
      <c r="AZ304" s="23"/>
      <c r="BA304" s="23"/>
      <c r="BB304" s="23"/>
      <c r="BC304" s="23"/>
      <c r="BD304" s="23"/>
      <c r="BE304" s="23"/>
      <c r="BF304" s="23"/>
      <c r="BG304" s="23"/>
      <c r="BH304" s="23"/>
      <c r="BI304" s="23"/>
      <c r="BJ304" s="23"/>
      <c r="BK304" s="23"/>
      <c r="BL304" s="23"/>
      <c r="BM304" s="23"/>
      <c r="BN304" s="23"/>
      <c r="BO304" s="23"/>
      <c r="BP304" s="23"/>
      <c r="BQ304" s="23"/>
      <c r="BR304" s="23"/>
      <c r="BS304" s="23"/>
      <c r="BT304" s="23"/>
      <c r="BU304" s="23"/>
      <c r="BV304" s="23"/>
      <c r="BW304" s="23"/>
      <c r="BX304" s="23"/>
      <c r="BY304" s="23"/>
      <c r="BZ304" s="23"/>
      <c r="CA304" s="23"/>
      <c r="CB304" s="23"/>
      <c r="CC304" s="23"/>
      <c r="CD304" s="23"/>
      <c r="CE304" s="23"/>
      <c r="CF304" s="23"/>
      <c r="CG304" s="23"/>
      <c r="CH304" s="23"/>
      <c r="CI304" s="23"/>
      <c r="CJ304" s="23"/>
      <c r="CK304" s="23"/>
      <c r="CL304" s="23"/>
      <c r="CM304" s="23"/>
      <c r="CN304" s="23"/>
      <c r="CO304" s="23"/>
      <c r="CP304" s="23"/>
      <c r="CQ304" s="23"/>
      <c r="CR304" s="23"/>
      <c r="CS304" s="23"/>
      <c r="CT304" s="23"/>
      <c r="CU304" s="23"/>
      <c r="CV304" s="23"/>
      <c r="CW304" s="23"/>
      <c r="CX304" s="23"/>
      <c r="CY304" s="23"/>
      <c r="CZ304" s="23"/>
      <c r="DA304" s="23"/>
      <c r="DB304" s="23"/>
      <c r="DC304" s="23"/>
      <c r="DD304" s="23"/>
      <c r="DE304" s="23"/>
      <c r="DF304" s="23"/>
      <c r="DG304" s="23"/>
      <c r="DH304" s="23"/>
      <c r="DI304" s="23"/>
      <c r="DJ304" s="23"/>
      <c r="DK304" s="23"/>
      <c r="DL304" s="23"/>
      <c r="DM304" s="23"/>
      <c r="DN304" s="23"/>
      <c r="DO304" s="23"/>
      <c r="DP304" s="23"/>
      <c r="DQ304" s="23"/>
      <c r="DR304" s="23"/>
      <c r="DS304" s="23"/>
      <c r="DT304" s="23"/>
      <c r="DU304" s="23"/>
      <c r="DV304" s="23"/>
      <c r="DW304" s="23"/>
      <c r="DX304" s="23"/>
      <c r="DY304" s="23"/>
      <c r="DZ304" s="23"/>
      <c r="EA304" s="23"/>
      <c r="EB304" s="23"/>
      <c r="EC304" s="23"/>
      <c r="ED304" s="23"/>
      <c r="EE304" s="23"/>
      <c r="EF304" s="23"/>
      <c r="EG304" s="23"/>
      <c r="EH304" s="23"/>
      <c r="EI304" s="23"/>
      <c r="EJ304" s="23"/>
      <c r="EK304" s="23"/>
      <c r="EL304" s="23"/>
      <c r="EM304" s="23"/>
      <c r="EN304" s="23"/>
      <c r="EO304" s="23"/>
      <c r="EP304" s="23"/>
      <c r="EQ304" s="23"/>
      <c r="ER304" s="23"/>
      <c r="ES304" s="23"/>
      <c r="ET304" s="23"/>
      <c r="EU304" s="23"/>
      <c r="EV304" s="23"/>
      <c r="EW304" s="23"/>
      <c r="EX304" s="23"/>
      <c r="EY304" s="23"/>
      <c r="EZ304" s="23"/>
      <c r="FA304" s="23"/>
      <c r="FB304" s="23"/>
      <c r="FC304" s="23"/>
      <c r="FD304" s="23"/>
      <c r="FE304" s="23"/>
      <c r="FF304" s="23"/>
      <c r="FG304" s="23"/>
      <c r="FH304" s="23"/>
      <c r="FI304" s="23"/>
      <c r="FJ304" s="23"/>
      <c r="FK304" s="23"/>
      <c r="FL304" s="23"/>
      <c r="FM304" s="23"/>
      <c r="FN304" s="23"/>
      <c r="FO304" s="23"/>
      <c r="FP304" s="23"/>
      <c r="FQ304" s="23"/>
      <c r="FR304" s="23"/>
      <c r="FS304" s="23"/>
      <c r="FT304" s="23"/>
      <c r="FU304" s="23"/>
      <c r="FV304" s="23"/>
      <c r="FW304" s="23"/>
      <c r="FX304" s="23"/>
      <c r="FY304" s="23"/>
      <c r="FZ304" s="23"/>
      <c r="GA304" s="23"/>
      <c r="GB304" s="23"/>
      <c r="GC304" s="23"/>
      <c r="GD304" s="23"/>
      <c r="GE304" s="23"/>
      <c r="GF304" s="23"/>
      <c r="GG304" s="23"/>
      <c r="GH304" s="23"/>
      <c r="GI304" s="23"/>
      <c r="GJ304" s="23"/>
      <c r="GK304" s="23"/>
      <c r="GL304" s="23"/>
      <c r="GM304" s="23"/>
      <c r="GN304" s="23"/>
      <c r="GO304" s="23"/>
      <c r="GP304" s="23"/>
      <c r="GQ304" s="23"/>
      <c r="GR304" s="23"/>
      <c r="GS304" s="23"/>
      <c r="GT304" s="23"/>
      <c r="GU304" s="23"/>
      <c r="GV304" s="23"/>
      <c r="GW304" s="23"/>
      <c r="GX304" s="23"/>
      <c r="GY304" s="23"/>
      <c r="GZ304" s="23"/>
      <c r="HA304" s="23"/>
      <c r="HB304" s="23"/>
      <c r="HC304" s="23"/>
      <c r="HD304" s="23"/>
      <c r="HE304" s="23"/>
      <c r="HF304" s="23"/>
      <c r="HG304" s="23"/>
      <c r="HH304" s="23"/>
      <c r="HI304" s="23"/>
      <c r="HJ304" s="23"/>
      <c r="HK304" s="23"/>
      <c r="HL304" s="23"/>
      <c r="HM304" s="23"/>
      <c r="HN304" s="23"/>
      <c r="HO304" s="23"/>
      <c r="HP304" s="23"/>
      <c r="HQ304" s="23"/>
      <c r="HR304" s="23"/>
      <c r="HS304" s="23"/>
      <c r="HT304" s="23"/>
      <c r="HU304" s="23"/>
      <c r="HV304" s="23"/>
      <c r="HW304" s="23"/>
    </row>
    <row r="305" spans="1:231" s="14" customFormat="1" ht="15" customHeight="1" thickTop="1">
      <c r="A305" s="608"/>
      <c r="B305" s="1128" t="s">
        <v>4491</v>
      </c>
      <c r="C305" s="1129" t="s">
        <v>4511</v>
      </c>
      <c r="D305" s="1129">
        <v>45490</v>
      </c>
      <c r="E305" s="1366">
        <f>D305+11</f>
        <v>45501</v>
      </c>
      <c r="F305" s="2779" t="s">
        <v>5107</v>
      </c>
      <c r="G305" s="1233" t="s">
        <v>5121</v>
      </c>
      <c r="H305" s="1233">
        <f>H303+7</f>
        <v>45513</v>
      </c>
      <c r="I305" s="1169">
        <f>H305+26</f>
        <v>45539</v>
      </c>
      <c r="J305" s="1169">
        <f>H305+31</f>
        <v>45544</v>
      </c>
      <c r="K305" s="1169">
        <f>H305+34</f>
        <v>45547</v>
      </c>
      <c r="L305" s="2124"/>
      <c r="M305" s="72"/>
      <c r="N305" s="72"/>
      <c r="O305" s="23"/>
      <c r="P305" s="23"/>
      <c r="Q305" s="23"/>
      <c r="R305" s="23"/>
      <c r="S305" s="23"/>
      <c r="T305" s="23"/>
      <c r="U305" s="23"/>
      <c r="V305" s="23"/>
      <c r="W305" s="23"/>
      <c r="X305" s="23"/>
      <c r="Y305" s="23"/>
      <c r="Z305" s="23"/>
      <c r="AA305" s="23"/>
      <c r="AB305" s="23"/>
      <c r="AC305" s="23"/>
      <c r="AD305" s="23"/>
      <c r="AE305" s="23"/>
      <c r="AF305" s="23"/>
      <c r="AG305" s="23"/>
      <c r="AH305" s="23"/>
      <c r="AI305" s="23"/>
      <c r="AJ305" s="23"/>
      <c r="AK305" s="23"/>
      <c r="AL305" s="23"/>
      <c r="AM305" s="23"/>
      <c r="AN305" s="23"/>
      <c r="AO305" s="23"/>
      <c r="AP305" s="23"/>
      <c r="AQ305" s="23"/>
      <c r="AR305" s="23"/>
      <c r="AS305" s="23"/>
      <c r="AT305" s="23"/>
      <c r="AU305" s="23"/>
      <c r="AV305" s="23"/>
      <c r="AW305" s="23"/>
      <c r="AX305" s="23"/>
      <c r="AY305" s="23"/>
      <c r="AZ305" s="23"/>
      <c r="BA305" s="23"/>
      <c r="BB305" s="23"/>
      <c r="BC305" s="23"/>
      <c r="BD305" s="23"/>
      <c r="BE305" s="23"/>
      <c r="BF305" s="23"/>
      <c r="BG305" s="23"/>
      <c r="BH305" s="23"/>
      <c r="BI305" s="23"/>
      <c r="BJ305" s="23"/>
      <c r="BK305" s="23"/>
      <c r="BL305" s="23"/>
      <c r="BM305" s="23"/>
      <c r="BN305" s="23"/>
      <c r="BO305" s="23"/>
      <c r="BP305" s="23"/>
      <c r="BQ305" s="23"/>
      <c r="BR305" s="23"/>
      <c r="BS305" s="23"/>
      <c r="BT305" s="23"/>
      <c r="BU305" s="23"/>
      <c r="BV305" s="23"/>
      <c r="BW305" s="23"/>
      <c r="BX305" s="23"/>
      <c r="BY305" s="23"/>
      <c r="BZ305" s="23"/>
      <c r="CA305" s="23"/>
      <c r="CB305" s="23"/>
      <c r="CC305" s="23"/>
      <c r="CD305" s="23"/>
      <c r="CE305" s="23"/>
      <c r="CF305" s="23"/>
      <c r="CG305" s="23"/>
      <c r="CH305" s="23"/>
      <c r="CI305" s="23"/>
      <c r="CJ305" s="23"/>
      <c r="CK305" s="23"/>
      <c r="CL305" s="23"/>
      <c r="CM305" s="23"/>
      <c r="CN305" s="23"/>
      <c r="CO305" s="23"/>
      <c r="CP305" s="23"/>
      <c r="CQ305" s="23"/>
      <c r="CR305" s="23"/>
      <c r="CS305" s="23"/>
      <c r="CT305" s="23"/>
      <c r="CU305" s="23"/>
      <c r="CV305" s="23"/>
      <c r="CW305" s="23"/>
      <c r="CX305" s="23"/>
      <c r="CY305" s="23"/>
      <c r="CZ305" s="23"/>
      <c r="DA305" s="23"/>
      <c r="DB305" s="23"/>
      <c r="DC305" s="23"/>
      <c r="DD305" s="23"/>
      <c r="DE305" s="23"/>
      <c r="DF305" s="23"/>
      <c r="DG305" s="23"/>
      <c r="DH305" s="23"/>
      <c r="DI305" s="23"/>
      <c r="DJ305" s="23"/>
      <c r="DK305" s="23"/>
      <c r="DL305" s="23"/>
      <c r="DM305" s="23"/>
      <c r="DN305" s="23"/>
      <c r="DO305" s="23"/>
      <c r="DP305" s="23"/>
      <c r="DQ305" s="23"/>
      <c r="DR305" s="23"/>
      <c r="DS305" s="23"/>
      <c r="DT305" s="23"/>
      <c r="DU305" s="23"/>
      <c r="DV305" s="23"/>
      <c r="DW305" s="23"/>
      <c r="DX305" s="23"/>
      <c r="DY305" s="23"/>
      <c r="DZ305" s="23"/>
      <c r="EA305" s="23"/>
      <c r="EB305" s="23"/>
      <c r="EC305" s="23"/>
      <c r="ED305" s="23"/>
      <c r="EE305" s="23"/>
      <c r="EF305" s="23"/>
      <c r="EG305" s="23"/>
      <c r="EH305" s="23"/>
      <c r="EI305" s="23"/>
      <c r="EJ305" s="23"/>
      <c r="EK305" s="23"/>
      <c r="EL305" s="23"/>
      <c r="EM305" s="23"/>
      <c r="EN305" s="23"/>
      <c r="EO305" s="23"/>
      <c r="EP305" s="23"/>
      <c r="EQ305" s="23"/>
      <c r="ER305" s="23"/>
      <c r="ES305" s="23"/>
      <c r="ET305" s="23"/>
      <c r="EU305" s="23"/>
      <c r="EV305" s="23"/>
      <c r="EW305" s="23"/>
      <c r="EX305" s="23"/>
      <c r="EY305" s="23"/>
      <c r="EZ305" s="23"/>
      <c r="FA305" s="23"/>
      <c r="FB305" s="23"/>
      <c r="FC305" s="23"/>
      <c r="FD305" s="23"/>
      <c r="FE305" s="23"/>
      <c r="FF305" s="23"/>
      <c r="FG305" s="23"/>
      <c r="FH305" s="23"/>
      <c r="FI305" s="23"/>
      <c r="FJ305" s="23"/>
      <c r="FK305" s="23"/>
      <c r="FL305" s="23"/>
      <c r="FM305" s="23"/>
      <c r="FN305" s="23"/>
      <c r="FO305" s="23"/>
      <c r="FP305" s="23"/>
      <c r="FQ305" s="23"/>
      <c r="FR305" s="23"/>
      <c r="FS305" s="23"/>
      <c r="FT305" s="23"/>
      <c r="FU305" s="23"/>
      <c r="FV305" s="23"/>
      <c r="FW305" s="23"/>
      <c r="FX305" s="23"/>
      <c r="FY305" s="23"/>
      <c r="FZ305" s="23"/>
      <c r="GA305" s="23"/>
      <c r="GB305" s="23"/>
      <c r="GC305" s="23"/>
      <c r="GD305" s="23"/>
      <c r="GE305" s="23"/>
      <c r="GF305" s="23"/>
      <c r="GG305" s="23"/>
      <c r="GH305" s="23"/>
      <c r="GI305" s="23"/>
      <c r="GJ305" s="23"/>
      <c r="GK305" s="23"/>
      <c r="GL305" s="23"/>
      <c r="GM305" s="23"/>
      <c r="GN305" s="23"/>
      <c r="GO305" s="23"/>
      <c r="GP305" s="23"/>
      <c r="GQ305" s="23"/>
      <c r="GR305" s="23"/>
      <c r="GS305" s="23"/>
      <c r="GT305" s="23"/>
      <c r="GU305" s="23"/>
      <c r="GV305" s="23"/>
      <c r="GW305" s="23"/>
      <c r="GX305" s="23"/>
      <c r="GY305" s="23"/>
      <c r="GZ305" s="23"/>
      <c r="HA305" s="23"/>
      <c r="HB305" s="23"/>
      <c r="HC305" s="23"/>
      <c r="HD305" s="23"/>
      <c r="HE305" s="23"/>
      <c r="HF305" s="23"/>
      <c r="HG305" s="23"/>
      <c r="HH305" s="23"/>
      <c r="HI305" s="23"/>
      <c r="HJ305" s="23"/>
      <c r="HK305" s="23"/>
      <c r="HL305" s="23"/>
      <c r="HM305" s="23"/>
      <c r="HN305" s="23"/>
      <c r="HO305" s="23"/>
      <c r="HP305" s="23"/>
      <c r="HQ305" s="23"/>
      <c r="HR305" s="23"/>
      <c r="HS305" s="23"/>
      <c r="HT305" s="23"/>
      <c r="HU305" s="23"/>
      <c r="HV305" s="23"/>
      <c r="HW305" s="23"/>
    </row>
    <row r="306" spans="1:231" s="14" customFormat="1" ht="15" customHeight="1" thickBot="1">
      <c r="A306" s="608"/>
      <c r="B306" s="3308"/>
      <c r="C306" s="1478"/>
      <c r="D306" s="1478"/>
      <c r="E306" s="2278"/>
      <c r="F306" s="3078"/>
      <c r="G306" s="1236"/>
      <c r="H306" s="1236"/>
      <c r="I306" s="1236"/>
      <c r="J306" s="1236"/>
      <c r="K306" s="1236"/>
      <c r="L306" s="2124"/>
      <c r="M306" s="72"/>
      <c r="N306" s="72"/>
      <c r="O306" s="23"/>
      <c r="P306" s="23"/>
      <c r="Q306" s="23"/>
      <c r="R306" s="23"/>
      <c r="S306" s="23"/>
      <c r="T306" s="23"/>
      <c r="U306" s="23"/>
      <c r="V306" s="23"/>
      <c r="W306" s="23"/>
      <c r="X306" s="23"/>
      <c r="Y306" s="23"/>
      <c r="Z306" s="23"/>
      <c r="AA306" s="23"/>
      <c r="AB306" s="23"/>
      <c r="AC306" s="23"/>
      <c r="AD306" s="23"/>
      <c r="AE306" s="23"/>
      <c r="AF306" s="23"/>
      <c r="AG306" s="23"/>
      <c r="AH306" s="23"/>
      <c r="AI306" s="23"/>
      <c r="AJ306" s="23"/>
      <c r="AK306" s="23"/>
      <c r="AL306" s="23"/>
      <c r="AM306" s="23"/>
      <c r="AN306" s="23"/>
      <c r="AO306" s="23"/>
      <c r="AP306" s="23"/>
      <c r="AQ306" s="23"/>
      <c r="AR306" s="23"/>
      <c r="AS306" s="23"/>
      <c r="AT306" s="23"/>
      <c r="AU306" s="23"/>
      <c r="AV306" s="23"/>
      <c r="AW306" s="23"/>
      <c r="AX306" s="23"/>
      <c r="AY306" s="23"/>
      <c r="AZ306" s="23"/>
      <c r="BA306" s="23"/>
      <c r="BB306" s="23"/>
      <c r="BC306" s="23"/>
      <c r="BD306" s="23"/>
      <c r="BE306" s="23"/>
      <c r="BF306" s="23"/>
      <c r="BG306" s="23"/>
      <c r="BH306" s="23"/>
      <c r="BI306" s="23"/>
      <c r="BJ306" s="23"/>
      <c r="BK306" s="23"/>
      <c r="BL306" s="23"/>
      <c r="BM306" s="23"/>
      <c r="BN306" s="23"/>
      <c r="BO306" s="23"/>
      <c r="BP306" s="23"/>
      <c r="BQ306" s="23"/>
      <c r="BR306" s="23"/>
      <c r="BS306" s="23"/>
      <c r="BT306" s="23"/>
      <c r="BU306" s="23"/>
      <c r="BV306" s="23"/>
      <c r="BW306" s="23"/>
      <c r="BX306" s="23"/>
      <c r="BY306" s="23"/>
      <c r="BZ306" s="23"/>
      <c r="CA306" s="23"/>
      <c r="CB306" s="23"/>
      <c r="CC306" s="23"/>
      <c r="CD306" s="23"/>
      <c r="CE306" s="23"/>
      <c r="CF306" s="23"/>
      <c r="CG306" s="23"/>
      <c r="CH306" s="23"/>
      <c r="CI306" s="23"/>
      <c r="CJ306" s="23"/>
      <c r="CK306" s="23"/>
      <c r="CL306" s="23"/>
      <c r="CM306" s="23"/>
      <c r="CN306" s="23"/>
      <c r="CO306" s="23"/>
      <c r="CP306" s="23"/>
      <c r="CQ306" s="23"/>
      <c r="CR306" s="23"/>
      <c r="CS306" s="23"/>
      <c r="CT306" s="23"/>
      <c r="CU306" s="23"/>
      <c r="CV306" s="23"/>
      <c r="CW306" s="23"/>
      <c r="CX306" s="23"/>
      <c r="CY306" s="23"/>
      <c r="CZ306" s="23"/>
      <c r="DA306" s="23"/>
      <c r="DB306" s="23"/>
      <c r="DC306" s="23"/>
      <c r="DD306" s="23"/>
      <c r="DE306" s="23"/>
      <c r="DF306" s="23"/>
      <c r="DG306" s="23"/>
      <c r="DH306" s="23"/>
      <c r="DI306" s="23"/>
      <c r="DJ306" s="23"/>
      <c r="DK306" s="23"/>
      <c r="DL306" s="23"/>
      <c r="DM306" s="23"/>
      <c r="DN306" s="23"/>
      <c r="DO306" s="23"/>
      <c r="DP306" s="23"/>
      <c r="DQ306" s="23"/>
      <c r="DR306" s="23"/>
      <c r="DS306" s="23"/>
      <c r="DT306" s="23"/>
      <c r="DU306" s="23"/>
      <c r="DV306" s="23"/>
      <c r="DW306" s="23"/>
      <c r="DX306" s="23"/>
      <c r="DY306" s="23"/>
      <c r="DZ306" s="23"/>
      <c r="EA306" s="23"/>
      <c r="EB306" s="23"/>
      <c r="EC306" s="23"/>
      <c r="ED306" s="23"/>
      <c r="EE306" s="23"/>
      <c r="EF306" s="23"/>
      <c r="EG306" s="23"/>
      <c r="EH306" s="23"/>
      <c r="EI306" s="23"/>
      <c r="EJ306" s="23"/>
      <c r="EK306" s="23"/>
      <c r="EL306" s="23"/>
      <c r="EM306" s="23"/>
      <c r="EN306" s="23"/>
      <c r="EO306" s="23"/>
      <c r="EP306" s="23"/>
      <c r="EQ306" s="23"/>
      <c r="ER306" s="23"/>
      <c r="ES306" s="23"/>
      <c r="ET306" s="23"/>
      <c r="EU306" s="23"/>
      <c r="EV306" s="23"/>
      <c r="EW306" s="23"/>
      <c r="EX306" s="23"/>
      <c r="EY306" s="23"/>
      <c r="EZ306" s="23"/>
      <c r="FA306" s="23"/>
      <c r="FB306" s="23"/>
      <c r="FC306" s="23"/>
      <c r="FD306" s="23"/>
      <c r="FE306" s="23"/>
      <c r="FF306" s="23"/>
      <c r="FG306" s="23"/>
      <c r="FH306" s="23"/>
      <c r="FI306" s="23"/>
      <c r="FJ306" s="23"/>
      <c r="FK306" s="23"/>
      <c r="FL306" s="23"/>
      <c r="FM306" s="23"/>
      <c r="FN306" s="23"/>
      <c r="FO306" s="23"/>
      <c r="FP306" s="23"/>
      <c r="FQ306" s="23"/>
      <c r="FR306" s="23"/>
      <c r="FS306" s="23"/>
      <c r="FT306" s="23"/>
      <c r="FU306" s="23"/>
      <c r="FV306" s="23"/>
      <c r="FW306" s="23"/>
      <c r="FX306" s="23"/>
      <c r="FY306" s="23"/>
      <c r="FZ306" s="23"/>
      <c r="GA306" s="23"/>
      <c r="GB306" s="23"/>
      <c r="GC306" s="23"/>
      <c r="GD306" s="23"/>
      <c r="GE306" s="23"/>
      <c r="GF306" s="23"/>
      <c r="GG306" s="23"/>
      <c r="GH306" s="23"/>
      <c r="GI306" s="23"/>
      <c r="GJ306" s="23"/>
      <c r="GK306" s="23"/>
      <c r="GL306" s="23"/>
      <c r="GM306" s="23"/>
      <c r="GN306" s="23"/>
      <c r="GO306" s="23"/>
      <c r="GP306" s="23"/>
      <c r="GQ306" s="23"/>
      <c r="GR306" s="23"/>
      <c r="GS306" s="23"/>
      <c r="GT306" s="23"/>
      <c r="GU306" s="23"/>
      <c r="GV306" s="23"/>
      <c r="GW306" s="23"/>
      <c r="GX306" s="23"/>
      <c r="GY306" s="23"/>
      <c r="GZ306" s="23"/>
      <c r="HA306" s="23"/>
      <c r="HB306" s="23"/>
      <c r="HC306" s="23"/>
      <c r="HD306" s="23"/>
      <c r="HE306" s="23"/>
      <c r="HF306" s="23"/>
      <c r="HG306" s="23"/>
      <c r="HH306" s="23"/>
      <c r="HI306" s="23"/>
      <c r="HJ306" s="23"/>
      <c r="HK306" s="23"/>
      <c r="HL306" s="23"/>
      <c r="HM306" s="23"/>
      <c r="HN306" s="23"/>
      <c r="HO306" s="23"/>
      <c r="HP306" s="23"/>
      <c r="HQ306" s="23"/>
      <c r="HR306" s="23"/>
      <c r="HS306" s="23"/>
      <c r="HT306" s="23"/>
      <c r="HU306" s="23"/>
      <c r="HV306" s="23"/>
      <c r="HW306" s="23"/>
    </row>
    <row r="307" spans="1:231" s="14" customFormat="1" ht="15" customHeight="1" thickTop="1">
      <c r="A307" s="608"/>
      <c r="B307" s="1128" t="s">
        <v>2078</v>
      </c>
      <c r="C307" s="1129" t="s">
        <v>4513</v>
      </c>
      <c r="D307" s="1129">
        <f>D305+7</f>
        <v>45497</v>
      </c>
      <c r="E307" s="1366">
        <f>D307+11</f>
        <v>45508</v>
      </c>
      <c r="F307" s="2779" t="s">
        <v>5109</v>
      </c>
      <c r="G307" s="1233" t="s">
        <v>5122</v>
      </c>
      <c r="H307" s="1233">
        <f>H305+7</f>
        <v>45520</v>
      </c>
      <c r="I307" s="1169">
        <f>H307+26</f>
        <v>45546</v>
      </c>
      <c r="J307" s="1169">
        <f>H307+31</f>
        <v>45551</v>
      </c>
      <c r="K307" s="1169">
        <f>H307+34</f>
        <v>45554</v>
      </c>
      <c r="L307" s="2124"/>
      <c r="M307" s="72"/>
      <c r="N307" s="72"/>
      <c r="O307" s="23"/>
      <c r="P307" s="23"/>
      <c r="Q307" s="23"/>
      <c r="R307" s="23"/>
      <c r="S307" s="23"/>
      <c r="T307" s="23"/>
      <c r="U307" s="23"/>
      <c r="V307" s="23"/>
      <c r="W307" s="23"/>
      <c r="X307" s="23"/>
      <c r="Y307" s="23"/>
      <c r="Z307" s="23"/>
      <c r="AA307" s="23"/>
      <c r="AB307" s="23"/>
      <c r="AC307" s="23"/>
      <c r="AD307" s="23"/>
      <c r="AE307" s="23"/>
      <c r="AF307" s="23"/>
      <c r="AG307" s="23"/>
      <c r="AH307" s="23"/>
      <c r="AI307" s="23"/>
      <c r="AJ307" s="23"/>
      <c r="AK307" s="23"/>
      <c r="AL307" s="23"/>
      <c r="AM307" s="23"/>
      <c r="AN307" s="23"/>
      <c r="AO307" s="23"/>
      <c r="AP307" s="23"/>
      <c r="AQ307" s="23"/>
      <c r="AR307" s="23"/>
      <c r="AS307" s="23"/>
      <c r="AT307" s="23"/>
      <c r="AU307" s="23"/>
      <c r="AV307" s="23"/>
      <c r="AW307" s="23"/>
      <c r="AX307" s="23"/>
      <c r="AY307" s="23"/>
      <c r="AZ307" s="23"/>
      <c r="BA307" s="23"/>
      <c r="BB307" s="23"/>
      <c r="BC307" s="23"/>
      <c r="BD307" s="23"/>
      <c r="BE307" s="23"/>
      <c r="BF307" s="23"/>
      <c r="BG307" s="23"/>
      <c r="BH307" s="23"/>
      <c r="BI307" s="23"/>
      <c r="BJ307" s="23"/>
      <c r="BK307" s="23"/>
      <c r="BL307" s="23"/>
      <c r="BM307" s="23"/>
      <c r="BN307" s="23"/>
      <c r="BO307" s="23"/>
      <c r="BP307" s="23"/>
      <c r="BQ307" s="23"/>
      <c r="BR307" s="23"/>
      <c r="BS307" s="23"/>
      <c r="BT307" s="23"/>
      <c r="BU307" s="23"/>
      <c r="BV307" s="23"/>
      <c r="BW307" s="23"/>
      <c r="BX307" s="23"/>
      <c r="BY307" s="23"/>
      <c r="BZ307" s="23"/>
      <c r="CA307" s="23"/>
      <c r="CB307" s="23"/>
      <c r="CC307" s="23"/>
      <c r="CD307" s="23"/>
      <c r="CE307" s="23"/>
      <c r="CF307" s="23"/>
      <c r="CG307" s="23"/>
      <c r="CH307" s="23"/>
      <c r="CI307" s="23"/>
      <c r="CJ307" s="23"/>
      <c r="CK307" s="23"/>
      <c r="CL307" s="23"/>
      <c r="CM307" s="23"/>
      <c r="CN307" s="23"/>
      <c r="CO307" s="23"/>
      <c r="CP307" s="23"/>
      <c r="CQ307" s="23"/>
      <c r="CR307" s="23"/>
      <c r="CS307" s="23"/>
      <c r="CT307" s="23"/>
      <c r="CU307" s="23"/>
      <c r="CV307" s="23"/>
      <c r="CW307" s="23"/>
      <c r="CX307" s="23"/>
      <c r="CY307" s="23"/>
      <c r="CZ307" s="23"/>
      <c r="DA307" s="23"/>
      <c r="DB307" s="23"/>
      <c r="DC307" s="23"/>
      <c r="DD307" s="23"/>
      <c r="DE307" s="23"/>
      <c r="DF307" s="23"/>
      <c r="DG307" s="23"/>
      <c r="DH307" s="23"/>
      <c r="DI307" s="23"/>
      <c r="DJ307" s="23"/>
      <c r="DK307" s="23"/>
      <c r="DL307" s="23"/>
      <c r="DM307" s="23"/>
      <c r="DN307" s="23"/>
      <c r="DO307" s="23"/>
      <c r="DP307" s="23"/>
      <c r="DQ307" s="23"/>
      <c r="DR307" s="23"/>
      <c r="DS307" s="23"/>
      <c r="DT307" s="23"/>
      <c r="DU307" s="23"/>
      <c r="DV307" s="23"/>
      <c r="DW307" s="23"/>
      <c r="DX307" s="23"/>
      <c r="DY307" s="23"/>
      <c r="DZ307" s="23"/>
      <c r="EA307" s="23"/>
      <c r="EB307" s="23"/>
      <c r="EC307" s="23"/>
      <c r="ED307" s="23"/>
      <c r="EE307" s="23"/>
      <c r="EF307" s="23"/>
      <c r="EG307" s="23"/>
      <c r="EH307" s="23"/>
      <c r="EI307" s="23"/>
      <c r="EJ307" s="23"/>
      <c r="EK307" s="23"/>
      <c r="EL307" s="23"/>
      <c r="EM307" s="23"/>
      <c r="EN307" s="23"/>
      <c r="EO307" s="23"/>
      <c r="EP307" s="23"/>
      <c r="EQ307" s="23"/>
      <c r="ER307" s="23"/>
      <c r="ES307" s="23"/>
      <c r="ET307" s="23"/>
      <c r="EU307" s="23"/>
      <c r="EV307" s="23"/>
      <c r="EW307" s="23"/>
      <c r="EX307" s="23"/>
      <c r="EY307" s="23"/>
      <c r="EZ307" s="23"/>
      <c r="FA307" s="23"/>
      <c r="FB307" s="23"/>
      <c r="FC307" s="23"/>
      <c r="FD307" s="23"/>
      <c r="FE307" s="23"/>
      <c r="FF307" s="23"/>
      <c r="FG307" s="23"/>
      <c r="FH307" s="23"/>
      <c r="FI307" s="23"/>
      <c r="FJ307" s="23"/>
      <c r="FK307" s="23"/>
      <c r="FL307" s="23"/>
      <c r="FM307" s="23"/>
      <c r="FN307" s="23"/>
      <c r="FO307" s="23"/>
      <c r="FP307" s="23"/>
      <c r="FQ307" s="23"/>
      <c r="FR307" s="23"/>
      <c r="FS307" s="23"/>
      <c r="FT307" s="23"/>
      <c r="FU307" s="23"/>
      <c r="FV307" s="23"/>
      <c r="FW307" s="23"/>
      <c r="FX307" s="23"/>
      <c r="FY307" s="23"/>
      <c r="FZ307" s="23"/>
      <c r="GA307" s="23"/>
      <c r="GB307" s="23"/>
      <c r="GC307" s="23"/>
      <c r="GD307" s="23"/>
      <c r="GE307" s="23"/>
      <c r="GF307" s="23"/>
      <c r="GG307" s="23"/>
      <c r="GH307" s="23"/>
      <c r="GI307" s="23"/>
      <c r="GJ307" s="23"/>
      <c r="GK307" s="23"/>
      <c r="GL307" s="23"/>
      <c r="GM307" s="23"/>
      <c r="GN307" s="23"/>
      <c r="GO307" s="23"/>
      <c r="GP307" s="23"/>
      <c r="GQ307" s="23"/>
      <c r="GR307" s="23"/>
      <c r="GS307" s="23"/>
      <c r="GT307" s="23"/>
      <c r="GU307" s="23"/>
      <c r="GV307" s="23"/>
      <c r="GW307" s="23"/>
      <c r="GX307" s="23"/>
      <c r="GY307" s="23"/>
      <c r="GZ307" s="23"/>
      <c r="HA307" s="23"/>
      <c r="HB307" s="23"/>
      <c r="HC307" s="23"/>
      <c r="HD307" s="23"/>
      <c r="HE307" s="23"/>
      <c r="HF307" s="23"/>
      <c r="HG307" s="23"/>
      <c r="HH307" s="23"/>
      <c r="HI307" s="23"/>
      <c r="HJ307" s="23"/>
      <c r="HK307" s="23"/>
      <c r="HL307" s="23"/>
      <c r="HM307" s="23"/>
      <c r="HN307" s="23"/>
      <c r="HO307" s="23"/>
      <c r="HP307" s="23"/>
      <c r="HQ307" s="23"/>
      <c r="HR307" s="23"/>
      <c r="HS307" s="23"/>
      <c r="HT307" s="23"/>
      <c r="HU307" s="23"/>
      <c r="HV307" s="23"/>
      <c r="HW307" s="23"/>
    </row>
    <row r="308" spans="1:231" s="14" customFormat="1" ht="15" customHeight="1" thickBot="1">
      <c r="A308" s="608"/>
      <c r="B308" s="1477"/>
      <c r="C308" s="1478"/>
      <c r="D308" s="1478"/>
      <c r="E308" s="2278"/>
      <c r="F308" s="3078"/>
      <c r="G308" s="1236"/>
      <c r="H308" s="1236"/>
      <c r="I308" s="1236"/>
      <c r="J308" s="1236"/>
      <c r="K308" s="1236"/>
      <c r="L308" s="2124"/>
      <c r="M308" s="72"/>
      <c r="N308" s="72"/>
      <c r="O308" s="23"/>
      <c r="P308" s="23"/>
      <c r="Q308" s="23"/>
      <c r="R308" s="23"/>
      <c r="S308" s="23"/>
      <c r="T308" s="23"/>
      <c r="U308" s="23"/>
      <c r="V308" s="23"/>
      <c r="W308" s="23"/>
      <c r="X308" s="23"/>
      <c r="Y308" s="23"/>
      <c r="Z308" s="23"/>
      <c r="AA308" s="23"/>
      <c r="AB308" s="23"/>
      <c r="AC308" s="23"/>
      <c r="AD308" s="23"/>
      <c r="AE308" s="23"/>
      <c r="AF308" s="23"/>
      <c r="AG308" s="23"/>
      <c r="AH308" s="23"/>
      <c r="AI308" s="23"/>
      <c r="AJ308" s="23"/>
      <c r="AK308" s="23"/>
      <c r="AL308" s="23"/>
      <c r="AM308" s="23"/>
      <c r="AN308" s="23"/>
      <c r="AO308" s="23"/>
      <c r="AP308" s="23"/>
      <c r="AQ308" s="23"/>
      <c r="AR308" s="23"/>
      <c r="AS308" s="23"/>
      <c r="AT308" s="23"/>
      <c r="AU308" s="23"/>
      <c r="AV308" s="23"/>
      <c r="AW308" s="23"/>
      <c r="AX308" s="23"/>
      <c r="AY308" s="23"/>
      <c r="AZ308" s="23"/>
      <c r="BA308" s="23"/>
      <c r="BB308" s="23"/>
      <c r="BC308" s="23"/>
      <c r="BD308" s="23"/>
      <c r="BE308" s="23"/>
      <c r="BF308" s="23"/>
      <c r="BG308" s="23"/>
      <c r="BH308" s="23"/>
      <c r="BI308" s="23"/>
      <c r="BJ308" s="23"/>
      <c r="BK308" s="23"/>
      <c r="BL308" s="23"/>
      <c r="BM308" s="23"/>
      <c r="BN308" s="23"/>
      <c r="BO308" s="23"/>
      <c r="BP308" s="23"/>
      <c r="BQ308" s="23"/>
      <c r="BR308" s="23"/>
      <c r="BS308" s="23"/>
      <c r="BT308" s="23"/>
      <c r="BU308" s="23"/>
      <c r="BV308" s="23"/>
      <c r="BW308" s="23"/>
      <c r="BX308" s="23"/>
      <c r="BY308" s="23"/>
      <c r="BZ308" s="23"/>
      <c r="CA308" s="23"/>
      <c r="CB308" s="23"/>
      <c r="CC308" s="23"/>
      <c r="CD308" s="23"/>
      <c r="CE308" s="23"/>
      <c r="CF308" s="23"/>
      <c r="CG308" s="23"/>
      <c r="CH308" s="23"/>
      <c r="CI308" s="23"/>
      <c r="CJ308" s="23"/>
      <c r="CK308" s="23"/>
      <c r="CL308" s="23"/>
      <c r="CM308" s="23"/>
      <c r="CN308" s="23"/>
      <c r="CO308" s="23"/>
      <c r="CP308" s="23"/>
      <c r="CQ308" s="23"/>
      <c r="CR308" s="23"/>
      <c r="CS308" s="23"/>
      <c r="CT308" s="23"/>
      <c r="CU308" s="23"/>
      <c r="CV308" s="23"/>
      <c r="CW308" s="23"/>
      <c r="CX308" s="23"/>
      <c r="CY308" s="23"/>
      <c r="CZ308" s="23"/>
      <c r="DA308" s="23"/>
      <c r="DB308" s="23"/>
      <c r="DC308" s="23"/>
      <c r="DD308" s="23"/>
      <c r="DE308" s="23"/>
      <c r="DF308" s="23"/>
      <c r="DG308" s="23"/>
      <c r="DH308" s="23"/>
      <c r="DI308" s="23"/>
      <c r="DJ308" s="23"/>
      <c r="DK308" s="23"/>
      <c r="DL308" s="23"/>
      <c r="DM308" s="23"/>
      <c r="DN308" s="23"/>
      <c r="DO308" s="23"/>
      <c r="DP308" s="23"/>
      <c r="DQ308" s="23"/>
      <c r="DR308" s="23"/>
      <c r="DS308" s="23"/>
      <c r="DT308" s="23"/>
      <c r="DU308" s="23"/>
      <c r="DV308" s="23"/>
      <c r="DW308" s="23"/>
      <c r="DX308" s="23"/>
      <c r="DY308" s="23"/>
      <c r="DZ308" s="23"/>
      <c r="EA308" s="23"/>
      <c r="EB308" s="23"/>
      <c r="EC308" s="23"/>
      <c r="ED308" s="23"/>
      <c r="EE308" s="23"/>
      <c r="EF308" s="23"/>
      <c r="EG308" s="23"/>
      <c r="EH308" s="23"/>
      <c r="EI308" s="23"/>
      <c r="EJ308" s="23"/>
      <c r="EK308" s="23"/>
      <c r="EL308" s="23"/>
      <c r="EM308" s="23"/>
      <c r="EN308" s="23"/>
      <c r="EO308" s="23"/>
      <c r="EP308" s="23"/>
      <c r="EQ308" s="23"/>
      <c r="ER308" s="23"/>
      <c r="ES308" s="23"/>
      <c r="ET308" s="23"/>
      <c r="EU308" s="23"/>
      <c r="EV308" s="23"/>
      <c r="EW308" s="23"/>
      <c r="EX308" s="23"/>
      <c r="EY308" s="23"/>
      <c r="EZ308" s="23"/>
      <c r="FA308" s="23"/>
      <c r="FB308" s="23"/>
      <c r="FC308" s="23"/>
      <c r="FD308" s="23"/>
      <c r="FE308" s="23"/>
      <c r="FF308" s="23"/>
      <c r="FG308" s="23"/>
      <c r="FH308" s="23"/>
      <c r="FI308" s="23"/>
      <c r="FJ308" s="23"/>
      <c r="FK308" s="23"/>
      <c r="FL308" s="23"/>
      <c r="FM308" s="23"/>
      <c r="FN308" s="23"/>
      <c r="FO308" s="23"/>
      <c r="FP308" s="23"/>
      <c r="FQ308" s="23"/>
      <c r="FR308" s="23"/>
      <c r="FS308" s="23"/>
      <c r="FT308" s="23"/>
      <c r="FU308" s="23"/>
      <c r="FV308" s="23"/>
      <c r="FW308" s="23"/>
      <c r="FX308" s="23"/>
      <c r="FY308" s="23"/>
      <c r="FZ308" s="23"/>
      <c r="GA308" s="23"/>
      <c r="GB308" s="23"/>
      <c r="GC308" s="23"/>
      <c r="GD308" s="23"/>
      <c r="GE308" s="23"/>
      <c r="GF308" s="23"/>
      <c r="GG308" s="23"/>
      <c r="GH308" s="23"/>
      <c r="GI308" s="23"/>
      <c r="GJ308" s="23"/>
      <c r="GK308" s="23"/>
      <c r="GL308" s="23"/>
      <c r="GM308" s="23"/>
      <c r="GN308" s="23"/>
      <c r="GO308" s="23"/>
      <c r="GP308" s="23"/>
      <c r="GQ308" s="23"/>
      <c r="GR308" s="23"/>
      <c r="GS308" s="23"/>
      <c r="GT308" s="23"/>
      <c r="GU308" s="23"/>
      <c r="GV308" s="23"/>
      <c r="GW308" s="23"/>
      <c r="GX308" s="23"/>
      <c r="GY308" s="23"/>
      <c r="GZ308" s="23"/>
      <c r="HA308" s="23"/>
      <c r="HB308" s="23"/>
      <c r="HC308" s="23"/>
      <c r="HD308" s="23"/>
      <c r="HE308" s="23"/>
      <c r="HF308" s="23"/>
      <c r="HG308" s="23"/>
      <c r="HH308" s="23"/>
      <c r="HI308" s="23"/>
      <c r="HJ308" s="23"/>
      <c r="HK308" s="23"/>
      <c r="HL308" s="23"/>
      <c r="HM308" s="23"/>
      <c r="HN308" s="23"/>
      <c r="HO308" s="23"/>
      <c r="HP308" s="23"/>
      <c r="HQ308" s="23"/>
      <c r="HR308" s="23"/>
      <c r="HS308" s="23"/>
      <c r="HT308" s="23"/>
      <c r="HU308" s="23"/>
      <c r="HV308" s="23"/>
      <c r="HW308" s="23"/>
    </row>
    <row r="309" spans="1:231" s="14" customFormat="1" ht="15" customHeight="1" thickTop="1">
      <c r="A309" s="608"/>
      <c r="B309" s="1128" t="s">
        <v>2155</v>
      </c>
      <c r="C309" s="1129" t="s">
        <v>4515</v>
      </c>
      <c r="D309" s="1129">
        <f>D307+7</f>
        <v>45504</v>
      </c>
      <c r="E309" s="1366">
        <f>D309+11</f>
        <v>45515</v>
      </c>
      <c r="F309" s="2779" t="s">
        <v>4687</v>
      </c>
      <c r="G309" s="1233" t="s">
        <v>5123</v>
      </c>
      <c r="H309" s="1233">
        <f>H307+7</f>
        <v>45527</v>
      </c>
      <c r="I309" s="1169">
        <f>H309+26</f>
        <v>45553</v>
      </c>
      <c r="J309" s="1169">
        <f>H309+31</f>
        <v>45558</v>
      </c>
      <c r="K309" s="1169">
        <f>H309+34</f>
        <v>45561</v>
      </c>
      <c r="L309" s="2124"/>
      <c r="M309" s="72"/>
      <c r="N309" s="72"/>
      <c r="O309" s="23"/>
      <c r="P309" s="23"/>
      <c r="Q309" s="23"/>
      <c r="R309" s="23"/>
      <c r="S309" s="23"/>
      <c r="T309" s="23"/>
      <c r="U309" s="23"/>
      <c r="V309" s="23"/>
      <c r="W309" s="23"/>
      <c r="X309" s="23"/>
      <c r="Y309" s="23"/>
      <c r="Z309" s="23"/>
      <c r="AA309" s="23"/>
      <c r="AB309" s="23"/>
      <c r="AC309" s="23"/>
      <c r="AD309" s="23"/>
      <c r="AE309" s="23"/>
      <c r="AF309" s="23"/>
      <c r="AG309" s="23"/>
      <c r="AH309" s="23"/>
      <c r="AI309" s="23"/>
      <c r="AJ309" s="23"/>
      <c r="AK309" s="23"/>
      <c r="AL309" s="23"/>
      <c r="AM309" s="23"/>
      <c r="AN309" s="23"/>
      <c r="AO309" s="23"/>
      <c r="AP309" s="23"/>
      <c r="AQ309" s="23"/>
      <c r="AR309" s="23"/>
      <c r="AS309" s="23"/>
      <c r="AT309" s="23"/>
      <c r="AU309" s="23"/>
      <c r="AV309" s="23"/>
      <c r="AW309" s="23"/>
      <c r="AX309" s="23"/>
      <c r="AY309" s="23"/>
      <c r="AZ309" s="23"/>
      <c r="BA309" s="23"/>
      <c r="BB309" s="23"/>
      <c r="BC309" s="23"/>
      <c r="BD309" s="23"/>
      <c r="BE309" s="23"/>
      <c r="BF309" s="23"/>
      <c r="BG309" s="23"/>
      <c r="BH309" s="23"/>
      <c r="BI309" s="23"/>
      <c r="BJ309" s="23"/>
      <c r="BK309" s="23"/>
      <c r="BL309" s="23"/>
      <c r="BM309" s="23"/>
      <c r="BN309" s="23"/>
      <c r="BO309" s="23"/>
      <c r="BP309" s="23"/>
      <c r="BQ309" s="23"/>
      <c r="BR309" s="23"/>
      <c r="BS309" s="23"/>
      <c r="BT309" s="23"/>
      <c r="BU309" s="23"/>
      <c r="BV309" s="23"/>
      <c r="BW309" s="23"/>
      <c r="BX309" s="23"/>
      <c r="BY309" s="23"/>
      <c r="BZ309" s="23"/>
      <c r="CA309" s="23"/>
      <c r="CB309" s="23"/>
      <c r="CC309" s="23"/>
      <c r="CD309" s="23"/>
      <c r="CE309" s="23"/>
      <c r="CF309" s="23"/>
      <c r="CG309" s="23"/>
      <c r="CH309" s="23"/>
      <c r="CI309" s="23"/>
      <c r="CJ309" s="23"/>
      <c r="CK309" s="23"/>
      <c r="CL309" s="23"/>
      <c r="CM309" s="23"/>
      <c r="CN309" s="23"/>
      <c r="CO309" s="23"/>
      <c r="CP309" s="23"/>
      <c r="CQ309" s="23"/>
      <c r="CR309" s="23"/>
      <c r="CS309" s="23"/>
      <c r="CT309" s="23"/>
      <c r="CU309" s="23"/>
      <c r="CV309" s="23"/>
      <c r="CW309" s="23"/>
      <c r="CX309" s="23"/>
      <c r="CY309" s="23"/>
      <c r="CZ309" s="23"/>
      <c r="DA309" s="23"/>
      <c r="DB309" s="23"/>
      <c r="DC309" s="23"/>
      <c r="DD309" s="23"/>
      <c r="DE309" s="23"/>
      <c r="DF309" s="23"/>
      <c r="DG309" s="23"/>
      <c r="DH309" s="23"/>
      <c r="DI309" s="23"/>
      <c r="DJ309" s="23"/>
      <c r="DK309" s="23"/>
      <c r="DL309" s="23"/>
      <c r="DM309" s="23"/>
      <c r="DN309" s="23"/>
      <c r="DO309" s="23"/>
      <c r="DP309" s="23"/>
      <c r="DQ309" s="23"/>
      <c r="DR309" s="23"/>
      <c r="DS309" s="23"/>
      <c r="DT309" s="23"/>
      <c r="DU309" s="23"/>
      <c r="DV309" s="23"/>
      <c r="DW309" s="23"/>
      <c r="DX309" s="23"/>
      <c r="DY309" s="23"/>
      <c r="DZ309" s="23"/>
      <c r="EA309" s="23"/>
      <c r="EB309" s="23"/>
      <c r="EC309" s="23"/>
      <c r="ED309" s="23"/>
      <c r="EE309" s="23"/>
      <c r="EF309" s="23"/>
      <c r="EG309" s="23"/>
      <c r="EH309" s="23"/>
      <c r="EI309" s="23"/>
      <c r="EJ309" s="23"/>
      <c r="EK309" s="23"/>
      <c r="EL309" s="23"/>
      <c r="EM309" s="23"/>
      <c r="EN309" s="23"/>
      <c r="EO309" s="23"/>
      <c r="EP309" s="23"/>
      <c r="EQ309" s="23"/>
      <c r="ER309" s="23"/>
      <c r="ES309" s="23"/>
      <c r="ET309" s="23"/>
      <c r="EU309" s="23"/>
      <c r="EV309" s="23"/>
      <c r="EW309" s="23"/>
      <c r="EX309" s="23"/>
      <c r="EY309" s="23"/>
      <c r="EZ309" s="23"/>
      <c r="FA309" s="23"/>
      <c r="FB309" s="23"/>
      <c r="FC309" s="23"/>
      <c r="FD309" s="23"/>
      <c r="FE309" s="23"/>
      <c r="FF309" s="23"/>
      <c r="FG309" s="23"/>
      <c r="FH309" s="23"/>
      <c r="FI309" s="23"/>
      <c r="FJ309" s="23"/>
      <c r="FK309" s="23"/>
      <c r="FL309" s="23"/>
      <c r="FM309" s="23"/>
      <c r="FN309" s="23"/>
      <c r="FO309" s="23"/>
      <c r="FP309" s="23"/>
      <c r="FQ309" s="23"/>
      <c r="FR309" s="23"/>
      <c r="FS309" s="23"/>
      <c r="FT309" s="23"/>
      <c r="FU309" s="23"/>
      <c r="FV309" s="23"/>
      <c r="FW309" s="23"/>
      <c r="FX309" s="23"/>
      <c r="FY309" s="23"/>
      <c r="FZ309" s="23"/>
      <c r="GA309" s="23"/>
      <c r="GB309" s="23"/>
      <c r="GC309" s="23"/>
      <c r="GD309" s="23"/>
      <c r="GE309" s="23"/>
      <c r="GF309" s="23"/>
      <c r="GG309" s="23"/>
      <c r="GH309" s="23"/>
      <c r="GI309" s="23"/>
      <c r="GJ309" s="23"/>
      <c r="GK309" s="23"/>
      <c r="GL309" s="23"/>
      <c r="GM309" s="23"/>
      <c r="GN309" s="23"/>
      <c r="GO309" s="23"/>
      <c r="GP309" s="23"/>
      <c r="GQ309" s="23"/>
      <c r="GR309" s="23"/>
      <c r="GS309" s="23"/>
      <c r="GT309" s="23"/>
      <c r="GU309" s="23"/>
      <c r="GV309" s="23"/>
      <c r="GW309" s="23"/>
      <c r="GX309" s="23"/>
      <c r="GY309" s="23"/>
      <c r="GZ309" s="23"/>
      <c r="HA309" s="23"/>
      <c r="HB309" s="23"/>
      <c r="HC309" s="23"/>
      <c r="HD309" s="23"/>
      <c r="HE309" s="23"/>
      <c r="HF309" s="23"/>
      <c r="HG309" s="23"/>
      <c r="HH309" s="23"/>
      <c r="HI309" s="23"/>
      <c r="HJ309" s="23"/>
      <c r="HK309" s="23"/>
      <c r="HL309" s="23"/>
      <c r="HM309" s="23"/>
      <c r="HN309" s="23"/>
      <c r="HO309" s="23"/>
      <c r="HP309" s="23"/>
      <c r="HQ309" s="23"/>
      <c r="HR309" s="23"/>
      <c r="HS309" s="23"/>
      <c r="HT309" s="23"/>
      <c r="HU309" s="23"/>
      <c r="HV309" s="23"/>
      <c r="HW309" s="23"/>
    </row>
    <row r="310" spans="1:231" s="14" customFormat="1" ht="15" customHeight="1" thickBot="1">
      <c r="A310" s="608"/>
      <c r="B310" s="1477"/>
      <c r="C310" s="1478"/>
      <c r="D310" s="1478"/>
      <c r="E310" s="2278"/>
      <c r="F310" s="3078"/>
      <c r="G310" s="1236"/>
      <c r="H310" s="1236"/>
      <c r="I310" s="1236"/>
      <c r="J310" s="1236"/>
      <c r="K310" s="1236"/>
      <c r="L310" s="2124"/>
      <c r="M310" s="72"/>
      <c r="N310" s="72"/>
      <c r="O310" s="23"/>
      <c r="P310" s="23"/>
      <c r="Q310" s="23"/>
      <c r="R310" s="23"/>
      <c r="S310" s="23"/>
      <c r="T310" s="23"/>
      <c r="U310" s="23"/>
      <c r="V310" s="23"/>
      <c r="W310" s="23"/>
      <c r="X310" s="23"/>
      <c r="Y310" s="23"/>
      <c r="Z310" s="23"/>
      <c r="AA310" s="23"/>
      <c r="AB310" s="23"/>
      <c r="AC310" s="23"/>
      <c r="AD310" s="23"/>
      <c r="AE310" s="23"/>
      <c r="AF310" s="23"/>
      <c r="AG310" s="23"/>
      <c r="AH310" s="23"/>
      <c r="AI310" s="23"/>
      <c r="AJ310" s="23"/>
      <c r="AK310" s="23"/>
      <c r="AL310" s="23"/>
      <c r="AM310" s="23"/>
      <c r="AN310" s="23"/>
      <c r="AO310" s="23"/>
      <c r="AP310" s="23"/>
      <c r="AQ310" s="23"/>
      <c r="AR310" s="23"/>
      <c r="AS310" s="23"/>
      <c r="AT310" s="23"/>
      <c r="AU310" s="23"/>
      <c r="AV310" s="23"/>
      <c r="AW310" s="23"/>
      <c r="AX310" s="23"/>
      <c r="AY310" s="23"/>
      <c r="AZ310" s="23"/>
      <c r="BA310" s="23"/>
      <c r="BB310" s="23"/>
      <c r="BC310" s="23"/>
      <c r="BD310" s="23"/>
      <c r="BE310" s="23"/>
      <c r="BF310" s="23"/>
      <c r="BG310" s="23"/>
      <c r="BH310" s="23"/>
      <c r="BI310" s="23"/>
      <c r="BJ310" s="23"/>
      <c r="BK310" s="23"/>
      <c r="BL310" s="23"/>
      <c r="BM310" s="23"/>
      <c r="BN310" s="23"/>
      <c r="BO310" s="23"/>
      <c r="BP310" s="23"/>
      <c r="BQ310" s="23"/>
      <c r="BR310" s="23"/>
      <c r="BS310" s="23"/>
      <c r="BT310" s="23"/>
      <c r="BU310" s="23"/>
      <c r="BV310" s="23"/>
      <c r="BW310" s="23"/>
      <c r="BX310" s="23"/>
      <c r="BY310" s="23"/>
      <c r="BZ310" s="23"/>
      <c r="CA310" s="23"/>
      <c r="CB310" s="23"/>
      <c r="CC310" s="23"/>
      <c r="CD310" s="23"/>
      <c r="CE310" s="23"/>
      <c r="CF310" s="23"/>
      <c r="CG310" s="23"/>
      <c r="CH310" s="23"/>
      <c r="CI310" s="23"/>
      <c r="CJ310" s="23"/>
      <c r="CK310" s="23"/>
      <c r="CL310" s="23"/>
      <c r="CM310" s="23"/>
      <c r="CN310" s="23"/>
      <c r="CO310" s="23"/>
      <c r="CP310" s="23"/>
      <c r="CQ310" s="23"/>
      <c r="CR310" s="23"/>
      <c r="CS310" s="23"/>
      <c r="CT310" s="23"/>
      <c r="CU310" s="23"/>
      <c r="CV310" s="23"/>
      <c r="CW310" s="23"/>
      <c r="CX310" s="23"/>
      <c r="CY310" s="23"/>
      <c r="CZ310" s="23"/>
      <c r="DA310" s="23"/>
      <c r="DB310" s="23"/>
      <c r="DC310" s="23"/>
      <c r="DD310" s="23"/>
      <c r="DE310" s="23"/>
      <c r="DF310" s="23"/>
      <c r="DG310" s="23"/>
      <c r="DH310" s="23"/>
      <c r="DI310" s="23"/>
      <c r="DJ310" s="23"/>
      <c r="DK310" s="23"/>
      <c r="DL310" s="23"/>
      <c r="DM310" s="23"/>
      <c r="DN310" s="23"/>
      <c r="DO310" s="23"/>
      <c r="DP310" s="23"/>
      <c r="DQ310" s="23"/>
      <c r="DR310" s="23"/>
      <c r="DS310" s="23"/>
      <c r="DT310" s="23"/>
      <c r="DU310" s="23"/>
      <c r="DV310" s="23"/>
      <c r="DW310" s="23"/>
      <c r="DX310" s="23"/>
      <c r="DY310" s="23"/>
      <c r="DZ310" s="23"/>
      <c r="EA310" s="23"/>
      <c r="EB310" s="23"/>
      <c r="EC310" s="23"/>
      <c r="ED310" s="23"/>
      <c r="EE310" s="23"/>
      <c r="EF310" s="23"/>
      <c r="EG310" s="23"/>
      <c r="EH310" s="23"/>
      <c r="EI310" s="23"/>
      <c r="EJ310" s="23"/>
      <c r="EK310" s="23"/>
      <c r="EL310" s="23"/>
      <c r="EM310" s="23"/>
      <c r="EN310" s="23"/>
      <c r="EO310" s="23"/>
      <c r="EP310" s="23"/>
      <c r="EQ310" s="23"/>
      <c r="ER310" s="23"/>
      <c r="ES310" s="23"/>
      <c r="ET310" s="23"/>
      <c r="EU310" s="23"/>
      <c r="EV310" s="23"/>
      <c r="EW310" s="23"/>
      <c r="EX310" s="23"/>
      <c r="EY310" s="23"/>
      <c r="EZ310" s="23"/>
      <c r="FA310" s="23"/>
      <c r="FB310" s="23"/>
      <c r="FC310" s="23"/>
      <c r="FD310" s="23"/>
      <c r="FE310" s="23"/>
      <c r="FF310" s="23"/>
      <c r="FG310" s="23"/>
      <c r="FH310" s="23"/>
      <c r="FI310" s="23"/>
      <c r="FJ310" s="23"/>
      <c r="FK310" s="23"/>
      <c r="FL310" s="23"/>
      <c r="FM310" s="23"/>
      <c r="FN310" s="23"/>
      <c r="FO310" s="23"/>
      <c r="FP310" s="23"/>
      <c r="FQ310" s="23"/>
      <c r="FR310" s="23"/>
      <c r="FS310" s="23"/>
      <c r="FT310" s="23"/>
      <c r="FU310" s="23"/>
      <c r="FV310" s="23"/>
      <c r="FW310" s="23"/>
      <c r="FX310" s="23"/>
      <c r="FY310" s="23"/>
      <c r="FZ310" s="23"/>
      <c r="GA310" s="23"/>
      <c r="GB310" s="23"/>
      <c r="GC310" s="23"/>
      <c r="GD310" s="23"/>
      <c r="GE310" s="23"/>
      <c r="GF310" s="23"/>
      <c r="GG310" s="23"/>
      <c r="GH310" s="23"/>
      <c r="GI310" s="23"/>
      <c r="GJ310" s="23"/>
      <c r="GK310" s="23"/>
      <c r="GL310" s="23"/>
      <c r="GM310" s="23"/>
      <c r="GN310" s="23"/>
      <c r="GO310" s="23"/>
      <c r="GP310" s="23"/>
      <c r="GQ310" s="23"/>
      <c r="GR310" s="23"/>
      <c r="GS310" s="23"/>
      <c r="GT310" s="23"/>
      <c r="GU310" s="23"/>
      <c r="GV310" s="23"/>
      <c r="GW310" s="23"/>
      <c r="GX310" s="23"/>
      <c r="GY310" s="23"/>
      <c r="GZ310" s="23"/>
      <c r="HA310" s="23"/>
      <c r="HB310" s="23"/>
      <c r="HC310" s="23"/>
      <c r="HD310" s="23"/>
      <c r="HE310" s="23"/>
      <c r="HF310" s="23"/>
      <c r="HG310" s="23"/>
      <c r="HH310" s="23"/>
      <c r="HI310" s="23"/>
      <c r="HJ310" s="23"/>
      <c r="HK310" s="23"/>
      <c r="HL310" s="23"/>
      <c r="HM310" s="23"/>
      <c r="HN310" s="23"/>
      <c r="HO310" s="23"/>
      <c r="HP310" s="23"/>
      <c r="HQ310" s="23"/>
      <c r="HR310" s="23"/>
      <c r="HS310" s="23"/>
      <c r="HT310" s="23"/>
      <c r="HU310" s="23"/>
      <c r="HV310" s="23"/>
      <c r="HW310" s="23"/>
    </row>
    <row r="311" spans="1:231" s="14" customFormat="1" ht="15" customHeight="1" thickTop="1">
      <c r="A311" s="608"/>
      <c r="B311" s="1128" t="s">
        <v>2183</v>
      </c>
      <c r="C311" s="1129" t="s">
        <v>4517</v>
      </c>
      <c r="D311" s="1129">
        <f>D309+7</f>
        <v>45511</v>
      </c>
      <c r="E311" s="1366">
        <f>D311+11</f>
        <v>45522</v>
      </c>
      <c r="F311" s="2779" t="s">
        <v>5112</v>
      </c>
      <c r="G311" s="1233" t="s">
        <v>5124</v>
      </c>
      <c r="H311" s="1233">
        <f>H309+7</f>
        <v>45534</v>
      </c>
      <c r="I311" s="1169">
        <f>H311+26</f>
        <v>45560</v>
      </c>
      <c r="J311" s="1169">
        <f>H311+31</f>
        <v>45565</v>
      </c>
      <c r="K311" s="1169">
        <f>H311+34</f>
        <v>45568</v>
      </c>
      <c r="L311" s="2124"/>
      <c r="M311" s="72"/>
      <c r="N311" s="72"/>
      <c r="O311" s="23"/>
      <c r="P311" s="23"/>
      <c r="Q311" s="23"/>
      <c r="R311" s="23"/>
      <c r="S311" s="23"/>
      <c r="T311" s="23"/>
      <c r="U311" s="23"/>
      <c r="V311" s="23"/>
      <c r="W311" s="23"/>
      <c r="X311" s="23"/>
      <c r="Y311" s="23"/>
      <c r="Z311" s="23"/>
      <c r="AA311" s="23"/>
      <c r="AB311" s="23"/>
      <c r="AC311" s="23"/>
      <c r="AD311" s="23"/>
      <c r="AE311" s="23"/>
      <c r="AF311" s="23"/>
      <c r="AG311" s="23"/>
      <c r="AH311" s="23"/>
      <c r="AI311" s="23"/>
      <c r="AJ311" s="23"/>
      <c r="AK311" s="23"/>
      <c r="AL311" s="23"/>
      <c r="AM311" s="23"/>
      <c r="AN311" s="23"/>
      <c r="AO311" s="23"/>
      <c r="AP311" s="23"/>
      <c r="AQ311" s="23"/>
      <c r="AR311" s="23"/>
      <c r="AS311" s="23"/>
      <c r="AT311" s="23"/>
      <c r="AU311" s="23"/>
      <c r="AV311" s="23"/>
      <c r="AW311" s="23"/>
      <c r="AX311" s="23"/>
      <c r="AY311" s="23"/>
      <c r="AZ311" s="23"/>
      <c r="BA311" s="23"/>
      <c r="BB311" s="23"/>
      <c r="BC311" s="23"/>
      <c r="BD311" s="23"/>
      <c r="BE311" s="23"/>
      <c r="BF311" s="23"/>
      <c r="BG311" s="23"/>
      <c r="BH311" s="23"/>
      <c r="BI311" s="23"/>
      <c r="BJ311" s="23"/>
      <c r="BK311" s="23"/>
      <c r="BL311" s="23"/>
      <c r="BM311" s="23"/>
      <c r="BN311" s="23"/>
      <c r="BO311" s="23"/>
      <c r="BP311" s="23"/>
      <c r="BQ311" s="23"/>
      <c r="BR311" s="23"/>
      <c r="BS311" s="23"/>
      <c r="BT311" s="23"/>
      <c r="BU311" s="23"/>
      <c r="BV311" s="23"/>
      <c r="BW311" s="23"/>
      <c r="BX311" s="23"/>
      <c r="BY311" s="23"/>
      <c r="BZ311" s="23"/>
      <c r="CA311" s="23"/>
      <c r="CB311" s="23"/>
      <c r="CC311" s="23"/>
      <c r="CD311" s="23"/>
      <c r="CE311" s="23"/>
      <c r="CF311" s="23"/>
      <c r="CG311" s="23"/>
      <c r="CH311" s="23"/>
      <c r="CI311" s="23"/>
      <c r="CJ311" s="23"/>
      <c r="CK311" s="23"/>
      <c r="CL311" s="23"/>
      <c r="CM311" s="23"/>
      <c r="CN311" s="23"/>
      <c r="CO311" s="23"/>
      <c r="CP311" s="23"/>
      <c r="CQ311" s="23"/>
      <c r="CR311" s="23"/>
      <c r="CS311" s="23"/>
      <c r="CT311" s="23"/>
      <c r="CU311" s="23"/>
      <c r="CV311" s="23"/>
      <c r="CW311" s="23"/>
      <c r="CX311" s="23"/>
      <c r="CY311" s="23"/>
      <c r="CZ311" s="23"/>
      <c r="DA311" s="23"/>
      <c r="DB311" s="23"/>
      <c r="DC311" s="23"/>
      <c r="DD311" s="23"/>
      <c r="DE311" s="23"/>
      <c r="DF311" s="23"/>
      <c r="DG311" s="23"/>
      <c r="DH311" s="23"/>
      <c r="DI311" s="23"/>
      <c r="DJ311" s="23"/>
      <c r="DK311" s="23"/>
      <c r="DL311" s="23"/>
      <c r="DM311" s="23"/>
      <c r="DN311" s="23"/>
      <c r="DO311" s="23"/>
      <c r="DP311" s="23"/>
      <c r="DQ311" s="23"/>
      <c r="DR311" s="23"/>
      <c r="DS311" s="23"/>
      <c r="DT311" s="23"/>
      <c r="DU311" s="23"/>
      <c r="DV311" s="23"/>
      <c r="DW311" s="23"/>
      <c r="DX311" s="23"/>
      <c r="DY311" s="23"/>
      <c r="DZ311" s="23"/>
      <c r="EA311" s="23"/>
      <c r="EB311" s="23"/>
      <c r="EC311" s="23"/>
      <c r="ED311" s="23"/>
      <c r="EE311" s="23"/>
      <c r="EF311" s="23"/>
      <c r="EG311" s="23"/>
      <c r="EH311" s="23"/>
      <c r="EI311" s="23"/>
      <c r="EJ311" s="23"/>
      <c r="EK311" s="23"/>
      <c r="EL311" s="23"/>
      <c r="EM311" s="23"/>
      <c r="EN311" s="23"/>
      <c r="EO311" s="23"/>
      <c r="EP311" s="23"/>
      <c r="EQ311" s="23"/>
      <c r="ER311" s="23"/>
      <c r="ES311" s="23"/>
      <c r="ET311" s="23"/>
      <c r="EU311" s="23"/>
      <c r="EV311" s="23"/>
      <c r="EW311" s="23"/>
      <c r="EX311" s="23"/>
      <c r="EY311" s="23"/>
      <c r="EZ311" s="23"/>
      <c r="FA311" s="23"/>
      <c r="FB311" s="23"/>
      <c r="FC311" s="23"/>
      <c r="FD311" s="23"/>
      <c r="FE311" s="23"/>
      <c r="FF311" s="23"/>
      <c r="FG311" s="23"/>
      <c r="FH311" s="23"/>
      <c r="FI311" s="23"/>
      <c r="FJ311" s="23"/>
      <c r="FK311" s="23"/>
      <c r="FL311" s="23"/>
      <c r="FM311" s="23"/>
      <c r="FN311" s="23"/>
      <c r="FO311" s="23"/>
      <c r="FP311" s="23"/>
      <c r="FQ311" s="23"/>
      <c r="FR311" s="23"/>
      <c r="FS311" s="23"/>
      <c r="FT311" s="23"/>
      <c r="FU311" s="23"/>
      <c r="FV311" s="23"/>
      <c r="FW311" s="23"/>
      <c r="FX311" s="23"/>
      <c r="FY311" s="23"/>
      <c r="FZ311" s="23"/>
      <c r="GA311" s="23"/>
      <c r="GB311" s="23"/>
      <c r="GC311" s="23"/>
      <c r="GD311" s="23"/>
      <c r="GE311" s="23"/>
      <c r="GF311" s="23"/>
      <c r="GG311" s="23"/>
      <c r="GH311" s="23"/>
      <c r="GI311" s="23"/>
      <c r="GJ311" s="23"/>
      <c r="GK311" s="23"/>
      <c r="GL311" s="23"/>
      <c r="GM311" s="23"/>
      <c r="GN311" s="23"/>
      <c r="GO311" s="23"/>
      <c r="GP311" s="23"/>
      <c r="GQ311" s="23"/>
      <c r="GR311" s="23"/>
      <c r="GS311" s="23"/>
      <c r="GT311" s="23"/>
      <c r="GU311" s="23"/>
      <c r="GV311" s="23"/>
      <c r="GW311" s="23"/>
      <c r="GX311" s="23"/>
      <c r="GY311" s="23"/>
      <c r="GZ311" s="23"/>
      <c r="HA311" s="23"/>
      <c r="HB311" s="23"/>
      <c r="HC311" s="23"/>
      <c r="HD311" s="23"/>
      <c r="HE311" s="23"/>
      <c r="HF311" s="23"/>
      <c r="HG311" s="23"/>
      <c r="HH311" s="23"/>
      <c r="HI311" s="23"/>
      <c r="HJ311" s="23"/>
      <c r="HK311" s="23"/>
      <c r="HL311" s="23"/>
      <c r="HM311" s="23"/>
      <c r="HN311" s="23"/>
      <c r="HO311" s="23"/>
      <c r="HP311" s="23"/>
      <c r="HQ311" s="23"/>
      <c r="HR311" s="23"/>
      <c r="HS311" s="23"/>
      <c r="HT311" s="23"/>
      <c r="HU311" s="23"/>
      <c r="HV311" s="23"/>
      <c r="HW311" s="23"/>
    </row>
    <row r="312" spans="1:231" s="14" customFormat="1" ht="15" customHeight="1" thickBot="1">
      <c r="A312" s="608"/>
      <c r="B312" s="1477"/>
      <c r="C312" s="1478"/>
      <c r="D312" s="1478"/>
      <c r="E312" s="2278"/>
      <c r="F312" s="3078"/>
      <c r="G312" s="1236"/>
      <c r="H312" s="1236"/>
      <c r="I312" s="1236"/>
      <c r="J312" s="1236"/>
      <c r="K312" s="1236"/>
      <c r="L312" s="2124"/>
      <c r="M312" s="72"/>
      <c r="N312" s="72"/>
      <c r="O312" s="23"/>
      <c r="P312" s="23"/>
      <c r="Q312" s="23"/>
      <c r="R312" s="23"/>
      <c r="S312" s="23"/>
      <c r="T312" s="23"/>
      <c r="U312" s="23"/>
      <c r="V312" s="23"/>
      <c r="W312" s="23"/>
      <c r="X312" s="23"/>
      <c r="Y312" s="23"/>
      <c r="Z312" s="23"/>
      <c r="AA312" s="23"/>
      <c r="AB312" s="23"/>
      <c r="AC312" s="23"/>
      <c r="AD312" s="23"/>
      <c r="AE312" s="23"/>
      <c r="AF312" s="23"/>
      <c r="AG312" s="23"/>
      <c r="AH312" s="23"/>
      <c r="AI312" s="23"/>
      <c r="AJ312" s="23"/>
      <c r="AK312" s="23"/>
      <c r="AL312" s="23"/>
      <c r="AM312" s="23"/>
      <c r="AN312" s="23"/>
      <c r="AO312" s="23"/>
      <c r="AP312" s="23"/>
      <c r="AQ312" s="23"/>
      <c r="AR312" s="23"/>
      <c r="AS312" s="23"/>
      <c r="AT312" s="23"/>
      <c r="AU312" s="23"/>
      <c r="AV312" s="23"/>
      <c r="AW312" s="23"/>
      <c r="AX312" s="23"/>
      <c r="AY312" s="23"/>
      <c r="AZ312" s="23"/>
      <c r="BA312" s="23"/>
      <c r="BB312" s="23"/>
      <c r="BC312" s="23"/>
      <c r="BD312" s="23"/>
      <c r="BE312" s="23"/>
      <c r="BF312" s="23"/>
      <c r="BG312" s="23"/>
      <c r="BH312" s="23"/>
      <c r="BI312" s="23"/>
      <c r="BJ312" s="23"/>
      <c r="BK312" s="23"/>
      <c r="BL312" s="23"/>
      <c r="BM312" s="23"/>
      <c r="BN312" s="23"/>
      <c r="BO312" s="23"/>
      <c r="BP312" s="23"/>
      <c r="BQ312" s="23"/>
      <c r="BR312" s="23"/>
      <c r="BS312" s="23"/>
      <c r="BT312" s="23"/>
      <c r="BU312" s="23"/>
      <c r="BV312" s="23"/>
      <c r="BW312" s="23"/>
      <c r="BX312" s="23"/>
      <c r="BY312" s="23"/>
      <c r="BZ312" s="23"/>
      <c r="CA312" s="23"/>
      <c r="CB312" s="23"/>
      <c r="CC312" s="23"/>
      <c r="CD312" s="23"/>
      <c r="CE312" s="23"/>
      <c r="CF312" s="23"/>
      <c r="CG312" s="23"/>
      <c r="CH312" s="23"/>
      <c r="CI312" s="23"/>
      <c r="CJ312" s="23"/>
      <c r="CK312" s="23"/>
      <c r="CL312" s="23"/>
      <c r="CM312" s="23"/>
      <c r="CN312" s="23"/>
      <c r="CO312" s="23"/>
      <c r="CP312" s="23"/>
      <c r="CQ312" s="23"/>
      <c r="CR312" s="23"/>
      <c r="CS312" s="23"/>
      <c r="CT312" s="23"/>
      <c r="CU312" s="23"/>
      <c r="CV312" s="23"/>
      <c r="CW312" s="23"/>
      <c r="CX312" s="23"/>
      <c r="CY312" s="23"/>
      <c r="CZ312" s="23"/>
      <c r="DA312" s="23"/>
      <c r="DB312" s="23"/>
      <c r="DC312" s="23"/>
      <c r="DD312" s="23"/>
      <c r="DE312" s="23"/>
      <c r="DF312" s="23"/>
      <c r="DG312" s="23"/>
      <c r="DH312" s="23"/>
      <c r="DI312" s="23"/>
      <c r="DJ312" s="23"/>
      <c r="DK312" s="23"/>
      <c r="DL312" s="23"/>
      <c r="DM312" s="23"/>
      <c r="DN312" s="23"/>
      <c r="DO312" s="23"/>
      <c r="DP312" s="23"/>
      <c r="DQ312" s="23"/>
      <c r="DR312" s="23"/>
      <c r="DS312" s="23"/>
      <c r="DT312" s="23"/>
      <c r="DU312" s="23"/>
      <c r="DV312" s="23"/>
      <c r="DW312" s="23"/>
      <c r="DX312" s="23"/>
      <c r="DY312" s="23"/>
      <c r="DZ312" s="23"/>
      <c r="EA312" s="23"/>
      <c r="EB312" s="23"/>
      <c r="EC312" s="23"/>
      <c r="ED312" s="23"/>
      <c r="EE312" s="23"/>
      <c r="EF312" s="23"/>
      <c r="EG312" s="23"/>
      <c r="EH312" s="23"/>
      <c r="EI312" s="23"/>
      <c r="EJ312" s="23"/>
      <c r="EK312" s="23"/>
      <c r="EL312" s="23"/>
      <c r="EM312" s="23"/>
      <c r="EN312" s="23"/>
      <c r="EO312" s="23"/>
      <c r="EP312" s="23"/>
      <c r="EQ312" s="23"/>
      <c r="ER312" s="23"/>
      <c r="ES312" s="23"/>
      <c r="ET312" s="23"/>
      <c r="EU312" s="23"/>
      <c r="EV312" s="23"/>
      <c r="EW312" s="23"/>
      <c r="EX312" s="23"/>
      <c r="EY312" s="23"/>
      <c r="EZ312" s="23"/>
      <c r="FA312" s="23"/>
      <c r="FB312" s="23"/>
      <c r="FC312" s="23"/>
      <c r="FD312" s="23"/>
      <c r="FE312" s="23"/>
      <c r="FF312" s="23"/>
      <c r="FG312" s="23"/>
      <c r="FH312" s="23"/>
      <c r="FI312" s="23"/>
      <c r="FJ312" s="23"/>
      <c r="FK312" s="23"/>
      <c r="FL312" s="23"/>
      <c r="FM312" s="23"/>
      <c r="FN312" s="23"/>
      <c r="FO312" s="23"/>
      <c r="FP312" s="23"/>
      <c r="FQ312" s="23"/>
      <c r="FR312" s="23"/>
      <c r="FS312" s="23"/>
      <c r="FT312" s="23"/>
      <c r="FU312" s="23"/>
      <c r="FV312" s="23"/>
      <c r="FW312" s="23"/>
      <c r="FX312" s="23"/>
      <c r="FY312" s="23"/>
      <c r="FZ312" s="23"/>
      <c r="GA312" s="23"/>
      <c r="GB312" s="23"/>
      <c r="GC312" s="23"/>
      <c r="GD312" s="23"/>
      <c r="GE312" s="23"/>
      <c r="GF312" s="23"/>
      <c r="GG312" s="23"/>
      <c r="GH312" s="23"/>
      <c r="GI312" s="23"/>
      <c r="GJ312" s="23"/>
      <c r="GK312" s="23"/>
      <c r="GL312" s="23"/>
      <c r="GM312" s="23"/>
      <c r="GN312" s="23"/>
      <c r="GO312" s="23"/>
      <c r="GP312" s="23"/>
      <c r="GQ312" s="23"/>
      <c r="GR312" s="23"/>
      <c r="GS312" s="23"/>
      <c r="GT312" s="23"/>
      <c r="GU312" s="23"/>
      <c r="GV312" s="23"/>
      <c r="GW312" s="23"/>
      <c r="GX312" s="23"/>
      <c r="GY312" s="23"/>
      <c r="GZ312" s="23"/>
      <c r="HA312" s="23"/>
      <c r="HB312" s="23"/>
      <c r="HC312" s="23"/>
      <c r="HD312" s="23"/>
      <c r="HE312" s="23"/>
      <c r="HF312" s="23"/>
      <c r="HG312" s="23"/>
      <c r="HH312" s="23"/>
      <c r="HI312" s="23"/>
      <c r="HJ312" s="23"/>
      <c r="HK312" s="23"/>
      <c r="HL312" s="23"/>
      <c r="HM312" s="23"/>
      <c r="HN312" s="23"/>
      <c r="HO312" s="23"/>
      <c r="HP312" s="23"/>
      <c r="HQ312" s="23"/>
      <c r="HR312" s="23"/>
      <c r="HS312" s="23"/>
      <c r="HT312" s="23"/>
      <c r="HU312" s="23"/>
      <c r="HV312" s="23"/>
      <c r="HW312" s="23"/>
    </row>
    <row r="313" spans="1:231" s="14" customFormat="1" ht="15" customHeight="1" thickTop="1">
      <c r="A313" s="608"/>
      <c r="B313" s="1128" t="s">
        <v>2119</v>
      </c>
      <c r="C313" s="1129" t="s">
        <v>4519</v>
      </c>
      <c r="D313" s="1129">
        <f>D311+7</f>
        <v>45518</v>
      </c>
      <c r="E313" s="1366">
        <f>D313+11</f>
        <v>45529</v>
      </c>
      <c r="F313" s="2779" t="s">
        <v>5114</v>
      </c>
      <c r="G313" s="1233" t="s">
        <v>5121</v>
      </c>
      <c r="H313" s="1233">
        <f>H311+7</f>
        <v>45541</v>
      </c>
      <c r="I313" s="1169">
        <f>H313+26</f>
        <v>45567</v>
      </c>
      <c r="J313" s="1169">
        <f>H313+31</f>
        <v>45572</v>
      </c>
      <c r="K313" s="1169">
        <f>H313+34</f>
        <v>45575</v>
      </c>
      <c r="L313" s="2124"/>
      <c r="M313" s="72"/>
      <c r="N313" s="72"/>
      <c r="O313" s="23"/>
      <c r="P313" s="23"/>
      <c r="Q313" s="23"/>
      <c r="R313" s="23"/>
      <c r="S313" s="23"/>
      <c r="T313" s="23"/>
      <c r="U313" s="23"/>
      <c r="V313" s="23"/>
      <c r="W313" s="23"/>
      <c r="X313" s="23"/>
      <c r="Y313" s="23"/>
      <c r="Z313" s="23"/>
      <c r="AA313" s="23"/>
      <c r="AB313" s="23"/>
      <c r="AC313" s="23"/>
      <c r="AD313" s="23"/>
      <c r="AE313" s="23"/>
      <c r="AF313" s="23"/>
      <c r="AG313" s="23"/>
      <c r="AH313" s="23"/>
      <c r="AI313" s="23"/>
      <c r="AJ313" s="23"/>
      <c r="AK313" s="23"/>
      <c r="AL313" s="23"/>
      <c r="AM313" s="23"/>
      <c r="AN313" s="23"/>
      <c r="AO313" s="23"/>
      <c r="AP313" s="23"/>
      <c r="AQ313" s="23"/>
      <c r="AR313" s="23"/>
      <c r="AS313" s="23"/>
      <c r="AT313" s="23"/>
      <c r="AU313" s="23"/>
      <c r="AV313" s="23"/>
      <c r="AW313" s="23"/>
      <c r="AX313" s="23"/>
      <c r="AY313" s="23"/>
      <c r="AZ313" s="23"/>
      <c r="BA313" s="23"/>
      <c r="BB313" s="23"/>
      <c r="BC313" s="23"/>
      <c r="BD313" s="23"/>
      <c r="BE313" s="23"/>
      <c r="BF313" s="23"/>
      <c r="BG313" s="23"/>
      <c r="BH313" s="23"/>
      <c r="BI313" s="23"/>
      <c r="BJ313" s="23"/>
      <c r="BK313" s="23"/>
      <c r="BL313" s="23"/>
      <c r="BM313" s="23"/>
      <c r="BN313" s="23"/>
      <c r="BO313" s="23"/>
      <c r="BP313" s="23"/>
      <c r="BQ313" s="23"/>
      <c r="BR313" s="23"/>
      <c r="BS313" s="23"/>
      <c r="BT313" s="23"/>
      <c r="BU313" s="23"/>
      <c r="BV313" s="23"/>
      <c r="BW313" s="23"/>
      <c r="BX313" s="23"/>
      <c r="BY313" s="23"/>
      <c r="BZ313" s="23"/>
      <c r="CA313" s="23"/>
      <c r="CB313" s="23"/>
      <c r="CC313" s="23"/>
      <c r="CD313" s="23"/>
      <c r="CE313" s="23"/>
      <c r="CF313" s="23"/>
      <c r="CG313" s="23"/>
      <c r="CH313" s="23"/>
      <c r="CI313" s="23"/>
      <c r="CJ313" s="23"/>
      <c r="CK313" s="23"/>
      <c r="CL313" s="23"/>
      <c r="CM313" s="23"/>
      <c r="CN313" s="23"/>
      <c r="CO313" s="23"/>
      <c r="CP313" s="23"/>
      <c r="CQ313" s="23"/>
      <c r="CR313" s="23"/>
      <c r="CS313" s="23"/>
      <c r="CT313" s="23"/>
      <c r="CU313" s="23"/>
      <c r="CV313" s="23"/>
      <c r="CW313" s="23"/>
      <c r="CX313" s="23"/>
      <c r="CY313" s="23"/>
      <c r="CZ313" s="23"/>
      <c r="DA313" s="23"/>
      <c r="DB313" s="23"/>
      <c r="DC313" s="23"/>
      <c r="DD313" s="23"/>
      <c r="DE313" s="23"/>
      <c r="DF313" s="23"/>
      <c r="DG313" s="23"/>
      <c r="DH313" s="23"/>
      <c r="DI313" s="23"/>
      <c r="DJ313" s="23"/>
      <c r="DK313" s="23"/>
      <c r="DL313" s="23"/>
      <c r="DM313" s="23"/>
      <c r="DN313" s="23"/>
      <c r="DO313" s="23"/>
      <c r="DP313" s="23"/>
      <c r="DQ313" s="23"/>
      <c r="DR313" s="23"/>
      <c r="DS313" s="23"/>
      <c r="DT313" s="23"/>
      <c r="DU313" s="23"/>
      <c r="DV313" s="23"/>
      <c r="DW313" s="23"/>
      <c r="DX313" s="23"/>
      <c r="DY313" s="23"/>
      <c r="DZ313" s="23"/>
      <c r="EA313" s="23"/>
      <c r="EB313" s="23"/>
      <c r="EC313" s="23"/>
      <c r="ED313" s="23"/>
      <c r="EE313" s="23"/>
      <c r="EF313" s="23"/>
      <c r="EG313" s="23"/>
      <c r="EH313" s="23"/>
      <c r="EI313" s="23"/>
      <c r="EJ313" s="23"/>
      <c r="EK313" s="23"/>
      <c r="EL313" s="23"/>
      <c r="EM313" s="23"/>
      <c r="EN313" s="23"/>
      <c r="EO313" s="23"/>
      <c r="EP313" s="23"/>
      <c r="EQ313" s="23"/>
      <c r="ER313" s="23"/>
      <c r="ES313" s="23"/>
      <c r="ET313" s="23"/>
      <c r="EU313" s="23"/>
      <c r="EV313" s="23"/>
      <c r="EW313" s="23"/>
      <c r="EX313" s="23"/>
      <c r="EY313" s="23"/>
      <c r="EZ313" s="23"/>
      <c r="FA313" s="23"/>
      <c r="FB313" s="23"/>
      <c r="FC313" s="23"/>
      <c r="FD313" s="23"/>
      <c r="FE313" s="23"/>
      <c r="FF313" s="23"/>
      <c r="FG313" s="23"/>
      <c r="FH313" s="23"/>
      <c r="FI313" s="23"/>
      <c r="FJ313" s="23"/>
      <c r="FK313" s="23"/>
      <c r="FL313" s="23"/>
      <c r="FM313" s="23"/>
      <c r="FN313" s="23"/>
      <c r="FO313" s="23"/>
      <c r="FP313" s="23"/>
      <c r="FQ313" s="23"/>
      <c r="FR313" s="23"/>
      <c r="FS313" s="23"/>
      <c r="FT313" s="23"/>
      <c r="FU313" s="23"/>
      <c r="FV313" s="23"/>
      <c r="FW313" s="23"/>
      <c r="FX313" s="23"/>
      <c r="FY313" s="23"/>
      <c r="FZ313" s="23"/>
      <c r="GA313" s="23"/>
      <c r="GB313" s="23"/>
      <c r="GC313" s="23"/>
      <c r="GD313" s="23"/>
      <c r="GE313" s="23"/>
      <c r="GF313" s="23"/>
      <c r="GG313" s="23"/>
      <c r="GH313" s="23"/>
      <c r="GI313" s="23"/>
      <c r="GJ313" s="23"/>
      <c r="GK313" s="23"/>
      <c r="GL313" s="23"/>
      <c r="GM313" s="23"/>
      <c r="GN313" s="23"/>
      <c r="GO313" s="23"/>
      <c r="GP313" s="23"/>
      <c r="GQ313" s="23"/>
      <c r="GR313" s="23"/>
      <c r="GS313" s="23"/>
      <c r="GT313" s="23"/>
      <c r="GU313" s="23"/>
      <c r="GV313" s="23"/>
      <c r="GW313" s="23"/>
      <c r="GX313" s="23"/>
      <c r="GY313" s="23"/>
      <c r="GZ313" s="23"/>
      <c r="HA313" s="23"/>
      <c r="HB313" s="23"/>
      <c r="HC313" s="23"/>
      <c r="HD313" s="23"/>
      <c r="HE313" s="23"/>
      <c r="HF313" s="23"/>
      <c r="HG313" s="23"/>
      <c r="HH313" s="23"/>
      <c r="HI313" s="23"/>
      <c r="HJ313" s="23"/>
      <c r="HK313" s="23"/>
      <c r="HL313" s="23"/>
      <c r="HM313" s="23"/>
      <c r="HN313" s="23"/>
      <c r="HO313" s="23"/>
      <c r="HP313" s="23"/>
      <c r="HQ313" s="23"/>
      <c r="HR313" s="23"/>
      <c r="HS313" s="23"/>
      <c r="HT313" s="23"/>
      <c r="HU313" s="23"/>
      <c r="HV313" s="23"/>
      <c r="HW313" s="23"/>
    </row>
    <row r="314" spans="1:231" s="14" customFormat="1" ht="15" customHeight="1" thickBot="1">
      <c r="A314" s="608"/>
      <c r="B314" s="1477"/>
      <c r="C314" s="1478"/>
      <c r="D314" s="1478"/>
      <c r="E314" s="2278"/>
      <c r="F314" s="3078"/>
      <c r="G314" s="1236"/>
      <c r="H314" s="1236"/>
      <c r="I314" s="1236"/>
      <c r="J314" s="1236"/>
      <c r="K314" s="1236"/>
      <c r="L314" s="2124"/>
      <c r="M314" s="72"/>
      <c r="N314" s="72"/>
      <c r="O314" s="23"/>
      <c r="P314" s="23"/>
      <c r="Q314" s="23"/>
      <c r="R314" s="23"/>
      <c r="S314" s="23"/>
      <c r="T314" s="23"/>
      <c r="U314" s="23"/>
      <c r="V314" s="23"/>
      <c r="W314" s="23"/>
      <c r="X314" s="23"/>
      <c r="Y314" s="23"/>
      <c r="Z314" s="23"/>
      <c r="AA314" s="23"/>
      <c r="AB314" s="23"/>
      <c r="AC314" s="23"/>
      <c r="AD314" s="23"/>
      <c r="AE314" s="23"/>
      <c r="AF314" s="23"/>
      <c r="AG314" s="23"/>
      <c r="AH314" s="23"/>
      <c r="AI314" s="23"/>
      <c r="AJ314" s="23"/>
      <c r="AK314" s="23"/>
      <c r="AL314" s="23"/>
      <c r="AM314" s="23"/>
      <c r="AN314" s="23"/>
      <c r="AO314" s="23"/>
      <c r="AP314" s="23"/>
      <c r="AQ314" s="23"/>
      <c r="AR314" s="23"/>
      <c r="AS314" s="23"/>
      <c r="AT314" s="23"/>
      <c r="AU314" s="23"/>
      <c r="AV314" s="23"/>
      <c r="AW314" s="23"/>
      <c r="AX314" s="23"/>
      <c r="AY314" s="23"/>
      <c r="AZ314" s="23"/>
      <c r="BA314" s="23"/>
      <c r="BB314" s="23"/>
      <c r="BC314" s="23"/>
      <c r="BD314" s="23"/>
      <c r="BE314" s="23"/>
      <c r="BF314" s="23"/>
      <c r="BG314" s="23"/>
      <c r="BH314" s="23"/>
      <c r="BI314" s="23"/>
      <c r="BJ314" s="23"/>
      <c r="BK314" s="23"/>
      <c r="BL314" s="23"/>
      <c r="BM314" s="23"/>
      <c r="BN314" s="23"/>
      <c r="BO314" s="23"/>
      <c r="BP314" s="23"/>
      <c r="BQ314" s="23"/>
      <c r="BR314" s="23"/>
      <c r="BS314" s="23"/>
      <c r="BT314" s="23"/>
      <c r="BU314" s="23"/>
      <c r="BV314" s="23"/>
      <c r="BW314" s="23"/>
      <c r="BX314" s="23"/>
      <c r="BY314" s="23"/>
      <c r="BZ314" s="23"/>
      <c r="CA314" s="23"/>
      <c r="CB314" s="23"/>
      <c r="CC314" s="23"/>
      <c r="CD314" s="23"/>
      <c r="CE314" s="23"/>
      <c r="CF314" s="23"/>
      <c r="CG314" s="23"/>
      <c r="CH314" s="23"/>
      <c r="CI314" s="23"/>
      <c r="CJ314" s="23"/>
      <c r="CK314" s="23"/>
      <c r="CL314" s="23"/>
      <c r="CM314" s="23"/>
      <c r="CN314" s="23"/>
      <c r="CO314" s="23"/>
      <c r="CP314" s="23"/>
      <c r="CQ314" s="23"/>
      <c r="CR314" s="23"/>
      <c r="CS314" s="23"/>
      <c r="CT314" s="23"/>
      <c r="CU314" s="23"/>
      <c r="CV314" s="23"/>
      <c r="CW314" s="23"/>
      <c r="CX314" s="23"/>
      <c r="CY314" s="23"/>
      <c r="CZ314" s="23"/>
      <c r="DA314" s="23"/>
      <c r="DB314" s="23"/>
      <c r="DC314" s="23"/>
      <c r="DD314" s="23"/>
      <c r="DE314" s="23"/>
      <c r="DF314" s="23"/>
      <c r="DG314" s="23"/>
      <c r="DH314" s="23"/>
      <c r="DI314" s="23"/>
      <c r="DJ314" s="23"/>
      <c r="DK314" s="23"/>
      <c r="DL314" s="23"/>
      <c r="DM314" s="23"/>
      <c r="DN314" s="23"/>
      <c r="DO314" s="23"/>
      <c r="DP314" s="23"/>
      <c r="DQ314" s="23"/>
      <c r="DR314" s="23"/>
      <c r="DS314" s="23"/>
      <c r="DT314" s="23"/>
      <c r="DU314" s="23"/>
      <c r="DV314" s="23"/>
      <c r="DW314" s="23"/>
      <c r="DX314" s="23"/>
      <c r="DY314" s="23"/>
      <c r="DZ314" s="23"/>
      <c r="EA314" s="23"/>
      <c r="EB314" s="23"/>
      <c r="EC314" s="23"/>
      <c r="ED314" s="23"/>
      <c r="EE314" s="23"/>
      <c r="EF314" s="23"/>
      <c r="EG314" s="23"/>
      <c r="EH314" s="23"/>
      <c r="EI314" s="23"/>
      <c r="EJ314" s="23"/>
      <c r="EK314" s="23"/>
      <c r="EL314" s="23"/>
      <c r="EM314" s="23"/>
      <c r="EN314" s="23"/>
      <c r="EO314" s="23"/>
      <c r="EP314" s="23"/>
      <c r="EQ314" s="23"/>
      <c r="ER314" s="23"/>
      <c r="ES314" s="23"/>
      <c r="ET314" s="23"/>
      <c r="EU314" s="23"/>
      <c r="EV314" s="23"/>
      <c r="EW314" s="23"/>
      <c r="EX314" s="23"/>
      <c r="EY314" s="23"/>
      <c r="EZ314" s="23"/>
      <c r="FA314" s="23"/>
      <c r="FB314" s="23"/>
      <c r="FC314" s="23"/>
      <c r="FD314" s="23"/>
      <c r="FE314" s="23"/>
      <c r="FF314" s="23"/>
      <c r="FG314" s="23"/>
      <c r="FH314" s="23"/>
      <c r="FI314" s="23"/>
      <c r="FJ314" s="23"/>
      <c r="FK314" s="23"/>
      <c r="FL314" s="23"/>
      <c r="FM314" s="23"/>
      <c r="FN314" s="23"/>
      <c r="FO314" s="23"/>
      <c r="FP314" s="23"/>
      <c r="FQ314" s="23"/>
      <c r="FR314" s="23"/>
      <c r="FS314" s="23"/>
      <c r="FT314" s="23"/>
      <c r="FU314" s="23"/>
      <c r="FV314" s="23"/>
      <c r="FW314" s="23"/>
      <c r="FX314" s="23"/>
      <c r="FY314" s="23"/>
      <c r="FZ314" s="23"/>
      <c r="GA314" s="23"/>
      <c r="GB314" s="23"/>
      <c r="GC314" s="23"/>
      <c r="GD314" s="23"/>
      <c r="GE314" s="23"/>
      <c r="GF314" s="23"/>
      <c r="GG314" s="23"/>
      <c r="GH314" s="23"/>
      <c r="GI314" s="23"/>
      <c r="GJ314" s="23"/>
      <c r="GK314" s="23"/>
      <c r="GL314" s="23"/>
      <c r="GM314" s="23"/>
      <c r="GN314" s="23"/>
      <c r="GO314" s="23"/>
      <c r="GP314" s="23"/>
      <c r="GQ314" s="23"/>
      <c r="GR314" s="23"/>
      <c r="GS314" s="23"/>
      <c r="GT314" s="23"/>
      <c r="GU314" s="23"/>
      <c r="GV314" s="23"/>
      <c r="GW314" s="23"/>
      <c r="GX314" s="23"/>
      <c r="GY314" s="23"/>
      <c r="GZ314" s="23"/>
      <c r="HA314" s="23"/>
      <c r="HB314" s="23"/>
      <c r="HC314" s="23"/>
      <c r="HD314" s="23"/>
      <c r="HE314" s="23"/>
      <c r="HF314" s="23"/>
      <c r="HG314" s="23"/>
      <c r="HH314" s="23"/>
      <c r="HI314" s="23"/>
      <c r="HJ314" s="23"/>
      <c r="HK314" s="23"/>
      <c r="HL314" s="23"/>
      <c r="HM314" s="23"/>
      <c r="HN314" s="23"/>
      <c r="HO314" s="23"/>
      <c r="HP314" s="23"/>
      <c r="HQ314" s="23"/>
      <c r="HR314" s="23"/>
      <c r="HS314" s="23"/>
      <c r="HT314" s="23"/>
      <c r="HU314" s="23"/>
      <c r="HV314" s="23"/>
      <c r="HW314" s="23"/>
    </row>
    <row r="315" spans="1:231" s="14" customFormat="1" ht="15" customHeight="1" thickTop="1">
      <c r="A315" s="608"/>
      <c r="B315" s="1128" t="s">
        <v>4338</v>
      </c>
      <c r="C315" s="1129" t="s">
        <v>4521</v>
      </c>
      <c r="D315" s="1129">
        <f>D313+7</f>
        <v>45525</v>
      </c>
      <c r="E315" s="1366">
        <f>D315+11</f>
        <v>45536</v>
      </c>
      <c r="F315" s="2779" t="s">
        <v>4589</v>
      </c>
      <c r="G315" s="1233" t="s">
        <v>4957</v>
      </c>
      <c r="H315" s="1233">
        <f>H313+7</f>
        <v>45548</v>
      </c>
      <c r="I315" s="1169">
        <f>H315+26</f>
        <v>45574</v>
      </c>
      <c r="J315" s="1169">
        <f>H315+31</f>
        <v>45579</v>
      </c>
      <c r="K315" s="1169">
        <f>H315+34</f>
        <v>45582</v>
      </c>
      <c r="L315" s="2124"/>
      <c r="M315" s="72"/>
      <c r="N315" s="72"/>
      <c r="O315" s="23"/>
      <c r="P315" s="23"/>
      <c r="Q315" s="23"/>
      <c r="R315" s="23"/>
      <c r="S315" s="23"/>
      <c r="T315" s="23"/>
      <c r="U315" s="23"/>
      <c r="V315" s="23"/>
      <c r="W315" s="23"/>
      <c r="X315" s="23"/>
      <c r="Y315" s="23"/>
      <c r="Z315" s="23"/>
      <c r="AA315" s="23"/>
      <c r="AB315" s="23"/>
      <c r="AC315" s="23"/>
      <c r="AD315" s="23"/>
      <c r="AE315" s="23"/>
      <c r="AF315" s="23"/>
      <c r="AG315" s="23"/>
      <c r="AH315" s="23"/>
      <c r="AI315" s="23"/>
      <c r="AJ315" s="23"/>
      <c r="AK315" s="23"/>
      <c r="AL315" s="23"/>
      <c r="AM315" s="23"/>
      <c r="AN315" s="23"/>
      <c r="AO315" s="23"/>
      <c r="AP315" s="23"/>
      <c r="AQ315" s="23"/>
      <c r="AR315" s="23"/>
      <c r="AS315" s="23"/>
      <c r="AT315" s="23"/>
      <c r="AU315" s="23"/>
      <c r="AV315" s="23"/>
      <c r="AW315" s="23"/>
      <c r="AX315" s="23"/>
      <c r="AY315" s="23"/>
      <c r="AZ315" s="23"/>
      <c r="BA315" s="23"/>
      <c r="BB315" s="23"/>
      <c r="BC315" s="23"/>
      <c r="BD315" s="23"/>
      <c r="BE315" s="23"/>
      <c r="BF315" s="23"/>
      <c r="BG315" s="23"/>
      <c r="BH315" s="23"/>
      <c r="BI315" s="23"/>
      <c r="BJ315" s="23"/>
      <c r="BK315" s="23"/>
      <c r="BL315" s="23"/>
      <c r="BM315" s="23"/>
      <c r="BN315" s="23"/>
      <c r="BO315" s="23"/>
      <c r="BP315" s="23"/>
      <c r="BQ315" s="23"/>
      <c r="BR315" s="23"/>
      <c r="BS315" s="23"/>
      <c r="BT315" s="23"/>
      <c r="BU315" s="23"/>
      <c r="BV315" s="23"/>
      <c r="BW315" s="23"/>
      <c r="BX315" s="23"/>
      <c r="BY315" s="23"/>
      <c r="BZ315" s="23"/>
      <c r="CA315" s="23"/>
      <c r="CB315" s="23"/>
      <c r="CC315" s="23"/>
      <c r="CD315" s="23"/>
      <c r="CE315" s="23"/>
      <c r="CF315" s="23"/>
      <c r="CG315" s="23"/>
      <c r="CH315" s="23"/>
      <c r="CI315" s="23"/>
      <c r="CJ315" s="23"/>
      <c r="CK315" s="23"/>
      <c r="CL315" s="23"/>
      <c r="CM315" s="23"/>
      <c r="CN315" s="23"/>
      <c r="CO315" s="23"/>
      <c r="CP315" s="23"/>
      <c r="CQ315" s="23"/>
      <c r="CR315" s="23"/>
      <c r="CS315" s="23"/>
      <c r="CT315" s="23"/>
      <c r="CU315" s="23"/>
      <c r="CV315" s="23"/>
      <c r="CW315" s="23"/>
      <c r="CX315" s="23"/>
      <c r="CY315" s="23"/>
      <c r="CZ315" s="23"/>
      <c r="DA315" s="23"/>
      <c r="DB315" s="23"/>
      <c r="DC315" s="23"/>
      <c r="DD315" s="23"/>
      <c r="DE315" s="23"/>
      <c r="DF315" s="23"/>
      <c r="DG315" s="23"/>
      <c r="DH315" s="23"/>
      <c r="DI315" s="23"/>
      <c r="DJ315" s="23"/>
      <c r="DK315" s="23"/>
      <c r="DL315" s="23"/>
      <c r="DM315" s="23"/>
      <c r="DN315" s="23"/>
      <c r="DO315" s="23"/>
      <c r="DP315" s="23"/>
      <c r="DQ315" s="23"/>
      <c r="DR315" s="23"/>
      <c r="DS315" s="23"/>
      <c r="DT315" s="23"/>
      <c r="DU315" s="23"/>
      <c r="DV315" s="23"/>
      <c r="DW315" s="23"/>
      <c r="DX315" s="23"/>
      <c r="DY315" s="23"/>
      <c r="DZ315" s="23"/>
      <c r="EA315" s="23"/>
      <c r="EB315" s="23"/>
      <c r="EC315" s="23"/>
      <c r="ED315" s="23"/>
      <c r="EE315" s="23"/>
      <c r="EF315" s="23"/>
      <c r="EG315" s="23"/>
      <c r="EH315" s="23"/>
      <c r="EI315" s="23"/>
      <c r="EJ315" s="23"/>
      <c r="EK315" s="23"/>
      <c r="EL315" s="23"/>
      <c r="EM315" s="23"/>
      <c r="EN315" s="23"/>
      <c r="EO315" s="23"/>
      <c r="EP315" s="23"/>
      <c r="EQ315" s="23"/>
      <c r="ER315" s="23"/>
      <c r="ES315" s="23"/>
      <c r="ET315" s="23"/>
      <c r="EU315" s="23"/>
      <c r="EV315" s="23"/>
      <c r="EW315" s="23"/>
      <c r="EX315" s="23"/>
      <c r="EY315" s="23"/>
      <c r="EZ315" s="23"/>
      <c r="FA315" s="23"/>
      <c r="FB315" s="23"/>
      <c r="FC315" s="23"/>
      <c r="FD315" s="23"/>
      <c r="FE315" s="23"/>
      <c r="FF315" s="23"/>
      <c r="FG315" s="23"/>
      <c r="FH315" s="23"/>
      <c r="FI315" s="23"/>
      <c r="FJ315" s="23"/>
      <c r="FK315" s="23"/>
      <c r="FL315" s="23"/>
      <c r="FM315" s="23"/>
      <c r="FN315" s="23"/>
      <c r="FO315" s="23"/>
      <c r="FP315" s="23"/>
      <c r="FQ315" s="23"/>
      <c r="FR315" s="23"/>
      <c r="FS315" s="23"/>
      <c r="FT315" s="23"/>
      <c r="FU315" s="23"/>
      <c r="FV315" s="23"/>
      <c r="FW315" s="23"/>
      <c r="FX315" s="23"/>
      <c r="FY315" s="23"/>
      <c r="FZ315" s="23"/>
      <c r="GA315" s="23"/>
      <c r="GB315" s="23"/>
      <c r="GC315" s="23"/>
      <c r="GD315" s="23"/>
      <c r="GE315" s="23"/>
      <c r="GF315" s="23"/>
      <c r="GG315" s="23"/>
      <c r="GH315" s="23"/>
      <c r="GI315" s="23"/>
      <c r="GJ315" s="23"/>
      <c r="GK315" s="23"/>
      <c r="GL315" s="23"/>
      <c r="GM315" s="23"/>
      <c r="GN315" s="23"/>
      <c r="GO315" s="23"/>
      <c r="GP315" s="23"/>
      <c r="GQ315" s="23"/>
      <c r="GR315" s="23"/>
      <c r="GS315" s="23"/>
      <c r="GT315" s="23"/>
      <c r="GU315" s="23"/>
      <c r="GV315" s="23"/>
      <c r="GW315" s="23"/>
      <c r="GX315" s="23"/>
      <c r="GY315" s="23"/>
      <c r="GZ315" s="23"/>
      <c r="HA315" s="23"/>
      <c r="HB315" s="23"/>
      <c r="HC315" s="23"/>
      <c r="HD315" s="23"/>
      <c r="HE315" s="23"/>
      <c r="HF315" s="23"/>
      <c r="HG315" s="23"/>
      <c r="HH315" s="23"/>
      <c r="HI315" s="23"/>
      <c r="HJ315" s="23"/>
      <c r="HK315" s="23"/>
      <c r="HL315" s="23"/>
      <c r="HM315" s="23"/>
      <c r="HN315" s="23"/>
      <c r="HO315" s="23"/>
      <c r="HP315" s="23"/>
      <c r="HQ315" s="23"/>
      <c r="HR315" s="23"/>
      <c r="HS315" s="23"/>
      <c r="HT315" s="23"/>
      <c r="HU315" s="23"/>
      <c r="HV315" s="23"/>
      <c r="HW315" s="23"/>
    </row>
    <row r="316" spans="1:231" s="14" customFormat="1" ht="15" customHeight="1" thickBot="1">
      <c r="A316" s="608"/>
      <c r="B316" s="1477"/>
      <c r="C316" s="1478"/>
      <c r="D316" s="1478"/>
      <c r="E316" s="2278"/>
      <c r="F316" s="3078"/>
      <c r="G316" s="1236"/>
      <c r="H316" s="1236"/>
      <c r="I316" s="1236"/>
      <c r="J316" s="1236"/>
      <c r="K316" s="1236"/>
      <c r="L316" s="2124"/>
      <c r="M316" s="72"/>
      <c r="N316" s="72"/>
      <c r="O316" s="23"/>
      <c r="P316" s="23"/>
      <c r="Q316" s="23"/>
      <c r="R316" s="23"/>
      <c r="S316" s="23"/>
      <c r="T316" s="23"/>
      <c r="U316" s="23"/>
      <c r="V316" s="23"/>
      <c r="W316" s="23"/>
      <c r="X316" s="23"/>
      <c r="Y316" s="23"/>
      <c r="Z316" s="23"/>
      <c r="AA316" s="23"/>
      <c r="AB316" s="23"/>
      <c r="AC316" s="23"/>
      <c r="AD316" s="23"/>
      <c r="AE316" s="23"/>
      <c r="AF316" s="23"/>
      <c r="AG316" s="23"/>
      <c r="AH316" s="23"/>
      <c r="AI316" s="23"/>
      <c r="AJ316" s="23"/>
      <c r="AK316" s="23"/>
      <c r="AL316" s="23"/>
      <c r="AM316" s="23"/>
      <c r="AN316" s="23"/>
      <c r="AO316" s="23"/>
      <c r="AP316" s="23"/>
      <c r="AQ316" s="23"/>
      <c r="AR316" s="23"/>
      <c r="AS316" s="23"/>
      <c r="AT316" s="23"/>
      <c r="AU316" s="23"/>
      <c r="AV316" s="23"/>
      <c r="AW316" s="23"/>
      <c r="AX316" s="23"/>
      <c r="AY316" s="23"/>
      <c r="AZ316" s="23"/>
      <c r="BA316" s="23"/>
      <c r="BB316" s="23"/>
      <c r="BC316" s="23"/>
      <c r="BD316" s="23"/>
      <c r="BE316" s="23"/>
      <c r="BF316" s="23"/>
      <c r="BG316" s="23"/>
      <c r="BH316" s="23"/>
      <c r="BI316" s="23"/>
      <c r="BJ316" s="23"/>
      <c r="BK316" s="23"/>
      <c r="BL316" s="23"/>
      <c r="BM316" s="23"/>
      <c r="BN316" s="23"/>
      <c r="BO316" s="23"/>
      <c r="BP316" s="23"/>
      <c r="BQ316" s="23"/>
      <c r="BR316" s="23"/>
      <c r="BS316" s="23"/>
      <c r="BT316" s="23"/>
      <c r="BU316" s="23"/>
      <c r="BV316" s="23"/>
      <c r="BW316" s="23"/>
      <c r="BX316" s="23"/>
      <c r="BY316" s="23"/>
      <c r="BZ316" s="23"/>
      <c r="CA316" s="23"/>
      <c r="CB316" s="23"/>
      <c r="CC316" s="23"/>
      <c r="CD316" s="23"/>
      <c r="CE316" s="23"/>
      <c r="CF316" s="23"/>
      <c r="CG316" s="23"/>
      <c r="CH316" s="23"/>
      <c r="CI316" s="23"/>
      <c r="CJ316" s="23"/>
      <c r="CK316" s="23"/>
      <c r="CL316" s="23"/>
      <c r="CM316" s="23"/>
      <c r="CN316" s="23"/>
      <c r="CO316" s="23"/>
      <c r="CP316" s="23"/>
      <c r="CQ316" s="23"/>
      <c r="CR316" s="23"/>
      <c r="CS316" s="23"/>
      <c r="CT316" s="23"/>
      <c r="CU316" s="23"/>
      <c r="CV316" s="23"/>
      <c r="CW316" s="23"/>
      <c r="CX316" s="23"/>
      <c r="CY316" s="23"/>
      <c r="CZ316" s="23"/>
      <c r="DA316" s="23"/>
      <c r="DB316" s="23"/>
      <c r="DC316" s="23"/>
      <c r="DD316" s="23"/>
      <c r="DE316" s="23"/>
      <c r="DF316" s="23"/>
      <c r="DG316" s="23"/>
      <c r="DH316" s="23"/>
      <c r="DI316" s="23"/>
      <c r="DJ316" s="23"/>
      <c r="DK316" s="23"/>
      <c r="DL316" s="23"/>
      <c r="DM316" s="23"/>
      <c r="DN316" s="23"/>
      <c r="DO316" s="23"/>
      <c r="DP316" s="23"/>
      <c r="DQ316" s="23"/>
      <c r="DR316" s="23"/>
      <c r="DS316" s="23"/>
      <c r="DT316" s="23"/>
      <c r="DU316" s="23"/>
      <c r="DV316" s="23"/>
      <c r="DW316" s="23"/>
      <c r="DX316" s="23"/>
      <c r="DY316" s="23"/>
      <c r="DZ316" s="23"/>
      <c r="EA316" s="23"/>
      <c r="EB316" s="23"/>
      <c r="EC316" s="23"/>
      <c r="ED316" s="23"/>
      <c r="EE316" s="23"/>
      <c r="EF316" s="23"/>
      <c r="EG316" s="23"/>
      <c r="EH316" s="23"/>
      <c r="EI316" s="23"/>
      <c r="EJ316" s="23"/>
      <c r="EK316" s="23"/>
      <c r="EL316" s="23"/>
      <c r="EM316" s="23"/>
      <c r="EN316" s="23"/>
      <c r="EO316" s="23"/>
      <c r="EP316" s="23"/>
      <c r="EQ316" s="23"/>
      <c r="ER316" s="23"/>
      <c r="ES316" s="23"/>
      <c r="ET316" s="23"/>
      <c r="EU316" s="23"/>
      <c r="EV316" s="23"/>
      <c r="EW316" s="23"/>
      <c r="EX316" s="23"/>
      <c r="EY316" s="23"/>
      <c r="EZ316" s="23"/>
      <c r="FA316" s="23"/>
      <c r="FB316" s="23"/>
      <c r="FC316" s="23"/>
      <c r="FD316" s="23"/>
      <c r="FE316" s="23"/>
      <c r="FF316" s="23"/>
      <c r="FG316" s="23"/>
      <c r="FH316" s="23"/>
      <c r="FI316" s="23"/>
      <c r="FJ316" s="23"/>
      <c r="FK316" s="23"/>
      <c r="FL316" s="23"/>
      <c r="FM316" s="23"/>
      <c r="FN316" s="23"/>
      <c r="FO316" s="23"/>
      <c r="FP316" s="23"/>
      <c r="FQ316" s="23"/>
      <c r="FR316" s="23"/>
      <c r="FS316" s="23"/>
      <c r="FT316" s="23"/>
      <c r="FU316" s="23"/>
      <c r="FV316" s="23"/>
      <c r="FW316" s="23"/>
      <c r="FX316" s="23"/>
      <c r="FY316" s="23"/>
      <c r="FZ316" s="23"/>
      <c r="GA316" s="23"/>
      <c r="GB316" s="23"/>
      <c r="GC316" s="23"/>
      <c r="GD316" s="23"/>
      <c r="GE316" s="23"/>
      <c r="GF316" s="23"/>
      <c r="GG316" s="23"/>
      <c r="GH316" s="23"/>
      <c r="GI316" s="23"/>
      <c r="GJ316" s="23"/>
      <c r="GK316" s="23"/>
      <c r="GL316" s="23"/>
      <c r="GM316" s="23"/>
      <c r="GN316" s="23"/>
      <c r="GO316" s="23"/>
      <c r="GP316" s="23"/>
      <c r="GQ316" s="23"/>
      <c r="GR316" s="23"/>
      <c r="GS316" s="23"/>
      <c r="GT316" s="23"/>
      <c r="GU316" s="23"/>
      <c r="GV316" s="23"/>
      <c r="GW316" s="23"/>
      <c r="GX316" s="23"/>
      <c r="GY316" s="23"/>
      <c r="GZ316" s="23"/>
      <c r="HA316" s="23"/>
      <c r="HB316" s="23"/>
      <c r="HC316" s="23"/>
      <c r="HD316" s="23"/>
      <c r="HE316" s="23"/>
      <c r="HF316" s="23"/>
      <c r="HG316" s="23"/>
      <c r="HH316" s="23"/>
      <c r="HI316" s="23"/>
      <c r="HJ316" s="23"/>
      <c r="HK316" s="23"/>
      <c r="HL316" s="23"/>
      <c r="HM316" s="23"/>
      <c r="HN316" s="23"/>
      <c r="HO316" s="23"/>
      <c r="HP316" s="23"/>
      <c r="HQ316" s="23"/>
      <c r="HR316" s="23"/>
      <c r="HS316" s="23"/>
      <c r="HT316" s="23"/>
      <c r="HU316" s="23"/>
      <c r="HV316" s="23"/>
      <c r="HW316" s="23"/>
    </row>
    <row r="317" spans="1:231" s="14" customFormat="1" ht="15" customHeight="1" thickTop="1">
      <c r="A317" s="608"/>
      <c r="B317" s="1128" t="s">
        <v>1426</v>
      </c>
      <c r="C317" s="1129" t="s">
        <v>4523</v>
      </c>
      <c r="D317" s="1129">
        <f>D315+7</f>
        <v>45532</v>
      </c>
      <c r="E317" s="1366">
        <f>D317+11</f>
        <v>45543</v>
      </c>
      <c r="F317" s="2779" t="s">
        <v>5115</v>
      </c>
      <c r="G317" s="1233" t="s">
        <v>5047</v>
      </c>
      <c r="H317" s="1233">
        <f>H315+7</f>
        <v>45555</v>
      </c>
      <c r="I317" s="1169">
        <f>H317+26</f>
        <v>45581</v>
      </c>
      <c r="J317" s="1169">
        <f>H317+31</f>
        <v>45586</v>
      </c>
      <c r="K317" s="1169">
        <f>H317+34</f>
        <v>45589</v>
      </c>
      <c r="L317" s="2124"/>
      <c r="M317" s="72"/>
      <c r="N317" s="72"/>
      <c r="O317" s="23"/>
      <c r="P317" s="23"/>
      <c r="Q317" s="23"/>
      <c r="R317" s="23"/>
      <c r="S317" s="23"/>
      <c r="T317" s="23"/>
      <c r="U317" s="23"/>
      <c r="V317" s="23"/>
      <c r="W317" s="23"/>
      <c r="X317" s="23"/>
      <c r="Y317" s="23"/>
      <c r="Z317" s="23"/>
      <c r="AA317" s="23"/>
      <c r="AB317" s="23"/>
      <c r="AC317" s="23"/>
      <c r="AD317" s="23"/>
      <c r="AE317" s="23"/>
      <c r="AF317" s="23"/>
      <c r="AG317" s="23"/>
      <c r="AH317" s="23"/>
      <c r="AI317" s="23"/>
      <c r="AJ317" s="23"/>
      <c r="AK317" s="23"/>
      <c r="AL317" s="23"/>
      <c r="AM317" s="23"/>
      <c r="AN317" s="23"/>
      <c r="AO317" s="23"/>
      <c r="AP317" s="23"/>
      <c r="AQ317" s="23"/>
      <c r="AR317" s="23"/>
      <c r="AS317" s="23"/>
      <c r="AT317" s="23"/>
      <c r="AU317" s="23"/>
      <c r="AV317" s="23"/>
      <c r="AW317" s="23"/>
      <c r="AX317" s="23"/>
      <c r="AY317" s="23"/>
      <c r="AZ317" s="23"/>
      <c r="BA317" s="23"/>
      <c r="BB317" s="23"/>
      <c r="BC317" s="23"/>
      <c r="BD317" s="23"/>
      <c r="BE317" s="23"/>
      <c r="BF317" s="23"/>
      <c r="BG317" s="23"/>
      <c r="BH317" s="23"/>
      <c r="BI317" s="23"/>
      <c r="BJ317" s="23"/>
      <c r="BK317" s="23"/>
      <c r="BL317" s="23"/>
      <c r="BM317" s="23"/>
      <c r="BN317" s="23"/>
      <c r="BO317" s="23"/>
      <c r="BP317" s="23"/>
      <c r="BQ317" s="23"/>
      <c r="BR317" s="23"/>
      <c r="BS317" s="23"/>
      <c r="BT317" s="23"/>
      <c r="BU317" s="23"/>
      <c r="BV317" s="23"/>
      <c r="BW317" s="23"/>
      <c r="BX317" s="23"/>
      <c r="BY317" s="23"/>
      <c r="BZ317" s="23"/>
      <c r="CA317" s="23"/>
      <c r="CB317" s="23"/>
      <c r="CC317" s="23"/>
      <c r="CD317" s="23"/>
      <c r="CE317" s="23"/>
      <c r="CF317" s="23"/>
      <c r="CG317" s="23"/>
      <c r="CH317" s="23"/>
      <c r="CI317" s="23"/>
      <c r="CJ317" s="23"/>
      <c r="CK317" s="23"/>
      <c r="CL317" s="23"/>
      <c r="CM317" s="23"/>
      <c r="CN317" s="23"/>
      <c r="CO317" s="23"/>
      <c r="CP317" s="23"/>
      <c r="CQ317" s="23"/>
      <c r="CR317" s="23"/>
      <c r="CS317" s="23"/>
      <c r="CT317" s="23"/>
      <c r="CU317" s="23"/>
      <c r="CV317" s="23"/>
      <c r="CW317" s="23"/>
      <c r="CX317" s="23"/>
      <c r="CY317" s="23"/>
      <c r="CZ317" s="23"/>
      <c r="DA317" s="23"/>
      <c r="DB317" s="23"/>
      <c r="DC317" s="23"/>
      <c r="DD317" s="23"/>
      <c r="DE317" s="23"/>
      <c r="DF317" s="23"/>
      <c r="DG317" s="23"/>
      <c r="DH317" s="23"/>
      <c r="DI317" s="23"/>
      <c r="DJ317" s="23"/>
      <c r="DK317" s="23"/>
      <c r="DL317" s="23"/>
      <c r="DM317" s="23"/>
      <c r="DN317" s="23"/>
      <c r="DO317" s="23"/>
      <c r="DP317" s="23"/>
      <c r="DQ317" s="23"/>
      <c r="DR317" s="23"/>
      <c r="DS317" s="23"/>
      <c r="DT317" s="23"/>
      <c r="DU317" s="23"/>
      <c r="DV317" s="23"/>
      <c r="DW317" s="23"/>
      <c r="DX317" s="23"/>
      <c r="DY317" s="23"/>
      <c r="DZ317" s="23"/>
      <c r="EA317" s="23"/>
      <c r="EB317" s="23"/>
      <c r="EC317" s="23"/>
      <c r="ED317" s="23"/>
      <c r="EE317" s="23"/>
      <c r="EF317" s="23"/>
      <c r="EG317" s="23"/>
      <c r="EH317" s="23"/>
      <c r="EI317" s="23"/>
      <c r="EJ317" s="23"/>
      <c r="EK317" s="23"/>
      <c r="EL317" s="23"/>
      <c r="EM317" s="23"/>
      <c r="EN317" s="23"/>
      <c r="EO317" s="23"/>
      <c r="EP317" s="23"/>
      <c r="EQ317" s="23"/>
      <c r="ER317" s="23"/>
      <c r="ES317" s="23"/>
      <c r="ET317" s="23"/>
      <c r="EU317" s="23"/>
      <c r="EV317" s="23"/>
      <c r="EW317" s="23"/>
      <c r="EX317" s="23"/>
      <c r="EY317" s="23"/>
      <c r="EZ317" s="23"/>
      <c r="FA317" s="23"/>
      <c r="FB317" s="23"/>
      <c r="FC317" s="23"/>
      <c r="FD317" s="23"/>
      <c r="FE317" s="23"/>
      <c r="FF317" s="23"/>
      <c r="FG317" s="23"/>
      <c r="FH317" s="23"/>
      <c r="FI317" s="23"/>
      <c r="FJ317" s="23"/>
      <c r="FK317" s="23"/>
      <c r="FL317" s="23"/>
      <c r="FM317" s="23"/>
      <c r="FN317" s="23"/>
      <c r="FO317" s="23"/>
      <c r="FP317" s="23"/>
      <c r="FQ317" s="23"/>
      <c r="FR317" s="23"/>
      <c r="FS317" s="23"/>
      <c r="FT317" s="23"/>
      <c r="FU317" s="23"/>
      <c r="FV317" s="23"/>
      <c r="FW317" s="23"/>
      <c r="FX317" s="23"/>
      <c r="FY317" s="23"/>
      <c r="FZ317" s="23"/>
      <c r="GA317" s="23"/>
      <c r="GB317" s="23"/>
      <c r="GC317" s="23"/>
      <c r="GD317" s="23"/>
      <c r="GE317" s="23"/>
      <c r="GF317" s="23"/>
      <c r="GG317" s="23"/>
      <c r="GH317" s="23"/>
      <c r="GI317" s="23"/>
      <c r="GJ317" s="23"/>
      <c r="GK317" s="23"/>
      <c r="GL317" s="23"/>
      <c r="GM317" s="23"/>
      <c r="GN317" s="23"/>
      <c r="GO317" s="23"/>
      <c r="GP317" s="23"/>
      <c r="GQ317" s="23"/>
      <c r="GR317" s="23"/>
      <c r="GS317" s="23"/>
      <c r="GT317" s="23"/>
      <c r="GU317" s="23"/>
      <c r="GV317" s="23"/>
      <c r="GW317" s="23"/>
      <c r="GX317" s="23"/>
      <c r="GY317" s="23"/>
      <c r="GZ317" s="23"/>
      <c r="HA317" s="23"/>
      <c r="HB317" s="23"/>
      <c r="HC317" s="23"/>
      <c r="HD317" s="23"/>
      <c r="HE317" s="23"/>
      <c r="HF317" s="23"/>
      <c r="HG317" s="23"/>
      <c r="HH317" s="23"/>
      <c r="HI317" s="23"/>
      <c r="HJ317" s="23"/>
      <c r="HK317" s="23"/>
      <c r="HL317" s="23"/>
      <c r="HM317" s="23"/>
      <c r="HN317" s="23"/>
      <c r="HO317" s="23"/>
      <c r="HP317" s="23"/>
      <c r="HQ317" s="23"/>
      <c r="HR317" s="23"/>
      <c r="HS317" s="23"/>
      <c r="HT317" s="23"/>
      <c r="HU317" s="23"/>
      <c r="HV317" s="23"/>
      <c r="HW317" s="23"/>
    </row>
    <row r="318" spans="1:231" s="14" customFormat="1" ht="15" customHeight="1" thickBot="1">
      <c r="A318" s="608"/>
      <c r="B318" s="1477"/>
      <c r="C318" s="1478"/>
      <c r="D318" s="1478"/>
      <c r="E318" s="2278"/>
      <c r="F318" s="3078"/>
      <c r="G318" s="1236"/>
      <c r="H318" s="1236"/>
      <c r="I318" s="1236"/>
      <c r="J318" s="1236"/>
      <c r="K318" s="1236"/>
      <c r="L318" s="2124"/>
      <c r="M318" s="72"/>
      <c r="N318" s="72"/>
      <c r="O318" s="23"/>
      <c r="P318" s="23"/>
      <c r="Q318" s="23"/>
      <c r="R318" s="23"/>
      <c r="S318" s="23"/>
      <c r="T318" s="23"/>
      <c r="U318" s="23"/>
      <c r="V318" s="23"/>
      <c r="W318" s="23"/>
      <c r="X318" s="23"/>
      <c r="Y318" s="23"/>
      <c r="Z318" s="23"/>
      <c r="AA318" s="23"/>
      <c r="AB318" s="23"/>
      <c r="AC318" s="23"/>
      <c r="AD318" s="23"/>
      <c r="AE318" s="23"/>
      <c r="AF318" s="23"/>
      <c r="AG318" s="23"/>
      <c r="AH318" s="23"/>
      <c r="AI318" s="23"/>
      <c r="AJ318" s="23"/>
      <c r="AK318" s="23"/>
      <c r="AL318" s="23"/>
      <c r="AM318" s="23"/>
      <c r="AN318" s="23"/>
      <c r="AO318" s="23"/>
      <c r="AP318" s="23"/>
      <c r="AQ318" s="23"/>
      <c r="AR318" s="23"/>
      <c r="AS318" s="23"/>
      <c r="AT318" s="23"/>
      <c r="AU318" s="23"/>
      <c r="AV318" s="23"/>
      <c r="AW318" s="23"/>
      <c r="AX318" s="23"/>
      <c r="AY318" s="23"/>
      <c r="AZ318" s="23"/>
      <c r="BA318" s="23"/>
      <c r="BB318" s="23"/>
      <c r="BC318" s="23"/>
      <c r="BD318" s="23"/>
      <c r="BE318" s="23"/>
      <c r="BF318" s="23"/>
      <c r="BG318" s="23"/>
      <c r="BH318" s="23"/>
      <c r="BI318" s="23"/>
      <c r="BJ318" s="23"/>
      <c r="BK318" s="23"/>
      <c r="BL318" s="23"/>
      <c r="BM318" s="23"/>
      <c r="BN318" s="23"/>
      <c r="BO318" s="23"/>
      <c r="BP318" s="23"/>
      <c r="BQ318" s="23"/>
      <c r="BR318" s="23"/>
      <c r="BS318" s="23"/>
      <c r="BT318" s="23"/>
      <c r="BU318" s="23"/>
      <c r="BV318" s="23"/>
      <c r="BW318" s="23"/>
      <c r="BX318" s="23"/>
      <c r="BY318" s="23"/>
      <c r="BZ318" s="23"/>
      <c r="CA318" s="23"/>
      <c r="CB318" s="23"/>
      <c r="CC318" s="23"/>
      <c r="CD318" s="23"/>
      <c r="CE318" s="23"/>
      <c r="CF318" s="23"/>
      <c r="CG318" s="23"/>
      <c r="CH318" s="23"/>
      <c r="CI318" s="23"/>
      <c r="CJ318" s="23"/>
      <c r="CK318" s="23"/>
      <c r="CL318" s="23"/>
      <c r="CM318" s="23"/>
      <c r="CN318" s="23"/>
      <c r="CO318" s="23"/>
      <c r="CP318" s="23"/>
      <c r="CQ318" s="23"/>
      <c r="CR318" s="23"/>
      <c r="CS318" s="23"/>
      <c r="CT318" s="23"/>
      <c r="CU318" s="23"/>
      <c r="CV318" s="23"/>
      <c r="CW318" s="23"/>
      <c r="CX318" s="23"/>
      <c r="CY318" s="23"/>
      <c r="CZ318" s="23"/>
      <c r="DA318" s="23"/>
      <c r="DB318" s="23"/>
      <c r="DC318" s="23"/>
      <c r="DD318" s="23"/>
      <c r="DE318" s="23"/>
      <c r="DF318" s="23"/>
      <c r="DG318" s="23"/>
      <c r="DH318" s="23"/>
      <c r="DI318" s="23"/>
      <c r="DJ318" s="23"/>
      <c r="DK318" s="23"/>
      <c r="DL318" s="23"/>
      <c r="DM318" s="23"/>
      <c r="DN318" s="23"/>
      <c r="DO318" s="23"/>
      <c r="DP318" s="23"/>
      <c r="DQ318" s="23"/>
      <c r="DR318" s="23"/>
      <c r="DS318" s="23"/>
      <c r="DT318" s="23"/>
      <c r="DU318" s="23"/>
      <c r="DV318" s="23"/>
      <c r="DW318" s="23"/>
      <c r="DX318" s="23"/>
      <c r="DY318" s="23"/>
      <c r="DZ318" s="23"/>
      <c r="EA318" s="23"/>
      <c r="EB318" s="23"/>
      <c r="EC318" s="23"/>
      <c r="ED318" s="23"/>
      <c r="EE318" s="23"/>
      <c r="EF318" s="23"/>
      <c r="EG318" s="23"/>
      <c r="EH318" s="23"/>
      <c r="EI318" s="23"/>
      <c r="EJ318" s="23"/>
      <c r="EK318" s="23"/>
      <c r="EL318" s="23"/>
      <c r="EM318" s="23"/>
      <c r="EN318" s="23"/>
      <c r="EO318" s="23"/>
      <c r="EP318" s="23"/>
      <c r="EQ318" s="23"/>
      <c r="ER318" s="23"/>
      <c r="ES318" s="23"/>
      <c r="ET318" s="23"/>
      <c r="EU318" s="23"/>
      <c r="EV318" s="23"/>
      <c r="EW318" s="23"/>
      <c r="EX318" s="23"/>
      <c r="EY318" s="23"/>
      <c r="EZ318" s="23"/>
      <c r="FA318" s="23"/>
      <c r="FB318" s="23"/>
      <c r="FC318" s="23"/>
      <c r="FD318" s="23"/>
      <c r="FE318" s="23"/>
      <c r="FF318" s="23"/>
      <c r="FG318" s="23"/>
      <c r="FH318" s="23"/>
      <c r="FI318" s="23"/>
      <c r="FJ318" s="23"/>
      <c r="FK318" s="23"/>
      <c r="FL318" s="23"/>
      <c r="FM318" s="23"/>
      <c r="FN318" s="23"/>
      <c r="FO318" s="23"/>
      <c r="FP318" s="23"/>
      <c r="FQ318" s="23"/>
      <c r="FR318" s="23"/>
      <c r="FS318" s="23"/>
      <c r="FT318" s="23"/>
      <c r="FU318" s="23"/>
      <c r="FV318" s="23"/>
      <c r="FW318" s="23"/>
      <c r="FX318" s="23"/>
      <c r="FY318" s="23"/>
      <c r="FZ318" s="23"/>
      <c r="GA318" s="23"/>
      <c r="GB318" s="23"/>
      <c r="GC318" s="23"/>
      <c r="GD318" s="23"/>
      <c r="GE318" s="23"/>
      <c r="GF318" s="23"/>
      <c r="GG318" s="23"/>
      <c r="GH318" s="23"/>
      <c r="GI318" s="23"/>
      <c r="GJ318" s="23"/>
      <c r="GK318" s="23"/>
      <c r="GL318" s="23"/>
      <c r="GM318" s="23"/>
      <c r="GN318" s="23"/>
      <c r="GO318" s="23"/>
      <c r="GP318" s="23"/>
      <c r="GQ318" s="23"/>
      <c r="GR318" s="23"/>
      <c r="GS318" s="23"/>
      <c r="GT318" s="23"/>
      <c r="GU318" s="23"/>
      <c r="GV318" s="23"/>
      <c r="GW318" s="23"/>
      <c r="GX318" s="23"/>
      <c r="GY318" s="23"/>
      <c r="GZ318" s="23"/>
      <c r="HA318" s="23"/>
      <c r="HB318" s="23"/>
      <c r="HC318" s="23"/>
      <c r="HD318" s="23"/>
      <c r="HE318" s="23"/>
      <c r="HF318" s="23"/>
      <c r="HG318" s="23"/>
      <c r="HH318" s="23"/>
      <c r="HI318" s="23"/>
      <c r="HJ318" s="23"/>
      <c r="HK318" s="23"/>
      <c r="HL318" s="23"/>
      <c r="HM318" s="23"/>
      <c r="HN318" s="23"/>
      <c r="HO318" s="23"/>
      <c r="HP318" s="23"/>
      <c r="HQ318" s="23"/>
      <c r="HR318" s="23"/>
      <c r="HS318" s="23"/>
      <c r="HT318" s="23"/>
      <c r="HU318" s="23"/>
      <c r="HV318" s="23"/>
      <c r="HW318" s="23"/>
    </row>
    <row r="319" spans="1:231" s="14" customFormat="1" ht="20.25" thickTop="1">
      <c r="A319" s="608"/>
      <c r="B319" s="3899" t="s">
        <v>2215</v>
      </c>
      <c r="C319" s="3899"/>
      <c r="D319" s="3899"/>
      <c r="E319" s="3899"/>
      <c r="F319" s="3899"/>
      <c r="G319" s="3899"/>
      <c r="H319" s="3899"/>
      <c r="I319" s="2702"/>
      <c r="J319" s="2702"/>
      <c r="K319" s="2703"/>
      <c r="L319" s="2124"/>
      <c r="M319" s="72"/>
      <c r="N319" s="72"/>
      <c r="O319" s="23"/>
      <c r="P319" s="23"/>
      <c r="Q319" s="23"/>
      <c r="R319" s="23"/>
      <c r="S319" s="23"/>
      <c r="T319" s="23"/>
      <c r="U319" s="23"/>
      <c r="V319" s="23"/>
      <c r="W319" s="23"/>
      <c r="X319" s="23"/>
      <c r="Y319" s="23"/>
      <c r="Z319" s="23"/>
      <c r="AA319" s="23"/>
      <c r="AB319" s="23"/>
      <c r="AC319" s="23"/>
      <c r="AD319" s="23"/>
      <c r="AE319" s="23"/>
      <c r="AF319" s="23"/>
      <c r="AG319" s="23"/>
      <c r="AH319" s="23"/>
      <c r="AI319" s="23"/>
      <c r="AJ319" s="23"/>
      <c r="AK319" s="23"/>
      <c r="AL319" s="23"/>
      <c r="AM319" s="23"/>
      <c r="AN319" s="23"/>
      <c r="AO319" s="23"/>
      <c r="AP319" s="23"/>
      <c r="AQ319" s="23"/>
      <c r="AR319" s="23"/>
      <c r="AS319" s="23"/>
      <c r="AT319" s="23"/>
      <c r="AU319" s="23"/>
      <c r="AV319" s="23"/>
      <c r="AW319" s="23"/>
      <c r="AX319" s="23"/>
      <c r="AY319" s="23"/>
      <c r="AZ319" s="23"/>
      <c r="BA319" s="23"/>
      <c r="BB319" s="23"/>
      <c r="BC319" s="23"/>
      <c r="BD319" s="23"/>
      <c r="BE319" s="23"/>
      <c r="BF319" s="23"/>
      <c r="BG319" s="23"/>
      <c r="BH319" s="23"/>
      <c r="BI319" s="23"/>
      <c r="BJ319" s="23"/>
      <c r="BK319" s="23"/>
      <c r="BL319" s="23"/>
      <c r="BM319" s="23"/>
      <c r="BN319" s="23"/>
      <c r="BO319" s="23"/>
      <c r="BP319" s="23"/>
      <c r="BQ319" s="23"/>
      <c r="BR319" s="23"/>
      <c r="BS319" s="23"/>
      <c r="BT319" s="23"/>
      <c r="BU319" s="23"/>
      <c r="BV319" s="23"/>
      <c r="BW319" s="23"/>
      <c r="BX319" s="23"/>
      <c r="BY319" s="23"/>
      <c r="BZ319" s="23"/>
      <c r="CA319" s="23"/>
      <c r="CB319" s="23"/>
      <c r="CC319" s="23"/>
      <c r="CD319" s="23"/>
      <c r="CE319" s="23"/>
      <c r="CF319" s="23"/>
      <c r="CG319" s="23"/>
      <c r="CH319" s="23"/>
      <c r="CI319" s="23"/>
      <c r="CJ319" s="23"/>
      <c r="CK319" s="23"/>
      <c r="CL319" s="23"/>
      <c r="CM319" s="23"/>
      <c r="CN319" s="23"/>
      <c r="CO319" s="23"/>
      <c r="CP319" s="23"/>
      <c r="CQ319" s="23"/>
      <c r="CR319" s="23"/>
      <c r="CS319" s="23"/>
      <c r="CT319" s="23"/>
      <c r="CU319" s="23"/>
      <c r="CV319" s="23"/>
      <c r="CW319" s="23"/>
      <c r="CX319" s="23"/>
      <c r="CY319" s="23"/>
      <c r="CZ319" s="23"/>
      <c r="DA319" s="23"/>
      <c r="DB319" s="23"/>
      <c r="DC319" s="23"/>
      <c r="DD319" s="23"/>
      <c r="DE319" s="23"/>
      <c r="DF319" s="23"/>
      <c r="DG319" s="23"/>
      <c r="DH319" s="23"/>
      <c r="DI319" s="23"/>
      <c r="DJ319" s="23"/>
      <c r="DK319" s="23"/>
      <c r="DL319" s="23"/>
      <c r="DM319" s="23"/>
      <c r="DN319" s="23"/>
      <c r="DO319" s="23"/>
      <c r="DP319" s="23"/>
      <c r="DQ319" s="23"/>
      <c r="DR319" s="23"/>
      <c r="DS319" s="23"/>
      <c r="DT319" s="23"/>
      <c r="DU319" s="23"/>
      <c r="DV319" s="23"/>
      <c r="DW319" s="23"/>
      <c r="DX319" s="23"/>
      <c r="DY319" s="23"/>
      <c r="DZ319" s="23"/>
      <c r="EA319" s="23"/>
      <c r="EB319" s="23"/>
      <c r="EC319" s="23"/>
      <c r="ED319" s="23"/>
      <c r="EE319" s="23"/>
      <c r="EF319" s="23"/>
      <c r="EG319" s="23"/>
      <c r="EH319" s="23"/>
      <c r="EI319" s="23"/>
      <c r="EJ319" s="23"/>
      <c r="EK319" s="23"/>
      <c r="EL319" s="23"/>
      <c r="EM319" s="23"/>
      <c r="EN319" s="23"/>
      <c r="EO319" s="23"/>
      <c r="EP319" s="23"/>
      <c r="EQ319" s="23"/>
      <c r="ER319" s="23"/>
      <c r="ES319" s="23"/>
      <c r="ET319" s="23"/>
      <c r="EU319" s="23"/>
      <c r="EV319" s="23"/>
      <c r="EW319" s="23"/>
      <c r="EX319" s="23"/>
      <c r="EY319" s="23"/>
      <c r="EZ319" s="23"/>
      <c r="FA319" s="23"/>
      <c r="FB319" s="23"/>
      <c r="FC319" s="23"/>
      <c r="FD319" s="23"/>
      <c r="FE319" s="23"/>
      <c r="FF319" s="23"/>
      <c r="FG319" s="23"/>
      <c r="FH319" s="23"/>
      <c r="FI319" s="23"/>
      <c r="FJ319" s="23"/>
      <c r="FK319" s="23"/>
      <c r="FL319" s="23"/>
      <c r="FM319" s="23"/>
      <c r="FN319" s="23"/>
      <c r="FO319" s="23"/>
      <c r="FP319" s="23"/>
      <c r="FQ319" s="23"/>
      <c r="FR319" s="23"/>
      <c r="FS319" s="23"/>
      <c r="FT319" s="23"/>
      <c r="FU319" s="23"/>
      <c r="FV319" s="23"/>
      <c r="FW319" s="23"/>
      <c r="FX319" s="23"/>
      <c r="FY319" s="23"/>
      <c r="FZ319" s="23"/>
      <c r="GA319" s="23"/>
      <c r="GB319" s="23"/>
      <c r="GC319" s="23"/>
      <c r="GD319" s="23"/>
      <c r="GE319" s="23"/>
      <c r="GF319" s="23"/>
      <c r="GG319" s="23"/>
      <c r="GH319" s="23"/>
      <c r="GI319" s="23"/>
      <c r="GJ319" s="23"/>
      <c r="GK319" s="23"/>
      <c r="GL319" s="23"/>
      <c r="GM319" s="23"/>
      <c r="GN319" s="23"/>
      <c r="GO319" s="23"/>
      <c r="GP319" s="23"/>
      <c r="GQ319" s="23"/>
      <c r="GR319" s="23"/>
      <c r="GS319" s="23"/>
      <c r="GT319" s="23"/>
      <c r="GU319" s="23"/>
      <c r="GV319" s="23"/>
      <c r="GW319" s="23"/>
      <c r="GX319" s="23"/>
      <c r="GY319" s="23"/>
      <c r="GZ319" s="23"/>
      <c r="HA319" s="23"/>
      <c r="HB319" s="23"/>
      <c r="HC319" s="23"/>
      <c r="HD319" s="23"/>
      <c r="HE319" s="23"/>
      <c r="HF319" s="23"/>
      <c r="HG319" s="23"/>
      <c r="HH319" s="23"/>
      <c r="HI319" s="23"/>
      <c r="HJ319" s="23"/>
      <c r="HK319" s="23"/>
      <c r="HL319" s="23"/>
      <c r="HM319" s="23"/>
      <c r="HN319" s="23"/>
      <c r="HO319" s="23"/>
      <c r="HP319" s="23"/>
      <c r="HQ319" s="23"/>
      <c r="HR319" s="23"/>
      <c r="HS319" s="23"/>
      <c r="HT319" s="23"/>
      <c r="HU319" s="23"/>
      <c r="HV319" s="23"/>
      <c r="HW319" s="23"/>
    </row>
    <row r="320" spans="1:231" s="14" customFormat="1" ht="19.5">
      <c r="A320" s="599"/>
      <c r="B320" s="72"/>
      <c r="C320" s="72"/>
      <c r="D320" s="72"/>
      <c r="E320" s="72"/>
      <c r="F320" s="72"/>
      <c r="G320" s="72"/>
      <c r="H320" s="72"/>
      <c r="I320" s="72"/>
      <c r="J320" s="72"/>
      <c r="K320" s="72"/>
      <c r="L320" s="72"/>
      <c r="M320" s="72"/>
      <c r="N320" s="72"/>
      <c r="O320" s="23"/>
      <c r="P320" s="23"/>
      <c r="Q320" s="23"/>
      <c r="R320" s="23"/>
      <c r="S320" s="23"/>
      <c r="T320" s="23"/>
      <c r="U320" s="23"/>
      <c r="V320" s="23"/>
      <c r="W320" s="23"/>
      <c r="X320" s="23"/>
      <c r="Y320" s="23"/>
      <c r="Z320" s="23"/>
      <c r="AA320" s="23"/>
      <c r="AB320" s="23"/>
      <c r="AC320" s="23"/>
      <c r="AD320" s="23"/>
      <c r="AE320" s="23"/>
      <c r="AF320" s="23"/>
      <c r="AG320" s="23"/>
      <c r="AH320" s="23"/>
      <c r="AI320" s="23"/>
      <c r="AJ320" s="23"/>
      <c r="AK320" s="23"/>
      <c r="AL320" s="23"/>
      <c r="AM320" s="23"/>
      <c r="AN320" s="23"/>
      <c r="AO320" s="23"/>
      <c r="AP320" s="23"/>
      <c r="AQ320" s="23"/>
      <c r="AR320" s="23"/>
      <c r="AS320" s="23"/>
      <c r="AT320" s="23"/>
      <c r="AU320" s="23"/>
      <c r="AV320" s="23"/>
      <c r="AW320" s="23"/>
      <c r="AX320" s="23"/>
      <c r="AY320" s="23"/>
      <c r="AZ320" s="23"/>
      <c r="BA320" s="23"/>
      <c r="BB320" s="23"/>
      <c r="BC320" s="23"/>
      <c r="BD320" s="23"/>
      <c r="BE320" s="23"/>
      <c r="BF320" s="23"/>
      <c r="BG320" s="23"/>
      <c r="BH320" s="23"/>
      <c r="BI320" s="23"/>
      <c r="BJ320" s="23"/>
      <c r="BK320" s="23"/>
      <c r="BL320" s="23"/>
      <c r="BM320" s="23"/>
      <c r="BN320" s="23"/>
      <c r="BO320" s="23"/>
      <c r="BP320" s="23"/>
      <c r="BQ320" s="23"/>
      <c r="BR320" s="23"/>
      <c r="BS320" s="23"/>
      <c r="BT320" s="23"/>
      <c r="BU320" s="23"/>
      <c r="BV320" s="23"/>
      <c r="BW320" s="23"/>
      <c r="BX320" s="23"/>
      <c r="BY320" s="23"/>
      <c r="BZ320" s="23"/>
      <c r="CA320" s="23"/>
      <c r="CB320" s="23"/>
      <c r="CC320" s="23"/>
      <c r="CD320" s="23"/>
      <c r="CE320" s="23"/>
      <c r="CF320" s="23"/>
      <c r="CG320" s="23"/>
      <c r="CH320" s="23"/>
      <c r="CI320" s="23"/>
      <c r="CJ320" s="23"/>
      <c r="CK320" s="23"/>
      <c r="CL320" s="23"/>
      <c r="CM320" s="23"/>
      <c r="CN320" s="23"/>
      <c r="CO320" s="23"/>
      <c r="CP320" s="23"/>
      <c r="CQ320" s="23"/>
      <c r="CR320" s="23"/>
      <c r="CS320" s="23"/>
      <c r="CT320" s="23"/>
      <c r="CU320" s="23"/>
      <c r="CV320" s="23"/>
      <c r="CW320" s="23"/>
      <c r="CX320" s="23"/>
      <c r="CY320" s="23"/>
      <c r="CZ320" s="23"/>
      <c r="DA320" s="23"/>
      <c r="DB320" s="23"/>
      <c r="DC320" s="23"/>
      <c r="DD320" s="23"/>
      <c r="DE320" s="23"/>
      <c r="DF320" s="23"/>
      <c r="DG320" s="23"/>
      <c r="DH320" s="23"/>
      <c r="DI320" s="23"/>
      <c r="DJ320" s="23"/>
      <c r="DK320" s="23"/>
      <c r="DL320" s="23"/>
      <c r="DM320" s="23"/>
      <c r="DN320" s="23"/>
      <c r="DO320" s="23"/>
      <c r="DP320" s="23"/>
      <c r="DQ320" s="23"/>
      <c r="DR320" s="23"/>
      <c r="DS320" s="23"/>
      <c r="DT320" s="23"/>
      <c r="DU320" s="23"/>
      <c r="DV320" s="23"/>
      <c r="DW320" s="23"/>
      <c r="DX320" s="23"/>
      <c r="DY320" s="23"/>
      <c r="DZ320" s="23"/>
      <c r="EA320" s="23"/>
      <c r="EB320" s="23"/>
      <c r="EC320" s="23"/>
      <c r="ED320" s="23"/>
      <c r="EE320" s="23"/>
      <c r="EF320" s="23"/>
      <c r="EG320" s="23"/>
      <c r="EH320" s="23"/>
      <c r="EI320" s="23"/>
      <c r="EJ320" s="23"/>
      <c r="EK320" s="23"/>
      <c r="EL320" s="23"/>
      <c r="EM320" s="23"/>
      <c r="EN320" s="23"/>
      <c r="EO320" s="23"/>
      <c r="EP320" s="23"/>
      <c r="EQ320" s="23"/>
      <c r="ER320" s="23"/>
      <c r="ES320" s="23"/>
      <c r="ET320" s="23"/>
      <c r="EU320" s="23"/>
      <c r="EV320" s="23"/>
      <c r="EW320" s="23"/>
      <c r="EX320" s="23"/>
      <c r="EY320" s="23"/>
      <c r="EZ320" s="23"/>
      <c r="FA320" s="23"/>
      <c r="FB320" s="23"/>
      <c r="FC320" s="23"/>
      <c r="FD320" s="23"/>
      <c r="FE320" s="23"/>
      <c r="FF320" s="23"/>
      <c r="FG320" s="23"/>
      <c r="FH320" s="23"/>
      <c r="FI320" s="23"/>
      <c r="FJ320" s="23"/>
      <c r="FK320" s="23"/>
      <c r="FL320" s="23"/>
      <c r="FM320" s="23"/>
      <c r="FN320" s="23"/>
      <c r="FO320" s="23"/>
      <c r="FP320" s="23"/>
      <c r="FQ320" s="23"/>
      <c r="FR320" s="23"/>
      <c r="FS320" s="23"/>
      <c r="FT320" s="23"/>
      <c r="FU320" s="23"/>
      <c r="FV320" s="23"/>
      <c r="FW320" s="23"/>
      <c r="FX320" s="23"/>
      <c r="FY320" s="23"/>
      <c r="FZ320" s="23"/>
      <c r="GA320" s="23"/>
      <c r="GB320" s="23"/>
      <c r="GC320" s="23"/>
      <c r="GD320" s="23"/>
      <c r="GE320" s="23"/>
      <c r="GF320" s="23"/>
      <c r="GG320" s="23"/>
      <c r="GH320" s="23"/>
      <c r="GI320" s="23"/>
      <c r="GJ320" s="23"/>
      <c r="GK320" s="23"/>
      <c r="GL320" s="23"/>
      <c r="GM320" s="23"/>
      <c r="GN320" s="23"/>
      <c r="GO320" s="23"/>
      <c r="GP320" s="23"/>
      <c r="GQ320" s="23"/>
      <c r="GR320" s="23"/>
      <c r="GS320" s="23"/>
      <c r="GT320" s="23"/>
      <c r="GU320" s="23"/>
      <c r="GV320" s="23"/>
      <c r="GW320" s="23"/>
      <c r="GX320" s="23"/>
      <c r="GY320" s="23"/>
      <c r="GZ320" s="23"/>
      <c r="HA320" s="23"/>
      <c r="HB320" s="23"/>
      <c r="HC320" s="23"/>
      <c r="HD320" s="23"/>
      <c r="HE320" s="23"/>
      <c r="HF320" s="23"/>
      <c r="HG320" s="23"/>
      <c r="HH320" s="23"/>
      <c r="HI320" s="23"/>
      <c r="HJ320" s="23"/>
      <c r="HK320" s="23"/>
      <c r="HL320" s="23"/>
      <c r="HM320" s="23"/>
      <c r="HN320" s="23"/>
      <c r="HO320" s="23"/>
      <c r="HP320" s="23"/>
      <c r="HQ320" s="23"/>
      <c r="HR320" s="23"/>
      <c r="HS320" s="23"/>
      <c r="HT320" s="23"/>
      <c r="HU320" s="23"/>
      <c r="HV320" s="23"/>
      <c r="HW320" s="23"/>
    </row>
    <row r="321" spans="1:231" s="30" customFormat="1" ht="14.25">
      <c r="A321" s="600"/>
      <c r="B321" s="280" t="s">
        <v>1890</v>
      </c>
      <c r="C321" s="71"/>
      <c r="D321" s="71"/>
      <c r="E321" s="281"/>
      <c r="F321" s="72" t="s">
        <v>1928</v>
      </c>
      <c r="G321" s="72"/>
      <c r="H321" s="280"/>
      <c r="I321" s="71"/>
      <c r="J321" s="72" t="s">
        <v>1952</v>
      </c>
      <c r="K321" s="280"/>
      <c r="L321" s="72"/>
      <c r="M321" s="71"/>
      <c r="N321" s="71"/>
      <c r="O321" s="27"/>
      <c r="P321" s="27"/>
      <c r="Q321" s="27"/>
      <c r="R321" s="27"/>
      <c r="S321" s="27"/>
      <c r="T321" s="27"/>
      <c r="U321" s="27"/>
      <c r="V321" s="27"/>
      <c r="W321" s="27"/>
      <c r="X321" s="27"/>
      <c r="Y321" s="27"/>
      <c r="Z321" s="27"/>
      <c r="AA321" s="27"/>
      <c r="AB321" s="27"/>
      <c r="AC321" s="27"/>
      <c r="AD321" s="27"/>
      <c r="AE321" s="27"/>
      <c r="AF321" s="27"/>
      <c r="AG321" s="27"/>
      <c r="AH321" s="27"/>
      <c r="AI321" s="27"/>
      <c r="AJ321" s="27"/>
      <c r="AK321" s="27"/>
      <c r="AL321" s="27"/>
      <c r="AM321" s="27"/>
      <c r="AN321" s="27"/>
      <c r="AO321" s="27"/>
      <c r="AP321" s="27"/>
      <c r="AQ321" s="27"/>
      <c r="AR321" s="27"/>
      <c r="AS321" s="27"/>
      <c r="AT321" s="27"/>
      <c r="AU321" s="27"/>
      <c r="AV321" s="27"/>
      <c r="AW321" s="27"/>
      <c r="AX321" s="27"/>
      <c r="AY321" s="27"/>
      <c r="AZ321" s="27"/>
      <c r="BA321" s="27"/>
      <c r="BB321" s="27"/>
      <c r="BC321" s="27"/>
      <c r="BD321" s="27"/>
      <c r="BE321" s="27"/>
      <c r="BF321" s="27"/>
      <c r="BG321" s="27"/>
      <c r="BH321" s="27"/>
      <c r="BI321" s="27"/>
      <c r="BJ321" s="27"/>
      <c r="BK321" s="27"/>
      <c r="BL321" s="27"/>
      <c r="BM321" s="27"/>
      <c r="BN321" s="27"/>
      <c r="BO321" s="27"/>
      <c r="BP321" s="27"/>
      <c r="BQ321" s="27"/>
      <c r="BR321" s="27"/>
      <c r="BS321" s="27"/>
      <c r="BT321" s="27"/>
      <c r="BU321" s="27"/>
      <c r="BV321" s="27"/>
      <c r="BW321" s="27"/>
      <c r="BX321" s="27"/>
      <c r="BY321" s="27"/>
      <c r="BZ321" s="27"/>
      <c r="CA321" s="27"/>
      <c r="CB321" s="27"/>
      <c r="CC321" s="27"/>
      <c r="CD321" s="27"/>
      <c r="CE321" s="27"/>
      <c r="CF321" s="27"/>
      <c r="CG321" s="27"/>
      <c r="CH321" s="27"/>
      <c r="CI321" s="27"/>
      <c r="CJ321" s="27"/>
      <c r="CK321" s="27"/>
      <c r="CL321" s="27"/>
      <c r="CM321" s="27"/>
      <c r="CN321" s="27"/>
      <c r="CO321" s="27"/>
      <c r="CP321" s="27"/>
      <c r="CQ321" s="27"/>
      <c r="CR321" s="27"/>
      <c r="CS321" s="27"/>
      <c r="CT321" s="27"/>
      <c r="CU321" s="27"/>
      <c r="CV321" s="27"/>
      <c r="CW321" s="27"/>
      <c r="CX321" s="27"/>
      <c r="CY321" s="27"/>
      <c r="CZ321" s="27"/>
      <c r="DA321" s="27"/>
      <c r="DB321" s="27"/>
      <c r="DC321" s="27"/>
      <c r="DD321" s="27"/>
      <c r="DE321" s="27"/>
      <c r="DF321" s="27"/>
      <c r="DG321" s="27"/>
      <c r="DH321" s="27"/>
      <c r="DI321" s="27"/>
      <c r="DJ321" s="27"/>
      <c r="DK321" s="27"/>
      <c r="DL321" s="27"/>
      <c r="DM321" s="27"/>
      <c r="DN321" s="27"/>
      <c r="DO321" s="27"/>
      <c r="DP321" s="27"/>
      <c r="DQ321" s="27"/>
      <c r="DR321" s="27"/>
      <c r="DS321" s="27"/>
      <c r="DT321" s="27"/>
      <c r="DU321" s="27"/>
      <c r="DV321" s="27"/>
      <c r="DW321" s="27"/>
      <c r="DX321" s="27"/>
      <c r="DY321" s="27"/>
      <c r="DZ321" s="27"/>
      <c r="EA321" s="27"/>
      <c r="EB321" s="27"/>
      <c r="EC321" s="27"/>
      <c r="ED321" s="27"/>
      <c r="EE321" s="27"/>
      <c r="EF321" s="27"/>
      <c r="EG321" s="27"/>
      <c r="EH321" s="27"/>
      <c r="EI321" s="27"/>
      <c r="EJ321" s="27"/>
      <c r="EK321" s="27"/>
      <c r="EL321" s="27"/>
      <c r="EM321" s="27"/>
      <c r="EN321" s="27"/>
      <c r="EO321" s="27"/>
      <c r="EP321" s="27"/>
      <c r="EQ321" s="27"/>
      <c r="ER321" s="27"/>
      <c r="ES321" s="27"/>
      <c r="ET321" s="27"/>
      <c r="EU321" s="27"/>
      <c r="EV321" s="27"/>
      <c r="EW321" s="27"/>
      <c r="EX321" s="27"/>
      <c r="EY321" s="27"/>
      <c r="EZ321" s="27"/>
      <c r="FA321" s="27"/>
      <c r="FB321" s="27"/>
      <c r="FC321" s="27"/>
      <c r="FD321" s="27"/>
      <c r="FE321" s="27"/>
      <c r="FF321" s="27"/>
      <c r="FG321" s="27"/>
      <c r="FH321" s="27"/>
      <c r="FI321" s="27"/>
      <c r="FJ321" s="27"/>
      <c r="FK321" s="27"/>
      <c r="FL321" s="27"/>
      <c r="FM321" s="27"/>
      <c r="FN321" s="27"/>
      <c r="FO321" s="27"/>
      <c r="FP321" s="27"/>
      <c r="FQ321" s="27"/>
      <c r="FR321" s="27"/>
      <c r="FS321" s="27"/>
      <c r="FT321" s="27"/>
      <c r="FU321" s="27"/>
      <c r="FV321" s="27"/>
      <c r="FW321" s="27"/>
      <c r="FX321" s="27"/>
      <c r="FY321" s="27"/>
      <c r="FZ321" s="27"/>
      <c r="GA321" s="27"/>
      <c r="GB321" s="27"/>
      <c r="GC321" s="27"/>
      <c r="GD321" s="27"/>
      <c r="GE321" s="27"/>
      <c r="GF321" s="27"/>
      <c r="GG321" s="27"/>
      <c r="GH321" s="27"/>
      <c r="GI321" s="27"/>
      <c r="GJ321" s="27"/>
      <c r="GK321" s="27"/>
      <c r="GL321" s="27"/>
      <c r="GM321" s="27"/>
      <c r="GN321" s="27"/>
      <c r="GO321" s="27"/>
      <c r="GP321" s="27"/>
      <c r="GQ321" s="27"/>
      <c r="GR321" s="27"/>
      <c r="GS321" s="27"/>
      <c r="GT321" s="27"/>
      <c r="GU321" s="27"/>
      <c r="GV321" s="27"/>
      <c r="GW321" s="27"/>
      <c r="GX321" s="27"/>
      <c r="GY321" s="27"/>
      <c r="GZ321" s="27"/>
      <c r="HA321" s="27"/>
      <c r="HB321" s="27"/>
      <c r="HC321" s="27"/>
      <c r="HD321" s="27"/>
      <c r="HE321" s="27"/>
      <c r="HF321" s="27"/>
      <c r="HG321" s="27"/>
      <c r="HH321" s="27"/>
      <c r="HI321" s="27"/>
      <c r="HJ321" s="27"/>
      <c r="HK321" s="27"/>
      <c r="HL321" s="27"/>
      <c r="HM321" s="27"/>
      <c r="HN321" s="27"/>
      <c r="HO321" s="27"/>
      <c r="HP321" s="27"/>
      <c r="HQ321" s="27"/>
      <c r="HR321" s="27"/>
      <c r="HS321" s="27"/>
      <c r="HT321" s="27"/>
      <c r="HU321" s="27"/>
      <c r="HV321" s="27"/>
      <c r="HW321" s="27"/>
    </row>
    <row r="322" spans="1:231" s="30" customFormat="1" ht="14.25">
      <c r="A322" s="600"/>
      <c r="B322" s="83" t="s">
        <v>1891</v>
      </c>
      <c r="C322" s="71"/>
      <c r="D322" s="71" t="s">
        <v>2217</v>
      </c>
      <c r="E322" s="72"/>
      <c r="F322" s="71" t="s">
        <v>1929</v>
      </c>
      <c r="G322" s="71"/>
      <c r="H322" s="71" t="s">
        <v>1930</v>
      </c>
      <c r="I322" s="71"/>
      <c r="J322" s="71" t="s">
        <v>1954</v>
      </c>
      <c r="K322" s="71"/>
      <c r="L322" s="71" t="s">
        <v>1955</v>
      </c>
      <c r="M322" s="71"/>
      <c r="N322" s="71"/>
      <c r="O322" s="27"/>
      <c r="P322" s="27"/>
      <c r="Q322" s="27"/>
      <c r="R322" s="27"/>
      <c r="S322" s="27"/>
      <c r="T322" s="27"/>
      <c r="U322" s="27"/>
      <c r="V322" s="27"/>
      <c r="W322" s="27"/>
      <c r="X322" s="27"/>
      <c r="Y322" s="27"/>
      <c r="Z322" s="27"/>
      <c r="AA322" s="27"/>
      <c r="AB322" s="27"/>
      <c r="AC322" s="27"/>
      <c r="AD322" s="27"/>
      <c r="AE322" s="27"/>
      <c r="AF322" s="27"/>
      <c r="AG322" s="27"/>
      <c r="AH322" s="27"/>
      <c r="AI322" s="27"/>
      <c r="AJ322" s="27"/>
      <c r="AK322" s="27"/>
      <c r="AL322" s="27"/>
      <c r="AM322" s="27"/>
      <c r="AN322" s="27"/>
      <c r="AO322" s="27"/>
      <c r="AP322" s="27"/>
      <c r="AQ322" s="27"/>
      <c r="AR322" s="27"/>
      <c r="AS322" s="27"/>
      <c r="AT322" s="27"/>
      <c r="AU322" s="27"/>
      <c r="AV322" s="27"/>
      <c r="AW322" s="27"/>
      <c r="AX322" s="27"/>
      <c r="AY322" s="27"/>
      <c r="AZ322" s="27"/>
      <c r="BA322" s="27"/>
      <c r="BB322" s="27"/>
      <c r="BC322" s="27"/>
      <c r="BD322" s="27"/>
      <c r="BE322" s="27"/>
      <c r="BF322" s="27"/>
      <c r="BG322" s="27"/>
      <c r="BH322" s="27"/>
      <c r="BI322" s="27"/>
      <c r="BJ322" s="27"/>
      <c r="BK322" s="27"/>
      <c r="BL322" s="27"/>
      <c r="BM322" s="27"/>
      <c r="BN322" s="27"/>
      <c r="BO322" s="27"/>
      <c r="BP322" s="27"/>
      <c r="BQ322" s="27"/>
      <c r="BR322" s="27"/>
      <c r="BS322" s="27"/>
      <c r="BT322" s="27"/>
      <c r="BU322" s="27"/>
      <c r="BV322" s="27"/>
      <c r="BW322" s="27"/>
      <c r="BX322" s="27"/>
      <c r="BY322" s="27"/>
      <c r="BZ322" s="27"/>
      <c r="CA322" s="27"/>
      <c r="CB322" s="27"/>
      <c r="CC322" s="27"/>
      <c r="CD322" s="27"/>
      <c r="CE322" s="27"/>
      <c r="CF322" s="27"/>
      <c r="CG322" s="27"/>
      <c r="CH322" s="27"/>
      <c r="CI322" s="27"/>
      <c r="CJ322" s="27"/>
      <c r="CK322" s="27"/>
      <c r="CL322" s="27"/>
      <c r="CM322" s="27"/>
      <c r="CN322" s="27"/>
      <c r="CO322" s="27"/>
      <c r="CP322" s="27"/>
      <c r="CQ322" s="27"/>
      <c r="CR322" s="27"/>
      <c r="CS322" s="27"/>
      <c r="CT322" s="27"/>
      <c r="CU322" s="27"/>
      <c r="CV322" s="27"/>
      <c r="CW322" s="27"/>
      <c r="CX322" s="27"/>
      <c r="CY322" s="27"/>
      <c r="CZ322" s="27"/>
      <c r="DA322" s="27"/>
      <c r="DB322" s="27"/>
      <c r="DC322" s="27"/>
      <c r="DD322" s="27"/>
      <c r="DE322" s="27"/>
      <c r="DF322" s="27"/>
      <c r="DG322" s="27"/>
      <c r="DH322" s="27"/>
      <c r="DI322" s="27"/>
      <c r="DJ322" s="27"/>
      <c r="DK322" s="27"/>
      <c r="DL322" s="27"/>
      <c r="DM322" s="27"/>
      <c r="DN322" s="27"/>
      <c r="DO322" s="27"/>
      <c r="DP322" s="27"/>
      <c r="DQ322" s="27"/>
      <c r="DR322" s="27"/>
      <c r="DS322" s="27"/>
      <c r="DT322" s="27"/>
      <c r="DU322" s="27"/>
      <c r="DV322" s="27"/>
      <c r="DW322" s="27"/>
      <c r="DX322" s="27"/>
      <c r="DY322" s="27"/>
      <c r="DZ322" s="27"/>
      <c r="EA322" s="27"/>
      <c r="EB322" s="27"/>
      <c r="EC322" s="27"/>
      <c r="ED322" s="27"/>
      <c r="EE322" s="27"/>
      <c r="EF322" s="27"/>
      <c r="EG322" s="27"/>
      <c r="EH322" s="27"/>
      <c r="EI322" s="27"/>
      <c r="EJ322" s="27"/>
      <c r="EK322" s="27"/>
      <c r="EL322" s="27"/>
      <c r="EM322" s="27"/>
      <c r="EN322" s="27"/>
      <c r="EO322" s="27"/>
      <c r="EP322" s="27"/>
      <c r="EQ322" s="27"/>
      <c r="ER322" s="27"/>
      <c r="ES322" s="27"/>
      <c r="ET322" s="27"/>
      <c r="EU322" s="27"/>
      <c r="EV322" s="27"/>
      <c r="EW322" s="27"/>
      <c r="EX322" s="27"/>
      <c r="EY322" s="27"/>
      <c r="EZ322" s="27"/>
      <c r="FA322" s="27"/>
      <c r="FB322" s="27"/>
      <c r="FC322" s="27"/>
      <c r="FD322" s="27"/>
      <c r="FE322" s="27"/>
      <c r="FF322" s="27"/>
      <c r="FG322" s="27"/>
      <c r="FH322" s="27"/>
      <c r="FI322" s="27"/>
      <c r="FJ322" s="27"/>
      <c r="FK322" s="27"/>
      <c r="FL322" s="27"/>
      <c r="FM322" s="27"/>
      <c r="FN322" s="27"/>
      <c r="FO322" s="27"/>
      <c r="FP322" s="27"/>
      <c r="FQ322" s="27"/>
      <c r="FR322" s="27"/>
      <c r="FS322" s="27"/>
      <c r="FT322" s="27"/>
      <c r="FU322" s="27"/>
      <c r="FV322" s="27"/>
      <c r="FW322" s="27"/>
      <c r="FX322" s="27"/>
      <c r="FY322" s="27"/>
      <c r="FZ322" s="27"/>
      <c r="GA322" s="27"/>
      <c r="GB322" s="27"/>
      <c r="GC322" s="27"/>
      <c r="GD322" s="27"/>
      <c r="GE322" s="27"/>
      <c r="GF322" s="27"/>
      <c r="GG322" s="27"/>
      <c r="GH322" s="27"/>
      <c r="GI322" s="27"/>
      <c r="GJ322" s="27"/>
      <c r="GK322" s="27"/>
      <c r="GL322" s="27"/>
      <c r="GM322" s="27"/>
      <c r="GN322" s="27"/>
      <c r="GO322" s="27"/>
      <c r="GP322" s="27"/>
      <c r="GQ322" s="27"/>
      <c r="GR322" s="27"/>
      <c r="GS322" s="27"/>
      <c r="GT322" s="27"/>
      <c r="GU322" s="27"/>
      <c r="GV322" s="27"/>
      <c r="GW322" s="27"/>
      <c r="GX322" s="27"/>
      <c r="GY322" s="27"/>
      <c r="GZ322" s="27"/>
      <c r="HA322" s="27"/>
      <c r="HB322" s="27"/>
      <c r="HC322" s="27"/>
      <c r="HD322" s="27"/>
      <c r="HE322" s="27"/>
      <c r="HF322" s="27"/>
      <c r="HG322" s="27"/>
      <c r="HH322" s="27"/>
      <c r="HI322" s="27"/>
      <c r="HJ322" s="27"/>
      <c r="HK322" s="27"/>
      <c r="HL322" s="27"/>
      <c r="HM322" s="27"/>
      <c r="HN322" s="27"/>
      <c r="HO322" s="27"/>
      <c r="HP322" s="27"/>
      <c r="HQ322" s="27"/>
      <c r="HR322" s="27"/>
      <c r="HS322" s="27"/>
      <c r="HT322" s="27"/>
      <c r="HU322" s="27"/>
      <c r="HV322" s="27"/>
      <c r="HW322" s="27"/>
    </row>
    <row r="323" spans="1:231" s="29" customFormat="1" ht="14.25">
      <c r="A323" s="600"/>
      <c r="B323" s="71"/>
      <c r="C323" s="71"/>
      <c r="D323" s="71"/>
      <c r="E323" s="72"/>
      <c r="F323" s="71"/>
      <c r="G323" s="71"/>
      <c r="H323" s="62"/>
      <c r="I323" s="62"/>
      <c r="J323" s="71"/>
      <c r="K323" s="83"/>
      <c r="L323" s="62"/>
      <c r="M323" s="62" t="s">
        <v>5107</v>
      </c>
      <c r="N323" s="62"/>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row>
    <row r="324" spans="1:231" s="29" customFormat="1" ht="14.25">
      <c r="A324" s="601"/>
      <c r="B324" s="739" t="str">
        <f>HOME!A$566</f>
        <v>ZANT CHONG</v>
      </c>
      <c r="C324" s="739" t="str">
        <f>HOME!B$566</f>
        <v>6011 2429</v>
      </c>
      <c r="D324" s="740" t="str">
        <f>HOME!C$566</f>
        <v>zant.chong@msc.com</v>
      </c>
      <c r="E324" s="62"/>
      <c r="F324" s="739" t="str">
        <f>HOME!A$583</f>
        <v>ROBERT CHIA</v>
      </c>
      <c r="G324" s="739" t="str">
        <f>HOME!B$583</f>
        <v>6011 0564</v>
      </c>
      <c r="H324" s="740" t="str">
        <f>HOME!C$583</f>
        <v>robert.chia@msc.com</v>
      </c>
      <c r="I324" s="62"/>
      <c r="J324" s="739" t="str">
        <f>HOME!A$598</f>
        <v>RAYNAR ANG</v>
      </c>
      <c r="K324" s="739" t="str">
        <f>HOME!B$598</f>
        <v>6011 2358</v>
      </c>
      <c r="L324" s="740" t="str">
        <f>HOME!C$598</f>
        <v>raynar.ang@msc.com</v>
      </c>
      <c r="M324" s="62" t="s">
        <v>5121</v>
      </c>
      <c r="N324" s="62"/>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row>
    <row r="325" spans="1:231" s="29" customFormat="1" ht="14.25">
      <c r="A325" s="600"/>
      <c r="B325" s="739" t="str">
        <f>HOME!A$567</f>
        <v>PHOEBE HUANG</v>
      </c>
      <c r="C325" s="739" t="str">
        <f>HOME!B$567</f>
        <v>6011 0562</v>
      </c>
      <c r="D325" s="740" t="str">
        <f>HOME!C$567</f>
        <v>phoebe.huang@msc.com</v>
      </c>
      <c r="E325" s="62"/>
      <c r="F325" s="739" t="str">
        <f>HOME!A$584</f>
        <v>S. Y. LIEW</v>
      </c>
      <c r="G325" s="739" t="str">
        <f>HOME!B$584</f>
        <v>6011 2348</v>
      </c>
      <c r="H325" s="740" t="str">
        <f>HOME!C$584</f>
        <v>seoyi.liew@msc.com</v>
      </c>
      <c r="I325" s="62"/>
      <c r="J325" s="739" t="str">
        <f>HOME!A$600</f>
        <v>DEWI</v>
      </c>
      <c r="K325" s="739" t="str">
        <f>HOME!B$600</f>
        <v>6011 2354</v>
      </c>
      <c r="L325" s="740" t="str">
        <f>HOME!C$600</f>
        <v>dewi.ratnah@msc.com</v>
      </c>
      <c r="M325" s="62" t="s">
        <v>5125</v>
      </c>
      <c r="N325" s="62"/>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row>
    <row r="326" spans="1:231" s="29" customFormat="1" ht="14.25">
      <c r="A326" s="600"/>
      <c r="B326" s="739" t="str">
        <f>HOME!A$568</f>
        <v>SHERWIN LIM</v>
      </c>
      <c r="C326" s="739" t="str">
        <f>HOME!B$568</f>
        <v>6011 2395</v>
      </c>
      <c r="D326" s="740" t="str">
        <f>HOME!C$568</f>
        <v>sherwin.lim@msc.com</v>
      </c>
      <c r="E326" s="62"/>
      <c r="F326" s="739" t="str">
        <f>HOME!A$585</f>
        <v>SHARON KOH</v>
      </c>
      <c r="G326" s="739" t="str">
        <f>HOME!B$585</f>
        <v>6011 2349</v>
      </c>
      <c r="H326" s="740" t="str">
        <f>HOME!C$585</f>
        <v>sharon.koh@msc.com</v>
      </c>
      <c r="I326" s="62"/>
      <c r="J326" s="739" t="str">
        <f>HOME!A$603</f>
        <v>SHAN SHAN</v>
      </c>
      <c r="K326" s="739" t="str">
        <f>HOME!B$603</f>
        <v>6011 2353</v>
      </c>
      <c r="L326" s="740" t="str">
        <f>HOME!C$603</f>
        <v>shanshan.chin@msc.com</v>
      </c>
      <c r="M326" s="62"/>
      <c r="N326" s="62"/>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row>
    <row r="327" spans="1:231" s="29" customFormat="1" ht="14.25">
      <c r="A327" s="600"/>
      <c r="B327" s="739" t="str">
        <f>HOME!A$569</f>
        <v>NATALIE LEW</v>
      </c>
      <c r="C327" s="739" t="str">
        <f>HOME!B$569</f>
        <v>6011 2399</v>
      </c>
      <c r="D327" s="740" t="str">
        <f>HOME!C$569</f>
        <v>natalie.lew@msc.com</v>
      </c>
      <c r="E327" s="62"/>
      <c r="F327" s="739" t="str">
        <f>HOME!A$586</f>
        <v>ANGELIA LAU</v>
      </c>
      <c r="G327" s="739" t="str">
        <f>HOME!B$586</f>
        <v>6011 2346</v>
      </c>
      <c r="H327" s="740" t="str">
        <f>HOME!C$586</f>
        <v>angelia.lau@msc.com</v>
      </c>
      <c r="I327" s="62"/>
      <c r="J327" s="739" t="str">
        <f>HOME!A$604</f>
        <v>EUNICE</v>
      </c>
      <c r="K327" s="739" t="str">
        <f>HOME!B$604</f>
        <v>6011 2355</v>
      </c>
      <c r="L327" s="740" t="str">
        <f>HOME!C$604</f>
        <v>eunice.chan@msc.com</v>
      </c>
      <c r="M327" s="62"/>
      <c r="N327" s="62"/>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row>
    <row r="328" spans="1:231" s="29" customFormat="1" ht="14.25">
      <c r="A328" s="600"/>
      <c r="B328" s="739" t="str">
        <f>HOME!A$570</f>
        <v xml:space="preserve">LIM LEE HLI </v>
      </c>
      <c r="C328" s="739" t="str">
        <f>HOME!B$570</f>
        <v>6011 2352</v>
      </c>
      <c r="D328" s="740" t="str">
        <f>HOME!C$570</f>
        <v>leehli.lim@msc.com</v>
      </c>
      <c r="E328" s="62"/>
      <c r="F328" s="739" t="str">
        <f>HOME!A$587</f>
        <v>NOOR AFNINDAH</v>
      </c>
      <c r="G328" s="739" t="str">
        <f>HOME!B$587</f>
        <v>6011 2347</v>
      </c>
      <c r="H328" s="740" t="str">
        <f>HOME!C$587</f>
        <v>noor.afnindah@msc.com</v>
      </c>
      <c r="I328" s="62"/>
      <c r="J328" s="739" t="str">
        <f>HOME!A$599</f>
        <v>KAI SIANG</v>
      </c>
      <c r="K328" s="739" t="str">
        <f>HOME!B$599</f>
        <v>6011 2356</v>
      </c>
      <c r="L328" s="740" t="str">
        <f>HOME!C$599</f>
        <v>kaisiang.lim@msc.com</v>
      </c>
      <c r="M328" s="62" t="s">
        <v>5109</v>
      </c>
      <c r="N328" s="62"/>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row>
    <row r="329" spans="1:231" s="29" customFormat="1" ht="14.25">
      <c r="A329" s="600"/>
      <c r="B329" s="739" t="str">
        <f>HOME!A$571</f>
        <v>LIM AI PHEN</v>
      </c>
      <c r="C329" s="739" t="str">
        <f>HOME!B$571</f>
        <v>6011 9646</v>
      </c>
      <c r="D329" s="740" t="str">
        <f>HOME!C$571</f>
        <v>aiphen.lim@msc.com</v>
      </c>
      <c r="E329" s="62"/>
      <c r="F329" s="739" t="str">
        <f>HOME!A$588</f>
        <v>NG CHING WEI</v>
      </c>
      <c r="G329" s="739" t="str">
        <f>HOME!B$588</f>
        <v>6011 2404</v>
      </c>
      <c r="H329" s="740" t="str">
        <f>HOME!C$588</f>
        <v>chingwei.ng@msc.com</v>
      </c>
      <c r="I329" s="62"/>
      <c r="J329" s="739" t="str">
        <f>HOME!A$601</f>
        <v>YU TING</v>
      </c>
      <c r="K329" s="739" t="str">
        <f>HOME!B$601</f>
        <v>6011 2359</v>
      </c>
      <c r="L329" s="740" t="str">
        <f>HOME!C$601</f>
        <v>yuting.luo@msc.com</v>
      </c>
      <c r="M329" s="62" t="s">
        <v>5122</v>
      </c>
      <c r="N329" s="62"/>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row>
    <row r="330" spans="1:231" s="29" customFormat="1" ht="14.25">
      <c r="A330" s="600"/>
      <c r="B330" s="739" t="str">
        <f>HOME!A$572</f>
        <v>DARIUS ONG</v>
      </c>
      <c r="C330" s="739" t="str">
        <f>HOME!B$572</f>
        <v>6011 2396</v>
      </c>
      <c r="D330" s="740" t="str">
        <f>HOME!C$572</f>
        <v>darius.ong@msc.com</v>
      </c>
      <c r="E330" s="62"/>
      <c r="F330" s="739">
        <f>HOME!A$589</f>
        <v>0</v>
      </c>
      <c r="G330" s="739">
        <f>HOME!B$589</f>
        <v>0</v>
      </c>
      <c r="H330" s="740">
        <f>HOME!C$589</f>
        <v>0</v>
      </c>
      <c r="I330" s="62"/>
      <c r="J330" s="739" t="str">
        <f>HOME!A$605</f>
        <v>HAZEL</v>
      </c>
      <c r="K330" s="739" t="str">
        <f>HOME!B$605</f>
        <v>6011 2435</v>
      </c>
      <c r="L330" s="740" t="str">
        <f>HOME!C$605</f>
        <v>hazel.toh@msc.com</v>
      </c>
      <c r="M330" s="62"/>
      <c r="N330" s="62"/>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row>
    <row r="331" spans="1:231" s="29" customFormat="1" ht="14.25">
      <c r="A331" s="600"/>
      <c r="B331" s="739" t="str">
        <f>HOME!A573</f>
        <v>LAWRENCE ANG (CROSS-TRADE)</v>
      </c>
      <c r="C331" s="739" t="str">
        <f>HOME!B573</f>
        <v>6011 2400</v>
      </c>
      <c r="D331" s="740" t="str">
        <f>HOME!C573</f>
        <v>lawrence.ang@msc.com</v>
      </c>
      <c r="E331" s="62"/>
      <c r="F331" s="739" t="str">
        <f>HOME!A$590</f>
        <v>.</v>
      </c>
      <c r="G331" s="739" t="str">
        <f>HOME!B$590</f>
        <v>.</v>
      </c>
      <c r="H331" s="740" t="str">
        <f>HOME!C$590</f>
        <v>.</v>
      </c>
      <c r="I331" s="62"/>
      <c r="J331" s="739" t="str">
        <f>HOME!A$602</f>
        <v>-</v>
      </c>
      <c r="K331" s="739" t="str">
        <f>HOME!B$602</f>
        <v>6011 0567</v>
      </c>
      <c r="L331" s="740" t="str">
        <f>HOME!C$602</f>
        <v>-</v>
      </c>
      <c r="M331" s="62"/>
      <c r="N331" s="62"/>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row>
    <row r="332" spans="1:231" s="29" customFormat="1" ht="14.25">
      <c r="A332" s="600"/>
      <c r="B332" s="739" t="str">
        <f>HOME!A574</f>
        <v>ASHTON YAN</v>
      </c>
      <c r="C332" s="739" t="str">
        <f>HOME!B574</f>
        <v>6011 2398</v>
      </c>
      <c r="D332" s="740" t="str">
        <f>HOME!C574</f>
        <v>ashton.yan@msc.com</v>
      </c>
      <c r="E332" s="62"/>
      <c r="F332" s="62"/>
      <c r="G332" s="62"/>
      <c r="H332" s="62"/>
      <c r="I332" s="62"/>
      <c r="J332" s="62"/>
      <c r="K332" s="740"/>
      <c r="L332" s="62"/>
      <c r="M332" s="62"/>
      <c r="N332" s="6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row>
    <row r="333" spans="1:231">
      <c r="B333" s="739" t="str">
        <f>HOME!A575</f>
        <v>JUN YUAN (IMP)</v>
      </c>
      <c r="C333" s="739" t="str">
        <f>HOME!B575</f>
        <v>6011 2402</v>
      </c>
      <c r="D333" s="740" t="str">
        <f>HOME!C575</f>
        <v>junyuan.kwa@msc.com</v>
      </c>
      <c r="E333" s="62"/>
      <c r="F333" s="62"/>
      <c r="G333" s="62"/>
      <c r="H333" s="62"/>
      <c r="I333" s="62"/>
      <c r="J333" s="62"/>
      <c r="K333" s="740"/>
      <c r="L333" s="62"/>
      <c r="M333" s="62"/>
      <c r="N333" s="62"/>
    </row>
    <row r="334" spans="1:231">
      <c r="B334" s="739" t="str">
        <f>HOME!A576</f>
        <v>KARTHI</v>
      </c>
      <c r="C334" s="739" t="str">
        <f>HOME!B576</f>
        <v>6011 2397</v>
      </c>
      <c r="D334" s="740" t="str">
        <f>HOME!C576</f>
        <v>karthigayan.velu@msc.com</v>
      </c>
      <c r="E334" s="62"/>
      <c r="F334" s="62"/>
      <c r="G334" s="62"/>
      <c r="H334" s="740"/>
      <c r="I334" s="62"/>
      <c r="J334" s="62"/>
      <c r="K334" s="62"/>
      <c r="L334" s="740"/>
      <c r="M334" s="62"/>
      <c r="N334" s="62"/>
    </row>
    <row r="335" spans="1:231">
      <c r="B335" s="739">
        <f>HOME!A577</f>
        <v>0</v>
      </c>
      <c r="C335" s="739">
        <f>HOME!B577</f>
        <v>0</v>
      </c>
      <c r="D335" s="740">
        <f>HOME!C577</f>
        <v>0</v>
      </c>
      <c r="E335" s="62"/>
      <c r="F335" s="62"/>
      <c r="G335" s="62"/>
      <c r="H335" s="62"/>
      <c r="I335" s="62"/>
      <c r="J335" s="62"/>
      <c r="K335" s="62"/>
      <c r="L335" s="62"/>
      <c r="M335" s="62"/>
      <c r="N335" s="62"/>
    </row>
    <row r="336" spans="1:231">
      <c r="B336" s="739" t="str">
        <f>HOME!A578</f>
        <v xml:space="preserve">MAIN LINE  </v>
      </c>
      <c r="C336" s="739" t="str">
        <f>HOME!B578</f>
        <v>6011 2424</v>
      </c>
      <c r="D336" s="740">
        <f>HOME!C578</f>
        <v>0</v>
      </c>
      <c r="E336" s="62"/>
      <c r="F336" s="62"/>
      <c r="G336" s="62"/>
      <c r="H336" s="62"/>
      <c r="I336" s="62"/>
      <c r="J336" s="62"/>
      <c r="K336" s="62"/>
      <c r="L336" s="62"/>
      <c r="M336" s="62"/>
      <c r="N336" s="62"/>
    </row>
    <row r="337" spans="2:14">
      <c r="B337" s="62"/>
      <c r="C337" s="62"/>
      <c r="D337" s="62"/>
      <c r="E337" s="62"/>
      <c r="F337" s="62"/>
      <c r="G337" s="62"/>
      <c r="H337" s="62"/>
      <c r="I337" s="62"/>
      <c r="J337" s="62"/>
      <c r="K337" s="62"/>
      <c r="L337" s="62"/>
      <c r="M337" s="62"/>
      <c r="N337" s="62"/>
    </row>
    <row r="338" spans="2:14">
      <c r="B338" s="62"/>
      <c r="C338" s="62"/>
      <c r="D338" s="62"/>
      <c r="E338" s="62"/>
      <c r="F338" s="62"/>
      <c r="G338" s="62"/>
      <c r="H338" s="62"/>
      <c r="I338" s="62"/>
      <c r="J338" s="62"/>
      <c r="K338" s="62"/>
      <c r="L338" s="62"/>
      <c r="M338" s="62"/>
      <c r="N338" s="62"/>
    </row>
    <row r="339" spans="2:14">
      <c r="B339" s="62"/>
      <c r="C339" s="62"/>
      <c r="D339" s="62"/>
      <c r="E339" s="62"/>
      <c r="F339" s="62"/>
      <c r="G339" s="62"/>
      <c r="H339" s="62"/>
      <c r="I339" s="62"/>
      <c r="J339" s="62"/>
      <c r="K339" s="62"/>
      <c r="L339" s="62"/>
      <c r="M339" s="62"/>
      <c r="N339" s="62"/>
    </row>
    <row r="340" spans="2:14">
      <c r="B340" s="62"/>
      <c r="C340" s="62"/>
      <c r="D340" s="62"/>
      <c r="E340" s="62"/>
      <c r="F340" s="62"/>
      <c r="G340" s="62"/>
      <c r="H340" s="62"/>
      <c r="I340" s="62"/>
      <c r="J340" s="62"/>
      <c r="K340" s="62"/>
      <c r="L340" s="62"/>
      <c r="M340" s="62"/>
      <c r="N340" s="62"/>
    </row>
    <row r="341" spans="2:14">
      <c r="B341" s="62"/>
      <c r="C341" s="62"/>
      <c r="D341" s="62"/>
      <c r="E341" s="62"/>
      <c r="F341" s="62"/>
      <c r="G341" s="62"/>
      <c r="H341" s="62"/>
      <c r="I341" s="62"/>
      <c r="J341" s="62"/>
      <c r="K341" s="62"/>
      <c r="L341" s="62"/>
      <c r="M341" s="62"/>
      <c r="N341" s="62"/>
    </row>
    <row r="342" spans="2:14">
      <c r="B342" s="62"/>
      <c r="C342" s="62"/>
      <c r="D342" s="62"/>
      <c r="E342" s="62"/>
      <c r="F342" s="62"/>
      <c r="G342" s="62"/>
      <c r="H342" s="62"/>
      <c r="I342" s="62"/>
      <c r="J342" s="62"/>
      <c r="K342" s="62"/>
      <c r="L342" s="62"/>
      <c r="M342" s="62"/>
      <c r="N342" s="62"/>
    </row>
    <row r="343" spans="2:14">
      <c r="B343" s="62"/>
      <c r="C343" s="62"/>
      <c r="D343" s="62"/>
      <c r="E343" s="62"/>
      <c r="F343" s="62"/>
      <c r="G343" s="62"/>
      <c r="H343" s="62"/>
      <c r="I343" s="62"/>
      <c r="J343" s="62"/>
      <c r="K343" s="62"/>
      <c r="L343" s="62"/>
      <c r="M343" s="62"/>
      <c r="N343" s="62"/>
    </row>
    <row r="344" spans="2:14">
      <c r="B344" s="62"/>
      <c r="C344" s="62"/>
      <c r="D344" s="62"/>
      <c r="E344" s="62"/>
      <c r="F344" s="62"/>
      <c r="G344" s="62"/>
      <c r="H344" s="62"/>
      <c r="I344" s="62"/>
      <c r="J344" s="62"/>
      <c r="K344" s="62"/>
      <c r="L344" s="62"/>
      <c r="M344" s="62"/>
      <c r="N344" s="62"/>
    </row>
    <row r="345" spans="2:14">
      <c r="B345" s="62"/>
      <c r="C345" s="62"/>
      <c r="D345" s="62"/>
      <c r="E345" s="62"/>
      <c r="F345" s="62"/>
      <c r="G345" s="62"/>
      <c r="H345" s="62"/>
      <c r="I345" s="62"/>
      <c r="J345" s="62"/>
      <c r="K345" s="62"/>
      <c r="L345" s="62"/>
      <c r="M345" s="62"/>
      <c r="N345" s="62"/>
    </row>
    <row r="346" spans="2:14">
      <c r="B346" s="62"/>
      <c r="C346" s="62"/>
      <c r="D346" s="62"/>
      <c r="E346" s="62"/>
      <c r="F346" s="62"/>
      <c r="G346" s="62"/>
      <c r="H346" s="62"/>
      <c r="I346" s="62"/>
      <c r="J346" s="62"/>
      <c r="K346" s="62"/>
      <c r="L346" s="62"/>
      <c r="M346" s="62"/>
      <c r="N346" s="62"/>
    </row>
    <row r="347" spans="2:14">
      <c r="B347" s="62"/>
      <c r="C347" s="62"/>
      <c r="D347" s="62"/>
      <c r="E347" s="62"/>
      <c r="F347" s="62"/>
      <c r="G347" s="62"/>
      <c r="H347" s="62"/>
      <c r="I347" s="62"/>
      <c r="J347" s="62"/>
      <c r="K347" s="62"/>
      <c r="L347" s="62"/>
      <c r="M347" s="62"/>
      <c r="N347" s="62"/>
    </row>
    <row r="348" spans="2:14">
      <c r="B348" s="62"/>
      <c r="C348" s="62"/>
      <c r="D348" s="62"/>
      <c r="E348" s="62"/>
      <c r="F348" s="62"/>
      <c r="G348" s="62"/>
      <c r="H348" s="62"/>
      <c r="I348" s="62"/>
      <c r="J348" s="62"/>
      <c r="K348" s="62"/>
      <c r="L348" s="62"/>
      <c r="M348" s="62"/>
      <c r="N348" s="62"/>
    </row>
    <row r="349" spans="2:14">
      <c r="B349" s="62"/>
      <c r="C349" s="62"/>
      <c r="D349" s="62"/>
      <c r="E349" s="62"/>
      <c r="F349" s="62"/>
      <c r="G349" s="62"/>
      <c r="H349" s="62"/>
      <c r="I349" s="62"/>
      <c r="J349" s="62"/>
      <c r="K349" s="62"/>
      <c r="L349" s="62"/>
      <c r="M349" s="62"/>
      <c r="N349" s="62"/>
    </row>
    <row r="350" spans="2:14">
      <c r="B350" s="62"/>
      <c r="C350" s="62"/>
      <c r="D350" s="62"/>
      <c r="E350" s="62"/>
      <c r="F350" s="62"/>
      <c r="G350" s="62"/>
      <c r="H350" s="62"/>
      <c r="I350" s="62"/>
      <c r="J350" s="62"/>
      <c r="K350" s="62"/>
      <c r="L350" s="62"/>
      <c r="M350" s="62"/>
      <c r="N350" s="62"/>
    </row>
    <row r="351" spans="2:14">
      <c r="B351" s="62"/>
      <c r="C351" s="62"/>
      <c r="D351" s="62"/>
      <c r="E351" s="62"/>
      <c r="F351" s="62"/>
      <c r="G351" s="62"/>
      <c r="H351" s="62"/>
      <c r="I351" s="62"/>
      <c r="J351" s="62"/>
      <c r="K351" s="62"/>
      <c r="L351" s="62"/>
      <c r="M351" s="62"/>
      <c r="N351" s="62"/>
    </row>
    <row r="352" spans="2:14">
      <c r="B352" s="62"/>
      <c r="C352" s="62"/>
      <c r="D352" s="62"/>
      <c r="E352" s="62"/>
      <c r="F352" s="62"/>
      <c r="G352" s="62"/>
      <c r="H352" s="62"/>
      <c r="I352" s="62"/>
      <c r="J352" s="62"/>
      <c r="K352" s="62"/>
      <c r="L352" s="62"/>
      <c r="M352" s="62"/>
      <c r="N352" s="62"/>
    </row>
    <row r="353" spans="2:14">
      <c r="B353" s="62"/>
      <c r="C353" s="62"/>
      <c r="D353" s="62"/>
      <c r="E353" s="62"/>
      <c r="F353" s="62"/>
      <c r="G353" s="62"/>
      <c r="H353" s="62"/>
      <c r="I353" s="62"/>
      <c r="J353" s="62"/>
      <c r="K353" s="62"/>
      <c r="L353" s="62"/>
      <c r="M353" s="62"/>
      <c r="N353" s="62"/>
    </row>
  </sheetData>
  <sheetProtection algorithmName="SHA-512" hashValue="lVwtInneXPVfqcbxDhDhc4VSBEmOr51Sokj4eBTI9HN75HbsExO/kscRj1S3bddUEUv7Ue8KnWM8Qsp8yT4l1w==" saltValue="OJ3Ie7Jp/VuVCHTlq8S0Xg==" spinCount="100000" sheet="1" formatCells="0"/>
  <customSheetViews>
    <customSheetView guid="{25211047-2AA7-431D-8637-AA6183637E8E}" scale="85" hiddenRows="1">
      <selection activeCell="J36" sqref="J36"/>
      <pageMargins left="0" right="0" top="0" bottom="0" header="0" footer="0"/>
      <pageSetup paperSize="9" orientation="portrait" r:id="rId1"/>
      <headerFooter>
        <oddFooter>&amp;L&amp;1#&amp;"Calibri"&amp;10&amp;K000000Sensitivity: Internal</oddFooter>
      </headerFooter>
    </customSheetView>
    <customSheetView guid="{B0B43395-6E32-4DB3-A2D8-DD2362C77F4F}" scale="85" hiddenRows="1">
      <selection activeCell="J36" sqref="J36"/>
      <pageMargins left="0" right="0" top="0" bottom="0" header="0" footer="0"/>
      <pageSetup paperSize="9" orientation="portrait" r:id="rId2"/>
      <headerFooter>
        <oddFooter>&amp;L&amp;1#&amp;"Calibri"&amp;10&amp;K000000Sensitivity: Internal</oddFooter>
      </headerFooter>
    </customSheetView>
    <customSheetView guid="{82E65AA3-5988-4ED4-A56D-19D1BA591355}">
      <selection activeCell="A40" sqref="A40:XFD41"/>
      <pageMargins left="0" right="0" top="0" bottom="0" header="0" footer="0"/>
      <pageSetup paperSize="9" orientation="portrait" verticalDpi="0" r:id="rId3"/>
      <headerFooter>
        <oddFooter>&amp;L&amp;1#&amp;"Calibri"&amp;10 Sensitivity: Internal</oddFooter>
      </headerFooter>
    </customSheetView>
    <customSheetView guid="{999D0099-E3FC-46FC-839A-D58F693EE82E}">
      <selection activeCell="G15" sqref="G15"/>
      <pageMargins left="0" right="0" top="0" bottom="0" header="0" footer="0"/>
      <pageSetup paperSize="9" orientation="portrait" verticalDpi="0" r:id="rId4"/>
      <headerFooter>
        <oddFooter>&amp;L&amp;1#&amp;"Calibri"&amp;10 Sensitivity: Internal</oddFooter>
      </headerFooter>
    </customSheetView>
    <customSheetView guid="{834388B3-D1C0-4496-81CB-D8907F6C94B1}">
      <selection activeCell="F15" sqref="F15"/>
      <pageMargins left="0" right="0" top="0" bottom="0" header="0" footer="0"/>
      <pageSetup paperSize="9" orientation="portrait" verticalDpi="0" r:id="rId5"/>
      <headerFooter>
        <oddFooter>&amp;L&amp;1#&amp;"Calibri"&amp;10 Sensitivity: Internal</oddFooter>
      </headerFooter>
    </customSheetView>
    <customSheetView guid="{C9B667F6-80E0-402E-8E37-77C446D41929}" scale="85" topLeftCell="A16">
      <selection activeCell="F38" sqref="F38"/>
      <pageMargins left="0" right="0" top="0" bottom="0" header="0" footer="0"/>
      <pageSetup paperSize="9" orientation="portrait" verticalDpi="0" r:id="rId6"/>
      <headerFooter>
        <oddFooter>&amp;L&amp;1#&amp;"Calibri"&amp;10&amp;K000000Sensitivity: Internal</oddFooter>
      </headerFooter>
    </customSheetView>
    <customSheetView guid="{F64DF93A-0CD5-4665-A448-613906F88C7C}" scale="85" hiddenRows="1" topLeftCell="A38">
      <selection activeCell="F57" sqref="F57"/>
      <pageMargins left="0" right="0" top="0" bottom="0" header="0" footer="0"/>
      <pageSetup paperSize="9" orientation="portrait" r:id="rId7"/>
      <headerFooter>
        <oddFooter>&amp;L&amp;1#&amp;"Calibri"&amp;10&amp;K000000Sensitivity: Internal</oddFooter>
      </headerFooter>
    </customSheetView>
    <customSheetView guid="{D8AE3607-C68D-4DD7-8BE1-F63EA4A613B4}" scale="85" hiddenRows="1">
      <selection activeCell="J36" sqref="J36"/>
      <pageMargins left="0" right="0" top="0" bottom="0" header="0" footer="0"/>
      <pageSetup paperSize="9" orientation="portrait" r:id="rId8"/>
      <headerFooter>
        <oddFooter>&amp;L&amp;1#&amp;"Calibri"&amp;10&amp;K000000Sensitivity: Internal</oddFooter>
      </headerFooter>
    </customSheetView>
  </customSheetViews>
  <mergeCells count="1">
    <mergeCell ref="B319:H319"/>
  </mergeCells>
  <pageMargins left="0.7" right="0.7" top="0.75" bottom="0.75" header="0.3" footer="0.3"/>
  <pageSetup paperSize="9" orientation="portrait" r:id="rId9"/>
  <headerFooter>
    <oddFooter>&amp;L_x000D_&amp;1#&amp;"Calibri"&amp;10&amp;K000000 Sensitivity: Internal</oddFooter>
  </headerFooter>
  <drawing r:id="rId1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3">
    <tabColor rgb="FF00B050"/>
    <pageSetUpPr fitToPage="1"/>
  </sheetPr>
  <dimension ref="B2:N59"/>
  <sheetViews>
    <sheetView zoomScale="85" zoomScaleNormal="85" workbookViewId="0">
      <pane xSplit="5" ySplit="7" topLeftCell="F8" activePane="bottomRight" state="frozen"/>
      <selection pane="topRight" activeCell="F1" sqref="F1"/>
      <selection pane="bottomLeft" activeCell="A8" sqref="A8"/>
      <selection pane="bottomRight" activeCell="F18" sqref="F18"/>
    </sheetView>
  </sheetViews>
  <sheetFormatPr defaultColWidth="9.42578125" defaultRowHeight="12.75"/>
  <cols>
    <col min="1" max="1" width="3.5703125" customWidth="1"/>
    <col min="2" max="2" width="19.5703125" customWidth="1"/>
    <col min="3" max="3" width="10.42578125" customWidth="1"/>
    <col min="4" max="4" width="12" customWidth="1"/>
    <col min="5" max="5" width="10.5703125" customWidth="1"/>
    <col min="6" max="6" width="20.140625" customWidth="1"/>
    <col min="7" max="7" width="10.7109375" customWidth="1"/>
    <col min="8" max="8" width="9.42578125" customWidth="1"/>
    <col min="9" max="9" width="12.5703125" customWidth="1"/>
    <col min="10" max="12" width="13" customWidth="1"/>
    <col min="13" max="13" width="13.42578125" customWidth="1"/>
    <col min="14" max="14" width="13.5703125" bestFit="1" customWidth="1"/>
  </cols>
  <sheetData>
    <row r="2" spans="2:14" s="37" customFormat="1" ht="15.75">
      <c r="B2" s="7" t="s">
        <v>1982</v>
      </c>
    </row>
    <row r="3" spans="2:14" s="37" customFormat="1" ht="22.5" customHeight="1">
      <c r="B3" s="7"/>
    </row>
    <row r="4" spans="2:14" s="62" customFormat="1">
      <c r="B4" s="67"/>
      <c r="C4" s="67"/>
      <c r="D4" s="9" t="s">
        <v>5126</v>
      </c>
      <c r="E4" s="67"/>
      <c r="F4" s="67"/>
      <c r="G4" s="67"/>
      <c r="H4" s="67"/>
      <c r="I4" s="67"/>
      <c r="J4" s="67"/>
    </row>
    <row r="5" spans="2:14" s="62" customFormat="1" ht="12" thickBot="1">
      <c r="B5" s="85"/>
      <c r="C5" s="85"/>
      <c r="D5" s="85"/>
      <c r="E5" s="85"/>
      <c r="F5" s="85"/>
      <c r="G5" s="85"/>
      <c r="H5" s="85"/>
      <c r="I5" s="1068"/>
      <c r="J5" s="67"/>
    </row>
    <row r="6" spans="2:14" s="72" customFormat="1" ht="24" thickTop="1">
      <c r="B6" s="2352"/>
      <c r="C6" s="2353"/>
      <c r="D6" s="2354" t="s">
        <v>1985</v>
      </c>
      <c r="E6" s="2355" t="s">
        <v>218</v>
      </c>
      <c r="F6" s="2861" t="s">
        <v>5127</v>
      </c>
      <c r="G6" s="2862" t="s">
        <v>1988</v>
      </c>
      <c r="H6" s="2391" t="s">
        <v>5128</v>
      </c>
      <c r="I6" s="3819" t="s">
        <v>732</v>
      </c>
      <c r="J6" s="3819" t="s">
        <v>310</v>
      </c>
      <c r="K6" s="3819" t="s">
        <v>259</v>
      </c>
      <c r="L6" s="3819" t="s">
        <v>1102</v>
      </c>
      <c r="M6" s="3819" t="s">
        <v>538</v>
      </c>
      <c r="N6" s="3849" t="s">
        <v>5129</v>
      </c>
    </row>
    <row r="7" spans="2:14" s="72" customFormat="1" ht="12" thickBot="1">
      <c r="B7" s="3209" t="s">
        <v>4468</v>
      </c>
      <c r="C7" s="2360" t="s">
        <v>3900</v>
      </c>
      <c r="D7" s="2361" t="s">
        <v>2991</v>
      </c>
      <c r="E7" s="2362"/>
      <c r="F7" s="2858"/>
      <c r="G7" s="2663"/>
      <c r="H7" s="2859" t="s">
        <v>3121</v>
      </c>
      <c r="I7" s="2859" t="s">
        <v>3668</v>
      </c>
      <c r="J7" s="2859" t="s">
        <v>3808</v>
      </c>
      <c r="K7" s="2859" t="s">
        <v>5130</v>
      </c>
      <c r="L7" s="2859" t="s">
        <v>5131</v>
      </c>
      <c r="M7" s="2859" t="s">
        <v>5132</v>
      </c>
    </row>
    <row r="8" spans="2:14" s="72" customFormat="1" ht="12" thickTop="1">
      <c r="B8" s="1128" t="s">
        <v>4338</v>
      </c>
      <c r="C8" s="1129" t="s">
        <v>4339</v>
      </c>
      <c r="D8" s="1129">
        <v>45446</v>
      </c>
      <c r="E8" s="1231">
        <v>45456</v>
      </c>
      <c r="F8" s="1192" t="s">
        <v>3009</v>
      </c>
      <c r="G8" s="3820" t="s">
        <v>5133</v>
      </c>
      <c r="H8" s="1233">
        <v>45463</v>
      </c>
      <c r="I8" s="1233">
        <v>45479</v>
      </c>
      <c r="J8" s="1233">
        <v>45487</v>
      </c>
      <c r="K8" s="1233">
        <v>45491</v>
      </c>
      <c r="L8" s="1233">
        <v>45500</v>
      </c>
      <c r="M8" s="1233">
        <v>45504</v>
      </c>
    </row>
    <row r="9" spans="2:14" s="72" customFormat="1" ht="12" thickBot="1">
      <c r="B9" s="3308"/>
      <c r="C9" s="1478"/>
      <c r="D9" s="1478"/>
      <c r="E9" s="2278"/>
      <c r="F9" s="3078"/>
      <c r="G9" s="3077"/>
      <c r="H9" s="2726"/>
      <c r="I9" s="2726"/>
      <c r="J9" s="2726"/>
      <c r="K9" s="2726"/>
      <c r="L9" s="2726"/>
      <c r="M9" s="2726"/>
    </row>
    <row r="10" spans="2:14" s="72" customFormat="1" ht="12" thickTop="1">
      <c r="B10" s="1128" t="s">
        <v>4491</v>
      </c>
      <c r="C10" s="1129" t="s">
        <v>4492</v>
      </c>
      <c r="D10" s="1129">
        <v>45451</v>
      </c>
      <c r="E10" s="1366">
        <f>D10+11</f>
        <v>45462</v>
      </c>
      <c r="F10" s="1367" t="s">
        <v>5134</v>
      </c>
      <c r="G10" s="1401" t="s">
        <v>5135</v>
      </c>
      <c r="H10" s="1125">
        <v>45466</v>
      </c>
      <c r="I10" s="1125">
        <f>H10+16</f>
        <v>45482</v>
      </c>
      <c r="J10" s="1125">
        <f>H10+24</f>
        <v>45490</v>
      </c>
      <c r="K10" s="1125">
        <f>H10+28</f>
        <v>45494</v>
      </c>
      <c r="L10" s="1125">
        <f>H10+37</f>
        <v>45503</v>
      </c>
      <c r="M10" s="1125">
        <f>H10+41</f>
        <v>45507</v>
      </c>
    </row>
    <row r="11" spans="2:14" s="72" customFormat="1" ht="12" thickBot="1">
      <c r="B11" s="3308"/>
      <c r="C11" s="1478"/>
      <c r="D11" s="1478"/>
      <c r="E11" s="2278"/>
      <c r="F11" s="3078"/>
      <c r="G11" s="3077"/>
      <c r="H11" s="2726"/>
      <c r="I11" s="2726"/>
      <c r="J11" s="2726"/>
      <c r="K11" s="2726"/>
      <c r="L11" s="2726"/>
      <c r="M11" s="2726"/>
    </row>
    <row r="12" spans="2:14" s="72" customFormat="1" ht="12" thickTop="1">
      <c r="B12" s="1128" t="s">
        <v>2078</v>
      </c>
      <c r="C12" s="1129" t="s">
        <v>4495</v>
      </c>
      <c r="D12" s="1129">
        <v>45456</v>
      </c>
      <c r="E12" s="1366">
        <f>D12+11</f>
        <v>45467</v>
      </c>
      <c r="F12" s="1367" t="s">
        <v>2747</v>
      </c>
      <c r="G12" s="1401" t="s">
        <v>5136</v>
      </c>
      <c r="H12" s="1125">
        <f>H10+7</f>
        <v>45473</v>
      </c>
      <c r="I12" s="2388" t="s">
        <v>2159</v>
      </c>
      <c r="J12" s="1125">
        <f>H12+24</f>
        <v>45497</v>
      </c>
      <c r="K12" s="1125">
        <f>H12+28</f>
        <v>45501</v>
      </c>
      <c r="L12" s="1125">
        <f>H12+37</f>
        <v>45510</v>
      </c>
      <c r="M12" s="1125">
        <f>H12+41</f>
        <v>45514</v>
      </c>
    </row>
    <row r="13" spans="2:14" s="72" customFormat="1" ht="12" thickBot="1">
      <c r="B13" s="1477"/>
      <c r="C13" s="1478"/>
      <c r="D13" s="1478"/>
      <c r="E13" s="2278"/>
      <c r="F13" s="3078"/>
      <c r="G13" s="3077"/>
      <c r="H13" s="2726"/>
      <c r="I13" s="2726"/>
      <c r="J13" s="2726"/>
      <c r="K13" s="2726"/>
      <c r="L13" s="2726"/>
      <c r="M13" s="2726"/>
    </row>
    <row r="14" spans="2:14" s="72" customFormat="1" ht="12" thickTop="1">
      <c r="B14" s="1128" t="s">
        <v>2155</v>
      </c>
      <c r="C14" s="1129" t="s">
        <v>4498</v>
      </c>
      <c r="D14" s="1129">
        <v>45459</v>
      </c>
      <c r="E14" s="1366">
        <f>D14+11</f>
        <v>45470</v>
      </c>
      <c r="F14" s="1367" t="s">
        <v>2978</v>
      </c>
      <c r="G14" s="1401" t="s">
        <v>5137</v>
      </c>
      <c r="H14" s="1125">
        <f>H12+7</f>
        <v>45480</v>
      </c>
      <c r="I14" s="1125">
        <f>H14+16</f>
        <v>45496</v>
      </c>
      <c r="J14" s="1125">
        <f>H14+24</f>
        <v>45504</v>
      </c>
      <c r="K14" s="1125">
        <f>H14+28</f>
        <v>45508</v>
      </c>
      <c r="L14" s="1125">
        <f>H14+37</f>
        <v>45517</v>
      </c>
      <c r="M14" s="1125">
        <f>H14+41</f>
        <v>45521</v>
      </c>
    </row>
    <row r="15" spans="2:14" s="72" customFormat="1" ht="12" thickBot="1">
      <c r="B15" s="1477"/>
      <c r="C15" s="1478"/>
      <c r="D15" s="1478"/>
      <c r="E15" s="2278"/>
      <c r="F15" s="3078"/>
      <c r="G15" s="3077"/>
      <c r="H15" s="2726"/>
      <c r="I15" s="2726"/>
      <c r="J15" s="2726"/>
      <c r="K15" s="2726"/>
      <c r="L15" s="2726"/>
      <c r="M15" s="2726"/>
    </row>
    <row r="16" spans="2:14" s="72" customFormat="1" ht="12" thickTop="1">
      <c r="B16" s="1128" t="s">
        <v>2183</v>
      </c>
      <c r="C16" s="1129" t="s">
        <v>4501</v>
      </c>
      <c r="D16" s="1129">
        <v>45467</v>
      </c>
      <c r="E16" s="1366">
        <v>45480</v>
      </c>
      <c r="F16" s="3417" t="s">
        <v>4461</v>
      </c>
      <c r="G16" s="1401" t="s">
        <v>5138</v>
      </c>
      <c r="H16" s="1125">
        <f>H14+7</f>
        <v>45487</v>
      </c>
      <c r="I16" s="1125">
        <f>H16+16</f>
        <v>45503</v>
      </c>
      <c r="J16" s="1125">
        <f>H16+24</f>
        <v>45511</v>
      </c>
      <c r="K16" s="1125">
        <f>H16+28</f>
        <v>45515</v>
      </c>
      <c r="L16" s="1125">
        <f>H16+37</f>
        <v>45524</v>
      </c>
      <c r="M16" s="1125">
        <f>H16+41</f>
        <v>45528</v>
      </c>
    </row>
    <row r="17" spans="2:13" ht="13.5" thickBot="1">
      <c r="B17" s="1477"/>
      <c r="C17" s="1478"/>
      <c r="D17" s="1478"/>
      <c r="E17" s="2278"/>
      <c r="F17" s="3078"/>
      <c r="G17" s="3077"/>
      <c r="H17" s="2726"/>
      <c r="I17" s="2726"/>
      <c r="J17" s="2726"/>
      <c r="K17" s="2726"/>
      <c r="L17" s="2726"/>
      <c r="M17" s="2726"/>
    </row>
    <row r="18" spans="2:13" ht="13.5" thickTop="1">
      <c r="B18" s="3071" t="s">
        <v>1426</v>
      </c>
      <c r="C18" s="1129" t="s">
        <v>4504</v>
      </c>
      <c r="D18" s="1129">
        <v>45469</v>
      </c>
      <c r="E18" s="2338" t="s">
        <v>2159</v>
      </c>
      <c r="F18" s="3417" t="s">
        <v>2942</v>
      </c>
      <c r="G18" s="1401" t="s">
        <v>5139</v>
      </c>
      <c r="H18" s="1125">
        <f>H16+7</f>
        <v>45494</v>
      </c>
      <c r="I18" s="2388" t="s">
        <v>2159</v>
      </c>
      <c r="J18" s="1125">
        <f>H18+24</f>
        <v>45518</v>
      </c>
      <c r="K18" s="1125">
        <f>H18+28</f>
        <v>45522</v>
      </c>
      <c r="L18" s="1125">
        <f>H18+37</f>
        <v>45531</v>
      </c>
      <c r="M18" s="1125">
        <f>H18+41</f>
        <v>45535</v>
      </c>
    </row>
    <row r="19" spans="2:13" ht="13.5" thickBot="1">
      <c r="B19" s="1477"/>
      <c r="C19" s="1478"/>
      <c r="D19" s="1478"/>
      <c r="E19" s="2278"/>
      <c r="F19" s="3078"/>
      <c r="G19" s="3077"/>
      <c r="H19" s="2726"/>
      <c r="I19" s="2726"/>
      <c r="J19" s="2726"/>
      <c r="K19" s="2726"/>
      <c r="L19" s="2726"/>
      <c r="M19" s="2726"/>
    </row>
    <row r="20" spans="2:13" ht="23.25" thickTop="1">
      <c r="B20" s="2352"/>
      <c r="C20" s="2353"/>
      <c r="D20" s="2354" t="s">
        <v>1985</v>
      </c>
      <c r="E20" s="2355" t="s">
        <v>218</v>
      </c>
      <c r="F20" s="2861" t="s">
        <v>5127</v>
      </c>
      <c r="G20" s="2862" t="s">
        <v>1988</v>
      </c>
      <c r="H20" s="2391" t="s">
        <v>5128</v>
      </c>
      <c r="I20" s="2863" t="s">
        <v>1391</v>
      </c>
      <c r="J20" s="2863" t="s">
        <v>310</v>
      </c>
      <c r="K20" s="2863" t="s">
        <v>259</v>
      </c>
      <c r="L20" s="2863" t="s">
        <v>1102</v>
      </c>
      <c r="M20" s="2863" t="s">
        <v>1197</v>
      </c>
    </row>
    <row r="21" spans="2:13" ht="13.5" thickBot="1">
      <c r="B21" s="3209" t="s">
        <v>5105</v>
      </c>
      <c r="C21" s="2360" t="s">
        <v>3900</v>
      </c>
      <c r="D21" s="2361" t="s">
        <v>2991</v>
      </c>
      <c r="E21" s="2362"/>
      <c r="F21" s="2858"/>
      <c r="G21" s="2663"/>
      <c r="H21" s="2859" t="s">
        <v>3121</v>
      </c>
      <c r="I21" s="2860" t="s">
        <v>3668</v>
      </c>
      <c r="J21" s="2860" t="s">
        <v>3808</v>
      </c>
      <c r="K21" s="2860" t="s">
        <v>5130</v>
      </c>
      <c r="L21" s="2860" t="s">
        <v>5131</v>
      </c>
      <c r="M21" s="2860" t="s">
        <v>5132</v>
      </c>
    </row>
    <row r="22" spans="2:13" ht="13.5" thickTop="1">
      <c r="B22" s="3071" t="s">
        <v>2119</v>
      </c>
      <c r="C22" s="1129" t="s">
        <v>4506</v>
      </c>
      <c r="D22" s="1129">
        <v>45480</v>
      </c>
      <c r="E22" s="1366">
        <f>D22+11</f>
        <v>45491</v>
      </c>
      <c r="F22" s="2779" t="s">
        <v>5140</v>
      </c>
      <c r="G22" s="1401" t="s">
        <v>5141</v>
      </c>
      <c r="H22" s="1125">
        <f>H18+7</f>
        <v>45501</v>
      </c>
      <c r="I22" s="2388" t="s">
        <v>2159</v>
      </c>
      <c r="J22" s="1125">
        <f>H22+24</f>
        <v>45525</v>
      </c>
      <c r="K22" s="1125">
        <f>H22+29</f>
        <v>45530</v>
      </c>
      <c r="L22" s="1125">
        <f>H22+40</f>
        <v>45541</v>
      </c>
      <c r="M22" s="1125">
        <f>H22+44</f>
        <v>45545</v>
      </c>
    </row>
    <row r="23" spans="2:13" ht="13.5" thickBot="1">
      <c r="B23" s="1477"/>
      <c r="C23" s="1478"/>
      <c r="D23" s="1478"/>
      <c r="E23" s="2278"/>
      <c r="F23" s="3078"/>
      <c r="G23" s="3077"/>
      <c r="H23" s="2726"/>
      <c r="I23" s="2726"/>
      <c r="J23" s="2726"/>
      <c r="K23" s="2726"/>
      <c r="L23" s="2726"/>
      <c r="M23" s="2726"/>
    </row>
    <row r="24" spans="2:13" ht="13.5" thickTop="1">
      <c r="B24" s="1128" t="s">
        <v>4354</v>
      </c>
      <c r="C24" s="1129" t="s">
        <v>4355</v>
      </c>
      <c r="D24" s="1129">
        <v>45488</v>
      </c>
      <c r="E24" s="1366">
        <f>D24+11</f>
        <v>45499</v>
      </c>
      <c r="F24" s="2779" t="s">
        <v>3005</v>
      </c>
      <c r="G24" s="1401" t="s">
        <v>5142</v>
      </c>
      <c r="H24" s="1125">
        <f>H22+7</f>
        <v>45508</v>
      </c>
      <c r="I24" s="1125">
        <f>H24+17</f>
        <v>45525</v>
      </c>
      <c r="J24" s="1125">
        <f>H24+24</f>
        <v>45532</v>
      </c>
      <c r="K24" s="1125">
        <f>H24+29</f>
        <v>45537</v>
      </c>
      <c r="L24" s="1125">
        <f>H24+40</f>
        <v>45548</v>
      </c>
      <c r="M24" s="1125">
        <f>H24+44</f>
        <v>45552</v>
      </c>
    </row>
    <row r="25" spans="2:13" ht="13.5" thickBot="1">
      <c r="B25" s="1477"/>
      <c r="C25" s="1478"/>
      <c r="D25" s="1478"/>
      <c r="E25" s="2278"/>
      <c r="F25" s="3078"/>
      <c r="G25" s="3077"/>
      <c r="H25" s="2726"/>
      <c r="I25" s="2726"/>
      <c r="J25" s="2726"/>
      <c r="K25" s="2726"/>
      <c r="L25" s="2726"/>
      <c r="M25" s="2726"/>
    </row>
    <row r="26" spans="2:13" ht="13.5" thickTop="1">
      <c r="B26" s="1128" t="s">
        <v>4491</v>
      </c>
      <c r="C26" s="1129" t="s">
        <v>4511</v>
      </c>
      <c r="D26" s="1129">
        <v>45490</v>
      </c>
      <c r="E26" s="1366">
        <f>D26+11</f>
        <v>45501</v>
      </c>
      <c r="F26" s="2779" t="s">
        <v>3261</v>
      </c>
      <c r="G26" s="1401" t="s">
        <v>5143</v>
      </c>
      <c r="H26" s="1125">
        <f>H24+7</f>
        <v>45515</v>
      </c>
      <c r="I26" s="1125">
        <f>H26+17</f>
        <v>45532</v>
      </c>
      <c r="J26" s="1125">
        <f>H26+24</f>
        <v>45539</v>
      </c>
      <c r="K26" s="1125">
        <f>H26+29</f>
        <v>45544</v>
      </c>
      <c r="L26" s="1125">
        <f>H26+40</f>
        <v>45555</v>
      </c>
      <c r="M26" s="1125">
        <f>H26+44</f>
        <v>45559</v>
      </c>
    </row>
    <row r="27" spans="2:13" ht="13.5" thickBot="1">
      <c r="B27" s="3308"/>
      <c r="C27" s="1478"/>
      <c r="D27" s="1478"/>
      <c r="E27" s="2278"/>
      <c r="F27" s="3078"/>
      <c r="G27" s="3077"/>
      <c r="H27" s="2726"/>
      <c r="I27" s="2726"/>
      <c r="J27" s="2726"/>
      <c r="K27" s="2726"/>
      <c r="L27" s="2726"/>
      <c r="M27" s="2726"/>
    </row>
    <row r="28" spans="2:13" ht="13.5" thickTop="1">
      <c r="B28" s="1128" t="s">
        <v>2078</v>
      </c>
      <c r="C28" s="1129" t="s">
        <v>4513</v>
      </c>
      <c r="D28" s="1129">
        <f>D26+7</f>
        <v>45497</v>
      </c>
      <c r="E28" s="1366">
        <f>D28+11</f>
        <v>45508</v>
      </c>
      <c r="F28" s="2779" t="s">
        <v>3749</v>
      </c>
      <c r="G28" s="1401" t="s">
        <v>5144</v>
      </c>
      <c r="H28" s="1125">
        <f>H26+7</f>
        <v>45522</v>
      </c>
      <c r="I28" s="1125">
        <f>H28+17</f>
        <v>45539</v>
      </c>
      <c r="J28" s="1125">
        <f>H28+24</f>
        <v>45546</v>
      </c>
      <c r="K28" s="1125">
        <f>H28+29</f>
        <v>45551</v>
      </c>
      <c r="L28" s="1125">
        <f>H28+40</f>
        <v>45562</v>
      </c>
      <c r="M28" s="1125">
        <f>H28+44</f>
        <v>45566</v>
      </c>
    </row>
    <row r="29" spans="2:13" ht="13.5" thickBot="1">
      <c r="B29" s="1477"/>
      <c r="C29" s="1478"/>
      <c r="D29" s="1478"/>
      <c r="E29" s="2278"/>
      <c r="F29" s="3078"/>
      <c r="G29" s="3077"/>
      <c r="H29" s="2726"/>
      <c r="I29" s="2726"/>
      <c r="J29" s="2726"/>
      <c r="K29" s="2726"/>
      <c r="L29" s="2726"/>
      <c r="M29" s="2726"/>
    </row>
    <row r="30" spans="2:13" ht="13.5" thickTop="1">
      <c r="B30" s="1128" t="s">
        <v>2155</v>
      </c>
      <c r="C30" s="1129" t="s">
        <v>4515</v>
      </c>
      <c r="D30" s="1129">
        <f>D28+7</f>
        <v>45504</v>
      </c>
      <c r="E30" s="1366">
        <f>D30+11</f>
        <v>45515</v>
      </c>
      <c r="F30" s="2779" t="s">
        <v>1426</v>
      </c>
      <c r="G30" s="1401" t="s">
        <v>5145</v>
      </c>
      <c r="H30" s="1125">
        <f>H28+7</f>
        <v>45529</v>
      </c>
      <c r="I30" s="1125">
        <f>H30+17</f>
        <v>45546</v>
      </c>
      <c r="J30" s="1125">
        <f>H30+24</f>
        <v>45553</v>
      </c>
      <c r="K30" s="1125">
        <f>H30+29</f>
        <v>45558</v>
      </c>
      <c r="L30" s="1125">
        <f>H30+40</f>
        <v>45569</v>
      </c>
      <c r="M30" s="1125">
        <f>H30+44</f>
        <v>45573</v>
      </c>
    </row>
    <row r="31" spans="2:13" ht="13.5" thickBot="1">
      <c r="B31" s="1477"/>
      <c r="C31" s="1478"/>
      <c r="D31" s="1478"/>
      <c r="E31" s="2278"/>
      <c r="F31" s="3078"/>
      <c r="G31" s="3077"/>
      <c r="H31" s="2726"/>
      <c r="I31" s="2726"/>
      <c r="J31" s="2726"/>
      <c r="K31" s="2726"/>
      <c r="L31" s="2726"/>
      <c r="M31" s="2726"/>
    </row>
    <row r="32" spans="2:13" ht="13.5" thickTop="1">
      <c r="B32" s="1128" t="s">
        <v>2183</v>
      </c>
      <c r="C32" s="1129" t="s">
        <v>4517</v>
      </c>
      <c r="D32" s="1129">
        <f>D30+7</f>
        <v>45511</v>
      </c>
      <c r="E32" s="1366">
        <f>D32+11</f>
        <v>45522</v>
      </c>
      <c r="F32" s="2779" t="s">
        <v>2895</v>
      </c>
      <c r="G32" s="1401" t="s">
        <v>5146</v>
      </c>
      <c r="H32" s="1125">
        <f>H30+7</f>
        <v>45536</v>
      </c>
      <c r="I32" s="1125">
        <f>H32+17</f>
        <v>45553</v>
      </c>
      <c r="J32" s="1125">
        <f>H32+24</f>
        <v>45560</v>
      </c>
      <c r="K32" s="1125">
        <f>H32+29</f>
        <v>45565</v>
      </c>
      <c r="L32" s="1125">
        <f>H32+40</f>
        <v>45576</v>
      </c>
      <c r="M32" s="1125">
        <f>H32+44</f>
        <v>45580</v>
      </c>
    </row>
    <row r="33" spans="2:13" ht="13.5" thickBot="1">
      <c r="B33" s="1477"/>
      <c r="C33" s="1478"/>
      <c r="D33" s="1478"/>
      <c r="E33" s="2278"/>
      <c r="F33" s="3078"/>
      <c r="G33" s="3077"/>
      <c r="H33" s="2726"/>
      <c r="I33" s="2726"/>
      <c r="J33" s="2726"/>
      <c r="K33" s="2726"/>
      <c r="L33" s="2726"/>
      <c r="M33" s="2726"/>
    </row>
    <row r="34" spans="2:13" ht="13.5" thickTop="1">
      <c r="B34" s="1128" t="s">
        <v>2119</v>
      </c>
      <c r="C34" s="1129" t="s">
        <v>4519</v>
      </c>
      <c r="D34" s="1129">
        <f>D32+7</f>
        <v>45518</v>
      </c>
      <c r="E34" s="1366">
        <f>D34+11</f>
        <v>45529</v>
      </c>
      <c r="F34" s="2779" t="s">
        <v>3148</v>
      </c>
      <c r="G34" s="1401" t="s">
        <v>5147</v>
      </c>
      <c r="H34" s="1125">
        <f>H32+7</f>
        <v>45543</v>
      </c>
      <c r="I34" s="1125">
        <f>H34+17</f>
        <v>45560</v>
      </c>
      <c r="J34" s="1125">
        <f>H34+24</f>
        <v>45567</v>
      </c>
      <c r="K34" s="1125">
        <f>H34+29</f>
        <v>45572</v>
      </c>
      <c r="L34" s="1125">
        <f>H34+40</f>
        <v>45583</v>
      </c>
      <c r="M34" s="1125">
        <f>H34+44</f>
        <v>45587</v>
      </c>
    </row>
    <row r="35" spans="2:13" ht="13.5" thickBot="1">
      <c r="B35" s="1477"/>
      <c r="C35" s="1478"/>
      <c r="D35" s="1478"/>
      <c r="E35" s="2278"/>
      <c r="F35" s="3078"/>
      <c r="G35" s="3077"/>
      <c r="H35" s="2726"/>
      <c r="I35" s="2726"/>
      <c r="J35" s="2726"/>
      <c r="K35" s="2726"/>
      <c r="L35" s="2726"/>
      <c r="M35" s="2726"/>
    </row>
    <row r="36" spans="2:13" ht="13.5" thickTop="1">
      <c r="B36" s="1128" t="s">
        <v>4338</v>
      </c>
      <c r="C36" s="1129" t="s">
        <v>4521</v>
      </c>
      <c r="D36" s="1129">
        <f>D34+7</f>
        <v>45525</v>
      </c>
      <c r="E36" s="1366">
        <f>D36+11</f>
        <v>45536</v>
      </c>
      <c r="F36" s="1192" t="s">
        <v>3009</v>
      </c>
      <c r="G36" s="1401" t="s">
        <v>5148</v>
      </c>
      <c r="H36" s="1125">
        <f>H34+7</f>
        <v>45550</v>
      </c>
      <c r="I36" s="1125">
        <f>H36+17</f>
        <v>45567</v>
      </c>
      <c r="J36" s="1125">
        <f>H36+24</f>
        <v>45574</v>
      </c>
      <c r="K36" s="1125">
        <f>H36+29</f>
        <v>45579</v>
      </c>
      <c r="L36" s="1125">
        <f>H36+40</f>
        <v>45590</v>
      </c>
      <c r="M36" s="1125">
        <f>H36+44</f>
        <v>45594</v>
      </c>
    </row>
    <row r="37" spans="2:13" ht="13.5" thickBot="1">
      <c r="B37" s="1477"/>
      <c r="C37" s="1478"/>
      <c r="D37" s="1478"/>
      <c r="E37" s="2278"/>
      <c r="F37" s="3078"/>
      <c r="G37" s="3077"/>
      <c r="H37" s="2726"/>
      <c r="I37" s="2726"/>
      <c r="J37" s="2726"/>
      <c r="K37" s="2726"/>
      <c r="L37" s="2726"/>
      <c r="M37" s="2726"/>
    </row>
    <row r="38" spans="2:13" ht="13.5" thickTop="1">
      <c r="B38" s="1128" t="s">
        <v>1426</v>
      </c>
      <c r="C38" s="1129" t="s">
        <v>4523</v>
      </c>
      <c r="D38" s="1129">
        <f>D36+7</f>
        <v>45532</v>
      </c>
      <c r="E38" s="1366">
        <f>D38+11</f>
        <v>45543</v>
      </c>
      <c r="F38" s="1367" t="s">
        <v>5134</v>
      </c>
      <c r="G38" s="1401" t="s">
        <v>5149</v>
      </c>
      <c r="H38" s="1125">
        <f>H36+7</f>
        <v>45557</v>
      </c>
      <c r="I38" s="1125">
        <f>H38+17</f>
        <v>45574</v>
      </c>
      <c r="J38" s="1125">
        <f>H38+24</f>
        <v>45581</v>
      </c>
      <c r="K38" s="1125">
        <f>H38+29</f>
        <v>45586</v>
      </c>
      <c r="L38" s="1125">
        <f>H38+40</f>
        <v>45597</v>
      </c>
      <c r="M38" s="1125">
        <f>H38+44</f>
        <v>45601</v>
      </c>
    </row>
    <row r="39" spans="2:13" ht="13.5" thickBot="1">
      <c r="B39" s="1477"/>
      <c r="C39" s="1478"/>
      <c r="D39" s="1478"/>
      <c r="E39" s="2278"/>
      <c r="F39" s="3078"/>
      <c r="G39" s="3077"/>
      <c r="H39" s="2726"/>
      <c r="I39" s="2726"/>
      <c r="J39" s="2726"/>
      <c r="K39" s="2726"/>
      <c r="L39" s="2726"/>
      <c r="M39" s="2726"/>
    </row>
    <row r="40" spans="2:13" s="72" customFormat="1" ht="19.5" thickTop="1">
      <c r="B40" s="2702" t="s">
        <v>2215</v>
      </c>
      <c r="C40" s="2702"/>
      <c r="D40" s="2702"/>
      <c r="E40" s="2702"/>
      <c r="F40" s="2702"/>
      <c r="G40" s="2702"/>
      <c r="H40" s="2702"/>
      <c r="I40" s="2702"/>
      <c r="J40" s="2702"/>
      <c r="K40" s="2703"/>
      <c r="L40" s="2329"/>
      <c r="M40" s="2365"/>
    </row>
    <row r="41" spans="2:13" s="71" customFormat="1" ht="11.25">
      <c r="B41" s="280"/>
      <c r="E41" s="281"/>
      <c r="F41" s="72"/>
      <c r="G41" s="72"/>
      <c r="H41" s="72"/>
      <c r="K41" s="72"/>
      <c r="L41" s="72"/>
      <c r="M41" s="72"/>
    </row>
    <row r="42" spans="2:13" s="71" customFormat="1">
      <c r="B42" s="280" t="s">
        <v>1890</v>
      </c>
      <c r="D42" t="s">
        <v>2216</v>
      </c>
      <c r="E42" s="281"/>
      <c r="F42" s="72" t="s">
        <v>1928</v>
      </c>
      <c r="G42" s="72"/>
      <c r="H42" s="72"/>
      <c r="K42" s="72" t="s">
        <v>1952</v>
      </c>
      <c r="L42" s="72"/>
      <c r="M42" s="72"/>
    </row>
    <row r="43" spans="2:13" s="71" customFormat="1">
      <c r="B43" s="83" t="s">
        <v>1891</v>
      </c>
      <c r="D43" s="276" t="s">
        <v>2217</v>
      </c>
      <c r="E43" s="72"/>
      <c r="F43" s="71" t="s">
        <v>1929</v>
      </c>
      <c r="I43" s="84" t="s">
        <v>1930</v>
      </c>
      <c r="K43" s="71" t="s">
        <v>1954</v>
      </c>
      <c r="M43" s="82" t="s">
        <v>1955</v>
      </c>
    </row>
    <row r="44" spans="2:13" s="62" customFormat="1" ht="11.25">
      <c r="B44" s="83"/>
      <c r="C44" s="71"/>
      <c r="D44" s="84"/>
      <c r="E44" s="72"/>
      <c r="F44" s="71"/>
      <c r="G44" s="71"/>
      <c r="H44" s="71"/>
      <c r="I44" s="84"/>
      <c r="J44" s="71"/>
      <c r="K44" s="71"/>
      <c r="L44" s="71"/>
      <c r="M44" s="82"/>
    </row>
    <row r="45" spans="2:13" s="62" customFormat="1" ht="11.25">
      <c r="B45" s="81" t="str">
        <f>HOME!A566</f>
        <v>ZANT CHONG</v>
      </c>
      <c r="C45" s="81" t="str">
        <f>HOME!B566</f>
        <v>6011 2429</v>
      </c>
      <c r="D45" s="66" t="str">
        <f>HOME!C566</f>
        <v>zant.chong@msc.com</v>
      </c>
      <c r="E45" s="81"/>
      <c r="F45" s="739" t="str">
        <f>HOME!A583</f>
        <v>ROBERT CHIA</v>
      </c>
      <c r="G45" s="739" t="str">
        <f>HOME!B583</f>
        <v>6011 0564</v>
      </c>
      <c r="H45" s="740" t="str">
        <f>HOME!C583</f>
        <v>robert.chia@msc.com</v>
      </c>
      <c r="I45" s="739"/>
      <c r="K45" s="81" t="str">
        <f>HOME!A$598</f>
        <v>RAYNAR ANG</v>
      </c>
      <c r="L45" s="81" t="str">
        <f>HOME!B$598</f>
        <v>6011 2358</v>
      </c>
      <c r="M45" s="66" t="str">
        <f>HOME!C$598</f>
        <v>raynar.ang@msc.com</v>
      </c>
    </row>
    <row r="46" spans="2:13" s="62" customFormat="1" ht="11.25">
      <c r="B46" s="81" t="str">
        <f>HOME!A567</f>
        <v>PHOEBE HUANG</v>
      </c>
      <c r="C46" s="81" t="str">
        <f>HOME!B567</f>
        <v>6011 0562</v>
      </c>
      <c r="D46" s="66" t="str">
        <f>HOME!C567</f>
        <v>phoebe.huang@msc.com</v>
      </c>
      <c r="F46" s="739" t="str">
        <f>HOME!A584</f>
        <v>S. Y. LIEW</v>
      </c>
      <c r="G46" s="739" t="str">
        <f>HOME!B584</f>
        <v>6011 2348</v>
      </c>
      <c r="H46" s="740" t="str">
        <f>HOME!C584</f>
        <v>seoyi.liew@msc.com</v>
      </c>
      <c r="I46" s="739"/>
      <c r="K46" s="81" t="str">
        <f>HOME!A$600</f>
        <v>DEWI</v>
      </c>
      <c r="L46" s="81" t="str">
        <f>HOME!B$600</f>
        <v>6011 2354</v>
      </c>
      <c r="M46" s="66" t="str">
        <f>HOME!C$600</f>
        <v>dewi.ratnah@msc.com</v>
      </c>
    </row>
    <row r="47" spans="2:13" s="62" customFormat="1" ht="11.25">
      <c r="B47" s="81" t="str">
        <f>HOME!A568</f>
        <v>SHERWIN LIM</v>
      </c>
      <c r="C47" s="81" t="str">
        <f>HOME!B568</f>
        <v>6011 2395</v>
      </c>
      <c r="D47" s="66" t="str">
        <f>HOME!C568</f>
        <v>sherwin.lim@msc.com</v>
      </c>
      <c r="F47" s="739" t="str">
        <f>HOME!A585</f>
        <v>SHARON KOH</v>
      </c>
      <c r="G47" s="739" t="str">
        <f>HOME!B585</f>
        <v>6011 2349</v>
      </c>
      <c r="H47" s="740" t="str">
        <f>HOME!C585</f>
        <v>sharon.koh@msc.com</v>
      </c>
      <c r="I47" s="739"/>
      <c r="K47" s="81" t="str">
        <f>HOME!A$603</f>
        <v>SHAN SHAN</v>
      </c>
      <c r="L47" s="81" t="str">
        <f>HOME!B$603</f>
        <v>6011 2353</v>
      </c>
      <c r="M47" s="66" t="str">
        <f>HOME!C$603</f>
        <v>shanshan.chin@msc.com</v>
      </c>
    </row>
    <row r="48" spans="2:13" s="62" customFormat="1" ht="11.25">
      <c r="B48" s="81" t="str">
        <f>HOME!A569</f>
        <v>NATALIE LEW</v>
      </c>
      <c r="C48" s="81" t="str">
        <f>HOME!B569</f>
        <v>6011 2399</v>
      </c>
      <c r="D48" s="66" t="str">
        <f>HOME!C569</f>
        <v>natalie.lew@msc.com</v>
      </c>
      <c r="F48" s="739" t="str">
        <f>HOME!A586</f>
        <v>ANGELIA LAU</v>
      </c>
      <c r="G48" s="739" t="str">
        <f>HOME!B586</f>
        <v>6011 2346</v>
      </c>
      <c r="H48" s="740" t="str">
        <f>HOME!C586</f>
        <v>angelia.lau@msc.com</v>
      </c>
      <c r="I48" s="739"/>
      <c r="K48" s="81" t="str">
        <f>HOME!A$604</f>
        <v>EUNICE</v>
      </c>
      <c r="L48" s="81" t="str">
        <f>HOME!B$604</f>
        <v>6011 2355</v>
      </c>
      <c r="M48" s="66" t="str">
        <f>HOME!C$604</f>
        <v>eunice.chan@msc.com</v>
      </c>
    </row>
    <row r="49" spans="2:13" s="62" customFormat="1" ht="11.25">
      <c r="B49" s="81" t="str">
        <f>HOME!A570</f>
        <v xml:space="preserve">LIM LEE HLI </v>
      </c>
      <c r="C49" s="81" t="str">
        <f>HOME!B570</f>
        <v>6011 2352</v>
      </c>
      <c r="D49" s="66" t="str">
        <f>HOME!C570</f>
        <v>leehli.lim@msc.com</v>
      </c>
      <c r="F49" s="739" t="str">
        <f>HOME!A587</f>
        <v>NOOR AFNINDAH</v>
      </c>
      <c r="G49" s="739" t="str">
        <f>HOME!B587</f>
        <v>6011 2347</v>
      </c>
      <c r="H49" s="740" t="str">
        <f>HOME!C587</f>
        <v>noor.afnindah@msc.com</v>
      </c>
      <c r="I49" s="739"/>
      <c r="K49" s="81" t="str">
        <f>HOME!A$599</f>
        <v>KAI SIANG</v>
      </c>
      <c r="L49" s="81" t="str">
        <f>HOME!B$599</f>
        <v>6011 2356</v>
      </c>
      <c r="M49" s="66" t="str">
        <f>HOME!C$599</f>
        <v>kaisiang.lim@msc.com</v>
      </c>
    </row>
    <row r="50" spans="2:13" s="62" customFormat="1" ht="11.25">
      <c r="B50" s="81" t="str">
        <f>HOME!A571</f>
        <v>LIM AI PHEN</v>
      </c>
      <c r="C50" s="81" t="str">
        <f>HOME!B571</f>
        <v>6011 9646</v>
      </c>
      <c r="D50" s="66" t="str">
        <f>HOME!C571</f>
        <v>aiphen.lim@msc.com</v>
      </c>
      <c r="F50" s="739" t="str">
        <f>HOME!A588</f>
        <v>NG CHING WEI</v>
      </c>
      <c r="G50" s="739" t="str">
        <f>HOME!B588</f>
        <v>6011 2404</v>
      </c>
      <c r="H50" s="740" t="str">
        <f>HOME!C588</f>
        <v>chingwei.ng@msc.com</v>
      </c>
      <c r="I50" s="739"/>
      <c r="K50" s="81" t="str">
        <f>HOME!A$601</f>
        <v>YU TING</v>
      </c>
      <c r="L50" s="81" t="str">
        <f>HOME!B$601</f>
        <v>6011 2359</v>
      </c>
      <c r="M50" s="66" t="str">
        <f>HOME!C$601</f>
        <v>yuting.luo@msc.com</v>
      </c>
    </row>
    <row r="51" spans="2:13" s="62" customFormat="1" ht="11.25">
      <c r="B51" s="81" t="str">
        <f>HOME!A572</f>
        <v>DARIUS ONG</v>
      </c>
      <c r="C51" s="81" t="str">
        <f>HOME!B572</f>
        <v>6011 2396</v>
      </c>
      <c r="D51" s="66" t="str">
        <f>HOME!C572</f>
        <v>darius.ong@msc.com</v>
      </c>
      <c r="F51" s="739">
        <f>HOME!A589</f>
        <v>0</v>
      </c>
      <c r="G51" s="739">
        <f>HOME!B589</f>
        <v>0</v>
      </c>
      <c r="H51" s="740">
        <f>HOME!C589</f>
        <v>0</v>
      </c>
      <c r="I51" s="739"/>
      <c r="K51" s="81" t="str">
        <f>HOME!A$605</f>
        <v>HAZEL</v>
      </c>
      <c r="L51" s="81" t="str">
        <f>HOME!B$605</f>
        <v>6011 2435</v>
      </c>
      <c r="M51" s="66" t="str">
        <f>HOME!C$605</f>
        <v>hazel.toh@msc.com</v>
      </c>
    </row>
    <row r="52" spans="2:13" s="62" customFormat="1" ht="11.25">
      <c r="B52" s="81" t="str">
        <f>HOME!A573</f>
        <v>LAWRENCE ANG (CROSS-TRADE)</v>
      </c>
      <c r="C52" s="81" t="str">
        <f>HOME!B573</f>
        <v>6011 2400</v>
      </c>
      <c r="D52" s="66" t="str">
        <f>HOME!C573</f>
        <v>lawrence.ang@msc.com</v>
      </c>
      <c r="F52" s="739" t="str">
        <f>HOME!A590</f>
        <v>.</v>
      </c>
      <c r="G52" s="739" t="str">
        <f>HOME!B590</f>
        <v>.</v>
      </c>
      <c r="H52" s="740" t="str">
        <f>HOME!C590</f>
        <v>.</v>
      </c>
      <c r="I52" s="739"/>
      <c r="K52" s="81" t="str">
        <f>HOME!A$602</f>
        <v>-</v>
      </c>
      <c r="L52" s="81" t="str">
        <f>HOME!B$602</f>
        <v>6011 0567</v>
      </c>
      <c r="M52" s="66" t="str">
        <f>HOME!C$602</f>
        <v>-</v>
      </c>
    </row>
    <row r="53" spans="2:13" s="62" customFormat="1" ht="11.25">
      <c r="B53" s="81" t="str">
        <f>HOME!A574</f>
        <v>ASHTON YAN</v>
      </c>
      <c r="C53" s="81" t="str">
        <f>HOME!B574</f>
        <v>6011 2398</v>
      </c>
      <c r="D53" s="66" t="str">
        <f>HOME!C574</f>
        <v>ashton.yan@msc.com</v>
      </c>
      <c r="F53" s="739">
        <f>HOME!A591</f>
        <v>0</v>
      </c>
      <c r="G53" s="739">
        <f>HOME!B591</f>
        <v>0</v>
      </c>
      <c r="H53" s="740">
        <f>HOME!C591</f>
        <v>0</v>
      </c>
      <c r="I53" s="739"/>
      <c r="K53" s="81"/>
    </row>
    <row r="54" spans="2:13" s="62" customFormat="1" ht="11.25">
      <c r="B54" s="81" t="str">
        <f>HOME!A575</f>
        <v>JUN YUAN (IMP)</v>
      </c>
      <c r="C54" s="81" t="str">
        <f>HOME!B575</f>
        <v>6011 2402</v>
      </c>
      <c r="D54" s="66" t="str">
        <f>HOME!C575</f>
        <v>junyuan.kwa@msc.com</v>
      </c>
      <c r="G54" s="85"/>
      <c r="H54" s="66"/>
      <c r="I54" s="82"/>
    </row>
    <row r="55" spans="2:13" s="62" customFormat="1" ht="11.25">
      <c r="B55" s="81" t="str">
        <f>HOME!A576</f>
        <v>KARTHI</v>
      </c>
      <c r="C55" s="81" t="str">
        <f>HOME!B576</f>
        <v>6011 2397</v>
      </c>
      <c r="D55" s="66" t="str">
        <f>HOME!C576</f>
        <v>karthigayan.velu@msc.com</v>
      </c>
      <c r="G55" s="85"/>
      <c r="H55" s="85"/>
      <c r="I55" s="85"/>
      <c r="J55" s="82"/>
    </row>
    <row r="56" spans="2:13">
      <c r="B56" s="81">
        <f>HOME!A577</f>
        <v>0</v>
      </c>
      <c r="C56" s="81">
        <f>HOME!B577</f>
        <v>0</v>
      </c>
      <c r="D56" s="66">
        <f>HOME!C577</f>
        <v>0</v>
      </c>
    </row>
    <row r="57" spans="2:13">
      <c r="B57" s="81" t="str">
        <f>HOME!A578</f>
        <v xml:space="preserve">MAIN LINE  </v>
      </c>
      <c r="C57" s="81" t="str">
        <f>HOME!B578</f>
        <v>6011 2424</v>
      </c>
      <c r="D57" s="66">
        <f>HOME!C578</f>
        <v>0</v>
      </c>
    </row>
    <row r="58" spans="2:13">
      <c r="B58" s="81">
        <f>HOME!A579</f>
        <v>0</v>
      </c>
      <c r="C58" s="81">
        <f>HOME!B579</f>
        <v>0</v>
      </c>
      <c r="D58" s="66">
        <f>HOME!C579</f>
        <v>0</v>
      </c>
    </row>
    <row r="59" spans="2:13">
      <c r="B59" s="81" t="str">
        <f>HOME!A580</f>
        <v xml:space="preserve">BOOKING : </v>
      </c>
      <c r="C59" s="81">
        <f>HOME!B580</f>
        <v>0</v>
      </c>
      <c r="D59" s="66">
        <f>HOME!C580</f>
        <v>0</v>
      </c>
    </row>
  </sheetData>
  <sheetProtection algorithmName="SHA-512" hashValue="7akqQCW7aR7gbhAsiXT1yF7LVyrMWTyqIKqTZp34IVAcsZx8YqLiVQzF+cnEVro2vtQvRKjR/cudJYJH2Q5CUg==" saltValue="apzBEAYbyZ08CONqZbLzOw==" spinCount="100000" sheet="1" formatCells="0"/>
  <customSheetViews>
    <customSheetView guid="{25211047-2AA7-431D-8637-AA6183637E8E}" fitToPage="1" hiddenRows="1">
      <pageMargins left="0" right="0" top="0" bottom="0" header="0" footer="0"/>
      <pageSetup paperSize="9" scale="82" orientation="landscape" r:id="rId1"/>
      <headerFooter>
        <oddFooter>&amp;RLast update : &amp;D   &amp;T&amp;L&amp;1#&amp;"Calibri"&amp;10&amp;K000000Sensitivity: Internal</oddFooter>
      </headerFooter>
    </customSheetView>
    <customSheetView guid="{B0B43395-6E32-4DB3-A2D8-DD2362C77F4F}" fitToPage="1" hiddenRows="1">
      <pageMargins left="0" right="0" top="0" bottom="0" header="0" footer="0"/>
      <pageSetup paperSize="9" scale="82" orientation="landscape"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82" orientation="landscape" r:id="rId3"/>
      <headerFooter>
        <oddFooter>&amp;RLast update : &amp;D   &amp;T&amp;L&amp;1#&amp;"Calibri"&amp;10 Sensitivity: Internal</oddFooter>
      </headerFooter>
    </customSheetView>
    <customSheetView guid="{999D0099-E3FC-46FC-839A-D58F693EE82E}" fitToPage="1" hiddenRows="1">
      <pageMargins left="0" right="0" top="0" bottom="0" header="0" footer="0"/>
      <pageSetup paperSize="9" scale="82" orientation="landscape" r:id="rId4"/>
      <headerFooter>
        <oddFooter>&amp;RLast update : &amp;D   &amp;T&amp;L&amp;1#&amp;"Calibri"&amp;10 Sensitivity: Internal</oddFooter>
      </headerFooter>
    </customSheetView>
    <customSheetView guid="{9C701732-F58F-4708-A15C-976D1C40D46C}" fitToPage="1" hiddenRows="1">
      <selection activeCell="F11" sqref="F11"/>
      <pageMargins left="0" right="0" top="0" bottom="0" header="0" footer="0"/>
      <pageSetup paperSize="9" scale="82" orientation="landscape" r:id="rId5"/>
      <headerFooter>
        <oddFooter>&amp;RLast update : &amp;D   &amp;T</oddFooter>
      </headerFooter>
    </customSheetView>
    <customSheetView guid="{4207851A-A9C4-4C7F-A983-5888F88768C0}" fitToPage="1" hiddenRows="1">
      <selection activeCell="F11" sqref="F11"/>
      <pageMargins left="0" right="0" top="0" bottom="0" header="0" footer="0"/>
      <pageSetup paperSize="9" scale="82" orientation="landscape" r:id="rId6"/>
      <headerFooter>
        <oddFooter>&amp;RLast update : &amp;D   &amp;T</oddFooter>
      </headerFooter>
    </customSheetView>
    <customSheetView guid="{1A9C4D40-FD7F-415B-AEEF-6F3B6F11E2D9}" fitToPage="1" hiddenRows="1">
      <selection activeCell="M44" sqref="M44"/>
      <pageMargins left="0" right="0" top="0" bottom="0" header="0" footer="0"/>
      <pageSetup paperSize="9" scale="82" orientation="landscape" r:id="rId7"/>
      <headerFooter>
        <oddFooter>&amp;RLast update : &amp;D   &amp;T</oddFooter>
      </headerFooter>
    </customSheetView>
    <customSheetView guid="{160FD25C-1E8A-49AB-8AA3-887F1FFDB82C}" fitToPage="1" hiddenRows="1">
      <selection activeCell="M44" sqref="M44"/>
      <pageMargins left="0" right="0" top="0" bottom="0" header="0" footer="0"/>
      <pageSetup paperSize="9" scale="82"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82" orientation="landscape" r:id="rId9"/>
      <headerFooter>
        <oddFooter>&amp;RLast update : &amp;D   &amp;T</oddFooter>
      </headerFooter>
    </customSheetView>
    <customSheetView guid="{D36430BB-1304-416E-AC9B-64341E38D53B}" fitToPage="1" hiddenRows="1">
      <pageMargins left="0" right="0" top="0" bottom="0" header="0" footer="0"/>
      <pageSetup paperSize="9" scale="82" orientation="landscape" r:id="rId10"/>
      <headerFooter>
        <oddFooter>&amp;RLast update : &amp;D   &amp;T</oddFooter>
      </headerFooter>
    </customSheetView>
    <customSheetView guid="{16EA4947-C328-4911-A966-8572790A84A9}" fitToPage="1" hiddenRows="1">
      <pageMargins left="0" right="0" top="0" bottom="0" header="0" footer="0"/>
      <pageSetup paperSize="9" scale="82" orientation="landscape" r:id="rId11"/>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82" orientation="landscape" r:id="rId12"/>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82" orientation="landscape" r:id="rId13"/>
      <headerFooter>
        <oddFooter>&amp;RLast update : &amp;D   &amp;T&amp;L&amp;1#&amp;"Calibri"&amp;10 Sensitivity: Internal</oddFooter>
      </headerFooter>
    </customSheetView>
    <customSheetView guid="{C9B667F6-80E0-402E-8E37-77C446D41929}" fitToPage="1" hiddenRows="1">
      <pageMargins left="0" right="0" top="0" bottom="0" header="0" footer="0"/>
      <pageSetup paperSize="9" scale="82" orientation="landscape" r:id="rId14"/>
      <headerFooter>
        <oddFooter>&amp;RLast update : &amp;D   &amp;T&amp;L&amp;1#&amp;"Calibri"&amp;10&amp;K000000Sensitivity: Internal</oddFooter>
      </headerFooter>
    </customSheetView>
    <customSheetView guid="{F64DF93A-0CD5-4665-A448-613906F88C7C}" fitToPage="1" hiddenRows="1">
      <pageMargins left="0" right="0" top="0" bottom="0" header="0" footer="0"/>
      <pageSetup paperSize="9" scale="82" orientation="landscape" r:id="rId15"/>
      <headerFooter>
        <oddFooter>&amp;RLast update : &amp;D   &amp;T&amp;L&amp;1#&amp;"Calibri"&amp;10&amp;K000000Sensitivity: Internal</oddFooter>
      </headerFooter>
    </customSheetView>
    <customSheetView guid="{D8AE3607-C68D-4DD7-8BE1-F63EA4A613B4}" fitToPage="1" hiddenRows="1">
      <pageMargins left="0" right="0" top="0" bottom="0" header="0" footer="0"/>
      <pageSetup paperSize="9" scale="82" orientation="landscape" r:id="rId16"/>
      <headerFooter>
        <oddFooter>&amp;RLast update : &amp;D   &amp;T&amp;L&amp;1#&amp;"Calibri"&amp;10&amp;K000000Sensitivity: Internal</oddFooter>
      </headerFooter>
    </customSheetView>
  </customSheetViews>
  <hyperlinks>
    <hyperlink ref="I43" display="custsvc@msca.com.sg" xr:uid="{00000000-0004-0000-2900-000000000000}"/>
    <hyperlink ref="M43" display="sinexp@msca.com.sg" xr:uid="{00000000-0004-0000-2900-000001000000}"/>
    <hyperlink ref="D43" display="mktg-dept@msca.com.sg" xr:uid="{0E39CF75-F77C-4658-98CC-0E5475C07F28}"/>
  </hyperlinks>
  <pageMargins left="0.19685039370078741" right="0.35433070866141736" top="0.74803149606299213" bottom="0.47244094488188981" header="0.31496062992125984" footer="0.31496062992125984"/>
  <pageSetup paperSize="9" scale="56" orientation="landscape" r:id="rId17"/>
  <headerFooter>
    <oddFooter>&amp;L_x000D_&amp;1#&amp;"Calibri"&amp;10&amp;K000000 Sensitivity: Internal&amp;RLast update : &amp;D   &amp;T&amp;</oddFooter>
  </headerFooter>
  <drawing r:id="rId18"/>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tabColor rgb="FF00B050"/>
    <pageSetUpPr fitToPage="1"/>
  </sheetPr>
  <dimension ref="A2:HV388"/>
  <sheetViews>
    <sheetView zoomScale="94" zoomScaleNormal="94" workbookViewId="0">
      <pane xSplit="5" ySplit="303" topLeftCell="F306" activePane="bottomRight" state="frozen"/>
      <selection pane="topRight" activeCell="F1" sqref="F1"/>
      <selection pane="bottomLeft" activeCell="A304" sqref="A304"/>
      <selection pane="bottomRight" activeCell="M302" sqref="M302"/>
    </sheetView>
  </sheetViews>
  <sheetFormatPr defaultColWidth="9.42578125" defaultRowHeight="12.75"/>
  <cols>
    <col min="1" max="1" width="4.5703125" style="4" customWidth="1"/>
    <col min="2" max="2" width="17.28515625" style="5" customWidth="1"/>
    <col min="3" max="3" width="10.28515625" style="5" customWidth="1"/>
    <col min="4" max="5" width="12.5703125" style="5" customWidth="1"/>
    <col min="6" max="6" width="20.85546875" style="5" customWidth="1"/>
    <col min="7" max="7" width="8" style="5" customWidth="1"/>
    <col min="8" max="8" width="10.85546875" style="5" customWidth="1"/>
    <col min="9" max="9" width="11.42578125" style="5" customWidth="1"/>
    <col min="10" max="10" width="13.85546875" style="5" customWidth="1"/>
    <col min="11" max="11" width="12.5703125" style="5" customWidth="1"/>
    <col min="12" max="13" width="15.85546875" style="5" customWidth="1"/>
    <col min="14" max="14" width="19.42578125" style="5" customWidth="1"/>
    <col min="15" max="19" width="9.42578125" style="5"/>
    <col min="20" max="20" width="9.42578125" style="5" customWidth="1"/>
    <col min="21" max="16384" width="9.42578125" style="5"/>
  </cols>
  <sheetData>
    <row r="2" spans="1:230" s="6" customFormat="1" ht="23.25" customHeight="1">
      <c r="B2" s="148" t="s">
        <v>1982</v>
      </c>
      <c r="C2" s="46"/>
    </row>
    <row r="3" spans="1:230" ht="11.25" customHeight="1">
      <c r="C3" s="47"/>
      <c r="F3" s="47"/>
      <c r="G3" s="47"/>
      <c r="H3" s="47"/>
      <c r="I3" s="47"/>
      <c r="J3" s="47"/>
      <c r="K3" s="37"/>
      <c r="L3" s="37"/>
    </row>
    <row r="4" spans="1:230" ht="21.75" customHeight="1">
      <c r="A4" s="10"/>
      <c r="C4" s="48"/>
      <c r="E4" s="47"/>
      <c r="F4" s="9" t="s">
        <v>5150</v>
      </c>
      <c r="G4" s="48"/>
      <c r="H4" s="48"/>
      <c r="I4" s="48"/>
      <c r="J4" s="48"/>
      <c r="K4" s="37"/>
      <c r="L4" s="37"/>
    </row>
    <row r="5" spans="1:230" s="14" customFormat="1" ht="11.25" customHeight="1">
      <c r="A5" s="113"/>
      <c r="B5" s="5"/>
      <c r="C5" s="5"/>
      <c r="D5" s="5"/>
      <c r="E5" s="47"/>
      <c r="F5" s="47"/>
      <c r="G5" s="47"/>
      <c r="H5" s="47"/>
      <c r="I5" s="47"/>
      <c r="J5" s="47"/>
      <c r="K5" s="47"/>
      <c r="L5" s="37"/>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row>
    <row r="6" spans="1:230" s="14" customFormat="1" ht="12" customHeight="1" thickBot="1">
      <c r="A6" s="104"/>
      <c r="B6" s="2122" t="s">
        <v>5151</v>
      </c>
      <c r="C6" s="62"/>
      <c r="D6" s="62"/>
      <c r="E6" s="62"/>
      <c r="F6" s="62"/>
      <c r="G6" s="62"/>
      <c r="H6" s="62"/>
      <c r="I6" s="67"/>
      <c r="J6" s="67"/>
      <c r="K6" s="67"/>
      <c r="L6" s="67"/>
      <c r="M6" s="62"/>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row>
    <row r="7" spans="1:230" s="14" customFormat="1" ht="22.5" hidden="1">
      <c r="A7" s="104"/>
      <c r="B7" s="2373"/>
      <c r="C7" s="2374"/>
      <c r="D7" s="2375" t="s">
        <v>1985</v>
      </c>
      <c r="E7" s="2375" t="s">
        <v>3786</v>
      </c>
      <c r="F7" s="2376" t="s">
        <v>5152</v>
      </c>
      <c r="G7" s="2376" t="s">
        <v>4655</v>
      </c>
      <c r="H7" s="2377" t="s">
        <v>218</v>
      </c>
      <c r="I7" s="2377" t="s">
        <v>598</v>
      </c>
      <c r="J7" s="2377" t="s">
        <v>264</v>
      </c>
      <c r="K7" s="2377" t="s">
        <v>1133</v>
      </c>
      <c r="L7" s="2377" t="s">
        <v>5153</v>
      </c>
      <c r="M7" s="2377" t="s">
        <v>548</v>
      </c>
      <c r="N7" s="2378"/>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row>
    <row r="8" spans="1:230" s="14" customFormat="1" ht="20.25" hidden="1" thickBot="1">
      <c r="A8" s="104"/>
      <c r="B8" s="2287" t="s">
        <v>5154</v>
      </c>
      <c r="C8" s="2379" t="s">
        <v>5155</v>
      </c>
      <c r="D8" s="2288"/>
      <c r="E8" s="2291" t="s">
        <v>4960</v>
      </c>
      <c r="F8" s="2289"/>
      <c r="G8" s="2289"/>
      <c r="H8" s="2292"/>
      <c r="I8" s="2292" t="s">
        <v>3220</v>
      </c>
      <c r="J8" s="2292" t="s">
        <v>4734</v>
      </c>
      <c r="K8" s="2292" t="s">
        <v>4735</v>
      </c>
      <c r="L8" s="2292" t="s">
        <v>5156</v>
      </c>
      <c r="M8" s="2292" t="s">
        <v>5156</v>
      </c>
      <c r="N8" s="2378"/>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row>
    <row r="9" spans="1:230" s="14" customFormat="1" ht="16.5" hidden="1" customHeight="1" thickTop="1" thickBot="1">
      <c r="A9" s="104"/>
      <c r="B9" s="1475" t="s">
        <v>3792</v>
      </c>
      <c r="C9" s="2272" t="s">
        <v>5157</v>
      </c>
      <c r="D9" s="2272">
        <v>43937</v>
      </c>
      <c r="E9" s="2273">
        <f>D9+9</f>
        <v>43946</v>
      </c>
      <c r="F9" s="1125" t="s">
        <v>5158</v>
      </c>
      <c r="G9" s="1125" t="s">
        <v>5019</v>
      </c>
      <c r="H9" s="1125">
        <v>43953</v>
      </c>
      <c r="I9" s="1494">
        <f>H9+21</f>
        <v>43974</v>
      </c>
      <c r="J9" s="1494">
        <f>H9+25</f>
        <v>43978</v>
      </c>
      <c r="K9" s="1494">
        <f>H9+27</f>
        <v>43980</v>
      </c>
      <c r="L9" s="1494">
        <f>H9+29</f>
        <v>43982</v>
      </c>
      <c r="M9" s="1494">
        <f>H9+31</f>
        <v>43984</v>
      </c>
      <c r="N9" s="2378"/>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row>
    <row r="10" spans="1:230" s="14" customFormat="1" ht="16.5" hidden="1" customHeight="1" thickTop="1" thickBot="1">
      <c r="A10" s="104"/>
      <c r="B10" s="2274" t="s">
        <v>5159</v>
      </c>
      <c r="C10" s="1477" t="s">
        <v>5160</v>
      </c>
      <c r="D10" s="1307">
        <v>43942</v>
      </c>
      <c r="E10" s="2380">
        <v>43951</v>
      </c>
      <c r="F10" s="1126"/>
      <c r="G10" s="1126"/>
      <c r="H10" s="1126"/>
      <c r="I10" s="1126"/>
      <c r="J10" s="1126"/>
      <c r="K10" s="1126"/>
      <c r="L10" s="1126"/>
      <c r="M10" s="1126"/>
      <c r="N10" s="2378"/>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row>
    <row r="11" spans="1:230" s="14" customFormat="1" ht="16.5" hidden="1" customHeight="1" thickTop="1">
      <c r="A11" s="104"/>
      <c r="B11" s="2381"/>
      <c r="C11" s="2382"/>
      <c r="D11" s="2272"/>
      <c r="E11" s="2273"/>
      <c r="F11" s="1125" t="s">
        <v>5161</v>
      </c>
      <c r="G11" s="1125" t="s">
        <v>5162</v>
      </c>
      <c r="H11" s="1125">
        <v>43960</v>
      </c>
      <c r="I11" s="1494">
        <f>H11+21</f>
        <v>43981</v>
      </c>
      <c r="J11" s="1494">
        <f>H11+25</f>
        <v>43985</v>
      </c>
      <c r="K11" s="1494">
        <f>H11+27</f>
        <v>43987</v>
      </c>
      <c r="L11" s="1494">
        <f>H11+29</f>
        <v>43989</v>
      </c>
      <c r="M11" s="1494">
        <f>H11+31</f>
        <v>43991</v>
      </c>
      <c r="N11" s="2378"/>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row>
    <row r="12" spans="1:230" s="14" customFormat="1" ht="16.5" hidden="1" customHeight="1" thickBot="1">
      <c r="A12" s="104"/>
      <c r="B12" s="1537"/>
      <c r="C12" s="1477"/>
      <c r="D12" s="1307"/>
      <c r="E12" s="2278"/>
      <c r="F12" s="1126"/>
      <c r="G12" s="1126"/>
      <c r="H12" s="1126"/>
      <c r="I12" s="1126"/>
      <c r="J12" s="1126"/>
      <c r="K12" s="1126"/>
      <c r="L12" s="1126"/>
      <c r="M12" s="1126"/>
      <c r="N12" s="2378"/>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row>
    <row r="13" spans="1:230" s="14" customFormat="1" ht="16.5" hidden="1" customHeight="1" thickTop="1">
      <c r="A13" s="104"/>
      <c r="B13" s="1475" t="s">
        <v>5163</v>
      </c>
      <c r="C13" s="2271" t="s">
        <v>5164</v>
      </c>
      <c r="D13" s="1476">
        <v>43951</v>
      </c>
      <c r="E13" s="2273">
        <v>43960</v>
      </c>
      <c r="F13" s="1493" t="s">
        <v>2151</v>
      </c>
      <c r="G13" s="1125" t="s">
        <v>5165</v>
      </c>
      <c r="H13" s="1125">
        <v>43967</v>
      </c>
      <c r="I13" s="2301"/>
      <c r="J13" s="2301"/>
      <c r="K13" s="2301"/>
      <c r="L13" s="2301"/>
      <c r="M13" s="2301"/>
      <c r="N13" s="2378"/>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row>
    <row r="14" spans="1:230" s="14" customFormat="1" ht="16.5" hidden="1" customHeight="1" thickBot="1">
      <c r="A14" s="104"/>
      <c r="B14" s="2366"/>
      <c r="C14" s="1477"/>
      <c r="D14" s="1307"/>
      <c r="E14" s="2304"/>
      <c r="F14" s="1126"/>
      <c r="G14" s="1126"/>
      <c r="H14" s="1126"/>
      <c r="I14" s="1603"/>
      <c r="J14" s="1603"/>
      <c r="K14" s="1603"/>
      <c r="L14" s="1603"/>
      <c r="M14" s="1603"/>
      <c r="N14" s="2378"/>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row>
    <row r="15" spans="1:230" s="14" customFormat="1" ht="16.5" hidden="1" customHeight="1" thickTop="1">
      <c r="A15" s="104"/>
      <c r="B15" s="1238" t="s">
        <v>5166</v>
      </c>
      <c r="C15" s="1475" t="s">
        <v>5167</v>
      </c>
      <c r="D15" s="1476">
        <v>43956</v>
      </c>
      <c r="E15" s="2273">
        <v>43965</v>
      </c>
      <c r="F15" s="1125" t="s">
        <v>5168</v>
      </c>
      <c r="G15" s="1125" t="s">
        <v>5058</v>
      </c>
      <c r="H15" s="1125">
        <v>43974</v>
      </c>
      <c r="I15" s="1494">
        <f>H15+21</f>
        <v>43995</v>
      </c>
      <c r="J15" s="1494">
        <f>H15+25</f>
        <v>43999</v>
      </c>
      <c r="K15" s="1494">
        <f>H15+27</f>
        <v>44001</v>
      </c>
      <c r="L15" s="1494">
        <f>H15+29</f>
        <v>44003</v>
      </c>
      <c r="M15" s="1494">
        <f>H15+31</f>
        <v>44005</v>
      </c>
      <c r="N15" s="2378"/>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row>
    <row r="16" spans="1:230" s="14" customFormat="1" ht="16.5" hidden="1" customHeight="1" thickBot="1">
      <c r="A16" s="104"/>
      <c r="B16" s="1537"/>
      <c r="C16" s="1311"/>
      <c r="D16" s="1307"/>
      <c r="E16" s="2278"/>
      <c r="F16" s="1126"/>
      <c r="G16" s="1126"/>
      <c r="H16" s="1126"/>
      <c r="I16" s="1126"/>
      <c r="J16" s="1126"/>
      <c r="K16" s="1126"/>
      <c r="L16" s="1126"/>
      <c r="M16" s="1126"/>
      <c r="N16" s="2378"/>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row>
    <row r="17" spans="1:230" s="14" customFormat="1" ht="16.5" hidden="1" customHeight="1" thickTop="1">
      <c r="A17" s="104"/>
      <c r="B17" s="2271"/>
      <c r="C17" s="2271"/>
      <c r="D17" s="1476"/>
      <c r="E17" s="2273"/>
      <c r="F17" s="1125" t="s">
        <v>4183</v>
      </c>
      <c r="G17" s="1125" t="s">
        <v>5121</v>
      </c>
      <c r="H17" s="1125">
        <v>43981</v>
      </c>
      <c r="I17" s="1494">
        <f>H17+21</f>
        <v>44002</v>
      </c>
      <c r="J17" s="1494">
        <f>H17+25</f>
        <v>44006</v>
      </c>
      <c r="K17" s="1494">
        <f>H17+27</f>
        <v>44008</v>
      </c>
      <c r="L17" s="1494">
        <f>H17+29</f>
        <v>44010</v>
      </c>
      <c r="M17" s="1494">
        <f>H17+31</f>
        <v>44012</v>
      </c>
      <c r="N17" s="2378"/>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row>
    <row r="18" spans="1:230" s="14" customFormat="1" ht="16.5" hidden="1" customHeight="1" thickBot="1">
      <c r="A18" s="104"/>
      <c r="B18" s="1477" t="s">
        <v>5169</v>
      </c>
      <c r="C18" s="1477" t="s">
        <v>5170</v>
      </c>
      <c r="D18" s="1478">
        <v>43964</v>
      </c>
      <c r="E18" s="2305">
        <v>43972</v>
      </c>
      <c r="F18" s="1126"/>
      <c r="G18" s="1126"/>
      <c r="H18" s="1126"/>
      <c r="I18" s="1126"/>
      <c r="J18" s="1126"/>
      <c r="K18" s="1126"/>
      <c r="L18" s="1126"/>
      <c r="M18" s="1126"/>
      <c r="N18" s="2378"/>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row>
    <row r="19" spans="1:230" s="14" customFormat="1" ht="16.5" hidden="1" customHeight="1" thickTop="1" thickBot="1">
      <c r="A19" s="104"/>
      <c r="B19" s="2271" t="s">
        <v>5171</v>
      </c>
      <c r="C19" s="2271" t="s">
        <v>5172</v>
      </c>
      <c r="D19" s="1476">
        <v>43972</v>
      </c>
      <c r="E19" s="2273">
        <v>43981</v>
      </c>
      <c r="F19" s="1125" t="s">
        <v>5173</v>
      </c>
      <c r="G19" s="1125" t="s">
        <v>5049</v>
      </c>
      <c r="H19" s="1125">
        <v>43988</v>
      </c>
      <c r="I19" s="1494">
        <f>H19+21</f>
        <v>44009</v>
      </c>
      <c r="J19" s="1494">
        <f>H19+25</f>
        <v>44013</v>
      </c>
      <c r="K19" s="1494">
        <f>H19+27</f>
        <v>44015</v>
      </c>
      <c r="L19" s="1494">
        <f>H19+29</f>
        <v>44017</v>
      </c>
      <c r="M19" s="1494">
        <f>H19+31</f>
        <v>44019</v>
      </c>
      <c r="N19" s="2378"/>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row>
    <row r="20" spans="1:230" s="14" customFormat="1" ht="16.5" hidden="1" customHeight="1" thickTop="1" thickBot="1">
      <c r="A20" s="104"/>
      <c r="B20" s="1477" t="s">
        <v>5174</v>
      </c>
      <c r="C20" s="1477" t="s">
        <v>5175</v>
      </c>
      <c r="D20" s="2272">
        <v>43976</v>
      </c>
      <c r="E20" s="2273">
        <v>43985</v>
      </c>
      <c r="F20" s="1126"/>
      <c r="G20" s="1126"/>
      <c r="H20" s="1126"/>
      <c r="I20" s="1126"/>
      <c r="J20" s="1126"/>
      <c r="K20" s="1126"/>
      <c r="L20" s="1126"/>
      <c r="M20" s="1126"/>
      <c r="N20" s="2378"/>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row>
    <row r="21" spans="1:230" s="14" customFormat="1" ht="16.5" hidden="1" customHeight="1" thickTop="1">
      <c r="A21" s="104"/>
      <c r="B21" s="2271" t="s">
        <v>5176</v>
      </c>
      <c r="C21" s="2271" t="s">
        <v>5177</v>
      </c>
      <c r="D21" s="1476">
        <v>43979</v>
      </c>
      <c r="E21" s="2273">
        <v>43988</v>
      </c>
      <c r="F21" s="1493" t="s">
        <v>2151</v>
      </c>
      <c r="G21" s="1125"/>
      <c r="H21" s="1125">
        <v>43995</v>
      </c>
      <c r="I21" s="2301"/>
      <c r="J21" s="2301"/>
      <c r="K21" s="2301"/>
      <c r="L21" s="2301"/>
      <c r="M21" s="2301"/>
      <c r="N21" s="2378"/>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row>
    <row r="22" spans="1:230" s="14" customFormat="1" ht="16.5" hidden="1" customHeight="1" thickBot="1">
      <c r="A22" s="104"/>
      <c r="B22" s="1477"/>
      <c r="C22" s="1477"/>
      <c r="D22" s="1478"/>
      <c r="E22" s="2305"/>
      <c r="F22" s="1126"/>
      <c r="G22" s="1126"/>
      <c r="H22" s="1126"/>
      <c r="I22" s="1603"/>
      <c r="J22" s="1603"/>
      <c r="K22" s="1603"/>
      <c r="L22" s="1603"/>
      <c r="M22" s="1603"/>
      <c r="N22" s="2378"/>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row>
    <row r="23" spans="1:230" s="14" customFormat="1" ht="16.5" hidden="1" customHeight="1" thickTop="1">
      <c r="A23" s="104"/>
      <c r="B23" s="2312"/>
      <c r="C23" s="2312"/>
      <c r="D23" s="2272"/>
      <c r="E23" s="2273"/>
      <c r="F23" s="1125" t="s">
        <v>5178</v>
      </c>
      <c r="G23" s="1125" t="s">
        <v>5082</v>
      </c>
      <c r="H23" s="1125">
        <v>44002</v>
      </c>
      <c r="I23" s="1494">
        <f t="shared" ref="I23" si="0">H23+21</f>
        <v>44023</v>
      </c>
      <c r="J23" s="1494">
        <f t="shared" ref="J23" si="1">H23+25</f>
        <v>44027</v>
      </c>
      <c r="K23" s="1494">
        <f t="shared" ref="K23" si="2">H23+27</f>
        <v>44029</v>
      </c>
      <c r="L23" s="1494">
        <f t="shared" ref="L23" si="3">H23+29</f>
        <v>44031</v>
      </c>
      <c r="M23" s="1494">
        <f t="shared" ref="M23" si="4">H23+31</f>
        <v>44033</v>
      </c>
      <c r="N23" s="2378"/>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row>
    <row r="24" spans="1:230" s="14" customFormat="1" ht="16.5" hidden="1" customHeight="1" thickBot="1">
      <c r="A24" s="104"/>
      <c r="B24" s="1477"/>
      <c r="C24" s="1477"/>
      <c r="D24" s="1478"/>
      <c r="E24" s="2278"/>
      <c r="F24" s="1126"/>
      <c r="G24" s="1126"/>
      <c r="H24" s="1126"/>
      <c r="I24" s="1126"/>
      <c r="J24" s="1126"/>
      <c r="K24" s="1126"/>
      <c r="L24" s="1126"/>
      <c r="M24" s="1126"/>
      <c r="N24" s="2378"/>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row>
    <row r="25" spans="1:230" s="14" customFormat="1" ht="16.5" hidden="1" customHeight="1" thickTop="1">
      <c r="A25" s="104"/>
      <c r="B25" s="2271" t="s">
        <v>5179</v>
      </c>
      <c r="C25" s="2271" t="s">
        <v>5180</v>
      </c>
      <c r="D25" s="1476">
        <v>43995</v>
      </c>
      <c r="E25" s="2273">
        <v>44004</v>
      </c>
      <c r="F25" s="1125" t="s">
        <v>5181</v>
      </c>
      <c r="G25" s="1125" t="s">
        <v>5182</v>
      </c>
      <c r="H25" s="1125">
        <v>44009</v>
      </c>
      <c r="I25" s="1494">
        <f t="shared" ref="I25" si="5">H25+21</f>
        <v>44030</v>
      </c>
      <c r="J25" s="1494">
        <f t="shared" ref="J25" si="6">H25+25</f>
        <v>44034</v>
      </c>
      <c r="K25" s="1494">
        <f t="shared" ref="K25" si="7">H25+27</f>
        <v>44036</v>
      </c>
      <c r="L25" s="1494">
        <f t="shared" ref="L25" si="8">H25+29</f>
        <v>44038</v>
      </c>
      <c r="M25" s="1494">
        <f t="shared" ref="M25" si="9">H25+31</f>
        <v>44040</v>
      </c>
      <c r="N25" s="2378"/>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row>
    <row r="26" spans="1:230" s="14" customFormat="1" ht="16.5" hidden="1" customHeight="1" thickBot="1">
      <c r="A26" s="104"/>
      <c r="B26" s="1477"/>
      <c r="C26" s="1477"/>
      <c r="D26" s="1478"/>
      <c r="E26" s="2305"/>
      <c r="F26" s="1126"/>
      <c r="G26" s="1126"/>
      <c r="H26" s="1126"/>
      <c r="I26" s="1126"/>
      <c r="J26" s="1126"/>
      <c r="K26" s="1126"/>
      <c r="L26" s="1126"/>
      <c r="M26" s="1126"/>
      <c r="N26" s="2378"/>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row>
    <row r="27" spans="1:230" s="14" customFormat="1" ht="16.5" hidden="1" customHeight="1" thickTop="1">
      <c r="A27" s="104"/>
      <c r="B27" s="2312" t="s">
        <v>5183</v>
      </c>
      <c r="C27" s="2312" t="s">
        <v>5184</v>
      </c>
      <c r="D27" s="2272">
        <v>44000</v>
      </c>
      <c r="E27" s="2273">
        <v>44009</v>
      </c>
      <c r="F27" s="1125" t="s">
        <v>5185</v>
      </c>
      <c r="G27" s="1125" t="s">
        <v>5028</v>
      </c>
      <c r="H27" s="1125">
        <v>44016</v>
      </c>
      <c r="I27" s="1494">
        <f t="shared" ref="I27" si="10">H27+21</f>
        <v>44037</v>
      </c>
      <c r="J27" s="1494">
        <f t="shared" ref="J27" si="11">H27+25</f>
        <v>44041</v>
      </c>
      <c r="K27" s="1494">
        <f t="shared" ref="K27" si="12">H27+27</f>
        <v>44043</v>
      </c>
      <c r="L27" s="1494">
        <f t="shared" ref="L27" si="13">H27+29</f>
        <v>44045</v>
      </c>
      <c r="M27" s="1494">
        <f t="shared" ref="M27" si="14">H27+31</f>
        <v>44047</v>
      </c>
      <c r="N27" s="2378"/>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row>
    <row r="28" spans="1:230" s="14" customFormat="1" ht="16.5" hidden="1" customHeight="1" thickBot="1">
      <c r="A28" s="104"/>
      <c r="B28" s="1477"/>
      <c r="C28" s="1477"/>
      <c r="D28" s="1478"/>
      <c r="E28" s="2278"/>
      <c r="F28" s="1126"/>
      <c r="G28" s="1126"/>
      <c r="H28" s="1126"/>
      <c r="I28" s="1126"/>
      <c r="J28" s="1126"/>
      <c r="K28" s="1126"/>
      <c r="L28" s="1126"/>
      <c r="M28" s="1126"/>
      <c r="N28" s="2378"/>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row>
    <row r="29" spans="1:230" s="14" customFormat="1" ht="16.5" hidden="1" customHeight="1" thickTop="1">
      <c r="A29" s="104"/>
      <c r="B29" s="2271" t="s">
        <v>5186</v>
      </c>
      <c r="C29" s="2271" t="s">
        <v>5187</v>
      </c>
      <c r="D29" s="1476">
        <v>44041</v>
      </c>
      <c r="E29" s="2273">
        <v>44019</v>
      </c>
      <c r="F29" s="1125" t="s">
        <v>5188</v>
      </c>
      <c r="G29" s="1125" t="s">
        <v>5189</v>
      </c>
      <c r="H29" s="1125">
        <v>44023</v>
      </c>
      <c r="I29" s="1494">
        <f t="shared" ref="I29" si="15">H29+21</f>
        <v>44044</v>
      </c>
      <c r="J29" s="1494">
        <f t="shared" ref="J29" si="16">H29+25</f>
        <v>44048</v>
      </c>
      <c r="K29" s="1494">
        <f t="shared" ref="K29" si="17">H29+27</f>
        <v>44050</v>
      </c>
      <c r="L29" s="1494">
        <f t="shared" ref="L29" si="18">H29+29</f>
        <v>44052</v>
      </c>
      <c r="M29" s="1494">
        <f t="shared" ref="M29" si="19">H29+31</f>
        <v>44054</v>
      </c>
      <c r="N29" s="2378"/>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row>
    <row r="30" spans="1:230" s="14" customFormat="1" ht="16.5" hidden="1" customHeight="1" thickBot="1">
      <c r="A30" s="104"/>
      <c r="B30" s="1477"/>
      <c r="C30" s="1477"/>
      <c r="D30" s="1478"/>
      <c r="E30" s="2305"/>
      <c r="F30" s="1126"/>
      <c r="G30" s="1126"/>
      <c r="H30" s="1126"/>
      <c r="I30" s="1126"/>
      <c r="J30" s="1126"/>
      <c r="K30" s="1126"/>
      <c r="L30" s="1126"/>
      <c r="M30" s="1126"/>
      <c r="N30" s="2378"/>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row>
    <row r="31" spans="1:230" s="14" customFormat="1" ht="16.5" hidden="1" customHeight="1" thickTop="1">
      <c r="A31" s="104"/>
      <c r="B31" s="2312" t="s">
        <v>5190</v>
      </c>
      <c r="C31" s="2312" t="s">
        <v>5191</v>
      </c>
      <c r="D31" s="2272">
        <v>44014</v>
      </c>
      <c r="E31" s="2273">
        <v>44023</v>
      </c>
      <c r="F31" s="1125" t="s">
        <v>5158</v>
      </c>
      <c r="G31" s="1125" t="s">
        <v>5028</v>
      </c>
      <c r="H31" s="1125">
        <v>44030</v>
      </c>
      <c r="I31" s="1494">
        <f t="shared" ref="I31" si="20">H31+21</f>
        <v>44051</v>
      </c>
      <c r="J31" s="1494">
        <f t="shared" ref="J31" si="21">H31+25</f>
        <v>44055</v>
      </c>
      <c r="K31" s="1494">
        <f t="shared" ref="K31" si="22">H31+27</f>
        <v>44057</v>
      </c>
      <c r="L31" s="1494">
        <f t="shared" ref="L31" si="23">H31+29</f>
        <v>44059</v>
      </c>
      <c r="M31" s="1494">
        <f t="shared" ref="M31" si="24">H31+31</f>
        <v>44061</v>
      </c>
      <c r="N31" s="2378"/>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row>
    <row r="32" spans="1:230" s="14" customFormat="1" ht="16.5" hidden="1" customHeight="1" thickBot="1">
      <c r="A32" s="104"/>
      <c r="B32" s="1477"/>
      <c r="C32" s="1477"/>
      <c r="D32" s="1478"/>
      <c r="E32" s="2278"/>
      <c r="F32" s="1126"/>
      <c r="G32" s="1126"/>
      <c r="H32" s="1126"/>
      <c r="I32" s="1126"/>
      <c r="J32" s="1126"/>
      <c r="K32" s="1126"/>
      <c r="L32" s="1126"/>
      <c r="M32" s="1126"/>
      <c r="N32" s="2378"/>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row>
    <row r="33" spans="1:230" s="14" customFormat="1" ht="16.5" hidden="1" customHeight="1" thickTop="1">
      <c r="A33" s="104"/>
      <c r="B33" s="2271" t="s">
        <v>5192</v>
      </c>
      <c r="C33" s="2271" t="s">
        <v>5193</v>
      </c>
      <c r="D33" s="1476">
        <v>44021</v>
      </c>
      <c r="E33" s="2273">
        <v>44030</v>
      </c>
      <c r="F33" s="1125" t="s">
        <v>5161</v>
      </c>
      <c r="G33" s="1125" t="s">
        <v>5194</v>
      </c>
      <c r="H33" s="1125">
        <v>44037</v>
      </c>
      <c r="I33" s="1494">
        <f t="shared" ref="I33" si="25">H33+21</f>
        <v>44058</v>
      </c>
      <c r="J33" s="1494">
        <f t="shared" ref="J33" si="26">H33+25</f>
        <v>44062</v>
      </c>
      <c r="K33" s="1494">
        <f t="shared" ref="K33" si="27">H33+27</f>
        <v>44064</v>
      </c>
      <c r="L33" s="1494">
        <f t="shared" ref="L33" si="28">H33+29</f>
        <v>44066</v>
      </c>
      <c r="M33" s="1494">
        <f t="shared" ref="M33" si="29">H33+31</f>
        <v>44068</v>
      </c>
      <c r="N33" s="2378"/>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row>
    <row r="34" spans="1:230" s="14" customFormat="1" ht="16.5" hidden="1" customHeight="1" thickBot="1">
      <c r="A34" s="104"/>
      <c r="B34" s="1477"/>
      <c r="C34" s="1477"/>
      <c r="D34" s="1478"/>
      <c r="E34" s="2305"/>
      <c r="F34" s="1126"/>
      <c r="G34" s="1126"/>
      <c r="H34" s="1126"/>
      <c r="I34" s="1126"/>
      <c r="J34" s="1126"/>
      <c r="K34" s="1126"/>
      <c r="L34" s="1126"/>
      <c r="M34" s="1126"/>
      <c r="N34" s="2378"/>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row>
    <row r="35" spans="1:230" s="14" customFormat="1" ht="16.5" hidden="1" customHeight="1" thickTop="1">
      <c r="A35" s="104"/>
      <c r="B35" s="2381" t="s">
        <v>5195</v>
      </c>
      <c r="C35" s="2312" t="s">
        <v>4700</v>
      </c>
      <c r="D35" s="2272">
        <v>44028</v>
      </c>
      <c r="E35" s="2273">
        <v>44039</v>
      </c>
      <c r="F35" s="1125" t="s">
        <v>5196</v>
      </c>
      <c r="G35" s="1125" t="s">
        <v>5197</v>
      </c>
      <c r="H35" s="1125">
        <v>44044</v>
      </c>
      <c r="I35" s="1494">
        <f t="shared" ref="I35" si="30">H35+21</f>
        <v>44065</v>
      </c>
      <c r="J35" s="1494">
        <f t="shared" ref="J35" si="31">H35+25</f>
        <v>44069</v>
      </c>
      <c r="K35" s="1494">
        <f t="shared" ref="K35" si="32">H35+27</f>
        <v>44071</v>
      </c>
      <c r="L35" s="1494">
        <f t="shared" ref="L35" si="33">H35+29</f>
        <v>44073</v>
      </c>
      <c r="M35" s="1494">
        <f t="shared" ref="M35" si="34">H35+31</f>
        <v>44075</v>
      </c>
      <c r="N35" s="2378"/>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row>
    <row r="36" spans="1:230" s="14" customFormat="1" ht="16.5" hidden="1" customHeight="1" thickBot="1">
      <c r="A36" s="104"/>
      <c r="B36" s="1477"/>
      <c r="C36" s="1477"/>
      <c r="D36" s="1478"/>
      <c r="E36" s="2278"/>
      <c r="F36" s="1126"/>
      <c r="G36" s="1126"/>
      <c r="H36" s="1126"/>
      <c r="I36" s="1126"/>
      <c r="J36" s="1126"/>
      <c r="K36" s="1126"/>
      <c r="L36" s="1126"/>
      <c r="M36" s="1126"/>
      <c r="N36" s="2378"/>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row>
    <row r="37" spans="1:230" s="14" customFormat="1" ht="16.5" hidden="1" customHeight="1" thickTop="1">
      <c r="A37" s="104"/>
      <c r="B37" s="2271" t="s">
        <v>3885</v>
      </c>
      <c r="C37" s="2271" t="s">
        <v>5198</v>
      </c>
      <c r="D37" s="1476">
        <v>44035</v>
      </c>
      <c r="E37" s="2273">
        <v>44044</v>
      </c>
      <c r="F37" s="1125" t="s">
        <v>5168</v>
      </c>
      <c r="G37" s="1125">
        <v>8</v>
      </c>
      <c r="H37" s="1125">
        <v>44051</v>
      </c>
      <c r="I37" s="1494">
        <f t="shared" ref="I37" si="35">H37+21</f>
        <v>44072</v>
      </c>
      <c r="J37" s="1494">
        <f t="shared" ref="J37" si="36">H37+25</f>
        <v>44076</v>
      </c>
      <c r="K37" s="1494">
        <f t="shared" ref="K37" si="37">H37+27</f>
        <v>44078</v>
      </c>
      <c r="L37" s="1494">
        <f t="shared" ref="L37" si="38">H37+29</f>
        <v>44080</v>
      </c>
      <c r="M37" s="1494">
        <f t="shared" ref="M37" si="39">H37+31</f>
        <v>44082</v>
      </c>
      <c r="N37" s="2378"/>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row>
    <row r="38" spans="1:230" s="14" customFormat="1" ht="16.5" hidden="1" customHeight="1" thickBot="1">
      <c r="A38" s="104"/>
      <c r="B38" s="1477"/>
      <c r="C38" s="1477"/>
      <c r="D38" s="1478"/>
      <c r="E38" s="2305"/>
      <c r="F38" s="1126"/>
      <c r="G38" s="1126"/>
      <c r="H38" s="1126"/>
      <c r="I38" s="1126"/>
      <c r="J38" s="1126"/>
      <c r="K38" s="1126"/>
      <c r="L38" s="1126"/>
      <c r="M38" s="1126"/>
      <c r="N38" s="2378"/>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row>
    <row r="39" spans="1:230" s="14" customFormat="1" ht="16.5" hidden="1" customHeight="1" thickTop="1">
      <c r="A39" s="104"/>
      <c r="B39" s="2381" t="s">
        <v>5169</v>
      </c>
      <c r="C39" s="2312" t="s">
        <v>4707</v>
      </c>
      <c r="D39" s="2272">
        <v>44042</v>
      </c>
      <c r="E39" s="2273">
        <v>44053</v>
      </c>
      <c r="F39" s="1125" t="s">
        <v>4183</v>
      </c>
      <c r="G39" s="1125" t="s">
        <v>5199</v>
      </c>
      <c r="H39" s="1125">
        <v>44058</v>
      </c>
      <c r="I39" s="1494">
        <f t="shared" ref="I39" si="40">H39+21</f>
        <v>44079</v>
      </c>
      <c r="J39" s="1494">
        <f t="shared" ref="J39" si="41">H39+25</f>
        <v>44083</v>
      </c>
      <c r="K39" s="1494">
        <f t="shared" ref="K39" si="42">H39+27</f>
        <v>44085</v>
      </c>
      <c r="L39" s="1494">
        <f t="shared" ref="L39" si="43">H39+29</f>
        <v>44087</v>
      </c>
      <c r="M39" s="1494">
        <f t="shared" ref="M39" si="44">H39+31</f>
        <v>44089</v>
      </c>
      <c r="N39" s="2378"/>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row>
    <row r="40" spans="1:230" s="14" customFormat="1" ht="16.5" hidden="1" customHeight="1" thickBot="1">
      <c r="A40" s="104"/>
      <c r="B40" s="1477"/>
      <c r="C40" s="1477"/>
      <c r="D40" s="1478"/>
      <c r="E40" s="2278"/>
      <c r="F40" s="1126"/>
      <c r="G40" s="1126"/>
      <c r="H40" s="1126"/>
      <c r="I40" s="1126"/>
      <c r="J40" s="1126"/>
      <c r="K40" s="1126"/>
      <c r="L40" s="1126"/>
      <c r="M40" s="1126"/>
      <c r="N40" s="2378"/>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row>
    <row r="41" spans="1:230" s="14" customFormat="1" ht="16.5" hidden="1" customHeight="1" thickTop="1">
      <c r="A41" s="104"/>
      <c r="B41" s="2271" t="s">
        <v>959</v>
      </c>
      <c r="C41" s="2271" t="s">
        <v>5200</v>
      </c>
      <c r="D41" s="1476">
        <v>44052</v>
      </c>
      <c r="E41" s="2273">
        <v>44060</v>
      </c>
      <c r="F41" s="1125" t="s">
        <v>5173</v>
      </c>
      <c r="G41" s="1125" t="s">
        <v>5058</v>
      </c>
      <c r="H41" s="1125">
        <v>44065</v>
      </c>
      <c r="I41" s="1494">
        <f t="shared" ref="I41" si="45">H41+21</f>
        <v>44086</v>
      </c>
      <c r="J41" s="1494">
        <f t="shared" ref="J41" si="46">H41+25</f>
        <v>44090</v>
      </c>
      <c r="K41" s="1494">
        <f t="shared" ref="K41" si="47">H41+27</f>
        <v>44092</v>
      </c>
      <c r="L41" s="1494">
        <f t="shared" ref="L41" si="48">H41+29</f>
        <v>44094</v>
      </c>
      <c r="M41" s="1494">
        <f t="shared" ref="M41" si="49">H41+31</f>
        <v>44096</v>
      </c>
      <c r="N41" s="2378"/>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row>
    <row r="42" spans="1:230" s="14" customFormat="1" ht="16.5" hidden="1" customHeight="1" thickBot="1">
      <c r="A42" s="104"/>
      <c r="B42" s="1477"/>
      <c r="C42" s="1477"/>
      <c r="D42" s="1478"/>
      <c r="E42" s="2305"/>
      <c r="F42" s="1126"/>
      <c r="G42" s="1126"/>
      <c r="H42" s="1126"/>
      <c r="I42" s="1126"/>
      <c r="J42" s="1126"/>
      <c r="K42" s="1126"/>
      <c r="L42" s="1126"/>
      <c r="M42" s="1126"/>
      <c r="N42" s="2378"/>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row>
    <row r="43" spans="1:230" s="14" customFormat="1" ht="16.5" hidden="1" customHeight="1" thickTop="1">
      <c r="A43" s="104"/>
      <c r="B43" s="2381" t="s">
        <v>4714</v>
      </c>
      <c r="C43" s="2312" t="s">
        <v>4715</v>
      </c>
      <c r="D43" s="2272">
        <v>44056</v>
      </c>
      <c r="E43" s="2273">
        <v>44067</v>
      </c>
      <c r="F43" s="1125" t="s">
        <v>5178</v>
      </c>
      <c r="G43" s="1125" t="s">
        <v>4971</v>
      </c>
      <c r="H43" s="1125">
        <v>44072</v>
      </c>
      <c r="I43" s="1494">
        <f t="shared" ref="I43" si="50">H43+21</f>
        <v>44093</v>
      </c>
      <c r="J43" s="1494">
        <f t="shared" ref="J43" si="51">H43+25</f>
        <v>44097</v>
      </c>
      <c r="K43" s="1494">
        <f t="shared" ref="K43" si="52">H43+27</f>
        <v>44099</v>
      </c>
      <c r="L43" s="1494">
        <f t="shared" ref="L43" si="53">H43+29</f>
        <v>44101</v>
      </c>
      <c r="M43" s="1494">
        <f t="shared" ref="M43" si="54">H43+31</f>
        <v>44103</v>
      </c>
      <c r="N43" s="2378"/>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row>
    <row r="44" spans="1:230" s="14" customFormat="1" ht="16.5" hidden="1" customHeight="1" thickBot="1">
      <c r="A44" s="104"/>
      <c r="B44" s="1477"/>
      <c r="C44" s="1477"/>
      <c r="D44" s="1478"/>
      <c r="E44" s="2278"/>
      <c r="F44" s="1126"/>
      <c r="G44" s="1126"/>
      <c r="H44" s="1126"/>
      <c r="I44" s="1126"/>
      <c r="J44" s="1126"/>
      <c r="K44" s="1126"/>
      <c r="L44" s="1126"/>
      <c r="M44" s="1126"/>
      <c r="N44" s="2378"/>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row>
    <row r="45" spans="1:230" s="14" customFormat="1" ht="16.5" hidden="1" customHeight="1" thickTop="1">
      <c r="A45" s="104"/>
      <c r="B45" s="2271" t="s">
        <v>5174</v>
      </c>
      <c r="C45" s="2271" t="s">
        <v>5201</v>
      </c>
      <c r="D45" s="1476">
        <v>44063</v>
      </c>
      <c r="E45" s="2273">
        <v>44072</v>
      </c>
      <c r="F45" s="1125" t="s">
        <v>5181</v>
      </c>
      <c r="G45" s="1125" t="s">
        <v>4971</v>
      </c>
      <c r="H45" s="1125">
        <v>44079</v>
      </c>
      <c r="I45" s="1494">
        <f t="shared" ref="I45" si="55">H45+21</f>
        <v>44100</v>
      </c>
      <c r="J45" s="1494">
        <f t="shared" ref="J45" si="56">H45+25</f>
        <v>44104</v>
      </c>
      <c r="K45" s="1494">
        <f t="shared" ref="K45" si="57">H45+27</f>
        <v>44106</v>
      </c>
      <c r="L45" s="1494">
        <f t="shared" ref="L45" si="58">H45+29</f>
        <v>44108</v>
      </c>
      <c r="M45" s="1494">
        <f t="shared" ref="M45" si="59">H45+31</f>
        <v>44110</v>
      </c>
      <c r="N45" s="2378"/>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row>
    <row r="46" spans="1:230" s="14" customFormat="1" ht="16.5" hidden="1" customHeight="1" thickBot="1">
      <c r="A46" s="104"/>
      <c r="B46" s="1477"/>
      <c r="C46" s="1477"/>
      <c r="D46" s="1478"/>
      <c r="E46" s="2305"/>
      <c r="F46" s="1126"/>
      <c r="G46" s="1126"/>
      <c r="H46" s="1126"/>
      <c r="I46" s="1126"/>
      <c r="J46" s="1126"/>
      <c r="K46" s="1126"/>
      <c r="L46" s="1126"/>
      <c r="M46" s="1126"/>
      <c r="N46" s="2378"/>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row>
    <row r="47" spans="1:230" s="14" customFormat="1" ht="16.5" hidden="1" customHeight="1" thickTop="1">
      <c r="A47" s="104"/>
      <c r="B47" s="2312" t="s">
        <v>3769</v>
      </c>
      <c r="C47" s="2312" t="s">
        <v>5202</v>
      </c>
      <c r="D47" s="2272">
        <v>44070</v>
      </c>
      <c r="E47" s="2273">
        <v>44079</v>
      </c>
      <c r="F47" s="1125" t="s">
        <v>5185</v>
      </c>
      <c r="G47" s="1125" t="s">
        <v>5039</v>
      </c>
      <c r="H47" s="1125">
        <v>44086</v>
      </c>
      <c r="I47" s="1494">
        <f t="shared" ref="I47" si="60">H47+21</f>
        <v>44107</v>
      </c>
      <c r="J47" s="1494">
        <f t="shared" ref="J47" si="61">H47+25</f>
        <v>44111</v>
      </c>
      <c r="K47" s="1494">
        <f t="shared" ref="K47" si="62">H47+27</f>
        <v>44113</v>
      </c>
      <c r="L47" s="1494">
        <f t="shared" ref="L47" si="63">H47+29</f>
        <v>44115</v>
      </c>
      <c r="M47" s="1494">
        <f t="shared" ref="M47" si="64">H47+31</f>
        <v>44117</v>
      </c>
      <c r="N47" s="2378"/>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row>
    <row r="48" spans="1:230" s="14" customFormat="1" ht="16.5" hidden="1" customHeight="1" thickBot="1">
      <c r="A48" s="104"/>
      <c r="B48" s="1477"/>
      <c r="C48" s="1477"/>
      <c r="D48" s="1478"/>
      <c r="E48" s="2278"/>
      <c r="F48" s="1126"/>
      <c r="G48" s="1126"/>
      <c r="H48" s="1126"/>
      <c r="I48" s="1126"/>
      <c r="J48" s="1126"/>
      <c r="K48" s="1126"/>
      <c r="L48" s="1126"/>
      <c r="M48" s="1126"/>
      <c r="N48" s="2378"/>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row>
    <row r="49" spans="1:230" s="14" customFormat="1" ht="16.5" hidden="1" customHeight="1" thickTop="1">
      <c r="A49" s="104"/>
      <c r="B49" s="2271" t="s">
        <v>4188</v>
      </c>
      <c r="C49" s="2271" t="s">
        <v>5203</v>
      </c>
      <c r="D49" s="1476">
        <v>44077</v>
      </c>
      <c r="E49" s="2273">
        <v>44086</v>
      </c>
      <c r="F49" s="1125" t="s">
        <v>5204</v>
      </c>
      <c r="G49" s="1125" t="s">
        <v>5189</v>
      </c>
      <c r="H49" s="1125">
        <v>44093</v>
      </c>
      <c r="I49" s="1494">
        <f t="shared" ref="I49" si="65">H49+21</f>
        <v>44114</v>
      </c>
      <c r="J49" s="1494">
        <f t="shared" ref="J49" si="66">H49+25</f>
        <v>44118</v>
      </c>
      <c r="K49" s="1494">
        <f t="shared" ref="K49" si="67">H49+27</f>
        <v>44120</v>
      </c>
      <c r="L49" s="1494">
        <f t="shared" ref="L49" si="68">H49+29</f>
        <v>44122</v>
      </c>
      <c r="M49" s="1494">
        <f t="shared" ref="M49" si="69">H49+31</f>
        <v>44124</v>
      </c>
      <c r="N49" s="2378"/>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row>
    <row r="50" spans="1:230" s="14" customFormat="1" ht="16.5" hidden="1" customHeight="1" thickBot="1">
      <c r="A50" s="104"/>
      <c r="B50" s="1477"/>
      <c r="C50" s="1477"/>
      <c r="D50" s="1478"/>
      <c r="E50" s="2305"/>
      <c r="F50" s="1126"/>
      <c r="G50" s="1126"/>
      <c r="H50" s="1126"/>
      <c r="I50" s="1126"/>
      <c r="J50" s="1126"/>
      <c r="K50" s="1126"/>
      <c r="L50" s="1126"/>
      <c r="M50" s="1126"/>
      <c r="N50" s="2378"/>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row>
    <row r="51" spans="1:230" s="14" customFormat="1" ht="16.5" hidden="1" customHeight="1" thickTop="1">
      <c r="A51" s="104"/>
      <c r="B51" s="2312" t="s">
        <v>5179</v>
      </c>
      <c r="C51" s="2312" t="s">
        <v>5205</v>
      </c>
      <c r="D51" s="2272">
        <v>44084</v>
      </c>
      <c r="E51" s="2273">
        <v>44093</v>
      </c>
      <c r="F51" s="1125" t="s">
        <v>5158</v>
      </c>
      <c r="G51" s="1125" t="s">
        <v>5039</v>
      </c>
      <c r="H51" s="1125">
        <v>44100</v>
      </c>
      <c r="I51" s="1494">
        <f t="shared" ref="I51" si="70">H51+21</f>
        <v>44121</v>
      </c>
      <c r="J51" s="1494">
        <f t="shared" ref="J51" si="71">H51+25</f>
        <v>44125</v>
      </c>
      <c r="K51" s="1494">
        <f t="shared" ref="K51" si="72">H51+27</f>
        <v>44127</v>
      </c>
      <c r="L51" s="1494">
        <f t="shared" ref="L51" si="73">H51+29</f>
        <v>44129</v>
      </c>
      <c r="M51" s="1494">
        <f t="shared" ref="M51" si="74">H51+31</f>
        <v>44131</v>
      </c>
      <c r="N51" s="2378"/>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row>
    <row r="52" spans="1:230" s="14" customFormat="1" ht="16.5" hidden="1" customHeight="1" thickBot="1">
      <c r="A52" s="104"/>
      <c r="B52" s="1477"/>
      <c r="C52" s="1477"/>
      <c r="D52" s="1478"/>
      <c r="E52" s="2278"/>
      <c r="F52" s="1126"/>
      <c r="G52" s="1126"/>
      <c r="H52" s="1126"/>
      <c r="I52" s="1126"/>
      <c r="J52" s="1126"/>
      <c r="K52" s="1126"/>
      <c r="L52" s="1126"/>
      <c r="M52" s="1126"/>
      <c r="N52" s="2378"/>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row>
    <row r="53" spans="1:230" s="14" customFormat="1" ht="16.5" hidden="1" customHeight="1" thickTop="1">
      <c r="A53" s="104"/>
      <c r="B53" s="2271" t="s">
        <v>5183</v>
      </c>
      <c r="C53" s="2271" t="s">
        <v>5206</v>
      </c>
      <c r="D53" s="1476">
        <v>44091</v>
      </c>
      <c r="E53" s="2283">
        <v>44100</v>
      </c>
      <c r="F53" s="1125" t="s">
        <v>5161</v>
      </c>
      <c r="G53" s="1125" t="s">
        <v>5207</v>
      </c>
      <c r="H53" s="1125">
        <v>44107</v>
      </c>
      <c r="I53" s="1494">
        <f t="shared" ref="I53" si="75">H53+21</f>
        <v>44128</v>
      </c>
      <c r="J53" s="1494">
        <f t="shared" ref="J53" si="76">H53+25</f>
        <v>44132</v>
      </c>
      <c r="K53" s="1494">
        <f t="shared" ref="K53" si="77">H53+27</f>
        <v>44134</v>
      </c>
      <c r="L53" s="1494">
        <f t="shared" ref="L53" si="78">H53+29</f>
        <v>44136</v>
      </c>
      <c r="M53" s="1494">
        <f t="shared" ref="M53" si="79">H53+31</f>
        <v>44138</v>
      </c>
      <c r="N53" s="2378"/>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row>
    <row r="54" spans="1:230" s="14" customFormat="1" ht="16.5" hidden="1" customHeight="1" thickBot="1">
      <c r="A54" s="104"/>
      <c r="B54" s="1477"/>
      <c r="C54" s="1477"/>
      <c r="D54" s="1478"/>
      <c r="E54" s="2305"/>
      <c r="F54" s="1126"/>
      <c r="G54" s="1126"/>
      <c r="H54" s="1126"/>
      <c r="I54" s="1126"/>
      <c r="J54" s="1126"/>
      <c r="K54" s="1126"/>
      <c r="L54" s="1126"/>
      <c r="M54" s="1126"/>
      <c r="N54" s="2378"/>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row>
    <row r="55" spans="1:230" s="14" customFormat="1" ht="16.5" hidden="1" customHeight="1" thickTop="1">
      <c r="A55" s="104"/>
      <c r="B55" s="2312" t="s">
        <v>4580</v>
      </c>
      <c r="C55" s="2312" t="s">
        <v>5208</v>
      </c>
      <c r="D55" s="2272">
        <v>44098</v>
      </c>
      <c r="E55" s="2273">
        <v>44107</v>
      </c>
      <c r="F55" s="1493" t="s">
        <v>2151</v>
      </c>
      <c r="G55" s="1125" t="s">
        <v>5189</v>
      </c>
      <c r="H55" s="1125">
        <v>44114</v>
      </c>
      <c r="I55" s="1494">
        <f t="shared" ref="I55" si="80">H55+21</f>
        <v>44135</v>
      </c>
      <c r="J55" s="1494">
        <f t="shared" ref="J55" si="81">H55+25</f>
        <v>44139</v>
      </c>
      <c r="K55" s="1494">
        <f t="shared" ref="K55" si="82">H55+27</f>
        <v>44141</v>
      </c>
      <c r="L55" s="1494">
        <f t="shared" ref="L55" si="83">H55+29</f>
        <v>44143</v>
      </c>
      <c r="M55" s="1494">
        <f t="shared" ref="M55" si="84">H55+31</f>
        <v>44145</v>
      </c>
      <c r="N55" s="2378"/>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row>
    <row r="56" spans="1:230" s="14" customFormat="1" ht="16.5" hidden="1" customHeight="1" thickBot="1">
      <c r="A56" s="104"/>
      <c r="B56" s="1477"/>
      <c r="C56" s="1477"/>
      <c r="D56" s="1478"/>
      <c r="E56" s="2278"/>
      <c r="F56" s="1126"/>
      <c r="G56" s="1126"/>
      <c r="H56" s="1126"/>
      <c r="I56" s="1126"/>
      <c r="J56" s="1126"/>
      <c r="K56" s="1126"/>
      <c r="L56" s="1126"/>
      <c r="M56" s="1126"/>
      <c r="N56" s="2378"/>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row>
    <row r="57" spans="1:230" s="14" customFormat="1" ht="16.5" hidden="1" customHeight="1" thickTop="1">
      <c r="A57" s="104"/>
      <c r="B57" s="2271" t="s">
        <v>5190</v>
      </c>
      <c r="C57" s="2271" t="s">
        <v>5209</v>
      </c>
      <c r="D57" s="1476">
        <v>44105</v>
      </c>
      <c r="E57" s="2273">
        <v>44114</v>
      </c>
      <c r="F57" s="1493" t="s">
        <v>5196</v>
      </c>
      <c r="G57" s="1125" t="s">
        <v>5210</v>
      </c>
      <c r="H57" s="1125">
        <v>44121</v>
      </c>
      <c r="I57" s="1494">
        <f t="shared" ref="I57" si="85">H57+21</f>
        <v>44142</v>
      </c>
      <c r="J57" s="1494">
        <f t="shared" ref="J57" si="86">H57+25</f>
        <v>44146</v>
      </c>
      <c r="K57" s="1494">
        <f t="shared" ref="K57" si="87">H57+27</f>
        <v>44148</v>
      </c>
      <c r="L57" s="1494">
        <f t="shared" ref="L57" si="88">H57+29</f>
        <v>44150</v>
      </c>
      <c r="M57" s="1494">
        <f t="shared" ref="M57" si="89">H57+31</f>
        <v>44152</v>
      </c>
      <c r="N57" s="2378"/>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row>
    <row r="58" spans="1:230" s="14" customFormat="1" ht="16.5" hidden="1" customHeight="1" thickBot="1">
      <c r="A58" s="104"/>
      <c r="B58" s="1477"/>
      <c r="C58" s="1477"/>
      <c r="D58" s="1478"/>
      <c r="E58" s="2305"/>
      <c r="F58" s="1126"/>
      <c r="G58" s="1126"/>
      <c r="H58" s="1126"/>
      <c r="I58" s="1126"/>
      <c r="J58" s="1126"/>
      <c r="K58" s="1126"/>
      <c r="L58" s="1126"/>
      <c r="M58" s="1126"/>
      <c r="N58" s="2378"/>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row>
    <row r="59" spans="1:230" s="14" customFormat="1" ht="16.5" hidden="1" customHeight="1" thickTop="1">
      <c r="A59" s="104"/>
      <c r="B59" s="2312" t="s">
        <v>5211</v>
      </c>
      <c r="C59" s="2312" t="s">
        <v>5212</v>
      </c>
      <c r="D59" s="2272">
        <v>44119</v>
      </c>
      <c r="E59" s="2273">
        <v>44127</v>
      </c>
      <c r="F59" s="1125" t="s">
        <v>4183</v>
      </c>
      <c r="G59" s="1125" t="s">
        <v>5025</v>
      </c>
      <c r="H59" s="1125">
        <v>44128</v>
      </c>
      <c r="I59" s="1494">
        <f t="shared" ref="I59" si="90">H59+21</f>
        <v>44149</v>
      </c>
      <c r="J59" s="1494">
        <f t="shared" ref="J59" si="91">H59+25</f>
        <v>44153</v>
      </c>
      <c r="K59" s="1494">
        <f t="shared" ref="K59" si="92">H59+27</f>
        <v>44155</v>
      </c>
      <c r="L59" s="1494">
        <f t="shared" ref="L59" si="93">H59+29</f>
        <v>44157</v>
      </c>
      <c r="M59" s="1494">
        <f t="shared" ref="M59" si="94">H59+31</f>
        <v>44159</v>
      </c>
      <c r="N59" s="2378"/>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row>
    <row r="60" spans="1:230" s="14" customFormat="1" ht="16.5" hidden="1" customHeight="1" thickBot="1">
      <c r="A60" s="104"/>
      <c r="B60" s="1477"/>
      <c r="C60" s="1477"/>
      <c r="D60" s="1478"/>
      <c r="E60" s="2278"/>
      <c r="F60" s="1126"/>
      <c r="G60" s="1126"/>
      <c r="H60" s="1126"/>
      <c r="I60" s="1126"/>
      <c r="J60" s="1126"/>
      <c r="K60" s="1126"/>
      <c r="L60" s="1126"/>
      <c r="M60" s="1126"/>
      <c r="N60" s="2378"/>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row>
    <row r="61" spans="1:230" s="14" customFormat="1" ht="16.5" hidden="1" customHeight="1" thickTop="1">
      <c r="A61" s="104"/>
      <c r="B61" s="2271" t="s">
        <v>5213</v>
      </c>
      <c r="C61" s="2271" t="s">
        <v>5214</v>
      </c>
      <c r="D61" s="1476">
        <v>44122</v>
      </c>
      <c r="E61" s="2273">
        <v>44128</v>
      </c>
      <c r="F61" s="1125" t="s">
        <v>5215</v>
      </c>
      <c r="G61" s="1125" t="s">
        <v>5025</v>
      </c>
      <c r="H61" s="1125">
        <v>44135</v>
      </c>
      <c r="I61" s="2301">
        <f t="shared" ref="I61" si="95">H61+21</f>
        <v>44156</v>
      </c>
      <c r="J61" s="2301">
        <f t="shared" ref="J61" si="96">H61+25</f>
        <v>44160</v>
      </c>
      <c r="K61" s="2301">
        <f t="shared" ref="K61" si="97">H61+27</f>
        <v>44162</v>
      </c>
      <c r="L61" s="2301">
        <f t="shared" ref="L61" si="98">H61+29</f>
        <v>44164</v>
      </c>
      <c r="M61" s="2301">
        <f t="shared" ref="M61" si="99">H61+31</f>
        <v>44166</v>
      </c>
      <c r="N61" s="2378"/>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row>
    <row r="62" spans="1:230" s="14" customFormat="1" ht="16.5" hidden="1" customHeight="1" thickBot="1">
      <c r="A62" s="104"/>
      <c r="B62" s="1477"/>
      <c r="C62" s="1477"/>
      <c r="D62" s="1478"/>
      <c r="E62" s="2305"/>
      <c r="F62" s="1126"/>
      <c r="G62" s="1126"/>
      <c r="H62" s="1126"/>
      <c r="I62" s="1603"/>
      <c r="J62" s="1603"/>
      <c r="K62" s="1603"/>
      <c r="L62" s="1603"/>
      <c r="M62" s="1603"/>
      <c r="N62" s="2378"/>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row>
    <row r="63" spans="1:230" s="14" customFormat="1" ht="16.5" hidden="1" customHeight="1" thickTop="1">
      <c r="A63" s="104"/>
      <c r="B63" s="2312" t="s">
        <v>3885</v>
      </c>
      <c r="C63" s="2312" t="s">
        <v>5216</v>
      </c>
      <c r="D63" s="2272">
        <v>44126</v>
      </c>
      <c r="E63" s="2273">
        <v>44135</v>
      </c>
      <c r="F63" s="1125" t="s">
        <v>5173</v>
      </c>
      <c r="G63" s="1125" t="s">
        <v>5071</v>
      </c>
      <c r="H63" s="1125">
        <v>44142</v>
      </c>
      <c r="I63" s="1494">
        <f t="shared" ref="I63" si="100">H63+21</f>
        <v>44163</v>
      </c>
      <c r="J63" s="1494">
        <f t="shared" ref="J63" si="101">H63+25</f>
        <v>44167</v>
      </c>
      <c r="K63" s="1494">
        <f t="shared" ref="K63" si="102">H63+27</f>
        <v>44169</v>
      </c>
      <c r="L63" s="1494">
        <f t="shared" ref="L63" si="103">H63+29</f>
        <v>44171</v>
      </c>
      <c r="M63" s="1494">
        <f t="shared" ref="M63" si="104">H63+31</f>
        <v>44173</v>
      </c>
      <c r="N63" s="2378"/>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row>
    <row r="64" spans="1:230" s="14" customFormat="1" ht="16.5" hidden="1" customHeight="1" thickBot="1">
      <c r="A64" s="104"/>
      <c r="B64" s="1477"/>
      <c r="C64" s="1477"/>
      <c r="D64" s="1478"/>
      <c r="E64" s="2278"/>
      <c r="F64" s="1126"/>
      <c r="G64" s="1126"/>
      <c r="H64" s="1126"/>
      <c r="I64" s="1126"/>
      <c r="J64" s="1126"/>
      <c r="K64" s="1126"/>
      <c r="L64" s="1126"/>
      <c r="M64" s="1126"/>
      <c r="N64" s="2378"/>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row>
    <row r="65" spans="1:230" s="14" customFormat="1" ht="16.5" hidden="1" customHeight="1" thickTop="1">
      <c r="A65" s="104"/>
      <c r="B65" s="2271" t="s">
        <v>5217</v>
      </c>
      <c r="C65" s="2271" t="s">
        <v>5218</v>
      </c>
      <c r="D65" s="1476">
        <v>44137</v>
      </c>
      <c r="E65" s="2273">
        <v>44145</v>
      </c>
      <c r="F65" s="1125" t="s">
        <v>5181</v>
      </c>
      <c r="G65" s="1125" t="s">
        <v>5194</v>
      </c>
      <c r="H65" s="1125">
        <v>44149</v>
      </c>
      <c r="I65" s="1494">
        <f t="shared" ref="I65" si="105">H65+21</f>
        <v>44170</v>
      </c>
      <c r="J65" s="1494">
        <f t="shared" ref="J65" si="106">H65+25</f>
        <v>44174</v>
      </c>
      <c r="K65" s="1494">
        <f t="shared" ref="K65" si="107">H65+27</f>
        <v>44176</v>
      </c>
      <c r="L65" s="1494">
        <f t="shared" ref="L65" si="108">H65+29</f>
        <v>44178</v>
      </c>
      <c r="M65" s="1494">
        <f t="shared" ref="M65" si="109">H65+31</f>
        <v>44180</v>
      </c>
      <c r="N65" s="2378"/>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row>
    <row r="66" spans="1:230" s="14" customFormat="1" ht="16.5" hidden="1" customHeight="1" thickBot="1">
      <c r="A66" s="104"/>
      <c r="B66" s="1477"/>
      <c r="C66" s="1477"/>
      <c r="D66" s="1478"/>
      <c r="E66" s="2305"/>
      <c r="F66" s="1126"/>
      <c r="G66" s="1126"/>
      <c r="H66" s="1126"/>
      <c r="I66" s="1126"/>
      <c r="J66" s="1126"/>
      <c r="K66" s="1126"/>
      <c r="L66" s="1126"/>
      <c r="M66" s="1126"/>
      <c r="N66" s="2378"/>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row>
    <row r="67" spans="1:230" s="14" customFormat="1" ht="16.5" hidden="1" customHeight="1" thickTop="1">
      <c r="A67" s="104"/>
      <c r="B67" s="2312" t="s">
        <v>4472</v>
      </c>
      <c r="C67" s="2312" t="s">
        <v>5219</v>
      </c>
      <c r="D67" s="2272">
        <v>44144</v>
      </c>
      <c r="E67" s="2273">
        <v>44152</v>
      </c>
      <c r="F67" s="1125" t="s">
        <v>5185</v>
      </c>
      <c r="G67" s="1125" t="s">
        <v>5049</v>
      </c>
      <c r="H67" s="1125">
        <v>44156</v>
      </c>
      <c r="I67" s="1494">
        <f t="shared" ref="I67" si="110">H67+21</f>
        <v>44177</v>
      </c>
      <c r="J67" s="1494">
        <f t="shared" ref="J67" si="111">H67+25</f>
        <v>44181</v>
      </c>
      <c r="K67" s="1494">
        <f t="shared" ref="K67" si="112">H67+27</f>
        <v>44183</v>
      </c>
      <c r="L67" s="1494">
        <f t="shared" ref="L67" si="113">H67+29</f>
        <v>44185</v>
      </c>
      <c r="M67" s="1494">
        <f t="shared" ref="M67" si="114">H67+31</f>
        <v>44187</v>
      </c>
      <c r="N67" s="2378"/>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row>
    <row r="68" spans="1:230" s="14" customFormat="1" ht="16.5" hidden="1" customHeight="1" thickBot="1">
      <c r="A68" s="104"/>
      <c r="B68" s="1477"/>
      <c r="C68" s="1477"/>
      <c r="D68" s="1478"/>
      <c r="E68" s="2278"/>
      <c r="F68" s="1126"/>
      <c r="G68" s="1126"/>
      <c r="H68" s="1126"/>
      <c r="I68" s="1126"/>
      <c r="J68" s="1126"/>
      <c r="K68" s="1126"/>
      <c r="L68" s="1126"/>
      <c r="M68" s="1126"/>
      <c r="N68" s="2378"/>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row>
    <row r="69" spans="1:230" s="14" customFormat="1" ht="16.5" hidden="1" customHeight="1" thickTop="1">
      <c r="A69" s="104"/>
      <c r="B69" s="2271" t="s">
        <v>5220</v>
      </c>
      <c r="C69" s="2312" t="s">
        <v>5221</v>
      </c>
      <c r="D69" s="1476">
        <v>44147</v>
      </c>
      <c r="E69" s="2273">
        <v>44156</v>
      </c>
      <c r="F69" s="1125" t="s">
        <v>5168</v>
      </c>
      <c r="G69" s="1125" t="s">
        <v>5082</v>
      </c>
      <c r="H69" s="1125">
        <v>44163</v>
      </c>
      <c r="I69" s="1494">
        <f t="shared" ref="I69" si="115">H69+21</f>
        <v>44184</v>
      </c>
      <c r="J69" s="1494">
        <f t="shared" ref="J69" si="116">H69+25</f>
        <v>44188</v>
      </c>
      <c r="K69" s="1494">
        <f t="shared" ref="K69" si="117">H69+27</f>
        <v>44190</v>
      </c>
      <c r="L69" s="1494">
        <f t="shared" ref="L69" si="118">H69+29</f>
        <v>44192</v>
      </c>
      <c r="M69" s="1494">
        <f t="shared" ref="M69" si="119">H69+31</f>
        <v>44194</v>
      </c>
      <c r="N69" s="2378"/>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row>
    <row r="70" spans="1:230" s="14" customFormat="1" ht="16.5" hidden="1" customHeight="1" thickBot="1">
      <c r="A70" s="104"/>
      <c r="B70" s="1477"/>
      <c r="C70" s="1477"/>
      <c r="D70" s="1478"/>
      <c r="E70" s="2305"/>
      <c r="F70" s="1126"/>
      <c r="G70" s="1126"/>
      <c r="H70" s="1126"/>
      <c r="I70" s="1126"/>
      <c r="J70" s="1126"/>
      <c r="K70" s="1126"/>
      <c r="L70" s="1126"/>
      <c r="M70" s="1126"/>
      <c r="N70" s="2378"/>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row>
    <row r="71" spans="1:230" s="14" customFormat="1" ht="16.5" hidden="1" customHeight="1" thickTop="1">
      <c r="A71" s="104"/>
      <c r="B71" s="2312" t="s">
        <v>3889</v>
      </c>
      <c r="C71" s="2312" t="s">
        <v>5222</v>
      </c>
      <c r="D71" s="2272">
        <v>44153</v>
      </c>
      <c r="E71" s="2273">
        <v>44163</v>
      </c>
      <c r="F71" s="1125" t="s">
        <v>5204</v>
      </c>
      <c r="G71" s="1125" t="s">
        <v>5006</v>
      </c>
      <c r="H71" s="1125">
        <v>44170</v>
      </c>
      <c r="I71" s="1494">
        <f t="shared" ref="I71" si="120">H71+21</f>
        <v>44191</v>
      </c>
      <c r="J71" s="1494">
        <f t="shared" ref="J71" si="121">H71+25</f>
        <v>44195</v>
      </c>
      <c r="K71" s="1494">
        <f t="shared" ref="K71" si="122">H71+27</f>
        <v>44197</v>
      </c>
      <c r="L71" s="1494">
        <f t="shared" ref="L71" si="123">H71+29</f>
        <v>44199</v>
      </c>
      <c r="M71" s="1494">
        <f t="shared" ref="M71" si="124">H71+31</f>
        <v>44201</v>
      </c>
      <c r="N71" s="2378"/>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row>
    <row r="72" spans="1:230" s="14" customFormat="1" ht="16.5" hidden="1" customHeight="1" thickBot="1">
      <c r="A72" s="104"/>
      <c r="B72" s="1477"/>
      <c r="C72" s="1477"/>
      <c r="D72" s="1478"/>
      <c r="E72" s="2278"/>
      <c r="F72" s="1126"/>
      <c r="G72" s="1126"/>
      <c r="H72" s="1126"/>
      <c r="I72" s="1126"/>
      <c r="J72" s="1126"/>
      <c r="K72" s="1126"/>
      <c r="L72" s="1126"/>
      <c r="M72" s="1126"/>
      <c r="N72" s="2378"/>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row>
    <row r="73" spans="1:230" s="14" customFormat="1" ht="16.5" hidden="1" customHeight="1" thickTop="1">
      <c r="A73" s="104"/>
      <c r="B73" s="2271" t="s">
        <v>3893</v>
      </c>
      <c r="C73" s="2312" t="s">
        <v>5223</v>
      </c>
      <c r="D73" s="1476">
        <v>44163</v>
      </c>
      <c r="E73" s="2273">
        <v>44170</v>
      </c>
      <c r="F73" s="1125" t="s">
        <v>5158</v>
      </c>
      <c r="G73" s="1125" t="s">
        <v>5049</v>
      </c>
      <c r="H73" s="1125">
        <v>44177</v>
      </c>
      <c r="I73" s="1494">
        <f t="shared" ref="I73" si="125">H73+21</f>
        <v>44198</v>
      </c>
      <c r="J73" s="1494">
        <f t="shared" ref="J73" si="126">H73+25</f>
        <v>44202</v>
      </c>
      <c r="K73" s="1494">
        <f t="shared" ref="K73" si="127">H73+27</f>
        <v>44204</v>
      </c>
      <c r="L73" s="1494">
        <f t="shared" ref="L73" si="128">H73+29</f>
        <v>44206</v>
      </c>
      <c r="M73" s="1494">
        <f t="shared" ref="M73" si="129">H73+31</f>
        <v>44208</v>
      </c>
      <c r="N73" s="2378"/>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row>
    <row r="74" spans="1:230" s="14" customFormat="1" ht="16.5" hidden="1" customHeight="1" thickBot="1">
      <c r="A74" s="104"/>
      <c r="B74" s="1477"/>
      <c r="C74" s="1477"/>
      <c r="D74" s="1478"/>
      <c r="E74" s="2305"/>
      <c r="F74" s="1126"/>
      <c r="G74" s="1126"/>
      <c r="H74" s="1126"/>
      <c r="I74" s="1126"/>
      <c r="J74" s="1126"/>
      <c r="K74" s="1126"/>
      <c r="L74" s="1126"/>
      <c r="M74" s="1126"/>
      <c r="N74" s="2378"/>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row>
    <row r="75" spans="1:230" s="14" customFormat="1" ht="16.5" hidden="1" customHeight="1" thickTop="1">
      <c r="A75" s="104"/>
      <c r="B75" s="2312" t="s">
        <v>4188</v>
      </c>
      <c r="C75" s="2312" t="s">
        <v>5224</v>
      </c>
      <c r="D75" s="2272">
        <v>44168</v>
      </c>
      <c r="E75" s="2273">
        <v>44177</v>
      </c>
      <c r="F75" s="1125" t="s">
        <v>5178</v>
      </c>
      <c r="G75" s="1125" t="s">
        <v>4985</v>
      </c>
      <c r="H75" s="1125">
        <v>44184</v>
      </c>
      <c r="I75" s="1494">
        <f t="shared" ref="I75" si="130">H75+21</f>
        <v>44205</v>
      </c>
      <c r="J75" s="1494">
        <f t="shared" ref="J75" si="131">H75+25</f>
        <v>44209</v>
      </c>
      <c r="K75" s="1494">
        <f t="shared" ref="K75" si="132">H75+27</f>
        <v>44211</v>
      </c>
      <c r="L75" s="1494">
        <f t="shared" ref="L75" si="133">H75+29</f>
        <v>44213</v>
      </c>
      <c r="M75" s="1494">
        <f t="shared" ref="M75" si="134">H75+31</f>
        <v>44215</v>
      </c>
      <c r="N75" s="2378"/>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row>
    <row r="76" spans="1:230" s="14" customFormat="1" ht="16.5" hidden="1" customHeight="1" thickBot="1">
      <c r="A76" s="104"/>
      <c r="B76" s="1477"/>
      <c r="C76" s="1477"/>
      <c r="D76" s="1478"/>
      <c r="E76" s="2278"/>
      <c r="F76" s="1126"/>
      <c r="G76" s="1126"/>
      <c r="H76" s="1126"/>
      <c r="I76" s="1126"/>
      <c r="J76" s="1126"/>
      <c r="K76" s="1126"/>
      <c r="L76" s="1126"/>
      <c r="M76" s="1126"/>
      <c r="N76" s="2378"/>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row>
    <row r="77" spans="1:230" s="14" customFormat="1" ht="16.5" hidden="1" customHeight="1" thickTop="1">
      <c r="A77" s="104"/>
      <c r="B77" s="2271" t="s">
        <v>5179</v>
      </c>
      <c r="C77" s="2312" t="s">
        <v>5225</v>
      </c>
      <c r="D77" s="1476">
        <v>44178</v>
      </c>
      <c r="E77" s="2273">
        <v>44187</v>
      </c>
      <c r="F77" s="1125" t="s">
        <v>5161</v>
      </c>
      <c r="G77" s="1125" t="s">
        <v>5226</v>
      </c>
      <c r="H77" s="1125">
        <v>44191</v>
      </c>
      <c r="I77" s="1494">
        <f t="shared" ref="I77" si="135">H77+21</f>
        <v>44212</v>
      </c>
      <c r="J77" s="1494">
        <f t="shared" ref="J77" si="136">H77+25</f>
        <v>44216</v>
      </c>
      <c r="K77" s="1494">
        <f t="shared" ref="K77" si="137">H77+27</f>
        <v>44218</v>
      </c>
      <c r="L77" s="1494">
        <f t="shared" ref="L77" si="138">H77+29</f>
        <v>44220</v>
      </c>
      <c r="M77" s="1494">
        <f t="shared" ref="M77" si="139">H77+31</f>
        <v>44222</v>
      </c>
      <c r="N77" s="2378"/>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row>
    <row r="78" spans="1:230" s="14" customFormat="1" ht="16.5" hidden="1" customHeight="1" thickBot="1">
      <c r="A78" s="104"/>
      <c r="B78" s="1477"/>
      <c r="C78" s="1477"/>
      <c r="D78" s="1478"/>
      <c r="E78" s="2305"/>
      <c r="F78" s="1126"/>
      <c r="G78" s="1126"/>
      <c r="H78" s="1126"/>
      <c r="I78" s="1126"/>
      <c r="J78" s="1126"/>
      <c r="K78" s="1126"/>
      <c r="L78" s="1126"/>
      <c r="M78" s="1126"/>
      <c r="N78" s="2378"/>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row>
    <row r="79" spans="1:230" s="14" customFormat="1" ht="16.5" hidden="1" customHeight="1" thickTop="1">
      <c r="A79" s="104"/>
      <c r="B79" s="2312" t="s">
        <v>5227</v>
      </c>
      <c r="C79" s="2312" t="s">
        <v>5228</v>
      </c>
      <c r="D79" s="2272">
        <v>44182</v>
      </c>
      <c r="E79" s="2273">
        <v>44191</v>
      </c>
      <c r="F79" s="1125" t="s">
        <v>5196</v>
      </c>
      <c r="G79" s="1125" t="s">
        <v>5229</v>
      </c>
      <c r="H79" s="1125">
        <v>44198</v>
      </c>
      <c r="I79" s="1494">
        <f t="shared" ref="I79" si="140">H79+21</f>
        <v>44219</v>
      </c>
      <c r="J79" s="1494">
        <f t="shared" ref="J79" si="141">H79+25</f>
        <v>44223</v>
      </c>
      <c r="K79" s="1494">
        <f t="shared" ref="K79" si="142">H79+27</f>
        <v>44225</v>
      </c>
      <c r="L79" s="1494">
        <f t="shared" ref="L79" si="143">H79+29</f>
        <v>44227</v>
      </c>
      <c r="M79" s="1494">
        <f t="shared" ref="M79" si="144">H79+31</f>
        <v>44229</v>
      </c>
      <c r="N79" s="2378"/>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row>
    <row r="80" spans="1:230" s="14" customFormat="1" ht="16.5" hidden="1" customHeight="1" thickBot="1">
      <c r="A80" s="104"/>
      <c r="B80" s="1477"/>
      <c r="C80" s="1477"/>
      <c r="D80" s="1478"/>
      <c r="E80" s="2278"/>
      <c r="F80" s="1126"/>
      <c r="G80" s="1126"/>
      <c r="H80" s="1126"/>
      <c r="I80" s="1126"/>
      <c r="J80" s="1126"/>
      <c r="K80" s="1126"/>
      <c r="L80" s="1126"/>
      <c r="M80" s="1126"/>
      <c r="N80" s="2378"/>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row>
    <row r="81" spans="1:230" s="14" customFormat="1" ht="16.5" hidden="1" customHeight="1" thickTop="1">
      <c r="A81" s="104"/>
      <c r="B81" s="2271" t="s">
        <v>4580</v>
      </c>
      <c r="C81" s="2312" t="s">
        <v>5230</v>
      </c>
      <c r="D81" s="1476">
        <v>44192</v>
      </c>
      <c r="E81" s="2273">
        <v>43835</v>
      </c>
      <c r="F81" s="1125" t="s">
        <v>4183</v>
      </c>
      <c r="G81" s="1125" t="s">
        <v>5037</v>
      </c>
      <c r="H81" s="1125">
        <v>44205</v>
      </c>
      <c r="I81" s="1494">
        <f t="shared" ref="I81" si="145">H81+21</f>
        <v>44226</v>
      </c>
      <c r="J81" s="1494">
        <f t="shared" ref="J81" si="146">H81+25</f>
        <v>44230</v>
      </c>
      <c r="K81" s="1494">
        <f t="shared" ref="K81" si="147">H81+27</f>
        <v>44232</v>
      </c>
      <c r="L81" s="1494">
        <f t="shared" ref="L81" si="148">H81+29</f>
        <v>44234</v>
      </c>
      <c r="M81" s="1494">
        <f t="shared" ref="M81" si="149">H81+31</f>
        <v>44236</v>
      </c>
      <c r="N81" s="2378"/>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row>
    <row r="82" spans="1:230" s="14" customFormat="1" ht="16.5" hidden="1" customHeight="1" thickBot="1">
      <c r="A82" s="104"/>
      <c r="B82" s="1477"/>
      <c r="C82" s="1477"/>
      <c r="D82" s="1478"/>
      <c r="E82" s="2305"/>
      <c r="F82" s="1126"/>
      <c r="G82" s="1126"/>
      <c r="H82" s="1126"/>
      <c r="I82" s="1126"/>
      <c r="J82" s="1126"/>
      <c r="K82" s="1126"/>
      <c r="L82" s="1126"/>
      <c r="M82" s="1126"/>
      <c r="N82" s="2378"/>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row>
    <row r="83" spans="1:230" s="14" customFormat="1" ht="16.5" hidden="1" customHeight="1" thickTop="1">
      <c r="A83" s="104"/>
      <c r="B83" s="2312" t="s">
        <v>5190</v>
      </c>
      <c r="C83" s="2312" t="s">
        <v>5231</v>
      </c>
      <c r="D83" s="2272">
        <v>44196</v>
      </c>
      <c r="E83" s="2273">
        <v>44205</v>
      </c>
      <c r="F83" s="1125" t="s">
        <v>5173</v>
      </c>
      <c r="G83" s="1125" t="s">
        <v>5082</v>
      </c>
      <c r="H83" s="1125">
        <v>44212</v>
      </c>
      <c r="I83" s="1494">
        <f t="shared" ref="I83" si="150">H83+21</f>
        <v>44233</v>
      </c>
      <c r="J83" s="1494">
        <f t="shared" ref="J83" si="151">H83+25</f>
        <v>44237</v>
      </c>
      <c r="K83" s="1494">
        <f t="shared" ref="K83" si="152">H83+27</f>
        <v>44239</v>
      </c>
      <c r="L83" s="1494">
        <f t="shared" ref="L83" si="153">H83+29</f>
        <v>44241</v>
      </c>
      <c r="M83" s="1494">
        <f t="shared" ref="M83" si="154">H83+31</f>
        <v>44243</v>
      </c>
      <c r="N83" s="2378"/>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row>
    <row r="84" spans="1:230" s="14" customFormat="1" ht="16.5" hidden="1" customHeight="1" thickBot="1">
      <c r="A84" s="104"/>
      <c r="B84" s="1477"/>
      <c r="C84" s="1477"/>
      <c r="D84" s="1478"/>
      <c r="E84" s="2278"/>
      <c r="F84" s="1126"/>
      <c r="G84" s="1126"/>
      <c r="H84" s="1126"/>
      <c r="I84" s="1126"/>
      <c r="J84" s="1126"/>
      <c r="K84" s="1126"/>
      <c r="L84" s="1126"/>
      <c r="M84" s="1126"/>
      <c r="N84" s="2378"/>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row>
    <row r="85" spans="1:230" s="14" customFormat="1" ht="16.5" hidden="1" customHeight="1" thickTop="1">
      <c r="A85" s="104"/>
      <c r="B85" s="2271" t="s">
        <v>5232</v>
      </c>
      <c r="C85" s="2312" t="s">
        <v>5233</v>
      </c>
      <c r="D85" s="1476">
        <v>44203</v>
      </c>
      <c r="E85" s="2273">
        <v>44212</v>
      </c>
      <c r="F85" s="1125" t="s">
        <v>5215</v>
      </c>
      <c r="G85" s="1125" t="s">
        <v>5037</v>
      </c>
      <c r="H85" s="1125">
        <v>44219</v>
      </c>
      <c r="I85" s="1494">
        <f t="shared" ref="I85" si="155">H85+21</f>
        <v>44240</v>
      </c>
      <c r="J85" s="1494">
        <f t="shared" ref="J85" si="156">H85+25</f>
        <v>44244</v>
      </c>
      <c r="K85" s="1494">
        <f t="shared" ref="K85" si="157">H85+27</f>
        <v>44246</v>
      </c>
      <c r="L85" s="1494">
        <f t="shared" ref="L85" si="158">H85+29</f>
        <v>44248</v>
      </c>
      <c r="M85" s="1494">
        <f t="shared" ref="M85" si="159">H85+31</f>
        <v>44250</v>
      </c>
      <c r="N85" s="2378"/>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row>
    <row r="86" spans="1:230" s="14" customFormat="1" ht="16.5" hidden="1" customHeight="1" thickBot="1">
      <c r="A86" s="104"/>
      <c r="B86" s="1477"/>
      <c r="C86" s="1477"/>
      <c r="D86" s="1478"/>
      <c r="E86" s="2305"/>
      <c r="F86" s="1126"/>
      <c r="G86" s="1126"/>
      <c r="H86" s="1126"/>
      <c r="I86" s="1126"/>
      <c r="J86" s="1126"/>
      <c r="K86" s="1126"/>
      <c r="L86" s="1126"/>
      <c r="M86" s="1126"/>
      <c r="N86" s="2378"/>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row>
    <row r="87" spans="1:230" s="14" customFormat="1" ht="16.5" hidden="1" customHeight="1" thickTop="1">
      <c r="A87" s="104"/>
      <c r="B87" s="2312" t="s">
        <v>3880</v>
      </c>
      <c r="C87" s="2312" t="s">
        <v>5234</v>
      </c>
      <c r="D87" s="2272">
        <v>44214</v>
      </c>
      <c r="E87" s="2273">
        <v>44224</v>
      </c>
      <c r="F87" s="1125" t="s">
        <v>5181</v>
      </c>
      <c r="G87" s="1125" t="s">
        <v>5207</v>
      </c>
      <c r="H87" s="1125">
        <v>44226</v>
      </c>
      <c r="I87" s="1494">
        <f t="shared" ref="I87" si="160">H87+21</f>
        <v>44247</v>
      </c>
      <c r="J87" s="1494">
        <f t="shared" ref="J87" si="161">H87+25</f>
        <v>44251</v>
      </c>
      <c r="K87" s="1494">
        <f t="shared" ref="K87" si="162">H87+27</f>
        <v>44253</v>
      </c>
      <c r="L87" s="1494">
        <f t="shared" ref="L87" si="163">H87+29</f>
        <v>44255</v>
      </c>
      <c r="M87" s="1494">
        <f t="shared" ref="M87" si="164">H87+31</f>
        <v>44257</v>
      </c>
      <c r="N87" s="2378"/>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row>
    <row r="88" spans="1:230" s="14" customFormat="1" ht="16.5" hidden="1" customHeight="1" thickBot="1">
      <c r="A88" s="104"/>
      <c r="B88" s="1477"/>
      <c r="C88" s="1477"/>
      <c r="D88" s="1478"/>
      <c r="E88" s="2278"/>
      <c r="F88" s="1126"/>
      <c r="G88" s="1126"/>
      <c r="H88" s="1126"/>
      <c r="I88" s="1126"/>
      <c r="J88" s="1126"/>
      <c r="K88" s="1126"/>
      <c r="L88" s="1126"/>
      <c r="M88" s="1126"/>
      <c r="N88" s="2378"/>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row>
    <row r="89" spans="1:230" s="14" customFormat="1" ht="16.5" hidden="1" customHeight="1" thickTop="1">
      <c r="A89" s="104"/>
      <c r="B89" s="2271" t="s">
        <v>3339</v>
      </c>
      <c r="C89" s="2312" t="s">
        <v>5235</v>
      </c>
      <c r="D89" s="1476">
        <v>44218</v>
      </c>
      <c r="E89" s="2273">
        <v>44228</v>
      </c>
      <c r="F89" s="1125" t="s">
        <v>5185</v>
      </c>
      <c r="G89" s="1125" t="s">
        <v>5058</v>
      </c>
      <c r="H89" s="1125">
        <v>44233</v>
      </c>
      <c r="I89" s="1494">
        <f t="shared" ref="I89" si="165">H89+21</f>
        <v>44254</v>
      </c>
      <c r="J89" s="1494">
        <f t="shared" ref="J89" si="166">H89+25</f>
        <v>44258</v>
      </c>
      <c r="K89" s="1494">
        <f t="shared" ref="K89" si="167">H89+27</f>
        <v>44260</v>
      </c>
      <c r="L89" s="1494">
        <f t="shared" ref="L89" si="168">H89+29</f>
        <v>44262</v>
      </c>
      <c r="M89" s="1494">
        <f t="shared" ref="M89" si="169">H89+31</f>
        <v>44264</v>
      </c>
      <c r="N89" s="2378"/>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row>
    <row r="90" spans="1:230" s="14" customFormat="1" ht="16.5" hidden="1" customHeight="1" thickBot="1">
      <c r="A90" s="104"/>
      <c r="B90" s="1477"/>
      <c r="C90" s="1477"/>
      <c r="D90" s="1478"/>
      <c r="E90" s="2305"/>
      <c r="F90" s="1126"/>
      <c r="G90" s="1126"/>
      <c r="H90" s="1126"/>
      <c r="I90" s="1126"/>
      <c r="J90" s="1126"/>
      <c r="K90" s="1126"/>
      <c r="L90" s="1126"/>
      <c r="M90" s="1126"/>
      <c r="N90" s="2378"/>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row>
    <row r="91" spans="1:230" s="14" customFormat="1" ht="16.5" hidden="1" customHeight="1" thickTop="1">
      <c r="A91" s="104"/>
      <c r="B91" s="2312"/>
      <c r="C91" s="2312"/>
      <c r="D91" s="2272"/>
      <c r="E91" s="2273"/>
      <c r="F91" s="1125" t="s">
        <v>5168</v>
      </c>
      <c r="G91" s="1125" t="s">
        <v>4971</v>
      </c>
      <c r="H91" s="1125">
        <v>44240</v>
      </c>
      <c r="I91" s="1494">
        <f t="shared" ref="I91" si="170">H91+21</f>
        <v>44261</v>
      </c>
      <c r="J91" s="1494">
        <f t="shared" ref="J91" si="171">H91+25</f>
        <v>44265</v>
      </c>
      <c r="K91" s="1494">
        <f t="shared" ref="K91" si="172">H91+27</f>
        <v>44267</v>
      </c>
      <c r="L91" s="1494">
        <f t="shared" ref="L91" si="173">H91+29</f>
        <v>44269</v>
      </c>
      <c r="M91" s="1494">
        <f t="shared" ref="M91" si="174">H91+31</f>
        <v>44271</v>
      </c>
      <c r="N91" s="2378"/>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row>
    <row r="92" spans="1:230" s="14" customFormat="1" ht="16.5" hidden="1" customHeight="1" thickBot="1">
      <c r="A92" s="104"/>
      <c r="B92" s="1477"/>
      <c r="C92" s="1477"/>
      <c r="D92" s="1478"/>
      <c r="E92" s="2278"/>
      <c r="F92" s="1126"/>
      <c r="G92" s="1126"/>
      <c r="H92" s="1126"/>
      <c r="I92" s="1126"/>
      <c r="J92" s="1126"/>
      <c r="K92" s="1126"/>
      <c r="L92" s="1126"/>
      <c r="M92" s="1126"/>
      <c r="N92" s="2378"/>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row>
    <row r="93" spans="1:230" s="14" customFormat="1" ht="16.5" hidden="1" customHeight="1" thickTop="1" thickBot="1">
      <c r="A93" s="104"/>
      <c r="B93" s="2312" t="s">
        <v>3752</v>
      </c>
      <c r="C93" s="2312" t="s">
        <v>5236</v>
      </c>
      <c r="D93" s="2272">
        <v>44231</v>
      </c>
      <c r="E93" s="2273">
        <v>44242</v>
      </c>
      <c r="F93" s="1125" t="s">
        <v>5158</v>
      </c>
      <c r="G93" s="1125" t="s">
        <v>5058</v>
      </c>
      <c r="H93" s="1125">
        <v>44247</v>
      </c>
      <c r="I93" s="1494">
        <f t="shared" ref="I93" si="175">H93+21</f>
        <v>44268</v>
      </c>
      <c r="J93" s="1494">
        <f t="shared" ref="J93" si="176">H93+25</f>
        <v>44272</v>
      </c>
      <c r="K93" s="1494">
        <f t="shared" ref="K93" si="177">H93+27</f>
        <v>44274</v>
      </c>
      <c r="L93" s="1494">
        <f t="shared" ref="L93" si="178">H93+29</f>
        <v>44276</v>
      </c>
      <c r="M93" s="1494">
        <f t="shared" ref="M93" si="179">H93+31</f>
        <v>44278</v>
      </c>
      <c r="N93" s="2378"/>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row>
    <row r="94" spans="1:230" s="14" customFormat="1" ht="16.5" hidden="1" customHeight="1" thickTop="1" thickBot="1">
      <c r="A94" s="104"/>
      <c r="B94" s="2271" t="s">
        <v>4472</v>
      </c>
      <c r="C94" s="2312" t="s">
        <v>5237</v>
      </c>
      <c r="D94" s="1476">
        <v>44234</v>
      </c>
      <c r="E94" s="2273">
        <v>44245</v>
      </c>
      <c r="F94" s="1126"/>
      <c r="G94" s="1126"/>
      <c r="H94" s="1126"/>
      <c r="I94" s="1126"/>
      <c r="J94" s="1126"/>
      <c r="K94" s="1126"/>
      <c r="L94" s="1126"/>
      <c r="M94" s="1126"/>
      <c r="N94" s="2378"/>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row>
    <row r="95" spans="1:230" s="14" customFormat="1" ht="16.5" hidden="1" customHeight="1" thickTop="1" thickBot="1">
      <c r="A95" s="104"/>
      <c r="B95" s="2381" t="s">
        <v>4193</v>
      </c>
      <c r="C95" s="2381" t="s">
        <v>1970</v>
      </c>
      <c r="D95" s="2272">
        <v>44238</v>
      </c>
      <c r="E95" s="2273">
        <v>44247</v>
      </c>
      <c r="F95" s="1125" t="s">
        <v>5178</v>
      </c>
      <c r="G95" s="1125" t="s">
        <v>5238</v>
      </c>
      <c r="H95" s="1125">
        <v>44254</v>
      </c>
      <c r="I95" s="1169">
        <f t="shared" ref="I95" si="180">H95+21</f>
        <v>44275</v>
      </c>
      <c r="J95" s="1169">
        <f t="shared" ref="J95" si="181">H95+25</f>
        <v>44279</v>
      </c>
      <c r="K95" s="1169">
        <f t="shared" ref="K95" si="182">H95+27</f>
        <v>44281</v>
      </c>
      <c r="L95" s="1169">
        <f t="shared" ref="L95" si="183">H95+29</f>
        <v>44283</v>
      </c>
      <c r="M95" s="1169">
        <f t="shared" ref="M95" si="184">H95+31</f>
        <v>44285</v>
      </c>
      <c r="N95" s="2378"/>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row>
    <row r="96" spans="1:230" s="14" customFormat="1" ht="16.5" hidden="1" customHeight="1" thickTop="1" thickBot="1">
      <c r="A96" s="104"/>
      <c r="B96" s="1477" t="s">
        <v>5239</v>
      </c>
      <c r="C96" s="1477" t="s">
        <v>5240</v>
      </c>
      <c r="D96" s="2272">
        <v>44238</v>
      </c>
      <c r="E96" s="2273">
        <v>44249</v>
      </c>
      <c r="F96" s="1126"/>
      <c r="G96" s="1126"/>
      <c r="H96" s="1126"/>
      <c r="I96" s="1236"/>
      <c r="J96" s="1236"/>
      <c r="K96" s="1236"/>
      <c r="L96" s="1236"/>
      <c r="M96" s="1236"/>
      <c r="N96" s="2378"/>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row>
    <row r="97" spans="1:230" s="14" customFormat="1" ht="16.5" hidden="1" customHeight="1" thickTop="1">
      <c r="A97" s="104"/>
      <c r="B97" s="2312" t="s">
        <v>5220</v>
      </c>
      <c r="C97" s="2312" t="s">
        <v>5241</v>
      </c>
      <c r="D97" s="1476">
        <v>44248</v>
      </c>
      <c r="E97" s="2273">
        <v>44254</v>
      </c>
      <c r="F97" s="1125" t="s">
        <v>5242</v>
      </c>
      <c r="G97" s="1125" t="s">
        <v>5108</v>
      </c>
      <c r="H97" s="1125">
        <v>44261</v>
      </c>
      <c r="I97" s="1494">
        <f t="shared" ref="I97" si="185">H97+21</f>
        <v>44282</v>
      </c>
      <c r="J97" s="1494">
        <f t="shared" ref="J97" si="186">H97+25</f>
        <v>44286</v>
      </c>
      <c r="K97" s="1494">
        <f t="shared" ref="K97" si="187">H97+27</f>
        <v>44288</v>
      </c>
      <c r="L97" s="1494">
        <f t="shared" ref="L97" si="188">H97+29</f>
        <v>44290</v>
      </c>
      <c r="M97" s="1494">
        <f t="shared" ref="M97" si="189">H97+31</f>
        <v>44292</v>
      </c>
      <c r="N97" s="2378"/>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row>
    <row r="98" spans="1:230" s="14" customFormat="1" ht="21.75" hidden="1" customHeight="1" thickBot="1">
      <c r="A98" s="104"/>
      <c r="B98" s="1477"/>
      <c r="C98" s="1477"/>
      <c r="D98" s="1478"/>
      <c r="E98" s="2305"/>
      <c r="F98" s="1126"/>
      <c r="G98" s="1126"/>
      <c r="H98" s="1126"/>
      <c r="I98" s="1126"/>
      <c r="J98" s="1126"/>
      <c r="K98" s="1126"/>
      <c r="L98" s="1126"/>
      <c r="M98" s="1126"/>
      <c r="N98" s="2378"/>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row>
    <row r="99" spans="1:230" s="14" customFormat="1" ht="16.5" hidden="1" customHeight="1" thickTop="1">
      <c r="A99" s="104"/>
      <c r="B99" s="2271" t="s">
        <v>3889</v>
      </c>
      <c r="C99" s="2312" t="s">
        <v>5243</v>
      </c>
      <c r="D99" s="2272">
        <v>44253</v>
      </c>
      <c r="E99" s="2273">
        <v>44262</v>
      </c>
      <c r="F99" s="1125" t="s">
        <v>5161</v>
      </c>
      <c r="G99" s="1125" t="s">
        <v>5244</v>
      </c>
      <c r="H99" s="1125">
        <v>44268</v>
      </c>
      <c r="I99" s="1494">
        <f t="shared" ref="I99" si="190">H99+21</f>
        <v>44289</v>
      </c>
      <c r="J99" s="1494">
        <f t="shared" ref="J99" si="191">H99+25</f>
        <v>44293</v>
      </c>
      <c r="K99" s="1494">
        <f t="shared" ref="K99" si="192">H99+27</f>
        <v>44295</v>
      </c>
      <c r="L99" s="1494">
        <f t="shared" ref="L99" si="193">H99+29</f>
        <v>44297</v>
      </c>
      <c r="M99" s="1494">
        <f t="shared" ref="M99" si="194">H99+31</f>
        <v>44299</v>
      </c>
      <c r="N99" s="2378"/>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row>
    <row r="100" spans="1:230" s="14" customFormat="1" ht="16.5" hidden="1" customHeight="1" thickBot="1">
      <c r="A100" s="104"/>
      <c r="B100" s="1477"/>
      <c r="C100" s="1477"/>
      <c r="D100" s="1478"/>
      <c r="E100" s="2278"/>
      <c r="F100" s="1126"/>
      <c r="G100" s="1126"/>
      <c r="H100" s="1126"/>
      <c r="I100" s="1126"/>
      <c r="J100" s="1126"/>
      <c r="K100" s="1126"/>
      <c r="L100" s="1126"/>
      <c r="M100" s="1126"/>
      <c r="N100" s="2378"/>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row>
    <row r="101" spans="1:230" s="14" customFormat="1" ht="16.5" hidden="1" customHeight="1" thickTop="1">
      <c r="A101" s="104"/>
      <c r="B101" s="2312" t="s">
        <v>3893</v>
      </c>
      <c r="C101" s="2312" t="s">
        <v>5245</v>
      </c>
      <c r="D101" s="1476">
        <v>44259</v>
      </c>
      <c r="E101" s="2273">
        <v>44268</v>
      </c>
      <c r="F101" s="1125" t="s">
        <v>4183</v>
      </c>
      <c r="G101" s="1125" t="s">
        <v>5047</v>
      </c>
      <c r="H101" s="1125">
        <v>44275</v>
      </c>
      <c r="I101" s="1494">
        <f t="shared" ref="I101" si="195">H101+21</f>
        <v>44296</v>
      </c>
      <c r="J101" s="1494">
        <f t="shared" ref="J101" si="196">H101+25</f>
        <v>44300</v>
      </c>
      <c r="K101" s="1494">
        <f t="shared" ref="K101" si="197">H101+27</f>
        <v>44302</v>
      </c>
      <c r="L101" s="1494">
        <f t="shared" ref="L101" si="198">H101+29</f>
        <v>44304</v>
      </c>
      <c r="M101" s="1494">
        <f t="shared" ref="M101" si="199">H101+31</f>
        <v>44306</v>
      </c>
      <c r="N101" s="2378"/>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row>
    <row r="102" spans="1:230" s="14" customFormat="1" ht="21.75" hidden="1" customHeight="1" thickBot="1">
      <c r="A102" s="104"/>
      <c r="B102" s="1477"/>
      <c r="C102" s="1477"/>
      <c r="D102" s="1478"/>
      <c r="E102" s="2305"/>
      <c r="F102" s="1126"/>
      <c r="G102" s="1126"/>
      <c r="H102" s="1126"/>
      <c r="I102" s="1126"/>
      <c r="J102" s="1126"/>
      <c r="K102" s="1126"/>
      <c r="L102" s="1126"/>
      <c r="M102" s="1126"/>
      <c r="N102" s="2378"/>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row>
    <row r="103" spans="1:230" s="14" customFormat="1" ht="16.5" hidden="1" customHeight="1" thickTop="1">
      <c r="A103" s="104"/>
      <c r="B103" s="2312" t="s">
        <v>4188</v>
      </c>
      <c r="C103" s="2312" t="s">
        <v>5246</v>
      </c>
      <c r="D103" s="2272">
        <v>44266</v>
      </c>
      <c r="E103" s="2273">
        <v>44276</v>
      </c>
      <c r="F103" s="1125" t="s">
        <v>5173</v>
      </c>
      <c r="G103" s="1125" t="s">
        <v>4971</v>
      </c>
      <c r="H103" s="1125">
        <v>44282</v>
      </c>
      <c r="I103" s="1494">
        <f t="shared" ref="I103" si="200">H103+21</f>
        <v>44303</v>
      </c>
      <c r="J103" s="1494">
        <f t="shared" ref="J103" si="201">H103+25</f>
        <v>44307</v>
      </c>
      <c r="K103" s="1494">
        <f t="shared" ref="K103" si="202">H103+27</f>
        <v>44309</v>
      </c>
      <c r="L103" s="1494">
        <f t="shared" ref="L103" si="203">H103+29</f>
        <v>44311</v>
      </c>
      <c r="M103" s="1494">
        <f t="shared" ref="M103" si="204">H103+31</f>
        <v>44313</v>
      </c>
      <c r="N103" s="2378"/>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row>
    <row r="104" spans="1:230" s="14" customFormat="1" ht="16.5" hidden="1" customHeight="1" thickBot="1">
      <c r="A104" s="104"/>
      <c r="B104" s="1477"/>
      <c r="C104" s="1477"/>
      <c r="D104" s="1478"/>
      <c r="E104" s="2278"/>
      <c r="F104" s="1126"/>
      <c r="G104" s="1126"/>
      <c r="H104" s="1126"/>
      <c r="I104" s="1126"/>
      <c r="J104" s="1126"/>
      <c r="K104" s="1126"/>
      <c r="L104" s="1126"/>
      <c r="M104" s="1126"/>
      <c r="N104" s="2378"/>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row>
    <row r="105" spans="1:230" s="14" customFormat="1" ht="16.5" hidden="1" customHeight="1" thickTop="1">
      <c r="A105" s="104"/>
      <c r="B105" s="2271" t="s">
        <v>5179</v>
      </c>
      <c r="C105" s="2312" t="s">
        <v>5247</v>
      </c>
      <c r="D105" s="1476">
        <v>44277</v>
      </c>
      <c r="E105" s="2273">
        <v>44286</v>
      </c>
      <c r="F105" s="1125" t="s">
        <v>5196</v>
      </c>
      <c r="G105" s="1125" t="s">
        <v>5248</v>
      </c>
      <c r="H105" s="1125">
        <v>44289</v>
      </c>
      <c r="I105" s="1494">
        <f t="shared" ref="I105" si="205">H105+21</f>
        <v>44310</v>
      </c>
      <c r="J105" s="1494">
        <f t="shared" ref="J105" si="206">H105+25</f>
        <v>44314</v>
      </c>
      <c r="K105" s="1494">
        <f t="shared" ref="K105" si="207">H105+27</f>
        <v>44316</v>
      </c>
      <c r="L105" s="1494">
        <f t="shared" ref="L105" si="208">H105+29</f>
        <v>44318</v>
      </c>
      <c r="M105" s="1494">
        <f t="shared" ref="M105" si="209">H105+31</f>
        <v>44320</v>
      </c>
      <c r="N105" s="2378"/>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row>
    <row r="106" spans="1:230" s="14" customFormat="1" ht="16.5" hidden="1" customHeight="1" thickBot="1">
      <c r="A106" s="104"/>
      <c r="B106" s="1477"/>
      <c r="C106" s="1477"/>
      <c r="D106" s="1478"/>
      <c r="E106" s="2305"/>
      <c r="F106" s="1126"/>
      <c r="G106" s="1126"/>
      <c r="H106" s="1126"/>
      <c r="I106" s="1126"/>
      <c r="J106" s="1126"/>
      <c r="K106" s="1126"/>
      <c r="L106" s="1126"/>
      <c r="M106" s="1126"/>
      <c r="N106" s="2378"/>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row>
    <row r="107" spans="1:230" s="14" customFormat="1" ht="16.5" hidden="1" customHeight="1" thickTop="1">
      <c r="A107" s="104"/>
      <c r="B107" s="2312" t="s">
        <v>5227</v>
      </c>
      <c r="C107" s="2312" t="s">
        <v>5249</v>
      </c>
      <c r="D107" s="2272">
        <v>44280</v>
      </c>
      <c r="E107" s="2273">
        <v>44289</v>
      </c>
      <c r="F107" s="1125" t="s">
        <v>5215</v>
      </c>
      <c r="G107" s="1125" t="s">
        <v>5047</v>
      </c>
      <c r="H107" s="1125">
        <v>44296</v>
      </c>
      <c r="I107" s="1494">
        <f t="shared" ref="I107" si="210">H107+21</f>
        <v>44317</v>
      </c>
      <c r="J107" s="1494">
        <f t="shared" ref="J107" si="211">H107+25</f>
        <v>44321</v>
      </c>
      <c r="K107" s="1494">
        <f t="shared" ref="K107" si="212">H107+27</f>
        <v>44323</v>
      </c>
      <c r="L107" s="1494">
        <f t="shared" ref="L107" si="213">H107+29</f>
        <v>44325</v>
      </c>
      <c r="M107" s="1494">
        <f t="shared" ref="M107" si="214">H107+31</f>
        <v>44327</v>
      </c>
      <c r="N107" s="2378"/>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row>
    <row r="108" spans="1:230" s="14" customFormat="1" ht="16.5" hidden="1" customHeight="1" thickBot="1">
      <c r="A108" s="104"/>
      <c r="B108" s="1477"/>
      <c r="C108" s="1477"/>
      <c r="D108" s="1478"/>
      <c r="E108" s="2278"/>
      <c r="F108" s="1126"/>
      <c r="G108" s="1126"/>
      <c r="H108" s="1126"/>
      <c r="I108" s="1126"/>
      <c r="J108" s="1126"/>
      <c r="K108" s="1126"/>
      <c r="L108" s="1126"/>
      <c r="M108" s="1126"/>
      <c r="N108" s="2378"/>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row>
    <row r="109" spans="1:230" s="14" customFormat="1" ht="16.5" hidden="1" customHeight="1" thickTop="1">
      <c r="A109" s="104"/>
      <c r="B109" s="2271" t="s">
        <v>5250</v>
      </c>
      <c r="C109" s="2312" t="s">
        <v>5251</v>
      </c>
      <c r="D109" s="1476">
        <v>44288</v>
      </c>
      <c r="E109" s="2273">
        <v>44296</v>
      </c>
      <c r="F109" s="1125" t="s">
        <v>5185</v>
      </c>
      <c r="G109" s="1125" t="s">
        <v>5071</v>
      </c>
      <c r="H109" s="1125">
        <v>44303</v>
      </c>
      <c r="I109" s="1494">
        <f t="shared" ref="I109" si="215">H109+21</f>
        <v>44324</v>
      </c>
      <c r="J109" s="1494">
        <f t="shared" ref="J109" si="216">H109+25</f>
        <v>44328</v>
      </c>
      <c r="K109" s="1494">
        <f t="shared" ref="K109" si="217">H109+27</f>
        <v>44330</v>
      </c>
      <c r="L109" s="1494">
        <f t="shared" ref="L109" si="218">H109+29</f>
        <v>44332</v>
      </c>
      <c r="M109" s="1494">
        <f t="shared" ref="M109" si="219">H109+31</f>
        <v>44334</v>
      </c>
      <c r="N109" s="2378"/>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row>
    <row r="110" spans="1:230" s="14" customFormat="1" ht="16.5" hidden="1" customHeight="1" thickBot="1">
      <c r="A110" s="104"/>
      <c r="B110" s="1477"/>
      <c r="C110" s="1477"/>
      <c r="D110" s="1478"/>
      <c r="E110" s="2305"/>
      <c r="F110" s="1126"/>
      <c r="G110" s="1126"/>
      <c r="H110" s="1126"/>
      <c r="I110" s="1126"/>
      <c r="J110" s="1126"/>
      <c r="K110" s="1126"/>
      <c r="L110" s="1126"/>
      <c r="M110" s="1126"/>
      <c r="N110" s="2378"/>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row>
    <row r="111" spans="1:230" s="14" customFormat="1" ht="16.5" hidden="1" customHeight="1" thickTop="1">
      <c r="A111" s="104"/>
      <c r="B111" s="2312" t="s">
        <v>5252</v>
      </c>
      <c r="C111" s="2312" t="s">
        <v>5253</v>
      </c>
      <c r="D111" s="2272">
        <v>44295</v>
      </c>
      <c r="E111" s="2273">
        <v>44303</v>
      </c>
      <c r="F111" s="1125" t="s">
        <v>5168</v>
      </c>
      <c r="G111" s="1125" t="s">
        <v>4985</v>
      </c>
      <c r="H111" s="1125">
        <v>44310</v>
      </c>
      <c r="I111" s="1494">
        <f t="shared" ref="I111" si="220">H111+21</f>
        <v>44331</v>
      </c>
      <c r="J111" s="1494">
        <f t="shared" ref="J111" si="221">H111+25</f>
        <v>44335</v>
      </c>
      <c r="K111" s="1494">
        <f t="shared" ref="K111" si="222">H111+27</f>
        <v>44337</v>
      </c>
      <c r="L111" s="1494">
        <f t="shared" ref="L111" si="223">H111+29</f>
        <v>44339</v>
      </c>
      <c r="M111" s="1494">
        <f t="shared" ref="M111" si="224">H111+31</f>
        <v>44341</v>
      </c>
      <c r="N111" s="2378"/>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row>
    <row r="112" spans="1:230" s="14" customFormat="1" ht="16.5" hidden="1" customHeight="1" thickBot="1">
      <c r="A112" s="104"/>
      <c r="B112" s="1477"/>
      <c r="C112" s="1477"/>
      <c r="D112" s="1478"/>
      <c r="E112" s="2278"/>
      <c r="F112" s="1126"/>
      <c r="G112" s="1126"/>
      <c r="H112" s="1126"/>
      <c r="I112" s="1126"/>
      <c r="J112" s="1126"/>
      <c r="K112" s="1126"/>
      <c r="L112" s="1126"/>
      <c r="M112" s="1126"/>
      <c r="N112" s="2378"/>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row>
    <row r="113" spans="1:230" s="14" customFormat="1" ht="16.5" hidden="1" customHeight="1" thickTop="1">
      <c r="A113" s="104"/>
      <c r="B113" s="2271" t="s">
        <v>5232</v>
      </c>
      <c r="C113" s="2312" t="s">
        <v>5254</v>
      </c>
      <c r="D113" s="1476">
        <v>44303</v>
      </c>
      <c r="E113" s="2273">
        <v>44312</v>
      </c>
      <c r="F113" s="1125" t="s">
        <v>5158</v>
      </c>
      <c r="G113" s="1125" t="s">
        <v>5071</v>
      </c>
      <c r="H113" s="1125">
        <v>44317</v>
      </c>
      <c r="I113" s="1494">
        <f t="shared" ref="I113" si="225">H113+21</f>
        <v>44338</v>
      </c>
      <c r="J113" s="1494">
        <f t="shared" ref="J113" si="226">H113+25</f>
        <v>44342</v>
      </c>
      <c r="K113" s="1494">
        <f t="shared" ref="K113" si="227">H113+27</f>
        <v>44344</v>
      </c>
      <c r="L113" s="1494">
        <f t="shared" ref="L113" si="228">H113+29</f>
        <v>44346</v>
      </c>
      <c r="M113" s="1494">
        <f t="shared" ref="M113" si="229">H113+31</f>
        <v>44348</v>
      </c>
      <c r="N113" s="2378"/>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row>
    <row r="114" spans="1:230" s="14" customFormat="1" ht="16.5" hidden="1" customHeight="1" thickBot="1">
      <c r="A114" s="104"/>
      <c r="B114" s="1477"/>
      <c r="C114" s="1477"/>
      <c r="D114" s="1478"/>
      <c r="E114" s="2305"/>
      <c r="F114" s="1126"/>
      <c r="G114" s="1126"/>
      <c r="H114" s="1126"/>
      <c r="I114" s="1126"/>
      <c r="J114" s="1126"/>
      <c r="K114" s="1126"/>
      <c r="L114" s="1126"/>
      <c r="M114" s="1126"/>
      <c r="N114" s="2378"/>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row>
    <row r="115" spans="1:230" s="14" customFormat="1" ht="16.5" hidden="1" customHeight="1" thickTop="1">
      <c r="A115" s="104"/>
      <c r="B115" s="2312" t="s">
        <v>3880</v>
      </c>
      <c r="C115" s="2312" t="s">
        <v>5255</v>
      </c>
      <c r="D115" s="2272">
        <v>44308</v>
      </c>
      <c r="E115" s="2273">
        <v>44317</v>
      </c>
      <c r="F115" s="1125" t="s">
        <v>5178</v>
      </c>
      <c r="G115" s="1125" t="s">
        <v>5108</v>
      </c>
      <c r="H115" s="1125">
        <v>44324</v>
      </c>
      <c r="I115" s="1494">
        <f t="shared" ref="I115" si="230">H115+21</f>
        <v>44345</v>
      </c>
      <c r="J115" s="1494">
        <f t="shared" ref="J115" si="231">H115+25</f>
        <v>44349</v>
      </c>
      <c r="K115" s="1494">
        <f t="shared" ref="K115" si="232">H115+27</f>
        <v>44351</v>
      </c>
      <c r="L115" s="1494">
        <f t="shared" ref="L115" si="233">H115+29</f>
        <v>44353</v>
      </c>
      <c r="M115" s="1494">
        <f t="shared" ref="M115" si="234">H115+31</f>
        <v>44355</v>
      </c>
      <c r="N115" s="2378"/>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row>
    <row r="116" spans="1:230" s="14" customFormat="1" ht="16.5" hidden="1" customHeight="1" thickBot="1">
      <c r="A116" s="104"/>
      <c r="B116" s="1477"/>
      <c r="C116" s="1477"/>
      <c r="D116" s="1478"/>
      <c r="E116" s="2278"/>
      <c r="F116" s="1126"/>
      <c r="G116" s="1126"/>
      <c r="H116" s="1126"/>
      <c r="I116" s="1126"/>
      <c r="J116" s="1126"/>
      <c r="K116" s="1126"/>
      <c r="L116" s="1126"/>
      <c r="M116" s="1126"/>
      <c r="N116" s="2378"/>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row>
    <row r="117" spans="1:230" s="14" customFormat="1" ht="16.5" hidden="1" customHeight="1" thickTop="1">
      <c r="A117" s="104"/>
      <c r="B117" s="2271" t="s">
        <v>3885</v>
      </c>
      <c r="C117" s="2312" t="s">
        <v>5256</v>
      </c>
      <c r="D117" s="1476">
        <v>44318</v>
      </c>
      <c r="E117" s="2273">
        <v>44327</v>
      </c>
      <c r="F117" s="1125" t="s">
        <v>5242</v>
      </c>
      <c r="G117" s="1125" t="s">
        <v>5121</v>
      </c>
      <c r="H117" s="1125">
        <v>44331</v>
      </c>
      <c r="I117" s="1494">
        <f t="shared" ref="I117" si="235">H117+21</f>
        <v>44352</v>
      </c>
      <c r="J117" s="1494">
        <f t="shared" ref="J117" si="236">H117+25</f>
        <v>44356</v>
      </c>
      <c r="K117" s="1494">
        <f t="shared" ref="K117" si="237">H117+27</f>
        <v>44358</v>
      </c>
      <c r="L117" s="1494">
        <f t="shared" ref="L117" si="238">H117+29</f>
        <v>44360</v>
      </c>
      <c r="M117" s="1494">
        <f t="shared" ref="M117" si="239">H117+31</f>
        <v>44362</v>
      </c>
      <c r="N117" s="2378"/>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row>
    <row r="118" spans="1:230" s="14" customFormat="1" ht="16.5" hidden="1" customHeight="1" thickBot="1">
      <c r="A118" s="104"/>
      <c r="B118" s="1477"/>
      <c r="C118" s="1477"/>
      <c r="D118" s="1478"/>
      <c r="E118" s="2305"/>
      <c r="F118" s="1126"/>
      <c r="G118" s="1126"/>
      <c r="H118" s="1126"/>
      <c r="I118" s="1126"/>
      <c r="J118" s="1126"/>
      <c r="K118" s="1126"/>
      <c r="L118" s="1126"/>
      <c r="M118" s="1126"/>
      <c r="N118" s="2378"/>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row>
    <row r="119" spans="1:230" s="14" customFormat="1" ht="16.5" hidden="1" customHeight="1" thickTop="1">
      <c r="A119" s="104"/>
      <c r="B119" s="2312" t="s">
        <v>5217</v>
      </c>
      <c r="C119" s="2312" t="s">
        <v>5257</v>
      </c>
      <c r="D119" s="2272">
        <v>44322</v>
      </c>
      <c r="E119" s="2273">
        <v>44331</v>
      </c>
      <c r="F119" s="1125" t="s">
        <v>5161</v>
      </c>
      <c r="G119" s="1125" t="s">
        <v>5258</v>
      </c>
      <c r="H119" s="1125">
        <v>44338</v>
      </c>
      <c r="I119" s="1494">
        <f t="shared" ref="I119" si="240">H119+21</f>
        <v>44359</v>
      </c>
      <c r="J119" s="1494">
        <f t="shared" ref="J119" si="241">H119+25</f>
        <v>44363</v>
      </c>
      <c r="K119" s="1494">
        <f t="shared" ref="K119" si="242">H119+27</f>
        <v>44365</v>
      </c>
      <c r="L119" s="1494">
        <f t="shared" ref="L119" si="243">H119+29</f>
        <v>44367</v>
      </c>
      <c r="M119" s="1494">
        <f t="shared" ref="M119" si="244">H119+31</f>
        <v>44369</v>
      </c>
      <c r="N119" s="2378"/>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row>
    <row r="120" spans="1:230" s="14" customFormat="1" ht="16.5" hidden="1" customHeight="1" thickBot="1">
      <c r="A120" s="104"/>
      <c r="B120" s="1477"/>
      <c r="C120" s="1477"/>
      <c r="D120" s="1478"/>
      <c r="E120" s="2278"/>
      <c r="F120" s="1126"/>
      <c r="G120" s="1126"/>
      <c r="H120" s="1126"/>
      <c r="I120" s="1126"/>
      <c r="J120" s="1126"/>
      <c r="K120" s="1126"/>
      <c r="L120" s="1126"/>
      <c r="M120" s="1126"/>
      <c r="N120" s="2378"/>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row>
    <row r="121" spans="1:230" s="14" customFormat="1" ht="16.5" hidden="1" customHeight="1" thickTop="1">
      <c r="A121" s="104"/>
      <c r="B121" s="2271" t="s">
        <v>4472</v>
      </c>
      <c r="C121" s="2312" t="s">
        <v>1426</v>
      </c>
      <c r="D121" s="1476">
        <v>44333</v>
      </c>
      <c r="E121" s="2273">
        <v>44342</v>
      </c>
      <c r="F121" s="1125" t="s">
        <v>5259</v>
      </c>
      <c r="G121" s="1125" t="s">
        <v>5006</v>
      </c>
      <c r="H121" s="1125">
        <v>44345</v>
      </c>
      <c r="I121" s="1494">
        <f t="shared" ref="I121" si="245">H121+21</f>
        <v>44366</v>
      </c>
      <c r="J121" s="1494">
        <f t="shared" ref="J121" si="246">H121+25</f>
        <v>44370</v>
      </c>
      <c r="K121" s="1494">
        <f t="shared" ref="K121" si="247">H121+27</f>
        <v>44372</v>
      </c>
      <c r="L121" s="1494">
        <f t="shared" ref="L121" si="248">H121+29</f>
        <v>44374</v>
      </c>
      <c r="M121" s="1494">
        <f t="shared" ref="M121" si="249">H121+31</f>
        <v>44376</v>
      </c>
      <c r="N121" s="2378"/>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row>
    <row r="122" spans="1:230" s="14" customFormat="1" ht="16.5" hidden="1" customHeight="1" thickBot="1">
      <c r="A122" s="104"/>
      <c r="B122" s="1477"/>
      <c r="C122" s="1477"/>
      <c r="D122" s="1478"/>
      <c r="E122" s="2305"/>
      <c r="F122" s="1126"/>
      <c r="G122" s="1126"/>
      <c r="H122" s="1126"/>
      <c r="I122" s="1126"/>
      <c r="J122" s="1126"/>
      <c r="K122" s="1126"/>
      <c r="L122" s="1126"/>
      <c r="M122" s="1126"/>
      <c r="N122" s="2378"/>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row>
    <row r="123" spans="1:230" s="14" customFormat="1" ht="16.5" hidden="1" customHeight="1" thickTop="1">
      <c r="A123" s="104"/>
      <c r="B123" s="2312" t="s">
        <v>5220</v>
      </c>
      <c r="C123" s="2312" t="s">
        <v>5260</v>
      </c>
      <c r="D123" s="2272">
        <v>44337</v>
      </c>
      <c r="E123" s="2273">
        <v>44346</v>
      </c>
      <c r="F123" s="1125" t="s">
        <v>5196</v>
      </c>
      <c r="G123" s="1125" t="s">
        <v>5261</v>
      </c>
      <c r="H123" s="1125">
        <v>44352</v>
      </c>
      <c r="I123" s="1494">
        <f t="shared" ref="I123" si="250">H123+21</f>
        <v>44373</v>
      </c>
      <c r="J123" s="1494">
        <f t="shared" ref="J123" si="251">H123+25</f>
        <v>44377</v>
      </c>
      <c r="K123" s="1494">
        <f t="shared" ref="K123" si="252">H123+27</f>
        <v>44379</v>
      </c>
      <c r="L123" s="1494">
        <f t="shared" ref="L123" si="253">H123+29</f>
        <v>44381</v>
      </c>
      <c r="M123" s="1494">
        <f t="shared" ref="M123" si="254">H123+31</f>
        <v>44383</v>
      </c>
      <c r="N123" s="2378"/>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row>
    <row r="124" spans="1:230" s="14" customFormat="1" ht="16.5" hidden="1" customHeight="1" thickBot="1">
      <c r="A124" s="104"/>
      <c r="B124" s="1477"/>
      <c r="C124" s="1477"/>
      <c r="D124" s="1478"/>
      <c r="E124" s="2278"/>
      <c r="F124" s="1126"/>
      <c r="G124" s="1126"/>
      <c r="H124" s="1126"/>
      <c r="I124" s="1126"/>
      <c r="J124" s="1126"/>
      <c r="K124" s="1126"/>
      <c r="L124" s="1126"/>
      <c r="M124" s="1126"/>
      <c r="N124" s="2378"/>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row>
    <row r="125" spans="1:230" s="14" customFormat="1" ht="16.5" hidden="1" customHeight="1" thickTop="1">
      <c r="A125" s="104"/>
      <c r="B125" s="2271" t="s">
        <v>3889</v>
      </c>
      <c r="C125" s="2312" t="s">
        <v>5262</v>
      </c>
      <c r="D125" s="1476">
        <v>44347</v>
      </c>
      <c r="E125" s="2273">
        <v>44356</v>
      </c>
      <c r="F125" s="1125" t="s">
        <v>5181</v>
      </c>
      <c r="G125" s="1125" t="s">
        <v>5226</v>
      </c>
      <c r="H125" s="1125">
        <v>44359</v>
      </c>
      <c r="I125" s="1494">
        <f t="shared" ref="I125" si="255">H125+21</f>
        <v>44380</v>
      </c>
      <c r="J125" s="1494">
        <f t="shared" ref="J125" si="256">H125+25</f>
        <v>44384</v>
      </c>
      <c r="K125" s="1494">
        <f t="shared" ref="K125" si="257">H125+27</f>
        <v>44386</v>
      </c>
      <c r="L125" s="1494">
        <f t="shared" ref="L125" si="258">H125+29</f>
        <v>44388</v>
      </c>
      <c r="M125" s="1494">
        <f t="shared" ref="M125" si="259">H125+31</f>
        <v>44390</v>
      </c>
      <c r="N125" s="2378"/>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row>
    <row r="126" spans="1:230" s="14" customFormat="1" ht="16.5" hidden="1" customHeight="1" thickBot="1">
      <c r="A126" s="104"/>
      <c r="B126" s="1477"/>
      <c r="C126" s="1477"/>
      <c r="D126" s="1478"/>
      <c r="E126" s="2305"/>
      <c r="F126" s="1126"/>
      <c r="G126" s="1126"/>
      <c r="H126" s="1126"/>
      <c r="I126" s="1126"/>
      <c r="J126" s="1126"/>
      <c r="K126" s="1126"/>
      <c r="L126" s="1126"/>
      <c r="M126" s="1126"/>
      <c r="N126" s="2378"/>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row>
    <row r="127" spans="1:230" s="14" customFormat="1" ht="16.5" hidden="1" customHeight="1" thickTop="1">
      <c r="A127" s="104"/>
      <c r="B127" s="2312" t="s">
        <v>3893</v>
      </c>
      <c r="C127" s="2312" t="s">
        <v>5263</v>
      </c>
      <c r="D127" s="2272">
        <v>44358</v>
      </c>
      <c r="E127" s="2273">
        <v>44367</v>
      </c>
      <c r="F127" s="1125" t="s">
        <v>5215</v>
      </c>
      <c r="G127" s="1125" t="s">
        <v>5189</v>
      </c>
      <c r="H127" s="1125">
        <v>44366</v>
      </c>
      <c r="I127" s="1494">
        <f>H127+21</f>
        <v>44387</v>
      </c>
      <c r="J127" s="1494">
        <f>H127+25</f>
        <v>44391</v>
      </c>
      <c r="K127" s="1494">
        <f>H127+27</f>
        <v>44393</v>
      </c>
      <c r="L127" s="1494">
        <f>H127+29</f>
        <v>44395</v>
      </c>
      <c r="M127" s="1494">
        <f>H127+31</f>
        <v>44397</v>
      </c>
      <c r="N127" s="2378"/>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row>
    <row r="128" spans="1:230" s="14" customFormat="1" ht="16.5" hidden="1" customHeight="1" thickBot="1">
      <c r="A128" s="104"/>
      <c r="B128" s="1477"/>
      <c r="C128" s="1477"/>
      <c r="D128" s="1478"/>
      <c r="E128" s="2278"/>
      <c r="F128" s="1126"/>
      <c r="G128" s="1126"/>
      <c r="H128" s="1126"/>
      <c r="I128" s="1126"/>
      <c r="J128" s="1126"/>
      <c r="K128" s="1126"/>
      <c r="L128" s="1126"/>
      <c r="M128" s="1126"/>
      <c r="N128" s="2378"/>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row>
    <row r="129" spans="1:230" s="14" customFormat="1" ht="16.5" hidden="1" customHeight="1" thickTop="1">
      <c r="A129" s="104"/>
      <c r="B129" s="2271" t="s">
        <v>5264</v>
      </c>
      <c r="C129" s="2312" t="s">
        <v>5265</v>
      </c>
      <c r="D129" s="2272">
        <v>44360</v>
      </c>
      <c r="E129" s="2273">
        <v>44369</v>
      </c>
      <c r="F129" s="1125" t="s">
        <v>5185</v>
      </c>
      <c r="G129" s="1125" t="s">
        <v>5055</v>
      </c>
      <c r="H129" s="1125">
        <v>44373</v>
      </c>
      <c r="I129" s="1494">
        <f>H129+21</f>
        <v>44394</v>
      </c>
      <c r="J129" s="1494">
        <f>H129+25</f>
        <v>44398</v>
      </c>
      <c r="K129" s="1494">
        <f>H129+27</f>
        <v>44400</v>
      </c>
      <c r="L129" s="1494">
        <f>H129+29</f>
        <v>44402</v>
      </c>
      <c r="M129" s="1494">
        <f>H129+31</f>
        <v>44404</v>
      </c>
      <c r="N129" s="2378"/>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row>
    <row r="130" spans="1:230" s="14" customFormat="1" ht="16.5" hidden="1" customHeight="1" thickBot="1">
      <c r="A130" s="104"/>
      <c r="B130" s="1477"/>
      <c r="C130" s="1477"/>
      <c r="D130" s="1478"/>
      <c r="E130" s="2305"/>
      <c r="F130" s="1126"/>
      <c r="G130" s="1126"/>
      <c r="H130" s="1126"/>
      <c r="I130" s="1126"/>
      <c r="J130" s="1126"/>
      <c r="K130" s="1126"/>
      <c r="L130" s="1126"/>
      <c r="M130" s="1126"/>
      <c r="N130" s="2378"/>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row>
    <row r="131" spans="1:230" s="14" customFormat="1" ht="16.5" hidden="1" customHeight="1" thickTop="1">
      <c r="A131" s="104"/>
      <c r="B131" s="2312" t="s">
        <v>5179</v>
      </c>
      <c r="C131" s="2312" t="s">
        <v>5266</v>
      </c>
      <c r="D131" s="2272">
        <v>44368</v>
      </c>
      <c r="E131" s="2273">
        <v>44378</v>
      </c>
      <c r="F131" s="1125" t="s">
        <v>5168</v>
      </c>
      <c r="G131" s="1125" t="s">
        <v>5238</v>
      </c>
      <c r="H131" s="1125">
        <v>44380</v>
      </c>
      <c r="I131" s="1494">
        <f>H131+21</f>
        <v>44401</v>
      </c>
      <c r="J131" s="1494">
        <f>H131+25</f>
        <v>44405</v>
      </c>
      <c r="K131" s="1494">
        <f>H131+27</f>
        <v>44407</v>
      </c>
      <c r="L131" s="1494">
        <f>H131+29</f>
        <v>44409</v>
      </c>
      <c r="M131" s="1494">
        <f>H131+31</f>
        <v>44411</v>
      </c>
      <c r="N131" s="2378"/>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row>
    <row r="132" spans="1:230" s="14" customFormat="1" ht="16.5" hidden="1" customHeight="1" thickBot="1">
      <c r="A132" s="104"/>
      <c r="B132" s="1477"/>
      <c r="C132" s="1477"/>
      <c r="D132" s="1478"/>
      <c r="E132" s="2278"/>
      <c r="F132" s="1126"/>
      <c r="G132" s="1126"/>
      <c r="H132" s="1126"/>
      <c r="I132" s="1126"/>
      <c r="J132" s="1126"/>
      <c r="K132" s="1126"/>
      <c r="L132" s="1126"/>
      <c r="M132" s="1126"/>
      <c r="N132" s="2378"/>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row>
    <row r="133" spans="1:230" s="14" customFormat="1" ht="16.5" hidden="1" customHeight="1" thickTop="1">
      <c r="A133" s="104"/>
      <c r="B133" s="2271" t="s">
        <v>5227</v>
      </c>
      <c r="C133" s="2312" t="s">
        <v>5267</v>
      </c>
      <c r="D133" s="1476">
        <v>44378</v>
      </c>
      <c r="E133" s="2273">
        <v>44386</v>
      </c>
      <c r="F133" s="1125" t="s">
        <v>5158</v>
      </c>
      <c r="G133" s="1125" t="s">
        <v>5082</v>
      </c>
      <c r="H133" s="1125">
        <v>44387</v>
      </c>
      <c r="I133" s="1494">
        <f>H133+21</f>
        <v>44408</v>
      </c>
      <c r="J133" s="1494">
        <f>H133+25</f>
        <v>44412</v>
      </c>
      <c r="K133" s="1494">
        <f>H133+27</f>
        <v>44414</v>
      </c>
      <c r="L133" s="1494">
        <f>H133+29</f>
        <v>44416</v>
      </c>
      <c r="M133" s="1494">
        <f>H133+31</f>
        <v>44418</v>
      </c>
      <c r="N133" s="2378"/>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row>
    <row r="134" spans="1:230" s="14" customFormat="1" ht="16.5" hidden="1" customHeight="1" thickBot="1">
      <c r="A134" s="104"/>
      <c r="B134" s="1477"/>
      <c r="C134" s="1477"/>
      <c r="D134" s="1478"/>
      <c r="E134" s="2305"/>
      <c r="F134" s="1126"/>
      <c r="G134" s="1126"/>
      <c r="H134" s="1126"/>
      <c r="I134" s="1126"/>
      <c r="J134" s="1126"/>
      <c r="K134" s="1126"/>
      <c r="L134" s="1126"/>
      <c r="M134" s="1126"/>
      <c r="N134" s="2378"/>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row>
    <row r="135" spans="1:230" s="14" customFormat="1" ht="16.5" hidden="1" customHeight="1" thickTop="1">
      <c r="A135" s="104"/>
      <c r="B135" s="2312" t="s">
        <v>4580</v>
      </c>
      <c r="C135" s="2312" t="s">
        <v>5268</v>
      </c>
      <c r="D135" s="2272">
        <v>44384</v>
      </c>
      <c r="E135" s="2273">
        <v>44391</v>
      </c>
      <c r="F135" s="1125" t="s">
        <v>5178</v>
      </c>
      <c r="G135" s="1125" t="s">
        <v>5121</v>
      </c>
      <c r="H135" s="1125">
        <v>44394</v>
      </c>
      <c r="I135" s="1494">
        <f>H135+21</f>
        <v>44415</v>
      </c>
      <c r="J135" s="1494">
        <f>H135+25</f>
        <v>44419</v>
      </c>
      <c r="K135" s="1494">
        <f>H135+27</f>
        <v>44421</v>
      </c>
      <c r="L135" s="1494">
        <f>H135+29</f>
        <v>44423</v>
      </c>
      <c r="M135" s="1494">
        <f>H135+31</f>
        <v>44425</v>
      </c>
      <c r="N135" s="2378"/>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row>
    <row r="136" spans="1:230" s="14" customFormat="1" ht="16.5" hidden="1" customHeight="1" thickBot="1">
      <c r="A136" s="104"/>
      <c r="B136" s="1477"/>
      <c r="C136" s="1477"/>
      <c r="D136" s="1478"/>
      <c r="E136" s="2278"/>
      <c r="F136" s="1126"/>
      <c r="G136" s="1126"/>
      <c r="H136" s="1126"/>
      <c r="I136" s="1126"/>
      <c r="J136" s="1126"/>
      <c r="K136" s="1126"/>
      <c r="L136" s="1126"/>
      <c r="M136" s="1126"/>
      <c r="N136" s="2378"/>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row>
    <row r="137" spans="1:230" s="14" customFormat="1" ht="16.5" hidden="1" customHeight="1" thickTop="1">
      <c r="A137" s="104"/>
      <c r="B137" s="2312" t="s">
        <v>5252</v>
      </c>
      <c r="C137" s="2312" t="s">
        <v>5269</v>
      </c>
      <c r="D137" s="1476">
        <v>44390</v>
      </c>
      <c r="E137" s="2273">
        <v>44400</v>
      </c>
      <c r="F137" s="1125" t="s">
        <v>5161</v>
      </c>
      <c r="G137" s="1125" t="s">
        <v>5270</v>
      </c>
      <c r="H137" s="1125">
        <v>44401</v>
      </c>
      <c r="I137" s="1494">
        <f>H137+21</f>
        <v>44422</v>
      </c>
      <c r="J137" s="1494">
        <f>H137+25</f>
        <v>44426</v>
      </c>
      <c r="K137" s="1494">
        <f>H137+27</f>
        <v>44428</v>
      </c>
      <c r="L137" s="1494">
        <f>H137+29</f>
        <v>44430</v>
      </c>
      <c r="M137" s="1494">
        <f>H137+31</f>
        <v>44432</v>
      </c>
      <c r="N137" s="2378"/>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row>
    <row r="138" spans="1:230" s="14" customFormat="1" ht="16.5" hidden="1" customHeight="1" thickBot="1">
      <c r="A138" s="104"/>
      <c r="B138" s="1477"/>
      <c r="C138" s="1477"/>
      <c r="D138" s="1478"/>
      <c r="E138" s="2305"/>
      <c r="F138" s="1126"/>
      <c r="G138" s="1126"/>
      <c r="H138" s="1126"/>
      <c r="I138" s="1126"/>
      <c r="J138" s="1126"/>
      <c r="K138" s="1126"/>
      <c r="L138" s="1126"/>
      <c r="M138" s="1126"/>
      <c r="N138" s="2378"/>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row>
    <row r="139" spans="1:230" s="14" customFormat="1" ht="16.5" hidden="1" customHeight="1" thickTop="1">
      <c r="A139" s="104"/>
      <c r="B139" s="2271" t="s">
        <v>5232</v>
      </c>
      <c r="C139" s="2312" t="s">
        <v>5271</v>
      </c>
      <c r="D139" s="2272">
        <v>44398</v>
      </c>
      <c r="E139" s="2273">
        <v>44405</v>
      </c>
      <c r="F139" s="1125" t="s">
        <v>5272</v>
      </c>
      <c r="G139" s="1125" t="s">
        <v>5090</v>
      </c>
      <c r="H139" s="1125">
        <v>44408</v>
      </c>
      <c r="I139" s="1494">
        <f>H139+21</f>
        <v>44429</v>
      </c>
      <c r="J139" s="1494">
        <f>H139+25</f>
        <v>44433</v>
      </c>
      <c r="K139" s="1494">
        <f>H139+27</f>
        <v>44435</v>
      </c>
      <c r="L139" s="1494">
        <f>H139+29</f>
        <v>44437</v>
      </c>
      <c r="M139" s="1494">
        <f>H139+31</f>
        <v>44439</v>
      </c>
      <c r="N139" s="2378"/>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row>
    <row r="140" spans="1:230" s="14" customFormat="1" ht="16.5" hidden="1" customHeight="1" thickBot="1">
      <c r="A140" s="104"/>
      <c r="B140" s="1477"/>
      <c r="C140" s="1477"/>
      <c r="D140" s="1478"/>
      <c r="E140" s="2278"/>
      <c r="F140" s="1126"/>
      <c r="G140" s="1126"/>
      <c r="H140" s="1126"/>
      <c r="I140" s="1126"/>
      <c r="J140" s="1126"/>
      <c r="K140" s="1126"/>
      <c r="L140" s="1126"/>
      <c r="M140" s="1126"/>
      <c r="N140" s="2378"/>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row>
    <row r="141" spans="1:230" s="14" customFormat="1" ht="16.5" hidden="1" customHeight="1" thickTop="1">
      <c r="A141" s="113" t="s">
        <v>5273</v>
      </c>
      <c r="B141" s="2382" t="s">
        <v>3774</v>
      </c>
      <c r="C141" s="2382" t="s">
        <v>5274</v>
      </c>
      <c r="D141" s="2272">
        <v>44397</v>
      </c>
      <c r="E141" s="2273">
        <v>44409</v>
      </c>
      <c r="F141" s="1125" t="s">
        <v>5115</v>
      </c>
      <c r="G141" s="1125" t="s">
        <v>5019</v>
      </c>
      <c r="H141" s="1125">
        <v>44418</v>
      </c>
      <c r="I141" s="1494">
        <f>H141+21</f>
        <v>44439</v>
      </c>
      <c r="J141" s="1494">
        <f>H141+25</f>
        <v>44443</v>
      </c>
      <c r="K141" s="1494">
        <f>H141+27</f>
        <v>44445</v>
      </c>
      <c r="L141" s="1494">
        <f>H141+29</f>
        <v>44447</v>
      </c>
      <c r="M141" s="1494">
        <f>H141+31</f>
        <v>44449</v>
      </c>
      <c r="N141" s="2378"/>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row>
    <row r="142" spans="1:230" s="14" customFormat="1" ht="16.5" hidden="1" customHeight="1" thickBot="1">
      <c r="A142" s="104"/>
      <c r="B142" s="1537"/>
      <c r="C142" s="1477"/>
      <c r="D142" s="1307"/>
      <c r="E142" s="2259"/>
      <c r="F142" s="1126"/>
      <c r="G142" s="1126"/>
      <c r="H142" s="1126"/>
      <c r="I142" s="1126"/>
      <c r="J142" s="1126"/>
      <c r="K142" s="1126"/>
      <c r="L142" s="1126"/>
      <c r="M142" s="1126"/>
      <c r="N142" s="2378"/>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row>
    <row r="143" spans="1:230" s="14" customFormat="1" ht="16.5" hidden="1" customHeight="1" thickTop="1">
      <c r="A143" s="104"/>
      <c r="B143" s="2271" t="s">
        <v>3885</v>
      </c>
      <c r="C143" s="2312" t="s">
        <v>3886</v>
      </c>
      <c r="D143" s="2272">
        <v>44409</v>
      </c>
      <c r="E143" s="2273">
        <v>44418</v>
      </c>
      <c r="F143" s="1125" t="s">
        <v>5275</v>
      </c>
      <c r="G143" s="1125" t="s">
        <v>5189</v>
      </c>
      <c r="H143" s="1125">
        <v>44422</v>
      </c>
      <c r="I143" s="1494">
        <f>H143+21</f>
        <v>44443</v>
      </c>
      <c r="J143" s="1494">
        <f>H143+25</f>
        <v>44447</v>
      </c>
      <c r="K143" s="1494">
        <f>H143+27</f>
        <v>44449</v>
      </c>
      <c r="L143" s="1494">
        <f>H143+29</f>
        <v>44451</v>
      </c>
      <c r="M143" s="1494">
        <f>H143+31</f>
        <v>44453</v>
      </c>
      <c r="N143" s="2378"/>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row>
    <row r="144" spans="1:230" s="14" customFormat="1" ht="16.5" hidden="1" customHeight="1" thickBot="1">
      <c r="A144" s="104"/>
      <c r="B144" s="1477"/>
      <c r="C144" s="1477"/>
      <c r="D144" s="1478"/>
      <c r="E144" s="2278"/>
      <c r="F144" s="1126"/>
      <c r="G144" s="1126"/>
      <c r="H144" s="1126"/>
      <c r="I144" s="1126"/>
      <c r="J144" s="1126"/>
      <c r="K144" s="1126"/>
      <c r="L144" s="1126"/>
      <c r="M144" s="1126"/>
      <c r="N144" s="2378"/>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row>
    <row r="145" spans="1:230" s="14" customFormat="1" ht="16.5" hidden="1" customHeight="1" thickTop="1">
      <c r="A145" s="104"/>
      <c r="B145" s="2312" t="s">
        <v>3887</v>
      </c>
      <c r="C145" s="2312" t="s">
        <v>3888</v>
      </c>
      <c r="D145" s="1476">
        <v>44422</v>
      </c>
      <c r="E145" s="2273">
        <v>44431</v>
      </c>
      <c r="F145" s="1125" t="s">
        <v>5196</v>
      </c>
      <c r="G145" s="1125" t="s">
        <v>5276</v>
      </c>
      <c r="H145" s="1125">
        <v>44429</v>
      </c>
      <c r="I145" s="1494">
        <f t="shared" ref="I145" si="260">H145+21</f>
        <v>44450</v>
      </c>
      <c r="J145" s="1494">
        <f t="shared" ref="J145" si="261">H145+25</f>
        <v>44454</v>
      </c>
      <c r="K145" s="1494">
        <f t="shared" ref="K145" si="262">H145+27</f>
        <v>44456</v>
      </c>
      <c r="L145" s="1494">
        <f t="shared" ref="L145" si="263">H145+29</f>
        <v>44458</v>
      </c>
      <c r="M145" s="1494">
        <f t="shared" ref="M145" si="264">H145+31</f>
        <v>44460</v>
      </c>
      <c r="N145" s="2378"/>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row>
    <row r="146" spans="1:230" s="14" customFormat="1" ht="16.5" hidden="1" customHeight="1" thickBot="1">
      <c r="A146" s="104"/>
      <c r="B146" s="1537"/>
      <c r="C146" s="1477"/>
      <c r="D146" s="1478"/>
      <c r="E146" s="2305"/>
      <c r="F146" s="1126"/>
      <c r="G146" s="1126"/>
      <c r="H146" s="1126"/>
      <c r="I146" s="1126"/>
      <c r="J146" s="1126"/>
      <c r="K146" s="1126"/>
      <c r="L146" s="1126"/>
      <c r="M146" s="1126"/>
      <c r="N146" s="2378"/>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row>
    <row r="147" spans="1:230" s="14" customFormat="1" ht="16.5" hidden="1" customHeight="1" thickTop="1">
      <c r="A147" s="104"/>
      <c r="B147" s="2312"/>
      <c r="C147" s="2312"/>
      <c r="D147" s="2272"/>
      <c r="E147" s="2273"/>
      <c r="F147" s="1125" t="s">
        <v>5181</v>
      </c>
      <c r="G147" s="1125" t="s">
        <v>5244</v>
      </c>
      <c r="H147" s="1125">
        <v>44436</v>
      </c>
      <c r="I147" s="1494">
        <f t="shared" ref="I147" si="265">H147+21</f>
        <v>44457</v>
      </c>
      <c r="J147" s="1494">
        <f t="shared" ref="J147" si="266">H147+25</f>
        <v>44461</v>
      </c>
      <c r="K147" s="1494">
        <f t="shared" ref="K147" si="267">H147+27</f>
        <v>44463</v>
      </c>
      <c r="L147" s="1494">
        <f t="shared" ref="L147" si="268">H147+29</f>
        <v>44465</v>
      </c>
      <c r="M147" s="1494">
        <f t="shared" ref="M147" si="269">H147+31</f>
        <v>44467</v>
      </c>
      <c r="N147" s="2378"/>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row>
    <row r="148" spans="1:230" s="14" customFormat="1" ht="16.5" hidden="1" customHeight="1" thickBot="1">
      <c r="A148" s="104"/>
      <c r="B148" s="1537"/>
      <c r="C148" s="1477"/>
      <c r="D148" s="1478"/>
      <c r="E148" s="2278"/>
      <c r="F148" s="1126"/>
      <c r="G148" s="1126"/>
      <c r="H148" s="1126"/>
      <c r="I148" s="1126"/>
      <c r="J148" s="1126"/>
      <c r="K148" s="1126"/>
      <c r="L148" s="1126"/>
      <c r="M148" s="1126"/>
      <c r="N148" s="2378"/>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row>
    <row r="149" spans="1:230" s="14" customFormat="1" ht="16.5" hidden="1" customHeight="1" thickTop="1">
      <c r="A149" s="104"/>
      <c r="B149" s="2312" t="s">
        <v>4472</v>
      </c>
      <c r="C149" s="2312" t="s">
        <v>5277</v>
      </c>
      <c r="D149" s="2272">
        <v>44434</v>
      </c>
      <c r="E149" s="2338" t="s">
        <v>2159</v>
      </c>
      <c r="F149" s="1125" t="s">
        <v>5215</v>
      </c>
      <c r="G149" s="1125" t="s">
        <v>5278</v>
      </c>
      <c r="H149" s="1125">
        <v>44443</v>
      </c>
      <c r="I149" s="2301"/>
      <c r="J149" s="2301"/>
      <c r="K149" s="2301"/>
      <c r="L149" s="2301"/>
      <c r="M149" s="2301"/>
      <c r="N149" s="2378"/>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row>
    <row r="150" spans="1:230" s="14" customFormat="1" ht="16.5" hidden="1" customHeight="1" thickBot="1">
      <c r="A150" s="104"/>
      <c r="B150" s="1537"/>
      <c r="C150" s="1477"/>
      <c r="D150" s="1478"/>
      <c r="E150" s="2305"/>
      <c r="F150" s="1126"/>
      <c r="G150" s="1126"/>
      <c r="H150" s="1126"/>
      <c r="I150" s="1603"/>
      <c r="J150" s="1603"/>
      <c r="K150" s="1603"/>
      <c r="L150" s="1603"/>
      <c r="M150" s="1603"/>
      <c r="N150" s="2378"/>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row>
    <row r="151" spans="1:230" s="14" customFormat="1" ht="16.5" hidden="1" customHeight="1" thickTop="1" thickBot="1">
      <c r="A151" s="104"/>
      <c r="B151" s="2312" t="s">
        <v>5220</v>
      </c>
      <c r="C151" s="2312" t="s">
        <v>5279</v>
      </c>
      <c r="D151" s="1476">
        <v>44432</v>
      </c>
      <c r="E151" s="2273">
        <v>44443</v>
      </c>
      <c r="F151" s="1125" t="s">
        <v>5168</v>
      </c>
      <c r="G151" s="1125" t="s">
        <v>5108</v>
      </c>
      <c r="H151" s="1125">
        <v>44450</v>
      </c>
      <c r="I151" s="1494">
        <f t="shared" ref="I151" si="270">H151+21</f>
        <v>44471</v>
      </c>
      <c r="J151" s="1494">
        <f t="shared" ref="J151" si="271">H151+25</f>
        <v>44475</v>
      </c>
      <c r="K151" s="1494">
        <f t="shared" ref="K151" si="272">H151+27</f>
        <v>44477</v>
      </c>
      <c r="L151" s="1494">
        <f t="shared" ref="L151" si="273">H151+29</f>
        <v>44479</v>
      </c>
      <c r="M151" s="1494">
        <f t="shared" ref="M151" si="274">H151+31</f>
        <v>44481</v>
      </c>
      <c r="N151" s="2378"/>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row>
    <row r="152" spans="1:230" s="14" customFormat="1" ht="16.5" hidden="1" customHeight="1" thickTop="1" thickBot="1">
      <c r="A152" s="104"/>
      <c r="B152" s="2312"/>
      <c r="C152" s="2312"/>
      <c r="D152" s="2272"/>
      <c r="E152" s="2273"/>
      <c r="F152" s="1126"/>
      <c r="G152" s="1126"/>
      <c r="H152" s="1126"/>
      <c r="I152" s="1126"/>
      <c r="J152" s="1126"/>
      <c r="K152" s="1126"/>
      <c r="L152" s="1126"/>
      <c r="M152" s="1126"/>
      <c r="N152" s="2378"/>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row>
    <row r="153" spans="1:230" s="14" customFormat="1" ht="16.5" hidden="1" customHeight="1" thickTop="1" thickBot="1">
      <c r="A153" s="104"/>
      <c r="B153" s="2312" t="s">
        <v>3889</v>
      </c>
      <c r="C153" s="2312" t="s">
        <v>5280</v>
      </c>
      <c r="D153" s="2272">
        <v>44441</v>
      </c>
      <c r="E153" s="2273">
        <v>44451</v>
      </c>
      <c r="F153" s="1125" t="s">
        <v>5281</v>
      </c>
      <c r="G153" s="1125" t="s">
        <v>5162</v>
      </c>
      <c r="H153" s="1125">
        <v>44460</v>
      </c>
      <c r="I153" s="1494">
        <f t="shared" ref="I153" si="275">H153+21</f>
        <v>44481</v>
      </c>
      <c r="J153" s="1494">
        <f t="shared" ref="J153" si="276">H153+25</f>
        <v>44485</v>
      </c>
      <c r="K153" s="1494">
        <f t="shared" ref="K153" si="277">H153+27</f>
        <v>44487</v>
      </c>
      <c r="L153" s="1494">
        <f t="shared" ref="L153" si="278">H153+29</f>
        <v>44489</v>
      </c>
      <c r="M153" s="1494">
        <f t="shared" ref="M153" si="279">H153+31</f>
        <v>44491</v>
      </c>
      <c r="N153" s="2378"/>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row>
    <row r="154" spans="1:230" s="14" customFormat="1" ht="16.5" hidden="1" customHeight="1" thickTop="1" thickBot="1">
      <c r="A154" s="104"/>
      <c r="B154" s="1477" t="s">
        <v>3893</v>
      </c>
      <c r="C154" s="1477" t="s">
        <v>5282</v>
      </c>
      <c r="D154" s="2383">
        <v>44450</v>
      </c>
      <c r="E154" s="2273">
        <v>44455</v>
      </c>
      <c r="F154" s="1126"/>
      <c r="G154" s="1126"/>
      <c r="H154" s="1126"/>
      <c r="I154" s="1126"/>
      <c r="J154" s="1126"/>
      <c r="K154" s="1126"/>
      <c r="L154" s="1126"/>
      <c r="M154" s="1126"/>
      <c r="N154" s="2378"/>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row>
    <row r="155" spans="1:230" s="14" customFormat="1" ht="16.5" hidden="1" customHeight="1" thickTop="1">
      <c r="A155" s="104"/>
      <c r="B155" s="2271"/>
      <c r="C155" s="2271"/>
      <c r="D155" s="2272"/>
      <c r="E155" s="2273"/>
      <c r="F155" s="1125" t="s">
        <v>5178</v>
      </c>
      <c r="G155" s="1125" t="s">
        <v>5199</v>
      </c>
      <c r="H155" s="1125">
        <v>44464</v>
      </c>
      <c r="I155" s="1494">
        <f t="shared" ref="I155" si="280">H155+21</f>
        <v>44485</v>
      </c>
      <c r="J155" s="1494">
        <f t="shared" ref="J155" si="281">H155+25</f>
        <v>44489</v>
      </c>
      <c r="K155" s="1494">
        <f t="shared" ref="K155" si="282">H155+27</f>
        <v>44491</v>
      </c>
      <c r="L155" s="1494">
        <f t="shared" ref="L155" si="283">H155+29</f>
        <v>44493</v>
      </c>
      <c r="M155" s="1494">
        <f t="shared" ref="M155" si="284">H155+31</f>
        <v>44495</v>
      </c>
      <c r="N155" s="2378"/>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row>
    <row r="156" spans="1:230" s="14" customFormat="1" ht="16.5" hidden="1" customHeight="1" thickBot="1">
      <c r="A156" s="104"/>
      <c r="B156" s="1537"/>
      <c r="C156" s="1477"/>
      <c r="D156" s="1478"/>
      <c r="E156" s="2278"/>
      <c r="F156" s="1126"/>
      <c r="G156" s="1126"/>
      <c r="H156" s="1126"/>
      <c r="I156" s="1126"/>
      <c r="J156" s="1126"/>
      <c r="K156" s="1126"/>
      <c r="L156" s="1126"/>
      <c r="M156" s="1126"/>
      <c r="N156" s="2378"/>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row>
    <row r="157" spans="1:230" s="14" customFormat="1" ht="16.5" hidden="1" customHeight="1" thickTop="1">
      <c r="A157" s="104"/>
      <c r="B157" s="2271" t="s">
        <v>5179</v>
      </c>
      <c r="C157" s="2271" t="s">
        <v>5283</v>
      </c>
      <c r="D157" s="2272">
        <v>44460</v>
      </c>
      <c r="E157" s="2273">
        <v>44468</v>
      </c>
      <c r="F157" s="1125" t="s">
        <v>5284</v>
      </c>
      <c r="G157" s="1125" t="s">
        <v>5102</v>
      </c>
      <c r="H157" s="1125">
        <v>44471</v>
      </c>
      <c r="I157" s="1494">
        <f t="shared" ref="I157" si="285">H157+21</f>
        <v>44492</v>
      </c>
      <c r="J157" s="1494">
        <f t="shared" ref="J157" si="286">H157+25</f>
        <v>44496</v>
      </c>
      <c r="K157" s="1494">
        <f t="shared" ref="K157" si="287">H157+27</f>
        <v>44498</v>
      </c>
      <c r="L157" s="1494">
        <f t="shared" ref="L157" si="288">H157+29</f>
        <v>44500</v>
      </c>
      <c r="M157" s="1494">
        <f t="shared" ref="M157" si="289">H157+31</f>
        <v>44502</v>
      </c>
      <c r="N157" s="2378"/>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row>
    <row r="158" spans="1:230" s="14" customFormat="1" ht="16.5" hidden="1" customHeight="1" thickBot="1">
      <c r="A158" s="104"/>
      <c r="B158" s="1537"/>
      <c r="C158" s="1477"/>
      <c r="D158" s="1478"/>
      <c r="E158" s="2278"/>
      <c r="F158" s="1126"/>
      <c r="G158" s="1126"/>
      <c r="H158" s="1126"/>
      <c r="I158" s="1126"/>
      <c r="J158" s="1126"/>
      <c r="K158" s="1126"/>
      <c r="L158" s="1126"/>
      <c r="M158" s="1126"/>
      <c r="N158" s="2378"/>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row>
    <row r="159" spans="1:230" s="14" customFormat="1" ht="16.5" hidden="1" customHeight="1" thickTop="1" thickBot="1">
      <c r="A159" s="104"/>
      <c r="B159" s="2271" t="s">
        <v>2860</v>
      </c>
      <c r="C159" s="2271" t="s">
        <v>4837</v>
      </c>
      <c r="D159" s="1478">
        <v>44463</v>
      </c>
      <c r="E159" s="2273">
        <v>44479</v>
      </c>
      <c r="F159" s="1493" t="s">
        <v>2151</v>
      </c>
      <c r="G159" s="1125" t="s">
        <v>5189</v>
      </c>
      <c r="H159" s="1125">
        <v>44478</v>
      </c>
      <c r="I159" s="2301"/>
      <c r="J159" s="2301"/>
      <c r="K159" s="2301"/>
      <c r="L159" s="2301"/>
      <c r="M159" s="2301"/>
      <c r="N159" s="2378"/>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row>
    <row r="160" spans="1:230" s="14" customFormat="1" ht="16.5" hidden="1" customHeight="1" thickTop="1" thickBot="1">
      <c r="A160" s="104"/>
      <c r="B160" s="1537"/>
      <c r="C160" s="1477"/>
      <c r="D160" s="1478"/>
      <c r="E160" s="2278"/>
      <c r="F160" s="1126"/>
      <c r="G160" s="1126"/>
      <c r="H160" s="1126"/>
      <c r="I160" s="1603"/>
      <c r="J160" s="1603"/>
      <c r="K160" s="1603"/>
      <c r="L160" s="1603"/>
      <c r="M160" s="1603"/>
      <c r="N160" s="2378"/>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row>
    <row r="161" spans="1:230" s="14" customFormat="1" ht="16.5" hidden="1" customHeight="1" thickTop="1">
      <c r="A161" s="104"/>
      <c r="B161" s="2271" t="s">
        <v>2791</v>
      </c>
      <c r="C161" s="2272" t="s">
        <v>4558</v>
      </c>
      <c r="D161" s="2272">
        <v>44465</v>
      </c>
      <c r="E161" s="2273">
        <v>44480</v>
      </c>
      <c r="F161" s="1125" t="s">
        <v>5161</v>
      </c>
      <c r="G161" s="1125" t="s">
        <v>5285</v>
      </c>
      <c r="H161" s="1125">
        <v>44489</v>
      </c>
      <c r="I161" s="1494">
        <f t="shared" ref="I161" si="290">H161+21</f>
        <v>44510</v>
      </c>
      <c r="J161" s="1494">
        <f t="shared" ref="J161" si="291">H161+25</f>
        <v>44514</v>
      </c>
      <c r="K161" s="1494">
        <f t="shared" ref="K161" si="292">H161+27</f>
        <v>44516</v>
      </c>
      <c r="L161" s="1494">
        <f t="shared" ref="L161" si="293">H161+29</f>
        <v>44518</v>
      </c>
      <c r="M161" s="1494">
        <f t="shared" ref="M161" si="294">H161+31</f>
        <v>44520</v>
      </c>
      <c r="N161" s="2378"/>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row>
    <row r="162" spans="1:230" s="14" customFormat="1" ht="16.5" hidden="1" customHeight="1" thickBot="1">
      <c r="A162" s="104"/>
      <c r="B162" s="1477"/>
      <c r="C162" s="1477"/>
      <c r="D162" s="1478"/>
      <c r="E162" s="2278"/>
      <c r="F162" s="1126"/>
      <c r="G162" s="1126"/>
      <c r="H162" s="1126"/>
      <c r="I162" s="1126"/>
      <c r="J162" s="1126"/>
      <c r="K162" s="1126"/>
      <c r="L162" s="1126"/>
      <c r="M162" s="1126"/>
      <c r="N162" s="2378"/>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row>
    <row r="163" spans="1:230" s="14" customFormat="1" ht="16.5" hidden="1" customHeight="1" thickTop="1">
      <c r="A163" s="104"/>
      <c r="B163" s="2271" t="s">
        <v>4839</v>
      </c>
      <c r="C163" s="2272" t="s">
        <v>4840</v>
      </c>
      <c r="D163" s="2272">
        <v>44476</v>
      </c>
      <c r="E163" s="2273">
        <v>44487</v>
      </c>
      <c r="F163" s="1125" t="s">
        <v>5115</v>
      </c>
      <c r="G163" s="1125" t="s">
        <v>5028</v>
      </c>
      <c r="H163" s="1125">
        <v>44492</v>
      </c>
      <c r="I163" s="1494">
        <f>H163+21</f>
        <v>44513</v>
      </c>
      <c r="J163" s="1494">
        <f>H163+25</f>
        <v>44517</v>
      </c>
      <c r="K163" s="1494">
        <f>H163+27</f>
        <v>44519</v>
      </c>
      <c r="L163" s="1494">
        <f>H163+29</f>
        <v>44521</v>
      </c>
      <c r="M163" s="1494">
        <f>H163+31</f>
        <v>44523</v>
      </c>
      <c r="N163" s="2378"/>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row>
    <row r="164" spans="1:230" s="14" customFormat="1" ht="16.5" hidden="1" customHeight="1" thickBot="1">
      <c r="A164" s="104"/>
      <c r="B164" s="1477"/>
      <c r="C164" s="1477"/>
      <c r="D164" s="1478"/>
      <c r="E164" s="2278"/>
      <c r="F164" s="1126"/>
      <c r="G164" s="1126"/>
      <c r="H164" s="1126"/>
      <c r="I164" s="1126"/>
      <c r="J164" s="1126"/>
      <c r="K164" s="1126"/>
      <c r="L164" s="1126"/>
      <c r="M164" s="1126"/>
      <c r="N164" s="2378"/>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row>
    <row r="165" spans="1:230" s="14" customFormat="1" ht="16.5" hidden="1" customHeight="1" thickTop="1">
      <c r="A165" s="104"/>
      <c r="B165" s="2271" t="s">
        <v>2789</v>
      </c>
      <c r="C165" s="2272" t="s">
        <v>4842</v>
      </c>
      <c r="D165" s="2272">
        <v>44482</v>
      </c>
      <c r="E165" s="2273">
        <v>44493</v>
      </c>
      <c r="F165" s="1125" t="s">
        <v>5196</v>
      </c>
      <c r="G165" s="1125" t="s">
        <v>5286</v>
      </c>
      <c r="H165" s="1125">
        <v>44499</v>
      </c>
      <c r="I165" s="1494">
        <f>H165+21</f>
        <v>44520</v>
      </c>
      <c r="J165" s="1494">
        <f>H165+25</f>
        <v>44524</v>
      </c>
      <c r="K165" s="1494">
        <f>H165+27</f>
        <v>44526</v>
      </c>
      <c r="L165" s="1494">
        <f>H165+29</f>
        <v>44528</v>
      </c>
      <c r="M165" s="1494">
        <f>H165+31</f>
        <v>44530</v>
      </c>
      <c r="N165" s="2378"/>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row>
    <row r="166" spans="1:230" s="14" customFormat="1" ht="16.5" hidden="1" customHeight="1" thickBot="1">
      <c r="A166" s="104"/>
      <c r="B166" s="1477"/>
      <c r="C166" s="1478"/>
      <c r="D166" s="1478"/>
      <c r="E166" s="2278"/>
      <c r="F166" s="1126"/>
      <c r="G166" s="1126"/>
      <c r="H166" s="1126"/>
      <c r="I166" s="1126"/>
      <c r="J166" s="1126"/>
      <c r="K166" s="1126"/>
      <c r="L166" s="1126"/>
      <c r="M166" s="1126"/>
      <c r="N166" s="2378"/>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row>
    <row r="167" spans="1:230" s="14" customFormat="1" ht="16.5" hidden="1" customHeight="1" thickTop="1">
      <c r="A167" s="104"/>
      <c r="B167" s="2271" t="s">
        <v>3064</v>
      </c>
      <c r="C167" s="2272" t="s">
        <v>4844</v>
      </c>
      <c r="D167" s="2272">
        <v>44490</v>
      </c>
      <c r="E167" s="2273">
        <v>44500</v>
      </c>
      <c r="F167" s="1125" t="s">
        <v>5181</v>
      </c>
      <c r="G167" s="1125" t="s">
        <v>5258</v>
      </c>
      <c r="H167" s="1125">
        <v>44506</v>
      </c>
      <c r="I167" s="1494">
        <f>H167+21</f>
        <v>44527</v>
      </c>
      <c r="J167" s="1494">
        <f>H167+25</f>
        <v>44531</v>
      </c>
      <c r="K167" s="1494">
        <f>H167+27</f>
        <v>44533</v>
      </c>
      <c r="L167" s="1494">
        <f>H167+29</f>
        <v>44535</v>
      </c>
      <c r="M167" s="1494">
        <f>H167+31</f>
        <v>44537</v>
      </c>
      <c r="N167" s="2378"/>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row>
    <row r="168" spans="1:230" s="14" customFormat="1" ht="16.5" hidden="1" customHeight="1" thickBot="1">
      <c r="A168" s="104"/>
      <c r="B168" s="1477"/>
      <c r="C168" s="1478"/>
      <c r="D168" s="1478"/>
      <c r="E168" s="2278"/>
      <c r="F168" s="1126"/>
      <c r="G168" s="1126"/>
      <c r="H168" s="1126"/>
      <c r="I168" s="1126"/>
      <c r="J168" s="1126"/>
      <c r="K168" s="1126"/>
      <c r="L168" s="1126"/>
      <c r="M168" s="1126"/>
      <c r="N168" s="2378"/>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row>
    <row r="169" spans="1:230" s="14" customFormat="1" ht="16.5" hidden="1" customHeight="1" thickTop="1">
      <c r="A169" s="104"/>
      <c r="B169" s="2271" t="s">
        <v>3350</v>
      </c>
      <c r="C169" s="2272" t="s">
        <v>4845</v>
      </c>
      <c r="D169" s="2272">
        <v>44492</v>
      </c>
      <c r="E169" s="2273">
        <v>44507</v>
      </c>
      <c r="F169" s="1125" t="s">
        <v>5287</v>
      </c>
      <c r="G169" s="1125" t="s">
        <v>5286</v>
      </c>
      <c r="H169" s="1125">
        <v>44513</v>
      </c>
      <c r="I169" s="1494">
        <f>H169+21</f>
        <v>44534</v>
      </c>
      <c r="J169" s="1494">
        <f>H169+25</f>
        <v>44538</v>
      </c>
      <c r="K169" s="1494">
        <f>H169+27</f>
        <v>44540</v>
      </c>
      <c r="L169" s="1494">
        <f>H169+29</f>
        <v>44542</v>
      </c>
      <c r="M169" s="1494">
        <f>H169+31</f>
        <v>44544</v>
      </c>
      <c r="N169" s="2378"/>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row>
    <row r="170" spans="1:230" s="14" customFormat="1" ht="16.5" hidden="1" customHeight="1" thickBot="1">
      <c r="A170" s="104"/>
      <c r="B170" s="1477"/>
      <c r="C170" s="1478"/>
      <c r="D170" s="1478"/>
      <c r="E170" s="2278"/>
      <c r="F170" s="1126" t="s">
        <v>5288</v>
      </c>
      <c r="G170" s="1126" t="s">
        <v>5189</v>
      </c>
      <c r="H170" s="1126">
        <v>44515</v>
      </c>
      <c r="I170" s="1126"/>
      <c r="J170" s="1126"/>
      <c r="K170" s="1126"/>
      <c r="L170" s="1126"/>
      <c r="M170" s="1126"/>
      <c r="N170" s="2378"/>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row>
    <row r="171" spans="1:230" s="14" customFormat="1" ht="16.5" hidden="1" customHeight="1" thickTop="1">
      <c r="A171" s="104"/>
      <c r="B171" s="2271" t="s">
        <v>2380</v>
      </c>
      <c r="C171" s="2272" t="s">
        <v>4847</v>
      </c>
      <c r="D171" s="2272">
        <v>44504</v>
      </c>
      <c r="E171" s="2273">
        <v>44514</v>
      </c>
      <c r="F171" s="1125" t="s">
        <v>5289</v>
      </c>
      <c r="G171" s="1125" t="s">
        <v>5189</v>
      </c>
      <c r="H171" s="1125">
        <v>44520</v>
      </c>
      <c r="I171" s="1494">
        <f>H171+21</f>
        <v>44541</v>
      </c>
      <c r="J171" s="1494">
        <f>H171+25</f>
        <v>44545</v>
      </c>
      <c r="K171" s="1494">
        <f>H171+27</f>
        <v>44547</v>
      </c>
      <c r="L171" s="1494">
        <f>H171+29</f>
        <v>44549</v>
      </c>
      <c r="M171" s="1494">
        <f>H171+31</f>
        <v>44551</v>
      </c>
      <c r="N171" s="2378"/>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row>
    <row r="172" spans="1:230" s="14" customFormat="1" ht="16.5" hidden="1" customHeight="1" thickBot="1">
      <c r="A172" s="104"/>
      <c r="B172" s="1477"/>
      <c r="C172" s="1478"/>
      <c r="D172" s="1478"/>
      <c r="E172" s="2278"/>
      <c r="F172" s="1126"/>
      <c r="G172" s="1126"/>
      <c r="H172" s="1126"/>
      <c r="I172" s="1126"/>
      <c r="J172" s="1126"/>
      <c r="K172" s="1126"/>
      <c r="L172" s="1126"/>
      <c r="M172" s="1126"/>
      <c r="N172" s="2378"/>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row>
    <row r="173" spans="1:230" s="14" customFormat="1" ht="16.5" hidden="1" customHeight="1" thickTop="1">
      <c r="A173" s="104"/>
      <c r="B173" s="2271" t="s">
        <v>2412</v>
      </c>
      <c r="C173" s="2272" t="s">
        <v>4849</v>
      </c>
      <c r="D173" s="2272">
        <v>44512</v>
      </c>
      <c r="E173" s="2273">
        <v>44523</v>
      </c>
      <c r="F173" s="1125" t="s">
        <v>5168</v>
      </c>
      <c r="G173" s="1125" t="s">
        <v>5121</v>
      </c>
      <c r="H173" s="1125">
        <v>44527</v>
      </c>
      <c r="I173" s="1494">
        <f>H173+21</f>
        <v>44548</v>
      </c>
      <c r="J173" s="1494">
        <f>H173+25</f>
        <v>44552</v>
      </c>
      <c r="K173" s="1494">
        <f>H173+27</f>
        <v>44554</v>
      </c>
      <c r="L173" s="1494">
        <f>H173+29</f>
        <v>44556</v>
      </c>
      <c r="M173" s="1494">
        <f>H173+31</f>
        <v>44558</v>
      </c>
      <c r="N173" s="2378"/>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row>
    <row r="174" spans="1:230" s="14" customFormat="1" ht="16.5" hidden="1" customHeight="1" thickBot="1">
      <c r="A174" s="104"/>
      <c r="B174" s="1477"/>
      <c r="C174" s="1478"/>
      <c r="D174" s="1478"/>
      <c r="E174" s="2278"/>
      <c r="F174" s="1126"/>
      <c r="G174" s="1126"/>
      <c r="H174" s="1126"/>
      <c r="I174" s="1126"/>
      <c r="J174" s="1126"/>
      <c r="K174" s="1126"/>
      <c r="L174" s="1126"/>
      <c r="M174" s="1126"/>
      <c r="N174" s="2378"/>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row>
    <row r="175" spans="1:230" s="14" customFormat="1" ht="16.5" hidden="1" customHeight="1" thickTop="1">
      <c r="A175" s="104"/>
      <c r="B175" s="1475" t="s">
        <v>3752</v>
      </c>
      <c r="C175" s="1476" t="s">
        <v>4562</v>
      </c>
      <c r="D175" s="1476">
        <v>44522</v>
      </c>
      <c r="E175" s="2338" t="s">
        <v>2159</v>
      </c>
      <c r="F175" s="1125" t="s">
        <v>5281</v>
      </c>
      <c r="G175" s="1125" t="s">
        <v>5194</v>
      </c>
      <c r="H175" s="1125">
        <v>44534</v>
      </c>
      <c r="I175" s="1494">
        <f>H175+21</f>
        <v>44555</v>
      </c>
      <c r="J175" s="1494">
        <f>H175+25</f>
        <v>44559</v>
      </c>
      <c r="K175" s="1494">
        <f>H175+27</f>
        <v>44561</v>
      </c>
      <c r="L175" s="1494">
        <f>H175+29</f>
        <v>44563</v>
      </c>
      <c r="M175" s="1494">
        <f>H175+31</f>
        <v>44565</v>
      </c>
      <c r="N175" s="2378"/>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row>
    <row r="176" spans="1:230" s="14" customFormat="1" ht="16.5" hidden="1" customHeight="1" thickBot="1">
      <c r="A176" s="104"/>
      <c r="B176" s="1311"/>
      <c r="C176" s="1307"/>
      <c r="D176" s="1307"/>
      <c r="E176" s="2278"/>
      <c r="F176" s="1126"/>
      <c r="G176" s="1126"/>
      <c r="H176" s="1126"/>
      <c r="I176" s="1126"/>
      <c r="J176" s="1126"/>
      <c r="K176" s="1126"/>
      <c r="L176" s="1126"/>
      <c r="M176" s="1126"/>
      <c r="N176" s="2378"/>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row>
    <row r="177" spans="1:230" s="14" customFormat="1" ht="16.5" hidden="1" customHeight="1" thickTop="1">
      <c r="A177" s="104"/>
      <c r="B177" s="2271" t="s">
        <v>3761</v>
      </c>
      <c r="C177" s="2272" t="s">
        <v>4373</v>
      </c>
      <c r="D177" s="2272">
        <v>44528</v>
      </c>
      <c r="E177" s="2273">
        <v>44540</v>
      </c>
      <c r="F177" s="1125" t="s">
        <v>5178</v>
      </c>
      <c r="G177" s="1125" t="s">
        <v>5025</v>
      </c>
      <c r="H177" s="1125">
        <v>44541</v>
      </c>
      <c r="I177" s="1494">
        <f>H177+21</f>
        <v>44562</v>
      </c>
      <c r="J177" s="1494">
        <f>H177+25</f>
        <v>44566</v>
      </c>
      <c r="K177" s="1494">
        <f>H177+27</f>
        <v>44568</v>
      </c>
      <c r="L177" s="1494">
        <f>H177+29</f>
        <v>44570</v>
      </c>
      <c r="M177" s="1494">
        <f>H177+31</f>
        <v>44572</v>
      </c>
      <c r="N177" s="2378"/>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row>
    <row r="178" spans="1:230" s="14" customFormat="1" ht="16.5" hidden="1" customHeight="1" thickBot="1">
      <c r="A178" s="104"/>
      <c r="B178" s="1477"/>
      <c r="C178" s="1478"/>
      <c r="D178" s="1478"/>
      <c r="E178" s="2278"/>
      <c r="F178" s="1126"/>
      <c r="G178" s="1126"/>
      <c r="H178" s="1126"/>
      <c r="I178" s="1126"/>
      <c r="J178" s="1126"/>
      <c r="K178" s="1126"/>
      <c r="L178" s="1126"/>
      <c r="M178" s="1126"/>
      <c r="N178" s="2378"/>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row>
    <row r="179" spans="1:230" s="14" customFormat="1" ht="16.5" hidden="1" customHeight="1" thickTop="1">
      <c r="A179" s="104"/>
      <c r="B179" s="1475" t="s">
        <v>3337</v>
      </c>
      <c r="C179" s="1476" t="s">
        <v>4852</v>
      </c>
      <c r="D179" s="1476">
        <v>44534</v>
      </c>
      <c r="E179" s="2338" t="s">
        <v>2159</v>
      </c>
      <c r="F179" s="1125" t="s">
        <v>5284</v>
      </c>
      <c r="G179" s="2384" t="s">
        <v>4677</v>
      </c>
      <c r="H179" s="1125">
        <v>44548</v>
      </c>
      <c r="I179" s="1494">
        <f t="shared" ref="I179" si="295">H179+21</f>
        <v>44569</v>
      </c>
      <c r="J179" s="1494">
        <f t="shared" ref="J179" si="296">H179+25</f>
        <v>44573</v>
      </c>
      <c r="K179" s="1494">
        <f t="shared" ref="K179" si="297">H179+27</f>
        <v>44575</v>
      </c>
      <c r="L179" s="1494">
        <f t="shared" ref="L179" si="298">H179+29</f>
        <v>44577</v>
      </c>
      <c r="M179" s="1494">
        <f t="shared" ref="M179" si="299">H179+31</f>
        <v>44579</v>
      </c>
      <c r="N179" s="2378"/>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row>
    <row r="180" spans="1:230" s="14" customFormat="1" ht="16.5" hidden="1" customHeight="1" thickBot="1">
      <c r="A180" s="104"/>
      <c r="B180" s="1311"/>
      <c r="C180" s="1307"/>
      <c r="D180" s="1307"/>
      <c r="E180" s="2278"/>
      <c r="F180" s="1126"/>
      <c r="G180" s="1126"/>
      <c r="H180" s="1126"/>
      <c r="I180" s="1126"/>
      <c r="J180" s="1126"/>
      <c r="K180" s="1126"/>
      <c r="L180" s="1126"/>
      <c r="M180" s="1126"/>
      <c r="N180" s="2378"/>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row>
    <row r="181" spans="1:230" s="14" customFormat="1" ht="16.5" hidden="1" customHeight="1" thickTop="1">
      <c r="A181" s="104"/>
      <c r="B181" s="2271"/>
      <c r="C181" s="2272"/>
      <c r="D181" s="2272"/>
      <c r="E181" s="2304"/>
      <c r="F181" s="1125" t="s">
        <v>5290</v>
      </c>
      <c r="G181" s="1125" t="s">
        <v>5110</v>
      </c>
      <c r="H181" s="1125">
        <v>44924</v>
      </c>
      <c r="I181" s="1494">
        <f t="shared" ref="I181" si="300">H181+21</f>
        <v>44945</v>
      </c>
      <c r="J181" s="1494">
        <f t="shared" ref="J181" si="301">H181+25</f>
        <v>44949</v>
      </c>
      <c r="K181" s="1494">
        <f t="shared" ref="K181" si="302">H181+27</f>
        <v>44951</v>
      </c>
      <c r="L181" s="1494">
        <f t="shared" ref="L181" si="303">H181+29</f>
        <v>44953</v>
      </c>
      <c r="M181" s="1494">
        <f t="shared" ref="M181" si="304">H181+31</f>
        <v>44955</v>
      </c>
      <c r="N181" s="2378"/>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row>
    <row r="182" spans="1:230" s="14" customFormat="1" ht="16.5" hidden="1" customHeight="1" thickBot="1">
      <c r="A182" s="104"/>
      <c r="B182" s="1477"/>
      <c r="C182" s="1478"/>
      <c r="D182" s="1478"/>
      <c r="E182" s="2278"/>
      <c r="F182" s="1126"/>
      <c r="G182" s="1126"/>
      <c r="H182" s="1126"/>
      <c r="I182" s="1126"/>
      <c r="J182" s="1126"/>
      <c r="K182" s="1126"/>
      <c r="L182" s="1126"/>
      <c r="M182" s="1126"/>
      <c r="N182" s="2378"/>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row>
    <row r="183" spans="1:230" s="14" customFormat="1" ht="16.5" hidden="1" customHeight="1" thickTop="1">
      <c r="A183" s="104"/>
      <c r="B183" s="2271" t="s">
        <v>2803</v>
      </c>
      <c r="C183" s="2272" t="s">
        <v>4376</v>
      </c>
      <c r="D183" s="2272">
        <v>44543</v>
      </c>
      <c r="E183" s="2304">
        <v>44555</v>
      </c>
      <c r="F183" s="1125" t="s">
        <v>5115</v>
      </c>
      <c r="G183" s="1125" t="s">
        <v>5291</v>
      </c>
      <c r="H183" s="1125">
        <v>44569</v>
      </c>
      <c r="I183" s="1494">
        <f t="shared" ref="I183" si="305">H183+21</f>
        <v>44590</v>
      </c>
      <c r="J183" s="1494">
        <f t="shared" ref="J183" si="306">H183+25</f>
        <v>44594</v>
      </c>
      <c r="K183" s="1494">
        <f t="shared" ref="K183" si="307">H183+27</f>
        <v>44596</v>
      </c>
      <c r="L183" s="1494">
        <f t="shared" ref="L183" si="308">H183+29</f>
        <v>44598</v>
      </c>
      <c r="M183" s="1494">
        <f t="shared" ref="M183" si="309">H183+31</f>
        <v>44600</v>
      </c>
      <c r="N183" s="2378"/>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row>
    <row r="184" spans="1:230" s="14" customFormat="1" ht="16.5" hidden="1" customHeight="1">
      <c r="A184" s="104"/>
      <c r="B184" s="2271" t="s">
        <v>3339</v>
      </c>
      <c r="C184" s="2272" t="s">
        <v>4381</v>
      </c>
      <c r="D184" s="2272">
        <v>44548</v>
      </c>
      <c r="E184" s="2298" t="s">
        <v>2159</v>
      </c>
      <c r="F184" s="1494"/>
      <c r="G184" s="1494"/>
      <c r="H184" s="1494"/>
      <c r="I184" s="1494"/>
      <c r="J184" s="1494"/>
      <c r="K184" s="1494"/>
      <c r="L184" s="1494"/>
      <c r="M184" s="1494"/>
      <c r="N184" s="2378"/>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row>
    <row r="185" spans="1:230" s="14" customFormat="1" ht="16.5" hidden="1" customHeight="1" thickBot="1">
      <c r="A185" s="104"/>
      <c r="B185" s="1477" t="s">
        <v>3769</v>
      </c>
      <c r="C185" s="1478" t="s">
        <v>4384</v>
      </c>
      <c r="D185" s="1478">
        <v>44554</v>
      </c>
      <c r="E185" s="2278">
        <v>44198</v>
      </c>
      <c r="F185" s="1126"/>
      <c r="G185" s="1126"/>
      <c r="H185" s="1126"/>
      <c r="I185" s="1126"/>
      <c r="J185" s="1126"/>
      <c r="K185" s="1126"/>
      <c r="L185" s="1126"/>
      <c r="M185" s="1126"/>
      <c r="N185" s="2378"/>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row>
    <row r="186" spans="1:230" s="14" customFormat="1" ht="16.5" hidden="1" customHeight="1" thickTop="1">
      <c r="A186" s="104"/>
      <c r="B186" s="2271" t="s">
        <v>3747</v>
      </c>
      <c r="C186" s="2272" t="s">
        <v>4385</v>
      </c>
      <c r="D186" s="2272">
        <v>44202</v>
      </c>
      <c r="E186" s="2298" t="s">
        <v>2159</v>
      </c>
      <c r="F186" s="1125" t="s">
        <v>5196</v>
      </c>
      <c r="G186" s="1125" t="s">
        <v>5292</v>
      </c>
      <c r="H186" s="1125">
        <v>44211</v>
      </c>
      <c r="I186" s="1494">
        <f t="shared" ref="I186" si="310">H186+21</f>
        <v>44232</v>
      </c>
      <c r="J186" s="1494">
        <f t="shared" ref="J186" si="311">H186+25</f>
        <v>44236</v>
      </c>
      <c r="K186" s="1494">
        <f t="shared" ref="K186" si="312">H186+27</f>
        <v>44238</v>
      </c>
      <c r="L186" s="1494">
        <f t="shared" ref="L186" si="313">H186+29</f>
        <v>44240</v>
      </c>
      <c r="M186" s="1494">
        <f t="shared" ref="M186" si="314">H186+31</f>
        <v>44242</v>
      </c>
      <c r="N186" s="2378"/>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row>
    <row r="187" spans="1:230" s="14" customFormat="1" ht="16.5" hidden="1" customHeight="1" thickBot="1">
      <c r="A187" s="104"/>
      <c r="B187" s="1477"/>
      <c r="C187" s="1478"/>
      <c r="D187" s="1478"/>
      <c r="E187" s="2278"/>
      <c r="F187" s="1126"/>
      <c r="G187" s="1126"/>
      <c r="H187" s="1126"/>
      <c r="I187" s="1126"/>
      <c r="J187" s="1126"/>
      <c r="K187" s="1126"/>
      <c r="L187" s="1126"/>
      <c r="M187" s="1126"/>
      <c r="N187" s="2378"/>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row>
    <row r="188" spans="1:230" s="14" customFormat="1" ht="16.5" hidden="1" customHeight="1" thickTop="1">
      <c r="A188" s="104"/>
      <c r="B188" s="2271"/>
      <c r="C188" s="2272"/>
      <c r="D188" s="2272"/>
      <c r="E188" s="2304"/>
      <c r="F188" s="1125" t="s">
        <v>5181</v>
      </c>
      <c r="G188" s="1125" t="s">
        <v>5270</v>
      </c>
      <c r="H188" s="1125">
        <v>44218</v>
      </c>
      <c r="I188" s="1494">
        <f t="shared" ref="I188" si="315">H188+21</f>
        <v>44239</v>
      </c>
      <c r="J188" s="1494">
        <f t="shared" ref="J188" si="316">H188+25</f>
        <v>44243</v>
      </c>
      <c r="K188" s="1494">
        <f t="shared" ref="K188" si="317">H188+27</f>
        <v>44245</v>
      </c>
      <c r="L188" s="1494">
        <f t="shared" ref="L188" si="318">H188+29</f>
        <v>44247</v>
      </c>
      <c r="M188" s="1494">
        <f t="shared" ref="M188" si="319">H188+31</f>
        <v>44249</v>
      </c>
      <c r="N188" s="2378"/>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row>
    <row r="189" spans="1:230" s="14" customFormat="1" ht="16.5" hidden="1" customHeight="1" thickBot="1">
      <c r="A189" s="104"/>
      <c r="B189" s="1477"/>
      <c r="C189" s="1478"/>
      <c r="D189" s="1478"/>
      <c r="E189" s="2278"/>
      <c r="F189" s="1126"/>
      <c r="G189" s="1126"/>
      <c r="H189" s="1126"/>
      <c r="I189" s="1126"/>
      <c r="J189" s="1126"/>
      <c r="K189" s="1126"/>
      <c r="L189" s="1126"/>
      <c r="M189" s="1126"/>
      <c r="N189" s="2378"/>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row>
    <row r="190" spans="1:230" s="14" customFormat="1" ht="16.5" hidden="1" customHeight="1" thickTop="1">
      <c r="A190" s="104"/>
      <c r="B190" s="2271" t="s">
        <v>3774</v>
      </c>
      <c r="C190" s="2272" t="s">
        <v>5059</v>
      </c>
      <c r="D190" s="2272">
        <v>44573</v>
      </c>
      <c r="E190" s="2273">
        <v>44219</v>
      </c>
      <c r="F190" s="1125" t="s">
        <v>5288</v>
      </c>
      <c r="G190" s="1125" t="s">
        <v>5006</v>
      </c>
      <c r="H190" s="1125">
        <v>44590</v>
      </c>
      <c r="I190" s="1494">
        <f>H190+21</f>
        <v>44611</v>
      </c>
      <c r="J190" s="1494">
        <f>H190+25</f>
        <v>44615</v>
      </c>
      <c r="K190" s="1494">
        <f>H190+27</f>
        <v>44617</v>
      </c>
      <c r="L190" s="1494">
        <f>H190+29</f>
        <v>44619</v>
      </c>
      <c r="M190" s="1494">
        <f>H190+31</f>
        <v>44621</v>
      </c>
      <c r="N190" s="2378"/>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row>
    <row r="191" spans="1:230" s="14" customFormat="1" ht="16.5" hidden="1" customHeight="1" thickBot="1">
      <c r="A191" s="104"/>
      <c r="B191" s="1477" t="s">
        <v>3758</v>
      </c>
      <c r="C191" s="1478" t="s">
        <v>4390</v>
      </c>
      <c r="D191" s="1478">
        <v>44578</v>
      </c>
      <c r="E191" s="2276" t="s">
        <v>2159</v>
      </c>
      <c r="F191" s="1126"/>
      <c r="G191" s="1126"/>
      <c r="H191" s="1126"/>
      <c r="I191" s="1126"/>
      <c r="J191" s="1126"/>
      <c r="K191" s="1126"/>
      <c r="L191" s="1126"/>
      <c r="M191" s="1126"/>
      <c r="N191" s="2378"/>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row>
    <row r="192" spans="1:230" s="14" customFormat="1" ht="16.5" hidden="1" customHeight="1" thickTop="1">
      <c r="A192" s="104"/>
      <c r="B192" s="2271" t="s">
        <v>3758</v>
      </c>
      <c r="C192" s="2272" t="s">
        <v>4390</v>
      </c>
      <c r="D192" s="2272">
        <v>44578</v>
      </c>
      <c r="E192" s="2298" t="s">
        <v>2159</v>
      </c>
      <c r="F192" s="1125" t="s">
        <v>5289</v>
      </c>
      <c r="G192" s="1125" t="s">
        <v>5006</v>
      </c>
      <c r="H192" s="1125">
        <v>44597</v>
      </c>
      <c r="I192" s="1494">
        <f>H192+21</f>
        <v>44618</v>
      </c>
      <c r="J192" s="1494">
        <f>H192+25</f>
        <v>44622</v>
      </c>
      <c r="K192" s="1494">
        <f>H192+27</f>
        <v>44624</v>
      </c>
      <c r="L192" s="1494">
        <f>H192+29</f>
        <v>44626</v>
      </c>
      <c r="M192" s="1494">
        <f>H192+31</f>
        <v>44628</v>
      </c>
      <c r="N192" s="2378"/>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row>
    <row r="193" spans="1:230" s="14" customFormat="1" ht="16.5" hidden="1" customHeight="1" thickBot="1">
      <c r="A193" s="104"/>
      <c r="B193" s="1477"/>
      <c r="C193" s="1478"/>
      <c r="D193" s="1478"/>
      <c r="E193" s="2278"/>
      <c r="F193" s="1126"/>
      <c r="G193" s="1126"/>
      <c r="H193" s="1126"/>
      <c r="I193" s="1126"/>
      <c r="J193" s="1126"/>
      <c r="K193" s="1126"/>
      <c r="L193" s="1126"/>
      <c r="M193" s="1126"/>
      <c r="N193" s="2378"/>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row>
    <row r="194" spans="1:230" s="14" customFormat="1" ht="16.5" hidden="1" customHeight="1" thickTop="1">
      <c r="A194" s="104"/>
      <c r="B194" s="2271" t="s">
        <v>5061</v>
      </c>
      <c r="C194" s="2272" t="s">
        <v>4569</v>
      </c>
      <c r="D194" s="2272">
        <v>44579</v>
      </c>
      <c r="E194" s="2304">
        <v>44598</v>
      </c>
      <c r="F194" s="1125" t="s">
        <v>5293</v>
      </c>
      <c r="G194" s="1125" t="s">
        <v>5199</v>
      </c>
      <c r="H194" s="1125">
        <v>44611</v>
      </c>
      <c r="I194" s="1494">
        <f>H194+21</f>
        <v>44632</v>
      </c>
      <c r="J194" s="1494">
        <f>H194+25</f>
        <v>44636</v>
      </c>
      <c r="K194" s="1494">
        <f>H194+27</f>
        <v>44638</v>
      </c>
      <c r="L194" s="1494">
        <f>H194+29</f>
        <v>44640</v>
      </c>
      <c r="M194" s="1494">
        <f>H194+31</f>
        <v>44642</v>
      </c>
      <c r="N194" s="2378"/>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row>
    <row r="195" spans="1:230" s="14" customFormat="1" ht="16.5" hidden="1" customHeight="1" thickBot="1">
      <c r="A195" s="104"/>
      <c r="B195" s="1477" t="s">
        <v>4487</v>
      </c>
      <c r="C195" s="1478" t="s">
        <v>4392</v>
      </c>
      <c r="D195" s="1478">
        <v>44594</v>
      </c>
      <c r="E195" s="2276" t="s">
        <v>2159</v>
      </c>
      <c r="F195" s="1126"/>
      <c r="G195" s="1126"/>
      <c r="H195" s="1126"/>
      <c r="I195" s="1126"/>
      <c r="J195" s="1126"/>
      <c r="K195" s="1126"/>
      <c r="L195" s="1126"/>
      <c r="M195" s="1126"/>
      <c r="N195" s="2378"/>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row>
    <row r="196" spans="1:230" s="14" customFormat="1" ht="16.5" hidden="1" customHeight="1" thickTop="1">
      <c r="A196" s="104"/>
      <c r="B196" s="2271" t="s">
        <v>3744</v>
      </c>
      <c r="C196" s="2272" t="s">
        <v>5062</v>
      </c>
      <c r="D196" s="2272">
        <v>44595</v>
      </c>
      <c r="E196" s="2304">
        <v>44604</v>
      </c>
      <c r="F196" s="1493" t="s">
        <v>2151</v>
      </c>
      <c r="G196" s="1125"/>
      <c r="H196" s="1565"/>
      <c r="I196" s="2301"/>
      <c r="J196" s="2301"/>
      <c r="K196" s="2301"/>
      <c r="L196" s="2301"/>
      <c r="M196" s="2301"/>
      <c r="N196" s="2378"/>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row>
    <row r="197" spans="1:230" s="14" customFormat="1" ht="16.5" hidden="1" customHeight="1" thickBot="1">
      <c r="A197" s="104"/>
      <c r="B197" s="1477"/>
      <c r="C197" s="1478"/>
      <c r="D197" s="1478"/>
      <c r="E197" s="2278"/>
      <c r="F197" s="1126"/>
      <c r="G197" s="1126"/>
      <c r="H197" s="1603"/>
      <c r="I197" s="1603"/>
      <c r="J197" s="1603"/>
      <c r="K197" s="1603"/>
      <c r="L197" s="1603"/>
      <c r="M197" s="1603"/>
      <c r="N197" s="2378"/>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row>
    <row r="198" spans="1:230" s="14" customFormat="1" ht="16.5" hidden="1" customHeight="1" thickTop="1">
      <c r="A198" s="104"/>
      <c r="B198" s="2271" t="s">
        <v>3752</v>
      </c>
      <c r="C198" s="2272" t="s">
        <v>4394</v>
      </c>
      <c r="D198" s="2272">
        <v>44608</v>
      </c>
      <c r="E198" s="2300" t="s">
        <v>2159</v>
      </c>
      <c r="F198" s="1125" t="s">
        <v>5294</v>
      </c>
      <c r="G198" s="1125" t="s">
        <v>5037</v>
      </c>
      <c r="H198" s="1125">
        <v>44625</v>
      </c>
      <c r="I198" s="1495" t="s">
        <v>2159</v>
      </c>
      <c r="J198" s="1494">
        <f>H198+25</f>
        <v>44650</v>
      </c>
      <c r="K198" s="1494">
        <f>H198+27</f>
        <v>44652</v>
      </c>
      <c r="L198" s="1494">
        <f>H198+29</f>
        <v>44654</v>
      </c>
      <c r="M198" s="1494">
        <f>H198+31</f>
        <v>44656</v>
      </c>
      <c r="N198" s="2378"/>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row>
    <row r="199" spans="1:230" s="14" customFormat="1" ht="16.5" hidden="1" customHeight="1" thickBot="1">
      <c r="A199" s="104"/>
      <c r="B199" s="1477"/>
      <c r="C199" s="1478"/>
      <c r="D199" s="1478"/>
      <c r="E199" s="2278"/>
      <c r="F199" s="1126"/>
      <c r="G199" s="1126"/>
      <c r="H199" s="1126"/>
      <c r="I199" s="1126"/>
      <c r="J199" s="1126"/>
      <c r="K199" s="1126"/>
      <c r="L199" s="1126"/>
      <c r="M199" s="1126"/>
      <c r="N199" s="2378"/>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row>
    <row r="200" spans="1:230" s="14" customFormat="1" ht="16.5" hidden="1" customHeight="1" thickTop="1">
      <c r="A200" s="104"/>
      <c r="B200" s="2271"/>
      <c r="C200" s="2272"/>
      <c r="D200" s="2272"/>
      <c r="E200" s="2304"/>
      <c r="F200" s="1125" t="s">
        <v>5284</v>
      </c>
      <c r="G200" s="1125" t="s">
        <v>5295</v>
      </c>
      <c r="H200" s="1125">
        <v>44620</v>
      </c>
      <c r="I200" s="1495" t="s">
        <v>2159</v>
      </c>
      <c r="J200" s="1494">
        <f>H200+25</f>
        <v>44645</v>
      </c>
      <c r="K200" s="1494">
        <f>H200+27</f>
        <v>44647</v>
      </c>
      <c r="L200" s="1494">
        <f>H200+29</f>
        <v>44649</v>
      </c>
      <c r="M200" s="1494">
        <f>H200+31</f>
        <v>44651</v>
      </c>
      <c r="N200" s="2378"/>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row>
    <row r="201" spans="1:230" s="14" customFormat="1" ht="16.5" hidden="1" customHeight="1" thickBot="1">
      <c r="A201" s="104"/>
      <c r="B201" s="1477"/>
      <c r="C201" s="1478"/>
      <c r="D201" s="1478"/>
      <c r="E201" s="2278"/>
      <c r="F201" s="1126"/>
      <c r="G201" s="1126"/>
      <c r="H201" s="1126"/>
      <c r="I201" s="1126"/>
      <c r="J201" s="1126"/>
      <c r="K201" s="1126"/>
      <c r="L201" s="1126"/>
      <c r="M201" s="1126"/>
      <c r="N201" s="2378"/>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row>
    <row r="202" spans="1:230" s="14" customFormat="1" ht="16.5" hidden="1" customHeight="1" thickTop="1" thickBot="1">
      <c r="A202" s="104"/>
      <c r="B202" s="2271" t="s">
        <v>3337</v>
      </c>
      <c r="C202" s="2272" t="s">
        <v>4402</v>
      </c>
      <c r="D202" s="1478">
        <v>44619</v>
      </c>
      <c r="E202" s="2304">
        <v>44626</v>
      </c>
      <c r="F202" s="1125" t="s">
        <v>5296</v>
      </c>
      <c r="G202" s="1125" t="s">
        <v>5122</v>
      </c>
      <c r="H202" s="1125">
        <v>44632</v>
      </c>
      <c r="I202" s="1495" t="s">
        <v>2159</v>
      </c>
      <c r="J202" s="1494">
        <f>H202+25</f>
        <v>44657</v>
      </c>
      <c r="K202" s="1494">
        <f>H202+27</f>
        <v>44659</v>
      </c>
      <c r="L202" s="1494">
        <f>H202+29</f>
        <v>44661</v>
      </c>
      <c r="M202" s="1494">
        <f>H202+31</f>
        <v>44663</v>
      </c>
      <c r="N202" s="2378"/>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row>
    <row r="203" spans="1:230" s="14" customFormat="1" ht="16.5" hidden="1" customHeight="1" thickTop="1" thickBot="1">
      <c r="A203" s="104"/>
      <c r="B203" s="1477" t="s">
        <v>3761</v>
      </c>
      <c r="C203" s="1478" t="s">
        <v>4398</v>
      </c>
      <c r="D203" s="1478">
        <v>44617</v>
      </c>
      <c r="E203" s="2278">
        <v>44627</v>
      </c>
      <c r="F203" s="1494"/>
      <c r="G203" s="1494"/>
      <c r="H203" s="1494"/>
      <c r="I203" s="1494"/>
      <c r="J203" s="1494"/>
      <c r="K203" s="1494"/>
      <c r="L203" s="1494"/>
      <c r="M203" s="1494"/>
      <c r="N203" s="2378"/>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row>
    <row r="204" spans="1:230" s="14" customFormat="1" ht="16.5" hidden="1" customHeight="1" thickTop="1" thickBot="1">
      <c r="A204" s="104"/>
      <c r="B204" s="1477"/>
      <c r="C204" s="1478"/>
      <c r="D204" s="1478"/>
      <c r="E204" s="2278"/>
      <c r="F204" s="1126"/>
      <c r="G204" s="1126"/>
      <c r="H204" s="1126"/>
      <c r="I204" s="1126"/>
      <c r="J204" s="1126"/>
      <c r="K204" s="1126"/>
      <c r="L204" s="1126"/>
      <c r="M204" s="1126"/>
      <c r="N204" s="2378"/>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row>
    <row r="205" spans="1:230" s="14" customFormat="1" ht="16.5" hidden="1" customHeight="1" thickTop="1" thickBot="1">
      <c r="A205" s="104"/>
      <c r="B205" s="2271" t="s">
        <v>2803</v>
      </c>
      <c r="C205" s="2272" t="s">
        <v>4403</v>
      </c>
      <c r="D205" s="2272">
        <v>44623</v>
      </c>
      <c r="E205" s="2304">
        <v>44632</v>
      </c>
      <c r="F205" s="1125" t="s">
        <v>5161</v>
      </c>
      <c r="G205" s="1125" t="s">
        <v>5297</v>
      </c>
      <c r="H205" s="1125">
        <v>44639</v>
      </c>
      <c r="I205" s="1494">
        <f>H205+21</f>
        <v>44660</v>
      </c>
      <c r="J205" s="1494">
        <f>H205+25</f>
        <v>44664</v>
      </c>
      <c r="K205" s="1494">
        <f>H205+27</f>
        <v>44666</v>
      </c>
      <c r="L205" s="1494">
        <f>H205+29</f>
        <v>44668</v>
      </c>
      <c r="M205" s="1494">
        <f>H205+31</f>
        <v>44670</v>
      </c>
      <c r="N205" s="2378"/>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row>
    <row r="206" spans="1:230" s="14" customFormat="1" ht="16.5" hidden="1" customHeight="1" thickTop="1" thickBot="1">
      <c r="A206" s="104"/>
      <c r="B206" s="1477" t="s">
        <v>3339</v>
      </c>
      <c r="C206" s="1478" t="s">
        <v>4858</v>
      </c>
      <c r="D206" s="2272">
        <v>44637</v>
      </c>
      <c r="E206" s="2273">
        <v>44644</v>
      </c>
      <c r="F206" s="1126"/>
      <c r="G206" s="1126"/>
      <c r="H206" s="1126"/>
      <c r="I206" s="1126"/>
      <c r="J206" s="1126"/>
      <c r="K206" s="1126"/>
      <c r="L206" s="1126"/>
      <c r="M206" s="1126"/>
      <c r="N206" s="2378"/>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row>
    <row r="207" spans="1:230" s="14" customFormat="1" ht="16.5" hidden="1" customHeight="1" thickTop="1">
      <c r="A207" s="104"/>
      <c r="B207" s="2271" t="s">
        <v>3769</v>
      </c>
      <c r="C207" s="2272" t="s">
        <v>4860</v>
      </c>
      <c r="D207" s="2272">
        <v>44641</v>
      </c>
      <c r="E207" s="2273">
        <f>D207+9</f>
        <v>44650</v>
      </c>
      <c r="F207" s="1125" t="s">
        <v>5196</v>
      </c>
      <c r="G207" s="1125" t="s">
        <v>5298</v>
      </c>
      <c r="H207" s="1125">
        <v>44646</v>
      </c>
      <c r="I207" s="1494">
        <f t="shared" ref="I207" si="320">H207+21</f>
        <v>44667</v>
      </c>
      <c r="J207" s="1494">
        <f t="shared" ref="J207" si="321">H207+25</f>
        <v>44671</v>
      </c>
      <c r="K207" s="1494">
        <f t="shared" ref="K207" si="322">H207+27</f>
        <v>44673</v>
      </c>
      <c r="L207" s="1494">
        <f t="shared" ref="L207" si="323">H207+29</f>
        <v>44675</v>
      </c>
      <c r="M207" s="1494">
        <f t="shared" ref="M207" si="324">H207+31</f>
        <v>44677</v>
      </c>
      <c r="N207" s="2378"/>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row>
    <row r="208" spans="1:230" s="14" customFormat="1" ht="16.5" hidden="1" customHeight="1" thickBot="1">
      <c r="A208" s="104"/>
      <c r="B208" s="1477"/>
      <c r="C208" s="1478"/>
      <c r="D208" s="1478"/>
      <c r="E208" s="2278"/>
      <c r="F208" s="1126"/>
      <c r="G208" s="1126"/>
      <c r="H208" s="1126"/>
      <c r="I208" s="1126"/>
      <c r="J208" s="1126"/>
      <c r="K208" s="1126"/>
      <c r="L208" s="1126"/>
      <c r="M208" s="1126"/>
      <c r="N208" s="2378"/>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row>
    <row r="209" spans="1:230" s="14" customFormat="1" ht="16.5" hidden="1" customHeight="1" thickTop="1">
      <c r="A209" s="104"/>
      <c r="B209" s="2271" t="s">
        <v>3747</v>
      </c>
      <c r="C209" s="2272" t="s">
        <v>4405</v>
      </c>
      <c r="D209" s="2272">
        <v>44650</v>
      </c>
      <c r="E209" s="2273">
        <f t="shared" ref="E209" si="325">D209+9</f>
        <v>44659</v>
      </c>
      <c r="F209" s="1125" t="s">
        <v>5181</v>
      </c>
      <c r="G209" s="1125" t="s">
        <v>5285</v>
      </c>
      <c r="H209" s="1125">
        <v>44666</v>
      </c>
      <c r="I209" s="1495" t="s">
        <v>2159</v>
      </c>
      <c r="J209" s="1494">
        <f t="shared" ref="J209" si="326">H209+25</f>
        <v>44691</v>
      </c>
      <c r="K209" s="1494">
        <f t="shared" ref="K209" si="327">H209+27</f>
        <v>44693</v>
      </c>
      <c r="L209" s="1494">
        <f t="shared" ref="L209" si="328">H209+29</f>
        <v>44695</v>
      </c>
      <c r="M209" s="1494">
        <f t="shared" ref="M209" si="329">H209+31</f>
        <v>44697</v>
      </c>
      <c r="N209" s="2378"/>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row>
    <row r="210" spans="1:230" s="14" customFormat="1" ht="16.5" hidden="1" customHeight="1" thickBot="1">
      <c r="A210" s="104"/>
      <c r="B210" s="1477"/>
      <c r="C210" s="1478"/>
      <c r="D210" s="1478"/>
      <c r="E210" s="2278"/>
      <c r="F210" s="1126"/>
      <c r="G210" s="1126"/>
      <c r="H210" s="1126"/>
      <c r="I210" s="1126"/>
      <c r="J210" s="1126"/>
      <c r="K210" s="1126"/>
      <c r="L210" s="1126"/>
      <c r="M210" s="1126"/>
      <c r="N210" s="2378"/>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row>
    <row r="211" spans="1:230" s="14" customFormat="1" ht="16.5" hidden="1" customHeight="1" thickTop="1">
      <c r="A211" s="104"/>
      <c r="B211" s="2271"/>
      <c r="C211" s="2272"/>
      <c r="D211" s="2272"/>
      <c r="E211" s="2273"/>
      <c r="F211" s="1493" t="s">
        <v>2151</v>
      </c>
      <c r="G211" s="1125"/>
      <c r="H211" s="1565"/>
      <c r="I211" s="2301"/>
      <c r="J211" s="2301"/>
      <c r="K211" s="2301"/>
      <c r="L211" s="2301"/>
      <c r="M211" s="2301"/>
      <c r="N211" s="2378"/>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row>
    <row r="212" spans="1:230" s="14" customFormat="1" ht="16.5" hidden="1" customHeight="1" thickBot="1">
      <c r="A212" s="104"/>
      <c r="B212" s="1477"/>
      <c r="C212" s="1478"/>
      <c r="D212" s="1478"/>
      <c r="E212" s="2278"/>
      <c r="F212" s="1126" t="s">
        <v>5299</v>
      </c>
      <c r="G212" s="1126" t="s">
        <v>5298</v>
      </c>
      <c r="H212" s="1603"/>
      <c r="I212" s="1603"/>
      <c r="J212" s="1603"/>
      <c r="K212" s="1603"/>
      <c r="L212" s="1603"/>
      <c r="M212" s="1603"/>
      <c r="N212" s="2378"/>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row>
    <row r="213" spans="1:230" s="14" customFormat="1" ht="16.5" hidden="1" customHeight="1" thickTop="1">
      <c r="A213" s="104"/>
      <c r="B213" s="2271"/>
      <c r="C213" s="2272"/>
      <c r="D213" s="2272"/>
      <c r="E213" s="2273"/>
      <c r="F213" s="1125" t="s">
        <v>5288</v>
      </c>
      <c r="G213" s="1125" t="s">
        <v>5019</v>
      </c>
      <c r="H213" s="1125">
        <v>44669</v>
      </c>
      <c r="I213" s="1495" t="s">
        <v>2159</v>
      </c>
      <c r="J213" s="1494">
        <f t="shared" ref="J213" si="330">H213+25</f>
        <v>44694</v>
      </c>
      <c r="K213" s="1494">
        <f t="shared" ref="K213" si="331">H213+27</f>
        <v>44696</v>
      </c>
      <c r="L213" s="1494">
        <f t="shared" ref="L213" si="332">H213+29</f>
        <v>44698</v>
      </c>
      <c r="M213" s="1494">
        <f t="shared" ref="M213" si="333">H213+31</f>
        <v>44700</v>
      </c>
      <c r="N213" s="2378"/>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row>
    <row r="214" spans="1:230" s="14" customFormat="1" ht="16.5" hidden="1" customHeight="1" thickBot="1">
      <c r="A214" s="104"/>
      <c r="B214" s="1477"/>
      <c r="C214" s="1478"/>
      <c r="D214" s="1478"/>
      <c r="E214" s="2278"/>
      <c r="F214" s="1126"/>
      <c r="G214" s="1126"/>
      <c r="H214" s="1126"/>
      <c r="I214" s="1126"/>
      <c r="J214" s="1126"/>
      <c r="K214" s="1126"/>
      <c r="L214" s="1126"/>
      <c r="M214" s="1126"/>
      <c r="N214" s="2378"/>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row>
    <row r="215" spans="1:230" s="14" customFormat="1" ht="16.5" hidden="1" customHeight="1" thickTop="1">
      <c r="A215" s="104"/>
      <c r="B215" s="2271" t="s">
        <v>3774</v>
      </c>
      <c r="C215" s="2272" t="s">
        <v>4866</v>
      </c>
      <c r="D215" s="2272">
        <v>44660</v>
      </c>
      <c r="E215" s="2273">
        <v>44671</v>
      </c>
      <c r="F215" s="1125" t="s">
        <v>5289</v>
      </c>
      <c r="G215" s="1125" t="s">
        <v>5019</v>
      </c>
      <c r="H215" s="1125">
        <v>44674</v>
      </c>
      <c r="I215" s="1495" t="s">
        <v>2159</v>
      </c>
      <c r="J215" s="1494">
        <f t="shared" ref="J215" si="334">H215+25</f>
        <v>44699</v>
      </c>
      <c r="K215" s="1494">
        <f t="shared" ref="K215" si="335">H215+27</f>
        <v>44701</v>
      </c>
      <c r="L215" s="1494">
        <f t="shared" ref="L215" si="336">H215+29</f>
        <v>44703</v>
      </c>
      <c r="M215" s="1494">
        <f t="shared" ref="M215" si="337">H215+31</f>
        <v>44705</v>
      </c>
      <c r="N215" s="2378"/>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row>
    <row r="216" spans="1:230" s="14" customFormat="1" ht="16.5" hidden="1" customHeight="1" thickBot="1">
      <c r="A216" s="104"/>
      <c r="B216" s="1477"/>
      <c r="C216" s="1478"/>
      <c r="D216" s="1478"/>
      <c r="E216" s="2278"/>
      <c r="F216" s="1126"/>
      <c r="G216" s="1126"/>
      <c r="H216" s="1126"/>
      <c r="I216" s="1126"/>
      <c r="J216" s="1126"/>
      <c r="K216" s="1126"/>
      <c r="L216" s="1126"/>
      <c r="M216" s="1126"/>
      <c r="N216" s="2378"/>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row>
    <row r="217" spans="1:230" s="14" customFormat="1" ht="16.5" hidden="1" customHeight="1" thickTop="1">
      <c r="A217" s="104"/>
      <c r="B217" s="2271" t="s">
        <v>3758</v>
      </c>
      <c r="C217" s="2272" t="s">
        <v>4869</v>
      </c>
      <c r="D217" s="2272">
        <v>44665</v>
      </c>
      <c r="E217" s="2273">
        <f>D217+10</f>
        <v>44675</v>
      </c>
      <c r="F217" s="1125" t="s">
        <v>5115</v>
      </c>
      <c r="G217" s="1125" t="s">
        <v>5025</v>
      </c>
      <c r="H217" s="1125">
        <v>44683</v>
      </c>
      <c r="I217" s="1495" t="s">
        <v>2159</v>
      </c>
      <c r="J217" s="1494">
        <f t="shared" ref="J217" si="338">H217+25</f>
        <v>44708</v>
      </c>
      <c r="K217" s="1494">
        <f t="shared" ref="K217" si="339">H217+27</f>
        <v>44710</v>
      </c>
      <c r="L217" s="1494">
        <f t="shared" ref="L217" si="340">H217+29</f>
        <v>44712</v>
      </c>
      <c r="M217" s="1494">
        <f t="shared" ref="M217" si="341">H217+31</f>
        <v>44714</v>
      </c>
      <c r="N217" s="2378"/>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row>
    <row r="218" spans="1:230" s="14" customFormat="1" ht="16.5" hidden="1" customHeight="1" thickBot="1">
      <c r="A218" s="104"/>
      <c r="B218" s="1477"/>
      <c r="C218" s="1478"/>
      <c r="D218" s="1478"/>
      <c r="E218" s="2278"/>
      <c r="F218" s="1126"/>
      <c r="G218" s="1126"/>
      <c r="H218" s="1126"/>
      <c r="I218" s="1126"/>
      <c r="J218" s="1126"/>
      <c r="K218" s="1126"/>
      <c r="L218" s="1126"/>
      <c r="M218" s="1126"/>
      <c r="N218" s="2378"/>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row>
    <row r="219" spans="1:230" s="14" customFormat="1" ht="16.5" hidden="1" customHeight="1" thickTop="1">
      <c r="A219" s="104"/>
      <c r="B219" s="2271"/>
      <c r="C219" s="2272"/>
      <c r="D219" s="2272"/>
      <c r="E219" s="2273"/>
      <c r="F219" s="1125" t="s">
        <v>5116</v>
      </c>
      <c r="G219" s="1125" t="s">
        <v>5025</v>
      </c>
      <c r="H219" s="1125">
        <v>44688</v>
      </c>
      <c r="I219" s="1494">
        <f t="shared" ref="I219:I223" si="342">H219+21</f>
        <v>44709</v>
      </c>
      <c r="J219" s="1494">
        <f t="shared" ref="J219" si="343">H219+25</f>
        <v>44713</v>
      </c>
      <c r="K219" s="1494">
        <f t="shared" ref="K219" si="344">H219+27</f>
        <v>44715</v>
      </c>
      <c r="L219" s="1494">
        <f t="shared" ref="L219" si="345">H219+29</f>
        <v>44717</v>
      </c>
      <c r="M219" s="1494">
        <f t="shared" ref="M219" si="346">H219+31</f>
        <v>44719</v>
      </c>
      <c r="N219" s="2378"/>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row>
    <row r="220" spans="1:230" s="14" customFormat="1" ht="16.5" hidden="1" customHeight="1" thickBot="1">
      <c r="A220" s="104"/>
      <c r="B220" s="1477"/>
      <c r="C220" s="1478"/>
      <c r="D220" s="1478"/>
      <c r="E220" s="2278"/>
      <c r="F220" s="1126"/>
      <c r="G220" s="1126"/>
      <c r="H220" s="1126"/>
      <c r="I220" s="1126"/>
      <c r="J220" s="1126"/>
      <c r="K220" s="1126"/>
      <c r="L220" s="1126"/>
      <c r="M220" s="1126"/>
      <c r="N220" s="2378"/>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row>
    <row r="221" spans="1:230" s="14" customFormat="1" ht="16.5" hidden="1" customHeight="1" thickTop="1">
      <c r="A221" s="104"/>
      <c r="B221" s="2271" t="s">
        <v>2442</v>
      </c>
      <c r="C221" s="2272" t="s">
        <v>4408</v>
      </c>
      <c r="D221" s="2272">
        <v>44679</v>
      </c>
      <c r="E221" s="2273">
        <f>D221+12</f>
        <v>44691</v>
      </c>
      <c r="F221" s="1125" t="s">
        <v>5284</v>
      </c>
      <c r="G221" s="1125" t="s">
        <v>5300</v>
      </c>
      <c r="H221" s="1125">
        <v>44695</v>
      </c>
      <c r="I221" s="1494">
        <f t="shared" ref="I221" si="347">H221+21</f>
        <v>44716</v>
      </c>
      <c r="J221" s="1494">
        <f t="shared" ref="J221" si="348">H221+25</f>
        <v>44720</v>
      </c>
      <c r="K221" s="1494">
        <f t="shared" ref="K221" si="349">H221+27</f>
        <v>44722</v>
      </c>
      <c r="L221" s="1494">
        <f t="shared" ref="L221" si="350">H221+29</f>
        <v>44724</v>
      </c>
      <c r="M221" s="1494">
        <f t="shared" ref="M221" si="351">H221+31</f>
        <v>44726</v>
      </c>
      <c r="N221" s="2378"/>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row>
    <row r="222" spans="1:230" s="14" customFormat="1" ht="16.5" hidden="1" customHeight="1" thickBot="1">
      <c r="A222" s="104"/>
      <c r="B222" s="1477" t="s">
        <v>3744</v>
      </c>
      <c r="C222" s="1478" t="s">
        <v>4411</v>
      </c>
      <c r="D222" s="1478">
        <v>44674</v>
      </c>
      <c r="E222" s="2278">
        <f>D222+12</f>
        <v>44686</v>
      </c>
      <c r="F222" s="1126"/>
      <c r="G222" s="1126"/>
      <c r="H222" s="1126"/>
      <c r="I222" s="1126"/>
      <c r="J222" s="1126"/>
      <c r="K222" s="1126"/>
      <c r="L222" s="1126"/>
      <c r="M222" s="1126"/>
      <c r="N222" s="2378"/>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row>
    <row r="223" spans="1:230" s="14" customFormat="1" ht="16.5" hidden="1" customHeight="1" thickTop="1">
      <c r="A223" s="104"/>
      <c r="B223" s="2271" t="s">
        <v>3752</v>
      </c>
      <c r="C223" s="2272" t="s">
        <v>4873</v>
      </c>
      <c r="D223" s="2272">
        <v>44686</v>
      </c>
      <c r="E223" s="2273">
        <f>D223+12</f>
        <v>44698</v>
      </c>
      <c r="F223" s="1125" t="s">
        <v>5109</v>
      </c>
      <c r="G223" s="1125" t="s">
        <v>5047</v>
      </c>
      <c r="H223" s="1125">
        <v>44702</v>
      </c>
      <c r="I223" s="1494">
        <f t="shared" si="342"/>
        <v>44723</v>
      </c>
      <c r="J223" s="1494">
        <f t="shared" ref="J223" si="352">H223+25</f>
        <v>44727</v>
      </c>
      <c r="K223" s="1494">
        <f t="shared" ref="K223" si="353">H223+27</f>
        <v>44729</v>
      </c>
      <c r="L223" s="1494">
        <f t="shared" ref="L223" si="354">H223+29</f>
        <v>44731</v>
      </c>
      <c r="M223" s="1494">
        <f t="shared" ref="M223" si="355">H223+31</f>
        <v>44733</v>
      </c>
      <c r="N223" s="2378"/>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row>
    <row r="224" spans="1:230" s="14" customFormat="1" ht="16.5" hidden="1" customHeight="1" thickBot="1">
      <c r="A224" s="104"/>
      <c r="B224" s="1477"/>
      <c r="C224" s="1478"/>
      <c r="D224" s="1478"/>
      <c r="E224" s="2278"/>
      <c r="F224" s="1126"/>
      <c r="G224" s="1126"/>
      <c r="H224" s="1126"/>
      <c r="I224" s="1126"/>
      <c r="J224" s="1126"/>
      <c r="K224" s="1126"/>
      <c r="L224" s="1126"/>
      <c r="M224" s="1126"/>
      <c r="N224" s="2378"/>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row>
    <row r="225" spans="1:230" s="14" customFormat="1" ht="16.5" hidden="1" customHeight="1" thickTop="1" thickBot="1">
      <c r="A225" s="104"/>
      <c r="B225" s="1477" t="s">
        <v>3761</v>
      </c>
      <c r="C225" s="1478" t="s">
        <v>4412</v>
      </c>
      <c r="D225" s="1478">
        <v>44697</v>
      </c>
      <c r="E225" s="2276" t="s">
        <v>2159</v>
      </c>
      <c r="F225" s="1125" t="s">
        <v>5161</v>
      </c>
      <c r="G225" s="1125" t="s">
        <v>5301</v>
      </c>
      <c r="H225" s="1125">
        <v>44710</v>
      </c>
      <c r="I225" s="1494">
        <f t="shared" ref="I225" si="356">H225+21</f>
        <v>44731</v>
      </c>
      <c r="J225" s="1494">
        <f t="shared" ref="J225" si="357">H225+25</f>
        <v>44735</v>
      </c>
      <c r="K225" s="1494">
        <f t="shared" ref="K225" si="358">H225+27</f>
        <v>44737</v>
      </c>
      <c r="L225" s="1494">
        <f t="shared" ref="L225" si="359">H225+29</f>
        <v>44739</v>
      </c>
      <c r="M225" s="1494">
        <f t="shared" ref="M225" si="360">H225+31</f>
        <v>44741</v>
      </c>
      <c r="N225" s="2378"/>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row>
    <row r="226" spans="1:230" s="14" customFormat="1" ht="16.5" hidden="1" customHeight="1" thickTop="1" thickBot="1">
      <c r="A226" s="104"/>
      <c r="B226" s="1477"/>
      <c r="C226" s="1478"/>
      <c r="D226" s="1478"/>
      <c r="E226" s="2278"/>
      <c r="F226" s="1126"/>
      <c r="G226" s="1126"/>
      <c r="H226" s="1126"/>
      <c r="I226" s="1126"/>
      <c r="J226" s="1126"/>
      <c r="K226" s="1126"/>
      <c r="L226" s="1126"/>
      <c r="M226" s="1126"/>
      <c r="N226" s="2378"/>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row>
    <row r="227" spans="1:230" s="14" customFormat="1" ht="16.5" hidden="1" customHeight="1" thickTop="1">
      <c r="A227" s="104"/>
      <c r="B227" s="2271" t="s">
        <v>3337</v>
      </c>
      <c r="C227" s="2272" t="s">
        <v>4417</v>
      </c>
      <c r="D227" s="2272">
        <v>44699</v>
      </c>
      <c r="E227" s="2273">
        <f>D227+12</f>
        <v>44711</v>
      </c>
      <c r="F227" s="1125" t="s">
        <v>5107</v>
      </c>
      <c r="G227" s="1125" t="s">
        <v>5189</v>
      </c>
      <c r="H227" s="1125">
        <v>44716</v>
      </c>
      <c r="I227" s="1494">
        <f t="shared" ref="I227" si="361">H227+21</f>
        <v>44737</v>
      </c>
      <c r="J227" s="1494">
        <f t="shared" ref="J227" si="362">H227+25</f>
        <v>44741</v>
      </c>
      <c r="K227" s="1494">
        <f t="shared" ref="K227" si="363">H227+27</f>
        <v>44743</v>
      </c>
      <c r="L227" s="1494">
        <f t="shared" ref="L227" si="364">H227+29</f>
        <v>44745</v>
      </c>
      <c r="M227" s="1494">
        <f t="shared" ref="M227" si="365">H227+31</f>
        <v>44747</v>
      </c>
      <c r="N227" s="2378"/>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row>
    <row r="228" spans="1:230" s="14" customFormat="1" ht="16.5" hidden="1" customHeight="1" thickBot="1">
      <c r="A228" s="104"/>
      <c r="B228" s="1477"/>
      <c r="C228" s="1478"/>
      <c r="D228" s="1478"/>
      <c r="E228" s="2278"/>
      <c r="F228" s="1126"/>
      <c r="G228" s="1126"/>
      <c r="H228" s="1126"/>
      <c r="I228" s="1126"/>
      <c r="J228" s="1126"/>
      <c r="K228" s="1126"/>
      <c r="L228" s="1126"/>
      <c r="M228" s="1126"/>
      <c r="N228" s="2378"/>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row>
    <row r="229" spans="1:230" s="14" customFormat="1" ht="16.5" hidden="1" customHeight="1" thickTop="1">
      <c r="A229" s="104"/>
      <c r="B229" s="2271" t="s">
        <v>2803</v>
      </c>
      <c r="C229" s="2272" t="s">
        <v>4879</v>
      </c>
      <c r="D229" s="2272">
        <v>44711</v>
      </c>
      <c r="E229" s="2273">
        <f>D229+12</f>
        <v>44723</v>
      </c>
      <c r="F229" s="1125" t="s">
        <v>5196</v>
      </c>
      <c r="G229" s="1125" t="s">
        <v>5302</v>
      </c>
      <c r="H229" s="1125">
        <v>44723</v>
      </c>
      <c r="I229" s="1494">
        <f t="shared" ref="I229" si="366">H229+21</f>
        <v>44744</v>
      </c>
      <c r="J229" s="1494">
        <f t="shared" ref="J229" si="367">H229+25</f>
        <v>44748</v>
      </c>
      <c r="K229" s="1494">
        <f t="shared" ref="K229" si="368">H229+27</f>
        <v>44750</v>
      </c>
      <c r="L229" s="1494">
        <f t="shared" ref="L229" si="369">H229+29</f>
        <v>44752</v>
      </c>
      <c r="M229" s="1494">
        <f t="shared" ref="M229" si="370">H229+31</f>
        <v>44754</v>
      </c>
      <c r="N229" s="2378"/>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row>
    <row r="230" spans="1:230" s="14" customFormat="1" ht="16.5" hidden="1" customHeight="1" thickBot="1">
      <c r="A230" s="104"/>
      <c r="B230" s="1477"/>
      <c r="C230" s="1478"/>
      <c r="D230" s="1478"/>
      <c r="E230" s="2278"/>
      <c r="F230" s="1126"/>
      <c r="G230" s="1126"/>
      <c r="H230" s="1126"/>
      <c r="I230" s="1126"/>
      <c r="J230" s="1126"/>
      <c r="K230" s="1126"/>
      <c r="L230" s="1126"/>
      <c r="M230" s="1126"/>
      <c r="N230" s="2378"/>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row>
    <row r="231" spans="1:230" s="14" customFormat="1" ht="16.5" hidden="1" customHeight="1" thickTop="1">
      <c r="A231" s="104"/>
      <c r="B231" s="2271" t="s">
        <v>3339</v>
      </c>
      <c r="C231" s="2272" t="s">
        <v>4881</v>
      </c>
      <c r="D231" s="2272">
        <v>44717</v>
      </c>
      <c r="E231" s="2273">
        <f t="shared" ref="E231" si="371">D231+10</f>
        <v>44727</v>
      </c>
      <c r="F231" s="1125" t="s">
        <v>5181</v>
      </c>
      <c r="G231" s="1125" t="s">
        <v>5291</v>
      </c>
      <c r="H231" s="1125">
        <v>44730</v>
      </c>
      <c r="I231" s="1494">
        <f t="shared" ref="I231" si="372">H231+21</f>
        <v>44751</v>
      </c>
      <c r="J231" s="1494">
        <f t="shared" ref="J231" si="373">H231+25</f>
        <v>44755</v>
      </c>
      <c r="K231" s="1494">
        <f t="shared" ref="K231" si="374">H231+27</f>
        <v>44757</v>
      </c>
      <c r="L231" s="1494">
        <f t="shared" ref="L231" si="375">H231+29</f>
        <v>44759</v>
      </c>
      <c r="M231" s="1494">
        <f t="shared" ref="M231" si="376">H231+31</f>
        <v>44761</v>
      </c>
      <c r="N231" s="2378"/>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row>
    <row r="232" spans="1:230" s="14" customFormat="1" ht="16.5" hidden="1" customHeight="1" thickBot="1">
      <c r="A232" s="104"/>
      <c r="B232" s="1477"/>
      <c r="C232" s="1478"/>
      <c r="D232" s="1478"/>
      <c r="E232" s="2278"/>
      <c r="F232" s="1126"/>
      <c r="G232" s="1126"/>
      <c r="H232" s="1126"/>
      <c r="I232" s="1126"/>
      <c r="J232" s="1126"/>
      <c r="K232" s="1126"/>
      <c r="L232" s="1126"/>
      <c r="M232" s="1126"/>
      <c r="N232" s="2378"/>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c r="HT232" s="5"/>
      <c r="HU232" s="5"/>
      <c r="HV232" s="5"/>
    </row>
    <row r="233" spans="1:230" s="14" customFormat="1" ht="16.5" hidden="1" customHeight="1" thickTop="1">
      <c r="A233" s="104"/>
      <c r="B233" s="2271" t="s">
        <v>3769</v>
      </c>
      <c r="C233" s="2272" t="s">
        <v>4883</v>
      </c>
      <c r="D233" s="2272">
        <v>44730</v>
      </c>
      <c r="E233" s="2273">
        <f>D233+11</f>
        <v>44741</v>
      </c>
      <c r="F233" s="1125" t="s">
        <v>5303</v>
      </c>
      <c r="G233" s="1125" t="s">
        <v>5189</v>
      </c>
      <c r="H233" s="1125">
        <v>44747</v>
      </c>
      <c r="I233" s="1494">
        <f t="shared" ref="I233" si="377">H233+21</f>
        <v>44768</v>
      </c>
      <c r="J233" s="1494">
        <f t="shared" ref="J233" si="378">H233+25</f>
        <v>44772</v>
      </c>
      <c r="K233" s="1494">
        <f t="shared" ref="K233" si="379">H233+27</f>
        <v>44774</v>
      </c>
      <c r="L233" s="1494">
        <f t="shared" ref="L233" si="380">H233+29</f>
        <v>44776</v>
      </c>
      <c r="M233" s="1494">
        <f t="shared" ref="M233" si="381">H233+31</f>
        <v>44778</v>
      </c>
      <c r="N233" s="2378"/>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row>
    <row r="234" spans="1:230" s="14" customFormat="1" ht="16.5" hidden="1" customHeight="1" thickBot="1">
      <c r="A234" s="104"/>
      <c r="B234" s="1477"/>
      <c r="C234" s="1478"/>
      <c r="D234" s="1478"/>
      <c r="E234" s="2278"/>
      <c r="F234" s="1126"/>
      <c r="G234" s="1126"/>
      <c r="H234" s="1126"/>
      <c r="I234" s="1126"/>
      <c r="J234" s="1126"/>
      <c r="K234" s="1126"/>
      <c r="L234" s="1126"/>
      <c r="M234" s="1126"/>
      <c r="N234" s="2378"/>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row>
    <row r="235" spans="1:230" s="14" customFormat="1" ht="16.5" hidden="1" customHeight="1" thickTop="1">
      <c r="A235" s="104"/>
      <c r="B235" s="2271" t="s">
        <v>3747</v>
      </c>
      <c r="C235" s="2272" t="s">
        <v>4420</v>
      </c>
      <c r="D235" s="2272">
        <v>44733</v>
      </c>
      <c r="E235" s="2273">
        <f>D235+12</f>
        <v>44745</v>
      </c>
      <c r="F235" s="1125" t="s">
        <v>5304</v>
      </c>
      <c r="G235" s="1125" t="s">
        <v>5189</v>
      </c>
      <c r="H235" s="1125">
        <v>44747</v>
      </c>
      <c r="I235" s="1494">
        <f t="shared" ref="I235" si="382">H235+21</f>
        <v>44768</v>
      </c>
      <c r="J235" s="1494">
        <f t="shared" ref="J235" si="383">H235+25</f>
        <v>44772</v>
      </c>
      <c r="K235" s="1494">
        <f t="shared" ref="K235" si="384">H235+27</f>
        <v>44774</v>
      </c>
      <c r="L235" s="1494">
        <f t="shared" ref="L235" si="385">H235+29</f>
        <v>44776</v>
      </c>
      <c r="M235" s="1494">
        <f t="shared" ref="M235" si="386">H235+31</f>
        <v>44778</v>
      </c>
      <c r="N235" s="2378"/>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row>
    <row r="236" spans="1:230" s="14" customFormat="1" ht="16.5" hidden="1" customHeight="1">
      <c r="A236" s="104"/>
      <c r="B236" s="2381" t="s">
        <v>2151</v>
      </c>
      <c r="C236" s="2385" t="s">
        <v>4886</v>
      </c>
      <c r="D236" s="2313"/>
      <c r="E236" s="2304"/>
      <c r="F236" s="2386"/>
      <c r="G236" s="2386"/>
      <c r="H236" s="2386"/>
      <c r="I236" s="2386"/>
      <c r="J236" s="2386"/>
      <c r="K236" s="2386"/>
      <c r="L236" s="2386"/>
      <c r="M236" s="2386"/>
      <c r="N236" s="2378"/>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row>
    <row r="237" spans="1:230" s="14" customFormat="1" ht="16.5" hidden="1" customHeight="1" thickBot="1">
      <c r="A237" s="104"/>
      <c r="B237" s="1477"/>
      <c r="C237" s="1478"/>
      <c r="D237" s="1478"/>
      <c r="E237" s="2304"/>
      <c r="F237" s="1126"/>
      <c r="G237" s="1126"/>
      <c r="H237" s="1126"/>
      <c r="I237" s="1126"/>
      <c r="J237" s="1126"/>
      <c r="K237" s="1126"/>
      <c r="L237" s="1126"/>
      <c r="M237" s="1126"/>
      <c r="N237" s="2378"/>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row>
    <row r="238" spans="1:230" s="14" customFormat="1" ht="16.5" hidden="1" customHeight="1" thickTop="1">
      <c r="A238" s="104"/>
      <c r="B238" s="2271" t="s">
        <v>3774</v>
      </c>
      <c r="C238" s="2272" t="s">
        <v>4888</v>
      </c>
      <c r="D238" s="2272">
        <v>44738</v>
      </c>
      <c r="E238" s="2273">
        <f t="shared" ref="E238" si="387">D238+10</f>
        <v>44748</v>
      </c>
      <c r="F238" s="1125" t="s">
        <v>5115</v>
      </c>
      <c r="G238" s="1125" t="s">
        <v>5058</v>
      </c>
      <c r="H238" s="1125">
        <v>44751</v>
      </c>
      <c r="I238" s="1125">
        <f t="shared" ref="I238" si="388">H238+21</f>
        <v>44772</v>
      </c>
      <c r="J238" s="1125">
        <f t="shared" ref="J238" si="389">H238+25</f>
        <v>44776</v>
      </c>
      <c r="K238" s="1125">
        <f t="shared" ref="K238" si="390">H238+27</f>
        <v>44778</v>
      </c>
      <c r="L238" s="1125">
        <f t="shared" ref="L238" si="391">H238+29</f>
        <v>44780</v>
      </c>
      <c r="M238" s="1125">
        <f t="shared" ref="M238" si="392">H238+31</f>
        <v>44782</v>
      </c>
      <c r="N238" s="2378"/>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row>
    <row r="239" spans="1:230" s="14" customFormat="1" ht="16.5" hidden="1" customHeight="1" thickBot="1">
      <c r="A239" s="104"/>
      <c r="B239" s="1477"/>
      <c r="C239" s="1478"/>
      <c r="D239" s="1478"/>
      <c r="E239" s="2278"/>
      <c r="F239" s="2386"/>
      <c r="G239" s="2386"/>
      <c r="H239" s="2386"/>
      <c r="I239" s="2386"/>
      <c r="J239" s="2386"/>
      <c r="K239" s="2386"/>
      <c r="L239" s="2386"/>
      <c r="M239" s="2386"/>
      <c r="N239" s="2378"/>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row>
    <row r="240" spans="1:230" s="14" customFormat="1" ht="16.5" hidden="1" customHeight="1" thickTop="1" thickBot="1">
      <c r="A240" s="104"/>
      <c r="B240" s="1477" t="s">
        <v>3758</v>
      </c>
      <c r="C240" s="1478" t="s">
        <v>4891</v>
      </c>
      <c r="D240" s="1478">
        <v>44746</v>
      </c>
      <c r="E240" s="2278">
        <f>D240+12</f>
        <v>44758</v>
      </c>
      <c r="F240" s="1125" t="s">
        <v>5116</v>
      </c>
      <c r="G240" s="1494" t="s">
        <v>5037</v>
      </c>
      <c r="H240" s="1494">
        <v>44758</v>
      </c>
      <c r="I240" s="1494">
        <f t="shared" ref="I240" si="393">H240+21</f>
        <v>44779</v>
      </c>
      <c r="J240" s="1494">
        <f t="shared" ref="J240" si="394">H240+25</f>
        <v>44783</v>
      </c>
      <c r="K240" s="1494">
        <f t="shared" ref="K240" si="395">H240+27</f>
        <v>44785</v>
      </c>
      <c r="L240" s="1494">
        <f t="shared" ref="L240" si="396">H240+29</f>
        <v>44787</v>
      </c>
      <c r="M240" s="1494">
        <f t="shared" ref="M240" si="397">H240+31</f>
        <v>44789</v>
      </c>
      <c r="N240" s="2378"/>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c r="HH240" s="5"/>
      <c r="HI240" s="5"/>
      <c r="HJ240" s="5"/>
      <c r="HK240" s="5"/>
      <c r="HL240" s="5"/>
      <c r="HM240" s="5"/>
      <c r="HN240" s="5"/>
      <c r="HO240" s="5"/>
      <c r="HP240" s="5"/>
      <c r="HQ240" s="5"/>
      <c r="HR240" s="5"/>
      <c r="HS240" s="5"/>
      <c r="HT240" s="5"/>
      <c r="HU240" s="5"/>
      <c r="HV240" s="5"/>
    </row>
    <row r="241" spans="1:230" s="14" customFormat="1" ht="16.5" hidden="1" customHeight="1" thickTop="1" thickBot="1">
      <c r="A241" s="104"/>
      <c r="B241" s="2274" t="s">
        <v>2151</v>
      </c>
      <c r="C241" s="2275" t="s">
        <v>4893</v>
      </c>
      <c r="D241" s="1478"/>
      <c r="E241" s="2278"/>
      <c r="F241" s="1126"/>
      <c r="G241" s="1126"/>
      <c r="H241" s="1126"/>
      <c r="I241" s="1126"/>
      <c r="J241" s="1126"/>
      <c r="K241" s="1126"/>
      <c r="L241" s="1126"/>
      <c r="M241" s="1126"/>
      <c r="N241" s="2378"/>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c r="HO241" s="5"/>
      <c r="HP241" s="5"/>
      <c r="HQ241" s="5"/>
      <c r="HR241" s="5"/>
      <c r="HS241" s="5"/>
      <c r="HT241" s="5"/>
      <c r="HU241" s="5"/>
      <c r="HV241" s="5"/>
    </row>
    <row r="242" spans="1:230" s="14" customFormat="1" ht="16.5" hidden="1" customHeight="1" thickTop="1">
      <c r="A242" s="104"/>
      <c r="B242" s="2271" t="s">
        <v>3744</v>
      </c>
      <c r="C242" s="2272" t="s">
        <v>4425</v>
      </c>
      <c r="D242" s="2272">
        <v>44752</v>
      </c>
      <c r="E242" s="2273">
        <f>D242+10</f>
        <v>44762</v>
      </c>
      <c r="F242" s="1125" t="s">
        <v>5284</v>
      </c>
      <c r="G242" s="1125" t="s">
        <v>5110</v>
      </c>
      <c r="H242" s="1125">
        <v>44765</v>
      </c>
      <c r="I242" s="1494">
        <f t="shared" ref="I242" si="398">H242+21</f>
        <v>44786</v>
      </c>
      <c r="J242" s="1494">
        <f t="shared" ref="J242" si="399">H242+25</f>
        <v>44790</v>
      </c>
      <c r="K242" s="1494">
        <f t="shared" ref="K242" si="400">H242+27</f>
        <v>44792</v>
      </c>
      <c r="L242" s="1494">
        <f t="shared" ref="L242" si="401">H242+29</f>
        <v>44794</v>
      </c>
      <c r="M242" s="1494">
        <f t="shared" ref="M242" si="402">H242+31</f>
        <v>44796</v>
      </c>
      <c r="N242" s="2378"/>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c r="HH242" s="5"/>
      <c r="HI242" s="5"/>
      <c r="HJ242" s="5"/>
      <c r="HK242" s="5"/>
      <c r="HL242" s="5"/>
      <c r="HM242" s="5"/>
      <c r="HN242" s="5"/>
      <c r="HO242" s="5"/>
      <c r="HP242" s="5"/>
      <c r="HQ242" s="5"/>
      <c r="HR242" s="5"/>
      <c r="HS242" s="5"/>
      <c r="HT242" s="5"/>
      <c r="HU242" s="5"/>
      <c r="HV242" s="5"/>
    </row>
    <row r="243" spans="1:230" s="14" customFormat="1" ht="16.5" hidden="1" customHeight="1" thickBot="1">
      <c r="A243" s="104"/>
      <c r="B243" s="1477"/>
      <c r="C243" s="1478"/>
      <c r="D243" s="1478"/>
      <c r="E243" s="2278"/>
      <c r="F243" s="1126"/>
      <c r="G243" s="1126"/>
      <c r="H243" s="1126"/>
      <c r="I243" s="1126"/>
      <c r="J243" s="1126"/>
      <c r="K243" s="1126"/>
      <c r="L243" s="1126"/>
      <c r="M243" s="1126"/>
      <c r="N243" s="2378"/>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c r="HT243" s="5"/>
      <c r="HU243" s="5"/>
      <c r="HV243" s="5"/>
    </row>
    <row r="244" spans="1:230" s="14" customFormat="1" ht="16.5" hidden="1" customHeight="1" thickTop="1">
      <c r="A244" s="104"/>
      <c r="B244" s="2271" t="s">
        <v>2442</v>
      </c>
      <c r="C244" s="2272" t="s">
        <v>4894</v>
      </c>
      <c r="D244" s="2272">
        <v>44761</v>
      </c>
      <c r="E244" s="2273">
        <v>44774</v>
      </c>
      <c r="F244" s="1125" t="s">
        <v>5109</v>
      </c>
      <c r="G244" s="1125" t="s">
        <v>5055</v>
      </c>
      <c r="H244" s="1125">
        <v>44772</v>
      </c>
      <c r="I244" s="1494">
        <f t="shared" ref="I244" si="403">H244+21</f>
        <v>44793</v>
      </c>
      <c r="J244" s="1494">
        <f t="shared" ref="J244" si="404">H244+25</f>
        <v>44797</v>
      </c>
      <c r="K244" s="1494">
        <f t="shared" ref="K244" si="405">H244+27</f>
        <v>44799</v>
      </c>
      <c r="L244" s="1494">
        <f t="shared" ref="L244" si="406">H244+29</f>
        <v>44801</v>
      </c>
      <c r="M244" s="1494">
        <f t="shared" ref="M244" si="407">H244+31</f>
        <v>44803</v>
      </c>
      <c r="N244" s="2378"/>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c r="HH244" s="5"/>
      <c r="HI244" s="5"/>
      <c r="HJ244" s="5"/>
      <c r="HK244" s="5"/>
      <c r="HL244" s="5"/>
      <c r="HM244" s="5"/>
      <c r="HN244" s="5"/>
      <c r="HO244" s="5"/>
      <c r="HP244" s="5"/>
      <c r="HQ244" s="5"/>
      <c r="HR244" s="5"/>
      <c r="HS244" s="5"/>
      <c r="HT244" s="5"/>
      <c r="HU244" s="5"/>
      <c r="HV244" s="5"/>
    </row>
    <row r="245" spans="1:230" s="14" customFormat="1" ht="16.5" hidden="1" customHeight="1" thickBot="1">
      <c r="A245" s="104"/>
      <c r="B245" s="1477"/>
      <c r="C245" s="1478"/>
      <c r="D245" s="1478"/>
      <c r="E245" s="2278"/>
      <c r="F245" s="1126"/>
      <c r="G245" s="1126"/>
      <c r="H245" s="1126"/>
      <c r="I245" s="1126"/>
      <c r="J245" s="1126"/>
      <c r="K245" s="1126"/>
      <c r="L245" s="1126"/>
      <c r="M245" s="1126"/>
      <c r="N245" s="2378"/>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c r="HH245" s="5"/>
      <c r="HI245" s="5"/>
      <c r="HJ245" s="5"/>
      <c r="HK245" s="5"/>
      <c r="HL245" s="5"/>
      <c r="HM245" s="5"/>
      <c r="HN245" s="5"/>
      <c r="HO245" s="5"/>
      <c r="HP245" s="5"/>
      <c r="HQ245" s="5"/>
      <c r="HR245" s="5"/>
      <c r="HS245" s="5"/>
      <c r="HT245" s="5"/>
      <c r="HU245" s="5"/>
      <c r="HV245" s="5"/>
    </row>
    <row r="246" spans="1:230" s="14" customFormat="1" ht="16.5" hidden="1" customHeight="1" thickTop="1">
      <c r="A246" s="104"/>
      <c r="B246" s="2271" t="s">
        <v>3752</v>
      </c>
      <c r="C246" s="2272" t="s">
        <v>4898</v>
      </c>
      <c r="D246" s="2272">
        <v>44772</v>
      </c>
      <c r="E246" s="2273">
        <f>D246+10</f>
        <v>44782</v>
      </c>
      <c r="F246" s="1493" t="s">
        <v>2151</v>
      </c>
      <c r="G246" s="1125" t="s">
        <v>1970</v>
      </c>
      <c r="H246" s="1125">
        <v>44786</v>
      </c>
      <c r="I246" s="2301"/>
      <c r="J246" s="2301"/>
      <c r="K246" s="2301"/>
      <c r="L246" s="2301"/>
      <c r="M246" s="2301"/>
      <c r="N246" s="2378"/>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c r="HH246" s="5"/>
      <c r="HI246" s="5"/>
      <c r="HJ246" s="5"/>
      <c r="HK246" s="5"/>
      <c r="HL246" s="5"/>
      <c r="HM246" s="5"/>
      <c r="HN246" s="5"/>
      <c r="HO246" s="5"/>
      <c r="HP246" s="5"/>
      <c r="HQ246" s="5"/>
      <c r="HR246" s="5"/>
      <c r="HS246" s="5"/>
      <c r="HT246" s="5"/>
      <c r="HU246" s="5"/>
      <c r="HV246" s="5"/>
    </row>
    <row r="247" spans="1:230" s="14" customFormat="1" ht="16.5" hidden="1" customHeight="1" thickBot="1">
      <c r="A247" s="104"/>
      <c r="B247" s="1477"/>
      <c r="C247" s="1478"/>
      <c r="D247" s="1478"/>
      <c r="E247" s="2278"/>
      <c r="F247" s="1126"/>
      <c r="G247" s="1126"/>
      <c r="H247" s="1126"/>
      <c r="I247" s="1603"/>
      <c r="J247" s="1603"/>
      <c r="K247" s="1603"/>
      <c r="L247" s="1603"/>
      <c r="M247" s="1603"/>
      <c r="N247" s="2378"/>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c r="HH247" s="5"/>
      <c r="HI247" s="5"/>
      <c r="HJ247" s="5"/>
      <c r="HK247" s="5"/>
      <c r="HL247" s="5"/>
      <c r="HM247" s="5"/>
      <c r="HN247" s="5"/>
      <c r="HO247" s="5"/>
      <c r="HP247" s="5"/>
      <c r="HQ247" s="5"/>
      <c r="HR247" s="5"/>
      <c r="HS247" s="5"/>
      <c r="HT247" s="5"/>
      <c r="HU247" s="5"/>
      <c r="HV247" s="5"/>
    </row>
    <row r="248" spans="1:230" s="14" customFormat="1" ht="16.5" hidden="1" customHeight="1" thickTop="1">
      <c r="A248" s="104"/>
      <c r="B248" s="2271" t="s">
        <v>3761</v>
      </c>
      <c r="C248" s="2272" t="s">
        <v>4427</v>
      </c>
      <c r="D248" s="2272">
        <v>44778</v>
      </c>
      <c r="E248" s="2273">
        <f>D248+12</f>
        <v>44790</v>
      </c>
      <c r="F248" s="1125" t="s">
        <v>5161</v>
      </c>
      <c r="G248" s="1125" t="s">
        <v>5305</v>
      </c>
      <c r="H248" s="1125">
        <v>44793</v>
      </c>
      <c r="I248" s="1494">
        <f t="shared" ref="I248" si="408">H248+21</f>
        <v>44814</v>
      </c>
      <c r="J248" s="2301"/>
      <c r="K248" s="1494">
        <f t="shared" ref="K248" si="409">H248+27</f>
        <v>44820</v>
      </c>
      <c r="L248" s="1494">
        <f t="shared" ref="L248" si="410">H248+29</f>
        <v>44822</v>
      </c>
      <c r="M248" s="1494">
        <f t="shared" ref="M248" si="411">H248+31</f>
        <v>44824</v>
      </c>
      <c r="N248" s="2378"/>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c r="HT248" s="5"/>
      <c r="HU248" s="5"/>
      <c r="HV248" s="5"/>
    </row>
    <row r="249" spans="1:230" s="14" customFormat="1" ht="16.5" hidden="1" customHeight="1" thickBot="1">
      <c r="A249" s="104"/>
      <c r="B249" s="1477"/>
      <c r="C249" s="1478"/>
      <c r="D249" s="1478"/>
      <c r="E249" s="2278"/>
      <c r="F249" s="1126"/>
      <c r="G249" s="1126"/>
      <c r="H249" s="1126"/>
      <c r="I249" s="1126"/>
      <c r="J249" s="1603"/>
      <c r="K249" s="1126"/>
      <c r="L249" s="1126"/>
      <c r="M249" s="1126"/>
      <c r="N249" s="2378"/>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row>
    <row r="250" spans="1:230" s="14" customFormat="1" ht="16.5" hidden="1" customHeight="1" thickTop="1">
      <c r="A250" s="104"/>
      <c r="B250" s="2271"/>
      <c r="C250" s="2272"/>
      <c r="D250" s="2272"/>
      <c r="E250" s="2273"/>
      <c r="F250" s="1125" t="s">
        <v>5107</v>
      </c>
      <c r="G250" s="1125" t="s">
        <v>5006</v>
      </c>
      <c r="H250" s="1125">
        <v>44800</v>
      </c>
      <c r="I250" s="1494">
        <f t="shared" ref="I250" si="412">H250+21</f>
        <v>44821</v>
      </c>
      <c r="J250" s="1494">
        <f t="shared" ref="J250" si="413">H250+25</f>
        <v>44825</v>
      </c>
      <c r="K250" s="1494">
        <f t="shared" ref="K250" si="414">H250+27</f>
        <v>44827</v>
      </c>
      <c r="L250" s="1494">
        <f t="shared" ref="L250" si="415">H250+29</f>
        <v>44829</v>
      </c>
      <c r="M250" s="1494">
        <f t="shared" ref="M250" si="416">H250+31</f>
        <v>44831</v>
      </c>
      <c r="N250" s="2378"/>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row>
    <row r="251" spans="1:230" s="14" customFormat="1" ht="16.5" hidden="1" customHeight="1" thickBot="1">
      <c r="A251" s="104"/>
      <c r="B251" s="1477"/>
      <c r="C251" s="1478"/>
      <c r="D251" s="1478"/>
      <c r="E251" s="2278"/>
      <c r="F251" s="1126"/>
      <c r="G251" s="1126"/>
      <c r="H251" s="1126"/>
      <c r="I251" s="1126"/>
      <c r="J251" s="1126"/>
      <c r="K251" s="1126"/>
      <c r="L251" s="1126"/>
      <c r="M251" s="1126"/>
      <c r="N251" s="2378"/>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row>
    <row r="252" spans="1:230" s="14" customFormat="1" ht="16.5" hidden="1" customHeight="1" thickTop="1">
      <c r="A252" s="104"/>
      <c r="B252" s="2271" t="s">
        <v>3337</v>
      </c>
      <c r="C252" s="2272" t="s">
        <v>4901</v>
      </c>
      <c r="D252" s="2272">
        <v>44788</v>
      </c>
      <c r="E252" s="2273">
        <v>44802</v>
      </c>
      <c r="F252" s="1125" t="s">
        <v>5196</v>
      </c>
      <c r="G252" s="1125" t="s">
        <v>5306</v>
      </c>
      <c r="H252" s="1125">
        <v>44800</v>
      </c>
      <c r="I252" s="1494">
        <f t="shared" ref="I252" si="417">H252+21</f>
        <v>44821</v>
      </c>
      <c r="J252" s="1494">
        <f t="shared" ref="J252" si="418">H252+25</f>
        <v>44825</v>
      </c>
      <c r="K252" s="1494">
        <f t="shared" ref="K252" si="419">H252+27</f>
        <v>44827</v>
      </c>
      <c r="L252" s="1494">
        <f t="shared" ref="L252" si="420">H252+29</f>
        <v>44829</v>
      </c>
      <c r="M252" s="1494">
        <f t="shared" ref="M252" si="421">H252+31</f>
        <v>44831</v>
      </c>
      <c r="N252" s="2378"/>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row>
    <row r="253" spans="1:230" s="14" customFormat="1" ht="16.5" hidden="1" customHeight="1" thickBot="1">
      <c r="A253" s="104"/>
      <c r="B253" s="1477"/>
      <c r="C253" s="1478"/>
      <c r="D253" s="1478"/>
      <c r="E253" s="2278"/>
      <c r="F253" s="1126"/>
      <c r="G253" s="1126"/>
      <c r="H253" s="1126"/>
      <c r="I253" s="1126"/>
      <c r="J253" s="1126"/>
      <c r="K253" s="1126"/>
      <c r="L253" s="1126"/>
      <c r="M253" s="1126"/>
      <c r="N253" s="2378"/>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c r="HT253" s="5"/>
      <c r="HU253" s="5"/>
      <c r="HV253" s="5"/>
    </row>
    <row r="254" spans="1:230" s="14" customFormat="1" ht="16.5" hidden="1" customHeight="1" thickTop="1">
      <c r="A254" s="104"/>
      <c r="B254" s="2271" t="s">
        <v>2803</v>
      </c>
      <c r="C254" s="2272" t="s">
        <v>4903</v>
      </c>
      <c r="D254" s="2272">
        <v>44796</v>
      </c>
      <c r="E254" s="2273">
        <v>44809</v>
      </c>
      <c r="F254" s="1125" t="s">
        <v>5181</v>
      </c>
      <c r="G254" s="1125" t="s">
        <v>5297</v>
      </c>
      <c r="H254" s="1125">
        <v>44820</v>
      </c>
      <c r="I254" s="1494">
        <f t="shared" ref="I254" si="422">H254+21</f>
        <v>44841</v>
      </c>
      <c r="J254" s="1494">
        <f t="shared" ref="J254" si="423">H254+25</f>
        <v>44845</v>
      </c>
      <c r="K254" s="1494">
        <f t="shared" ref="K254" si="424">H254+27</f>
        <v>44847</v>
      </c>
      <c r="L254" s="1494">
        <f t="shared" ref="L254" si="425">H254+29</f>
        <v>44849</v>
      </c>
      <c r="M254" s="1494">
        <f t="shared" ref="M254" si="426">H254+31</f>
        <v>44851</v>
      </c>
      <c r="N254" s="2378"/>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c r="HH254" s="5"/>
      <c r="HI254" s="5"/>
      <c r="HJ254" s="5"/>
      <c r="HK254" s="5"/>
      <c r="HL254" s="5"/>
      <c r="HM254" s="5"/>
      <c r="HN254" s="5"/>
      <c r="HO254" s="5"/>
      <c r="HP254" s="5"/>
      <c r="HQ254" s="5"/>
      <c r="HR254" s="5"/>
      <c r="HS254" s="5"/>
      <c r="HT254" s="5"/>
      <c r="HU254" s="5"/>
      <c r="HV254" s="5"/>
    </row>
    <row r="255" spans="1:230" s="14" customFormat="1" ht="16.5" hidden="1" customHeight="1" thickBot="1">
      <c r="A255" s="104"/>
      <c r="B255" s="1477"/>
      <c r="C255" s="1478"/>
      <c r="D255" s="1478"/>
      <c r="E255" s="2278"/>
      <c r="F255" s="1126"/>
      <c r="G255" s="1126"/>
      <c r="H255" s="1126"/>
      <c r="I255" s="1126"/>
      <c r="J255" s="1126"/>
      <c r="K255" s="1126"/>
      <c r="L255" s="1126"/>
      <c r="M255" s="1126"/>
      <c r="N255" s="2378"/>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c r="HT255" s="5"/>
      <c r="HU255" s="5"/>
      <c r="HV255" s="5"/>
    </row>
    <row r="256" spans="1:230" s="14" customFormat="1" ht="16.5" hidden="1" customHeight="1" thickTop="1">
      <c r="A256" s="104"/>
      <c r="B256" s="2271" t="s">
        <v>3339</v>
      </c>
      <c r="C256" s="2272" t="s">
        <v>4572</v>
      </c>
      <c r="D256" s="2272">
        <v>44807</v>
      </c>
      <c r="E256" s="2273">
        <v>44816</v>
      </c>
      <c r="F256" s="1125" t="s">
        <v>5307</v>
      </c>
      <c r="G256" s="1125" t="s">
        <v>5006</v>
      </c>
      <c r="H256" s="1125">
        <v>44821</v>
      </c>
      <c r="I256" s="1494">
        <f>H256+21</f>
        <v>44842</v>
      </c>
      <c r="J256" s="1494">
        <f>H256+25</f>
        <v>44846</v>
      </c>
      <c r="K256" s="1494">
        <f>H256+27</f>
        <v>44848</v>
      </c>
      <c r="L256" s="1494">
        <f>H256+29</f>
        <v>44850</v>
      </c>
      <c r="M256" s="1494">
        <f>H256+31</f>
        <v>44852</v>
      </c>
      <c r="N256" s="2378"/>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c r="HH256" s="5"/>
      <c r="HI256" s="5"/>
      <c r="HJ256" s="5"/>
      <c r="HK256" s="5"/>
      <c r="HL256" s="5"/>
      <c r="HM256" s="5"/>
      <c r="HN256" s="5"/>
      <c r="HO256" s="5"/>
      <c r="HP256" s="5"/>
      <c r="HQ256" s="5"/>
      <c r="HR256" s="5"/>
      <c r="HS256" s="5"/>
      <c r="HT256" s="5"/>
      <c r="HU256" s="5"/>
      <c r="HV256" s="5"/>
    </row>
    <row r="257" spans="1:230" s="14" customFormat="1" ht="16.5" hidden="1" customHeight="1" thickBot="1">
      <c r="A257" s="104"/>
      <c r="B257" s="1477"/>
      <c r="C257" s="1478"/>
      <c r="D257" s="1478"/>
      <c r="E257" s="2278"/>
      <c r="F257" s="1126"/>
      <c r="G257" s="1126"/>
      <c r="H257" s="1126"/>
      <c r="I257" s="1126"/>
      <c r="J257" s="1126"/>
      <c r="K257" s="1126"/>
      <c r="L257" s="1126"/>
      <c r="M257" s="1126"/>
      <c r="N257" s="2378"/>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c r="HB257" s="5"/>
      <c r="HC257" s="5"/>
      <c r="HD257" s="5"/>
      <c r="HE257" s="5"/>
      <c r="HF257" s="5"/>
      <c r="HG257" s="5"/>
      <c r="HH257" s="5"/>
      <c r="HI257" s="5"/>
      <c r="HJ257" s="5"/>
      <c r="HK257" s="5"/>
      <c r="HL257" s="5"/>
      <c r="HM257" s="5"/>
      <c r="HN257" s="5"/>
      <c r="HO257" s="5"/>
      <c r="HP257" s="5"/>
      <c r="HQ257" s="5"/>
      <c r="HR257" s="5"/>
      <c r="HS257" s="5"/>
      <c r="HT257" s="5"/>
      <c r="HU257" s="5"/>
      <c r="HV257" s="5"/>
    </row>
    <row r="258" spans="1:230" s="14" customFormat="1" ht="16.5" hidden="1" customHeight="1" thickTop="1">
      <c r="A258" s="104"/>
      <c r="B258" s="2271" t="s">
        <v>3769</v>
      </c>
      <c r="C258" s="2272" t="s">
        <v>4574</v>
      </c>
      <c r="D258" s="2272">
        <v>44814</v>
      </c>
      <c r="E258" s="2273">
        <v>44823</v>
      </c>
      <c r="F258" s="1125" t="s">
        <v>5303</v>
      </c>
      <c r="G258" s="1125" t="s">
        <v>5006</v>
      </c>
      <c r="H258" s="1125">
        <v>44824</v>
      </c>
      <c r="I258" s="1494">
        <f>H258+21</f>
        <v>44845</v>
      </c>
      <c r="J258" s="1494">
        <f>H258+25</f>
        <v>44849</v>
      </c>
      <c r="K258" s="1494">
        <f>H258+27</f>
        <v>44851</v>
      </c>
      <c r="L258" s="1494">
        <f>H258+29</f>
        <v>44853</v>
      </c>
      <c r="M258" s="1494">
        <f>H258+31</f>
        <v>44855</v>
      </c>
      <c r="N258" s="2378"/>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c r="GO258" s="5"/>
      <c r="GP258" s="5"/>
      <c r="GQ258" s="5"/>
      <c r="GR258" s="5"/>
      <c r="GS258" s="5"/>
      <c r="GT258" s="5"/>
      <c r="GU258" s="5"/>
      <c r="GV258" s="5"/>
      <c r="GW258" s="5"/>
      <c r="GX258" s="5"/>
      <c r="GY258" s="5"/>
      <c r="GZ258" s="5"/>
      <c r="HA258" s="5"/>
      <c r="HB258" s="5"/>
      <c r="HC258" s="5"/>
      <c r="HD258" s="5"/>
      <c r="HE258" s="5"/>
      <c r="HF258" s="5"/>
      <c r="HG258" s="5"/>
      <c r="HH258" s="5"/>
      <c r="HI258" s="5"/>
      <c r="HJ258" s="5"/>
      <c r="HK258" s="5"/>
      <c r="HL258" s="5"/>
      <c r="HM258" s="5"/>
      <c r="HN258" s="5"/>
      <c r="HO258" s="5"/>
      <c r="HP258" s="5"/>
      <c r="HQ258" s="5"/>
      <c r="HR258" s="5"/>
      <c r="HS258" s="5"/>
      <c r="HT258" s="5"/>
      <c r="HU258" s="5"/>
      <c r="HV258" s="5"/>
    </row>
    <row r="259" spans="1:230" s="14" customFormat="1" ht="16.5" hidden="1" customHeight="1" thickBot="1">
      <c r="A259" s="104"/>
      <c r="B259" s="2274" t="s">
        <v>2151</v>
      </c>
      <c r="C259" s="2275" t="s">
        <v>4575</v>
      </c>
      <c r="D259" s="1478"/>
      <c r="E259" s="2278"/>
      <c r="F259" s="1126"/>
      <c r="G259" s="1126"/>
      <c r="H259" s="1126"/>
      <c r="I259" s="1126"/>
      <c r="J259" s="1126"/>
      <c r="K259" s="1126"/>
      <c r="L259" s="1126"/>
      <c r="M259" s="1126"/>
      <c r="N259" s="2378"/>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c r="GS259" s="5"/>
      <c r="GT259" s="5"/>
      <c r="GU259" s="5"/>
      <c r="GV259" s="5"/>
      <c r="GW259" s="5"/>
      <c r="GX259" s="5"/>
      <c r="GY259" s="5"/>
      <c r="GZ259" s="5"/>
      <c r="HA259" s="5"/>
      <c r="HB259" s="5"/>
      <c r="HC259" s="5"/>
      <c r="HD259" s="5"/>
      <c r="HE259" s="5"/>
      <c r="HF259" s="5"/>
      <c r="HG259" s="5"/>
      <c r="HH259" s="5"/>
      <c r="HI259" s="5"/>
      <c r="HJ259" s="5"/>
      <c r="HK259" s="5"/>
      <c r="HL259" s="5"/>
      <c r="HM259" s="5"/>
      <c r="HN259" s="5"/>
      <c r="HO259" s="5"/>
      <c r="HP259" s="5"/>
      <c r="HQ259" s="5"/>
      <c r="HR259" s="5"/>
      <c r="HS259" s="5"/>
      <c r="HT259" s="5"/>
      <c r="HU259" s="5"/>
      <c r="HV259" s="5"/>
    </row>
    <row r="260" spans="1:230" s="14" customFormat="1" ht="16.5" hidden="1" customHeight="1" thickTop="1">
      <c r="A260" s="104"/>
      <c r="B260" s="2271" t="s">
        <v>3747</v>
      </c>
      <c r="C260" s="2272" t="s">
        <v>4430</v>
      </c>
      <c r="D260" s="2272">
        <v>44819</v>
      </c>
      <c r="E260" s="2273">
        <v>44830</v>
      </c>
      <c r="F260" s="1125" t="s">
        <v>5115</v>
      </c>
      <c r="G260" s="1125" t="s">
        <v>5071</v>
      </c>
      <c r="H260" s="1125">
        <v>44835</v>
      </c>
      <c r="I260" s="1494">
        <f>H260+21</f>
        <v>44856</v>
      </c>
      <c r="J260" s="1494">
        <f>H260+25</f>
        <v>44860</v>
      </c>
      <c r="K260" s="1494">
        <f>H260+27</f>
        <v>44862</v>
      </c>
      <c r="L260" s="1494">
        <f>H260+29</f>
        <v>44864</v>
      </c>
      <c r="M260" s="1494">
        <f>H260+31</f>
        <v>44866</v>
      </c>
      <c r="N260" s="2378"/>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c r="GO260" s="5"/>
      <c r="GP260" s="5"/>
      <c r="GQ260" s="5"/>
      <c r="GR260" s="5"/>
      <c r="GS260" s="5"/>
      <c r="GT260" s="5"/>
      <c r="GU260" s="5"/>
      <c r="GV260" s="5"/>
      <c r="GW260" s="5"/>
      <c r="GX260" s="5"/>
      <c r="GY260" s="5"/>
      <c r="GZ260" s="5"/>
      <c r="HA260" s="5"/>
      <c r="HB260" s="5"/>
      <c r="HC260" s="5"/>
      <c r="HD260" s="5"/>
      <c r="HE260" s="5"/>
      <c r="HF260" s="5"/>
      <c r="HG260" s="5"/>
      <c r="HH260" s="5"/>
      <c r="HI260" s="5"/>
      <c r="HJ260" s="5"/>
      <c r="HK260" s="5"/>
      <c r="HL260" s="5"/>
      <c r="HM260" s="5"/>
      <c r="HN260" s="5"/>
      <c r="HO260" s="5"/>
      <c r="HP260" s="5"/>
      <c r="HQ260" s="5"/>
      <c r="HR260" s="5"/>
      <c r="HS260" s="5"/>
      <c r="HT260" s="5"/>
      <c r="HU260" s="5"/>
      <c r="HV260" s="5"/>
    </row>
    <row r="261" spans="1:230" s="14" customFormat="1" ht="16.5" hidden="1" customHeight="1" thickBot="1">
      <c r="A261" s="104"/>
      <c r="B261" s="1477"/>
      <c r="C261" s="1478"/>
      <c r="D261" s="1478"/>
      <c r="E261" s="2278"/>
      <c r="F261" s="1126"/>
      <c r="G261" s="1126"/>
      <c r="H261" s="1126"/>
      <c r="I261" s="1126"/>
      <c r="J261" s="1126"/>
      <c r="K261" s="1126"/>
      <c r="L261" s="1126"/>
      <c r="M261" s="1126"/>
      <c r="N261" s="2378"/>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c r="GO261" s="5"/>
      <c r="GP261" s="5"/>
      <c r="GQ261" s="5"/>
      <c r="GR261" s="5"/>
      <c r="GS261" s="5"/>
      <c r="GT261" s="5"/>
      <c r="GU261" s="5"/>
      <c r="GV261" s="5"/>
      <c r="GW261" s="5"/>
      <c r="GX261" s="5"/>
      <c r="GY261" s="5"/>
      <c r="GZ261" s="5"/>
      <c r="HA261" s="5"/>
      <c r="HB261" s="5"/>
      <c r="HC261" s="5"/>
      <c r="HD261" s="5"/>
      <c r="HE261" s="5"/>
      <c r="HF261" s="5"/>
      <c r="HG261" s="5"/>
      <c r="HH261" s="5"/>
      <c r="HI261" s="5"/>
      <c r="HJ261" s="5"/>
      <c r="HK261" s="5"/>
      <c r="HL261" s="5"/>
      <c r="HM261" s="5"/>
      <c r="HN261" s="5"/>
      <c r="HO261" s="5"/>
      <c r="HP261" s="5"/>
      <c r="HQ261" s="5"/>
      <c r="HR261" s="5"/>
      <c r="HS261" s="5"/>
      <c r="HT261" s="5"/>
      <c r="HU261" s="5"/>
      <c r="HV261" s="5"/>
    </row>
    <row r="262" spans="1:230" s="14" customFormat="1" ht="16.5" hidden="1" customHeight="1" thickTop="1">
      <c r="A262" s="104"/>
      <c r="B262" s="2271" t="s">
        <v>3774</v>
      </c>
      <c r="C262" s="2272" t="s">
        <v>4577</v>
      </c>
      <c r="D262" s="2272">
        <v>44826</v>
      </c>
      <c r="E262" s="2273">
        <v>44837</v>
      </c>
      <c r="F262" s="1125" t="s">
        <v>5116</v>
      </c>
      <c r="G262" s="1125" t="s">
        <v>5047</v>
      </c>
      <c r="H262" s="1125">
        <v>44838</v>
      </c>
      <c r="I262" s="1494">
        <f>H262+21</f>
        <v>44859</v>
      </c>
      <c r="J262" s="1494">
        <f>H262+25</f>
        <v>44863</v>
      </c>
      <c r="K262" s="1494">
        <f>H262+27</f>
        <v>44865</v>
      </c>
      <c r="L262" s="1494">
        <f>H262+29</f>
        <v>44867</v>
      </c>
      <c r="M262" s="1494">
        <f>H262+31</f>
        <v>44869</v>
      </c>
      <c r="N262" s="2378"/>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5"/>
      <c r="EV262" s="5"/>
      <c r="EW262" s="5"/>
      <c r="EX262" s="5"/>
      <c r="EY262" s="5"/>
      <c r="EZ262" s="5"/>
      <c r="FA262" s="5"/>
      <c r="FB262" s="5"/>
      <c r="FC262" s="5"/>
      <c r="FD262" s="5"/>
      <c r="FE262" s="5"/>
      <c r="FF262" s="5"/>
      <c r="FG262" s="5"/>
      <c r="FH262" s="5"/>
      <c r="FI262" s="5"/>
      <c r="FJ262" s="5"/>
      <c r="FK262" s="5"/>
      <c r="FL262" s="5"/>
      <c r="FM262" s="5"/>
      <c r="FN262" s="5"/>
      <c r="FO262" s="5"/>
      <c r="FP262" s="5"/>
      <c r="FQ262" s="5"/>
      <c r="FR262" s="5"/>
      <c r="FS262" s="5"/>
      <c r="FT262" s="5"/>
      <c r="FU262" s="5"/>
      <c r="FV262" s="5"/>
      <c r="FW262" s="5"/>
      <c r="FX262" s="5"/>
      <c r="FY262" s="5"/>
      <c r="FZ262" s="5"/>
      <c r="GA262" s="5"/>
      <c r="GB262" s="5"/>
      <c r="GC262" s="5"/>
      <c r="GD262" s="5"/>
      <c r="GE262" s="5"/>
      <c r="GF262" s="5"/>
      <c r="GG262" s="5"/>
      <c r="GH262" s="5"/>
      <c r="GI262" s="5"/>
      <c r="GJ262" s="5"/>
      <c r="GK262" s="5"/>
      <c r="GL262" s="5"/>
      <c r="GM262" s="5"/>
      <c r="GN262" s="5"/>
      <c r="GO262" s="5"/>
      <c r="GP262" s="5"/>
      <c r="GQ262" s="5"/>
      <c r="GR262" s="5"/>
      <c r="GS262" s="5"/>
      <c r="GT262" s="5"/>
      <c r="GU262" s="5"/>
      <c r="GV262" s="5"/>
      <c r="GW262" s="5"/>
      <c r="GX262" s="5"/>
      <c r="GY262" s="5"/>
      <c r="GZ262" s="5"/>
      <c r="HA262" s="5"/>
      <c r="HB262" s="5"/>
      <c r="HC262" s="5"/>
      <c r="HD262" s="5"/>
      <c r="HE262" s="5"/>
      <c r="HF262" s="5"/>
      <c r="HG262" s="5"/>
      <c r="HH262" s="5"/>
      <c r="HI262" s="5"/>
      <c r="HJ262" s="5"/>
      <c r="HK262" s="5"/>
      <c r="HL262" s="5"/>
      <c r="HM262" s="5"/>
      <c r="HN262" s="5"/>
      <c r="HO262" s="5"/>
      <c r="HP262" s="5"/>
      <c r="HQ262" s="5"/>
      <c r="HR262" s="5"/>
      <c r="HS262" s="5"/>
      <c r="HT262" s="5"/>
      <c r="HU262" s="5"/>
      <c r="HV262" s="5"/>
    </row>
    <row r="263" spans="1:230" s="14" customFormat="1" ht="16.5" hidden="1" customHeight="1" thickBot="1">
      <c r="A263" s="104"/>
      <c r="B263" s="1477"/>
      <c r="C263" s="1478"/>
      <c r="D263" s="1478"/>
      <c r="E263" s="2278"/>
      <c r="F263" s="1126"/>
      <c r="G263" s="1126"/>
      <c r="H263" s="1126"/>
      <c r="I263" s="1126"/>
      <c r="J263" s="1126"/>
      <c r="K263" s="1126"/>
      <c r="L263" s="1126"/>
      <c r="M263" s="1126"/>
      <c r="N263" s="2378"/>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5"/>
      <c r="DL263" s="5"/>
      <c r="DM263" s="5"/>
      <c r="DN263" s="5"/>
      <c r="DO263" s="5"/>
      <c r="DP263" s="5"/>
      <c r="DQ263" s="5"/>
      <c r="DR263" s="5"/>
      <c r="DS263" s="5"/>
      <c r="DT263" s="5"/>
      <c r="DU263" s="5"/>
      <c r="DV263" s="5"/>
      <c r="DW263" s="5"/>
      <c r="DX263" s="5"/>
      <c r="DY263" s="5"/>
      <c r="DZ263" s="5"/>
      <c r="EA263" s="5"/>
      <c r="EB263" s="5"/>
      <c r="EC263" s="5"/>
      <c r="ED263" s="5"/>
      <c r="EE263" s="5"/>
      <c r="EF263" s="5"/>
      <c r="EG263" s="5"/>
      <c r="EH263" s="5"/>
      <c r="EI263" s="5"/>
      <c r="EJ263" s="5"/>
      <c r="EK263" s="5"/>
      <c r="EL263" s="5"/>
      <c r="EM263" s="5"/>
      <c r="EN263" s="5"/>
      <c r="EO263" s="5"/>
      <c r="EP263" s="5"/>
      <c r="EQ263" s="5"/>
      <c r="ER263" s="5"/>
      <c r="ES263" s="5"/>
      <c r="ET263" s="5"/>
      <c r="EU263" s="5"/>
      <c r="EV263" s="5"/>
      <c r="EW263" s="5"/>
      <c r="EX263" s="5"/>
      <c r="EY263" s="5"/>
      <c r="EZ263" s="5"/>
      <c r="FA263" s="5"/>
      <c r="FB263" s="5"/>
      <c r="FC263" s="5"/>
      <c r="FD263" s="5"/>
      <c r="FE263" s="5"/>
      <c r="FF263" s="5"/>
      <c r="FG263" s="5"/>
      <c r="FH263" s="5"/>
      <c r="FI263" s="5"/>
      <c r="FJ263" s="5"/>
      <c r="FK263" s="5"/>
      <c r="FL263" s="5"/>
      <c r="FM263" s="5"/>
      <c r="FN263" s="5"/>
      <c r="FO263" s="5"/>
      <c r="FP263" s="5"/>
      <c r="FQ263" s="5"/>
      <c r="FR263" s="5"/>
      <c r="FS263" s="5"/>
      <c r="FT263" s="5"/>
      <c r="FU263" s="5"/>
      <c r="FV263" s="5"/>
      <c r="FW263" s="5"/>
      <c r="FX263" s="5"/>
      <c r="FY263" s="5"/>
      <c r="FZ263" s="5"/>
      <c r="GA263" s="5"/>
      <c r="GB263" s="5"/>
      <c r="GC263" s="5"/>
      <c r="GD263" s="5"/>
      <c r="GE263" s="5"/>
      <c r="GF263" s="5"/>
      <c r="GG263" s="5"/>
      <c r="GH263" s="5"/>
      <c r="GI263" s="5"/>
      <c r="GJ263" s="5"/>
      <c r="GK263" s="5"/>
      <c r="GL263" s="5"/>
      <c r="GM263" s="5"/>
      <c r="GN263" s="5"/>
      <c r="GO263" s="5"/>
      <c r="GP263" s="5"/>
      <c r="GQ263" s="5"/>
      <c r="GR263" s="5"/>
      <c r="GS263" s="5"/>
      <c r="GT263" s="5"/>
      <c r="GU263" s="5"/>
      <c r="GV263" s="5"/>
      <c r="GW263" s="5"/>
      <c r="GX263" s="5"/>
      <c r="GY263" s="5"/>
      <c r="GZ263" s="5"/>
      <c r="HA263" s="5"/>
      <c r="HB263" s="5"/>
      <c r="HC263" s="5"/>
      <c r="HD263" s="5"/>
      <c r="HE263" s="5"/>
      <c r="HF263" s="5"/>
      <c r="HG263" s="5"/>
      <c r="HH263" s="5"/>
      <c r="HI263" s="5"/>
      <c r="HJ263" s="5"/>
      <c r="HK263" s="5"/>
      <c r="HL263" s="5"/>
      <c r="HM263" s="5"/>
      <c r="HN263" s="5"/>
      <c r="HO263" s="5"/>
      <c r="HP263" s="5"/>
      <c r="HQ263" s="5"/>
      <c r="HR263" s="5"/>
      <c r="HS263" s="5"/>
      <c r="HT263" s="5"/>
      <c r="HU263" s="5"/>
      <c r="HV263" s="5"/>
    </row>
    <row r="264" spans="1:230" s="14" customFormat="1" ht="16.5" hidden="1" customHeight="1" thickTop="1" thickBot="1">
      <c r="A264" s="104"/>
      <c r="B264" s="2271"/>
      <c r="C264" s="2272"/>
      <c r="D264" s="1478"/>
      <c r="E264" s="2273"/>
      <c r="F264" s="1125" t="s">
        <v>5114</v>
      </c>
      <c r="G264" s="1125" t="s">
        <v>5039</v>
      </c>
      <c r="H264" s="1125">
        <v>44842</v>
      </c>
      <c r="I264" s="1494">
        <f>H264+21</f>
        <v>44863</v>
      </c>
      <c r="J264" s="1494">
        <f>H264+25</f>
        <v>44867</v>
      </c>
      <c r="K264" s="1494">
        <f>H264+27</f>
        <v>44869</v>
      </c>
      <c r="L264" s="1494">
        <f>H264+29</f>
        <v>44871</v>
      </c>
      <c r="M264" s="1494">
        <f>H264+31</f>
        <v>44873</v>
      </c>
      <c r="N264" s="2378"/>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c r="ES264" s="5"/>
      <c r="ET264" s="5"/>
      <c r="EU264" s="5"/>
      <c r="EV264" s="5"/>
      <c r="EW264" s="5"/>
      <c r="EX264" s="5"/>
      <c r="EY264" s="5"/>
      <c r="EZ264" s="5"/>
      <c r="FA264" s="5"/>
      <c r="FB264" s="5"/>
      <c r="FC264" s="5"/>
      <c r="FD264" s="5"/>
      <c r="FE264" s="5"/>
      <c r="FF264" s="5"/>
      <c r="FG264" s="5"/>
      <c r="FH264" s="5"/>
      <c r="FI264" s="5"/>
      <c r="FJ264" s="5"/>
      <c r="FK264" s="5"/>
      <c r="FL264" s="5"/>
      <c r="FM264" s="5"/>
      <c r="FN264" s="5"/>
      <c r="FO264" s="5"/>
      <c r="FP264" s="5"/>
      <c r="FQ264" s="5"/>
      <c r="FR264" s="5"/>
      <c r="FS264" s="5"/>
      <c r="FT264" s="5"/>
      <c r="FU264" s="5"/>
      <c r="FV264" s="5"/>
      <c r="FW264" s="5"/>
      <c r="FX264" s="5"/>
      <c r="FY264" s="5"/>
      <c r="FZ264" s="5"/>
      <c r="GA264" s="5"/>
      <c r="GB264" s="5"/>
      <c r="GC264" s="5"/>
      <c r="GD264" s="5"/>
      <c r="GE264" s="5"/>
      <c r="GF264" s="5"/>
      <c r="GG264" s="5"/>
      <c r="GH264" s="5"/>
      <c r="GI264" s="5"/>
      <c r="GJ264" s="5"/>
      <c r="GK264" s="5"/>
      <c r="GL264" s="5"/>
      <c r="GM264" s="5"/>
      <c r="GN264" s="5"/>
      <c r="GO264" s="5"/>
      <c r="GP264" s="5"/>
      <c r="GQ264" s="5"/>
      <c r="GR264" s="5"/>
      <c r="GS264" s="5"/>
      <c r="GT264" s="5"/>
      <c r="GU264" s="5"/>
      <c r="GV264" s="5"/>
      <c r="GW264" s="5"/>
      <c r="GX264" s="5"/>
      <c r="GY264" s="5"/>
      <c r="GZ264" s="5"/>
      <c r="HA264" s="5"/>
      <c r="HB264" s="5"/>
      <c r="HC264" s="5"/>
      <c r="HD264" s="5"/>
      <c r="HE264" s="5"/>
      <c r="HF264" s="5"/>
      <c r="HG264" s="5"/>
      <c r="HH264" s="5"/>
      <c r="HI264" s="5"/>
      <c r="HJ264" s="5"/>
      <c r="HK264" s="5"/>
      <c r="HL264" s="5"/>
      <c r="HM264" s="5"/>
      <c r="HN264" s="5"/>
      <c r="HO264" s="5"/>
      <c r="HP264" s="5"/>
      <c r="HQ264" s="5"/>
      <c r="HR264" s="5"/>
      <c r="HS264" s="5"/>
      <c r="HT264" s="5"/>
      <c r="HU264" s="5"/>
      <c r="HV264" s="5"/>
    </row>
    <row r="265" spans="1:230" s="14" customFormat="1" ht="16.5" hidden="1" customHeight="1" thickTop="1" thickBot="1">
      <c r="A265" s="104"/>
      <c r="B265" s="1477"/>
      <c r="C265" s="1478"/>
      <c r="D265" s="1478"/>
      <c r="E265" s="2278"/>
      <c r="F265" s="1126"/>
      <c r="G265" s="1126"/>
      <c r="H265" s="1126"/>
      <c r="I265" s="1126"/>
      <c r="J265" s="1126"/>
      <c r="K265" s="1126"/>
      <c r="L265" s="1126"/>
      <c r="M265" s="1126"/>
      <c r="N265" s="2378"/>
      <c r="O265" s="5"/>
      <c r="P265" s="5"/>
      <c r="Q265" s="5"/>
      <c r="R265" s="5"/>
      <c r="S265" s="5"/>
      <c r="T265" s="5"/>
      <c r="U265" s="5"/>
      <c r="V265" s="5"/>
      <c r="W265" s="5"/>
      <c r="X265" s="5"/>
      <c r="Y265" s="5"/>
      <c r="Z265" s="5"/>
      <c r="AA265" s="5"/>
      <c r="AB265" s="5"/>
      <c r="AC265" s="5"/>
      <c r="AD265" s="5"/>
      <c r="AE265" s="5"/>
      <c r="AF265" s="5"/>
      <c r="AG265" s="5"/>
      <c r="AH265" s="5"/>
      <c r="AI265" s="5"/>
      <c r="AJ265" s="5"/>
      <c r="AK265" s="5"/>
      <c r="AL265" s="5"/>
      <c r="AM265" s="5"/>
      <c r="AN265" s="5"/>
      <c r="AO265" s="5"/>
      <c r="AP265" s="5"/>
      <c r="AQ265" s="5"/>
      <c r="AR265" s="5"/>
      <c r="AS265" s="5"/>
      <c r="AT265" s="5"/>
      <c r="AU265" s="5"/>
      <c r="AV265" s="5"/>
      <c r="AW265" s="5"/>
      <c r="AX265" s="5"/>
      <c r="AY265" s="5"/>
      <c r="AZ265" s="5"/>
      <c r="BA265" s="5"/>
      <c r="BB265" s="5"/>
      <c r="BC265" s="5"/>
      <c r="BD265" s="5"/>
      <c r="BE265" s="5"/>
      <c r="BF265" s="5"/>
      <c r="BG265" s="5"/>
      <c r="BH265" s="5"/>
      <c r="BI265" s="5"/>
      <c r="BJ265" s="5"/>
      <c r="BK265" s="5"/>
      <c r="BL265" s="5"/>
      <c r="BM265" s="5"/>
      <c r="BN265" s="5"/>
      <c r="BO265" s="5"/>
      <c r="BP265" s="5"/>
      <c r="BQ265" s="5"/>
      <c r="BR265" s="5"/>
      <c r="BS265" s="5"/>
      <c r="BT265" s="5"/>
      <c r="BU265" s="5"/>
      <c r="BV265" s="5"/>
      <c r="BW265" s="5"/>
      <c r="BX265" s="5"/>
      <c r="BY265" s="5"/>
      <c r="BZ265" s="5"/>
      <c r="CA265" s="5"/>
      <c r="CB265" s="5"/>
      <c r="CC265" s="5"/>
      <c r="CD265" s="5"/>
      <c r="CE265" s="5"/>
      <c r="CF265" s="5"/>
      <c r="CG265" s="5"/>
      <c r="CH265" s="5"/>
      <c r="CI265" s="5"/>
      <c r="CJ265" s="5"/>
      <c r="CK265" s="5"/>
      <c r="CL265" s="5"/>
      <c r="CM265" s="5"/>
      <c r="CN265" s="5"/>
      <c r="CO265" s="5"/>
      <c r="CP265" s="5"/>
      <c r="CQ265" s="5"/>
      <c r="CR265" s="5"/>
      <c r="CS265" s="5"/>
      <c r="CT265" s="5"/>
      <c r="CU265" s="5"/>
      <c r="CV265" s="5"/>
      <c r="CW265" s="5"/>
      <c r="CX265" s="5"/>
      <c r="CY265" s="5"/>
      <c r="CZ265" s="5"/>
      <c r="DA265" s="5"/>
      <c r="DB265" s="5"/>
      <c r="DC265" s="5"/>
      <c r="DD265" s="5"/>
      <c r="DE265" s="5"/>
      <c r="DF265" s="5"/>
      <c r="DG265" s="5"/>
      <c r="DH265" s="5"/>
      <c r="DI265" s="5"/>
      <c r="DJ265" s="5"/>
      <c r="DK265" s="5"/>
      <c r="DL265" s="5"/>
      <c r="DM265" s="5"/>
      <c r="DN265" s="5"/>
      <c r="DO265" s="5"/>
      <c r="DP265" s="5"/>
      <c r="DQ265" s="5"/>
      <c r="DR265" s="5"/>
      <c r="DS265" s="5"/>
      <c r="DT265" s="5"/>
      <c r="DU265" s="5"/>
      <c r="DV265" s="5"/>
      <c r="DW265" s="5"/>
      <c r="DX265" s="5"/>
      <c r="DY265" s="5"/>
      <c r="DZ265" s="5"/>
      <c r="EA265" s="5"/>
      <c r="EB265" s="5"/>
      <c r="EC265" s="5"/>
      <c r="ED265" s="5"/>
      <c r="EE265" s="5"/>
      <c r="EF265" s="5"/>
      <c r="EG265" s="5"/>
      <c r="EH265" s="5"/>
      <c r="EI265" s="5"/>
      <c r="EJ265" s="5"/>
      <c r="EK265" s="5"/>
      <c r="EL265" s="5"/>
      <c r="EM265" s="5"/>
      <c r="EN265" s="5"/>
      <c r="EO265" s="5"/>
      <c r="EP265" s="5"/>
      <c r="EQ265" s="5"/>
      <c r="ER265" s="5"/>
      <c r="ES265" s="5"/>
      <c r="ET265" s="5"/>
      <c r="EU265" s="5"/>
      <c r="EV265" s="5"/>
      <c r="EW265" s="5"/>
      <c r="EX265" s="5"/>
      <c r="EY265" s="5"/>
      <c r="EZ265" s="5"/>
      <c r="FA265" s="5"/>
      <c r="FB265" s="5"/>
      <c r="FC265" s="5"/>
      <c r="FD265" s="5"/>
      <c r="FE265" s="5"/>
      <c r="FF265" s="5"/>
      <c r="FG265" s="5"/>
      <c r="FH265" s="5"/>
      <c r="FI265" s="5"/>
      <c r="FJ265" s="5"/>
      <c r="FK265" s="5"/>
      <c r="FL265" s="5"/>
      <c r="FM265" s="5"/>
      <c r="FN265" s="5"/>
      <c r="FO265" s="5"/>
      <c r="FP265" s="5"/>
      <c r="FQ265" s="5"/>
      <c r="FR265" s="5"/>
      <c r="FS265" s="5"/>
      <c r="FT265" s="5"/>
      <c r="FU265" s="5"/>
      <c r="FV265" s="5"/>
      <c r="FW265" s="5"/>
      <c r="FX265" s="5"/>
      <c r="FY265" s="5"/>
      <c r="FZ265" s="5"/>
      <c r="GA265" s="5"/>
      <c r="GB265" s="5"/>
      <c r="GC265" s="5"/>
      <c r="GD265" s="5"/>
      <c r="GE265" s="5"/>
      <c r="GF265" s="5"/>
      <c r="GG265" s="5"/>
      <c r="GH265" s="5"/>
      <c r="GI265" s="5"/>
      <c r="GJ265" s="5"/>
      <c r="GK265" s="5"/>
      <c r="GL265" s="5"/>
      <c r="GM265" s="5"/>
      <c r="GN265" s="5"/>
      <c r="GO265" s="5"/>
      <c r="GP265" s="5"/>
      <c r="GQ265" s="5"/>
      <c r="GR265" s="5"/>
      <c r="GS265" s="5"/>
      <c r="GT265" s="5"/>
      <c r="GU265" s="5"/>
      <c r="GV265" s="5"/>
      <c r="GW265" s="5"/>
      <c r="GX265" s="5"/>
      <c r="GY265" s="5"/>
      <c r="GZ265" s="5"/>
      <c r="HA265" s="5"/>
      <c r="HB265" s="5"/>
      <c r="HC265" s="5"/>
      <c r="HD265" s="5"/>
      <c r="HE265" s="5"/>
      <c r="HF265" s="5"/>
      <c r="HG265" s="5"/>
      <c r="HH265" s="5"/>
      <c r="HI265" s="5"/>
      <c r="HJ265" s="5"/>
      <c r="HK265" s="5"/>
      <c r="HL265" s="5"/>
      <c r="HM265" s="5"/>
      <c r="HN265" s="5"/>
      <c r="HO265" s="5"/>
      <c r="HP265" s="5"/>
      <c r="HQ265" s="5"/>
      <c r="HR265" s="5"/>
      <c r="HS265" s="5"/>
      <c r="HT265" s="5"/>
      <c r="HU265" s="5"/>
      <c r="HV265" s="5"/>
    </row>
    <row r="266" spans="1:230" s="14" customFormat="1" ht="16.5" hidden="1" customHeight="1" thickTop="1">
      <c r="A266" s="104"/>
      <c r="B266" s="2271"/>
      <c r="C266" s="2272"/>
      <c r="D266" s="2272"/>
      <c r="E266" s="2273"/>
      <c r="F266" s="1493" t="s">
        <v>2151</v>
      </c>
      <c r="G266" s="1125"/>
      <c r="H266" s="1125">
        <v>44856</v>
      </c>
      <c r="I266" s="2301"/>
      <c r="J266" s="2301"/>
      <c r="K266" s="2301"/>
      <c r="L266" s="2301"/>
      <c r="M266" s="2301"/>
      <c r="N266" s="2378"/>
      <c r="O266" s="5"/>
      <c r="P266" s="5"/>
      <c r="Q266" s="5"/>
      <c r="R266" s="5"/>
      <c r="S266" s="5"/>
      <c r="T266" s="5"/>
      <c r="U266" s="5"/>
      <c r="V266" s="5"/>
      <c r="W266" s="5"/>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5"/>
      <c r="BB266" s="5"/>
      <c r="BC266" s="5"/>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c r="CG266" s="5"/>
      <c r="CH266" s="5"/>
      <c r="CI266" s="5"/>
      <c r="CJ266" s="5"/>
      <c r="CK266" s="5"/>
      <c r="CL266" s="5"/>
      <c r="CM266" s="5"/>
      <c r="CN266" s="5"/>
      <c r="CO266" s="5"/>
      <c r="CP266" s="5"/>
      <c r="CQ266" s="5"/>
      <c r="CR266" s="5"/>
      <c r="CS266" s="5"/>
      <c r="CT266" s="5"/>
      <c r="CU266" s="5"/>
      <c r="CV266" s="5"/>
      <c r="CW266" s="5"/>
      <c r="CX266" s="5"/>
      <c r="CY266" s="5"/>
      <c r="CZ266" s="5"/>
      <c r="DA266" s="5"/>
      <c r="DB266" s="5"/>
      <c r="DC266" s="5"/>
      <c r="DD266" s="5"/>
      <c r="DE266" s="5"/>
      <c r="DF266" s="5"/>
      <c r="DG266" s="5"/>
      <c r="DH266" s="5"/>
      <c r="DI266" s="5"/>
      <c r="DJ266" s="5"/>
      <c r="DK266" s="5"/>
      <c r="DL266" s="5"/>
      <c r="DM266" s="5"/>
      <c r="DN266" s="5"/>
      <c r="DO266" s="5"/>
      <c r="DP266" s="5"/>
      <c r="DQ266" s="5"/>
      <c r="DR266" s="5"/>
      <c r="DS266" s="5"/>
      <c r="DT266" s="5"/>
      <c r="DU266" s="5"/>
      <c r="DV266" s="5"/>
      <c r="DW266" s="5"/>
      <c r="DX266" s="5"/>
      <c r="DY266" s="5"/>
      <c r="DZ266" s="5"/>
      <c r="EA266" s="5"/>
      <c r="EB266" s="5"/>
      <c r="EC266" s="5"/>
      <c r="ED266" s="5"/>
      <c r="EE266" s="5"/>
      <c r="EF266" s="5"/>
      <c r="EG266" s="5"/>
      <c r="EH266" s="5"/>
      <c r="EI266" s="5"/>
      <c r="EJ266" s="5"/>
      <c r="EK266" s="5"/>
      <c r="EL266" s="5"/>
      <c r="EM266" s="5"/>
      <c r="EN266" s="5"/>
      <c r="EO266" s="5"/>
      <c r="EP266" s="5"/>
      <c r="EQ266" s="5"/>
      <c r="ER266" s="5"/>
      <c r="ES266" s="5"/>
      <c r="ET266" s="5"/>
      <c r="EU266" s="5"/>
      <c r="EV266" s="5"/>
      <c r="EW266" s="5"/>
      <c r="EX266" s="5"/>
      <c r="EY266" s="5"/>
      <c r="EZ266" s="5"/>
      <c r="FA266" s="5"/>
      <c r="FB266" s="5"/>
      <c r="FC266" s="5"/>
      <c r="FD266" s="5"/>
      <c r="FE266" s="5"/>
      <c r="FF266" s="5"/>
      <c r="FG266" s="5"/>
      <c r="FH266" s="5"/>
      <c r="FI266" s="5"/>
      <c r="FJ266" s="5"/>
      <c r="FK266" s="5"/>
      <c r="FL266" s="5"/>
      <c r="FM266" s="5"/>
      <c r="FN266" s="5"/>
      <c r="FO266" s="5"/>
      <c r="FP266" s="5"/>
      <c r="FQ266" s="5"/>
      <c r="FR266" s="5"/>
      <c r="FS266" s="5"/>
      <c r="FT266" s="5"/>
      <c r="FU266" s="5"/>
      <c r="FV266" s="5"/>
      <c r="FW266" s="5"/>
      <c r="FX266" s="5"/>
      <c r="FY266" s="5"/>
      <c r="FZ266" s="5"/>
      <c r="GA266" s="5"/>
      <c r="GB266" s="5"/>
      <c r="GC266" s="5"/>
      <c r="GD266" s="5"/>
      <c r="GE266" s="5"/>
      <c r="GF266" s="5"/>
      <c r="GG266" s="5"/>
      <c r="GH266" s="5"/>
      <c r="GI266" s="5"/>
      <c r="GJ266" s="5"/>
      <c r="GK266" s="5"/>
      <c r="GL266" s="5"/>
      <c r="GM266" s="5"/>
      <c r="GN266" s="5"/>
      <c r="GO266" s="5"/>
      <c r="GP266" s="5"/>
      <c r="GQ266" s="5"/>
      <c r="GR266" s="5"/>
      <c r="GS266" s="5"/>
      <c r="GT266" s="5"/>
      <c r="GU266" s="5"/>
      <c r="GV266" s="5"/>
      <c r="GW266" s="5"/>
      <c r="GX266" s="5"/>
      <c r="GY266" s="5"/>
      <c r="GZ266" s="5"/>
      <c r="HA266" s="5"/>
      <c r="HB266" s="5"/>
      <c r="HC266" s="5"/>
      <c r="HD266" s="5"/>
      <c r="HE266" s="5"/>
      <c r="HF266" s="5"/>
      <c r="HG266" s="5"/>
      <c r="HH266" s="5"/>
      <c r="HI266" s="5"/>
      <c r="HJ266" s="5"/>
      <c r="HK266" s="5"/>
      <c r="HL266" s="5"/>
      <c r="HM266" s="5"/>
      <c r="HN266" s="5"/>
      <c r="HO266" s="5"/>
      <c r="HP266" s="5"/>
      <c r="HQ266" s="5"/>
      <c r="HR266" s="5"/>
      <c r="HS266" s="5"/>
      <c r="HT266" s="5"/>
      <c r="HU266" s="5"/>
      <c r="HV266" s="5"/>
    </row>
    <row r="267" spans="1:230" s="14" customFormat="1" ht="16.5" hidden="1" customHeight="1" thickBot="1">
      <c r="A267" s="104"/>
      <c r="B267" s="1477"/>
      <c r="C267" s="1478"/>
      <c r="D267" s="1478"/>
      <c r="E267" s="2278"/>
      <c r="F267" s="1126"/>
      <c r="G267" s="1126"/>
      <c r="H267" s="1126"/>
      <c r="I267" s="1603"/>
      <c r="J267" s="1603"/>
      <c r="K267" s="1603"/>
      <c r="L267" s="1603"/>
      <c r="M267" s="1603"/>
      <c r="N267" s="2378"/>
      <c r="O267" s="5"/>
      <c r="P267" s="5"/>
      <c r="Q267" s="5"/>
      <c r="R267" s="5"/>
      <c r="S267" s="5"/>
      <c r="T267" s="5"/>
      <c r="U267" s="5"/>
      <c r="V267" s="5"/>
      <c r="W267" s="5"/>
      <c r="X267" s="5"/>
      <c r="Y267" s="5"/>
      <c r="Z267" s="5"/>
      <c r="AA267" s="5"/>
      <c r="AB267" s="5"/>
      <c r="AC267" s="5"/>
      <c r="AD267" s="5"/>
      <c r="AE267" s="5"/>
      <c r="AF267" s="5"/>
      <c r="AG267" s="5"/>
      <c r="AH267" s="5"/>
      <c r="AI267" s="5"/>
      <c r="AJ267" s="5"/>
      <c r="AK267" s="5"/>
      <c r="AL267" s="5"/>
      <c r="AM267" s="5"/>
      <c r="AN267" s="5"/>
      <c r="AO267" s="5"/>
      <c r="AP267" s="5"/>
      <c r="AQ267" s="5"/>
      <c r="AR267" s="5"/>
      <c r="AS267" s="5"/>
      <c r="AT267" s="5"/>
      <c r="AU267" s="5"/>
      <c r="AV267" s="5"/>
      <c r="AW267" s="5"/>
      <c r="AX267" s="5"/>
      <c r="AY267" s="5"/>
      <c r="AZ267" s="5"/>
      <c r="BA267" s="5"/>
      <c r="BB267" s="5"/>
      <c r="BC267" s="5"/>
      <c r="BD267" s="5"/>
      <c r="BE267" s="5"/>
      <c r="BF267" s="5"/>
      <c r="BG267" s="5"/>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c r="CF267" s="5"/>
      <c r="CG267" s="5"/>
      <c r="CH267" s="5"/>
      <c r="CI267" s="5"/>
      <c r="CJ267" s="5"/>
      <c r="CK267" s="5"/>
      <c r="CL267" s="5"/>
      <c r="CM267" s="5"/>
      <c r="CN267" s="5"/>
      <c r="CO267" s="5"/>
      <c r="CP267" s="5"/>
      <c r="CQ267" s="5"/>
      <c r="CR267" s="5"/>
      <c r="CS267" s="5"/>
      <c r="CT267" s="5"/>
      <c r="CU267" s="5"/>
      <c r="CV267" s="5"/>
      <c r="CW267" s="5"/>
      <c r="CX267" s="5"/>
      <c r="CY267" s="5"/>
      <c r="CZ267" s="5"/>
      <c r="DA267" s="5"/>
      <c r="DB267" s="5"/>
      <c r="DC267" s="5"/>
      <c r="DD267" s="5"/>
      <c r="DE267" s="5"/>
      <c r="DF267" s="5"/>
      <c r="DG267" s="5"/>
      <c r="DH267" s="5"/>
      <c r="DI267" s="5"/>
      <c r="DJ267" s="5"/>
      <c r="DK267" s="5"/>
      <c r="DL267" s="5"/>
      <c r="DM267" s="5"/>
      <c r="DN267" s="5"/>
      <c r="DO267" s="5"/>
      <c r="DP267" s="5"/>
      <c r="DQ267" s="5"/>
      <c r="DR267" s="5"/>
      <c r="DS267" s="5"/>
      <c r="DT267" s="5"/>
      <c r="DU267" s="5"/>
      <c r="DV267" s="5"/>
      <c r="DW267" s="5"/>
      <c r="DX267" s="5"/>
      <c r="DY267" s="5"/>
      <c r="DZ267" s="5"/>
      <c r="EA267" s="5"/>
      <c r="EB267" s="5"/>
      <c r="EC267" s="5"/>
      <c r="ED267" s="5"/>
      <c r="EE267" s="5"/>
      <c r="EF267" s="5"/>
      <c r="EG267" s="5"/>
      <c r="EH267" s="5"/>
      <c r="EI267" s="5"/>
      <c r="EJ267" s="5"/>
      <c r="EK267" s="5"/>
      <c r="EL267" s="5"/>
      <c r="EM267" s="5"/>
      <c r="EN267" s="5"/>
      <c r="EO267" s="5"/>
      <c r="EP267" s="5"/>
      <c r="EQ267" s="5"/>
      <c r="ER267" s="5"/>
      <c r="ES267" s="5"/>
      <c r="ET267" s="5"/>
      <c r="EU267" s="5"/>
      <c r="EV267" s="5"/>
      <c r="EW267" s="5"/>
      <c r="EX267" s="5"/>
      <c r="EY267" s="5"/>
      <c r="EZ267" s="5"/>
      <c r="FA267" s="5"/>
      <c r="FB267" s="5"/>
      <c r="FC267" s="5"/>
      <c r="FD267" s="5"/>
      <c r="FE267" s="5"/>
      <c r="FF267" s="5"/>
      <c r="FG267" s="5"/>
      <c r="FH267" s="5"/>
      <c r="FI267" s="5"/>
      <c r="FJ267" s="5"/>
      <c r="FK267" s="5"/>
      <c r="FL267" s="5"/>
      <c r="FM267" s="5"/>
      <c r="FN267" s="5"/>
      <c r="FO267" s="5"/>
      <c r="FP267" s="5"/>
      <c r="FQ267" s="5"/>
      <c r="FR267" s="5"/>
      <c r="FS267" s="5"/>
      <c r="FT267" s="5"/>
      <c r="FU267" s="5"/>
      <c r="FV267" s="5"/>
      <c r="FW267" s="5"/>
      <c r="FX267" s="5"/>
      <c r="FY267" s="5"/>
      <c r="FZ267" s="5"/>
      <c r="GA267" s="5"/>
      <c r="GB267" s="5"/>
      <c r="GC267" s="5"/>
      <c r="GD267" s="5"/>
      <c r="GE267" s="5"/>
      <c r="GF267" s="5"/>
      <c r="GG267" s="5"/>
      <c r="GH267" s="5"/>
      <c r="GI267" s="5"/>
      <c r="GJ267" s="5"/>
      <c r="GK267" s="5"/>
      <c r="GL267" s="5"/>
      <c r="GM267" s="5"/>
      <c r="GN267" s="5"/>
      <c r="GO267" s="5"/>
      <c r="GP267" s="5"/>
      <c r="GQ267" s="5"/>
      <c r="GR267" s="5"/>
      <c r="GS267" s="5"/>
      <c r="GT267" s="5"/>
      <c r="GU267" s="5"/>
      <c r="GV267" s="5"/>
      <c r="GW267" s="5"/>
      <c r="GX267" s="5"/>
      <c r="GY267" s="5"/>
      <c r="GZ267" s="5"/>
      <c r="HA267" s="5"/>
      <c r="HB267" s="5"/>
      <c r="HC267" s="5"/>
      <c r="HD267" s="5"/>
      <c r="HE267" s="5"/>
      <c r="HF267" s="5"/>
      <c r="HG267" s="5"/>
      <c r="HH267" s="5"/>
      <c r="HI267" s="5"/>
      <c r="HJ267" s="5"/>
      <c r="HK267" s="5"/>
      <c r="HL267" s="5"/>
      <c r="HM267" s="5"/>
      <c r="HN267" s="5"/>
      <c r="HO267" s="5"/>
      <c r="HP267" s="5"/>
      <c r="HQ267" s="5"/>
      <c r="HR267" s="5"/>
      <c r="HS267" s="5"/>
      <c r="HT267" s="5"/>
      <c r="HU267" s="5"/>
      <c r="HV267" s="5"/>
    </row>
    <row r="268" spans="1:230" s="14" customFormat="1" ht="16.5" hidden="1" customHeight="1" thickTop="1">
      <c r="A268" s="104"/>
      <c r="B268" s="2271" t="s">
        <v>3758</v>
      </c>
      <c r="C268" s="2272" t="s">
        <v>4579</v>
      </c>
      <c r="D268" s="2272">
        <v>44839</v>
      </c>
      <c r="E268" s="2273">
        <v>44851</v>
      </c>
      <c r="F268" s="1125" t="s">
        <v>5161</v>
      </c>
      <c r="G268" s="1125" t="s">
        <v>5308</v>
      </c>
      <c r="H268" s="1125">
        <v>44856</v>
      </c>
      <c r="I268" s="1494">
        <f t="shared" ref="I268" si="427">H268+21</f>
        <v>44877</v>
      </c>
      <c r="J268" s="1494">
        <f t="shared" ref="J268" si="428">H268+25</f>
        <v>44881</v>
      </c>
      <c r="K268" s="1494">
        <f t="shared" ref="K268" si="429">H268+27</f>
        <v>44883</v>
      </c>
      <c r="L268" s="1494">
        <f t="shared" ref="L268" si="430">H268+29</f>
        <v>44885</v>
      </c>
      <c r="M268" s="1494">
        <f t="shared" ref="M268" si="431">H268+31</f>
        <v>44887</v>
      </c>
      <c r="N268" s="2378"/>
      <c r="O268" s="5"/>
      <c r="P268" s="5"/>
      <c r="Q268" s="5"/>
      <c r="R268" s="5"/>
      <c r="S268" s="5"/>
      <c r="T268" s="5"/>
      <c r="U268" s="5"/>
      <c r="V268" s="5"/>
      <c r="W268" s="5"/>
      <c r="X268" s="5"/>
      <c r="Y268" s="5"/>
      <c r="Z268" s="5"/>
      <c r="AA268" s="5"/>
      <c r="AB268" s="5"/>
      <c r="AC268" s="5"/>
      <c r="AD268" s="5"/>
      <c r="AE268" s="5"/>
      <c r="AF268" s="5"/>
      <c r="AG268" s="5"/>
      <c r="AH268" s="5"/>
      <c r="AI268" s="5"/>
      <c r="AJ268" s="5"/>
      <c r="AK268" s="5"/>
      <c r="AL268" s="5"/>
      <c r="AM268" s="5"/>
      <c r="AN268" s="5"/>
      <c r="AO268" s="5"/>
      <c r="AP268" s="5"/>
      <c r="AQ268" s="5"/>
      <c r="AR268" s="5"/>
      <c r="AS268" s="5"/>
      <c r="AT268" s="5"/>
      <c r="AU268" s="5"/>
      <c r="AV268" s="5"/>
      <c r="AW268" s="5"/>
      <c r="AX268" s="5"/>
      <c r="AY268" s="5"/>
      <c r="AZ268" s="5"/>
      <c r="BA268" s="5"/>
      <c r="BB268" s="5"/>
      <c r="BC268" s="5"/>
      <c r="BD268" s="5"/>
      <c r="BE268" s="5"/>
      <c r="BF268" s="5"/>
      <c r="BG268" s="5"/>
      <c r="BH268" s="5"/>
      <c r="BI268" s="5"/>
      <c r="BJ268" s="5"/>
      <c r="BK268" s="5"/>
      <c r="BL268" s="5"/>
      <c r="BM268" s="5"/>
      <c r="BN268" s="5"/>
      <c r="BO268" s="5"/>
      <c r="BP268" s="5"/>
      <c r="BQ268" s="5"/>
      <c r="BR268" s="5"/>
      <c r="BS268" s="5"/>
      <c r="BT268" s="5"/>
      <c r="BU268" s="5"/>
      <c r="BV268" s="5"/>
      <c r="BW268" s="5"/>
      <c r="BX268" s="5"/>
      <c r="BY268" s="5"/>
      <c r="BZ268" s="5"/>
      <c r="CA268" s="5"/>
      <c r="CB268" s="5"/>
      <c r="CC268" s="5"/>
      <c r="CD268" s="5"/>
      <c r="CE268" s="5"/>
      <c r="CF268" s="5"/>
      <c r="CG268" s="5"/>
      <c r="CH268" s="5"/>
      <c r="CI268" s="5"/>
      <c r="CJ268" s="5"/>
      <c r="CK268" s="5"/>
      <c r="CL268" s="5"/>
      <c r="CM268" s="5"/>
      <c r="CN268" s="5"/>
      <c r="CO268" s="5"/>
      <c r="CP268" s="5"/>
      <c r="CQ268" s="5"/>
      <c r="CR268" s="5"/>
      <c r="CS268" s="5"/>
      <c r="CT268" s="5"/>
      <c r="CU268" s="5"/>
      <c r="CV268" s="5"/>
      <c r="CW268" s="5"/>
      <c r="CX268" s="5"/>
      <c r="CY268" s="5"/>
      <c r="CZ268" s="5"/>
      <c r="DA268" s="5"/>
      <c r="DB268" s="5"/>
      <c r="DC268" s="5"/>
      <c r="DD268" s="5"/>
      <c r="DE268" s="5"/>
      <c r="DF268" s="5"/>
      <c r="DG268" s="5"/>
      <c r="DH268" s="5"/>
      <c r="DI268" s="5"/>
      <c r="DJ268" s="5"/>
      <c r="DK268" s="5"/>
      <c r="DL268" s="5"/>
      <c r="DM268" s="5"/>
      <c r="DN268" s="5"/>
      <c r="DO268" s="5"/>
      <c r="DP268" s="5"/>
      <c r="DQ268" s="5"/>
      <c r="DR268" s="5"/>
      <c r="DS268" s="5"/>
      <c r="DT268" s="5"/>
      <c r="DU268" s="5"/>
      <c r="DV268" s="5"/>
      <c r="DW268" s="5"/>
      <c r="DX268" s="5"/>
      <c r="DY268" s="5"/>
      <c r="DZ268" s="5"/>
      <c r="EA268" s="5"/>
      <c r="EB268" s="5"/>
      <c r="EC268" s="5"/>
      <c r="ED268" s="5"/>
      <c r="EE268" s="5"/>
      <c r="EF268" s="5"/>
      <c r="EG268" s="5"/>
      <c r="EH268" s="5"/>
      <c r="EI268" s="5"/>
      <c r="EJ268" s="5"/>
      <c r="EK268" s="5"/>
      <c r="EL268" s="5"/>
      <c r="EM268" s="5"/>
      <c r="EN268" s="5"/>
      <c r="EO268" s="5"/>
      <c r="EP268" s="5"/>
      <c r="EQ268" s="5"/>
      <c r="ER268" s="5"/>
      <c r="ES268" s="5"/>
      <c r="ET268" s="5"/>
      <c r="EU268" s="5"/>
      <c r="EV268" s="5"/>
      <c r="EW268" s="5"/>
      <c r="EX268" s="5"/>
      <c r="EY268" s="5"/>
      <c r="EZ268" s="5"/>
      <c r="FA268" s="5"/>
      <c r="FB268" s="5"/>
      <c r="FC268" s="5"/>
      <c r="FD268" s="5"/>
      <c r="FE268" s="5"/>
      <c r="FF268" s="5"/>
      <c r="FG268" s="5"/>
      <c r="FH268" s="5"/>
      <c r="FI268" s="5"/>
      <c r="FJ268" s="5"/>
      <c r="FK268" s="5"/>
      <c r="FL268" s="5"/>
      <c r="FM268" s="5"/>
      <c r="FN268" s="5"/>
      <c r="FO268" s="5"/>
      <c r="FP268" s="5"/>
      <c r="FQ268" s="5"/>
      <c r="FR268" s="5"/>
      <c r="FS268" s="5"/>
      <c r="FT268" s="5"/>
      <c r="FU268" s="5"/>
      <c r="FV268" s="5"/>
      <c r="FW268" s="5"/>
      <c r="FX268" s="5"/>
      <c r="FY268" s="5"/>
      <c r="FZ268" s="5"/>
      <c r="GA268" s="5"/>
      <c r="GB268" s="5"/>
      <c r="GC268" s="5"/>
      <c r="GD268" s="5"/>
      <c r="GE268" s="5"/>
      <c r="GF268" s="5"/>
      <c r="GG268" s="5"/>
      <c r="GH268" s="5"/>
      <c r="GI268" s="5"/>
      <c r="GJ268" s="5"/>
      <c r="GK268" s="5"/>
      <c r="GL268" s="5"/>
      <c r="GM268" s="5"/>
      <c r="GN268" s="5"/>
      <c r="GO268" s="5"/>
      <c r="GP268" s="5"/>
      <c r="GQ268" s="5"/>
      <c r="GR268" s="5"/>
      <c r="GS268" s="5"/>
      <c r="GT268" s="5"/>
      <c r="GU268" s="5"/>
      <c r="GV268" s="5"/>
      <c r="GW268" s="5"/>
      <c r="GX268" s="5"/>
      <c r="GY268" s="5"/>
      <c r="GZ268" s="5"/>
      <c r="HA268" s="5"/>
      <c r="HB268" s="5"/>
      <c r="HC268" s="5"/>
      <c r="HD268" s="5"/>
      <c r="HE268" s="5"/>
      <c r="HF268" s="5"/>
      <c r="HG268" s="5"/>
      <c r="HH268" s="5"/>
      <c r="HI268" s="5"/>
      <c r="HJ268" s="5"/>
      <c r="HK268" s="5"/>
      <c r="HL268" s="5"/>
      <c r="HM268" s="5"/>
      <c r="HN268" s="5"/>
      <c r="HO268" s="5"/>
      <c r="HP268" s="5"/>
      <c r="HQ268" s="5"/>
      <c r="HR268" s="5"/>
      <c r="HS268" s="5"/>
      <c r="HT268" s="5"/>
      <c r="HU268" s="5"/>
      <c r="HV268" s="5"/>
    </row>
    <row r="269" spans="1:230" s="14" customFormat="1" ht="16.5" hidden="1" customHeight="1" thickBot="1">
      <c r="A269" s="104"/>
      <c r="B269" s="1477" t="s">
        <v>3744</v>
      </c>
      <c r="C269" s="1478" t="s">
        <v>4582</v>
      </c>
      <c r="D269" s="1478">
        <v>44839</v>
      </c>
      <c r="E269" s="2278">
        <v>44851</v>
      </c>
      <c r="F269" s="1126"/>
      <c r="G269" s="1126"/>
      <c r="H269" s="1126"/>
      <c r="I269" s="1126"/>
      <c r="J269" s="1126"/>
      <c r="K269" s="1126"/>
      <c r="L269" s="1126"/>
      <c r="M269" s="1126"/>
      <c r="N269" s="2378"/>
      <c r="O269" s="5"/>
      <c r="P269" s="5"/>
      <c r="Q269" s="5"/>
      <c r="R269" s="5"/>
      <c r="S269" s="5"/>
      <c r="T269" s="5"/>
      <c r="U269" s="5"/>
      <c r="V269" s="5"/>
      <c r="W269" s="5"/>
      <c r="X269" s="5"/>
      <c r="Y269" s="5"/>
      <c r="Z269" s="5"/>
      <c r="AA269" s="5"/>
      <c r="AB269" s="5"/>
      <c r="AC269" s="5"/>
      <c r="AD269" s="5"/>
      <c r="AE269" s="5"/>
      <c r="AF269" s="5"/>
      <c r="AG269" s="5"/>
      <c r="AH269" s="5"/>
      <c r="AI269" s="5"/>
      <c r="AJ269" s="5"/>
      <c r="AK269" s="5"/>
      <c r="AL269" s="5"/>
      <c r="AM269" s="5"/>
      <c r="AN269" s="5"/>
      <c r="AO269" s="5"/>
      <c r="AP269" s="5"/>
      <c r="AQ269" s="5"/>
      <c r="AR269" s="5"/>
      <c r="AS269" s="5"/>
      <c r="AT269" s="5"/>
      <c r="AU269" s="5"/>
      <c r="AV269" s="5"/>
      <c r="AW269" s="5"/>
      <c r="AX269" s="5"/>
      <c r="AY269" s="5"/>
      <c r="AZ269" s="5"/>
      <c r="BA269" s="5"/>
      <c r="BB269" s="5"/>
      <c r="BC269" s="5"/>
      <c r="BD269" s="5"/>
      <c r="BE269" s="5"/>
      <c r="BF269" s="5"/>
      <c r="BG269" s="5"/>
      <c r="BH269" s="5"/>
      <c r="BI269" s="5"/>
      <c r="BJ269" s="5"/>
      <c r="BK269" s="5"/>
      <c r="BL269" s="5"/>
      <c r="BM269" s="5"/>
      <c r="BN269" s="5"/>
      <c r="BO269" s="5"/>
      <c r="BP269" s="5"/>
      <c r="BQ269" s="5"/>
      <c r="BR269" s="5"/>
      <c r="BS269" s="5"/>
      <c r="BT269" s="5"/>
      <c r="BU269" s="5"/>
      <c r="BV269" s="5"/>
      <c r="BW269" s="5"/>
      <c r="BX269" s="5"/>
      <c r="BY269" s="5"/>
      <c r="BZ269" s="5"/>
      <c r="CA269" s="5"/>
      <c r="CB269" s="5"/>
      <c r="CC269" s="5"/>
      <c r="CD269" s="5"/>
      <c r="CE269" s="5"/>
      <c r="CF269" s="5"/>
      <c r="CG269" s="5"/>
      <c r="CH269" s="5"/>
      <c r="CI269" s="5"/>
      <c r="CJ269" s="5"/>
      <c r="CK269" s="5"/>
      <c r="CL269" s="5"/>
      <c r="CM269" s="5"/>
      <c r="CN269" s="5"/>
      <c r="CO269" s="5"/>
      <c r="CP269" s="5"/>
      <c r="CQ269" s="5"/>
      <c r="CR269" s="5"/>
      <c r="CS269" s="5"/>
      <c r="CT269" s="5"/>
      <c r="CU269" s="5"/>
      <c r="CV269" s="5"/>
      <c r="CW269" s="5"/>
      <c r="CX269" s="5"/>
      <c r="CY269" s="5"/>
      <c r="CZ269" s="5"/>
      <c r="DA269" s="5"/>
      <c r="DB269" s="5"/>
      <c r="DC269" s="5"/>
      <c r="DD269" s="5"/>
      <c r="DE269" s="5"/>
      <c r="DF269" s="5"/>
      <c r="DG269" s="5"/>
      <c r="DH269" s="5"/>
      <c r="DI269" s="5"/>
      <c r="DJ269" s="5"/>
      <c r="DK269" s="5"/>
      <c r="DL269" s="5"/>
      <c r="DM269" s="5"/>
      <c r="DN269" s="5"/>
      <c r="DO269" s="5"/>
      <c r="DP269" s="5"/>
      <c r="DQ269" s="5"/>
      <c r="DR269" s="5"/>
      <c r="DS269" s="5"/>
      <c r="DT269" s="5"/>
      <c r="DU269" s="5"/>
      <c r="DV269" s="5"/>
      <c r="DW269" s="5"/>
      <c r="DX269" s="5"/>
      <c r="DY269" s="5"/>
      <c r="DZ269" s="5"/>
      <c r="EA269" s="5"/>
      <c r="EB269" s="5"/>
      <c r="EC269" s="5"/>
      <c r="ED269" s="5"/>
      <c r="EE269" s="5"/>
      <c r="EF269" s="5"/>
      <c r="EG269" s="5"/>
      <c r="EH269" s="5"/>
      <c r="EI269" s="5"/>
      <c r="EJ269" s="5"/>
      <c r="EK269" s="5"/>
      <c r="EL269" s="5"/>
      <c r="EM269" s="5"/>
      <c r="EN269" s="5"/>
      <c r="EO269" s="5"/>
      <c r="EP269" s="5"/>
      <c r="EQ269" s="5"/>
      <c r="ER269" s="5"/>
      <c r="ES269" s="5"/>
      <c r="ET269" s="5"/>
      <c r="EU269" s="5"/>
      <c r="EV269" s="5"/>
      <c r="EW269" s="5"/>
      <c r="EX269" s="5"/>
      <c r="EY269" s="5"/>
      <c r="EZ269" s="5"/>
      <c r="FA269" s="5"/>
      <c r="FB269" s="5"/>
      <c r="FC269" s="5"/>
      <c r="FD269" s="5"/>
      <c r="FE269" s="5"/>
      <c r="FF269" s="5"/>
      <c r="FG269" s="5"/>
      <c r="FH269" s="5"/>
      <c r="FI269" s="5"/>
      <c r="FJ269" s="5"/>
      <c r="FK269" s="5"/>
      <c r="FL269" s="5"/>
      <c r="FM269" s="5"/>
      <c r="FN269" s="5"/>
      <c r="FO269" s="5"/>
      <c r="FP269" s="5"/>
      <c r="FQ269" s="5"/>
      <c r="FR269" s="5"/>
      <c r="FS269" s="5"/>
      <c r="FT269" s="5"/>
      <c r="FU269" s="5"/>
      <c r="FV269" s="5"/>
      <c r="FW269" s="5"/>
      <c r="FX269" s="5"/>
      <c r="FY269" s="5"/>
      <c r="FZ269" s="5"/>
      <c r="GA269" s="5"/>
      <c r="GB269" s="5"/>
      <c r="GC269" s="5"/>
      <c r="GD269" s="5"/>
      <c r="GE269" s="5"/>
      <c r="GF269" s="5"/>
      <c r="GG269" s="5"/>
      <c r="GH269" s="5"/>
      <c r="GI269" s="5"/>
      <c r="GJ269" s="5"/>
      <c r="GK269" s="5"/>
      <c r="GL269" s="5"/>
      <c r="GM269" s="5"/>
      <c r="GN269" s="5"/>
      <c r="GO269" s="5"/>
      <c r="GP269" s="5"/>
      <c r="GQ269" s="5"/>
      <c r="GR269" s="5"/>
      <c r="GS269" s="5"/>
      <c r="GT269" s="5"/>
      <c r="GU269" s="5"/>
      <c r="GV269" s="5"/>
      <c r="GW269" s="5"/>
      <c r="GX269" s="5"/>
      <c r="GY269" s="5"/>
      <c r="GZ269" s="5"/>
      <c r="HA269" s="5"/>
      <c r="HB269" s="5"/>
      <c r="HC269" s="5"/>
      <c r="HD269" s="5"/>
      <c r="HE269" s="5"/>
      <c r="HF269" s="5"/>
      <c r="HG269" s="5"/>
      <c r="HH269" s="5"/>
      <c r="HI269" s="5"/>
      <c r="HJ269" s="5"/>
      <c r="HK269" s="5"/>
      <c r="HL269" s="5"/>
      <c r="HM269" s="5"/>
      <c r="HN269" s="5"/>
      <c r="HO269" s="5"/>
      <c r="HP269" s="5"/>
      <c r="HQ269" s="5"/>
      <c r="HR269" s="5"/>
      <c r="HS269" s="5"/>
      <c r="HT269" s="5"/>
      <c r="HU269" s="5"/>
      <c r="HV269" s="5"/>
    </row>
    <row r="270" spans="1:230" s="14" customFormat="1" ht="16.5" hidden="1" customHeight="1" thickTop="1">
      <c r="A270" s="104"/>
      <c r="B270" s="2271" t="s">
        <v>2442</v>
      </c>
      <c r="C270" s="2272" t="s">
        <v>4583</v>
      </c>
      <c r="D270" s="2272">
        <v>44848</v>
      </c>
      <c r="E270" s="2273">
        <v>44857</v>
      </c>
      <c r="F270" s="1125" t="s">
        <v>5109</v>
      </c>
      <c r="G270" s="1125" t="s">
        <v>5278</v>
      </c>
      <c r="H270" s="1125">
        <v>44863</v>
      </c>
      <c r="I270" s="1494">
        <f t="shared" ref="I270" si="432">H270+21</f>
        <v>44884</v>
      </c>
      <c r="J270" s="1494">
        <f t="shared" ref="J270" si="433">H270+25</f>
        <v>44888</v>
      </c>
      <c r="K270" s="1494">
        <f t="shared" ref="K270" si="434">H270+27</f>
        <v>44890</v>
      </c>
      <c r="L270" s="1494">
        <f t="shared" ref="L270" si="435">H270+29</f>
        <v>44892</v>
      </c>
      <c r="M270" s="1494">
        <f t="shared" ref="M270" si="436">H270+31</f>
        <v>44894</v>
      </c>
      <c r="N270" s="2378"/>
      <c r="O270" s="5"/>
      <c r="P270" s="5"/>
      <c r="Q270" s="5"/>
      <c r="R270" s="5"/>
      <c r="S270" s="5"/>
      <c r="T270" s="5"/>
      <c r="U270" s="5"/>
      <c r="V270" s="5"/>
      <c r="W270" s="5"/>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c r="CG270" s="5"/>
      <c r="CH270" s="5"/>
      <c r="CI270" s="5"/>
      <c r="CJ270" s="5"/>
      <c r="CK270" s="5"/>
      <c r="CL270" s="5"/>
      <c r="CM270" s="5"/>
      <c r="CN270" s="5"/>
      <c r="CO270" s="5"/>
      <c r="CP270" s="5"/>
      <c r="CQ270" s="5"/>
      <c r="CR270" s="5"/>
      <c r="CS270" s="5"/>
      <c r="CT270" s="5"/>
      <c r="CU270" s="5"/>
      <c r="CV270" s="5"/>
      <c r="CW270" s="5"/>
      <c r="CX270" s="5"/>
      <c r="CY270" s="5"/>
      <c r="CZ270" s="5"/>
      <c r="DA270" s="5"/>
      <c r="DB270" s="5"/>
      <c r="DC270" s="5"/>
      <c r="DD270" s="5"/>
      <c r="DE270" s="5"/>
      <c r="DF270" s="5"/>
      <c r="DG270" s="5"/>
      <c r="DH270" s="5"/>
      <c r="DI270" s="5"/>
      <c r="DJ270" s="5"/>
      <c r="DK270" s="5"/>
      <c r="DL270" s="5"/>
      <c r="DM270" s="5"/>
      <c r="DN270" s="5"/>
      <c r="DO270" s="5"/>
      <c r="DP270" s="5"/>
      <c r="DQ270" s="5"/>
      <c r="DR270" s="5"/>
      <c r="DS270" s="5"/>
      <c r="DT270" s="5"/>
      <c r="DU270" s="5"/>
      <c r="DV270" s="5"/>
      <c r="DW270" s="5"/>
      <c r="DX270" s="5"/>
      <c r="DY270" s="5"/>
      <c r="DZ270" s="5"/>
      <c r="EA270" s="5"/>
      <c r="EB270" s="5"/>
      <c r="EC270" s="5"/>
      <c r="ED270" s="5"/>
      <c r="EE270" s="5"/>
      <c r="EF270" s="5"/>
      <c r="EG270" s="5"/>
      <c r="EH270" s="5"/>
      <c r="EI270" s="5"/>
      <c r="EJ270" s="5"/>
      <c r="EK270" s="5"/>
      <c r="EL270" s="5"/>
      <c r="EM270" s="5"/>
      <c r="EN270" s="5"/>
      <c r="EO270" s="5"/>
      <c r="EP270" s="5"/>
      <c r="EQ270" s="5"/>
      <c r="ER270" s="5"/>
      <c r="ES270" s="5"/>
      <c r="ET270" s="5"/>
      <c r="EU270" s="5"/>
      <c r="EV270" s="5"/>
      <c r="EW270" s="5"/>
      <c r="EX270" s="5"/>
      <c r="EY270" s="5"/>
      <c r="EZ270" s="5"/>
      <c r="FA270" s="5"/>
      <c r="FB270" s="5"/>
      <c r="FC270" s="5"/>
      <c r="FD270" s="5"/>
      <c r="FE270" s="5"/>
      <c r="FF270" s="5"/>
      <c r="FG270" s="5"/>
      <c r="FH270" s="5"/>
      <c r="FI270" s="5"/>
      <c r="FJ270" s="5"/>
      <c r="FK270" s="5"/>
      <c r="FL270" s="5"/>
      <c r="FM270" s="5"/>
      <c r="FN270" s="5"/>
      <c r="FO270" s="5"/>
      <c r="FP270" s="5"/>
      <c r="FQ270" s="5"/>
      <c r="FR270" s="5"/>
      <c r="FS270" s="5"/>
      <c r="FT270" s="5"/>
      <c r="FU270" s="5"/>
      <c r="FV270" s="5"/>
      <c r="FW270" s="5"/>
      <c r="FX270" s="5"/>
      <c r="FY270" s="5"/>
      <c r="FZ270" s="5"/>
      <c r="GA270" s="5"/>
      <c r="GB270" s="5"/>
      <c r="GC270" s="5"/>
      <c r="GD270" s="5"/>
      <c r="GE270" s="5"/>
      <c r="GF270" s="5"/>
      <c r="GG270" s="5"/>
      <c r="GH270" s="5"/>
      <c r="GI270" s="5"/>
      <c r="GJ270" s="5"/>
      <c r="GK270" s="5"/>
      <c r="GL270" s="5"/>
      <c r="GM270" s="5"/>
      <c r="GN270" s="5"/>
      <c r="GO270" s="5"/>
      <c r="GP270" s="5"/>
      <c r="GQ270" s="5"/>
      <c r="GR270" s="5"/>
      <c r="GS270" s="5"/>
      <c r="GT270" s="5"/>
      <c r="GU270" s="5"/>
      <c r="GV270" s="5"/>
      <c r="GW270" s="5"/>
      <c r="GX270" s="5"/>
      <c r="GY270" s="5"/>
      <c r="GZ270" s="5"/>
      <c r="HA270" s="5"/>
      <c r="HB270" s="5"/>
      <c r="HC270" s="5"/>
      <c r="HD270" s="5"/>
      <c r="HE270" s="5"/>
      <c r="HF270" s="5"/>
      <c r="HG270" s="5"/>
      <c r="HH270" s="5"/>
      <c r="HI270" s="5"/>
      <c r="HJ270" s="5"/>
      <c r="HK270" s="5"/>
      <c r="HL270" s="5"/>
      <c r="HM270" s="5"/>
      <c r="HN270" s="5"/>
      <c r="HO270" s="5"/>
      <c r="HP270" s="5"/>
      <c r="HQ270" s="5"/>
      <c r="HR270" s="5"/>
      <c r="HS270" s="5"/>
      <c r="HT270" s="5"/>
      <c r="HU270" s="5"/>
      <c r="HV270" s="5"/>
    </row>
    <row r="271" spans="1:230" s="14" customFormat="1" ht="16.5" hidden="1" customHeight="1" thickBot="1">
      <c r="A271" s="104"/>
      <c r="B271" s="1477"/>
      <c r="C271" s="1478"/>
      <c r="D271" s="1478"/>
      <c r="E271" s="2278"/>
      <c r="F271" s="1126"/>
      <c r="G271" s="1126"/>
      <c r="H271" s="1126"/>
      <c r="I271" s="1126"/>
      <c r="J271" s="1126"/>
      <c r="K271" s="1126"/>
      <c r="L271" s="1126"/>
      <c r="M271" s="1126"/>
      <c r="N271" s="2378"/>
      <c r="O271" s="5"/>
      <c r="P271" s="5"/>
      <c r="Q271" s="5"/>
      <c r="R271" s="5"/>
      <c r="S271" s="5"/>
      <c r="T271" s="5"/>
      <c r="U271" s="5"/>
      <c r="V271" s="5"/>
      <c r="W271" s="5"/>
      <c r="X271" s="5"/>
      <c r="Y271" s="5"/>
      <c r="Z271" s="5"/>
      <c r="AA271" s="5"/>
      <c r="AB271" s="5"/>
      <c r="AC271" s="5"/>
      <c r="AD271" s="5"/>
      <c r="AE271" s="5"/>
      <c r="AF271" s="5"/>
      <c r="AG271" s="5"/>
      <c r="AH271" s="5"/>
      <c r="AI271" s="5"/>
      <c r="AJ271" s="5"/>
      <c r="AK271" s="5"/>
      <c r="AL271" s="5"/>
      <c r="AM271" s="5"/>
      <c r="AN271" s="5"/>
      <c r="AO271" s="5"/>
      <c r="AP271" s="5"/>
      <c r="AQ271" s="5"/>
      <c r="AR271" s="5"/>
      <c r="AS271" s="5"/>
      <c r="AT271" s="5"/>
      <c r="AU271" s="5"/>
      <c r="AV271" s="5"/>
      <c r="AW271" s="5"/>
      <c r="AX271" s="5"/>
      <c r="AY271" s="5"/>
      <c r="AZ271" s="5"/>
      <c r="BA271" s="5"/>
      <c r="BB271" s="5"/>
      <c r="BC271" s="5"/>
      <c r="BD271" s="5"/>
      <c r="BE271" s="5"/>
      <c r="BF271" s="5"/>
      <c r="BG271" s="5"/>
      <c r="BH271" s="5"/>
      <c r="BI271" s="5"/>
      <c r="BJ271" s="5"/>
      <c r="BK271" s="5"/>
      <c r="BL271" s="5"/>
      <c r="BM271" s="5"/>
      <c r="BN271" s="5"/>
      <c r="BO271" s="5"/>
      <c r="BP271" s="5"/>
      <c r="BQ271" s="5"/>
      <c r="BR271" s="5"/>
      <c r="BS271" s="5"/>
      <c r="BT271" s="5"/>
      <c r="BU271" s="5"/>
      <c r="BV271" s="5"/>
      <c r="BW271" s="5"/>
      <c r="BX271" s="5"/>
      <c r="BY271" s="5"/>
      <c r="BZ271" s="5"/>
      <c r="CA271" s="5"/>
      <c r="CB271" s="5"/>
      <c r="CC271" s="5"/>
      <c r="CD271" s="5"/>
      <c r="CE271" s="5"/>
      <c r="CF271" s="5"/>
      <c r="CG271" s="5"/>
      <c r="CH271" s="5"/>
      <c r="CI271" s="5"/>
      <c r="CJ271" s="5"/>
      <c r="CK271" s="5"/>
      <c r="CL271" s="5"/>
      <c r="CM271" s="5"/>
      <c r="CN271" s="5"/>
      <c r="CO271" s="5"/>
      <c r="CP271" s="5"/>
      <c r="CQ271" s="5"/>
      <c r="CR271" s="5"/>
      <c r="CS271" s="5"/>
      <c r="CT271" s="5"/>
      <c r="CU271" s="5"/>
      <c r="CV271" s="5"/>
      <c r="CW271" s="5"/>
      <c r="CX271" s="5"/>
      <c r="CY271" s="5"/>
      <c r="CZ271" s="5"/>
      <c r="DA271" s="5"/>
      <c r="DB271" s="5"/>
      <c r="DC271" s="5"/>
      <c r="DD271" s="5"/>
      <c r="DE271" s="5"/>
      <c r="DF271" s="5"/>
      <c r="DG271" s="5"/>
      <c r="DH271" s="5"/>
      <c r="DI271" s="5"/>
      <c r="DJ271" s="5"/>
      <c r="DK271" s="5"/>
      <c r="DL271" s="5"/>
      <c r="DM271" s="5"/>
      <c r="DN271" s="5"/>
      <c r="DO271" s="5"/>
      <c r="DP271" s="5"/>
      <c r="DQ271" s="5"/>
      <c r="DR271" s="5"/>
      <c r="DS271" s="5"/>
      <c r="DT271" s="5"/>
      <c r="DU271" s="5"/>
      <c r="DV271" s="5"/>
      <c r="DW271" s="5"/>
      <c r="DX271" s="5"/>
      <c r="DY271" s="5"/>
      <c r="DZ271" s="5"/>
      <c r="EA271" s="5"/>
      <c r="EB271" s="5"/>
      <c r="EC271" s="5"/>
      <c r="ED271" s="5"/>
      <c r="EE271" s="5"/>
      <c r="EF271" s="5"/>
      <c r="EG271" s="5"/>
      <c r="EH271" s="5"/>
      <c r="EI271" s="5"/>
      <c r="EJ271" s="5"/>
      <c r="EK271" s="5"/>
      <c r="EL271" s="5"/>
      <c r="EM271" s="5"/>
      <c r="EN271" s="5"/>
      <c r="EO271" s="5"/>
      <c r="EP271" s="5"/>
      <c r="EQ271" s="5"/>
      <c r="ER271" s="5"/>
      <c r="ES271" s="5"/>
      <c r="ET271" s="5"/>
      <c r="EU271" s="5"/>
      <c r="EV271" s="5"/>
      <c r="EW271" s="5"/>
      <c r="EX271" s="5"/>
      <c r="EY271" s="5"/>
      <c r="EZ271" s="5"/>
      <c r="FA271" s="5"/>
      <c r="FB271" s="5"/>
      <c r="FC271" s="5"/>
      <c r="FD271" s="5"/>
      <c r="FE271" s="5"/>
      <c r="FF271" s="5"/>
      <c r="FG271" s="5"/>
      <c r="FH271" s="5"/>
      <c r="FI271" s="5"/>
      <c r="FJ271" s="5"/>
      <c r="FK271" s="5"/>
      <c r="FL271" s="5"/>
      <c r="FM271" s="5"/>
      <c r="FN271" s="5"/>
      <c r="FO271" s="5"/>
      <c r="FP271" s="5"/>
      <c r="FQ271" s="5"/>
      <c r="FR271" s="5"/>
      <c r="FS271" s="5"/>
      <c r="FT271" s="5"/>
      <c r="FU271" s="5"/>
      <c r="FV271" s="5"/>
      <c r="FW271" s="5"/>
      <c r="FX271" s="5"/>
      <c r="FY271" s="5"/>
      <c r="FZ271" s="5"/>
      <c r="GA271" s="5"/>
      <c r="GB271" s="5"/>
      <c r="GC271" s="5"/>
      <c r="GD271" s="5"/>
      <c r="GE271" s="5"/>
      <c r="GF271" s="5"/>
      <c r="GG271" s="5"/>
      <c r="GH271" s="5"/>
      <c r="GI271" s="5"/>
      <c r="GJ271" s="5"/>
      <c r="GK271" s="5"/>
      <c r="GL271" s="5"/>
      <c r="GM271" s="5"/>
      <c r="GN271" s="5"/>
      <c r="GO271" s="5"/>
      <c r="GP271" s="5"/>
      <c r="GQ271" s="5"/>
      <c r="GR271" s="5"/>
      <c r="GS271" s="5"/>
      <c r="GT271" s="5"/>
      <c r="GU271" s="5"/>
      <c r="GV271" s="5"/>
      <c r="GW271" s="5"/>
      <c r="GX271" s="5"/>
      <c r="GY271" s="5"/>
      <c r="GZ271" s="5"/>
      <c r="HA271" s="5"/>
      <c r="HB271" s="5"/>
      <c r="HC271" s="5"/>
      <c r="HD271" s="5"/>
      <c r="HE271" s="5"/>
      <c r="HF271" s="5"/>
      <c r="HG271" s="5"/>
      <c r="HH271" s="5"/>
      <c r="HI271" s="5"/>
      <c r="HJ271" s="5"/>
      <c r="HK271" s="5"/>
      <c r="HL271" s="5"/>
      <c r="HM271" s="5"/>
      <c r="HN271" s="5"/>
      <c r="HO271" s="5"/>
      <c r="HP271" s="5"/>
      <c r="HQ271" s="5"/>
      <c r="HR271" s="5"/>
      <c r="HS271" s="5"/>
      <c r="HT271" s="5"/>
      <c r="HU271" s="5"/>
      <c r="HV271" s="5"/>
    </row>
    <row r="272" spans="1:230" s="14" customFormat="1" ht="16.5" hidden="1" customHeight="1" thickTop="1">
      <c r="A272" s="104"/>
      <c r="B272" s="2271" t="s">
        <v>4587</v>
      </c>
      <c r="C272" s="2272" t="s">
        <v>4588</v>
      </c>
      <c r="D272" s="2272">
        <v>44854</v>
      </c>
      <c r="E272" s="2273">
        <v>44865</v>
      </c>
      <c r="F272" s="1125" t="s">
        <v>5309</v>
      </c>
      <c r="G272" s="1125" t="s">
        <v>5189</v>
      </c>
      <c r="H272" s="1125">
        <v>44870</v>
      </c>
      <c r="I272" s="1494">
        <f t="shared" ref="I272" si="437">H272+21</f>
        <v>44891</v>
      </c>
      <c r="J272" s="1494">
        <f t="shared" ref="J272" si="438">H272+25</f>
        <v>44895</v>
      </c>
      <c r="K272" s="1494">
        <f t="shared" ref="K272" si="439">H272+27</f>
        <v>44897</v>
      </c>
      <c r="L272" s="1494">
        <f t="shared" ref="L272" si="440">H272+29</f>
        <v>44899</v>
      </c>
      <c r="M272" s="1494">
        <f t="shared" ref="M272" si="441">H272+31</f>
        <v>44901</v>
      </c>
      <c r="N272" s="2378"/>
      <c r="O272" s="5"/>
      <c r="P272" s="5"/>
      <c r="Q272" s="5"/>
      <c r="R272" s="5"/>
      <c r="S272" s="5"/>
      <c r="T272" s="5"/>
      <c r="U272" s="5"/>
      <c r="V272" s="5"/>
      <c r="W272" s="5"/>
      <c r="X272" s="5"/>
      <c r="Y272" s="5"/>
      <c r="Z272" s="5"/>
      <c r="AA272" s="5"/>
      <c r="AB272" s="5"/>
      <c r="AC272" s="5"/>
      <c r="AD272" s="5"/>
      <c r="AE272" s="5"/>
      <c r="AF272" s="5"/>
      <c r="AG272" s="5"/>
      <c r="AH272" s="5"/>
      <c r="AI272" s="5"/>
      <c r="AJ272" s="5"/>
      <c r="AK272" s="5"/>
      <c r="AL272" s="5"/>
      <c r="AM272" s="5"/>
      <c r="AN272" s="5"/>
      <c r="AO272" s="5"/>
      <c r="AP272" s="5"/>
      <c r="AQ272" s="5"/>
      <c r="AR272" s="5"/>
      <c r="AS272" s="5"/>
      <c r="AT272" s="5"/>
      <c r="AU272" s="5"/>
      <c r="AV272" s="5"/>
      <c r="AW272" s="5"/>
      <c r="AX272" s="5"/>
      <c r="AY272" s="5"/>
      <c r="AZ272" s="5"/>
      <c r="BA272" s="5"/>
      <c r="BB272" s="5"/>
      <c r="BC272" s="5"/>
      <c r="BD272" s="5"/>
      <c r="BE272" s="5"/>
      <c r="BF272" s="5"/>
      <c r="BG272" s="5"/>
      <c r="BH272" s="5"/>
      <c r="BI272" s="5"/>
      <c r="BJ272" s="5"/>
      <c r="BK272" s="5"/>
      <c r="BL272" s="5"/>
      <c r="BM272" s="5"/>
      <c r="BN272" s="5"/>
      <c r="BO272" s="5"/>
      <c r="BP272" s="5"/>
      <c r="BQ272" s="5"/>
      <c r="BR272" s="5"/>
      <c r="BS272" s="5"/>
      <c r="BT272" s="5"/>
      <c r="BU272" s="5"/>
      <c r="BV272" s="5"/>
      <c r="BW272" s="5"/>
      <c r="BX272" s="5"/>
      <c r="BY272" s="5"/>
      <c r="BZ272" s="5"/>
      <c r="CA272" s="5"/>
      <c r="CB272" s="5"/>
      <c r="CC272" s="5"/>
      <c r="CD272" s="5"/>
      <c r="CE272" s="5"/>
      <c r="CF272" s="5"/>
      <c r="CG272" s="5"/>
      <c r="CH272" s="5"/>
      <c r="CI272" s="5"/>
      <c r="CJ272" s="5"/>
      <c r="CK272" s="5"/>
      <c r="CL272" s="5"/>
      <c r="CM272" s="5"/>
      <c r="CN272" s="5"/>
      <c r="CO272" s="5"/>
      <c r="CP272" s="5"/>
      <c r="CQ272" s="5"/>
      <c r="CR272" s="5"/>
      <c r="CS272" s="5"/>
      <c r="CT272" s="5"/>
      <c r="CU272" s="5"/>
      <c r="CV272" s="5"/>
      <c r="CW272" s="5"/>
      <c r="CX272" s="5"/>
      <c r="CY272" s="5"/>
      <c r="CZ272" s="5"/>
      <c r="DA272" s="5"/>
      <c r="DB272" s="5"/>
      <c r="DC272" s="5"/>
      <c r="DD272" s="5"/>
      <c r="DE272" s="5"/>
      <c r="DF272" s="5"/>
      <c r="DG272" s="5"/>
      <c r="DH272" s="5"/>
      <c r="DI272" s="5"/>
      <c r="DJ272" s="5"/>
      <c r="DK272" s="5"/>
      <c r="DL272" s="5"/>
      <c r="DM272" s="5"/>
      <c r="DN272" s="5"/>
      <c r="DO272" s="5"/>
      <c r="DP272" s="5"/>
      <c r="DQ272" s="5"/>
      <c r="DR272" s="5"/>
      <c r="DS272" s="5"/>
      <c r="DT272" s="5"/>
      <c r="DU272" s="5"/>
      <c r="DV272" s="5"/>
      <c r="DW272" s="5"/>
      <c r="DX272" s="5"/>
      <c r="DY272" s="5"/>
      <c r="DZ272" s="5"/>
      <c r="EA272" s="5"/>
      <c r="EB272" s="5"/>
      <c r="EC272" s="5"/>
      <c r="ED272" s="5"/>
      <c r="EE272" s="5"/>
      <c r="EF272" s="5"/>
      <c r="EG272" s="5"/>
      <c r="EH272" s="5"/>
      <c r="EI272" s="5"/>
      <c r="EJ272" s="5"/>
      <c r="EK272" s="5"/>
      <c r="EL272" s="5"/>
      <c r="EM272" s="5"/>
      <c r="EN272" s="5"/>
      <c r="EO272" s="5"/>
      <c r="EP272" s="5"/>
      <c r="EQ272" s="5"/>
      <c r="ER272" s="5"/>
      <c r="ES272" s="5"/>
      <c r="ET272" s="5"/>
      <c r="EU272" s="5"/>
      <c r="EV272" s="5"/>
      <c r="EW272" s="5"/>
      <c r="EX272" s="5"/>
      <c r="EY272" s="5"/>
      <c r="EZ272" s="5"/>
      <c r="FA272" s="5"/>
      <c r="FB272" s="5"/>
      <c r="FC272" s="5"/>
      <c r="FD272" s="5"/>
      <c r="FE272" s="5"/>
      <c r="FF272" s="5"/>
      <c r="FG272" s="5"/>
      <c r="FH272" s="5"/>
      <c r="FI272" s="5"/>
      <c r="FJ272" s="5"/>
      <c r="FK272" s="5"/>
      <c r="FL272" s="5"/>
      <c r="FM272" s="5"/>
      <c r="FN272" s="5"/>
      <c r="FO272" s="5"/>
      <c r="FP272" s="5"/>
      <c r="FQ272" s="5"/>
      <c r="FR272" s="5"/>
      <c r="FS272" s="5"/>
      <c r="FT272" s="5"/>
      <c r="FU272" s="5"/>
      <c r="FV272" s="5"/>
      <c r="FW272" s="5"/>
      <c r="FX272" s="5"/>
      <c r="FY272" s="5"/>
      <c r="FZ272" s="5"/>
      <c r="GA272" s="5"/>
      <c r="GB272" s="5"/>
      <c r="GC272" s="5"/>
      <c r="GD272" s="5"/>
      <c r="GE272" s="5"/>
      <c r="GF272" s="5"/>
      <c r="GG272" s="5"/>
      <c r="GH272" s="5"/>
      <c r="GI272" s="5"/>
      <c r="GJ272" s="5"/>
      <c r="GK272" s="5"/>
      <c r="GL272" s="5"/>
      <c r="GM272" s="5"/>
      <c r="GN272" s="5"/>
      <c r="GO272" s="5"/>
      <c r="GP272" s="5"/>
      <c r="GQ272" s="5"/>
      <c r="GR272" s="5"/>
      <c r="GS272" s="5"/>
      <c r="GT272" s="5"/>
      <c r="GU272" s="5"/>
      <c r="GV272" s="5"/>
      <c r="GW272" s="5"/>
      <c r="GX272" s="5"/>
      <c r="GY272" s="5"/>
      <c r="GZ272" s="5"/>
      <c r="HA272" s="5"/>
      <c r="HB272" s="5"/>
      <c r="HC272" s="5"/>
      <c r="HD272" s="5"/>
      <c r="HE272" s="5"/>
      <c r="HF272" s="5"/>
      <c r="HG272" s="5"/>
      <c r="HH272" s="5"/>
      <c r="HI272" s="5"/>
      <c r="HJ272" s="5"/>
      <c r="HK272" s="5"/>
      <c r="HL272" s="5"/>
      <c r="HM272" s="5"/>
      <c r="HN272" s="5"/>
      <c r="HO272" s="5"/>
      <c r="HP272" s="5"/>
      <c r="HQ272" s="5"/>
      <c r="HR272" s="5"/>
      <c r="HS272" s="5"/>
      <c r="HT272" s="5"/>
      <c r="HU272" s="5"/>
      <c r="HV272" s="5"/>
    </row>
    <row r="273" spans="1:230" s="14" customFormat="1" ht="16.5" hidden="1" customHeight="1" thickBot="1">
      <c r="A273" s="104"/>
      <c r="B273" s="1477"/>
      <c r="C273" s="1478"/>
      <c r="D273" s="1478"/>
      <c r="E273" s="2278"/>
      <c r="F273" s="1126"/>
      <c r="G273" s="1126"/>
      <c r="H273" s="1126"/>
      <c r="I273" s="1126"/>
      <c r="J273" s="1126"/>
      <c r="K273" s="1126"/>
      <c r="L273" s="1126"/>
      <c r="M273" s="1126"/>
      <c r="N273" s="2378"/>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c r="CG273" s="5"/>
      <c r="CH273" s="5"/>
      <c r="CI273" s="5"/>
      <c r="CJ273" s="5"/>
      <c r="CK273" s="5"/>
      <c r="CL273" s="5"/>
      <c r="CM273" s="5"/>
      <c r="CN273" s="5"/>
      <c r="CO273" s="5"/>
      <c r="CP273" s="5"/>
      <c r="CQ273" s="5"/>
      <c r="CR273" s="5"/>
      <c r="CS273" s="5"/>
      <c r="CT273" s="5"/>
      <c r="CU273" s="5"/>
      <c r="CV273" s="5"/>
      <c r="CW273" s="5"/>
      <c r="CX273" s="5"/>
      <c r="CY273" s="5"/>
      <c r="CZ273" s="5"/>
      <c r="DA273" s="5"/>
      <c r="DB273" s="5"/>
      <c r="DC273" s="5"/>
      <c r="DD273" s="5"/>
      <c r="DE273" s="5"/>
      <c r="DF273" s="5"/>
      <c r="DG273" s="5"/>
      <c r="DH273" s="5"/>
      <c r="DI273" s="5"/>
      <c r="DJ273" s="5"/>
      <c r="DK273" s="5"/>
      <c r="DL273" s="5"/>
      <c r="DM273" s="5"/>
      <c r="DN273" s="5"/>
      <c r="DO273" s="5"/>
      <c r="DP273" s="5"/>
      <c r="DQ273" s="5"/>
      <c r="DR273" s="5"/>
      <c r="DS273" s="5"/>
      <c r="DT273" s="5"/>
      <c r="DU273" s="5"/>
      <c r="DV273" s="5"/>
      <c r="DW273" s="5"/>
      <c r="DX273" s="5"/>
      <c r="DY273" s="5"/>
      <c r="DZ273" s="5"/>
      <c r="EA273" s="5"/>
      <c r="EB273" s="5"/>
      <c r="EC273" s="5"/>
      <c r="ED273" s="5"/>
      <c r="EE273" s="5"/>
      <c r="EF273" s="5"/>
      <c r="EG273" s="5"/>
      <c r="EH273" s="5"/>
      <c r="EI273" s="5"/>
      <c r="EJ273" s="5"/>
      <c r="EK273" s="5"/>
      <c r="EL273" s="5"/>
      <c r="EM273" s="5"/>
      <c r="EN273" s="5"/>
      <c r="EO273" s="5"/>
      <c r="EP273" s="5"/>
      <c r="EQ273" s="5"/>
      <c r="ER273" s="5"/>
      <c r="ES273" s="5"/>
      <c r="ET273" s="5"/>
      <c r="EU273" s="5"/>
      <c r="EV273" s="5"/>
      <c r="EW273" s="5"/>
      <c r="EX273" s="5"/>
      <c r="EY273" s="5"/>
      <c r="EZ273" s="5"/>
      <c r="FA273" s="5"/>
      <c r="FB273" s="5"/>
      <c r="FC273" s="5"/>
      <c r="FD273" s="5"/>
      <c r="FE273" s="5"/>
      <c r="FF273" s="5"/>
      <c r="FG273" s="5"/>
      <c r="FH273" s="5"/>
      <c r="FI273" s="5"/>
      <c r="FJ273" s="5"/>
      <c r="FK273" s="5"/>
      <c r="FL273" s="5"/>
      <c r="FM273" s="5"/>
      <c r="FN273" s="5"/>
      <c r="FO273" s="5"/>
      <c r="FP273" s="5"/>
      <c r="FQ273" s="5"/>
      <c r="FR273" s="5"/>
      <c r="FS273" s="5"/>
      <c r="FT273" s="5"/>
      <c r="FU273" s="5"/>
      <c r="FV273" s="5"/>
      <c r="FW273" s="5"/>
      <c r="FX273" s="5"/>
      <c r="FY273" s="5"/>
      <c r="FZ273" s="5"/>
      <c r="GA273" s="5"/>
      <c r="GB273" s="5"/>
      <c r="GC273" s="5"/>
      <c r="GD273" s="5"/>
      <c r="GE273" s="5"/>
      <c r="GF273" s="5"/>
      <c r="GG273" s="5"/>
      <c r="GH273" s="5"/>
      <c r="GI273" s="5"/>
      <c r="GJ273" s="5"/>
      <c r="GK273" s="5"/>
      <c r="GL273" s="5"/>
      <c r="GM273" s="5"/>
      <c r="GN273" s="5"/>
      <c r="GO273" s="5"/>
      <c r="GP273" s="5"/>
      <c r="GQ273" s="5"/>
      <c r="GR273" s="5"/>
      <c r="GS273" s="5"/>
      <c r="GT273" s="5"/>
      <c r="GU273" s="5"/>
      <c r="GV273" s="5"/>
      <c r="GW273" s="5"/>
      <c r="GX273" s="5"/>
      <c r="GY273" s="5"/>
      <c r="GZ273" s="5"/>
      <c r="HA273" s="5"/>
      <c r="HB273" s="5"/>
      <c r="HC273" s="5"/>
      <c r="HD273" s="5"/>
      <c r="HE273" s="5"/>
      <c r="HF273" s="5"/>
      <c r="HG273" s="5"/>
      <c r="HH273" s="5"/>
      <c r="HI273" s="5"/>
      <c r="HJ273" s="5"/>
      <c r="HK273" s="5"/>
      <c r="HL273" s="5"/>
      <c r="HM273" s="5"/>
      <c r="HN273" s="5"/>
      <c r="HO273" s="5"/>
      <c r="HP273" s="5"/>
      <c r="HQ273" s="5"/>
      <c r="HR273" s="5"/>
      <c r="HS273" s="5"/>
      <c r="HT273" s="5"/>
      <c r="HU273" s="5"/>
      <c r="HV273" s="5"/>
    </row>
    <row r="274" spans="1:230" s="14" customFormat="1" ht="16.5" hidden="1" customHeight="1" thickTop="1">
      <c r="A274" s="104"/>
      <c r="B274" s="2271" t="s">
        <v>3761</v>
      </c>
      <c r="C274" s="2272" t="s">
        <v>4591</v>
      </c>
      <c r="D274" s="2272">
        <v>44863</v>
      </c>
      <c r="E274" s="2273">
        <v>44872</v>
      </c>
      <c r="F274" s="1125" t="s">
        <v>5310</v>
      </c>
      <c r="G274" s="1125" t="s">
        <v>5311</v>
      </c>
      <c r="H274" s="1125">
        <v>44877</v>
      </c>
      <c r="I274" s="1494">
        <f t="shared" ref="I274" si="442">H274+21</f>
        <v>44898</v>
      </c>
      <c r="J274" s="1494">
        <f t="shared" ref="J274" si="443">H274+25</f>
        <v>44902</v>
      </c>
      <c r="K274" s="1494">
        <f t="shared" ref="K274" si="444">H274+27</f>
        <v>44904</v>
      </c>
      <c r="L274" s="1494">
        <f t="shared" ref="L274" si="445">H274+29</f>
        <v>44906</v>
      </c>
      <c r="M274" s="1494">
        <f t="shared" ref="M274" si="446">H274+31</f>
        <v>44908</v>
      </c>
      <c r="N274" s="2378"/>
      <c r="O274" s="5"/>
      <c r="P274" s="5"/>
      <c r="Q274" s="5"/>
      <c r="R274" s="5"/>
      <c r="S274" s="5"/>
      <c r="T274" s="5"/>
      <c r="U274" s="5"/>
      <c r="V274" s="5"/>
      <c r="W274" s="5"/>
      <c r="X274" s="5"/>
      <c r="Y274" s="5"/>
      <c r="Z274" s="5"/>
      <c r="AA274" s="5"/>
      <c r="AB274" s="5"/>
      <c r="AC274" s="5"/>
      <c r="AD274" s="5"/>
      <c r="AE274" s="5"/>
      <c r="AF274" s="5"/>
      <c r="AG274" s="5"/>
      <c r="AH274" s="5"/>
      <c r="AI274" s="5"/>
      <c r="AJ274" s="5"/>
      <c r="AK274" s="5"/>
      <c r="AL274" s="5"/>
      <c r="AM274" s="5"/>
      <c r="AN274" s="5"/>
      <c r="AO274" s="5"/>
      <c r="AP274" s="5"/>
      <c r="AQ274" s="5"/>
      <c r="AR274" s="5"/>
      <c r="AS274" s="5"/>
      <c r="AT274" s="5"/>
      <c r="AU274" s="5"/>
      <c r="AV274" s="5"/>
      <c r="AW274" s="5"/>
      <c r="AX274" s="5"/>
      <c r="AY274" s="5"/>
      <c r="AZ274" s="5"/>
      <c r="BA274" s="5"/>
      <c r="BB274" s="5"/>
      <c r="BC274" s="5"/>
      <c r="BD274" s="5"/>
      <c r="BE274" s="5"/>
      <c r="BF274" s="5"/>
      <c r="BG274" s="5"/>
      <c r="BH274" s="5"/>
      <c r="BI274" s="5"/>
      <c r="BJ274" s="5"/>
      <c r="BK274" s="5"/>
      <c r="BL274" s="5"/>
      <c r="BM274" s="5"/>
      <c r="BN274" s="5"/>
      <c r="BO274" s="5"/>
      <c r="BP274" s="5"/>
      <c r="BQ274" s="5"/>
      <c r="BR274" s="5"/>
      <c r="BS274" s="5"/>
      <c r="BT274" s="5"/>
      <c r="BU274" s="5"/>
      <c r="BV274" s="5"/>
      <c r="BW274" s="5"/>
      <c r="BX274" s="5"/>
      <c r="BY274" s="5"/>
      <c r="BZ274" s="5"/>
      <c r="CA274" s="5"/>
      <c r="CB274" s="5"/>
      <c r="CC274" s="5"/>
      <c r="CD274" s="5"/>
      <c r="CE274" s="5"/>
      <c r="CF274" s="5"/>
      <c r="CG274" s="5"/>
      <c r="CH274" s="5"/>
      <c r="CI274" s="5"/>
      <c r="CJ274" s="5"/>
      <c r="CK274" s="5"/>
      <c r="CL274" s="5"/>
      <c r="CM274" s="5"/>
      <c r="CN274" s="5"/>
      <c r="CO274" s="5"/>
      <c r="CP274" s="5"/>
      <c r="CQ274" s="5"/>
      <c r="CR274" s="5"/>
      <c r="CS274" s="5"/>
      <c r="CT274" s="5"/>
      <c r="CU274" s="5"/>
      <c r="CV274" s="5"/>
      <c r="CW274" s="5"/>
      <c r="CX274" s="5"/>
      <c r="CY274" s="5"/>
      <c r="CZ274" s="5"/>
      <c r="DA274" s="5"/>
      <c r="DB274" s="5"/>
      <c r="DC274" s="5"/>
      <c r="DD274" s="5"/>
      <c r="DE274" s="5"/>
      <c r="DF274" s="5"/>
      <c r="DG274" s="5"/>
      <c r="DH274" s="5"/>
      <c r="DI274" s="5"/>
      <c r="DJ274" s="5"/>
      <c r="DK274" s="5"/>
      <c r="DL274" s="5"/>
      <c r="DM274" s="5"/>
      <c r="DN274" s="5"/>
      <c r="DO274" s="5"/>
      <c r="DP274" s="5"/>
      <c r="DQ274" s="5"/>
      <c r="DR274" s="5"/>
      <c r="DS274" s="5"/>
      <c r="DT274" s="5"/>
      <c r="DU274" s="5"/>
      <c r="DV274" s="5"/>
      <c r="DW274" s="5"/>
      <c r="DX274" s="5"/>
      <c r="DY274" s="5"/>
      <c r="DZ274" s="5"/>
      <c r="EA274" s="5"/>
      <c r="EB274" s="5"/>
      <c r="EC274" s="5"/>
      <c r="ED274" s="5"/>
      <c r="EE274" s="5"/>
      <c r="EF274" s="5"/>
      <c r="EG274" s="5"/>
      <c r="EH274" s="5"/>
      <c r="EI274" s="5"/>
      <c r="EJ274" s="5"/>
      <c r="EK274" s="5"/>
      <c r="EL274" s="5"/>
      <c r="EM274" s="5"/>
      <c r="EN274" s="5"/>
      <c r="EO274" s="5"/>
      <c r="EP274" s="5"/>
      <c r="EQ274" s="5"/>
      <c r="ER274" s="5"/>
      <c r="ES274" s="5"/>
      <c r="ET274" s="5"/>
      <c r="EU274" s="5"/>
      <c r="EV274" s="5"/>
      <c r="EW274" s="5"/>
      <c r="EX274" s="5"/>
      <c r="EY274" s="5"/>
      <c r="EZ274" s="5"/>
      <c r="FA274" s="5"/>
      <c r="FB274" s="5"/>
      <c r="FC274" s="5"/>
      <c r="FD274" s="5"/>
      <c r="FE274" s="5"/>
      <c r="FF274" s="5"/>
      <c r="FG274" s="5"/>
      <c r="FH274" s="5"/>
      <c r="FI274" s="5"/>
      <c r="FJ274" s="5"/>
      <c r="FK274" s="5"/>
      <c r="FL274" s="5"/>
      <c r="FM274" s="5"/>
      <c r="FN274" s="5"/>
      <c r="FO274" s="5"/>
      <c r="FP274" s="5"/>
      <c r="FQ274" s="5"/>
      <c r="FR274" s="5"/>
      <c r="FS274" s="5"/>
      <c r="FT274" s="5"/>
      <c r="FU274" s="5"/>
      <c r="FV274" s="5"/>
      <c r="FW274" s="5"/>
      <c r="FX274" s="5"/>
      <c r="FY274" s="5"/>
      <c r="FZ274" s="5"/>
      <c r="GA274" s="5"/>
      <c r="GB274" s="5"/>
      <c r="GC274" s="5"/>
      <c r="GD274" s="5"/>
      <c r="GE274" s="5"/>
      <c r="GF274" s="5"/>
      <c r="GG274" s="5"/>
      <c r="GH274" s="5"/>
      <c r="GI274" s="5"/>
      <c r="GJ274" s="5"/>
      <c r="GK274" s="5"/>
      <c r="GL274" s="5"/>
      <c r="GM274" s="5"/>
      <c r="GN274" s="5"/>
      <c r="GO274" s="5"/>
      <c r="GP274" s="5"/>
      <c r="GQ274" s="5"/>
      <c r="GR274" s="5"/>
      <c r="GS274" s="5"/>
      <c r="GT274" s="5"/>
      <c r="GU274" s="5"/>
      <c r="GV274" s="5"/>
      <c r="GW274" s="5"/>
      <c r="GX274" s="5"/>
      <c r="GY274" s="5"/>
      <c r="GZ274" s="5"/>
      <c r="HA274" s="5"/>
      <c r="HB274" s="5"/>
      <c r="HC274" s="5"/>
      <c r="HD274" s="5"/>
      <c r="HE274" s="5"/>
      <c r="HF274" s="5"/>
      <c r="HG274" s="5"/>
      <c r="HH274" s="5"/>
      <c r="HI274" s="5"/>
      <c r="HJ274" s="5"/>
      <c r="HK274" s="5"/>
      <c r="HL274" s="5"/>
      <c r="HM274" s="5"/>
      <c r="HN274" s="5"/>
      <c r="HO274" s="5"/>
      <c r="HP274" s="5"/>
      <c r="HQ274" s="5"/>
      <c r="HR274" s="5"/>
      <c r="HS274" s="5"/>
      <c r="HT274" s="5"/>
      <c r="HU274" s="5"/>
      <c r="HV274" s="5"/>
    </row>
    <row r="275" spans="1:230" s="14" customFormat="1" ht="16.5" hidden="1" customHeight="1" thickBot="1">
      <c r="A275" s="104"/>
      <c r="B275" s="2274" t="s">
        <v>2151</v>
      </c>
      <c r="C275" s="2275" t="s">
        <v>4916</v>
      </c>
      <c r="D275" s="1478"/>
      <c r="E275" s="2278"/>
      <c r="F275" s="1126"/>
      <c r="G275" s="1126"/>
      <c r="H275" s="1126"/>
      <c r="I275" s="1126"/>
      <c r="J275" s="1126"/>
      <c r="K275" s="1126"/>
      <c r="L275" s="1126"/>
      <c r="M275" s="1126"/>
      <c r="N275" s="2378"/>
      <c r="O275" s="5"/>
      <c r="P275" s="5"/>
      <c r="Q275" s="5"/>
      <c r="R275" s="5"/>
      <c r="S275" s="5"/>
      <c r="T275" s="5"/>
      <c r="U275" s="5"/>
      <c r="V275" s="5"/>
      <c r="W275" s="5"/>
      <c r="X275" s="5"/>
      <c r="Y275" s="5"/>
      <c r="Z275" s="5"/>
      <c r="AA275" s="5"/>
      <c r="AB275" s="5"/>
      <c r="AC275" s="5"/>
      <c r="AD275" s="5"/>
      <c r="AE275" s="5"/>
      <c r="AF275" s="5"/>
      <c r="AG275" s="5"/>
      <c r="AH275" s="5"/>
      <c r="AI275" s="5"/>
      <c r="AJ275" s="5"/>
      <c r="AK275" s="5"/>
      <c r="AL275" s="5"/>
      <c r="AM275" s="5"/>
      <c r="AN275" s="5"/>
      <c r="AO275" s="5"/>
      <c r="AP275" s="5"/>
      <c r="AQ275" s="5"/>
      <c r="AR275" s="5"/>
      <c r="AS275" s="5"/>
      <c r="AT275" s="5"/>
      <c r="AU275" s="5"/>
      <c r="AV275" s="5"/>
      <c r="AW275" s="5"/>
      <c r="AX275" s="5"/>
      <c r="AY275" s="5"/>
      <c r="AZ275" s="5"/>
      <c r="BA275" s="5"/>
      <c r="BB275" s="5"/>
      <c r="BC275" s="5"/>
      <c r="BD275" s="5"/>
      <c r="BE275" s="5"/>
      <c r="BF275" s="5"/>
      <c r="BG275" s="5"/>
      <c r="BH275" s="5"/>
      <c r="BI275" s="5"/>
      <c r="BJ275" s="5"/>
      <c r="BK275" s="5"/>
      <c r="BL275" s="5"/>
      <c r="BM275" s="5"/>
      <c r="BN275" s="5"/>
      <c r="BO275" s="5"/>
      <c r="BP275" s="5"/>
      <c r="BQ275" s="5"/>
      <c r="BR275" s="5"/>
      <c r="BS275" s="5"/>
      <c r="BT275" s="5"/>
      <c r="BU275" s="5"/>
      <c r="BV275" s="5"/>
      <c r="BW275" s="5"/>
      <c r="BX275" s="5"/>
      <c r="BY275" s="5"/>
      <c r="BZ275" s="5"/>
      <c r="CA275" s="5"/>
      <c r="CB275" s="5"/>
      <c r="CC275" s="5"/>
      <c r="CD275" s="5"/>
      <c r="CE275" s="5"/>
      <c r="CF275" s="5"/>
      <c r="CG275" s="5"/>
      <c r="CH275" s="5"/>
      <c r="CI275" s="5"/>
      <c r="CJ275" s="5"/>
      <c r="CK275" s="5"/>
      <c r="CL275" s="5"/>
      <c r="CM275" s="5"/>
      <c r="CN275" s="5"/>
      <c r="CO275" s="5"/>
      <c r="CP275" s="5"/>
      <c r="CQ275" s="5"/>
      <c r="CR275" s="5"/>
      <c r="CS275" s="5"/>
      <c r="CT275" s="5"/>
      <c r="CU275" s="5"/>
      <c r="CV275" s="5"/>
      <c r="CW275" s="5"/>
      <c r="CX275" s="5"/>
      <c r="CY275" s="5"/>
      <c r="CZ275" s="5"/>
      <c r="DA275" s="5"/>
      <c r="DB275" s="5"/>
      <c r="DC275" s="5"/>
      <c r="DD275" s="5"/>
      <c r="DE275" s="5"/>
      <c r="DF275" s="5"/>
      <c r="DG275" s="5"/>
      <c r="DH275" s="5"/>
      <c r="DI275" s="5"/>
      <c r="DJ275" s="5"/>
      <c r="DK275" s="5"/>
      <c r="DL275" s="5"/>
      <c r="DM275" s="5"/>
      <c r="DN275" s="5"/>
      <c r="DO275" s="5"/>
      <c r="DP275" s="5"/>
      <c r="DQ275" s="5"/>
      <c r="DR275" s="5"/>
      <c r="DS275" s="5"/>
      <c r="DT275" s="5"/>
      <c r="DU275" s="5"/>
      <c r="DV275" s="5"/>
      <c r="DW275" s="5"/>
      <c r="DX275" s="5"/>
      <c r="DY275" s="5"/>
      <c r="DZ275" s="5"/>
      <c r="EA275" s="5"/>
      <c r="EB275" s="5"/>
      <c r="EC275" s="5"/>
      <c r="ED275" s="5"/>
      <c r="EE275" s="5"/>
      <c r="EF275" s="5"/>
      <c r="EG275" s="5"/>
      <c r="EH275" s="5"/>
      <c r="EI275" s="5"/>
      <c r="EJ275" s="5"/>
      <c r="EK275" s="5"/>
      <c r="EL275" s="5"/>
      <c r="EM275" s="5"/>
      <c r="EN275" s="5"/>
      <c r="EO275" s="5"/>
      <c r="EP275" s="5"/>
      <c r="EQ275" s="5"/>
      <c r="ER275" s="5"/>
      <c r="ES275" s="5"/>
      <c r="ET275" s="5"/>
      <c r="EU275" s="5"/>
      <c r="EV275" s="5"/>
      <c r="EW275" s="5"/>
      <c r="EX275" s="5"/>
      <c r="EY275" s="5"/>
      <c r="EZ275" s="5"/>
      <c r="FA275" s="5"/>
      <c r="FB275" s="5"/>
      <c r="FC275" s="5"/>
      <c r="FD275" s="5"/>
      <c r="FE275" s="5"/>
      <c r="FF275" s="5"/>
      <c r="FG275" s="5"/>
      <c r="FH275" s="5"/>
      <c r="FI275" s="5"/>
      <c r="FJ275" s="5"/>
      <c r="FK275" s="5"/>
      <c r="FL275" s="5"/>
      <c r="FM275" s="5"/>
      <c r="FN275" s="5"/>
      <c r="FO275" s="5"/>
      <c r="FP275" s="5"/>
      <c r="FQ275" s="5"/>
      <c r="FR275" s="5"/>
      <c r="FS275" s="5"/>
      <c r="FT275" s="5"/>
      <c r="FU275" s="5"/>
      <c r="FV275" s="5"/>
      <c r="FW275" s="5"/>
      <c r="FX275" s="5"/>
      <c r="FY275" s="5"/>
      <c r="FZ275" s="5"/>
      <c r="GA275" s="5"/>
      <c r="GB275" s="5"/>
      <c r="GC275" s="5"/>
      <c r="GD275" s="5"/>
      <c r="GE275" s="5"/>
      <c r="GF275" s="5"/>
      <c r="GG275" s="5"/>
      <c r="GH275" s="5"/>
      <c r="GI275" s="5"/>
      <c r="GJ275" s="5"/>
      <c r="GK275" s="5"/>
      <c r="GL275" s="5"/>
      <c r="GM275" s="5"/>
      <c r="GN275" s="5"/>
      <c r="GO275" s="5"/>
      <c r="GP275" s="5"/>
      <c r="GQ275" s="5"/>
      <c r="GR275" s="5"/>
      <c r="GS275" s="5"/>
      <c r="GT275" s="5"/>
      <c r="GU275" s="5"/>
      <c r="GV275" s="5"/>
      <c r="GW275" s="5"/>
      <c r="GX275" s="5"/>
      <c r="GY275" s="5"/>
      <c r="GZ275" s="5"/>
      <c r="HA275" s="5"/>
      <c r="HB275" s="5"/>
      <c r="HC275" s="5"/>
      <c r="HD275" s="5"/>
      <c r="HE275" s="5"/>
      <c r="HF275" s="5"/>
      <c r="HG275" s="5"/>
      <c r="HH275" s="5"/>
      <c r="HI275" s="5"/>
      <c r="HJ275" s="5"/>
      <c r="HK275" s="5"/>
      <c r="HL275" s="5"/>
      <c r="HM275" s="5"/>
      <c r="HN275" s="5"/>
      <c r="HO275" s="5"/>
      <c r="HP275" s="5"/>
      <c r="HQ275" s="5"/>
      <c r="HR275" s="5"/>
      <c r="HS275" s="5"/>
      <c r="HT275" s="5"/>
      <c r="HU275" s="5"/>
      <c r="HV275" s="5"/>
    </row>
    <row r="276" spans="1:230" s="14" customFormat="1" ht="16.5" hidden="1" customHeight="1" thickTop="1">
      <c r="A276" s="104"/>
      <c r="B276" s="2271" t="s">
        <v>3337</v>
      </c>
      <c r="C276" s="2272" t="s">
        <v>4594</v>
      </c>
      <c r="D276" s="2272">
        <v>44868</v>
      </c>
      <c r="E276" s="2273">
        <v>44879</v>
      </c>
      <c r="F276" s="1125" t="s">
        <v>5312</v>
      </c>
      <c r="G276" s="1125" t="s">
        <v>5189</v>
      </c>
      <c r="H276" s="1125">
        <v>44884</v>
      </c>
      <c r="I276" s="1494">
        <f t="shared" ref="I276" si="447">H276+21</f>
        <v>44905</v>
      </c>
      <c r="J276" s="1494">
        <f t="shared" ref="J276" si="448">H276+25</f>
        <v>44909</v>
      </c>
      <c r="K276" s="1494">
        <f t="shared" ref="K276" si="449">H276+27</f>
        <v>44911</v>
      </c>
      <c r="L276" s="1494">
        <f t="shared" ref="L276" si="450">H276+29</f>
        <v>44913</v>
      </c>
      <c r="M276" s="1494">
        <f t="shared" ref="M276" si="451">H276+31</f>
        <v>44915</v>
      </c>
      <c r="N276" s="2378"/>
      <c r="O276" s="5"/>
      <c r="P276" s="5"/>
      <c r="Q276" s="5"/>
      <c r="R276" s="5"/>
      <c r="S276" s="5"/>
      <c r="T276" s="5"/>
      <c r="U276" s="5"/>
      <c r="V276" s="5"/>
      <c r="W276" s="5"/>
      <c r="X276" s="5"/>
      <c r="Y276" s="5"/>
      <c r="Z276" s="5"/>
      <c r="AA276" s="5"/>
      <c r="AB276" s="5"/>
      <c r="AC276" s="5"/>
      <c r="AD276" s="5"/>
      <c r="AE276" s="5"/>
      <c r="AF276" s="5"/>
      <c r="AG276" s="5"/>
      <c r="AH276" s="5"/>
      <c r="AI276" s="5"/>
      <c r="AJ276" s="5"/>
      <c r="AK276" s="5"/>
      <c r="AL276" s="5"/>
      <c r="AM276" s="5"/>
      <c r="AN276" s="5"/>
      <c r="AO276" s="5"/>
      <c r="AP276" s="5"/>
      <c r="AQ276" s="5"/>
      <c r="AR276" s="5"/>
      <c r="AS276" s="5"/>
      <c r="AT276" s="5"/>
      <c r="AU276" s="5"/>
      <c r="AV276" s="5"/>
      <c r="AW276" s="5"/>
      <c r="AX276" s="5"/>
      <c r="AY276" s="5"/>
      <c r="AZ276" s="5"/>
      <c r="BA276" s="5"/>
      <c r="BB276" s="5"/>
      <c r="BC276" s="5"/>
      <c r="BD276" s="5"/>
      <c r="BE276" s="5"/>
      <c r="BF276" s="5"/>
      <c r="BG276" s="5"/>
      <c r="BH276" s="5"/>
      <c r="BI276" s="5"/>
      <c r="BJ276" s="5"/>
      <c r="BK276" s="5"/>
      <c r="BL276" s="5"/>
      <c r="BM276" s="5"/>
      <c r="BN276" s="5"/>
      <c r="BO276" s="5"/>
      <c r="BP276" s="5"/>
      <c r="BQ276" s="5"/>
      <c r="BR276" s="5"/>
      <c r="BS276" s="5"/>
      <c r="BT276" s="5"/>
      <c r="BU276" s="5"/>
      <c r="BV276" s="5"/>
      <c r="BW276" s="5"/>
      <c r="BX276" s="5"/>
      <c r="BY276" s="5"/>
      <c r="BZ276" s="5"/>
      <c r="CA276" s="5"/>
      <c r="CB276" s="5"/>
      <c r="CC276" s="5"/>
      <c r="CD276" s="5"/>
      <c r="CE276" s="5"/>
      <c r="CF276" s="5"/>
      <c r="CG276" s="5"/>
      <c r="CH276" s="5"/>
      <c r="CI276" s="5"/>
      <c r="CJ276" s="5"/>
      <c r="CK276" s="5"/>
      <c r="CL276" s="5"/>
      <c r="CM276" s="5"/>
      <c r="CN276" s="5"/>
      <c r="CO276" s="5"/>
      <c r="CP276" s="5"/>
      <c r="CQ276" s="5"/>
      <c r="CR276" s="5"/>
      <c r="CS276" s="5"/>
      <c r="CT276" s="5"/>
      <c r="CU276" s="5"/>
      <c r="CV276" s="5"/>
      <c r="CW276" s="5"/>
      <c r="CX276" s="5"/>
      <c r="CY276" s="5"/>
      <c r="CZ276" s="5"/>
      <c r="DA276" s="5"/>
      <c r="DB276" s="5"/>
      <c r="DC276" s="5"/>
      <c r="DD276" s="5"/>
      <c r="DE276" s="5"/>
      <c r="DF276" s="5"/>
      <c r="DG276" s="5"/>
      <c r="DH276" s="5"/>
      <c r="DI276" s="5"/>
      <c r="DJ276" s="5"/>
      <c r="DK276" s="5"/>
      <c r="DL276" s="5"/>
      <c r="DM276" s="5"/>
      <c r="DN276" s="5"/>
      <c r="DO276" s="5"/>
      <c r="DP276" s="5"/>
      <c r="DQ276" s="5"/>
      <c r="DR276" s="5"/>
      <c r="DS276" s="5"/>
      <c r="DT276" s="5"/>
      <c r="DU276" s="5"/>
      <c r="DV276" s="5"/>
      <c r="DW276" s="5"/>
      <c r="DX276" s="5"/>
      <c r="DY276" s="5"/>
      <c r="DZ276" s="5"/>
      <c r="EA276" s="5"/>
      <c r="EB276" s="5"/>
      <c r="EC276" s="5"/>
      <c r="ED276" s="5"/>
      <c r="EE276" s="5"/>
      <c r="EF276" s="5"/>
      <c r="EG276" s="5"/>
      <c r="EH276" s="5"/>
      <c r="EI276" s="5"/>
      <c r="EJ276" s="5"/>
      <c r="EK276" s="5"/>
      <c r="EL276" s="5"/>
      <c r="EM276" s="5"/>
      <c r="EN276" s="5"/>
      <c r="EO276" s="5"/>
      <c r="EP276" s="5"/>
      <c r="EQ276" s="5"/>
      <c r="ER276" s="5"/>
      <c r="ES276" s="5"/>
      <c r="ET276" s="5"/>
      <c r="EU276" s="5"/>
      <c r="EV276" s="5"/>
      <c r="EW276" s="5"/>
      <c r="EX276" s="5"/>
      <c r="EY276" s="5"/>
      <c r="EZ276" s="5"/>
      <c r="FA276" s="5"/>
      <c r="FB276" s="5"/>
      <c r="FC276" s="5"/>
      <c r="FD276" s="5"/>
      <c r="FE276" s="5"/>
      <c r="FF276" s="5"/>
      <c r="FG276" s="5"/>
      <c r="FH276" s="5"/>
      <c r="FI276" s="5"/>
      <c r="FJ276" s="5"/>
      <c r="FK276" s="5"/>
      <c r="FL276" s="5"/>
      <c r="FM276" s="5"/>
      <c r="FN276" s="5"/>
      <c r="FO276" s="5"/>
      <c r="FP276" s="5"/>
      <c r="FQ276" s="5"/>
      <c r="FR276" s="5"/>
      <c r="FS276" s="5"/>
      <c r="FT276" s="5"/>
      <c r="FU276" s="5"/>
      <c r="FV276" s="5"/>
      <c r="FW276" s="5"/>
      <c r="FX276" s="5"/>
      <c r="FY276" s="5"/>
      <c r="FZ276" s="5"/>
      <c r="GA276" s="5"/>
      <c r="GB276" s="5"/>
      <c r="GC276" s="5"/>
      <c r="GD276" s="5"/>
      <c r="GE276" s="5"/>
      <c r="GF276" s="5"/>
      <c r="GG276" s="5"/>
      <c r="GH276" s="5"/>
      <c r="GI276" s="5"/>
      <c r="GJ276" s="5"/>
      <c r="GK276" s="5"/>
      <c r="GL276" s="5"/>
      <c r="GM276" s="5"/>
      <c r="GN276" s="5"/>
      <c r="GO276" s="5"/>
      <c r="GP276" s="5"/>
      <c r="GQ276" s="5"/>
      <c r="GR276" s="5"/>
      <c r="GS276" s="5"/>
      <c r="GT276" s="5"/>
      <c r="GU276" s="5"/>
      <c r="GV276" s="5"/>
      <c r="GW276" s="5"/>
      <c r="GX276" s="5"/>
      <c r="GY276" s="5"/>
      <c r="GZ276" s="5"/>
      <c r="HA276" s="5"/>
      <c r="HB276" s="5"/>
      <c r="HC276" s="5"/>
      <c r="HD276" s="5"/>
      <c r="HE276" s="5"/>
      <c r="HF276" s="5"/>
      <c r="HG276" s="5"/>
      <c r="HH276" s="5"/>
      <c r="HI276" s="5"/>
      <c r="HJ276" s="5"/>
      <c r="HK276" s="5"/>
      <c r="HL276" s="5"/>
      <c r="HM276" s="5"/>
      <c r="HN276" s="5"/>
      <c r="HO276" s="5"/>
      <c r="HP276" s="5"/>
      <c r="HQ276" s="5"/>
      <c r="HR276" s="5"/>
      <c r="HS276" s="5"/>
      <c r="HT276" s="5"/>
      <c r="HU276" s="5"/>
      <c r="HV276" s="5"/>
    </row>
    <row r="277" spans="1:230" s="14" customFormat="1" ht="16.5" hidden="1" customHeight="1" thickBot="1">
      <c r="A277" s="104"/>
      <c r="B277" s="2274"/>
      <c r="C277" s="2275"/>
      <c r="D277" s="1478"/>
      <c r="E277" s="2278"/>
      <c r="F277" s="1126"/>
      <c r="G277" s="1126"/>
      <c r="H277" s="1126"/>
      <c r="I277" s="1126"/>
      <c r="J277" s="1126"/>
      <c r="K277" s="1126"/>
      <c r="L277" s="1126"/>
      <c r="M277" s="1126"/>
      <c r="N277" s="2378"/>
      <c r="O277" s="5"/>
      <c r="P277" s="5"/>
      <c r="Q277" s="5"/>
      <c r="R277" s="5"/>
      <c r="S277" s="5"/>
      <c r="T277" s="5"/>
      <c r="U277" s="5"/>
      <c r="V277" s="5"/>
      <c r="W277" s="5"/>
      <c r="X277" s="5"/>
      <c r="Y277" s="5"/>
      <c r="Z277" s="5"/>
      <c r="AA277" s="5"/>
      <c r="AB277" s="5"/>
      <c r="AC277" s="5"/>
      <c r="AD277" s="5"/>
      <c r="AE277" s="5"/>
      <c r="AF277" s="5"/>
      <c r="AG277" s="5"/>
      <c r="AH277" s="5"/>
      <c r="AI277" s="5"/>
      <c r="AJ277" s="5"/>
      <c r="AK277" s="5"/>
      <c r="AL277" s="5"/>
      <c r="AM277" s="5"/>
      <c r="AN277" s="5"/>
      <c r="AO277" s="5"/>
      <c r="AP277" s="5"/>
      <c r="AQ277" s="5"/>
      <c r="AR277" s="5"/>
      <c r="AS277" s="5"/>
      <c r="AT277" s="5"/>
      <c r="AU277" s="5"/>
      <c r="AV277" s="5"/>
      <c r="AW277" s="5"/>
      <c r="AX277" s="5"/>
      <c r="AY277" s="5"/>
      <c r="AZ277" s="5"/>
      <c r="BA277" s="5"/>
      <c r="BB277" s="5"/>
      <c r="BC277" s="5"/>
      <c r="BD277" s="5"/>
      <c r="BE277" s="5"/>
      <c r="BF277" s="5"/>
      <c r="BG277" s="5"/>
      <c r="BH277" s="5"/>
      <c r="BI277" s="5"/>
      <c r="BJ277" s="5"/>
      <c r="BK277" s="5"/>
      <c r="BL277" s="5"/>
      <c r="BM277" s="5"/>
      <c r="BN277" s="5"/>
      <c r="BO277" s="5"/>
      <c r="BP277" s="5"/>
      <c r="BQ277" s="5"/>
      <c r="BR277" s="5"/>
      <c r="BS277" s="5"/>
      <c r="BT277" s="5"/>
      <c r="BU277" s="5"/>
      <c r="BV277" s="5"/>
      <c r="BW277" s="5"/>
      <c r="BX277" s="5"/>
      <c r="BY277" s="5"/>
      <c r="BZ277" s="5"/>
      <c r="CA277" s="5"/>
      <c r="CB277" s="5"/>
      <c r="CC277" s="5"/>
      <c r="CD277" s="5"/>
      <c r="CE277" s="5"/>
      <c r="CF277" s="5"/>
      <c r="CG277" s="5"/>
      <c r="CH277" s="5"/>
      <c r="CI277" s="5"/>
      <c r="CJ277" s="5"/>
      <c r="CK277" s="5"/>
      <c r="CL277" s="5"/>
      <c r="CM277" s="5"/>
      <c r="CN277" s="5"/>
      <c r="CO277" s="5"/>
      <c r="CP277" s="5"/>
      <c r="CQ277" s="5"/>
      <c r="CR277" s="5"/>
      <c r="CS277" s="5"/>
      <c r="CT277" s="5"/>
      <c r="CU277" s="5"/>
      <c r="CV277" s="5"/>
      <c r="CW277" s="5"/>
      <c r="CX277" s="5"/>
      <c r="CY277" s="5"/>
      <c r="CZ277" s="5"/>
      <c r="DA277" s="5"/>
      <c r="DB277" s="5"/>
      <c r="DC277" s="5"/>
      <c r="DD277" s="5"/>
      <c r="DE277" s="5"/>
      <c r="DF277" s="5"/>
      <c r="DG277" s="5"/>
      <c r="DH277" s="5"/>
      <c r="DI277" s="5"/>
      <c r="DJ277" s="5"/>
      <c r="DK277" s="5"/>
      <c r="DL277" s="5"/>
      <c r="DM277" s="5"/>
      <c r="DN277" s="5"/>
      <c r="DO277" s="5"/>
      <c r="DP277" s="5"/>
      <c r="DQ277" s="5"/>
      <c r="DR277" s="5"/>
      <c r="DS277" s="5"/>
      <c r="DT277" s="5"/>
      <c r="DU277" s="5"/>
      <c r="DV277" s="5"/>
      <c r="DW277" s="5"/>
      <c r="DX277" s="5"/>
      <c r="DY277" s="5"/>
      <c r="DZ277" s="5"/>
      <c r="EA277" s="5"/>
      <c r="EB277" s="5"/>
      <c r="EC277" s="5"/>
      <c r="ED277" s="5"/>
      <c r="EE277" s="5"/>
      <c r="EF277" s="5"/>
      <c r="EG277" s="5"/>
      <c r="EH277" s="5"/>
      <c r="EI277" s="5"/>
      <c r="EJ277" s="5"/>
      <c r="EK277" s="5"/>
      <c r="EL277" s="5"/>
      <c r="EM277" s="5"/>
      <c r="EN277" s="5"/>
      <c r="EO277" s="5"/>
      <c r="EP277" s="5"/>
      <c r="EQ277" s="5"/>
      <c r="ER277" s="5"/>
      <c r="ES277" s="5"/>
      <c r="ET277" s="5"/>
      <c r="EU277" s="5"/>
      <c r="EV277" s="5"/>
      <c r="EW277" s="5"/>
      <c r="EX277" s="5"/>
      <c r="EY277" s="5"/>
      <c r="EZ277" s="5"/>
      <c r="FA277" s="5"/>
      <c r="FB277" s="5"/>
      <c r="FC277" s="5"/>
      <c r="FD277" s="5"/>
      <c r="FE277" s="5"/>
      <c r="FF277" s="5"/>
      <c r="FG277" s="5"/>
      <c r="FH277" s="5"/>
      <c r="FI277" s="5"/>
      <c r="FJ277" s="5"/>
      <c r="FK277" s="5"/>
      <c r="FL277" s="5"/>
      <c r="FM277" s="5"/>
      <c r="FN277" s="5"/>
      <c r="FO277" s="5"/>
      <c r="FP277" s="5"/>
      <c r="FQ277" s="5"/>
      <c r="FR277" s="5"/>
      <c r="FS277" s="5"/>
      <c r="FT277" s="5"/>
      <c r="FU277" s="5"/>
      <c r="FV277" s="5"/>
      <c r="FW277" s="5"/>
      <c r="FX277" s="5"/>
      <c r="FY277" s="5"/>
      <c r="FZ277" s="5"/>
      <c r="GA277" s="5"/>
      <c r="GB277" s="5"/>
      <c r="GC277" s="5"/>
      <c r="GD277" s="5"/>
      <c r="GE277" s="5"/>
      <c r="GF277" s="5"/>
      <c r="GG277" s="5"/>
      <c r="GH277" s="5"/>
      <c r="GI277" s="5"/>
      <c r="GJ277" s="5"/>
      <c r="GK277" s="5"/>
      <c r="GL277" s="5"/>
      <c r="GM277" s="5"/>
      <c r="GN277" s="5"/>
      <c r="GO277" s="5"/>
      <c r="GP277" s="5"/>
      <c r="GQ277" s="5"/>
      <c r="GR277" s="5"/>
      <c r="GS277" s="5"/>
      <c r="GT277" s="5"/>
      <c r="GU277" s="5"/>
      <c r="GV277" s="5"/>
      <c r="GW277" s="5"/>
      <c r="GX277" s="5"/>
      <c r="GY277" s="5"/>
      <c r="GZ277" s="5"/>
      <c r="HA277" s="5"/>
      <c r="HB277" s="5"/>
      <c r="HC277" s="5"/>
      <c r="HD277" s="5"/>
      <c r="HE277" s="5"/>
      <c r="HF277" s="5"/>
      <c r="HG277" s="5"/>
      <c r="HH277" s="5"/>
      <c r="HI277" s="5"/>
      <c r="HJ277" s="5"/>
      <c r="HK277" s="5"/>
      <c r="HL277" s="5"/>
      <c r="HM277" s="5"/>
      <c r="HN277" s="5"/>
      <c r="HO277" s="5"/>
      <c r="HP277" s="5"/>
      <c r="HQ277" s="5"/>
      <c r="HR277" s="5"/>
      <c r="HS277" s="5"/>
      <c r="HT277" s="5"/>
      <c r="HU277" s="5"/>
      <c r="HV277" s="5"/>
    </row>
    <row r="278" spans="1:230" s="14" customFormat="1" ht="16.5" hidden="1" customHeight="1" thickTop="1">
      <c r="A278" s="104"/>
      <c r="B278" s="2271"/>
      <c r="C278" s="2272"/>
      <c r="D278" s="2272"/>
      <c r="E278" s="2273"/>
      <c r="F278" s="1125" t="s">
        <v>5196</v>
      </c>
      <c r="G278" s="1125" t="s">
        <v>5189</v>
      </c>
      <c r="H278" s="1125">
        <v>44891</v>
      </c>
      <c r="I278" s="1494">
        <f t="shared" ref="I278" si="452">H278+21</f>
        <v>44912</v>
      </c>
      <c r="J278" s="1494">
        <f t="shared" ref="J278" si="453">H278+25</f>
        <v>44916</v>
      </c>
      <c r="K278" s="1494">
        <f t="shared" ref="K278" si="454">H278+27</f>
        <v>44918</v>
      </c>
      <c r="L278" s="1494">
        <f t="shared" ref="L278" si="455">H278+29</f>
        <v>44920</v>
      </c>
      <c r="M278" s="1494">
        <f t="shared" ref="M278" si="456">H278+31</f>
        <v>44922</v>
      </c>
      <c r="N278" s="2378"/>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c r="AY278" s="5"/>
      <c r="AZ278" s="5"/>
      <c r="BA278" s="5"/>
      <c r="BB278" s="5"/>
      <c r="BC278" s="5"/>
      <c r="BD278" s="5"/>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c r="CG278" s="5"/>
      <c r="CH278" s="5"/>
      <c r="CI278" s="5"/>
      <c r="CJ278" s="5"/>
      <c r="CK278" s="5"/>
      <c r="CL278" s="5"/>
      <c r="CM278" s="5"/>
      <c r="CN278" s="5"/>
      <c r="CO278" s="5"/>
      <c r="CP278" s="5"/>
      <c r="CQ278" s="5"/>
      <c r="CR278" s="5"/>
      <c r="CS278" s="5"/>
      <c r="CT278" s="5"/>
      <c r="CU278" s="5"/>
      <c r="CV278" s="5"/>
      <c r="CW278" s="5"/>
      <c r="CX278" s="5"/>
      <c r="CY278" s="5"/>
      <c r="CZ278" s="5"/>
      <c r="DA278" s="5"/>
      <c r="DB278" s="5"/>
      <c r="DC278" s="5"/>
      <c r="DD278" s="5"/>
      <c r="DE278" s="5"/>
      <c r="DF278" s="5"/>
      <c r="DG278" s="5"/>
      <c r="DH278" s="5"/>
      <c r="DI278" s="5"/>
      <c r="DJ278" s="5"/>
      <c r="DK278" s="5"/>
      <c r="DL278" s="5"/>
      <c r="DM278" s="5"/>
      <c r="DN278" s="5"/>
      <c r="DO278" s="5"/>
      <c r="DP278" s="5"/>
      <c r="DQ278" s="5"/>
      <c r="DR278" s="5"/>
      <c r="DS278" s="5"/>
      <c r="DT278" s="5"/>
      <c r="DU278" s="5"/>
      <c r="DV278" s="5"/>
      <c r="DW278" s="5"/>
      <c r="DX278" s="5"/>
      <c r="DY278" s="5"/>
      <c r="DZ278" s="5"/>
      <c r="EA278" s="5"/>
      <c r="EB278" s="5"/>
      <c r="EC278" s="5"/>
      <c r="ED278" s="5"/>
      <c r="EE278" s="5"/>
      <c r="EF278" s="5"/>
      <c r="EG278" s="5"/>
      <c r="EH278" s="5"/>
      <c r="EI278" s="5"/>
      <c r="EJ278" s="5"/>
      <c r="EK278" s="5"/>
      <c r="EL278" s="5"/>
      <c r="EM278" s="5"/>
      <c r="EN278" s="5"/>
      <c r="EO278" s="5"/>
      <c r="EP278" s="5"/>
      <c r="EQ278" s="5"/>
      <c r="ER278" s="5"/>
      <c r="ES278" s="5"/>
      <c r="ET278" s="5"/>
      <c r="EU278" s="5"/>
      <c r="EV278" s="5"/>
      <c r="EW278" s="5"/>
      <c r="EX278" s="5"/>
      <c r="EY278" s="5"/>
      <c r="EZ278" s="5"/>
      <c r="FA278" s="5"/>
      <c r="FB278" s="5"/>
      <c r="FC278" s="5"/>
      <c r="FD278" s="5"/>
      <c r="FE278" s="5"/>
      <c r="FF278" s="5"/>
      <c r="FG278" s="5"/>
      <c r="FH278" s="5"/>
      <c r="FI278" s="5"/>
      <c r="FJ278" s="5"/>
      <c r="FK278" s="5"/>
      <c r="FL278" s="5"/>
      <c r="FM278" s="5"/>
      <c r="FN278" s="5"/>
      <c r="FO278" s="5"/>
      <c r="FP278" s="5"/>
      <c r="FQ278" s="5"/>
      <c r="FR278" s="5"/>
      <c r="FS278" s="5"/>
      <c r="FT278" s="5"/>
      <c r="FU278" s="5"/>
      <c r="FV278" s="5"/>
      <c r="FW278" s="5"/>
      <c r="FX278" s="5"/>
      <c r="FY278" s="5"/>
      <c r="FZ278" s="5"/>
      <c r="GA278" s="5"/>
      <c r="GB278" s="5"/>
      <c r="GC278" s="5"/>
      <c r="GD278" s="5"/>
      <c r="GE278" s="5"/>
      <c r="GF278" s="5"/>
      <c r="GG278" s="5"/>
      <c r="GH278" s="5"/>
      <c r="GI278" s="5"/>
      <c r="GJ278" s="5"/>
      <c r="GK278" s="5"/>
      <c r="GL278" s="5"/>
      <c r="GM278" s="5"/>
      <c r="GN278" s="5"/>
      <c r="GO278" s="5"/>
      <c r="GP278" s="5"/>
      <c r="GQ278" s="5"/>
      <c r="GR278" s="5"/>
      <c r="GS278" s="5"/>
      <c r="GT278" s="5"/>
      <c r="GU278" s="5"/>
      <c r="GV278" s="5"/>
      <c r="GW278" s="5"/>
      <c r="GX278" s="5"/>
      <c r="GY278" s="5"/>
      <c r="GZ278" s="5"/>
      <c r="HA278" s="5"/>
      <c r="HB278" s="5"/>
      <c r="HC278" s="5"/>
      <c r="HD278" s="5"/>
      <c r="HE278" s="5"/>
      <c r="HF278" s="5"/>
      <c r="HG278" s="5"/>
      <c r="HH278" s="5"/>
      <c r="HI278" s="5"/>
      <c r="HJ278" s="5"/>
      <c r="HK278" s="5"/>
      <c r="HL278" s="5"/>
      <c r="HM278" s="5"/>
      <c r="HN278" s="5"/>
      <c r="HO278" s="5"/>
      <c r="HP278" s="5"/>
      <c r="HQ278" s="5"/>
      <c r="HR278" s="5"/>
      <c r="HS278" s="5"/>
      <c r="HT278" s="5"/>
      <c r="HU278" s="5"/>
      <c r="HV278" s="5"/>
    </row>
    <row r="279" spans="1:230" s="14" customFormat="1" ht="16.5" hidden="1" customHeight="1" thickBot="1">
      <c r="A279" s="104"/>
      <c r="B279" s="1477"/>
      <c r="C279" s="1478"/>
      <c r="D279" s="1478"/>
      <c r="E279" s="2278"/>
      <c r="F279" s="1126"/>
      <c r="G279" s="1126"/>
      <c r="H279" s="1126"/>
      <c r="I279" s="1126"/>
      <c r="J279" s="1126"/>
      <c r="K279" s="1126"/>
      <c r="L279" s="1126"/>
      <c r="M279" s="1126"/>
      <c r="N279" s="2378"/>
      <c r="O279" s="5"/>
      <c r="P279" s="5"/>
      <c r="Q279" s="5"/>
      <c r="R279" s="5"/>
      <c r="S279" s="5"/>
      <c r="T279" s="5"/>
      <c r="U279" s="5"/>
      <c r="V279" s="5"/>
      <c r="W279" s="5"/>
      <c r="X279" s="5"/>
      <c r="Y279" s="5"/>
      <c r="Z279" s="5"/>
      <c r="AA279" s="5"/>
      <c r="AB279" s="5"/>
      <c r="AC279" s="5"/>
      <c r="AD279" s="5"/>
      <c r="AE279" s="5"/>
      <c r="AF279" s="5"/>
      <c r="AG279" s="5"/>
      <c r="AH279" s="5"/>
      <c r="AI279" s="5"/>
      <c r="AJ279" s="5"/>
      <c r="AK279" s="5"/>
      <c r="AL279" s="5"/>
      <c r="AM279" s="5"/>
      <c r="AN279" s="5"/>
      <c r="AO279" s="5"/>
      <c r="AP279" s="5"/>
      <c r="AQ279" s="5"/>
      <c r="AR279" s="5"/>
      <c r="AS279" s="5"/>
      <c r="AT279" s="5"/>
      <c r="AU279" s="5"/>
      <c r="AV279" s="5"/>
      <c r="AW279" s="5"/>
      <c r="AX279" s="5"/>
      <c r="AY279" s="5"/>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5"/>
      <c r="CC279" s="5"/>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5"/>
      <c r="DN279" s="5"/>
      <c r="DO279" s="5"/>
      <c r="DP279" s="5"/>
      <c r="DQ279" s="5"/>
      <c r="DR279" s="5"/>
      <c r="DS279" s="5"/>
      <c r="DT279" s="5"/>
      <c r="DU279" s="5"/>
      <c r="DV279" s="5"/>
      <c r="DW279" s="5"/>
      <c r="DX279" s="5"/>
      <c r="DY279" s="5"/>
      <c r="DZ279" s="5"/>
      <c r="EA279" s="5"/>
      <c r="EB279" s="5"/>
      <c r="EC279" s="5"/>
      <c r="ED279" s="5"/>
      <c r="EE279" s="5"/>
      <c r="EF279" s="5"/>
      <c r="EG279" s="5"/>
      <c r="EH279" s="5"/>
      <c r="EI279" s="5"/>
      <c r="EJ279" s="5"/>
      <c r="EK279" s="5"/>
      <c r="EL279" s="5"/>
      <c r="EM279" s="5"/>
      <c r="EN279" s="5"/>
      <c r="EO279" s="5"/>
      <c r="EP279" s="5"/>
      <c r="EQ279" s="5"/>
      <c r="ER279" s="5"/>
      <c r="ES279" s="5"/>
      <c r="ET279" s="5"/>
      <c r="EU279" s="5"/>
      <c r="EV279" s="5"/>
      <c r="EW279" s="5"/>
      <c r="EX279" s="5"/>
      <c r="EY279" s="5"/>
      <c r="EZ279" s="5"/>
      <c r="FA279" s="5"/>
      <c r="FB279" s="5"/>
      <c r="FC279" s="5"/>
      <c r="FD279" s="5"/>
      <c r="FE279" s="5"/>
      <c r="FF279" s="5"/>
      <c r="FG279" s="5"/>
      <c r="FH279" s="5"/>
      <c r="FI279" s="5"/>
      <c r="FJ279" s="5"/>
      <c r="FK279" s="5"/>
      <c r="FL279" s="5"/>
      <c r="FM279" s="5"/>
      <c r="FN279" s="5"/>
      <c r="FO279" s="5"/>
      <c r="FP279" s="5"/>
      <c r="FQ279" s="5"/>
      <c r="FR279" s="5"/>
      <c r="FS279" s="5"/>
      <c r="FT279" s="5"/>
      <c r="FU279" s="5"/>
      <c r="FV279" s="5"/>
      <c r="FW279" s="5"/>
      <c r="FX279" s="5"/>
      <c r="FY279" s="5"/>
      <c r="FZ279" s="5"/>
      <c r="GA279" s="5"/>
      <c r="GB279" s="5"/>
      <c r="GC279" s="5"/>
      <c r="GD279" s="5"/>
      <c r="GE279" s="5"/>
      <c r="GF279" s="5"/>
      <c r="GG279" s="5"/>
      <c r="GH279" s="5"/>
      <c r="GI279" s="5"/>
      <c r="GJ279" s="5"/>
      <c r="GK279" s="5"/>
      <c r="GL279" s="5"/>
      <c r="GM279" s="5"/>
      <c r="GN279" s="5"/>
      <c r="GO279" s="5"/>
      <c r="GP279" s="5"/>
      <c r="GQ279" s="5"/>
      <c r="GR279" s="5"/>
      <c r="GS279" s="5"/>
      <c r="GT279" s="5"/>
      <c r="GU279" s="5"/>
      <c r="GV279" s="5"/>
      <c r="GW279" s="5"/>
      <c r="GX279" s="5"/>
      <c r="GY279" s="5"/>
      <c r="GZ279" s="5"/>
      <c r="HA279" s="5"/>
      <c r="HB279" s="5"/>
      <c r="HC279" s="5"/>
      <c r="HD279" s="5"/>
      <c r="HE279" s="5"/>
      <c r="HF279" s="5"/>
      <c r="HG279" s="5"/>
      <c r="HH279" s="5"/>
      <c r="HI279" s="5"/>
      <c r="HJ279" s="5"/>
      <c r="HK279" s="5"/>
      <c r="HL279" s="5"/>
      <c r="HM279" s="5"/>
      <c r="HN279" s="5"/>
      <c r="HO279" s="5"/>
      <c r="HP279" s="5"/>
      <c r="HQ279" s="5"/>
      <c r="HR279" s="5"/>
      <c r="HS279" s="5"/>
      <c r="HT279" s="5"/>
      <c r="HU279" s="5"/>
      <c r="HV279" s="5"/>
    </row>
    <row r="280" spans="1:230" s="14" customFormat="1" ht="16.5" hidden="1" customHeight="1" thickTop="1">
      <c r="A280" s="104"/>
      <c r="B280" s="2271"/>
      <c r="C280" s="2272"/>
      <c r="D280" s="2272"/>
      <c r="E280" s="2273"/>
      <c r="F280" s="1125" t="s">
        <v>5181</v>
      </c>
      <c r="G280" s="1125" t="s">
        <v>5301</v>
      </c>
      <c r="H280" s="1125">
        <v>44898</v>
      </c>
      <c r="I280" s="1494">
        <f t="shared" ref="I280" si="457">H280+21</f>
        <v>44919</v>
      </c>
      <c r="J280" s="1494">
        <f t="shared" ref="J280" si="458">H280+25</f>
        <v>44923</v>
      </c>
      <c r="K280" s="1494">
        <f t="shared" ref="K280" si="459">H280+27</f>
        <v>44925</v>
      </c>
      <c r="L280" s="1494">
        <f t="shared" ref="L280" si="460">H280+29</f>
        <v>44927</v>
      </c>
      <c r="M280" s="1494">
        <f t="shared" ref="M280" si="461">H280+31</f>
        <v>44929</v>
      </c>
      <c r="N280" s="2378"/>
      <c r="O280" s="5"/>
      <c r="P280" s="5"/>
      <c r="Q280" s="5"/>
      <c r="R280" s="5"/>
      <c r="S280" s="5"/>
      <c r="T280" s="5"/>
      <c r="U280" s="5"/>
      <c r="V280" s="5"/>
      <c r="W280" s="5"/>
      <c r="X280" s="5"/>
      <c r="Y280" s="5"/>
      <c r="Z280" s="5"/>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c r="AY280" s="5"/>
      <c r="AZ280" s="5"/>
      <c r="BA280" s="5"/>
      <c r="BB280" s="5"/>
      <c r="BC280" s="5"/>
      <c r="BD280" s="5"/>
      <c r="BE280" s="5"/>
      <c r="BF280" s="5"/>
      <c r="BG280" s="5"/>
      <c r="BH280" s="5"/>
      <c r="BI280" s="5"/>
      <c r="BJ280" s="5"/>
      <c r="BK280" s="5"/>
      <c r="BL280" s="5"/>
      <c r="BM280" s="5"/>
      <c r="BN280" s="5"/>
      <c r="BO280" s="5"/>
      <c r="BP280" s="5"/>
      <c r="BQ280" s="5"/>
      <c r="BR280" s="5"/>
      <c r="BS280" s="5"/>
      <c r="BT280" s="5"/>
      <c r="BU280" s="5"/>
      <c r="BV280" s="5"/>
      <c r="BW280" s="5"/>
      <c r="BX280" s="5"/>
      <c r="BY280" s="5"/>
      <c r="BZ280" s="5"/>
      <c r="CA280" s="5"/>
      <c r="CB280" s="5"/>
      <c r="CC280" s="5"/>
      <c r="CD280" s="5"/>
      <c r="CE280" s="5"/>
      <c r="CF280" s="5"/>
      <c r="CG280" s="5"/>
      <c r="CH280" s="5"/>
      <c r="CI280" s="5"/>
      <c r="CJ280" s="5"/>
      <c r="CK280" s="5"/>
      <c r="CL280" s="5"/>
      <c r="CM280" s="5"/>
      <c r="CN280" s="5"/>
      <c r="CO280" s="5"/>
      <c r="CP280" s="5"/>
      <c r="CQ280" s="5"/>
      <c r="CR280" s="5"/>
      <c r="CS280" s="5"/>
      <c r="CT280" s="5"/>
      <c r="CU280" s="5"/>
      <c r="CV280" s="5"/>
      <c r="CW280" s="5"/>
      <c r="CX280" s="5"/>
      <c r="CY280" s="5"/>
      <c r="CZ280" s="5"/>
      <c r="DA280" s="5"/>
      <c r="DB280" s="5"/>
      <c r="DC280" s="5"/>
      <c r="DD280" s="5"/>
      <c r="DE280" s="5"/>
      <c r="DF280" s="5"/>
      <c r="DG280" s="5"/>
      <c r="DH280" s="5"/>
      <c r="DI280" s="5"/>
      <c r="DJ280" s="5"/>
      <c r="DK280" s="5"/>
      <c r="DL280" s="5"/>
      <c r="DM280" s="5"/>
      <c r="DN280" s="5"/>
      <c r="DO280" s="5"/>
      <c r="DP280" s="5"/>
      <c r="DQ280" s="5"/>
      <c r="DR280" s="5"/>
      <c r="DS280" s="5"/>
      <c r="DT280" s="5"/>
      <c r="DU280" s="5"/>
      <c r="DV280" s="5"/>
      <c r="DW280" s="5"/>
      <c r="DX280" s="5"/>
      <c r="DY280" s="5"/>
      <c r="DZ280" s="5"/>
      <c r="EA280" s="5"/>
      <c r="EB280" s="5"/>
      <c r="EC280" s="5"/>
      <c r="ED280" s="5"/>
      <c r="EE280" s="5"/>
      <c r="EF280" s="5"/>
      <c r="EG280" s="5"/>
      <c r="EH280" s="5"/>
      <c r="EI280" s="5"/>
      <c r="EJ280" s="5"/>
      <c r="EK280" s="5"/>
      <c r="EL280" s="5"/>
      <c r="EM280" s="5"/>
      <c r="EN280" s="5"/>
      <c r="EO280" s="5"/>
      <c r="EP280" s="5"/>
      <c r="EQ280" s="5"/>
      <c r="ER280" s="5"/>
      <c r="ES280" s="5"/>
      <c r="ET280" s="5"/>
      <c r="EU280" s="5"/>
      <c r="EV280" s="5"/>
      <c r="EW280" s="5"/>
      <c r="EX280" s="5"/>
      <c r="EY280" s="5"/>
      <c r="EZ280" s="5"/>
      <c r="FA280" s="5"/>
      <c r="FB280" s="5"/>
      <c r="FC280" s="5"/>
      <c r="FD280" s="5"/>
      <c r="FE280" s="5"/>
      <c r="FF280" s="5"/>
      <c r="FG280" s="5"/>
      <c r="FH280" s="5"/>
      <c r="FI280" s="5"/>
      <c r="FJ280" s="5"/>
      <c r="FK280" s="5"/>
      <c r="FL280" s="5"/>
      <c r="FM280" s="5"/>
      <c r="FN280" s="5"/>
      <c r="FO280" s="5"/>
      <c r="FP280" s="5"/>
      <c r="FQ280" s="5"/>
      <c r="FR280" s="5"/>
      <c r="FS280" s="5"/>
      <c r="FT280" s="5"/>
      <c r="FU280" s="5"/>
      <c r="FV280" s="5"/>
      <c r="FW280" s="5"/>
      <c r="FX280" s="5"/>
      <c r="FY280" s="5"/>
      <c r="FZ280" s="5"/>
      <c r="GA280" s="5"/>
      <c r="GB280" s="5"/>
      <c r="GC280" s="5"/>
      <c r="GD280" s="5"/>
      <c r="GE280" s="5"/>
      <c r="GF280" s="5"/>
      <c r="GG280" s="5"/>
      <c r="GH280" s="5"/>
      <c r="GI280" s="5"/>
      <c r="GJ280" s="5"/>
      <c r="GK280" s="5"/>
      <c r="GL280" s="5"/>
      <c r="GM280" s="5"/>
      <c r="GN280" s="5"/>
      <c r="GO280" s="5"/>
      <c r="GP280" s="5"/>
      <c r="GQ280" s="5"/>
      <c r="GR280" s="5"/>
      <c r="GS280" s="5"/>
      <c r="GT280" s="5"/>
      <c r="GU280" s="5"/>
      <c r="GV280" s="5"/>
      <c r="GW280" s="5"/>
      <c r="GX280" s="5"/>
      <c r="GY280" s="5"/>
      <c r="GZ280" s="5"/>
      <c r="HA280" s="5"/>
      <c r="HB280" s="5"/>
      <c r="HC280" s="5"/>
      <c r="HD280" s="5"/>
      <c r="HE280" s="5"/>
      <c r="HF280" s="5"/>
      <c r="HG280" s="5"/>
      <c r="HH280" s="5"/>
      <c r="HI280" s="5"/>
      <c r="HJ280" s="5"/>
      <c r="HK280" s="5"/>
      <c r="HL280" s="5"/>
      <c r="HM280" s="5"/>
      <c r="HN280" s="5"/>
      <c r="HO280" s="5"/>
      <c r="HP280" s="5"/>
      <c r="HQ280" s="5"/>
      <c r="HR280" s="5"/>
      <c r="HS280" s="5"/>
      <c r="HT280" s="5"/>
      <c r="HU280" s="5"/>
      <c r="HV280" s="5"/>
    </row>
    <row r="281" spans="1:230" s="14" customFormat="1" ht="16.5" hidden="1" customHeight="1" thickBot="1">
      <c r="A281" s="104"/>
      <c r="B281" s="1477"/>
      <c r="C281" s="1478"/>
      <c r="D281" s="1478"/>
      <c r="E281" s="2278"/>
      <c r="F281" s="1126"/>
      <c r="G281" s="1126"/>
      <c r="H281" s="1126"/>
      <c r="I281" s="1126"/>
      <c r="J281" s="1126"/>
      <c r="K281" s="1126"/>
      <c r="L281" s="1126"/>
      <c r="M281" s="1126"/>
      <c r="N281" s="2378"/>
      <c r="O281" s="5"/>
      <c r="P281" s="5"/>
      <c r="Q281" s="5"/>
      <c r="R281" s="5"/>
      <c r="S281" s="5"/>
      <c r="T281" s="5"/>
      <c r="U281" s="5"/>
      <c r="V281" s="5"/>
      <c r="W281" s="5"/>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c r="BE281" s="5"/>
      <c r="BF281" s="5"/>
      <c r="BG281" s="5"/>
      <c r="BH281" s="5"/>
      <c r="BI281" s="5"/>
      <c r="BJ281" s="5"/>
      <c r="BK281" s="5"/>
      <c r="BL281" s="5"/>
      <c r="BM281" s="5"/>
      <c r="BN281" s="5"/>
      <c r="BO281" s="5"/>
      <c r="BP281" s="5"/>
      <c r="BQ281" s="5"/>
      <c r="BR281" s="5"/>
      <c r="BS281" s="5"/>
      <c r="BT281" s="5"/>
      <c r="BU281" s="5"/>
      <c r="BV281" s="5"/>
      <c r="BW281" s="5"/>
      <c r="BX281" s="5"/>
      <c r="BY281" s="5"/>
      <c r="BZ281" s="5"/>
      <c r="CA281" s="5"/>
      <c r="CB281" s="5"/>
      <c r="CC281" s="5"/>
      <c r="CD281" s="5"/>
      <c r="CE281" s="5"/>
      <c r="CF281" s="5"/>
      <c r="CG281" s="5"/>
      <c r="CH281" s="5"/>
      <c r="CI281" s="5"/>
      <c r="CJ281" s="5"/>
      <c r="CK281" s="5"/>
      <c r="CL281" s="5"/>
      <c r="CM281" s="5"/>
      <c r="CN281" s="5"/>
      <c r="CO281" s="5"/>
      <c r="CP281" s="5"/>
      <c r="CQ281" s="5"/>
      <c r="CR281" s="5"/>
      <c r="CS281" s="5"/>
      <c r="CT281" s="5"/>
      <c r="CU281" s="5"/>
      <c r="CV281" s="5"/>
      <c r="CW281" s="5"/>
      <c r="CX281" s="5"/>
      <c r="CY281" s="5"/>
      <c r="CZ281" s="5"/>
      <c r="DA281" s="5"/>
      <c r="DB281" s="5"/>
      <c r="DC281" s="5"/>
      <c r="DD281" s="5"/>
      <c r="DE281" s="5"/>
      <c r="DF281" s="5"/>
      <c r="DG281" s="5"/>
      <c r="DH281" s="5"/>
      <c r="DI281" s="5"/>
      <c r="DJ281" s="5"/>
      <c r="DK281" s="5"/>
      <c r="DL281" s="5"/>
      <c r="DM281" s="5"/>
      <c r="DN281" s="5"/>
      <c r="DO281" s="5"/>
      <c r="DP281" s="5"/>
      <c r="DQ281" s="5"/>
      <c r="DR281" s="5"/>
      <c r="DS281" s="5"/>
      <c r="DT281" s="5"/>
      <c r="DU281" s="5"/>
      <c r="DV281" s="5"/>
      <c r="DW281" s="5"/>
      <c r="DX281" s="5"/>
      <c r="DY281" s="5"/>
      <c r="DZ281" s="5"/>
      <c r="EA281" s="5"/>
      <c r="EB281" s="5"/>
      <c r="EC281" s="5"/>
      <c r="ED281" s="5"/>
      <c r="EE281" s="5"/>
      <c r="EF281" s="5"/>
      <c r="EG281" s="5"/>
      <c r="EH281" s="5"/>
      <c r="EI281" s="5"/>
      <c r="EJ281" s="5"/>
      <c r="EK281" s="5"/>
      <c r="EL281" s="5"/>
      <c r="EM281" s="5"/>
      <c r="EN281" s="5"/>
      <c r="EO281" s="5"/>
      <c r="EP281" s="5"/>
      <c r="EQ281" s="5"/>
      <c r="ER281" s="5"/>
      <c r="ES281" s="5"/>
      <c r="ET281" s="5"/>
      <c r="EU281" s="5"/>
      <c r="EV281" s="5"/>
      <c r="EW281" s="5"/>
      <c r="EX281" s="5"/>
      <c r="EY281" s="5"/>
      <c r="EZ281" s="5"/>
      <c r="FA281" s="5"/>
      <c r="FB281" s="5"/>
      <c r="FC281" s="5"/>
      <c r="FD281" s="5"/>
      <c r="FE281" s="5"/>
      <c r="FF281" s="5"/>
      <c r="FG281" s="5"/>
      <c r="FH281" s="5"/>
      <c r="FI281" s="5"/>
      <c r="FJ281" s="5"/>
      <c r="FK281" s="5"/>
      <c r="FL281" s="5"/>
      <c r="FM281" s="5"/>
      <c r="FN281" s="5"/>
      <c r="FO281" s="5"/>
      <c r="FP281" s="5"/>
      <c r="FQ281" s="5"/>
      <c r="FR281" s="5"/>
      <c r="FS281" s="5"/>
      <c r="FT281" s="5"/>
      <c r="FU281" s="5"/>
      <c r="FV281" s="5"/>
      <c r="FW281" s="5"/>
      <c r="FX281" s="5"/>
      <c r="FY281" s="5"/>
      <c r="FZ281" s="5"/>
      <c r="GA281" s="5"/>
      <c r="GB281" s="5"/>
      <c r="GC281" s="5"/>
      <c r="GD281" s="5"/>
      <c r="GE281" s="5"/>
      <c r="GF281" s="5"/>
      <c r="GG281" s="5"/>
      <c r="GH281" s="5"/>
      <c r="GI281" s="5"/>
      <c r="GJ281" s="5"/>
      <c r="GK281" s="5"/>
      <c r="GL281" s="5"/>
      <c r="GM281" s="5"/>
      <c r="GN281" s="5"/>
      <c r="GO281" s="5"/>
      <c r="GP281" s="5"/>
      <c r="GQ281" s="5"/>
      <c r="GR281" s="5"/>
      <c r="GS281" s="5"/>
      <c r="GT281" s="5"/>
      <c r="GU281" s="5"/>
      <c r="GV281" s="5"/>
      <c r="GW281" s="5"/>
      <c r="GX281" s="5"/>
      <c r="GY281" s="5"/>
      <c r="GZ281" s="5"/>
      <c r="HA281" s="5"/>
      <c r="HB281" s="5"/>
      <c r="HC281" s="5"/>
      <c r="HD281" s="5"/>
      <c r="HE281" s="5"/>
      <c r="HF281" s="5"/>
      <c r="HG281" s="5"/>
      <c r="HH281" s="5"/>
      <c r="HI281" s="5"/>
      <c r="HJ281" s="5"/>
      <c r="HK281" s="5"/>
      <c r="HL281" s="5"/>
      <c r="HM281" s="5"/>
      <c r="HN281" s="5"/>
      <c r="HO281" s="5"/>
      <c r="HP281" s="5"/>
      <c r="HQ281" s="5"/>
      <c r="HR281" s="5"/>
      <c r="HS281" s="5"/>
      <c r="HT281" s="5"/>
      <c r="HU281" s="5"/>
      <c r="HV281" s="5"/>
    </row>
    <row r="282" spans="1:230" s="14" customFormat="1" ht="16.5" hidden="1" customHeight="1" thickTop="1">
      <c r="A282" s="104"/>
      <c r="B282" s="2271" t="s">
        <v>2803</v>
      </c>
      <c r="C282" s="2272" t="s">
        <v>4919</v>
      </c>
      <c r="D282" s="2272">
        <v>44891</v>
      </c>
      <c r="E282" s="2273">
        <v>44597</v>
      </c>
      <c r="F282" s="1125" t="s">
        <v>5304</v>
      </c>
      <c r="G282" s="1125" t="s">
        <v>5019</v>
      </c>
      <c r="H282" s="1125">
        <v>44905</v>
      </c>
      <c r="I282" s="1494">
        <f>H282+21</f>
        <v>44926</v>
      </c>
      <c r="J282" s="1494">
        <f>H282+25</f>
        <v>44930</v>
      </c>
      <c r="K282" s="1494">
        <f>H282+27</f>
        <v>44932</v>
      </c>
      <c r="L282" s="1494">
        <f>H282+29</f>
        <v>44934</v>
      </c>
      <c r="M282" s="1494">
        <f>H282+31</f>
        <v>44936</v>
      </c>
      <c r="N282" s="2378"/>
      <c r="O282" s="5"/>
      <c r="P282" s="5"/>
      <c r="Q282" s="5"/>
      <c r="R282" s="5"/>
      <c r="S282" s="5"/>
      <c r="T282" s="5"/>
      <c r="U282" s="5"/>
      <c r="V282" s="5"/>
      <c r="W282" s="5"/>
      <c r="X282" s="5"/>
      <c r="Y282" s="5"/>
      <c r="Z282" s="5"/>
      <c r="AA282" s="5"/>
      <c r="AB282" s="5"/>
      <c r="AC282" s="5"/>
      <c r="AD282" s="5"/>
      <c r="AE282" s="5"/>
      <c r="AF282" s="5"/>
      <c r="AG282" s="5"/>
      <c r="AH282" s="5"/>
      <c r="AI282" s="5"/>
      <c r="AJ282" s="5"/>
      <c r="AK282" s="5"/>
      <c r="AL282" s="5"/>
      <c r="AM282" s="5"/>
      <c r="AN282" s="5"/>
      <c r="AO282" s="5"/>
      <c r="AP282" s="5"/>
      <c r="AQ282" s="5"/>
      <c r="AR282" s="5"/>
      <c r="AS282" s="5"/>
      <c r="AT282" s="5"/>
      <c r="AU282" s="5"/>
      <c r="AV282" s="5"/>
      <c r="AW282" s="5"/>
      <c r="AX282" s="5"/>
      <c r="AY282" s="5"/>
      <c r="AZ282" s="5"/>
      <c r="BA282" s="5"/>
      <c r="BB282" s="5"/>
      <c r="BC282" s="5"/>
      <c r="BD282" s="5"/>
      <c r="BE282" s="5"/>
      <c r="BF282" s="5"/>
      <c r="BG282" s="5"/>
      <c r="BH282" s="5"/>
      <c r="BI282" s="5"/>
      <c r="BJ282" s="5"/>
      <c r="BK282" s="5"/>
      <c r="BL282" s="5"/>
      <c r="BM282" s="5"/>
      <c r="BN282" s="5"/>
      <c r="BO282" s="5"/>
      <c r="BP282" s="5"/>
      <c r="BQ282" s="5"/>
      <c r="BR282" s="5"/>
      <c r="BS282" s="5"/>
      <c r="BT282" s="5"/>
      <c r="BU282" s="5"/>
      <c r="BV282" s="5"/>
      <c r="BW282" s="5"/>
      <c r="BX282" s="5"/>
      <c r="BY282" s="5"/>
      <c r="BZ282" s="5"/>
      <c r="CA282" s="5"/>
      <c r="CB282" s="5"/>
      <c r="CC282" s="5"/>
      <c r="CD282" s="5"/>
      <c r="CE282" s="5"/>
      <c r="CF282" s="5"/>
      <c r="CG282" s="5"/>
      <c r="CH282" s="5"/>
      <c r="CI282" s="5"/>
      <c r="CJ282" s="5"/>
      <c r="CK282" s="5"/>
      <c r="CL282" s="5"/>
      <c r="CM282" s="5"/>
      <c r="CN282" s="5"/>
      <c r="CO282" s="5"/>
      <c r="CP282" s="5"/>
      <c r="CQ282" s="5"/>
      <c r="CR282" s="5"/>
      <c r="CS282" s="5"/>
      <c r="CT282" s="5"/>
      <c r="CU282" s="5"/>
      <c r="CV282" s="5"/>
      <c r="CW282" s="5"/>
      <c r="CX282" s="5"/>
      <c r="CY282" s="5"/>
      <c r="CZ282" s="5"/>
      <c r="DA282" s="5"/>
      <c r="DB282" s="5"/>
      <c r="DC282" s="5"/>
      <c r="DD282" s="5"/>
      <c r="DE282" s="5"/>
      <c r="DF282" s="5"/>
      <c r="DG282" s="5"/>
      <c r="DH282" s="5"/>
      <c r="DI282" s="5"/>
      <c r="DJ282" s="5"/>
      <c r="DK282" s="5"/>
      <c r="DL282" s="5"/>
      <c r="DM282" s="5"/>
      <c r="DN282" s="5"/>
      <c r="DO282" s="5"/>
      <c r="DP282" s="5"/>
      <c r="DQ282" s="5"/>
      <c r="DR282" s="5"/>
      <c r="DS282" s="5"/>
      <c r="DT282" s="5"/>
      <c r="DU282" s="5"/>
      <c r="DV282" s="5"/>
      <c r="DW282" s="5"/>
      <c r="DX282" s="5"/>
      <c r="DY282" s="5"/>
      <c r="DZ282" s="5"/>
      <c r="EA282" s="5"/>
      <c r="EB282" s="5"/>
      <c r="EC282" s="5"/>
      <c r="ED282" s="5"/>
      <c r="EE282" s="5"/>
      <c r="EF282" s="5"/>
      <c r="EG282" s="5"/>
      <c r="EH282" s="5"/>
      <c r="EI282" s="5"/>
      <c r="EJ282" s="5"/>
      <c r="EK282" s="5"/>
      <c r="EL282" s="5"/>
      <c r="EM282" s="5"/>
      <c r="EN282" s="5"/>
      <c r="EO282" s="5"/>
      <c r="EP282" s="5"/>
      <c r="EQ282" s="5"/>
      <c r="ER282" s="5"/>
      <c r="ES282" s="5"/>
      <c r="ET282" s="5"/>
      <c r="EU282" s="5"/>
      <c r="EV282" s="5"/>
      <c r="EW282" s="5"/>
      <c r="EX282" s="5"/>
      <c r="EY282" s="5"/>
      <c r="EZ282" s="5"/>
      <c r="FA282" s="5"/>
      <c r="FB282" s="5"/>
      <c r="FC282" s="5"/>
      <c r="FD282" s="5"/>
      <c r="FE282" s="5"/>
      <c r="FF282" s="5"/>
      <c r="FG282" s="5"/>
      <c r="FH282" s="5"/>
      <c r="FI282" s="5"/>
      <c r="FJ282" s="5"/>
      <c r="FK282" s="5"/>
      <c r="FL282" s="5"/>
      <c r="FM282" s="5"/>
      <c r="FN282" s="5"/>
      <c r="FO282" s="5"/>
      <c r="FP282" s="5"/>
      <c r="FQ282" s="5"/>
      <c r="FR282" s="5"/>
      <c r="FS282" s="5"/>
      <c r="FT282" s="5"/>
      <c r="FU282" s="5"/>
      <c r="FV282" s="5"/>
      <c r="FW282" s="5"/>
      <c r="FX282" s="5"/>
      <c r="FY282" s="5"/>
      <c r="FZ282" s="5"/>
      <c r="GA282" s="5"/>
      <c r="GB282" s="5"/>
      <c r="GC282" s="5"/>
      <c r="GD282" s="5"/>
      <c r="GE282" s="5"/>
      <c r="GF282" s="5"/>
      <c r="GG282" s="5"/>
      <c r="GH282" s="5"/>
      <c r="GI282" s="5"/>
      <c r="GJ282" s="5"/>
      <c r="GK282" s="5"/>
      <c r="GL282" s="5"/>
      <c r="GM282" s="5"/>
      <c r="GN282" s="5"/>
      <c r="GO282" s="5"/>
      <c r="GP282" s="5"/>
      <c r="GQ282" s="5"/>
      <c r="GR282" s="5"/>
      <c r="GS282" s="5"/>
      <c r="GT282" s="5"/>
      <c r="GU282" s="5"/>
      <c r="GV282" s="5"/>
      <c r="GW282" s="5"/>
      <c r="GX282" s="5"/>
      <c r="GY282" s="5"/>
      <c r="GZ282" s="5"/>
      <c r="HA282" s="5"/>
      <c r="HB282" s="5"/>
      <c r="HC282" s="5"/>
      <c r="HD282" s="5"/>
      <c r="HE282" s="5"/>
      <c r="HF282" s="5"/>
      <c r="HG282" s="5"/>
      <c r="HH282" s="5"/>
      <c r="HI282" s="5"/>
      <c r="HJ282" s="5"/>
      <c r="HK282" s="5"/>
      <c r="HL282" s="5"/>
      <c r="HM282" s="5"/>
      <c r="HN282" s="5"/>
      <c r="HO282" s="5"/>
      <c r="HP282" s="5"/>
      <c r="HQ282" s="5"/>
      <c r="HR282" s="5"/>
      <c r="HS282" s="5"/>
      <c r="HT282" s="5"/>
      <c r="HU282" s="5"/>
      <c r="HV282" s="5"/>
    </row>
    <row r="283" spans="1:230" s="14" customFormat="1" ht="16.5" hidden="1" customHeight="1" thickBot="1">
      <c r="A283" s="104"/>
      <c r="B283" s="1477"/>
      <c r="C283" s="1478"/>
      <c r="D283" s="1478"/>
      <c r="E283" s="2278"/>
      <c r="F283" s="1126"/>
      <c r="G283" s="1126"/>
      <c r="H283" s="1126"/>
      <c r="I283" s="1126"/>
      <c r="J283" s="1126"/>
      <c r="K283" s="1126"/>
      <c r="L283" s="1126"/>
      <c r="M283" s="1126"/>
      <c r="N283" s="2378"/>
      <c r="O283" s="5"/>
      <c r="P283" s="5"/>
      <c r="Q283" s="5"/>
      <c r="R283" s="5"/>
      <c r="S283" s="5"/>
      <c r="T283" s="5"/>
      <c r="U283" s="5"/>
      <c r="V283" s="5"/>
      <c r="W283" s="5"/>
      <c r="X283" s="5"/>
      <c r="Y283" s="5"/>
      <c r="Z283" s="5"/>
      <c r="AA283" s="5"/>
      <c r="AB283" s="5"/>
      <c r="AC283" s="5"/>
      <c r="AD283" s="5"/>
      <c r="AE283" s="5"/>
      <c r="AF283" s="5"/>
      <c r="AG283" s="5"/>
      <c r="AH283" s="5"/>
      <c r="AI283" s="5"/>
      <c r="AJ283" s="5"/>
      <c r="AK283" s="5"/>
      <c r="AL283" s="5"/>
      <c r="AM283" s="5"/>
      <c r="AN283" s="5"/>
      <c r="AO283" s="5"/>
      <c r="AP283" s="5"/>
      <c r="AQ283" s="5"/>
      <c r="AR283" s="5"/>
      <c r="AS283" s="5"/>
      <c r="AT283" s="5"/>
      <c r="AU283" s="5"/>
      <c r="AV283" s="5"/>
      <c r="AW283" s="5"/>
      <c r="AX283" s="5"/>
      <c r="AY283" s="5"/>
      <c r="AZ283" s="5"/>
      <c r="BA283" s="5"/>
      <c r="BB283" s="5"/>
      <c r="BC283" s="5"/>
      <c r="BD283" s="5"/>
      <c r="BE283" s="5"/>
      <c r="BF283" s="5"/>
      <c r="BG283" s="5"/>
      <c r="BH283" s="5"/>
      <c r="BI283" s="5"/>
      <c r="BJ283" s="5"/>
      <c r="BK283" s="5"/>
      <c r="BL283" s="5"/>
      <c r="BM283" s="5"/>
      <c r="BN283" s="5"/>
      <c r="BO283" s="5"/>
      <c r="BP283" s="5"/>
      <c r="BQ283" s="5"/>
      <c r="BR283" s="5"/>
      <c r="BS283" s="5"/>
      <c r="BT283" s="5"/>
      <c r="BU283" s="5"/>
      <c r="BV283" s="5"/>
      <c r="BW283" s="5"/>
      <c r="BX283" s="5"/>
      <c r="BY283" s="5"/>
      <c r="BZ283" s="5"/>
      <c r="CA283" s="5"/>
      <c r="CB283" s="5"/>
      <c r="CC283" s="5"/>
      <c r="CD283" s="5"/>
      <c r="CE283" s="5"/>
      <c r="CF283" s="5"/>
      <c r="CG283" s="5"/>
      <c r="CH283" s="5"/>
      <c r="CI283" s="5"/>
      <c r="CJ283" s="5"/>
      <c r="CK283" s="5"/>
      <c r="CL283" s="5"/>
      <c r="CM283" s="5"/>
      <c r="CN283" s="5"/>
      <c r="CO283" s="5"/>
      <c r="CP283" s="5"/>
      <c r="CQ283" s="5"/>
      <c r="CR283" s="5"/>
      <c r="CS283" s="5"/>
      <c r="CT283" s="5"/>
      <c r="CU283" s="5"/>
      <c r="CV283" s="5"/>
      <c r="CW283" s="5"/>
      <c r="CX283" s="5"/>
      <c r="CY283" s="5"/>
      <c r="CZ283" s="5"/>
      <c r="DA283" s="5"/>
      <c r="DB283" s="5"/>
      <c r="DC283" s="5"/>
      <c r="DD283" s="5"/>
      <c r="DE283" s="5"/>
      <c r="DF283" s="5"/>
      <c r="DG283" s="5"/>
      <c r="DH283" s="5"/>
      <c r="DI283" s="5"/>
      <c r="DJ283" s="5"/>
      <c r="DK283" s="5"/>
      <c r="DL283" s="5"/>
      <c r="DM283" s="5"/>
      <c r="DN283" s="5"/>
      <c r="DO283" s="5"/>
      <c r="DP283" s="5"/>
      <c r="DQ283" s="5"/>
      <c r="DR283" s="5"/>
      <c r="DS283" s="5"/>
      <c r="DT283" s="5"/>
      <c r="DU283" s="5"/>
      <c r="DV283" s="5"/>
      <c r="DW283" s="5"/>
      <c r="DX283" s="5"/>
      <c r="DY283" s="5"/>
      <c r="DZ283" s="5"/>
      <c r="EA283" s="5"/>
      <c r="EB283" s="5"/>
      <c r="EC283" s="5"/>
      <c r="ED283" s="5"/>
      <c r="EE283" s="5"/>
      <c r="EF283" s="5"/>
      <c r="EG283" s="5"/>
      <c r="EH283" s="5"/>
      <c r="EI283" s="5"/>
      <c r="EJ283" s="5"/>
      <c r="EK283" s="5"/>
      <c r="EL283" s="5"/>
      <c r="EM283" s="5"/>
      <c r="EN283" s="5"/>
      <c r="EO283" s="5"/>
      <c r="EP283" s="5"/>
      <c r="EQ283" s="5"/>
      <c r="ER283" s="5"/>
      <c r="ES283" s="5"/>
      <c r="ET283" s="5"/>
      <c r="EU283" s="5"/>
      <c r="EV283" s="5"/>
      <c r="EW283" s="5"/>
      <c r="EX283" s="5"/>
      <c r="EY283" s="5"/>
      <c r="EZ283" s="5"/>
      <c r="FA283" s="5"/>
      <c r="FB283" s="5"/>
      <c r="FC283" s="5"/>
      <c r="FD283" s="5"/>
      <c r="FE283" s="5"/>
      <c r="FF283" s="5"/>
      <c r="FG283" s="5"/>
      <c r="FH283" s="5"/>
      <c r="FI283" s="5"/>
      <c r="FJ283" s="5"/>
      <c r="FK283" s="5"/>
      <c r="FL283" s="5"/>
      <c r="FM283" s="5"/>
      <c r="FN283" s="5"/>
      <c r="FO283" s="5"/>
      <c r="FP283" s="5"/>
      <c r="FQ283" s="5"/>
      <c r="FR283" s="5"/>
      <c r="FS283" s="5"/>
      <c r="FT283" s="5"/>
      <c r="FU283" s="5"/>
      <c r="FV283" s="5"/>
      <c r="FW283" s="5"/>
      <c r="FX283" s="5"/>
      <c r="FY283" s="5"/>
      <c r="FZ283" s="5"/>
      <c r="GA283" s="5"/>
      <c r="GB283" s="5"/>
      <c r="GC283" s="5"/>
      <c r="GD283" s="5"/>
      <c r="GE283" s="5"/>
      <c r="GF283" s="5"/>
      <c r="GG283" s="5"/>
      <c r="GH283" s="5"/>
      <c r="GI283" s="5"/>
      <c r="GJ283" s="5"/>
      <c r="GK283" s="5"/>
      <c r="GL283" s="5"/>
      <c r="GM283" s="5"/>
      <c r="GN283" s="5"/>
      <c r="GO283" s="5"/>
      <c r="GP283" s="5"/>
      <c r="GQ283" s="5"/>
      <c r="GR283" s="5"/>
      <c r="GS283" s="5"/>
      <c r="GT283" s="5"/>
      <c r="GU283" s="5"/>
      <c r="GV283" s="5"/>
      <c r="GW283" s="5"/>
      <c r="GX283" s="5"/>
      <c r="GY283" s="5"/>
      <c r="GZ283" s="5"/>
      <c r="HA283" s="5"/>
      <c r="HB283" s="5"/>
      <c r="HC283" s="5"/>
      <c r="HD283" s="5"/>
      <c r="HE283" s="5"/>
      <c r="HF283" s="5"/>
      <c r="HG283" s="5"/>
      <c r="HH283" s="5"/>
      <c r="HI283" s="5"/>
      <c r="HJ283" s="5"/>
      <c r="HK283" s="5"/>
      <c r="HL283" s="5"/>
      <c r="HM283" s="5"/>
      <c r="HN283" s="5"/>
      <c r="HO283" s="5"/>
      <c r="HP283" s="5"/>
      <c r="HQ283" s="5"/>
      <c r="HR283" s="5"/>
      <c r="HS283" s="5"/>
      <c r="HT283" s="5"/>
      <c r="HU283" s="5"/>
      <c r="HV283" s="5"/>
    </row>
    <row r="284" spans="1:230" s="14" customFormat="1" ht="12.75" hidden="1" customHeight="1" thickTop="1">
      <c r="A284" s="104"/>
      <c r="B284" s="2282" t="s">
        <v>2151</v>
      </c>
      <c r="C284" s="2387" t="s">
        <v>5313</v>
      </c>
      <c r="D284" s="2272"/>
      <c r="E284" s="2273"/>
      <c r="F284" s="1493" t="s">
        <v>5309</v>
      </c>
      <c r="G284" s="1125" t="s">
        <v>5006</v>
      </c>
      <c r="H284" s="1125">
        <v>44940</v>
      </c>
      <c r="I284" s="1494">
        <v>44961</v>
      </c>
      <c r="J284" s="1494">
        <v>44965</v>
      </c>
      <c r="K284" s="1494">
        <v>44967</v>
      </c>
      <c r="L284" s="1494">
        <v>44969</v>
      </c>
      <c r="M284" s="1494">
        <v>44971</v>
      </c>
      <c r="N284" s="2378"/>
      <c r="O284" s="5"/>
      <c r="P284" s="5"/>
      <c r="Q284" s="5"/>
      <c r="R284" s="5"/>
      <c r="S284" s="5"/>
      <c r="T284" s="5"/>
      <c r="U284" s="5"/>
      <c r="V284" s="5"/>
      <c r="W284" s="5"/>
      <c r="X284" s="5"/>
      <c r="Y284" s="5"/>
      <c r="Z284" s="5"/>
      <c r="AA284" s="5"/>
      <c r="AB284" s="5"/>
      <c r="AC284" s="5"/>
      <c r="AD284" s="5"/>
      <c r="AE284" s="5"/>
      <c r="AF284" s="5"/>
      <c r="AG284" s="5"/>
      <c r="AH284" s="5"/>
      <c r="AI284" s="5"/>
      <c r="AJ284" s="5"/>
      <c r="AK284" s="5"/>
      <c r="AL284" s="5"/>
      <c r="AM284" s="5"/>
      <c r="AN284" s="5"/>
      <c r="AO284" s="5"/>
      <c r="AP284" s="5"/>
      <c r="AQ284" s="5"/>
      <c r="AR284" s="5"/>
      <c r="AS284" s="5"/>
      <c r="AT284" s="5"/>
      <c r="AU284" s="5"/>
      <c r="AV284" s="5"/>
      <c r="AW284" s="5"/>
      <c r="AX284" s="5"/>
      <c r="AY284" s="5"/>
      <c r="AZ284" s="5"/>
      <c r="BA284" s="5"/>
      <c r="BB284" s="5"/>
      <c r="BC284" s="5"/>
      <c r="BD284" s="5"/>
      <c r="BE284" s="5"/>
      <c r="BF284" s="5"/>
      <c r="BG284" s="5"/>
      <c r="BH284" s="5"/>
      <c r="BI284" s="5"/>
      <c r="BJ284" s="5"/>
      <c r="BK284" s="5"/>
      <c r="BL284" s="5"/>
      <c r="BM284" s="5"/>
      <c r="BN284" s="5"/>
      <c r="BO284" s="5"/>
      <c r="BP284" s="5"/>
      <c r="BQ284" s="5"/>
      <c r="BR284" s="5"/>
      <c r="BS284" s="5"/>
      <c r="BT284" s="5"/>
      <c r="BU284" s="5"/>
      <c r="BV284" s="5"/>
      <c r="BW284" s="5"/>
      <c r="BX284" s="5"/>
      <c r="BY284" s="5"/>
      <c r="BZ284" s="5"/>
      <c r="CA284" s="5"/>
      <c r="CB284" s="5"/>
      <c r="CC284" s="5"/>
      <c r="CD284" s="5"/>
      <c r="CE284" s="5"/>
      <c r="CF284" s="5"/>
      <c r="CG284" s="5"/>
      <c r="CH284" s="5"/>
      <c r="CI284" s="5"/>
      <c r="CJ284" s="5"/>
      <c r="CK284" s="5"/>
      <c r="CL284" s="5"/>
      <c r="CM284" s="5"/>
      <c r="CN284" s="5"/>
      <c r="CO284" s="5"/>
      <c r="CP284" s="5"/>
      <c r="CQ284" s="5"/>
      <c r="CR284" s="5"/>
      <c r="CS284" s="5"/>
      <c r="CT284" s="5"/>
      <c r="CU284" s="5"/>
      <c r="CV284" s="5"/>
      <c r="CW284" s="5"/>
      <c r="CX284" s="5"/>
      <c r="CY284" s="5"/>
      <c r="CZ284" s="5"/>
      <c r="DA284" s="5"/>
      <c r="DB284" s="5"/>
      <c r="DC284" s="5"/>
      <c r="DD284" s="5"/>
      <c r="DE284" s="5"/>
      <c r="DF284" s="5"/>
      <c r="DG284" s="5"/>
      <c r="DH284" s="5"/>
      <c r="DI284" s="5"/>
      <c r="DJ284" s="5"/>
      <c r="DK284" s="5"/>
      <c r="DL284" s="5"/>
      <c r="DM284" s="5"/>
      <c r="DN284" s="5"/>
      <c r="DO284" s="5"/>
      <c r="DP284" s="5"/>
      <c r="DQ284" s="5"/>
      <c r="DR284" s="5"/>
      <c r="DS284" s="5"/>
      <c r="DT284" s="5"/>
      <c r="DU284" s="5"/>
      <c r="DV284" s="5"/>
      <c r="DW284" s="5"/>
      <c r="DX284" s="5"/>
      <c r="DY284" s="5"/>
      <c r="DZ284" s="5"/>
      <c r="EA284" s="5"/>
      <c r="EB284" s="5"/>
      <c r="EC284" s="5"/>
      <c r="ED284" s="5"/>
      <c r="EE284" s="5"/>
      <c r="EF284" s="5"/>
      <c r="EG284" s="5"/>
      <c r="EH284" s="5"/>
      <c r="EI284" s="5"/>
      <c r="EJ284" s="5"/>
      <c r="EK284" s="5"/>
      <c r="EL284" s="5"/>
      <c r="EM284" s="5"/>
      <c r="EN284" s="5"/>
      <c r="EO284" s="5"/>
      <c r="EP284" s="5"/>
      <c r="EQ284" s="5"/>
      <c r="ER284" s="5"/>
      <c r="ES284" s="5"/>
      <c r="ET284" s="5"/>
      <c r="EU284" s="5"/>
      <c r="EV284" s="5"/>
      <c r="EW284" s="5"/>
      <c r="EX284" s="5"/>
      <c r="EY284" s="5"/>
      <c r="EZ284" s="5"/>
      <c r="FA284" s="5"/>
      <c r="FB284" s="5"/>
      <c r="FC284" s="5"/>
      <c r="FD284" s="5"/>
      <c r="FE284" s="5"/>
      <c r="FF284" s="5"/>
      <c r="FG284" s="5"/>
      <c r="FH284" s="5"/>
      <c r="FI284" s="5"/>
      <c r="FJ284" s="5"/>
      <c r="FK284" s="5"/>
      <c r="FL284" s="5"/>
      <c r="FM284" s="5"/>
      <c r="FN284" s="5"/>
      <c r="FO284" s="5"/>
      <c r="FP284" s="5"/>
      <c r="FQ284" s="5"/>
      <c r="FR284" s="5"/>
      <c r="FS284" s="5"/>
      <c r="FT284" s="5"/>
      <c r="FU284" s="5"/>
      <c r="FV284" s="5"/>
      <c r="FW284" s="5"/>
      <c r="FX284" s="5"/>
      <c r="FY284" s="5"/>
      <c r="FZ284" s="5"/>
      <c r="GA284" s="5"/>
      <c r="GB284" s="5"/>
      <c r="GC284" s="5"/>
      <c r="GD284" s="5"/>
      <c r="GE284" s="5"/>
      <c r="GF284" s="5"/>
      <c r="GG284" s="5"/>
      <c r="GH284" s="5"/>
      <c r="GI284" s="5"/>
      <c r="GJ284" s="5"/>
      <c r="GK284" s="5"/>
      <c r="GL284" s="5"/>
      <c r="GM284" s="5"/>
      <c r="GN284" s="5"/>
      <c r="GO284" s="5"/>
      <c r="GP284" s="5"/>
      <c r="GQ284" s="5"/>
      <c r="GR284" s="5"/>
      <c r="GS284" s="5"/>
      <c r="GT284" s="5"/>
      <c r="GU284" s="5"/>
      <c r="GV284" s="5"/>
      <c r="GW284" s="5"/>
      <c r="GX284" s="5"/>
      <c r="GY284" s="5"/>
      <c r="GZ284" s="5"/>
      <c r="HA284" s="5"/>
      <c r="HB284" s="5"/>
      <c r="HC284" s="5"/>
      <c r="HD284" s="5"/>
      <c r="HE284" s="5"/>
      <c r="HF284" s="5"/>
      <c r="HG284" s="5"/>
      <c r="HH284" s="5"/>
      <c r="HI284" s="5"/>
      <c r="HJ284" s="5"/>
      <c r="HK284" s="5"/>
      <c r="HL284" s="5"/>
      <c r="HM284" s="5"/>
      <c r="HN284" s="5"/>
      <c r="HO284" s="5"/>
      <c r="HP284" s="5"/>
      <c r="HQ284" s="5"/>
      <c r="HR284" s="5"/>
      <c r="HS284" s="5"/>
      <c r="HT284" s="5"/>
      <c r="HU284" s="5"/>
      <c r="HV284" s="5"/>
    </row>
    <row r="285" spans="1:230" s="14" customFormat="1" ht="12.75" hidden="1" customHeight="1">
      <c r="A285" s="104"/>
      <c r="B285" s="1477"/>
      <c r="C285" s="1478"/>
      <c r="D285" s="1478"/>
      <c r="E285" s="2278"/>
      <c r="F285" s="1126"/>
      <c r="G285" s="1126"/>
      <c r="H285" s="1126"/>
      <c r="I285" s="1126"/>
      <c r="J285" s="1126"/>
      <c r="K285" s="1126"/>
      <c r="L285" s="1126"/>
      <c r="M285" s="1126"/>
      <c r="N285" s="2378"/>
      <c r="O285" s="5"/>
      <c r="P285" s="5"/>
      <c r="Q285" s="5"/>
      <c r="R285" s="5"/>
      <c r="S285" s="5"/>
      <c r="T285" s="5"/>
      <c r="U285" s="5"/>
      <c r="V285" s="5"/>
      <c r="W285" s="5"/>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c r="CG285" s="5"/>
      <c r="CH285" s="5"/>
      <c r="CI285" s="5"/>
      <c r="CJ285" s="5"/>
      <c r="CK285" s="5"/>
      <c r="CL285" s="5"/>
      <c r="CM285" s="5"/>
      <c r="CN285" s="5"/>
      <c r="CO285" s="5"/>
      <c r="CP285" s="5"/>
      <c r="CQ285" s="5"/>
      <c r="CR285" s="5"/>
      <c r="CS285" s="5"/>
      <c r="CT285" s="5"/>
      <c r="CU285" s="5"/>
      <c r="CV285" s="5"/>
      <c r="CW285" s="5"/>
      <c r="CX285" s="5"/>
      <c r="CY285" s="5"/>
      <c r="CZ285" s="5"/>
      <c r="DA285" s="5"/>
      <c r="DB285" s="5"/>
      <c r="DC285" s="5"/>
      <c r="DD285" s="5"/>
      <c r="DE285" s="5"/>
      <c r="DF285" s="5"/>
      <c r="DG285" s="5"/>
      <c r="DH285" s="5"/>
      <c r="DI285" s="5"/>
      <c r="DJ285" s="5"/>
      <c r="DK285" s="5"/>
      <c r="DL285" s="5"/>
      <c r="DM285" s="5"/>
      <c r="DN285" s="5"/>
      <c r="DO285" s="5"/>
      <c r="DP285" s="5"/>
      <c r="DQ285" s="5"/>
      <c r="DR285" s="5"/>
      <c r="DS285" s="5"/>
      <c r="DT285" s="5"/>
      <c r="DU285" s="5"/>
      <c r="DV285" s="5"/>
      <c r="DW285" s="5"/>
      <c r="DX285" s="5"/>
      <c r="DY285" s="5"/>
      <c r="DZ285" s="5"/>
      <c r="EA285" s="5"/>
      <c r="EB285" s="5"/>
      <c r="EC285" s="5"/>
      <c r="ED285" s="5"/>
      <c r="EE285" s="5"/>
      <c r="EF285" s="5"/>
      <c r="EG285" s="5"/>
      <c r="EH285" s="5"/>
      <c r="EI285" s="5"/>
      <c r="EJ285" s="5"/>
      <c r="EK285" s="5"/>
      <c r="EL285" s="5"/>
      <c r="EM285" s="5"/>
      <c r="EN285" s="5"/>
      <c r="EO285" s="5"/>
      <c r="EP285" s="5"/>
      <c r="EQ285" s="5"/>
      <c r="ER285" s="5"/>
      <c r="ES285" s="5"/>
      <c r="ET285" s="5"/>
      <c r="EU285" s="5"/>
      <c r="EV285" s="5"/>
      <c r="EW285" s="5"/>
      <c r="EX285" s="5"/>
      <c r="EY285" s="5"/>
      <c r="EZ285" s="5"/>
      <c r="FA285" s="5"/>
      <c r="FB285" s="5"/>
      <c r="FC285" s="5"/>
      <c r="FD285" s="5"/>
      <c r="FE285" s="5"/>
      <c r="FF285" s="5"/>
      <c r="FG285" s="5"/>
      <c r="FH285" s="5"/>
      <c r="FI285" s="5"/>
      <c r="FJ285" s="5"/>
      <c r="FK285" s="5"/>
      <c r="FL285" s="5"/>
      <c r="FM285" s="5"/>
      <c r="FN285" s="5"/>
      <c r="FO285" s="5"/>
      <c r="FP285" s="5"/>
      <c r="FQ285" s="5"/>
      <c r="FR285" s="5"/>
      <c r="FS285" s="5"/>
      <c r="FT285" s="5"/>
      <c r="FU285" s="5"/>
      <c r="FV285" s="5"/>
      <c r="FW285" s="5"/>
      <c r="FX285" s="5"/>
      <c r="FY285" s="5"/>
      <c r="FZ285" s="5"/>
      <c r="GA285" s="5"/>
      <c r="GB285" s="5"/>
      <c r="GC285" s="5"/>
      <c r="GD285" s="5"/>
      <c r="GE285" s="5"/>
      <c r="GF285" s="5"/>
      <c r="GG285" s="5"/>
      <c r="GH285" s="5"/>
      <c r="GI285" s="5"/>
      <c r="GJ285" s="5"/>
      <c r="GK285" s="5"/>
      <c r="GL285" s="5"/>
      <c r="GM285" s="5"/>
      <c r="GN285" s="5"/>
      <c r="GO285" s="5"/>
      <c r="GP285" s="5"/>
      <c r="GQ285" s="5"/>
      <c r="GR285" s="5"/>
      <c r="GS285" s="5"/>
      <c r="GT285" s="5"/>
      <c r="GU285" s="5"/>
      <c r="GV285" s="5"/>
      <c r="GW285" s="5"/>
      <c r="GX285" s="5"/>
      <c r="GY285" s="5"/>
      <c r="GZ285" s="5"/>
      <c r="HA285" s="5"/>
      <c r="HB285" s="5"/>
      <c r="HC285" s="5"/>
      <c r="HD285" s="5"/>
      <c r="HE285" s="5"/>
      <c r="HF285" s="5"/>
      <c r="HG285" s="5"/>
      <c r="HH285" s="5"/>
      <c r="HI285" s="5"/>
      <c r="HJ285" s="5"/>
      <c r="HK285" s="5"/>
      <c r="HL285" s="5"/>
      <c r="HM285" s="5"/>
      <c r="HN285" s="5"/>
      <c r="HO285" s="5"/>
      <c r="HP285" s="5"/>
      <c r="HQ285" s="5"/>
      <c r="HR285" s="5"/>
      <c r="HS285" s="5"/>
      <c r="HT285" s="5"/>
      <c r="HU285" s="5"/>
      <c r="HV285" s="5"/>
    </row>
    <row r="286" spans="1:230" s="14" customFormat="1" ht="12.75" hidden="1" customHeight="1">
      <c r="A286" s="104"/>
      <c r="B286" s="2271"/>
      <c r="C286" s="2272"/>
      <c r="D286" s="2272"/>
      <c r="E286" s="2273"/>
      <c r="F286" s="1493" t="s">
        <v>5109</v>
      </c>
      <c r="G286" s="1125" t="s">
        <v>5080</v>
      </c>
      <c r="H286" s="1125">
        <v>44947</v>
      </c>
      <c r="I286" s="1494">
        <v>44968</v>
      </c>
      <c r="J286" s="1494">
        <v>44972</v>
      </c>
      <c r="K286" s="1494">
        <v>44974</v>
      </c>
      <c r="L286" s="1494">
        <v>44976</v>
      </c>
      <c r="M286" s="1494">
        <v>44978</v>
      </c>
      <c r="N286" s="2378"/>
      <c r="O286" s="5"/>
      <c r="P286" s="5"/>
      <c r="Q286" s="5"/>
      <c r="R286" s="5"/>
      <c r="S286" s="5"/>
      <c r="T286" s="5"/>
      <c r="U286" s="5"/>
      <c r="V286" s="5"/>
      <c r="W286" s="5"/>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c r="CG286" s="5"/>
      <c r="CH286" s="5"/>
      <c r="CI286" s="5"/>
      <c r="CJ286" s="5"/>
      <c r="CK286" s="5"/>
      <c r="CL286" s="5"/>
      <c r="CM286" s="5"/>
      <c r="CN286" s="5"/>
      <c r="CO286" s="5"/>
      <c r="CP286" s="5"/>
      <c r="CQ286" s="5"/>
      <c r="CR286" s="5"/>
      <c r="CS286" s="5"/>
      <c r="CT286" s="5"/>
      <c r="CU286" s="5"/>
      <c r="CV286" s="5"/>
      <c r="CW286" s="5"/>
      <c r="CX286" s="5"/>
      <c r="CY286" s="5"/>
      <c r="CZ286" s="5"/>
      <c r="DA286" s="5"/>
      <c r="DB286" s="5"/>
      <c r="DC286" s="5"/>
      <c r="DD286" s="5"/>
      <c r="DE286" s="5"/>
      <c r="DF286" s="5"/>
      <c r="DG286" s="5"/>
      <c r="DH286" s="5"/>
      <c r="DI286" s="5"/>
      <c r="DJ286" s="5"/>
      <c r="DK286" s="5"/>
      <c r="DL286" s="5"/>
      <c r="DM286" s="5"/>
      <c r="DN286" s="5"/>
      <c r="DO286" s="5"/>
      <c r="DP286" s="5"/>
      <c r="DQ286" s="5"/>
      <c r="DR286" s="5"/>
      <c r="DS286" s="5"/>
      <c r="DT286" s="5"/>
      <c r="DU286" s="5"/>
      <c r="DV286" s="5"/>
      <c r="DW286" s="5"/>
      <c r="DX286" s="5"/>
      <c r="DY286" s="5"/>
      <c r="DZ286" s="5"/>
      <c r="EA286" s="5"/>
      <c r="EB286" s="5"/>
      <c r="EC286" s="5"/>
      <c r="ED286" s="5"/>
      <c r="EE286" s="5"/>
      <c r="EF286" s="5"/>
      <c r="EG286" s="5"/>
      <c r="EH286" s="5"/>
      <c r="EI286" s="5"/>
      <c r="EJ286" s="5"/>
      <c r="EK286" s="5"/>
      <c r="EL286" s="5"/>
      <c r="EM286" s="5"/>
      <c r="EN286" s="5"/>
      <c r="EO286" s="5"/>
      <c r="EP286" s="5"/>
      <c r="EQ286" s="5"/>
      <c r="ER286" s="5"/>
      <c r="ES286" s="5"/>
      <c r="ET286" s="5"/>
      <c r="EU286" s="5"/>
      <c r="EV286" s="5"/>
      <c r="EW286" s="5"/>
      <c r="EX286" s="5"/>
      <c r="EY286" s="5"/>
      <c r="EZ286" s="5"/>
      <c r="FA286" s="5"/>
      <c r="FB286" s="5"/>
      <c r="FC286" s="5"/>
      <c r="FD286" s="5"/>
      <c r="FE286" s="5"/>
      <c r="FF286" s="5"/>
      <c r="FG286" s="5"/>
      <c r="FH286" s="5"/>
      <c r="FI286" s="5"/>
      <c r="FJ286" s="5"/>
      <c r="FK286" s="5"/>
      <c r="FL286" s="5"/>
      <c r="FM286" s="5"/>
      <c r="FN286" s="5"/>
      <c r="FO286" s="5"/>
      <c r="FP286" s="5"/>
      <c r="FQ286" s="5"/>
      <c r="FR286" s="5"/>
      <c r="FS286" s="5"/>
      <c r="FT286" s="5"/>
      <c r="FU286" s="5"/>
      <c r="FV286" s="5"/>
      <c r="FW286" s="5"/>
      <c r="FX286" s="5"/>
      <c r="FY286" s="5"/>
      <c r="FZ286" s="5"/>
      <c r="GA286" s="5"/>
      <c r="GB286" s="5"/>
      <c r="GC286" s="5"/>
      <c r="GD286" s="5"/>
      <c r="GE286" s="5"/>
      <c r="GF286" s="5"/>
      <c r="GG286" s="5"/>
      <c r="GH286" s="5"/>
      <c r="GI286" s="5"/>
      <c r="GJ286" s="5"/>
      <c r="GK286" s="5"/>
      <c r="GL286" s="5"/>
      <c r="GM286" s="5"/>
      <c r="GN286" s="5"/>
      <c r="GO286" s="5"/>
      <c r="GP286" s="5"/>
      <c r="GQ286" s="5"/>
      <c r="GR286" s="5"/>
      <c r="GS286" s="5"/>
      <c r="GT286" s="5"/>
      <c r="GU286" s="5"/>
      <c r="GV286" s="5"/>
      <c r="GW286" s="5"/>
      <c r="GX286" s="5"/>
      <c r="GY286" s="5"/>
      <c r="GZ286" s="5"/>
      <c r="HA286" s="5"/>
      <c r="HB286" s="5"/>
      <c r="HC286" s="5"/>
      <c r="HD286" s="5"/>
      <c r="HE286" s="5"/>
      <c r="HF286" s="5"/>
      <c r="HG286" s="5"/>
      <c r="HH286" s="5"/>
      <c r="HI286" s="5"/>
      <c r="HJ286" s="5"/>
      <c r="HK286" s="5"/>
      <c r="HL286" s="5"/>
      <c r="HM286" s="5"/>
      <c r="HN286" s="5"/>
      <c r="HO286" s="5"/>
      <c r="HP286" s="5"/>
      <c r="HQ286" s="5"/>
      <c r="HR286" s="5"/>
      <c r="HS286" s="5"/>
      <c r="HT286" s="5"/>
      <c r="HU286" s="5"/>
      <c r="HV286" s="5"/>
    </row>
    <row r="287" spans="1:230" s="14" customFormat="1" ht="12.75" hidden="1" customHeight="1">
      <c r="A287" s="104"/>
      <c r="B287" s="1477"/>
      <c r="C287" s="1478"/>
      <c r="D287" s="1478"/>
      <c r="E287" s="2278"/>
      <c r="F287" s="1126"/>
      <c r="G287" s="1126"/>
      <c r="H287" s="1126"/>
      <c r="I287" s="1126"/>
      <c r="J287" s="1126"/>
      <c r="K287" s="1126"/>
      <c r="L287" s="1126"/>
      <c r="M287" s="1126"/>
      <c r="N287" s="2378"/>
      <c r="O287" s="5"/>
      <c r="P287" s="5"/>
      <c r="Q287" s="5"/>
      <c r="R287" s="5"/>
      <c r="S287" s="5"/>
      <c r="T287" s="5"/>
      <c r="U287" s="5"/>
      <c r="V287" s="5"/>
      <c r="W287" s="5"/>
      <c r="X287" s="5"/>
      <c r="Y287" s="5"/>
      <c r="Z287" s="5"/>
      <c r="AA287" s="5"/>
      <c r="AB287" s="5"/>
      <c r="AC287" s="5"/>
      <c r="AD287" s="5"/>
      <c r="AE287" s="5"/>
      <c r="AF287" s="5"/>
      <c r="AG287" s="5"/>
      <c r="AH287" s="5"/>
      <c r="AI287" s="5"/>
      <c r="AJ287" s="5"/>
      <c r="AK287" s="5"/>
      <c r="AL287" s="5"/>
      <c r="AM287" s="5"/>
      <c r="AN287" s="5"/>
      <c r="AO287" s="5"/>
      <c r="AP287" s="5"/>
      <c r="AQ287" s="5"/>
      <c r="AR287" s="5"/>
      <c r="AS287" s="5"/>
      <c r="AT287" s="5"/>
      <c r="AU287" s="5"/>
      <c r="AV287" s="5"/>
      <c r="AW287" s="5"/>
      <c r="AX287" s="5"/>
      <c r="AY287" s="5"/>
      <c r="AZ287" s="5"/>
      <c r="BA287" s="5"/>
      <c r="BB287" s="5"/>
      <c r="BC287" s="5"/>
      <c r="BD287" s="5"/>
      <c r="BE287" s="5"/>
      <c r="BF287" s="5"/>
      <c r="BG287" s="5"/>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c r="CG287" s="5"/>
      <c r="CH287" s="5"/>
      <c r="CI287" s="5"/>
      <c r="CJ287" s="5"/>
      <c r="CK287" s="5"/>
      <c r="CL287" s="5"/>
      <c r="CM287" s="5"/>
      <c r="CN287" s="5"/>
      <c r="CO287" s="5"/>
      <c r="CP287" s="5"/>
      <c r="CQ287" s="5"/>
      <c r="CR287" s="5"/>
      <c r="CS287" s="5"/>
      <c r="CT287" s="5"/>
      <c r="CU287" s="5"/>
      <c r="CV287" s="5"/>
      <c r="CW287" s="5"/>
      <c r="CX287" s="5"/>
      <c r="CY287" s="5"/>
      <c r="CZ287" s="5"/>
      <c r="DA287" s="5"/>
      <c r="DB287" s="5"/>
      <c r="DC287" s="5"/>
      <c r="DD287" s="5"/>
      <c r="DE287" s="5"/>
      <c r="DF287" s="5"/>
      <c r="DG287" s="5"/>
      <c r="DH287" s="5"/>
      <c r="DI287" s="5"/>
      <c r="DJ287" s="5"/>
      <c r="DK287" s="5"/>
      <c r="DL287" s="5"/>
      <c r="DM287" s="5"/>
      <c r="DN287" s="5"/>
      <c r="DO287" s="5"/>
      <c r="DP287" s="5"/>
      <c r="DQ287" s="5"/>
      <c r="DR287" s="5"/>
      <c r="DS287" s="5"/>
      <c r="DT287" s="5"/>
      <c r="DU287" s="5"/>
      <c r="DV287" s="5"/>
      <c r="DW287" s="5"/>
      <c r="DX287" s="5"/>
      <c r="DY287" s="5"/>
      <c r="DZ287" s="5"/>
      <c r="EA287" s="5"/>
      <c r="EB287" s="5"/>
      <c r="EC287" s="5"/>
      <c r="ED287" s="5"/>
      <c r="EE287" s="5"/>
      <c r="EF287" s="5"/>
      <c r="EG287" s="5"/>
      <c r="EH287" s="5"/>
      <c r="EI287" s="5"/>
      <c r="EJ287" s="5"/>
      <c r="EK287" s="5"/>
      <c r="EL287" s="5"/>
      <c r="EM287" s="5"/>
      <c r="EN287" s="5"/>
      <c r="EO287" s="5"/>
      <c r="EP287" s="5"/>
      <c r="EQ287" s="5"/>
      <c r="ER287" s="5"/>
      <c r="ES287" s="5"/>
      <c r="ET287" s="5"/>
      <c r="EU287" s="5"/>
      <c r="EV287" s="5"/>
      <c r="EW287" s="5"/>
      <c r="EX287" s="5"/>
      <c r="EY287" s="5"/>
      <c r="EZ287" s="5"/>
      <c r="FA287" s="5"/>
      <c r="FB287" s="5"/>
      <c r="FC287" s="5"/>
      <c r="FD287" s="5"/>
      <c r="FE287" s="5"/>
      <c r="FF287" s="5"/>
      <c r="FG287" s="5"/>
      <c r="FH287" s="5"/>
      <c r="FI287" s="5"/>
      <c r="FJ287" s="5"/>
      <c r="FK287" s="5"/>
      <c r="FL287" s="5"/>
      <c r="FM287" s="5"/>
      <c r="FN287" s="5"/>
      <c r="FO287" s="5"/>
      <c r="FP287" s="5"/>
      <c r="FQ287" s="5"/>
      <c r="FR287" s="5"/>
      <c r="FS287" s="5"/>
      <c r="FT287" s="5"/>
      <c r="FU287" s="5"/>
      <c r="FV287" s="5"/>
      <c r="FW287" s="5"/>
      <c r="FX287" s="5"/>
      <c r="FY287" s="5"/>
      <c r="FZ287" s="5"/>
      <c r="GA287" s="5"/>
      <c r="GB287" s="5"/>
      <c r="GC287" s="5"/>
      <c r="GD287" s="5"/>
      <c r="GE287" s="5"/>
      <c r="GF287" s="5"/>
      <c r="GG287" s="5"/>
      <c r="GH287" s="5"/>
      <c r="GI287" s="5"/>
      <c r="GJ287" s="5"/>
      <c r="GK287" s="5"/>
      <c r="GL287" s="5"/>
      <c r="GM287" s="5"/>
      <c r="GN287" s="5"/>
      <c r="GO287" s="5"/>
      <c r="GP287" s="5"/>
      <c r="GQ287" s="5"/>
      <c r="GR287" s="5"/>
      <c r="GS287" s="5"/>
      <c r="GT287" s="5"/>
      <c r="GU287" s="5"/>
      <c r="GV287" s="5"/>
      <c r="GW287" s="5"/>
      <c r="GX287" s="5"/>
      <c r="GY287" s="5"/>
      <c r="GZ287" s="5"/>
      <c r="HA287" s="5"/>
      <c r="HB287" s="5"/>
      <c r="HC287" s="5"/>
      <c r="HD287" s="5"/>
      <c r="HE287" s="5"/>
      <c r="HF287" s="5"/>
      <c r="HG287" s="5"/>
      <c r="HH287" s="5"/>
      <c r="HI287" s="5"/>
      <c r="HJ287" s="5"/>
      <c r="HK287" s="5"/>
      <c r="HL287" s="5"/>
      <c r="HM287" s="5"/>
      <c r="HN287" s="5"/>
      <c r="HO287" s="5"/>
      <c r="HP287" s="5"/>
      <c r="HQ287" s="5"/>
      <c r="HR287" s="5"/>
      <c r="HS287" s="5"/>
      <c r="HT287" s="5"/>
      <c r="HU287" s="5"/>
      <c r="HV287" s="5"/>
    </row>
    <row r="288" spans="1:230" s="14" customFormat="1" ht="12.75" hidden="1" customHeight="1" thickTop="1">
      <c r="A288" s="104"/>
      <c r="B288" s="2271" t="s">
        <v>3761</v>
      </c>
      <c r="C288" s="2272" t="s">
        <v>4438</v>
      </c>
      <c r="D288" s="2272">
        <v>44577</v>
      </c>
      <c r="E288" s="2273">
        <v>44591</v>
      </c>
      <c r="F288" s="2388" t="s">
        <v>2151</v>
      </c>
      <c r="G288" s="1125" t="s">
        <v>5006</v>
      </c>
      <c r="H288" s="1565">
        <v>44961</v>
      </c>
      <c r="I288" s="2301">
        <v>44982</v>
      </c>
      <c r="J288" s="2301">
        <v>44986</v>
      </c>
      <c r="K288" s="2301">
        <v>44988</v>
      </c>
      <c r="L288" s="2301">
        <v>44990</v>
      </c>
      <c r="M288" s="2301">
        <v>44992</v>
      </c>
      <c r="N288" s="2389"/>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row>
    <row r="289" spans="1:230" s="14" customFormat="1" ht="12.75" hidden="1" customHeight="1" thickBot="1">
      <c r="A289" s="104"/>
      <c r="B289" s="1477"/>
      <c r="C289" s="1478"/>
      <c r="D289" s="1478"/>
      <c r="E289" s="2278"/>
      <c r="F289" s="1126"/>
      <c r="G289" s="1126"/>
      <c r="H289" s="1126"/>
      <c r="I289" s="1126"/>
      <c r="J289" s="1126"/>
      <c r="K289" s="1126"/>
      <c r="L289" s="1126"/>
      <c r="M289" s="1126"/>
      <c r="N289" s="23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row>
    <row r="290" spans="1:230" s="14" customFormat="1" ht="12.75" hidden="1" customHeight="1" thickTop="1" thickBot="1">
      <c r="A290" s="104"/>
      <c r="B290" s="2271" t="s">
        <v>3337</v>
      </c>
      <c r="C290" s="2272" t="s">
        <v>4605</v>
      </c>
      <c r="D290" s="1307">
        <v>44949</v>
      </c>
      <c r="E290" s="2273">
        <v>44598</v>
      </c>
      <c r="F290" s="2388" t="s">
        <v>2151</v>
      </c>
      <c r="G290" s="1125"/>
      <c r="H290" s="1565">
        <v>44968</v>
      </c>
      <c r="I290" s="2301">
        <v>44989</v>
      </c>
      <c r="J290" s="2301">
        <v>44993</v>
      </c>
      <c r="K290" s="2301">
        <v>44995</v>
      </c>
      <c r="L290" s="2301">
        <v>44997</v>
      </c>
      <c r="M290" s="2301">
        <v>44999</v>
      </c>
      <c r="N290" s="2389"/>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row>
    <row r="291" spans="1:230" s="14" customFormat="1" ht="12.75" hidden="1" customHeight="1" thickTop="1" thickBot="1">
      <c r="A291" s="104"/>
      <c r="B291" s="1477" t="s">
        <v>2747</v>
      </c>
      <c r="C291" s="1478" t="s">
        <v>4440</v>
      </c>
      <c r="D291" s="1478">
        <v>44587</v>
      </c>
      <c r="E291" s="1377" t="s">
        <v>2159</v>
      </c>
      <c r="F291" s="1126"/>
      <c r="G291" s="1126"/>
      <c r="H291" s="1126"/>
      <c r="I291" s="1126"/>
      <c r="J291" s="1126"/>
      <c r="K291" s="1126"/>
      <c r="L291" s="1126"/>
      <c r="M291" s="1126"/>
      <c r="N291" s="2389"/>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row>
    <row r="292" spans="1:230" s="14" customFormat="1" ht="12.75" hidden="1" customHeight="1" thickTop="1">
      <c r="A292" s="104"/>
      <c r="B292" s="2282" t="s">
        <v>2151</v>
      </c>
      <c r="C292" s="2272" t="s">
        <v>5314</v>
      </c>
      <c r="D292" s="2272">
        <v>45022</v>
      </c>
      <c r="E292" s="2283"/>
      <c r="F292" s="1125" t="s">
        <v>5315</v>
      </c>
      <c r="G292" s="1125" t="s">
        <v>5189</v>
      </c>
      <c r="H292" s="1125">
        <v>45045</v>
      </c>
      <c r="I292" s="1494">
        <v>45066</v>
      </c>
      <c r="J292" s="1494">
        <v>45070</v>
      </c>
      <c r="K292" s="1494">
        <v>45072</v>
      </c>
      <c r="L292" s="1494">
        <v>45074</v>
      </c>
      <c r="M292" s="1494">
        <v>45076</v>
      </c>
      <c r="N292" s="2389"/>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row>
    <row r="293" spans="1:230" s="14" customFormat="1" ht="12.75" hidden="1" customHeight="1">
      <c r="A293" s="104"/>
      <c r="B293" s="1477" t="s">
        <v>4178</v>
      </c>
      <c r="C293" s="1478" t="s">
        <v>5316</v>
      </c>
      <c r="D293" s="1478">
        <v>45022</v>
      </c>
      <c r="E293" s="2278">
        <v>45031</v>
      </c>
      <c r="F293" s="1126"/>
      <c r="G293" s="1126"/>
      <c r="H293" s="1126"/>
      <c r="I293" s="1126"/>
      <c r="J293" s="1126"/>
      <c r="K293" s="1126"/>
      <c r="L293" s="1126"/>
      <c r="M293" s="1126"/>
      <c r="N293" s="2389"/>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row>
    <row r="294" spans="1:230" s="14" customFormat="1" ht="12.75" hidden="1" customHeight="1">
      <c r="A294" s="104"/>
      <c r="B294" s="2271" t="s">
        <v>3337</v>
      </c>
      <c r="C294" s="2272" t="s">
        <v>5317</v>
      </c>
      <c r="D294" s="2272">
        <v>45037</v>
      </c>
      <c r="E294" s="2273">
        <v>45047</v>
      </c>
      <c r="F294" s="1125" t="s">
        <v>5310</v>
      </c>
      <c r="G294" s="1125" t="s">
        <v>5019</v>
      </c>
      <c r="H294" s="1125">
        <v>45052</v>
      </c>
      <c r="I294" s="1494">
        <v>45073</v>
      </c>
      <c r="J294" s="1494">
        <v>45077</v>
      </c>
      <c r="K294" s="1494">
        <v>45079</v>
      </c>
      <c r="L294" s="1494">
        <v>45081</v>
      </c>
      <c r="M294" s="1494">
        <v>45083</v>
      </c>
      <c r="N294" s="2389"/>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row>
    <row r="295" spans="1:230" s="14" customFormat="1" ht="12.75" hidden="1" customHeight="1" thickBot="1">
      <c r="A295" s="104"/>
      <c r="B295" s="1477"/>
      <c r="C295" s="1478"/>
      <c r="D295" s="1478"/>
      <c r="E295" s="2278"/>
      <c r="F295" s="1126"/>
      <c r="G295" s="1126"/>
      <c r="H295" s="1126"/>
      <c r="I295" s="1126"/>
      <c r="J295" s="1126"/>
      <c r="K295" s="1126"/>
      <c r="L295" s="1126"/>
      <c r="M295" s="1126"/>
      <c r="N295" s="2389"/>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row>
    <row r="296" spans="1:230" s="14" customFormat="1" ht="22.5" hidden="1" customHeight="1" thickTop="1">
      <c r="A296" s="104"/>
      <c r="B296" s="2352"/>
      <c r="C296" s="2353"/>
      <c r="D296" s="2354" t="s">
        <v>1985</v>
      </c>
      <c r="E296" s="2375" t="s">
        <v>3786</v>
      </c>
      <c r="F296" s="2376" t="s">
        <v>5152</v>
      </c>
      <c r="G296" s="2376" t="s">
        <v>4655</v>
      </c>
      <c r="H296" s="2377" t="s">
        <v>218</v>
      </c>
      <c r="I296" s="2377" t="s">
        <v>598</v>
      </c>
      <c r="J296" s="2377" t="s">
        <v>264</v>
      </c>
      <c r="K296" s="2390" t="s">
        <v>1133</v>
      </c>
      <c r="L296" s="2391" t="s">
        <v>859</v>
      </c>
      <c r="M296" s="2392"/>
      <c r="N296" s="2389"/>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row>
    <row r="297" spans="1:230" s="14" customFormat="1" ht="20.25" hidden="1" thickBot="1">
      <c r="A297" s="104"/>
      <c r="B297" s="3209" t="s">
        <v>4459</v>
      </c>
      <c r="C297" s="2360" t="s">
        <v>3900</v>
      </c>
      <c r="D297" s="2361" t="s">
        <v>2991</v>
      </c>
      <c r="E297" s="2291" t="s">
        <v>4960</v>
      </c>
      <c r="F297" s="2289"/>
      <c r="G297" s="2289"/>
      <c r="H297" s="2292" t="s">
        <v>3121</v>
      </c>
      <c r="I297" s="2292" t="s">
        <v>3220</v>
      </c>
      <c r="J297" s="2292" t="s">
        <v>4734</v>
      </c>
      <c r="K297" s="2393" t="s">
        <v>4735</v>
      </c>
      <c r="L297" s="2292" t="s">
        <v>5156</v>
      </c>
      <c r="M297" s="2394"/>
      <c r="N297" s="2389"/>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row>
    <row r="298" spans="1:230" s="14" customFormat="1" ht="12.75" hidden="1" customHeight="1" thickTop="1">
      <c r="A298" s="104"/>
      <c r="B298" s="2271" t="s">
        <v>3337</v>
      </c>
      <c r="C298" s="2272" t="s">
        <v>3911</v>
      </c>
      <c r="D298" s="2272">
        <v>45200</v>
      </c>
      <c r="E298" s="2273">
        <v>45210</v>
      </c>
      <c r="F298" s="1596" t="s">
        <v>2151</v>
      </c>
      <c r="G298" s="1125"/>
      <c r="H298" s="1125">
        <v>45213</v>
      </c>
      <c r="I298" s="2301">
        <v>45235</v>
      </c>
      <c r="J298" s="2301">
        <v>45239</v>
      </c>
      <c r="K298" s="2845">
        <v>45241</v>
      </c>
      <c r="L298" s="2301">
        <v>45245</v>
      </c>
      <c r="M298" s="1575"/>
      <c r="N298" s="2389"/>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row>
    <row r="299" spans="1:230" s="14" customFormat="1" ht="12.75" hidden="1" customHeight="1" thickBot="1">
      <c r="A299" s="104"/>
      <c r="B299" s="1477"/>
      <c r="C299" s="1478"/>
      <c r="D299" s="1478"/>
      <c r="E299" s="2278"/>
      <c r="F299" s="2472"/>
      <c r="G299" s="1126"/>
      <c r="H299" s="1126"/>
      <c r="I299" s="1603"/>
      <c r="J299" s="1603"/>
      <c r="K299" s="2846"/>
      <c r="L299" s="1603"/>
      <c r="M299" s="1575"/>
      <c r="N299" s="238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row>
    <row r="300" spans="1:230" s="14" customFormat="1" ht="12.75" hidden="1" customHeight="1" thickTop="1">
      <c r="A300" s="104"/>
      <c r="B300" s="2271" t="s">
        <v>2442</v>
      </c>
      <c r="C300" s="2272" t="s">
        <v>4465</v>
      </c>
      <c r="D300" s="2272">
        <v>45302</v>
      </c>
      <c r="E300" s="2273">
        <v>45314</v>
      </c>
      <c r="F300" s="2471" t="s">
        <v>5318</v>
      </c>
      <c r="G300" s="1125" t="s">
        <v>5006</v>
      </c>
      <c r="H300" s="1125">
        <v>45318</v>
      </c>
      <c r="I300" s="1494">
        <v>45340</v>
      </c>
      <c r="J300" s="1494">
        <v>45344</v>
      </c>
      <c r="K300" s="2395">
        <v>45346</v>
      </c>
      <c r="L300" s="1494">
        <v>45350</v>
      </c>
      <c r="M300" s="1575"/>
      <c r="N300" s="2389"/>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row>
    <row r="301" spans="1:230" s="14" customFormat="1" ht="12.75" hidden="1" customHeight="1" thickBot="1">
      <c r="A301" s="104"/>
      <c r="B301" s="1477"/>
      <c r="C301" s="1478"/>
      <c r="D301" s="1478"/>
      <c r="E301" s="2278"/>
      <c r="F301" s="1141"/>
      <c r="G301" s="1126"/>
      <c r="H301" s="1126"/>
      <c r="I301" s="1126"/>
      <c r="J301" s="1126"/>
      <c r="K301" s="2396"/>
      <c r="L301" s="1126"/>
      <c r="M301" s="1575"/>
      <c r="N301" s="2389"/>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row>
    <row r="302" spans="1:230" s="14" customFormat="1" ht="24" thickTop="1">
      <c r="A302" s="104"/>
      <c r="B302" s="2352"/>
      <c r="C302" s="2353"/>
      <c r="D302" s="2354" t="s">
        <v>1985</v>
      </c>
      <c r="E302" s="2375" t="s">
        <v>3786</v>
      </c>
      <c r="F302" s="2376" t="s">
        <v>5152</v>
      </c>
      <c r="G302" s="2376" t="s">
        <v>4655</v>
      </c>
      <c r="H302" s="2377" t="s">
        <v>218</v>
      </c>
      <c r="I302" s="2377" t="s">
        <v>598</v>
      </c>
      <c r="J302" s="2377" t="s">
        <v>264</v>
      </c>
      <c r="K302" s="2390" t="s">
        <v>1133</v>
      </c>
      <c r="L302" s="2391" t="s">
        <v>859</v>
      </c>
      <c r="M302" s="3849" t="s">
        <v>5129</v>
      </c>
      <c r="N302" s="2389"/>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row>
    <row r="303" spans="1:230" s="14" customFormat="1" ht="12.75" customHeight="1" thickBot="1">
      <c r="A303" s="104"/>
      <c r="B303" s="3209" t="s">
        <v>5105</v>
      </c>
      <c r="C303" s="2360" t="s">
        <v>3900</v>
      </c>
      <c r="D303" s="2361" t="s">
        <v>2991</v>
      </c>
      <c r="E303" s="2291" t="s">
        <v>4960</v>
      </c>
      <c r="F303" s="2289"/>
      <c r="G303" s="2289"/>
      <c r="H303" s="2292" t="s">
        <v>3121</v>
      </c>
      <c r="I303" s="2292" t="s">
        <v>3220</v>
      </c>
      <c r="J303" s="2292" t="s">
        <v>4734</v>
      </c>
      <c r="K303" s="2393" t="s">
        <v>4735</v>
      </c>
      <c r="L303" s="2292" t="s">
        <v>5156</v>
      </c>
      <c r="M303" s="2394"/>
      <c r="N303" s="2389"/>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row>
    <row r="304" spans="1:230" s="14" customFormat="1" ht="12.75" hidden="1" customHeight="1" thickTop="1">
      <c r="A304" s="104"/>
      <c r="B304" s="3071" t="s">
        <v>2183</v>
      </c>
      <c r="C304" s="3072" t="s">
        <v>4470</v>
      </c>
      <c r="D304" s="2272">
        <v>45329</v>
      </c>
      <c r="E304" s="2273">
        <v>45339</v>
      </c>
      <c r="F304" s="3044" t="s">
        <v>2151</v>
      </c>
      <c r="G304" s="1565" t="s">
        <v>5189</v>
      </c>
      <c r="H304" s="1565">
        <v>45346</v>
      </c>
      <c r="I304" s="2301">
        <v>45368</v>
      </c>
      <c r="J304" s="2301">
        <v>45372</v>
      </c>
      <c r="K304" s="2845">
        <v>45374</v>
      </c>
      <c r="L304" s="2301">
        <v>45378</v>
      </c>
      <c r="M304" s="1575"/>
      <c r="N304" s="2378"/>
      <c r="O304" s="5"/>
      <c r="P304" s="5"/>
      <c r="Q304" s="5"/>
      <c r="R304" s="5"/>
      <c r="S304" s="5"/>
      <c r="T304" s="5"/>
      <c r="U304" s="5"/>
      <c r="V304" s="5"/>
      <c r="W304" s="5"/>
      <c r="X304" s="5"/>
      <c r="Y304" s="5"/>
      <c r="Z304" s="5"/>
      <c r="AA304" s="5"/>
      <c r="AB304" s="5"/>
      <c r="AC304" s="5"/>
      <c r="AD304" s="5"/>
      <c r="AE304" s="5"/>
      <c r="AF304" s="5"/>
      <c r="AG304" s="5"/>
      <c r="AH304" s="5"/>
      <c r="AI304" s="5"/>
      <c r="AJ304" s="5"/>
      <c r="AK304" s="5"/>
      <c r="AL304" s="5"/>
      <c r="AM304" s="5"/>
      <c r="AN304" s="5"/>
      <c r="AO304" s="5"/>
      <c r="AP304" s="5"/>
      <c r="AQ304" s="5"/>
      <c r="AR304" s="5"/>
      <c r="AS304" s="5"/>
      <c r="AT304" s="5"/>
      <c r="AU304" s="5"/>
      <c r="AV304" s="5"/>
      <c r="AW304" s="5"/>
      <c r="AX304" s="5"/>
      <c r="AY304" s="5"/>
      <c r="AZ304" s="5"/>
      <c r="BA304" s="5"/>
      <c r="BB304" s="5"/>
      <c r="BC304" s="5"/>
      <c r="BD304" s="5"/>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c r="CG304" s="5"/>
      <c r="CH304" s="5"/>
      <c r="CI304" s="5"/>
      <c r="CJ304" s="5"/>
      <c r="CK304" s="5"/>
      <c r="CL304" s="5"/>
      <c r="CM304" s="5"/>
      <c r="CN304" s="5"/>
      <c r="CO304" s="5"/>
      <c r="CP304" s="5"/>
      <c r="CQ304" s="5"/>
      <c r="CR304" s="5"/>
      <c r="CS304" s="5"/>
      <c r="CT304" s="5"/>
      <c r="CU304" s="5"/>
      <c r="CV304" s="5"/>
      <c r="CW304" s="5"/>
      <c r="CX304" s="5"/>
      <c r="CY304" s="5"/>
      <c r="CZ304" s="5"/>
      <c r="DA304" s="5"/>
      <c r="DB304" s="5"/>
      <c r="DC304" s="5"/>
      <c r="DD304" s="5"/>
      <c r="DE304" s="5"/>
      <c r="DF304" s="5"/>
      <c r="DG304" s="5"/>
      <c r="DH304" s="5"/>
      <c r="DI304" s="5"/>
      <c r="DJ304" s="5"/>
      <c r="DK304" s="5"/>
      <c r="DL304" s="5"/>
      <c r="DM304" s="5"/>
      <c r="DN304" s="5"/>
      <c r="DO304" s="5"/>
      <c r="DP304" s="5"/>
      <c r="DQ304" s="5"/>
      <c r="DR304" s="5"/>
      <c r="DS304" s="5"/>
      <c r="DT304" s="5"/>
      <c r="DU304" s="5"/>
      <c r="DV304" s="5"/>
      <c r="DW304" s="5"/>
      <c r="DX304" s="5"/>
      <c r="DY304" s="5"/>
      <c r="DZ304" s="5"/>
      <c r="EA304" s="5"/>
      <c r="EB304" s="5"/>
      <c r="EC304" s="5"/>
      <c r="ED304" s="5"/>
      <c r="EE304" s="5"/>
      <c r="EF304" s="5"/>
      <c r="EG304" s="5"/>
      <c r="EH304" s="5"/>
      <c r="EI304" s="5"/>
      <c r="EJ304" s="5"/>
      <c r="EK304" s="5"/>
      <c r="EL304" s="5"/>
      <c r="EM304" s="5"/>
      <c r="EN304" s="5"/>
      <c r="EO304" s="5"/>
      <c r="EP304" s="5"/>
      <c r="EQ304" s="5"/>
      <c r="ER304" s="5"/>
      <c r="ES304" s="5"/>
      <c r="ET304" s="5"/>
      <c r="EU304" s="5"/>
      <c r="EV304" s="5"/>
      <c r="EW304" s="5"/>
      <c r="EX304" s="5"/>
      <c r="EY304" s="5"/>
      <c r="EZ304" s="5"/>
      <c r="FA304" s="5"/>
      <c r="FB304" s="5"/>
      <c r="FC304" s="5"/>
      <c r="FD304" s="5"/>
      <c r="FE304" s="5"/>
      <c r="FF304" s="5"/>
      <c r="FG304" s="5"/>
      <c r="FH304" s="5"/>
      <c r="FI304" s="5"/>
      <c r="FJ304" s="5"/>
      <c r="FK304" s="5"/>
      <c r="FL304" s="5"/>
      <c r="FM304" s="5"/>
      <c r="FN304" s="5"/>
      <c r="FO304" s="5"/>
      <c r="FP304" s="5"/>
      <c r="FQ304" s="5"/>
      <c r="FR304" s="5"/>
      <c r="FS304" s="5"/>
      <c r="FT304" s="5"/>
      <c r="FU304" s="5"/>
      <c r="FV304" s="5"/>
      <c r="FW304" s="5"/>
      <c r="FX304" s="5"/>
      <c r="FY304" s="5"/>
      <c r="FZ304" s="5"/>
      <c r="GA304" s="5"/>
      <c r="GB304" s="5"/>
      <c r="GC304" s="5"/>
      <c r="GD304" s="5"/>
      <c r="GE304" s="5"/>
      <c r="GF304" s="5"/>
      <c r="GG304" s="5"/>
      <c r="GH304" s="5"/>
      <c r="GI304" s="5"/>
      <c r="GJ304" s="5"/>
      <c r="GK304" s="5"/>
      <c r="GL304" s="5"/>
      <c r="GM304" s="5"/>
      <c r="GN304" s="5"/>
      <c r="GO304" s="5"/>
      <c r="GP304" s="5"/>
      <c r="GQ304" s="5"/>
      <c r="GR304" s="5"/>
      <c r="GS304" s="5"/>
      <c r="GT304" s="5"/>
      <c r="GU304" s="5"/>
      <c r="GV304" s="5"/>
      <c r="GW304" s="5"/>
      <c r="GX304" s="5"/>
      <c r="GY304" s="5"/>
      <c r="GZ304" s="5"/>
      <c r="HA304" s="5"/>
      <c r="HB304" s="5"/>
      <c r="HC304" s="5"/>
      <c r="HD304" s="5"/>
      <c r="HE304" s="5"/>
      <c r="HF304" s="5"/>
      <c r="HG304" s="5"/>
      <c r="HH304" s="5"/>
      <c r="HI304" s="5"/>
      <c r="HJ304" s="5"/>
      <c r="HK304" s="5"/>
      <c r="HL304" s="5"/>
      <c r="HM304" s="5"/>
      <c r="HN304" s="5"/>
      <c r="HO304" s="5"/>
      <c r="HP304" s="5"/>
      <c r="HQ304" s="5"/>
      <c r="HR304" s="5"/>
      <c r="HS304" s="5"/>
      <c r="HT304" s="5"/>
      <c r="HU304" s="5"/>
      <c r="HV304" s="5"/>
    </row>
    <row r="305" spans="1:230" s="14" customFormat="1" ht="12.75" hidden="1" customHeight="1" thickBot="1">
      <c r="A305" s="104"/>
      <c r="B305" s="3073" t="s">
        <v>4472</v>
      </c>
      <c r="C305" s="3074" t="s">
        <v>4473</v>
      </c>
      <c r="D305" s="3075">
        <v>45328</v>
      </c>
      <c r="E305" s="3076">
        <v>45338</v>
      </c>
      <c r="F305" s="1141"/>
      <c r="G305" s="1126"/>
      <c r="H305" s="1126"/>
      <c r="I305" s="1126"/>
      <c r="J305" s="1126"/>
      <c r="K305" s="2396"/>
      <c r="L305" s="1126"/>
      <c r="M305" s="1575"/>
      <c r="N305" s="2378"/>
      <c r="O305" s="5"/>
      <c r="P305" s="5"/>
      <c r="Q305" s="5"/>
      <c r="R305" s="5"/>
      <c r="S305" s="5"/>
      <c r="T305" s="5"/>
      <c r="U305" s="5"/>
      <c r="V305" s="5"/>
      <c r="W305" s="5"/>
      <c r="X305" s="5"/>
      <c r="Y305" s="5"/>
      <c r="Z305" s="5"/>
      <c r="AA305" s="5"/>
      <c r="AB305" s="5"/>
      <c r="AC305" s="5"/>
      <c r="AD305" s="5"/>
      <c r="AE305" s="5"/>
      <c r="AF305" s="5"/>
      <c r="AG305" s="5"/>
      <c r="AH305" s="5"/>
      <c r="AI305" s="5"/>
      <c r="AJ305" s="5"/>
      <c r="AK305" s="5"/>
      <c r="AL305" s="5"/>
      <c r="AM305" s="5"/>
      <c r="AN305" s="5"/>
      <c r="AO305" s="5"/>
      <c r="AP305" s="5"/>
      <c r="AQ305" s="5"/>
      <c r="AR305" s="5"/>
      <c r="AS305" s="5"/>
      <c r="AT305" s="5"/>
      <c r="AU305" s="5"/>
      <c r="AV305" s="5"/>
      <c r="AW305" s="5"/>
      <c r="AX305" s="5"/>
      <c r="AY305" s="5"/>
      <c r="AZ305" s="5"/>
      <c r="BA305" s="5"/>
      <c r="BB305" s="5"/>
      <c r="BC305" s="5"/>
      <c r="BD305" s="5"/>
      <c r="BE305" s="5"/>
      <c r="BF305" s="5"/>
      <c r="BG305" s="5"/>
      <c r="BH305" s="5"/>
      <c r="BI305" s="5"/>
      <c r="BJ305" s="5"/>
      <c r="BK305" s="5"/>
      <c r="BL305" s="5"/>
      <c r="BM305" s="5"/>
      <c r="BN305" s="5"/>
      <c r="BO305" s="5"/>
      <c r="BP305" s="5"/>
      <c r="BQ305" s="5"/>
      <c r="BR305" s="5"/>
      <c r="BS305" s="5"/>
      <c r="BT305" s="5"/>
      <c r="BU305" s="5"/>
      <c r="BV305" s="5"/>
      <c r="BW305" s="5"/>
      <c r="BX305" s="5"/>
      <c r="BY305" s="5"/>
      <c r="BZ305" s="5"/>
      <c r="CA305" s="5"/>
      <c r="CB305" s="5"/>
      <c r="CC305" s="5"/>
      <c r="CD305" s="5"/>
      <c r="CE305" s="5"/>
      <c r="CF305" s="5"/>
      <c r="CG305" s="5"/>
      <c r="CH305" s="5"/>
      <c r="CI305" s="5"/>
      <c r="CJ305" s="5"/>
      <c r="CK305" s="5"/>
      <c r="CL305" s="5"/>
      <c r="CM305" s="5"/>
      <c r="CN305" s="5"/>
      <c r="CO305" s="5"/>
      <c r="CP305" s="5"/>
      <c r="CQ305" s="5"/>
      <c r="CR305" s="5"/>
      <c r="CS305" s="5"/>
      <c r="CT305" s="5"/>
      <c r="CU305" s="5"/>
      <c r="CV305" s="5"/>
      <c r="CW305" s="5"/>
      <c r="CX305" s="5"/>
      <c r="CY305" s="5"/>
      <c r="CZ305" s="5"/>
      <c r="DA305" s="5"/>
      <c r="DB305" s="5"/>
      <c r="DC305" s="5"/>
      <c r="DD305" s="5"/>
      <c r="DE305" s="5"/>
      <c r="DF305" s="5"/>
      <c r="DG305" s="5"/>
      <c r="DH305" s="5"/>
      <c r="DI305" s="5"/>
      <c r="DJ305" s="5"/>
      <c r="DK305" s="5"/>
      <c r="DL305" s="5"/>
      <c r="DM305" s="5"/>
      <c r="DN305" s="5"/>
      <c r="DO305" s="5"/>
      <c r="DP305" s="5"/>
      <c r="DQ305" s="5"/>
      <c r="DR305" s="5"/>
      <c r="DS305" s="5"/>
      <c r="DT305" s="5"/>
      <c r="DU305" s="5"/>
      <c r="DV305" s="5"/>
      <c r="DW305" s="5"/>
      <c r="DX305" s="5"/>
      <c r="DY305" s="5"/>
      <c r="DZ305" s="5"/>
      <c r="EA305" s="5"/>
      <c r="EB305" s="5"/>
      <c r="EC305" s="5"/>
      <c r="ED305" s="5"/>
      <c r="EE305" s="5"/>
      <c r="EF305" s="5"/>
      <c r="EG305" s="5"/>
      <c r="EH305" s="5"/>
      <c r="EI305" s="5"/>
      <c r="EJ305" s="5"/>
      <c r="EK305" s="5"/>
      <c r="EL305" s="5"/>
      <c r="EM305" s="5"/>
      <c r="EN305" s="5"/>
      <c r="EO305" s="5"/>
      <c r="EP305" s="5"/>
      <c r="EQ305" s="5"/>
      <c r="ER305" s="5"/>
      <c r="ES305" s="5"/>
      <c r="ET305" s="5"/>
      <c r="EU305" s="5"/>
      <c r="EV305" s="5"/>
      <c r="EW305" s="5"/>
      <c r="EX305" s="5"/>
      <c r="EY305" s="5"/>
      <c r="EZ305" s="5"/>
      <c r="FA305" s="5"/>
      <c r="FB305" s="5"/>
      <c r="FC305" s="5"/>
      <c r="FD305" s="5"/>
      <c r="FE305" s="5"/>
      <c r="FF305" s="5"/>
      <c r="FG305" s="5"/>
      <c r="FH305" s="5"/>
      <c r="FI305" s="5"/>
      <c r="FJ305" s="5"/>
      <c r="FK305" s="5"/>
      <c r="FL305" s="5"/>
      <c r="FM305" s="5"/>
      <c r="FN305" s="5"/>
      <c r="FO305" s="5"/>
      <c r="FP305" s="5"/>
      <c r="FQ305" s="5"/>
      <c r="FR305" s="5"/>
      <c r="FS305" s="5"/>
      <c r="FT305" s="5"/>
      <c r="FU305" s="5"/>
      <c r="FV305" s="5"/>
      <c r="FW305" s="5"/>
      <c r="FX305" s="5"/>
      <c r="FY305" s="5"/>
      <c r="FZ305" s="5"/>
      <c r="GA305" s="5"/>
      <c r="GB305" s="5"/>
      <c r="GC305" s="5"/>
      <c r="GD305" s="5"/>
      <c r="GE305" s="5"/>
      <c r="GF305" s="5"/>
      <c r="GG305" s="5"/>
      <c r="GH305" s="5"/>
      <c r="GI305" s="5"/>
      <c r="GJ305" s="5"/>
      <c r="GK305" s="5"/>
      <c r="GL305" s="5"/>
      <c r="GM305" s="5"/>
      <c r="GN305" s="5"/>
      <c r="GO305" s="5"/>
      <c r="GP305" s="5"/>
      <c r="GQ305" s="5"/>
      <c r="GR305" s="5"/>
      <c r="GS305" s="5"/>
      <c r="GT305" s="5"/>
      <c r="GU305" s="5"/>
      <c r="GV305" s="5"/>
      <c r="GW305" s="5"/>
      <c r="GX305" s="5"/>
      <c r="GY305" s="5"/>
      <c r="GZ305" s="5"/>
      <c r="HA305" s="5"/>
      <c r="HB305" s="5"/>
      <c r="HC305" s="5"/>
      <c r="HD305" s="5"/>
      <c r="HE305" s="5"/>
      <c r="HF305" s="5"/>
      <c r="HG305" s="5"/>
      <c r="HH305" s="5"/>
      <c r="HI305" s="5"/>
      <c r="HJ305" s="5"/>
      <c r="HK305" s="5"/>
      <c r="HL305" s="5"/>
      <c r="HM305" s="5"/>
      <c r="HN305" s="5"/>
      <c r="HO305" s="5"/>
      <c r="HP305" s="5"/>
      <c r="HQ305" s="5"/>
      <c r="HR305" s="5"/>
      <c r="HS305" s="5"/>
      <c r="HT305" s="5"/>
      <c r="HU305" s="5"/>
      <c r="HV305" s="5"/>
    </row>
    <row r="306" spans="1:230" s="14" customFormat="1" ht="12.75" customHeight="1" thickTop="1">
      <c r="A306" s="104"/>
      <c r="B306" s="1128" t="s">
        <v>2183</v>
      </c>
      <c r="C306" s="1129" t="s">
        <v>4480</v>
      </c>
      <c r="D306" s="1129">
        <v>45424</v>
      </c>
      <c r="E306" s="1366">
        <v>45435</v>
      </c>
      <c r="F306" s="2471" t="s">
        <v>5319</v>
      </c>
      <c r="G306" s="1125" t="s">
        <v>5006</v>
      </c>
      <c r="H306" s="1125">
        <v>45436</v>
      </c>
      <c r="I306" s="1494">
        <v>45458</v>
      </c>
      <c r="J306" s="1494">
        <v>45462</v>
      </c>
      <c r="K306" s="2395">
        <v>45464</v>
      </c>
      <c r="L306" s="1494">
        <v>45468</v>
      </c>
      <c r="M306" s="1575"/>
      <c r="N306" s="2389"/>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row>
    <row r="307" spans="1:230" s="14" customFormat="1" ht="12.75" customHeight="1" thickBot="1">
      <c r="A307" s="104"/>
      <c r="B307" s="3372" t="s">
        <v>3761</v>
      </c>
      <c r="C307" s="3373" t="s">
        <v>4482</v>
      </c>
      <c r="D307" s="3373">
        <v>45425</v>
      </c>
      <c r="E307" s="3374">
        <v>45435</v>
      </c>
      <c r="F307" s="3078"/>
      <c r="G307" s="1126"/>
      <c r="H307" s="1126"/>
      <c r="I307" s="1126"/>
      <c r="J307" s="1126"/>
      <c r="K307" s="2396"/>
      <c r="L307" s="1126"/>
      <c r="M307" s="1575"/>
      <c r="N307" s="2389"/>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row>
    <row r="308" spans="1:230" s="14" customFormat="1" ht="12.75" customHeight="1" thickTop="1">
      <c r="A308" s="104"/>
      <c r="B308" s="1128" t="s">
        <v>2091</v>
      </c>
      <c r="C308" s="1129" t="s">
        <v>4483</v>
      </c>
      <c r="D308" s="3490" t="s">
        <v>2159</v>
      </c>
      <c r="E308" s="3489">
        <v>45442</v>
      </c>
      <c r="F308" s="2471" t="s">
        <v>5320</v>
      </c>
      <c r="G308" s="1125" t="s">
        <v>5039</v>
      </c>
      <c r="H308" s="1125">
        <v>45443</v>
      </c>
      <c r="I308" s="1494">
        <v>45465</v>
      </c>
      <c r="J308" s="1494">
        <v>45469</v>
      </c>
      <c r="K308" s="2395">
        <v>45471</v>
      </c>
      <c r="L308" s="1494">
        <v>45475</v>
      </c>
      <c r="M308" s="1575"/>
      <c r="N308" s="2389"/>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row>
    <row r="309" spans="1:230" s="14" customFormat="1" ht="12.75" customHeight="1" thickBot="1">
      <c r="A309" s="104"/>
      <c r="B309" s="1477"/>
      <c r="C309" s="1478"/>
      <c r="D309" s="1478"/>
      <c r="E309" s="2278"/>
      <c r="F309" s="3078"/>
      <c r="G309" s="1126"/>
      <c r="H309" s="1126"/>
      <c r="I309" s="1126"/>
      <c r="J309" s="1126"/>
      <c r="K309" s="2396"/>
      <c r="L309" s="1126"/>
      <c r="M309" s="1575"/>
      <c r="N309" s="238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row>
    <row r="310" spans="1:230" s="14" customFormat="1" ht="12.75" customHeight="1" thickTop="1">
      <c r="A310" s="104"/>
      <c r="B310" s="1128" t="s">
        <v>4338</v>
      </c>
      <c r="C310" s="1129" t="s">
        <v>4339</v>
      </c>
      <c r="D310" s="3224">
        <v>45440</v>
      </c>
      <c r="E310" s="3226">
        <v>45451</v>
      </c>
      <c r="F310" s="2471" t="s">
        <v>5321</v>
      </c>
      <c r="G310" s="1125" t="s">
        <v>5028</v>
      </c>
      <c r="H310" s="1125">
        <v>45450</v>
      </c>
      <c r="I310" s="1494">
        <v>45472</v>
      </c>
      <c r="J310" s="1494">
        <v>45476</v>
      </c>
      <c r="K310" s="2395">
        <v>45478</v>
      </c>
      <c r="L310" s="1494">
        <v>45482</v>
      </c>
      <c r="M310" s="1575"/>
      <c r="N310" s="2389"/>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row>
    <row r="311" spans="1:230" s="14" customFormat="1" ht="12.75" customHeight="1" thickBot="1">
      <c r="A311" s="104"/>
      <c r="B311" s="1477"/>
      <c r="C311" s="1478"/>
      <c r="D311" s="1478"/>
      <c r="E311" s="2278"/>
      <c r="F311" s="1141"/>
      <c r="G311" s="1126"/>
      <c r="H311" s="1126"/>
      <c r="I311" s="1126"/>
      <c r="J311" s="1126"/>
      <c r="K311" s="2396"/>
      <c r="L311" s="1126"/>
      <c r="M311" s="1575"/>
      <c r="N311" s="2389"/>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row>
    <row r="312" spans="1:230" s="14" customFormat="1" ht="12.75" customHeight="1" thickTop="1">
      <c r="A312" s="104"/>
      <c r="B312" s="1128" t="s">
        <v>2119</v>
      </c>
      <c r="C312" s="1129" t="s">
        <v>4492</v>
      </c>
      <c r="D312" s="1129">
        <v>45441</v>
      </c>
      <c r="E312" s="1366">
        <v>45452</v>
      </c>
      <c r="F312" s="2471" t="s">
        <v>5322</v>
      </c>
      <c r="G312" s="1125" t="s">
        <v>5039</v>
      </c>
      <c r="H312" s="1125">
        <v>45457</v>
      </c>
      <c r="I312" s="1494">
        <v>45479</v>
      </c>
      <c r="J312" s="1494">
        <v>45483</v>
      </c>
      <c r="K312" s="2395">
        <v>45485</v>
      </c>
      <c r="L312" s="1494">
        <v>45489</v>
      </c>
      <c r="M312" s="1575"/>
      <c r="N312" s="2389"/>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row>
    <row r="313" spans="1:230" s="14" customFormat="1" ht="12.75" customHeight="1" thickBot="1">
      <c r="A313" s="104"/>
      <c r="B313" s="3372" t="s">
        <v>4338</v>
      </c>
      <c r="C313" s="3373" t="s">
        <v>4339</v>
      </c>
      <c r="D313" s="3373">
        <v>45446</v>
      </c>
      <c r="E313" s="3374">
        <v>11</v>
      </c>
      <c r="F313" s="3078"/>
      <c r="G313" s="1126"/>
      <c r="H313" s="1126"/>
      <c r="I313" s="1126"/>
      <c r="J313" s="1126"/>
      <c r="K313" s="2396"/>
      <c r="L313" s="1126"/>
      <c r="M313" s="1575"/>
      <c r="N313" s="2389"/>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row>
    <row r="314" spans="1:230" s="14" customFormat="1" ht="12.75" customHeight="1" thickTop="1">
      <c r="A314" s="104"/>
      <c r="B314" s="1128" t="s">
        <v>4491</v>
      </c>
      <c r="C314" s="1129" t="s">
        <v>4492</v>
      </c>
      <c r="D314" s="1129">
        <v>45451</v>
      </c>
      <c r="E314" s="1366">
        <f>D314+11</f>
        <v>45462</v>
      </c>
      <c r="F314" s="2471" t="s">
        <v>5323</v>
      </c>
      <c r="G314" s="1125" t="s">
        <v>5006</v>
      </c>
      <c r="H314" s="1125">
        <f>H312+7</f>
        <v>45464</v>
      </c>
      <c r="I314" s="1494">
        <f>H314+22</f>
        <v>45486</v>
      </c>
      <c r="J314" s="1494">
        <f>H314+26</f>
        <v>45490</v>
      </c>
      <c r="K314" s="2395">
        <f>H314+28</f>
        <v>45492</v>
      </c>
      <c r="L314" s="1494">
        <f>H314+32</f>
        <v>45496</v>
      </c>
      <c r="M314" s="1575"/>
      <c r="N314" s="2378"/>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c r="CA314" s="5"/>
      <c r="CB314" s="5"/>
      <c r="CC314" s="5"/>
      <c r="CD314" s="5"/>
      <c r="CE314" s="5"/>
      <c r="CF314" s="5"/>
      <c r="CG314" s="5"/>
      <c r="CH314" s="5"/>
      <c r="CI314" s="5"/>
      <c r="CJ314" s="5"/>
      <c r="CK314" s="5"/>
      <c r="CL314" s="5"/>
      <c r="CM314" s="5"/>
      <c r="CN314" s="5"/>
      <c r="CO314" s="5"/>
      <c r="CP314" s="5"/>
      <c r="CQ314" s="5"/>
      <c r="CR314" s="5"/>
      <c r="CS314" s="5"/>
      <c r="CT314" s="5"/>
      <c r="CU314" s="5"/>
      <c r="CV314" s="5"/>
      <c r="CW314" s="5"/>
      <c r="CX314" s="5"/>
      <c r="CY314" s="5"/>
      <c r="CZ314" s="5"/>
      <c r="DA314" s="5"/>
      <c r="DB314" s="5"/>
      <c r="DC314" s="5"/>
      <c r="DD314" s="5"/>
      <c r="DE314" s="5"/>
      <c r="DF314" s="5"/>
      <c r="DG314" s="5"/>
      <c r="DH314" s="5"/>
      <c r="DI314" s="5"/>
      <c r="DJ314" s="5"/>
      <c r="DK314" s="5"/>
      <c r="DL314" s="5"/>
      <c r="DM314" s="5"/>
      <c r="DN314" s="5"/>
      <c r="DO314" s="5"/>
      <c r="DP314" s="5"/>
      <c r="DQ314" s="5"/>
      <c r="DR314" s="5"/>
      <c r="DS314" s="5"/>
      <c r="DT314" s="5"/>
      <c r="DU314" s="5"/>
      <c r="DV314" s="5"/>
      <c r="DW314" s="5"/>
      <c r="DX314" s="5"/>
      <c r="DY314" s="5"/>
      <c r="DZ314" s="5"/>
      <c r="EA314" s="5"/>
      <c r="EB314" s="5"/>
      <c r="EC314" s="5"/>
      <c r="ED314" s="5"/>
      <c r="EE314" s="5"/>
      <c r="EF314" s="5"/>
      <c r="EG314" s="5"/>
      <c r="EH314" s="5"/>
      <c r="EI314" s="5"/>
      <c r="EJ314" s="5"/>
      <c r="EK314" s="5"/>
      <c r="EL314" s="5"/>
      <c r="EM314" s="5"/>
      <c r="EN314" s="5"/>
      <c r="EO314" s="5"/>
      <c r="EP314" s="5"/>
      <c r="EQ314" s="5"/>
      <c r="ER314" s="5"/>
      <c r="ES314" s="5"/>
      <c r="ET314" s="5"/>
      <c r="EU314" s="5"/>
      <c r="EV314" s="5"/>
      <c r="EW314" s="5"/>
      <c r="EX314" s="5"/>
      <c r="EY314" s="5"/>
      <c r="EZ314" s="5"/>
      <c r="FA314" s="5"/>
      <c r="FB314" s="5"/>
      <c r="FC314" s="5"/>
      <c r="FD314" s="5"/>
      <c r="FE314" s="5"/>
      <c r="FF314" s="5"/>
      <c r="FG314" s="5"/>
      <c r="FH314" s="5"/>
      <c r="FI314" s="5"/>
      <c r="FJ314" s="5"/>
      <c r="FK314" s="5"/>
      <c r="FL314" s="5"/>
      <c r="FM314" s="5"/>
      <c r="FN314" s="5"/>
      <c r="FO314" s="5"/>
      <c r="FP314" s="5"/>
      <c r="FQ314" s="5"/>
      <c r="FR314" s="5"/>
      <c r="FS314" s="5"/>
      <c r="FT314" s="5"/>
      <c r="FU314" s="5"/>
      <c r="FV314" s="5"/>
      <c r="FW314" s="5"/>
      <c r="FX314" s="5"/>
      <c r="FY314" s="5"/>
      <c r="FZ314" s="5"/>
      <c r="GA314" s="5"/>
      <c r="GB314" s="5"/>
      <c r="GC314" s="5"/>
      <c r="GD314" s="5"/>
      <c r="GE314" s="5"/>
      <c r="GF314" s="5"/>
      <c r="GG314" s="5"/>
      <c r="GH314" s="5"/>
      <c r="GI314" s="5"/>
      <c r="GJ314" s="5"/>
      <c r="GK314" s="5"/>
      <c r="GL314" s="5"/>
      <c r="GM314" s="5"/>
      <c r="GN314" s="5"/>
      <c r="GO314" s="5"/>
      <c r="GP314" s="5"/>
      <c r="GQ314" s="5"/>
      <c r="GR314" s="5"/>
      <c r="GS314" s="5"/>
      <c r="GT314" s="5"/>
      <c r="GU314" s="5"/>
      <c r="GV314" s="5"/>
      <c r="GW314" s="5"/>
      <c r="GX314" s="5"/>
      <c r="GY314" s="5"/>
      <c r="GZ314" s="5"/>
      <c r="HA314" s="5"/>
      <c r="HB314" s="5"/>
      <c r="HC314" s="5"/>
      <c r="HD314" s="5"/>
      <c r="HE314" s="5"/>
      <c r="HF314" s="5"/>
      <c r="HG314" s="5"/>
      <c r="HH314" s="5"/>
      <c r="HI314" s="5"/>
      <c r="HJ314" s="5"/>
      <c r="HK314" s="5"/>
      <c r="HL314" s="5"/>
      <c r="HM314" s="5"/>
      <c r="HN314" s="5"/>
      <c r="HO314" s="5"/>
      <c r="HP314" s="5"/>
      <c r="HQ314" s="5"/>
      <c r="HR314" s="5"/>
      <c r="HS314" s="5"/>
      <c r="HT314" s="5"/>
      <c r="HU314" s="5"/>
      <c r="HV314" s="5"/>
    </row>
    <row r="315" spans="1:230" s="14" customFormat="1" ht="12.75" customHeight="1" thickBot="1">
      <c r="A315" s="104"/>
      <c r="B315" s="3308"/>
      <c r="C315" s="1478"/>
      <c r="D315" s="1478"/>
      <c r="E315" s="2278"/>
      <c r="F315" s="1141"/>
      <c r="G315" s="1126"/>
      <c r="H315" s="1126"/>
      <c r="I315" s="1126"/>
      <c r="J315" s="1126"/>
      <c r="K315" s="2396"/>
      <c r="L315" s="1126"/>
      <c r="M315" s="1575"/>
      <c r="N315" s="2378"/>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c r="BT315" s="5"/>
      <c r="BU315" s="5"/>
      <c r="BV315" s="5"/>
      <c r="BW315" s="5"/>
      <c r="BX315" s="5"/>
      <c r="BY315" s="5"/>
      <c r="BZ315" s="5"/>
      <c r="CA315" s="5"/>
      <c r="CB315" s="5"/>
      <c r="CC315" s="5"/>
      <c r="CD315" s="5"/>
      <c r="CE315" s="5"/>
      <c r="CF315" s="5"/>
      <c r="CG315" s="5"/>
      <c r="CH315" s="5"/>
      <c r="CI315" s="5"/>
      <c r="CJ315" s="5"/>
      <c r="CK315" s="5"/>
      <c r="CL315" s="5"/>
      <c r="CM315" s="5"/>
      <c r="CN315" s="5"/>
      <c r="CO315" s="5"/>
      <c r="CP315" s="5"/>
      <c r="CQ315" s="5"/>
      <c r="CR315" s="5"/>
      <c r="CS315" s="5"/>
      <c r="CT315" s="5"/>
      <c r="CU315" s="5"/>
      <c r="CV315" s="5"/>
      <c r="CW315" s="5"/>
      <c r="CX315" s="5"/>
      <c r="CY315" s="5"/>
      <c r="CZ315" s="5"/>
      <c r="DA315" s="5"/>
      <c r="DB315" s="5"/>
      <c r="DC315" s="5"/>
      <c r="DD315" s="5"/>
      <c r="DE315" s="5"/>
      <c r="DF315" s="5"/>
      <c r="DG315" s="5"/>
      <c r="DH315" s="5"/>
      <c r="DI315" s="5"/>
      <c r="DJ315" s="5"/>
      <c r="DK315" s="5"/>
      <c r="DL315" s="5"/>
      <c r="DM315" s="5"/>
      <c r="DN315" s="5"/>
      <c r="DO315" s="5"/>
      <c r="DP315" s="5"/>
      <c r="DQ315" s="5"/>
      <c r="DR315" s="5"/>
      <c r="DS315" s="5"/>
      <c r="DT315" s="5"/>
      <c r="DU315" s="5"/>
      <c r="DV315" s="5"/>
      <c r="DW315" s="5"/>
      <c r="DX315" s="5"/>
      <c r="DY315" s="5"/>
      <c r="DZ315" s="5"/>
      <c r="EA315" s="5"/>
      <c r="EB315" s="5"/>
      <c r="EC315" s="5"/>
      <c r="ED315" s="5"/>
      <c r="EE315" s="5"/>
      <c r="EF315" s="5"/>
      <c r="EG315" s="5"/>
      <c r="EH315" s="5"/>
      <c r="EI315" s="5"/>
      <c r="EJ315" s="5"/>
      <c r="EK315" s="5"/>
      <c r="EL315" s="5"/>
      <c r="EM315" s="5"/>
      <c r="EN315" s="5"/>
      <c r="EO315" s="5"/>
      <c r="EP315" s="5"/>
      <c r="EQ315" s="5"/>
      <c r="ER315" s="5"/>
      <c r="ES315" s="5"/>
      <c r="ET315" s="5"/>
      <c r="EU315" s="5"/>
      <c r="EV315" s="5"/>
      <c r="EW315" s="5"/>
      <c r="EX315" s="5"/>
      <c r="EY315" s="5"/>
      <c r="EZ315" s="5"/>
      <c r="FA315" s="5"/>
      <c r="FB315" s="5"/>
      <c r="FC315" s="5"/>
      <c r="FD315" s="5"/>
      <c r="FE315" s="5"/>
      <c r="FF315" s="5"/>
      <c r="FG315" s="5"/>
      <c r="FH315" s="5"/>
      <c r="FI315" s="5"/>
      <c r="FJ315" s="5"/>
      <c r="FK315" s="5"/>
      <c r="FL315" s="5"/>
      <c r="FM315" s="5"/>
      <c r="FN315" s="5"/>
      <c r="FO315" s="5"/>
      <c r="FP315" s="5"/>
      <c r="FQ315" s="5"/>
      <c r="FR315" s="5"/>
      <c r="FS315" s="5"/>
      <c r="FT315" s="5"/>
      <c r="FU315" s="5"/>
      <c r="FV315" s="5"/>
      <c r="FW315" s="5"/>
      <c r="FX315" s="5"/>
      <c r="FY315" s="5"/>
      <c r="FZ315" s="5"/>
      <c r="GA315" s="5"/>
      <c r="GB315" s="5"/>
      <c r="GC315" s="5"/>
      <c r="GD315" s="5"/>
      <c r="GE315" s="5"/>
      <c r="GF315" s="5"/>
      <c r="GG315" s="5"/>
      <c r="GH315" s="5"/>
      <c r="GI315" s="5"/>
      <c r="GJ315" s="5"/>
      <c r="GK315" s="5"/>
      <c r="GL315" s="5"/>
      <c r="GM315" s="5"/>
      <c r="GN315" s="5"/>
      <c r="GO315" s="5"/>
      <c r="GP315" s="5"/>
      <c r="GQ315" s="5"/>
      <c r="GR315" s="5"/>
      <c r="GS315" s="5"/>
      <c r="GT315" s="5"/>
      <c r="GU315" s="5"/>
      <c r="GV315" s="5"/>
      <c r="GW315" s="5"/>
      <c r="GX315" s="5"/>
      <c r="GY315" s="5"/>
      <c r="GZ315" s="5"/>
      <c r="HA315" s="5"/>
      <c r="HB315" s="5"/>
      <c r="HC315" s="5"/>
      <c r="HD315" s="5"/>
      <c r="HE315" s="5"/>
      <c r="HF315" s="5"/>
      <c r="HG315" s="5"/>
      <c r="HH315" s="5"/>
      <c r="HI315" s="5"/>
      <c r="HJ315" s="5"/>
      <c r="HK315" s="5"/>
      <c r="HL315" s="5"/>
      <c r="HM315" s="5"/>
      <c r="HN315" s="5"/>
      <c r="HO315" s="5"/>
      <c r="HP315" s="5"/>
      <c r="HQ315" s="5"/>
      <c r="HR315" s="5"/>
      <c r="HS315" s="5"/>
      <c r="HT315" s="5"/>
      <c r="HU315" s="5"/>
      <c r="HV315" s="5"/>
    </row>
    <row r="316" spans="1:230" s="14" customFormat="1" ht="12.75" customHeight="1" thickTop="1">
      <c r="A316" s="104"/>
      <c r="B316" s="1128" t="s">
        <v>2078</v>
      </c>
      <c r="C316" s="1129" t="s">
        <v>4495</v>
      </c>
      <c r="D316" s="1129">
        <v>45456</v>
      </c>
      <c r="E316" s="1366">
        <f>D316+11</f>
        <v>45467</v>
      </c>
      <c r="F316" s="2471" t="s">
        <v>5315</v>
      </c>
      <c r="G316" s="1125" t="s">
        <v>5049</v>
      </c>
      <c r="H316" s="1125">
        <f>H314+7</f>
        <v>45471</v>
      </c>
      <c r="I316" s="1494">
        <f>H316+22</f>
        <v>45493</v>
      </c>
      <c r="J316" s="1494">
        <f>H316+26</f>
        <v>45497</v>
      </c>
      <c r="K316" s="2395">
        <f>H316+28</f>
        <v>45499</v>
      </c>
      <c r="L316" s="1494">
        <f>H316+32</f>
        <v>45503</v>
      </c>
      <c r="M316" s="1575"/>
      <c r="N316" s="2378"/>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c r="BT316" s="5"/>
      <c r="BU316" s="5"/>
      <c r="BV316" s="5"/>
      <c r="BW316" s="5"/>
      <c r="BX316" s="5"/>
      <c r="BY316" s="5"/>
      <c r="BZ316" s="5"/>
      <c r="CA316" s="5"/>
      <c r="CB316" s="5"/>
      <c r="CC316" s="5"/>
      <c r="CD316" s="5"/>
      <c r="CE316" s="5"/>
      <c r="CF316" s="5"/>
      <c r="CG316" s="5"/>
      <c r="CH316" s="5"/>
      <c r="CI316" s="5"/>
      <c r="CJ316" s="5"/>
      <c r="CK316" s="5"/>
      <c r="CL316" s="5"/>
      <c r="CM316" s="5"/>
      <c r="CN316" s="5"/>
      <c r="CO316" s="5"/>
      <c r="CP316" s="5"/>
      <c r="CQ316" s="5"/>
      <c r="CR316" s="5"/>
      <c r="CS316" s="5"/>
      <c r="CT316" s="5"/>
      <c r="CU316" s="5"/>
      <c r="CV316" s="5"/>
      <c r="CW316" s="5"/>
      <c r="CX316" s="5"/>
      <c r="CY316" s="5"/>
      <c r="CZ316" s="5"/>
      <c r="DA316" s="5"/>
      <c r="DB316" s="5"/>
      <c r="DC316" s="5"/>
      <c r="DD316" s="5"/>
      <c r="DE316" s="5"/>
      <c r="DF316" s="5"/>
      <c r="DG316" s="5"/>
      <c r="DH316" s="5"/>
      <c r="DI316" s="5"/>
      <c r="DJ316" s="5"/>
      <c r="DK316" s="5"/>
      <c r="DL316" s="5"/>
      <c r="DM316" s="5"/>
      <c r="DN316" s="5"/>
      <c r="DO316" s="5"/>
      <c r="DP316" s="5"/>
      <c r="DQ316" s="5"/>
      <c r="DR316" s="5"/>
      <c r="DS316" s="5"/>
      <c r="DT316" s="5"/>
      <c r="DU316" s="5"/>
      <c r="DV316" s="5"/>
      <c r="DW316" s="5"/>
      <c r="DX316" s="5"/>
      <c r="DY316" s="5"/>
      <c r="DZ316" s="5"/>
      <c r="EA316" s="5"/>
      <c r="EB316" s="5"/>
      <c r="EC316" s="5"/>
      <c r="ED316" s="5"/>
      <c r="EE316" s="5"/>
      <c r="EF316" s="5"/>
      <c r="EG316" s="5"/>
      <c r="EH316" s="5"/>
      <c r="EI316" s="5"/>
      <c r="EJ316" s="5"/>
      <c r="EK316" s="5"/>
      <c r="EL316" s="5"/>
      <c r="EM316" s="5"/>
      <c r="EN316" s="5"/>
      <c r="EO316" s="5"/>
      <c r="EP316" s="5"/>
      <c r="EQ316" s="5"/>
      <c r="ER316" s="5"/>
      <c r="ES316" s="5"/>
      <c r="ET316" s="5"/>
      <c r="EU316" s="5"/>
      <c r="EV316" s="5"/>
      <c r="EW316" s="5"/>
      <c r="EX316" s="5"/>
      <c r="EY316" s="5"/>
      <c r="EZ316" s="5"/>
      <c r="FA316" s="5"/>
      <c r="FB316" s="5"/>
      <c r="FC316" s="5"/>
      <c r="FD316" s="5"/>
      <c r="FE316" s="5"/>
      <c r="FF316" s="5"/>
      <c r="FG316" s="5"/>
      <c r="FH316" s="5"/>
      <c r="FI316" s="5"/>
      <c r="FJ316" s="5"/>
      <c r="FK316" s="5"/>
      <c r="FL316" s="5"/>
      <c r="FM316" s="5"/>
      <c r="FN316" s="5"/>
      <c r="FO316" s="5"/>
      <c r="FP316" s="5"/>
      <c r="FQ316" s="5"/>
      <c r="FR316" s="5"/>
      <c r="FS316" s="5"/>
      <c r="FT316" s="5"/>
      <c r="FU316" s="5"/>
      <c r="FV316" s="5"/>
      <c r="FW316" s="5"/>
      <c r="FX316" s="5"/>
      <c r="FY316" s="5"/>
      <c r="FZ316" s="5"/>
      <c r="GA316" s="5"/>
      <c r="GB316" s="5"/>
      <c r="GC316" s="5"/>
      <c r="GD316" s="5"/>
      <c r="GE316" s="5"/>
      <c r="GF316" s="5"/>
      <c r="GG316" s="5"/>
      <c r="GH316" s="5"/>
      <c r="GI316" s="5"/>
      <c r="GJ316" s="5"/>
      <c r="GK316" s="5"/>
      <c r="GL316" s="5"/>
      <c r="GM316" s="5"/>
      <c r="GN316" s="5"/>
      <c r="GO316" s="5"/>
      <c r="GP316" s="5"/>
      <c r="GQ316" s="5"/>
      <c r="GR316" s="5"/>
      <c r="GS316" s="5"/>
      <c r="GT316" s="5"/>
      <c r="GU316" s="5"/>
      <c r="GV316" s="5"/>
      <c r="GW316" s="5"/>
      <c r="GX316" s="5"/>
      <c r="GY316" s="5"/>
      <c r="GZ316" s="5"/>
      <c r="HA316" s="5"/>
      <c r="HB316" s="5"/>
      <c r="HC316" s="5"/>
      <c r="HD316" s="5"/>
      <c r="HE316" s="5"/>
      <c r="HF316" s="5"/>
      <c r="HG316" s="5"/>
      <c r="HH316" s="5"/>
      <c r="HI316" s="5"/>
      <c r="HJ316" s="5"/>
      <c r="HK316" s="5"/>
      <c r="HL316" s="5"/>
      <c r="HM316" s="5"/>
      <c r="HN316" s="5"/>
      <c r="HO316" s="5"/>
      <c r="HP316" s="5"/>
      <c r="HQ316" s="5"/>
      <c r="HR316" s="5"/>
      <c r="HS316" s="5"/>
      <c r="HT316" s="5"/>
      <c r="HU316" s="5"/>
      <c r="HV316" s="5"/>
    </row>
    <row r="317" spans="1:230" s="14" customFormat="1" ht="12.75" customHeight="1" thickBot="1">
      <c r="A317" s="104"/>
      <c r="B317" s="1477"/>
      <c r="C317" s="1478"/>
      <c r="D317" s="1478"/>
      <c r="E317" s="2278"/>
      <c r="F317" s="1141"/>
      <c r="G317" s="1126"/>
      <c r="H317" s="1126"/>
      <c r="I317" s="1126"/>
      <c r="J317" s="1126"/>
      <c r="K317" s="2396"/>
      <c r="L317" s="1126"/>
      <c r="M317" s="1575"/>
      <c r="N317" s="2378"/>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c r="BT317" s="5"/>
      <c r="BU317" s="5"/>
      <c r="BV317" s="5"/>
      <c r="BW317" s="5"/>
      <c r="BX317" s="5"/>
      <c r="BY317" s="5"/>
      <c r="BZ317" s="5"/>
      <c r="CA317" s="5"/>
      <c r="CB317" s="5"/>
      <c r="CC317" s="5"/>
      <c r="CD317" s="5"/>
      <c r="CE317" s="5"/>
      <c r="CF317" s="5"/>
      <c r="CG317" s="5"/>
      <c r="CH317" s="5"/>
      <c r="CI317" s="5"/>
      <c r="CJ317" s="5"/>
      <c r="CK317" s="5"/>
      <c r="CL317" s="5"/>
      <c r="CM317" s="5"/>
      <c r="CN317" s="5"/>
      <c r="CO317" s="5"/>
      <c r="CP317" s="5"/>
      <c r="CQ317" s="5"/>
      <c r="CR317" s="5"/>
      <c r="CS317" s="5"/>
      <c r="CT317" s="5"/>
      <c r="CU317" s="5"/>
      <c r="CV317" s="5"/>
      <c r="CW317" s="5"/>
      <c r="CX317" s="5"/>
      <c r="CY317" s="5"/>
      <c r="CZ317" s="5"/>
      <c r="DA317" s="5"/>
      <c r="DB317" s="5"/>
      <c r="DC317" s="5"/>
      <c r="DD317" s="5"/>
      <c r="DE317" s="5"/>
      <c r="DF317" s="5"/>
      <c r="DG317" s="5"/>
      <c r="DH317" s="5"/>
      <c r="DI317" s="5"/>
      <c r="DJ317" s="5"/>
      <c r="DK317" s="5"/>
      <c r="DL317" s="5"/>
      <c r="DM317" s="5"/>
      <c r="DN317" s="5"/>
      <c r="DO317" s="5"/>
      <c r="DP317" s="5"/>
      <c r="DQ317" s="5"/>
      <c r="DR317" s="5"/>
      <c r="DS317" s="5"/>
      <c r="DT317" s="5"/>
      <c r="DU317" s="5"/>
      <c r="DV317" s="5"/>
      <c r="DW317" s="5"/>
      <c r="DX317" s="5"/>
      <c r="DY317" s="5"/>
      <c r="DZ317" s="5"/>
      <c r="EA317" s="5"/>
      <c r="EB317" s="5"/>
      <c r="EC317" s="5"/>
      <c r="ED317" s="5"/>
      <c r="EE317" s="5"/>
      <c r="EF317" s="5"/>
      <c r="EG317" s="5"/>
      <c r="EH317" s="5"/>
      <c r="EI317" s="5"/>
      <c r="EJ317" s="5"/>
      <c r="EK317" s="5"/>
      <c r="EL317" s="5"/>
      <c r="EM317" s="5"/>
      <c r="EN317" s="5"/>
      <c r="EO317" s="5"/>
      <c r="EP317" s="5"/>
      <c r="EQ317" s="5"/>
      <c r="ER317" s="5"/>
      <c r="ES317" s="5"/>
      <c r="ET317" s="5"/>
      <c r="EU317" s="5"/>
      <c r="EV317" s="5"/>
      <c r="EW317" s="5"/>
      <c r="EX317" s="5"/>
      <c r="EY317" s="5"/>
      <c r="EZ317" s="5"/>
      <c r="FA317" s="5"/>
      <c r="FB317" s="5"/>
      <c r="FC317" s="5"/>
      <c r="FD317" s="5"/>
      <c r="FE317" s="5"/>
      <c r="FF317" s="5"/>
      <c r="FG317" s="5"/>
      <c r="FH317" s="5"/>
      <c r="FI317" s="5"/>
      <c r="FJ317" s="5"/>
      <c r="FK317" s="5"/>
      <c r="FL317" s="5"/>
      <c r="FM317" s="5"/>
      <c r="FN317" s="5"/>
      <c r="FO317" s="5"/>
      <c r="FP317" s="5"/>
      <c r="FQ317" s="5"/>
      <c r="FR317" s="5"/>
      <c r="FS317" s="5"/>
      <c r="FT317" s="5"/>
      <c r="FU317" s="5"/>
      <c r="FV317" s="5"/>
      <c r="FW317" s="5"/>
      <c r="FX317" s="5"/>
      <c r="FY317" s="5"/>
      <c r="FZ317" s="5"/>
      <c r="GA317" s="5"/>
      <c r="GB317" s="5"/>
      <c r="GC317" s="5"/>
      <c r="GD317" s="5"/>
      <c r="GE317" s="5"/>
      <c r="GF317" s="5"/>
      <c r="GG317" s="5"/>
      <c r="GH317" s="5"/>
      <c r="GI317" s="5"/>
      <c r="GJ317" s="5"/>
      <c r="GK317" s="5"/>
      <c r="GL317" s="5"/>
      <c r="GM317" s="5"/>
      <c r="GN317" s="5"/>
      <c r="GO317" s="5"/>
      <c r="GP317" s="5"/>
      <c r="GQ317" s="5"/>
      <c r="GR317" s="5"/>
      <c r="GS317" s="5"/>
      <c r="GT317" s="5"/>
      <c r="GU317" s="5"/>
      <c r="GV317" s="5"/>
      <c r="GW317" s="5"/>
      <c r="GX317" s="5"/>
      <c r="GY317" s="5"/>
      <c r="GZ317" s="5"/>
      <c r="HA317" s="5"/>
      <c r="HB317" s="5"/>
      <c r="HC317" s="5"/>
      <c r="HD317" s="5"/>
      <c r="HE317" s="5"/>
      <c r="HF317" s="5"/>
      <c r="HG317" s="5"/>
      <c r="HH317" s="5"/>
      <c r="HI317" s="5"/>
      <c r="HJ317" s="5"/>
      <c r="HK317" s="5"/>
      <c r="HL317" s="5"/>
      <c r="HM317" s="5"/>
      <c r="HN317" s="5"/>
      <c r="HO317" s="5"/>
      <c r="HP317" s="5"/>
      <c r="HQ317" s="5"/>
      <c r="HR317" s="5"/>
      <c r="HS317" s="5"/>
      <c r="HT317" s="5"/>
      <c r="HU317" s="5"/>
      <c r="HV317" s="5"/>
    </row>
    <row r="318" spans="1:230" s="14" customFormat="1" ht="12.75" customHeight="1" thickTop="1">
      <c r="A318" s="104"/>
      <c r="B318" s="1128" t="s">
        <v>2155</v>
      </c>
      <c r="C318" s="1129" t="s">
        <v>4498</v>
      </c>
      <c r="D318" s="1129">
        <v>45459</v>
      </c>
      <c r="E318" s="1366">
        <f>D318+11</f>
        <v>45470</v>
      </c>
      <c r="F318" s="2779" t="s">
        <v>5324</v>
      </c>
      <c r="G318" s="1125" t="s">
        <v>5006</v>
      </c>
      <c r="H318" s="1125">
        <f>H316+7</f>
        <v>45478</v>
      </c>
      <c r="I318" s="1494">
        <f>H318+22</f>
        <v>45500</v>
      </c>
      <c r="J318" s="1494">
        <f>H318+26</f>
        <v>45504</v>
      </c>
      <c r="K318" s="2395">
        <f>H318+28</f>
        <v>45506</v>
      </c>
      <c r="L318" s="1494">
        <f>H318+32</f>
        <v>45510</v>
      </c>
      <c r="M318" s="1575"/>
      <c r="N318" s="2378"/>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c r="CG318" s="5"/>
      <c r="CH318" s="5"/>
      <c r="CI318" s="5"/>
      <c r="CJ318" s="5"/>
      <c r="CK318" s="5"/>
      <c r="CL318" s="5"/>
      <c r="CM318" s="5"/>
      <c r="CN318" s="5"/>
      <c r="CO318" s="5"/>
      <c r="CP318" s="5"/>
      <c r="CQ318" s="5"/>
      <c r="CR318" s="5"/>
      <c r="CS318" s="5"/>
      <c r="CT318" s="5"/>
      <c r="CU318" s="5"/>
      <c r="CV318" s="5"/>
      <c r="CW318" s="5"/>
      <c r="CX318" s="5"/>
      <c r="CY318" s="5"/>
      <c r="CZ318" s="5"/>
      <c r="DA318" s="5"/>
      <c r="DB318" s="5"/>
      <c r="DC318" s="5"/>
      <c r="DD318" s="5"/>
      <c r="DE318" s="5"/>
      <c r="DF318" s="5"/>
      <c r="DG318" s="5"/>
      <c r="DH318" s="5"/>
      <c r="DI318" s="5"/>
      <c r="DJ318" s="5"/>
      <c r="DK318" s="5"/>
      <c r="DL318" s="5"/>
      <c r="DM318" s="5"/>
      <c r="DN318" s="5"/>
      <c r="DO318" s="5"/>
      <c r="DP318" s="5"/>
      <c r="DQ318" s="5"/>
      <c r="DR318" s="5"/>
      <c r="DS318" s="5"/>
      <c r="DT318" s="5"/>
      <c r="DU318" s="5"/>
      <c r="DV318" s="5"/>
      <c r="DW318" s="5"/>
      <c r="DX318" s="5"/>
      <c r="DY318" s="5"/>
      <c r="DZ318" s="5"/>
      <c r="EA318" s="5"/>
      <c r="EB318" s="5"/>
      <c r="EC318" s="5"/>
      <c r="ED318" s="5"/>
      <c r="EE318" s="5"/>
      <c r="EF318" s="5"/>
      <c r="EG318" s="5"/>
      <c r="EH318" s="5"/>
      <c r="EI318" s="5"/>
      <c r="EJ318" s="5"/>
      <c r="EK318" s="5"/>
      <c r="EL318" s="5"/>
      <c r="EM318" s="5"/>
      <c r="EN318" s="5"/>
      <c r="EO318" s="5"/>
      <c r="EP318" s="5"/>
      <c r="EQ318" s="5"/>
      <c r="ER318" s="5"/>
      <c r="ES318" s="5"/>
      <c r="ET318" s="5"/>
      <c r="EU318" s="5"/>
      <c r="EV318" s="5"/>
      <c r="EW318" s="5"/>
      <c r="EX318" s="5"/>
      <c r="EY318" s="5"/>
      <c r="EZ318" s="5"/>
      <c r="FA318" s="5"/>
      <c r="FB318" s="5"/>
      <c r="FC318" s="5"/>
      <c r="FD318" s="5"/>
      <c r="FE318" s="5"/>
      <c r="FF318" s="5"/>
      <c r="FG318" s="5"/>
      <c r="FH318" s="5"/>
      <c r="FI318" s="5"/>
      <c r="FJ318" s="5"/>
      <c r="FK318" s="5"/>
      <c r="FL318" s="5"/>
      <c r="FM318" s="5"/>
      <c r="FN318" s="5"/>
      <c r="FO318" s="5"/>
      <c r="FP318" s="5"/>
      <c r="FQ318" s="5"/>
      <c r="FR318" s="5"/>
      <c r="FS318" s="5"/>
      <c r="FT318" s="5"/>
      <c r="FU318" s="5"/>
      <c r="FV318" s="5"/>
      <c r="FW318" s="5"/>
      <c r="FX318" s="5"/>
      <c r="FY318" s="5"/>
      <c r="FZ318" s="5"/>
      <c r="GA318" s="5"/>
      <c r="GB318" s="5"/>
      <c r="GC318" s="5"/>
      <c r="GD318" s="5"/>
      <c r="GE318" s="5"/>
      <c r="GF318" s="5"/>
      <c r="GG318" s="5"/>
      <c r="GH318" s="5"/>
      <c r="GI318" s="5"/>
      <c r="GJ318" s="5"/>
      <c r="GK318" s="5"/>
      <c r="GL318" s="5"/>
      <c r="GM318" s="5"/>
      <c r="GN318" s="5"/>
      <c r="GO318" s="5"/>
      <c r="GP318" s="5"/>
      <c r="GQ318" s="5"/>
      <c r="GR318" s="5"/>
      <c r="GS318" s="5"/>
      <c r="GT318" s="5"/>
      <c r="GU318" s="5"/>
      <c r="GV318" s="5"/>
      <c r="GW318" s="5"/>
      <c r="GX318" s="5"/>
      <c r="GY318" s="5"/>
      <c r="GZ318" s="5"/>
      <c r="HA318" s="5"/>
      <c r="HB318" s="5"/>
      <c r="HC318" s="5"/>
      <c r="HD318" s="5"/>
      <c r="HE318" s="5"/>
      <c r="HF318" s="5"/>
      <c r="HG318" s="5"/>
      <c r="HH318" s="5"/>
      <c r="HI318" s="5"/>
      <c r="HJ318" s="5"/>
      <c r="HK318" s="5"/>
      <c r="HL318" s="5"/>
      <c r="HM318" s="5"/>
      <c r="HN318" s="5"/>
      <c r="HO318" s="5"/>
      <c r="HP318" s="5"/>
      <c r="HQ318" s="5"/>
      <c r="HR318" s="5"/>
      <c r="HS318" s="5"/>
      <c r="HT318" s="5"/>
      <c r="HU318" s="5"/>
      <c r="HV318" s="5"/>
    </row>
    <row r="319" spans="1:230" s="14" customFormat="1" ht="12.75" customHeight="1" thickBot="1">
      <c r="A319" s="104"/>
      <c r="B319" s="1477"/>
      <c r="C319" s="1478"/>
      <c r="D319" s="1478"/>
      <c r="E319" s="2278"/>
      <c r="F319" s="3078"/>
      <c r="G319" s="1126"/>
      <c r="H319" s="1126"/>
      <c r="I319" s="1126"/>
      <c r="J319" s="1126"/>
      <c r="K319" s="2396"/>
      <c r="L319" s="1126"/>
      <c r="M319" s="1575"/>
      <c r="N319" s="2378"/>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c r="BT319" s="5"/>
      <c r="BU319" s="5"/>
      <c r="BV319" s="5"/>
      <c r="BW319" s="5"/>
      <c r="BX319" s="5"/>
      <c r="BY319" s="5"/>
      <c r="BZ319" s="5"/>
      <c r="CA319" s="5"/>
      <c r="CB319" s="5"/>
      <c r="CC319" s="5"/>
      <c r="CD319" s="5"/>
      <c r="CE319" s="5"/>
      <c r="CF319" s="5"/>
      <c r="CG319" s="5"/>
      <c r="CH319" s="5"/>
      <c r="CI319" s="5"/>
      <c r="CJ319" s="5"/>
      <c r="CK319" s="5"/>
      <c r="CL319" s="5"/>
      <c r="CM319" s="5"/>
      <c r="CN319" s="5"/>
      <c r="CO319" s="5"/>
      <c r="CP319" s="5"/>
      <c r="CQ319" s="5"/>
      <c r="CR319" s="5"/>
      <c r="CS319" s="5"/>
      <c r="CT319" s="5"/>
      <c r="CU319" s="5"/>
      <c r="CV319" s="5"/>
      <c r="CW319" s="5"/>
      <c r="CX319" s="5"/>
      <c r="CY319" s="5"/>
      <c r="CZ319" s="5"/>
      <c r="DA319" s="5"/>
      <c r="DB319" s="5"/>
      <c r="DC319" s="5"/>
      <c r="DD319" s="5"/>
      <c r="DE319" s="5"/>
      <c r="DF319" s="5"/>
      <c r="DG319" s="5"/>
      <c r="DH319" s="5"/>
      <c r="DI319" s="5"/>
      <c r="DJ319" s="5"/>
      <c r="DK319" s="5"/>
      <c r="DL319" s="5"/>
      <c r="DM319" s="5"/>
      <c r="DN319" s="5"/>
      <c r="DO319" s="5"/>
      <c r="DP319" s="5"/>
      <c r="DQ319" s="5"/>
      <c r="DR319" s="5"/>
      <c r="DS319" s="5"/>
      <c r="DT319" s="5"/>
      <c r="DU319" s="5"/>
      <c r="DV319" s="5"/>
      <c r="DW319" s="5"/>
      <c r="DX319" s="5"/>
      <c r="DY319" s="5"/>
      <c r="DZ319" s="5"/>
      <c r="EA319" s="5"/>
      <c r="EB319" s="5"/>
      <c r="EC319" s="5"/>
      <c r="ED319" s="5"/>
      <c r="EE319" s="5"/>
      <c r="EF319" s="5"/>
      <c r="EG319" s="5"/>
      <c r="EH319" s="5"/>
      <c r="EI319" s="5"/>
      <c r="EJ319" s="5"/>
      <c r="EK319" s="5"/>
      <c r="EL319" s="5"/>
      <c r="EM319" s="5"/>
      <c r="EN319" s="5"/>
      <c r="EO319" s="5"/>
      <c r="EP319" s="5"/>
      <c r="EQ319" s="5"/>
      <c r="ER319" s="5"/>
      <c r="ES319" s="5"/>
      <c r="ET319" s="5"/>
      <c r="EU319" s="5"/>
      <c r="EV319" s="5"/>
      <c r="EW319" s="5"/>
      <c r="EX319" s="5"/>
      <c r="EY319" s="5"/>
      <c r="EZ319" s="5"/>
      <c r="FA319" s="5"/>
      <c r="FB319" s="5"/>
      <c r="FC319" s="5"/>
      <c r="FD319" s="5"/>
      <c r="FE319" s="5"/>
      <c r="FF319" s="5"/>
      <c r="FG319" s="5"/>
      <c r="FH319" s="5"/>
      <c r="FI319" s="5"/>
      <c r="FJ319" s="5"/>
      <c r="FK319" s="5"/>
      <c r="FL319" s="5"/>
      <c r="FM319" s="5"/>
      <c r="FN319" s="5"/>
      <c r="FO319" s="5"/>
      <c r="FP319" s="5"/>
      <c r="FQ319" s="5"/>
      <c r="FR319" s="5"/>
      <c r="FS319" s="5"/>
      <c r="FT319" s="5"/>
      <c r="FU319" s="5"/>
      <c r="FV319" s="5"/>
      <c r="FW319" s="5"/>
      <c r="FX319" s="5"/>
      <c r="FY319" s="5"/>
      <c r="FZ319" s="5"/>
      <c r="GA319" s="5"/>
      <c r="GB319" s="5"/>
      <c r="GC319" s="5"/>
      <c r="GD319" s="5"/>
      <c r="GE319" s="5"/>
      <c r="GF319" s="5"/>
      <c r="GG319" s="5"/>
      <c r="GH319" s="5"/>
      <c r="GI319" s="5"/>
      <c r="GJ319" s="5"/>
      <c r="GK319" s="5"/>
      <c r="GL319" s="5"/>
      <c r="GM319" s="5"/>
      <c r="GN319" s="5"/>
      <c r="GO319" s="5"/>
      <c r="GP319" s="5"/>
      <c r="GQ319" s="5"/>
      <c r="GR319" s="5"/>
      <c r="GS319" s="5"/>
      <c r="GT319" s="5"/>
      <c r="GU319" s="5"/>
      <c r="GV319" s="5"/>
      <c r="GW319" s="5"/>
      <c r="GX319" s="5"/>
      <c r="GY319" s="5"/>
      <c r="GZ319" s="5"/>
      <c r="HA319" s="5"/>
      <c r="HB319" s="5"/>
      <c r="HC319" s="5"/>
      <c r="HD319" s="5"/>
      <c r="HE319" s="5"/>
      <c r="HF319" s="5"/>
      <c r="HG319" s="5"/>
      <c r="HH319" s="5"/>
      <c r="HI319" s="5"/>
      <c r="HJ319" s="5"/>
      <c r="HK319" s="5"/>
      <c r="HL319" s="5"/>
      <c r="HM319" s="5"/>
      <c r="HN319" s="5"/>
      <c r="HO319" s="5"/>
      <c r="HP319" s="5"/>
      <c r="HQ319" s="5"/>
      <c r="HR319" s="5"/>
      <c r="HS319" s="5"/>
      <c r="HT319" s="5"/>
      <c r="HU319" s="5"/>
      <c r="HV319" s="5"/>
    </row>
    <row r="320" spans="1:230" s="14" customFormat="1" ht="12.75" customHeight="1" thickTop="1">
      <c r="A320" s="104"/>
      <c r="B320" s="1128" t="s">
        <v>2183</v>
      </c>
      <c r="C320" s="1129" t="s">
        <v>4501</v>
      </c>
      <c r="D320" s="1129">
        <v>45467</v>
      </c>
      <c r="E320" s="1366">
        <f>D320+11</f>
        <v>45478</v>
      </c>
      <c r="F320" s="2779" t="s">
        <v>5312</v>
      </c>
      <c r="G320" s="1125" t="s">
        <v>4985</v>
      </c>
      <c r="H320" s="1125">
        <f>H318+7</f>
        <v>45485</v>
      </c>
      <c r="I320" s="1494">
        <f>H320+22</f>
        <v>45507</v>
      </c>
      <c r="J320" s="1494">
        <f>H320+26</f>
        <v>45511</v>
      </c>
      <c r="K320" s="2395">
        <f>H320+28</f>
        <v>45513</v>
      </c>
      <c r="L320" s="1494">
        <f>H320+32</f>
        <v>45517</v>
      </c>
      <c r="M320" s="1575"/>
      <c r="N320" s="2378"/>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c r="BT320" s="5"/>
      <c r="BU320" s="5"/>
      <c r="BV320" s="5"/>
      <c r="BW320" s="5"/>
      <c r="BX320" s="5"/>
      <c r="BY320" s="5"/>
      <c r="BZ320" s="5"/>
      <c r="CA320" s="5"/>
      <c r="CB320" s="5"/>
      <c r="CC320" s="5"/>
      <c r="CD320" s="5"/>
      <c r="CE320" s="5"/>
      <c r="CF320" s="5"/>
      <c r="CG320" s="5"/>
      <c r="CH320" s="5"/>
      <c r="CI320" s="5"/>
      <c r="CJ320" s="5"/>
      <c r="CK320" s="5"/>
      <c r="CL320" s="5"/>
      <c r="CM320" s="5"/>
      <c r="CN320" s="5"/>
      <c r="CO320" s="5"/>
      <c r="CP320" s="5"/>
      <c r="CQ320" s="5"/>
      <c r="CR320" s="5"/>
      <c r="CS320" s="5"/>
      <c r="CT320" s="5"/>
      <c r="CU320" s="5"/>
      <c r="CV320" s="5"/>
      <c r="CW320" s="5"/>
      <c r="CX320" s="5"/>
      <c r="CY320" s="5"/>
      <c r="CZ320" s="5"/>
      <c r="DA320" s="5"/>
      <c r="DB320" s="5"/>
      <c r="DC320" s="5"/>
      <c r="DD320" s="5"/>
      <c r="DE320" s="5"/>
      <c r="DF320" s="5"/>
      <c r="DG320" s="5"/>
      <c r="DH320" s="5"/>
      <c r="DI320" s="5"/>
      <c r="DJ320" s="5"/>
      <c r="DK320" s="5"/>
      <c r="DL320" s="5"/>
      <c r="DM320" s="5"/>
      <c r="DN320" s="5"/>
      <c r="DO320" s="5"/>
      <c r="DP320" s="5"/>
      <c r="DQ320" s="5"/>
      <c r="DR320" s="5"/>
      <c r="DS320" s="5"/>
      <c r="DT320" s="5"/>
      <c r="DU320" s="5"/>
      <c r="DV320" s="5"/>
      <c r="DW320" s="5"/>
      <c r="DX320" s="5"/>
      <c r="DY320" s="5"/>
      <c r="DZ320" s="5"/>
      <c r="EA320" s="5"/>
      <c r="EB320" s="5"/>
      <c r="EC320" s="5"/>
      <c r="ED320" s="5"/>
      <c r="EE320" s="5"/>
      <c r="EF320" s="5"/>
      <c r="EG320" s="5"/>
      <c r="EH320" s="5"/>
      <c r="EI320" s="5"/>
      <c r="EJ320" s="5"/>
      <c r="EK320" s="5"/>
      <c r="EL320" s="5"/>
      <c r="EM320" s="5"/>
      <c r="EN320" s="5"/>
      <c r="EO320" s="5"/>
      <c r="EP320" s="5"/>
      <c r="EQ320" s="5"/>
      <c r="ER320" s="5"/>
      <c r="ES320" s="5"/>
      <c r="ET320" s="5"/>
      <c r="EU320" s="5"/>
      <c r="EV320" s="5"/>
      <c r="EW320" s="5"/>
      <c r="EX320" s="5"/>
      <c r="EY320" s="5"/>
      <c r="EZ320" s="5"/>
      <c r="FA320" s="5"/>
      <c r="FB320" s="5"/>
      <c r="FC320" s="5"/>
      <c r="FD320" s="5"/>
      <c r="FE320" s="5"/>
      <c r="FF320" s="5"/>
      <c r="FG320" s="5"/>
      <c r="FH320" s="5"/>
      <c r="FI320" s="5"/>
      <c r="FJ320" s="5"/>
      <c r="FK320" s="5"/>
      <c r="FL320" s="5"/>
      <c r="FM320" s="5"/>
      <c r="FN320" s="5"/>
      <c r="FO320" s="5"/>
      <c r="FP320" s="5"/>
      <c r="FQ320" s="5"/>
      <c r="FR320" s="5"/>
      <c r="FS320" s="5"/>
      <c r="FT320" s="5"/>
      <c r="FU320" s="5"/>
      <c r="FV320" s="5"/>
      <c r="FW320" s="5"/>
      <c r="FX320" s="5"/>
      <c r="FY320" s="5"/>
      <c r="FZ320" s="5"/>
      <c r="GA320" s="5"/>
      <c r="GB320" s="5"/>
      <c r="GC320" s="5"/>
      <c r="GD320" s="5"/>
      <c r="GE320" s="5"/>
      <c r="GF320" s="5"/>
      <c r="GG320" s="5"/>
      <c r="GH320" s="5"/>
      <c r="GI320" s="5"/>
      <c r="GJ320" s="5"/>
      <c r="GK320" s="5"/>
      <c r="GL320" s="5"/>
      <c r="GM320" s="5"/>
      <c r="GN320" s="5"/>
      <c r="GO320" s="5"/>
      <c r="GP320" s="5"/>
      <c r="GQ320" s="5"/>
      <c r="GR320" s="5"/>
      <c r="GS320" s="5"/>
      <c r="GT320" s="5"/>
      <c r="GU320" s="5"/>
      <c r="GV320" s="5"/>
      <c r="GW320" s="5"/>
      <c r="GX320" s="5"/>
      <c r="GY320" s="5"/>
      <c r="GZ320" s="5"/>
      <c r="HA320" s="5"/>
      <c r="HB320" s="5"/>
      <c r="HC320" s="5"/>
      <c r="HD320" s="5"/>
      <c r="HE320" s="5"/>
      <c r="HF320" s="5"/>
      <c r="HG320" s="5"/>
      <c r="HH320" s="5"/>
      <c r="HI320" s="5"/>
      <c r="HJ320" s="5"/>
      <c r="HK320" s="5"/>
      <c r="HL320" s="5"/>
      <c r="HM320" s="5"/>
      <c r="HN320" s="5"/>
      <c r="HO320" s="5"/>
      <c r="HP320" s="5"/>
      <c r="HQ320" s="5"/>
      <c r="HR320" s="5"/>
      <c r="HS320" s="5"/>
      <c r="HT320" s="5"/>
      <c r="HU320" s="5"/>
      <c r="HV320" s="5"/>
    </row>
    <row r="321" spans="1:230" s="14" customFormat="1" ht="12.75" customHeight="1" thickBot="1">
      <c r="A321" s="104"/>
      <c r="B321" s="1477"/>
      <c r="C321" s="1478"/>
      <c r="D321" s="1478"/>
      <c r="E321" s="2278"/>
      <c r="F321" s="3078"/>
      <c r="G321" s="1126"/>
      <c r="H321" s="1126"/>
      <c r="I321" s="1126"/>
      <c r="J321" s="1126"/>
      <c r="K321" s="2396"/>
      <c r="L321" s="1126"/>
      <c r="M321" s="1575"/>
      <c r="N321" s="2378"/>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c r="CA321" s="5"/>
      <c r="CB321" s="5"/>
      <c r="CC321" s="5"/>
      <c r="CD321" s="5"/>
      <c r="CE321" s="5"/>
      <c r="CF321" s="5"/>
      <c r="CG321" s="5"/>
      <c r="CH321" s="5"/>
      <c r="CI321" s="5"/>
      <c r="CJ321" s="5"/>
      <c r="CK321" s="5"/>
      <c r="CL321" s="5"/>
      <c r="CM321" s="5"/>
      <c r="CN321" s="5"/>
      <c r="CO321" s="5"/>
      <c r="CP321" s="5"/>
      <c r="CQ321" s="5"/>
      <c r="CR321" s="5"/>
      <c r="CS321" s="5"/>
      <c r="CT321" s="5"/>
      <c r="CU321" s="5"/>
      <c r="CV321" s="5"/>
      <c r="CW321" s="5"/>
      <c r="CX321" s="5"/>
      <c r="CY321" s="5"/>
      <c r="CZ321" s="5"/>
      <c r="DA321" s="5"/>
      <c r="DB321" s="5"/>
      <c r="DC321" s="5"/>
      <c r="DD321" s="5"/>
      <c r="DE321" s="5"/>
      <c r="DF321" s="5"/>
      <c r="DG321" s="5"/>
      <c r="DH321" s="5"/>
      <c r="DI321" s="5"/>
      <c r="DJ321" s="5"/>
      <c r="DK321" s="5"/>
      <c r="DL321" s="5"/>
      <c r="DM321" s="5"/>
      <c r="DN321" s="5"/>
      <c r="DO321" s="5"/>
      <c r="DP321" s="5"/>
      <c r="DQ321" s="5"/>
      <c r="DR321" s="5"/>
      <c r="DS321" s="5"/>
      <c r="DT321" s="5"/>
      <c r="DU321" s="5"/>
      <c r="DV321" s="5"/>
      <c r="DW321" s="5"/>
      <c r="DX321" s="5"/>
      <c r="DY321" s="5"/>
      <c r="DZ321" s="5"/>
      <c r="EA321" s="5"/>
      <c r="EB321" s="5"/>
      <c r="EC321" s="5"/>
      <c r="ED321" s="5"/>
      <c r="EE321" s="5"/>
      <c r="EF321" s="5"/>
      <c r="EG321" s="5"/>
      <c r="EH321" s="5"/>
      <c r="EI321" s="5"/>
      <c r="EJ321" s="5"/>
      <c r="EK321" s="5"/>
      <c r="EL321" s="5"/>
      <c r="EM321" s="5"/>
      <c r="EN321" s="5"/>
      <c r="EO321" s="5"/>
      <c r="EP321" s="5"/>
      <c r="EQ321" s="5"/>
      <c r="ER321" s="5"/>
      <c r="ES321" s="5"/>
      <c r="ET321" s="5"/>
      <c r="EU321" s="5"/>
      <c r="EV321" s="5"/>
      <c r="EW321" s="5"/>
      <c r="EX321" s="5"/>
      <c r="EY321" s="5"/>
      <c r="EZ321" s="5"/>
      <c r="FA321" s="5"/>
      <c r="FB321" s="5"/>
      <c r="FC321" s="5"/>
      <c r="FD321" s="5"/>
      <c r="FE321" s="5"/>
      <c r="FF321" s="5"/>
      <c r="FG321" s="5"/>
      <c r="FH321" s="5"/>
      <c r="FI321" s="5"/>
      <c r="FJ321" s="5"/>
      <c r="FK321" s="5"/>
      <c r="FL321" s="5"/>
      <c r="FM321" s="5"/>
      <c r="FN321" s="5"/>
      <c r="FO321" s="5"/>
      <c r="FP321" s="5"/>
      <c r="FQ321" s="5"/>
      <c r="FR321" s="5"/>
      <c r="FS321" s="5"/>
      <c r="FT321" s="5"/>
      <c r="FU321" s="5"/>
      <c r="FV321" s="5"/>
      <c r="FW321" s="5"/>
      <c r="FX321" s="5"/>
      <c r="FY321" s="5"/>
      <c r="FZ321" s="5"/>
      <c r="GA321" s="5"/>
      <c r="GB321" s="5"/>
      <c r="GC321" s="5"/>
      <c r="GD321" s="5"/>
      <c r="GE321" s="5"/>
      <c r="GF321" s="5"/>
      <c r="GG321" s="5"/>
      <c r="GH321" s="5"/>
      <c r="GI321" s="5"/>
      <c r="GJ321" s="5"/>
      <c r="GK321" s="5"/>
      <c r="GL321" s="5"/>
      <c r="GM321" s="5"/>
      <c r="GN321" s="5"/>
      <c r="GO321" s="5"/>
      <c r="GP321" s="5"/>
      <c r="GQ321" s="5"/>
      <c r="GR321" s="5"/>
      <c r="GS321" s="5"/>
      <c r="GT321" s="5"/>
      <c r="GU321" s="5"/>
      <c r="GV321" s="5"/>
      <c r="GW321" s="5"/>
      <c r="GX321" s="5"/>
      <c r="GY321" s="5"/>
      <c r="GZ321" s="5"/>
      <c r="HA321" s="5"/>
      <c r="HB321" s="5"/>
      <c r="HC321" s="5"/>
      <c r="HD321" s="5"/>
      <c r="HE321" s="5"/>
      <c r="HF321" s="5"/>
      <c r="HG321" s="5"/>
      <c r="HH321" s="5"/>
      <c r="HI321" s="5"/>
      <c r="HJ321" s="5"/>
      <c r="HK321" s="5"/>
      <c r="HL321" s="5"/>
      <c r="HM321" s="5"/>
      <c r="HN321" s="5"/>
      <c r="HO321" s="5"/>
      <c r="HP321" s="5"/>
      <c r="HQ321" s="5"/>
      <c r="HR321" s="5"/>
      <c r="HS321" s="5"/>
      <c r="HT321" s="5"/>
      <c r="HU321" s="5"/>
      <c r="HV321" s="5"/>
    </row>
    <row r="322" spans="1:230" s="14" customFormat="1" ht="12.75" customHeight="1" thickTop="1">
      <c r="A322" s="104"/>
      <c r="B322" s="1128" t="s">
        <v>1426</v>
      </c>
      <c r="C322" s="1129" t="s">
        <v>4504</v>
      </c>
      <c r="D322" s="1649">
        <v>45469</v>
      </c>
      <c r="E322" s="1377" t="s">
        <v>2159</v>
      </c>
      <c r="F322" s="2779" t="s">
        <v>5318</v>
      </c>
      <c r="G322" s="1125" t="s">
        <v>5028</v>
      </c>
      <c r="H322" s="1125">
        <f>H320+7</f>
        <v>45492</v>
      </c>
      <c r="I322" s="1494">
        <f>H322+22</f>
        <v>45514</v>
      </c>
      <c r="J322" s="1494">
        <f>H322+26</f>
        <v>45518</v>
      </c>
      <c r="K322" s="2395">
        <f>H322+28</f>
        <v>45520</v>
      </c>
      <c r="L322" s="1494">
        <f>H322+32</f>
        <v>45524</v>
      </c>
      <c r="M322" s="1575"/>
      <c r="N322" s="2378"/>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5"/>
      <c r="BB322" s="5"/>
      <c r="BC322" s="5"/>
      <c r="BD322" s="5"/>
      <c r="BE322" s="5"/>
      <c r="BF322" s="5"/>
      <c r="BG322" s="5"/>
      <c r="BH322" s="5"/>
      <c r="BI322" s="5"/>
      <c r="BJ322" s="5"/>
      <c r="BK322" s="5"/>
      <c r="BL322" s="5"/>
      <c r="BM322" s="5"/>
      <c r="BN322" s="5"/>
      <c r="BO322" s="5"/>
      <c r="BP322" s="5"/>
      <c r="BQ322" s="5"/>
      <c r="BR322" s="5"/>
      <c r="BS322" s="5"/>
      <c r="BT322" s="5"/>
      <c r="BU322" s="5"/>
      <c r="BV322" s="5"/>
      <c r="BW322" s="5"/>
      <c r="BX322" s="5"/>
      <c r="BY322" s="5"/>
      <c r="BZ322" s="5"/>
      <c r="CA322" s="5"/>
      <c r="CB322" s="5"/>
      <c r="CC322" s="5"/>
      <c r="CD322" s="5"/>
      <c r="CE322" s="5"/>
      <c r="CF322" s="5"/>
      <c r="CG322" s="5"/>
      <c r="CH322" s="5"/>
      <c r="CI322" s="5"/>
      <c r="CJ322" s="5"/>
      <c r="CK322" s="5"/>
      <c r="CL322" s="5"/>
      <c r="CM322" s="5"/>
      <c r="CN322" s="5"/>
      <c r="CO322" s="5"/>
      <c r="CP322" s="5"/>
      <c r="CQ322" s="5"/>
      <c r="CR322" s="5"/>
      <c r="CS322" s="5"/>
      <c r="CT322" s="5"/>
      <c r="CU322" s="5"/>
      <c r="CV322" s="5"/>
      <c r="CW322" s="5"/>
      <c r="CX322" s="5"/>
      <c r="CY322" s="5"/>
      <c r="CZ322" s="5"/>
      <c r="DA322" s="5"/>
      <c r="DB322" s="5"/>
      <c r="DC322" s="5"/>
      <c r="DD322" s="5"/>
      <c r="DE322" s="5"/>
      <c r="DF322" s="5"/>
      <c r="DG322" s="5"/>
      <c r="DH322" s="5"/>
      <c r="DI322" s="5"/>
      <c r="DJ322" s="5"/>
      <c r="DK322" s="5"/>
      <c r="DL322" s="5"/>
      <c r="DM322" s="5"/>
      <c r="DN322" s="5"/>
      <c r="DO322" s="5"/>
      <c r="DP322" s="5"/>
      <c r="DQ322" s="5"/>
      <c r="DR322" s="5"/>
      <c r="DS322" s="5"/>
      <c r="DT322" s="5"/>
      <c r="DU322" s="5"/>
      <c r="DV322" s="5"/>
      <c r="DW322" s="5"/>
      <c r="DX322" s="5"/>
      <c r="DY322" s="5"/>
      <c r="DZ322" s="5"/>
      <c r="EA322" s="5"/>
      <c r="EB322" s="5"/>
      <c r="EC322" s="5"/>
      <c r="ED322" s="5"/>
      <c r="EE322" s="5"/>
      <c r="EF322" s="5"/>
      <c r="EG322" s="5"/>
      <c r="EH322" s="5"/>
      <c r="EI322" s="5"/>
      <c r="EJ322" s="5"/>
      <c r="EK322" s="5"/>
      <c r="EL322" s="5"/>
      <c r="EM322" s="5"/>
      <c r="EN322" s="5"/>
      <c r="EO322" s="5"/>
      <c r="EP322" s="5"/>
      <c r="EQ322" s="5"/>
      <c r="ER322" s="5"/>
      <c r="ES322" s="5"/>
      <c r="ET322" s="5"/>
      <c r="EU322" s="5"/>
      <c r="EV322" s="5"/>
      <c r="EW322" s="5"/>
      <c r="EX322" s="5"/>
      <c r="EY322" s="5"/>
      <c r="EZ322" s="5"/>
      <c r="FA322" s="5"/>
      <c r="FB322" s="5"/>
      <c r="FC322" s="5"/>
      <c r="FD322" s="5"/>
      <c r="FE322" s="5"/>
      <c r="FF322" s="5"/>
      <c r="FG322" s="5"/>
      <c r="FH322" s="5"/>
      <c r="FI322" s="5"/>
      <c r="FJ322" s="5"/>
      <c r="FK322" s="5"/>
      <c r="FL322" s="5"/>
      <c r="FM322" s="5"/>
      <c r="FN322" s="5"/>
      <c r="FO322" s="5"/>
      <c r="FP322" s="5"/>
      <c r="FQ322" s="5"/>
      <c r="FR322" s="5"/>
      <c r="FS322" s="5"/>
      <c r="FT322" s="5"/>
      <c r="FU322" s="5"/>
      <c r="FV322" s="5"/>
      <c r="FW322" s="5"/>
      <c r="FX322" s="5"/>
      <c r="FY322" s="5"/>
      <c r="FZ322" s="5"/>
      <c r="GA322" s="5"/>
      <c r="GB322" s="5"/>
      <c r="GC322" s="5"/>
      <c r="GD322" s="5"/>
      <c r="GE322" s="5"/>
      <c r="GF322" s="5"/>
      <c r="GG322" s="5"/>
      <c r="GH322" s="5"/>
      <c r="GI322" s="5"/>
      <c r="GJ322" s="5"/>
      <c r="GK322" s="5"/>
      <c r="GL322" s="5"/>
      <c r="GM322" s="5"/>
      <c r="GN322" s="5"/>
      <c r="GO322" s="5"/>
      <c r="GP322" s="5"/>
      <c r="GQ322" s="5"/>
      <c r="GR322" s="5"/>
      <c r="GS322" s="5"/>
      <c r="GT322" s="5"/>
      <c r="GU322" s="5"/>
      <c r="GV322" s="5"/>
      <c r="GW322" s="5"/>
      <c r="GX322" s="5"/>
      <c r="GY322" s="5"/>
      <c r="GZ322" s="5"/>
      <c r="HA322" s="5"/>
      <c r="HB322" s="5"/>
      <c r="HC322" s="5"/>
      <c r="HD322" s="5"/>
      <c r="HE322" s="5"/>
      <c r="HF322" s="5"/>
      <c r="HG322" s="5"/>
      <c r="HH322" s="5"/>
      <c r="HI322" s="5"/>
      <c r="HJ322" s="5"/>
      <c r="HK322" s="5"/>
      <c r="HL322" s="5"/>
      <c r="HM322" s="5"/>
      <c r="HN322" s="5"/>
      <c r="HO322" s="5"/>
      <c r="HP322" s="5"/>
      <c r="HQ322" s="5"/>
      <c r="HR322" s="5"/>
      <c r="HS322" s="5"/>
      <c r="HT322" s="5"/>
      <c r="HU322" s="5"/>
      <c r="HV322" s="5"/>
    </row>
    <row r="323" spans="1:230" s="14" customFormat="1" ht="12.75" customHeight="1" thickBot="1">
      <c r="A323" s="104"/>
      <c r="B323" s="3720"/>
      <c r="C323" s="3721"/>
      <c r="D323" s="3721"/>
      <c r="E323" s="1664"/>
      <c r="F323" s="3078"/>
      <c r="G323" s="1126"/>
      <c r="H323" s="1126"/>
      <c r="I323" s="1126"/>
      <c r="J323" s="1126"/>
      <c r="K323" s="2396"/>
      <c r="L323" s="1126"/>
      <c r="M323" s="1575"/>
      <c r="N323" s="2378"/>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c r="CG323" s="5"/>
      <c r="CH323" s="5"/>
      <c r="CI323" s="5"/>
      <c r="CJ323" s="5"/>
      <c r="CK323" s="5"/>
      <c r="CL323" s="5"/>
      <c r="CM323" s="5"/>
      <c r="CN323" s="5"/>
      <c r="CO323" s="5"/>
      <c r="CP323" s="5"/>
      <c r="CQ323" s="5"/>
      <c r="CR323" s="5"/>
      <c r="CS323" s="5"/>
      <c r="CT323" s="5"/>
      <c r="CU323" s="5"/>
      <c r="CV323" s="5"/>
      <c r="CW323" s="5"/>
      <c r="CX323" s="5"/>
      <c r="CY323" s="5"/>
      <c r="CZ323" s="5"/>
      <c r="DA323" s="5"/>
      <c r="DB323" s="5"/>
      <c r="DC323" s="5"/>
      <c r="DD323" s="5"/>
      <c r="DE323" s="5"/>
      <c r="DF323" s="5"/>
      <c r="DG323" s="5"/>
      <c r="DH323" s="5"/>
      <c r="DI323" s="5"/>
      <c r="DJ323" s="5"/>
      <c r="DK323" s="5"/>
      <c r="DL323" s="5"/>
      <c r="DM323" s="5"/>
      <c r="DN323" s="5"/>
      <c r="DO323" s="5"/>
      <c r="DP323" s="5"/>
      <c r="DQ323" s="5"/>
      <c r="DR323" s="5"/>
      <c r="DS323" s="5"/>
      <c r="DT323" s="5"/>
      <c r="DU323" s="5"/>
      <c r="DV323" s="5"/>
      <c r="DW323" s="5"/>
      <c r="DX323" s="5"/>
      <c r="DY323" s="5"/>
      <c r="DZ323" s="5"/>
      <c r="EA323" s="5"/>
      <c r="EB323" s="5"/>
      <c r="EC323" s="5"/>
      <c r="ED323" s="5"/>
      <c r="EE323" s="5"/>
      <c r="EF323" s="5"/>
      <c r="EG323" s="5"/>
      <c r="EH323" s="5"/>
      <c r="EI323" s="5"/>
      <c r="EJ323" s="5"/>
      <c r="EK323" s="5"/>
      <c r="EL323" s="5"/>
      <c r="EM323" s="5"/>
      <c r="EN323" s="5"/>
      <c r="EO323" s="5"/>
      <c r="EP323" s="5"/>
      <c r="EQ323" s="5"/>
      <c r="ER323" s="5"/>
      <c r="ES323" s="5"/>
      <c r="ET323" s="5"/>
      <c r="EU323" s="5"/>
      <c r="EV323" s="5"/>
      <c r="EW323" s="5"/>
      <c r="EX323" s="5"/>
      <c r="EY323" s="5"/>
      <c r="EZ323" s="5"/>
      <c r="FA323" s="5"/>
      <c r="FB323" s="5"/>
      <c r="FC323" s="5"/>
      <c r="FD323" s="5"/>
      <c r="FE323" s="5"/>
      <c r="FF323" s="5"/>
      <c r="FG323" s="5"/>
      <c r="FH323" s="5"/>
      <c r="FI323" s="5"/>
      <c r="FJ323" s="5"/>
      <c r="FK323" s="5"/>
      <c r="FL323" s="5"/>
      <c r="FM323" s="5"/>
      <c r="FN323" s="5"/>
      <c r="FO323" s="5"/>
      <c r="FP323" s="5"/>
      <c r="FQ323" s="5"/>
      <c r="FR323" s="5"/>
      <c r="FS323" s="5"/>
      <c r="FT323" s="5"/>
      <c r="FU323" s="5"/>
      <c r="FV323" s="5"/>
      <c r="FW323" s="5"/>
      <c r="FX323" s="5"/>
      <c r="FY323" s="5"/>
      <c r="FZ323" s="5"/>
      <c r="GA323" s="5"/>
      <c r="GB323" s="5"/>
      <c r="GC323" s="5"/>
      <c r="GD323" s="5"/>
      <c r="GE323" s="5"/>
      <c r="GF323" s="5"/>
      <c r="GG323" s="5"/>
      <c r="GH323" s="5"/>
      <c r="GI323" s="5"/>
      <c r="GJ323" s="5"/>
      <c r="GK323" s="5"/>
      <c r="GL323" s="5"/>
      <c r="GM323" s="5"/>
      <c r="GN323" s="5"/>
      <c r="GO323" s="5"/>
      <c r="GP323" s="5"/>
      <c r="GQ323" s="5"/>
      <c r="GR323" s="5"/>
      <c r="GS323" s="5"/>
      <c r="GT323" s="5"/>
      <c r="GU323" s="5"/>
      <c r="GV323" s="5"/>
      <c r="GW323" s="5"/>
      <c r="GX323" s="5"/>
      <c r="GY323" s="5"/>
      <c r="GZ323" s="5"/>
      <c r="HA323" s="5"/>
      <c r="HB323" s="5"/>
      <c r="HC323" s="5"/>
      <c r="HD323" s="5"/>
      <c r="HE323" s="5"/>
      <c r="HF323" s="5"/>
      <c r="HG323" s="5"/>
      <c r="HH323" s="5"/>
      <c r="HI323" s="5"/>
      <c r="HJ323" s="5"/>
      <c r="HK323" s="5"/>
      <c r="HL323" s="5"/>
      <c r="HM323" s="5"/>
      <c r="HN323" s="5"/>
      <c r="HO323" s="5"/>
      <c r="HP323" s="5"/>
      <c r="HQ323" s="5"/>
      <c r="HR323" s="5"/>
      <c r="HS323" s="5"/>
      <c r="HT323" s="5"/>
      <c r="HU323" s="5"/>
      <c r="HV323" s="5"/>
    </row>
    <row r="324" spans="1:230" s="14" customFormat="1" ht="12.75" customHeight="1" thickTop="1">
      <c r="A324" s="104"/>
      <c r="B324" s="1128" t="s">
        <v>2119</v>
      </c>
      <c r="C324" s="1129" t="s">
        <v>4506</v>
      </c>
      <c r="D324" s="1129">
        <v>45480</v>
      </c>
      <c r="E324" s="1366">
        <f>D324+11</f>
        <v>45491</v>
      </c>
      <c r="F324" s="2779" t="s">
        <v>5325</v>
      </c>
      <c r="G324" s="1233" t="s">
        <v>5058</v>
      </c>
      <c r="H324" s="1125">
        <f>H322+7</f>
        <v>45499</v>
      </c>
      <c r="I324" s="1494">
        <f>H324+22</f>
        <v>45521</v>
      </c>
      <c r="J324" s="1494">
        <f>H324+26</f>
        <v>45525</v>
      </c>
      <c r="K324" s="2395">
        <f>H324+28</f>
        <v>45527</v>
      </c>
      <c r="L324" s="1494">
        <f>H324+32</f>
        <v>45531</v>
      </c>
      <c r="M324" s="1575"/>
      <c r="N324" s="2378"/>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5"/>
      <c r="BB324" s="5"/>
      <c r="BC324" s="5"/>
      <c r="BD324" s="5"/>
      <c r="BE324" s="5"/>
      <c r="BF324" s="5"/>
      <c r="BG324" s="5"/>
      <c r="BH324" s="5"/>
      <c r="BI324" s="5"/>
      <c r="BJ324" s="5"/>
      <c r="BK324" s="5"/>
      <c r="BL324" s="5"/>
      <c r="BM324" s="5"/>
      <c r="BN324" s="5"/>
      <c r="BO324" s="5"/>
      <c r="BP324" s="5"/>
      <c r="BQ324" s="5"/>
      <c r="BR324" s="5"/>
      <c r="BS324" s="5"/>
      <c r="BT324" s="5"/>
      <c r="BU324" s="5"/>
      <c r="BV324" s="5"/>
      <c r="BW324" s="5"/>
      <c r="BX324" s="5"/>
      <c r="BY324" s="5"/>
      <c r="BZ324" s="5"/>
      <c r="CA324" s="5"/>
      <c r="CB324" s="5"/>
      <c r="CC324" s="5"/>
      <c r="CD324" s="5"/>
      <c r="CE324" s="5"/>
      <c r="CF324" s="5"/>
      <c r="CG324" s="5"/>
      <c r="CH324" s="5"/>
      <c r="CI324" s="5"/>
      <c r="CJ324" s="5"/>
      <c r="CK324" s="5"/>
      <c r="CL324" s="5"/>
      <c r="CM324" s="5"/>
      <c r="CN324" s="5"/>
      <c r="CO324" s="5"/>
      <c r="CP324" s="5"/>
      <c r="CQ324" s="5"/>
      <c r="CR324" s="5"/>
      <c r="CS324" s="5"/>
      <c r="CT324" s="5"/>
      <c r="CU324" s="5"/>
      <c r="CV324" s="5"/>
      <c r="CW324" s="5"/>
      <c r="CX324" s="5"/>
      <c r="CY324" s="5"/>
      <c r="CZ324" s="5"/>
      <c r="DA324" s="5"/>
      <c r="DB324" s="5"/>
      <c r="DC324" s="5"/>
      <c r="DD324" s="5"/>
      <c r="DE324" s="5"/>
      <c r="DF324" s="5"/>
      <c r="DG324" s="5"/>
      <c r="DH324" s="5"/>
      <c r="DI324" s="5"/>
      <c r="DJ324" s="5"/>
      <c r="DK324" s="5"/>
      <c r="DL324" s="5"/>
      <c r="DM324" s="5"/>
      <c r="DN324" s="5"/>
      <c r="DO324" s="5"/>
      <c r="DP324" s="5"/>
      <c r="DQ324" s="5"/>
      <c r="DR324" s="5"/>
      <c r="DS324" s="5"/>
      <c r="DT324" s="5"/>
      <c r="DU324" s="5"/>
      <c r="DV324" s="5"/>
      <c r="DW324" s="5"/>
      <c r="DX324" s="5"/>
      <c r="DY324" s="5"/>
      <c r="DZ324" s="5"/>
      <c r="EA324" s="5"/>
      <c r="EB324" s="5"/>
      <c r="EC324" s="5"/>
      <c r="ED324" s="5"/>
      <c r="EE324" s="5"/>
      <c r="EF324" s="5"/>
      <c r="EG324" s="5"/>
      <c r="EH324" s="5"/>
      <c r="EI324" s="5"/>
      <c r="EJ324" s="5"/>
      <c r="EK324" s="5"/>
      <c r="EL324" s="5"/>
      <c r="EM324" s="5"/>
      <c r="EN324" s="5"/>
      <c r="EO324" s="5"/>
      <c r="EP324" s="5"/>
      <c r="EQ324" s="5"/>
      <c r="ER324" s="5"/>
      <c r="ES324" s="5"/>
      <c r="ET324" s="5"/>
      <c r="EU324" s="5"/>
      <c r="EV324" s="5"/>
      <c r="EW324" s="5"/>
      <c r="EX324" s="5"/>
      <c r="EY324" s="5"/>
      <c r="EZ324" s="5"/>
      <c r="FA324" s="5"/>
      <c r="FB324" s="5"/>
      <c r="FC324" s="5"/>
      <c r="FD324" s="5"/>
      <c r="FE324" s="5"/>
      <c r="FF324" s="5"/>
      <c r="FG324" s="5"/>
      <c r="FH324" s="5"/>
      <c r="FI324" s="5"/>
      <c r="FJ324" s="5"/>
      <c r="FK324" s="5"/>
      <c r="FL324" s="5"/>
      <c r="FM324" s="5"/>
      <c r="FN324" s="5"/>
      <c r="FO324" s="5"/>
      <c r="FP324" s="5"/>
      <c r="FQ324" s="5"/>
      <c r="FR324" s="5"/>
      <c r="FS324" s="5"/>
      <c r="FT324" s="5"/>
      <c r="FU324" s="5"/>
      <c r="FV324" s="5"/>
      <c r="FW324" s="5"/>
      <c r="FX324" s="5"/>
      <c r="FY324" s="5"/>
      <c r="FZ324" s="5"/>
      <c r="GA324" s="5"/>
      <c r="GB324" s="5"/>
      <c r="GC324" s="5"/>
      <c r="GD324" s="5"/>
      <c r="GE324" s="5"/>
      <c r="GF324" s="5"/>
      <c r="GG324" s="5"/>
      <c r="GH324" s="5"/>
      <c r="GI324" s="5"/>
      <c r="GJ324" s="5"/>
      <c r="GK324" s="5"/>
      <c r="GL324" s="5"/>
      <c r="GM324" s="5"/>
      <c r="GN324" s="5"/>
      <c r="GO324" s="5"/>
      <c r="GP324" s="5"/>
      <c r="GQ324" s="5"/>
      <c r="GR324" s="5"/>
      <c r="GS324" s="5"/>
      <c r="GT324" s="5"/>
      <c r="GU324" s="5"/>
      <c r="GV324" s="5"/>
      <c r="GW324" s="5"/>
      <c r="GX324" s="5"/>
      <c r="GY324" s="5"/>
      <c r="GZ324" s="5"/>
      <c r="HA324" s="5"/>
      <c r="HB324" s="5"/>
      <c r="HC324" s="5"/>
      <c r="HD324" s="5"/>
      <c r="HE324" s="5"/>
      <c r="HF324" s="5"/>
      <c r="HG324" s="5"/>
      <c r="HH324" s="5"/>
      <c r="HI324" s="5"/>
      <c r="HJ324" s="5"/>
      <c r="HK324" s="5"/>
      <c r="HL324" s="5"/>
      <c r="HM324" s="5"/>
      <c r="HN324" s="5"/>
      <c r="HO324" s="5"/>
      <c r="HP324" s="5"/>
      <c r="HQ324" s="5"/>
      <c r="HR324" s="5"/>
      <c r="HS324" s="5"/>
      <c r="HT324" s="5"/>
      <c r="HU324" s="5"/>
      <c r="HV324" s="5"/>
    </row>
    <row r="325" spans="1:230" s="14" customFormat="1" ht="12.75" customHeight="1" thickBot="1">
      <c r="A325" s="104"/>
      <c r="B325" s="1477"/>
      <c r="C325" s="1478"/>
      <c r="D325" s="1478"/>
      <c r="E325" s="2278"/>
      <c r="F325" s="3078"/>
      <c r="G325" s="1236"/>
      <c r="H325" s="1126"/>
      <c r="I325" s="1126"/>
      <c r="J325" s="1126"/>
      <c r="K325" s="2396"/>
      <c r="L325" s="1126"/>
      <c r="M325" s="1575"/>
      <c r="N325" s="2378"/>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5"/>
      <c r="BB325" s="5"/>
      <c r="BC325" s="5"/>
      <c r="BD325" s="5"/>
      <c r="BE325" s="5"/>
      <c r="BF325" s="5"/>
      <c r="BG325" s="5"/>
      <c r="BH325" s="5"/>
      <c r="BI325" s="5"/>
      <c r="BJ325" s="5"/>
      <c r="BK325" s="5"/>
      <c r="BL325" s="5"/>
      <c r="BM325" s="5"/>
      <c r="BN325" s="5"/>
      <c r="BO325" s="5"/>
      <c r="BP325" s="5"/>
      <c r="BQ325" s="5"/>
      <c r="BR325" s="5"/>
      <c r="BS325" s="5"/>
      <c r="BT325" s="5"/>
      <c r="BU325" s="5"/>
      <c r="BV325" s="5"/>
      <c r="BW325" s="5"/>
      <c r="BX325" s="5"/>
      <c r="BY325" s="5"/>
      <c r="BZ325" s="5"/>
      <c r="CA325" s="5"/>
      <c r="CB325" s="5"/>
      <c r="CC325" s="5"/>
      <c r="CD325" s="5"/>
      <c r="CE325" s="5"/>
      <c r="CF325" s="5"/>
      <c r="CG325" s="5"/>
      <c r="CH325" s="5"/>
      <c r="CI325" s="5"/>
      <c r="CJ325" s="5"/>
      <c r="CK325" s="5"/>
      <c r="CL325" s="5"/>
      <c r="CM325" s="5"/>
      <c r="CN325" s="5"/>
      <c r="CO325" s="5"/>
      <c r="CP325" s="5"/>
      <c r="CQ325" s="5"/>
      <c r="CR325" s="5"/>
      <c r="CS325" s="5"/>
      <c r="CT325" s="5"/>
      <c r="CU325" s="5"/>
      <c r="CV325" s="5"/>
      <c r="CW325" s="5"/>
      <c r="CX325" s="5"/>
      <c r="CY325" s="5"/>
      <c r="CZ325" s="5"/>
      <c r="DA325" s="5"/>
      <c r="DB325" s="5"/>
      <c r="DC325" s="5"/>
      <c r="DD325" s="5"/>
      <c r="DE325" s="5"/>
      <c r="DF325" s="5"/>
      <c r="DG325" s="5"/>
      <c r="DH325" s="5"/>
      <c r="DI325" s="5"/>
      <c r="DJ325" s="5"/>
      <c r="DK325" s="5"/>
      <c r="DL325" s="5"/>
      <c r="DM325" s="5"/>
      <c r="DN325" s="5"/>
      <c r="DO325" s="5"/>
      <c r="DP325" s="5"/>
      <c r="DQ325" s="5"/>
      <c r="DR325" s="5"/>
      <c r="DS325" s="5"/>
      <c r="DT325" s="5"/>
      <c r="DU325" s="5"/>
      <c r="DV325" s="5"/>
      <c r="DW325" s="5"/>
      <c r="DX325" s="5"/>
      <c r="DY325" s="5"/>
      <c r="DZ325" s="5"/>
      <c r="EA325" s="5"/>
      <c r="EB325" s="5"/>
      <c r="EC325" s="5"/>
      <c r="ED325" s="5"/>
      <c r="EE325" s="5"/>
      <c r="EF325" s="5"/>
      <c r="EG325" s="5"/>
      <c r="EH325" s="5"/>
      <c r="EI325" s="5"/>
      <c r="EJ325" s="5"/>
      <c r="EK325" s="5"/>
      <c r="EL325" s="5"/>
      <c r="EM325" s="5"/>
      <c r="EN325" s="5"/>
      <c r="EO325" s="5"/>
      <c r="EP325" s="5"/>
      <c r="EQ325" s="5"/>
      <c r="ER325" s="5"/>
      <c r="ES325" s="5"/>
      <c r="ET325" s="5"/>
      <c r="EU325" s="5"/>
      <c r="EV325" s="5"/>
      <c r="EW325" s="5"/>
      <c r="EX325" s="5"/>
      <c r="EY325" s="5"/>
      <c r="EZ325" s="5"/>
      <c r="FA325" s="5"/>
      <c r="FB325" s="5"/>
      <c r="FC325" s="5"/>
      <c r="FD325" s="5"/>
      <c r="FE325" s="5"/>
      <c r="FF325" s="5"/>
      <c r="FG325" s="5"/>
      <c r="FH325" s="5"/>
      <c r="FI325" s="5"/>
      <c r="FJ325" s="5"/>
      <c r="FK325" s="5"/>
      <c r="FL325" s="5"/>
      <c r="FM325" s="5"/>
      <c r="FN325" s="5"/>
      <c r="FO325" s="5"/>
      <c r="FP325" s="5"/>
      <c r="FQ325" s="5"/>
      <c r="FR325" s="5"/>
      <c r="FS325" s="5"/>
      <c r="FT325" s="5"/>
      <c r="FU325" s="5"/>
      <c r="FV325" s="5"/>
      <c r="FW325" s="5"/>
      <c r="FX325" s="5"/>
      <c r="FY325" s="5"/>
      <c r="FZ325" s="5"/>
      <c r="GA325" s="5"/>
      <c r="GB325" s="5"/>
      <c r="GC325" s="5"/>
      <c r="GD325" s="5"/>
      <c r="GE325" s="5"/>
      <c r="GF325" s="5"/>
      <c r="GG325" s="5"/>
      <c r="GH325" s="5"/>
      <c r="GI325" s="5"/>
      <c r="GJ325" s="5"/>
      <c r="GK325" s="5"/>
      <c r="GL325" s="5"/>
      <c r="GM325" s="5"/>
      <c r="GN325" s="5"/>
      <c r="GO325" s="5"/>
      <c r="GP325" s="5"/>
      <c r="GQ325" s="5"/>
      <c r="GR325" s="5"/>
      <c r="GS325" s="5"/>
      <c r="GT325" s="5"/>
      <c r="GU325" s="5"/>
      <c r="GV325" s="5"/>
      <c r="GW325" s="5"/>
      <c r="GX325" s="5"/>
      <c r="GY325" s="5"/>
      <c r="GZ325" s="5"/>
      <c r="HA325" s="5"/>
      <c r="HB325" s="5"/>
      <c r="HC325" s="5"/>
      <c r="HD325" s="5"/>
      <c r="HE325" s="5"/>
      <c r="HF325" s="5"/>
      <c r="HG325" s="5"/>
      <c r="HH325" s="5"/>
      <c r="HI325" s="5"/>
      <c r="HJ325" s="5"/>
      <c r="HK325" s="5"/>
      <c r="HL325" s="5"/>
      <c r="HM325" s="5"/>
      <c r="HN325" s="5"/>
      <c r="HO325" s="5"/>
      <c r="HP325" s="5"/>
      <c r="HQ325" s="5"/>
      <c r="HR325" s="5"/>
      <c r="HS325" s="5"/>
      <c r="HT325" s="5"/>
      <c r="HU325" s="5"/>
      <c r="HV325" s="5"/>
    </row>
    <row r="326" spans="1:230" s="14" customFormat="1" ht="12.75" customHeight="1" thickTop="1">
      <c r="A326" s="104"/>
      <c r="B326" s="1128" t="s">
        <v>4354</v>
      </c>
      <c r="C326" s="1129" t="s">
        <v>4355</v>
      </c>
      <c r="D326" s="1129">
        <v>45488</v>
      </c>
      <c r="E326" s="1366">
        <f>D326+11</f>
        <v>45499</v>
      </c>
      <c r="F326" s="2779" t="s">
        <v>1426</v>
      </c>
      <c r="G326" s="1233"/>
      <c r="H326" s="1125">
        <f>H324+7</f>
        <v>45506</v>
      </c>
      <c r="I326" s="1494">
        <f>H326+22</f>
        <v>45528</v>
      </c>
      <c r="J326" s="1494">
        <f>H326+26</f>
        <v>45532</v>
      </c>
      <c r="K326" s="2395">
        <f>H326+28</f>
        <v>45534</v>
      </c>
      <c r="L326" s="1494">
        <f>H326+32</f>
        <v>45538</v>
      </c>
      <c r="M326" s="1575"/>
      <c r="N326" s="2378"/>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5"/>
      <c r="BB326" s="5"/>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c r="CG326" s="5"/>
      <c r="CH326" s="5"/>
      <c r="CI326" s="5"/>
      <c r="CJ326" s="5"/>
      <c r="CK326" s="5"/>
      <c r="CL326" s="5"/>
      <c r="CM326" s="5"/>
      <c r="CN326" s="5"/>
      <c r="CO326" s="5"/>
      <c r="CP326" s="5"/>
      <c r="CQ326" s="5"/>
      <c r="CR326" s="5"/>
      <c r="CS326" s="5"/>
      <c r="CT326" s="5"/>
      <c r="CU326" s="5"/>
      <c r="CV326" s="5"/>
      <c r="CW326" s="5"/>
      <c r="CX326" s="5"/>
      <c r="CY326" s="5"/>
      <c r="CZ326" s="5"/>
      <c r="DA326" s="5"/>
      <c r="DB326" s="5"/>
      <c r="DC326" s="5"/>
      <c r="DD326" s="5"/>
      <c r="DE326" s="5"/>
      <c r="DF326" s="5"/>
      <c r="DG326" s="5"/>
      <c r="DH326" s="5"/>
      <c r="DI326" s="5"/>
      <c r="DJ326" s="5"/>
      <c r="DK326" s="5"/>
      <c r="DL326" s="5"/>
      <c r="DM326" s="5"/>
      <c r="DN326" s="5"/>
      <c r="DO326" s="5"/>
      <c r="DP326" s="5"/>
      <c r="DQ326" s="5"/>
      <c r="DR326" s="5"/>
      <c r="DS326" s="5"/>
      <c r="DT326" s="5"/>
      <c r="DU326" s="5"/>
      <c r="DV326" s="5"/>
      <c r="DW326" s="5"/>
      <c r="DX326" s="5"/>
      <c r="DY326" s="5"/>
      <c r="DZ326" s="5"/>
      <c r="EA326" s="5"/>
      <c r="EB326" s="5"/>
      <c r="EC326" s="5"/>
      <c r="ED326" s="5"/>
      <c r="EE326" s="5"/>
      <c r="EF326" s="5"/>
      <c r="EG326" s="5"/>
      <c r="EH326" s="5"/>
      <c r="EI326" s="5"/>
      <c r="EJ326" s="5"/>
      <c r="EK326" s="5"/>
      <c r="EL326" s="5"/>
      <c r="EM326" s="5"/>
      <c r="EN326" s="5"/>
      <c r="EO326" s="5"/>
      <c r="EP326" s="5"/>
      <c r="EQ326" s="5"/>
      <c r="ER326" s="5"/>
      <c r="ES326" s="5"/>
      <c r="ET326" s="5"/>
      <c r="EU326" s="5"/>
      <c r="EV326" s="5"/>
      <c r="EW326" s="5"/>
      <c r="EX326" s="5"/>
      <c r="EY326" s="5"/>
      <c r="EZ326" s="5"/>
      <c r="FA326" s="5"/>
      <c r="FB326" s="5"/>
      <c r="FC326" s="5"/>
      <c r="FD326" s="5"/>
      <c r="FE326" s="5"/>
      <c r="FF326" s="5"/>
      <c r="FG326" s="5"/>
      <c r="FH326" s="5"/>
      <c r="FI326" s="5"/>
      <c r="FJ326" s="5"/>
      <c r="FK326" s="5"/>
      <c r="FL326" s="5"/>
      <c r="FM326" s="5"/>
      <c r="FN326" s="5"/>
      <c r="FO326" s="5"/>
      <c r="FP326" s="5"/>
      <c r="FQ326" s="5"/>
      <c r="FR326" s="5"/>
      <c r="FS326" s="5"/>
      <c r="FT326" s="5"/>
      <c r="FU326" s="5"/>
      <c r="FV326" s="5"/>
      <c r="FW326" s="5"/>
      <c r="FX326" s="5"/>
      <c r="FY326" s="5"/>
      <c r="FZ326" s="5"/>
      <c r="GA326" s="5"/>
      <c r="GB326" s="5"/>
      <c r="GC326" s="5"/>
      <c r="GD326" s="5"/>
      <c r="GE326" s="5"/>
      <c r="GF326" s="5"/>
      <c r="GG326" s="5"/>
      <c r="GH326" s="5"/>
      <c r="GI326" s="5"/>
      <c r="GJ326" s="5"/>
      <c r="GK326" s="5"/>
      <c r="GL326" s="5"/>
      <c r="GM326" s="5"/>
      <c r="GN326" s="5"/>
      <c r="GO326" s="5"/>
      <c r="GP326" s="5"/>
      <c r="GQ326" s="5"/>
      <c r="GR326" s="5"/>
      <c r="GS326" s="5"/>
      <c r="GT326" s="5"/>
      <c r="GU326" s="5"/>
      <c r="GV326" s="5"/>
      <c r="GW326" s="5"/>
      <c r="GX326" s="5"/>
      <c r="GY326" s="5"/>
      <c r="GZ326" s="5"/>
      <c r="HA326" s="5"/>
      <c r="HB326" s="5"/>
      <c r="HC326" s="5"/>
      <c r="HD326" s="5"/>
      <c r="HE326" s="5"/>
      <c r="HF326" s="5"/>
      <c r="HG326" s="5"/>
      <c r="HH326" s="5"/>
      <c r="HI326" s="5"/>
      <c r="HJ326" s="5"/>
      <c r="HK326" s="5"/>
      <c r="HL326" s="5"/>
      <c r="HM326" s="5"/>
      <c r="HN326" s="5"/>
      <c r="HO326" s="5"/>
      <c r="HP326" s="5"/>
      <c r="HQ326" s="5"/>
      <c r="HR326" s="5"/>
      <c r="HS326" s="5"/>
      <c r="HT326" s="5"/>
      <c r="HU326" s="5"/>
      <c r="HV326" s="5"/>
    </row>
    <row r="327" spans="1:230" s="14" customFormat="1" ht="12.75" customHeight="1" thickBot="1">
      <c r="A327" s="104"/>
      <c r="B327" s="1477"/>
      <c r="C327" s="1478"/>
      <c r="D327" s="1478"/>
      <c r="E327" s="2278"/>
      <c r="F327" s="3078"/>
      <c r="G327" s="1236"/>
      <c r="H327" s="1126"/>
      <c r="I327" s="1126"/>
      <c r="J327" s="1126"/>
      <c r="K327" s="2396"/>
      <c r="L327" s="1126"/>
      <c r="M327" s="1575"/>
      <c r="N327" s="2378"/>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5"/>
      <c r="BB327" s="5"/>
      <c r="BC327" s="5"/>
      <c r="BD327" s="5"/>
      <c r="BE327" s="5"/>
      <c r="BF327" s="5"/>
      <c r="BG327" s="5"/>
      <c r="BH327" s="5"/>
      <c r="BI327" s="5"/>
      <c r="BJ327" s="5"/>
      <c r="BK327" s="5"/>
      <c r="BL327" s="5"/>
      <c r="BM327" s="5"/>
      <c r="BN327" s="5"/>
      <c r="BO327" s="5"/>
      <c r="BP327" s="5"/>
      <c r="BQ327" s="5"/>
      <c r="BR327" s="5"/>
      <c r="BS327" s="5"/>
      <c r="BT327" s="5"/>
      <c r="BU327" s="5"/>
      <c r="BV327" s="5"/>
      <c r="BW327" s="5"/>
      <c r="BX327" s="5"/>
      <c r="BY327" s="5"/>
      <c r="BZ327" s="5"/>
      <c r="CA327" s="5"/>
      <c r="CB327" s="5"/>
      <c r="CC327" s="5"/>
      <c r="CD327" s="5"/>
      <c r="CE327" s="5"/>
      <c r="CF327" s="5"/>
      <c r="CG327" s="5"/>
      <c r="CH327" s="5"/>
      <c r="CI327" s="5"/>
      <c r="CJ327" s="5"/>
      <c r="CK327" s="5"/>
      <c r="CL327" s="5"/>
      <c r="CM327" s="5"/>
      <c r="CN327" s="5"/>
      <c r="CO327" s="5"/>
      <c r="CP327" s="5"/>
      <c r="CQ327" s="5"/>
      <c r="CR327" s="5"/>
      <c r="CS327" s="5"/>
      <c r="CT327" s="5"/>
      <c r="CU327" s="5"/>
      <c r="CV327" s="5"/>
      <c r="CW327" s="5"/>
      <c r="CX327" s="5"/>
      <c r="CY327" s="5"/>
      <c r="CZ327" s="5"/>
      <c r="DA327" s="5"/>
      <c r="DB327" s="5"/>
      <c r="DC327" s="5"/>
      <c r="DD327" s="5"/>
      <c r="DE327" s="5"/>
      <c r="DF327" s="5"/>
      <c r="DG327" s="5"/>
      <c r="DH327" s="5"/>
      <c r="DI327" s="5"/>
      <c r="DJ327" s="5"/>
      <c r="DK327" s="5"/>
      <c r="DL327" s="5"/>
      <c r="DM327" s="5"/>
      <c r="DN327" s="5"/>
      <c r="DO327" s="5"/>
      <c r="DP327" s="5"/>
      <c r="DQ327" s="5"/>
      <c r="DR327" s="5"/>
      <c r="DS327" s="5"/>
      <c r="DT327" s="5"/>
      <c r="DU327" s="5"/>
      <c r="DV327" s="5"/>
      <c r="DW327" s="5"/>
      <c r="DX327" s="5"/>
      <c r="DY327" s="5"/>
      <c r="DZ327" s="5"/>
      <c r="EA327" s="5"/>
      <c r="EB327" s="5"/>
      <c r="EC327" s="5"/>
      <c r="ED327" s="5"/>
      <c r="EE327" s="5"/>
      <c r="EF327" s="5"/>
      <c r="EG327" s="5"/>
      <c r="EH327" s="5"/>
      <c r="EI327" s="5"/>
      <c r="EJ327" s="5"/>
      <c r="EK327" s="5"/>
      <c r="EL327" s="5"/>
      <c r="EM327" s="5"/>
      <c r="EN327" s="5"/>
      <c r="EO327" s="5"/>
      <c r="EP327" s="5"/>
      <c r="EQ327" s="5"/>
      <c r="ER327" s="5"/>
      <c r="ES327" s="5"/>
      <c r="ET327" s="5"/>
      <c r="EU327" s="5"/>
      <c r="EV327" s="5"/>
      <c r="EW327" s="5"/>
      <c r="EX327" s="5"/>
      <c r="EY327" s="5"/>
      <c r="EZ327" s="5"/>
      <c r="FA327" s="5"/>
      <c r="FB327" s="5"/>
      <c r="FC327" s="5"/>
      <c r="FD327" s="5"/>
      <c r="FE327" s="5"/>
      <c r="FF327" s="5"/>
      <c r="FG327" s="5"/>
      <c r="FH327" s="5"/>
      <c r="FI327" s="5"/>
      <c r="FJ327" s="5"/>
      <c r="FK327" s="5"/>
      <c r="FL327" s="5"/>
      <c r="FM327" s="5"/>
      <c r="FN327" s="5"/>
      <c r="FO327" s="5"/>
      <c r="FP327" s="5"/>
      <c r="FQ327" s="5"/>
      <c r="FR327" s="5"/>
      <c r="FS327" s="5"/>
      <c r="FT327" s="5"/>
      <c r="FU327" s="5"/>
      <c r="FV327" s="5"/>
      <c r="FW327" s="5"/>
      <c r="FX327" s="5"/>
      <c r="FY327" s="5"/>
      <c r="FZ327" s="5"/>
      <c r="GA327" s="5"/>
      <c r="GB327" s="5"/>
      <c r="GC327" s="5"/>
      <c r="GD327" s="5"/>
      <c r="GE327" s="5"/>
      <c r="GF327" s="5"/>
      <c r="GG327" s="5"/>
      <c r="GH327" s="5"/>
      <c r="GI327" s="5"/>
      <c r="GJ327" s="5"/>
      <c r="GK327" s="5"/>
      <c r="GL327" s="5"/>
      <c r="GM327" s="5"/>
      <c r="GN327" s="5"/>
      <c r="GO327" s="5"/>
      <c r="GP327" s="5"/>
      <c r="GQ327" s="5"/>
      <c r="GR327" s="5"/>
      <c r="GS327" s="5"/>
      <c r="GT327" s="5"/>
      <c r="GU327" s="5"/>
      <c r="GV327" s="5"/>
      <c r="GW327" s="5"/>
      <c r="GX327" s="5"/>
      <c r="GY327" s="5"/>
      <c r="GZ327" s="5"/>
      <c r="HA327" s="5"/>
      <c r="HB327" s="5"/>
      <c r="HC327" s="5"/>
      <c r="HD327" s="5"/>
      <c r="HE327" s="5"/>
      <c r="HF327" s="5"/>
      <c r="HG327" s="5"/>
      <c r="HH327" s="5"/>
      <c r="HI327" s="5"/>
      <c r="HJ327" s="5"/>
      <c r="HK327" s="5"/>
      <c r="HL327" s="5"/>
      <c r="HM327" s="5"/>
      <c r="HN327" s="5"/>
      <c r="HO327" s="5"/>
      <c r="HP327" s="5"/>
      <c r="HQ327" s="5"/>
      <c r="HR327" s="5"/>
      <c r="HS327" s="5"/>
      <c r="HT327" s="5"/>
      <c r="HU327" s="5"/>
      <c r="HV327" s="5"/>
    </row>
    <row r="328" spans="1:230" s="14" customFormat="1" ht="12.75" customHeight="1" thickTop="1">
      <c r="A328" s="104"/>
      <c r="B328" s="1128" t="s">
        <v>4491</v>
      </c>
      <c r="C328" s="1129" t="s">
        <v>4511</v>
      </c>
      <c r="D328" s="1129">
        <v>45490</v>
      </c>
      <c r="E328" s="1366">
        <f>D328+11</f>
        <v>45501</v>
      </c>
      <c r="F328" s="2779" t="s">
        <v>1426</v>
      </c>
      <c r="G328" s="1233"/>
      <c r="H328" s="1125">
        <f>H326+7</f>
        <v>45513</v>
      </c>
      <c r="I328" s="1494">
        <f>H328+22</f>
        <v>45535</v>
      </c>
      <c r="J328" s="1494">
        <f>H328+26</f>
        <v>45539</v>
      </c>
      <c r="K328" s="2395">
        <f>H328+28</f>
        <v>45541</v>
      </c>
      <c r="L328" s="1494">
        <f>H328+32</f>
        <v>45545</v>
      </c>
      <c r="M328" s="1575"/>
      <c r="N328" s="2378"/>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5"/>
      <c r="BB328" s="5"/>
      <c r="BC328" s="5"/>
      <c r="BD328" s="5"/>
      <c r="BE328" s="5"/>
      <c r="BF328" s="5"/>
      <c r="BG328" s="5"/>
      <c r="BH328" s="5"/>
      <c r="BI328" s="5"/>
      <c r="BJ328" s="5"/>
      <c r="BK328" s="5"/>
      <c r="BL328" s="5"/>
      <c r="BM328" s="5"/>
      <c r="BN328" s="5"/>
      <c r="BO328" s="5"/>
      <c r="BP328" s="5"/>
      <c r="BQ328" s="5"/>
      <c r="BR328" s="5"/>
      <c r="BS328" s="5"/>
      <c r="BT328" s="5"/>
      <c r="BU328" s="5"/>
      <c r="BV328" s="5"/>
      <c r="BW328" s="5"/>
      <c r="BX328" s="5"/>
      <c r="BY328" s="5"/>
      <c r="BZ328" s="5"/>
      <c r="CA328" s="5"/>
      <c r="CB328" s="5"/>
      <c r="CC328" s="5"/>
      <c r="CD328" s="5"/>
      <c r="CE328" s="5"/>
      <c r="CF328" s="5"/>
      <c r="CG328" s="5"/>
      <c r="CH328" s="5"/>
      <c r="CI328" s="5"/>
      <c r="CJ328" s="5"/>
      <c r="CK328" s="5"/>
      <c r="CL328" s="5"/>
      <c r="CM328" s="5"/>
      <c r="CN328" s="5"/>
      <c r="CO328" s="5"/>
      <c r="CP328" s="5"/>
      <c r="CQ328" s="5"/>
      <c r="CR328" s="5"/>
      <c r="CS328" s="5"/>
      <c r="CT328" s="5"/>
      <c r="CU328" s="5"/>
      <c r="CV328" s="5"/>
      <c r="CW328" s="5"/>
      <c r="CX328" s="5"/>
      <c r="CY328" s="5"/>
      <c r="CZ328" s="5"/>
      <c r="DA328" s="5"/>
      <c r="DB328" s="5"/>
      <c r="DC328" s="5"/>
      <c r="DD328" s="5"/>
      <c r="DE328" s="5"/>
      <c r="DF328" s="5"/>
      <c r="DG328" s="5"/>
      <c r="DH328" s="5"/>
      <c r="DI328" s="5"/>
      <c r="DJ328" s="5"/>
      <c r="DK328" s="5"/>
      <c r="DL328" s="5"/>
      <c r="DM328" s="5"/>
      <c r="DN328" s="5"/>
      <c r="DO328" s="5"/>
      <c r="DP328" s="5"/>
      <c r="DQ328" s="5"/>
      <c r="DR328" s="5"/>
      <c r="DS328" s="5"/>
      <c r="DT328" s="5"/>
      <c r="DU328" s="5"/>
      <c r="DV328" s="5"/>
      <c r="DW328" s="5"/>
      <c r="DX328" s="5"/>
      <c r="DY328" s="5"/>
      <c r="DZ328" s="5"/>
      <c r="EA328" s="5"/>
      <c r="EB328" s="5"/>
      <c r="EC328" s="5"/>
      <c r="ED328" s="5"/>
      <c r="EE328" s="5"/>
      <c r="EF328" s="5"/>
      <c r="EG328" s="5"/>
      <c r="EH328" s="5"/>
      <c r="EI328" s="5"/>
      <c r="EJ328" s="5"/>
      <c r="EK328" s="5"/>
      <c r="EL328" s="5"/>
      <c r="EM328" s="5"/>
      <c r="EN328" s="5"/>
      <c r="EO328" s="5"/>
      <c r="EP328" s="5"/>
      <c r="EQ328" s="5"/>
      <c r="ER328" s="5"/>
      <c r="ES328" s="5"/>
      <c r="ET328" s="5"/>
      <c r="EU328" s="5"/>
      <c r="EV328" s="5"/>
      <c r="EW328" s="5"/>
      <c r="EX328" s="5"/>
      <c r="EY328" s="5"/>
      <c r="EZ328" s="5"/>
      <c r="FA328" s="5"/>
      <c r="FB328" s="5"/>
      <c r="FC328" s="5"/>
      <c r="FD328" s="5"/>
      <c r="FE328" s="5"/>
      <c r="FF328" s="5"/>
      <c r="FG328" s="5"/>
      <c r="FH328" s="5"/>
      <c r="FI328" s="5"/>
      <c r="FJ328" s="5"/>
      <c r="FK328" s="5"/>
      <c r="FL328" s="5"/>
      <c r="FM328" s="5"/>
      <c r="FN328" s="5"/>
      <c r="FO328" s="5"/>
      <c r="FP328" s="5"/>
      <c r="FQ328" s="5"/>
      <c r="FR328" s="5"/>
      <c r="FS328" s="5"/>
      <c r="FT328" s="5"/>
      <c r="FU328" s="5"/>
      <c r="FV328" s="5"/>
      <c r="FW328" s="5"/>
      <c r="FX328" s="5"/>
      <c r="FY328" s="5"/>
      <c r="FZ328" s="5"/>
      <c r="GA328" s="5"/>
      <c r="GB328" s="5"/>
      <c r="GC328" s="5"/>
      <c r="GD328" s="5"/>
      <c r="GE328" s="5"/>
      <c r="GF328" s="5"/>
      <c r="GG328" s="5"/>
      <c r="GH328" s="5"/>
      <c r="GI328" s="5"/>
      <c r="GJ328" s="5"/>
      <c r="GK328" s="5"/>
      <c r="GL328" s="5"/>
      <c r="GM328" s="5"/>
      <c r="GN328" s="5"/>
      <c r="GO328" s="5"/>
      <c r="GP328" s="5"/>
      <c r="GQ328" s="5"/>
      <c r="GR328" s="5"/>
      <c r="GS328" s="5"/>
      <c r="GT328" s="5"/>
      <c r="GU328" s="5"/>
      <c r="GV328" s="5"/>
      <c r="GW328" s="5"/>
      <c r="GX328" s="5"/>
      <c r="GY328" s="5"/>
      <c r="GZ328" s="5"/>
      <c r="HA328" s="5"/>
      <c r="HB328" s="5"/>
      <c r="HC328" s="5"/>
      <c r="HD328" s="5"/>
      <c r="HE328" s="5"/>
      <c r="HF328" s="5"/>
      <c r="HG328" s="5"/>
      <c r="HH328" s="5"/>
      <c r="HI328" s="5"/>
      <c r="HJ328" s="5"/>
      <c r="HK328" s="5"/>
      <c r="HL328" s="5"/>
      <c r="HM328" s="5"/>
      <c r="HN328" s="5"/>
      <c r="HO328" s="5"/>
      <c r="HP328" s="5"/>
      <c r="HQ328" s="5"/>
      <c r="HR328" s="5"/>
      <c r="HS328" s="5"/>
      <c r="HT328" s="5"/>
      <c r="HU328" s="5"/>
      <c r="HV328" s="5"/>
    </row>
    <row r="329" spans="1:230" s="14" customFormat="1" ht="12.75" customHeight="1" thickBot="1">
      <c r="A329" s="104"/>
      <c r="B329" s="3308"/>
      <c r="C329" s="1478"/>
      <c r="D329" s="1478"/>
      <c r="E329" s="2278"/>
      <c r="F329" s="3078"/>
      <c r="G329" s="1236"/>
      <c r="H329" s="1126"/>
      <c r="I329" s="1126"/>
      <c r="J329" s="1126"/>
      <c r="K329" s="2396"/>
      <c r="L329" s="1126"/>
      <c r="M329" s="1575"/>
      <c r="N329" s="2378"/>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5"/>
      <c r="BB329" s="5"/>
      <c r="BC329" s="5"/>
      <c r="BD329" s="5"/>
      <c r="BE329" s="5"/>
      <c r="BF329" s="5"/>
      <c r="BG329" s="5"/>
      <c r="BH329" s="5"/>
      <c r="BI329" s="5"/>
      <c r="BJ329" s="5"/>
      <c r="BK329" s="5"/>
      <c r="BL329" s="5"/>
      <c r="BM329" s="5"/>
      <c r="BN329" s="5"/>
      <c r="BO329" s="5"/>
      <c r="BP329" s="5"/>
      <c r="BQ329" s="5"/>
      <c r="BR329" s="5"/>
      <c r="BS329" s="5"/>
      <c r="BT329" s="5"/>
      <c r="BU329" s="5"/>
      <c r="BV329" s="5"/>
      <c r="BW329" s="5"/>
      <c r="BX329" s="5"/>
      <c r="BY329" s="5"/>
      <c r="BZ329" s="5"/>
      <c r="CA329" s="5"/>
      <c r="CB329" s="5"/>
      <c r="CC329" s="5"/>
      <c r="CD329" s="5"/>
      <c r="CE329" s="5"/>
      <c r="CF329" s="5"/>
      <c r="CG329" s="5"/>
      <c r="CH329" s="5"/>
      <c r="CI329" s="5"/>
      <c r="CJ329" s="5"/>
      <c r="CK329" s="5"/>
      <c r="CL329" s="5"/>
      <c r="CM329" s="5"/>
      <c r="CN329" s="5"/>
      <c r="CO329" s="5"/>
      <c r="CP329" s="5"/>
      <c r="CQ329" s="5"/>
      <c r="CR329" s="5"/>
      <c r="CS329" s="5"/>
      <c r="CT329" s="5"/>
      <c r="CU329" s="5"/>
      <c r="CV329" s="5"/>
      <c r="CW329" s="5"/>
      <c r="CX329" s="5"/>
      <c r="CY329" s="5"/>
      <c r="CZ329" s="5"/>
      <c r="DA329" s="5"/>
      <c r="DB329" s="5"/>
      <c r="DC329" s="5"/>
      <c r="DD329" s="5"/>
      <c r="DE329" s="5"/>
      <c r="DF329" s="5"/>
      <c r="DG329" s="5"/>
      <c r="DH329" s="5"/>
      <c r="DI329" s="5"/>
      <c r="DJ329" s="5"/>
      <c r="DK329" s="5"/>
      <c r="DL329" s="5"/>
      <c r="DM329" s="5"/>
      <c r="DN329" s="5"/>
      <c r="DO329" s="5"/>
      <c r="DP329" s="5"/>
      <c r="DQ329" s="5"/>
      <c r="DR329" s="5"/>
      <c r="DS329" s="5"/>
      <c r="DT329" s="5"/>
      <c r="DU329" s="5"/>
      <c r="DV329" s="5"/>
      <c r="DW329" s="5"/>
      <c r="DX329" s="5"/>
      <c r="DY329" s="5"/>
      <c r="DZ329" s="5"/>
      <c r="EA329" s="5"/>
      <c r="EB329" s="5"/>
      <c r="EC329" s="5"/>
      <c r="ED329" s="5"/>
      <c r="EE329" s="5"/>
      <c r="EF329" s="5"/>
      <c r="EG329" s="5"/>
      <c r="EH329" s="5"/>
      <c r="EI329" s="5"/>
      <c r="EJ329" s="5"/>
      <c r="EK329" s="5"/>
      <c r="EL329" s="5"/>
      <c r="EM329" s="5"/>
      <c r="EN329" s="5"/>
      <c r="EO329" s="5"/>
      <c r="EP329" s="5"/>
      <c r="EQ329" s="5"/>
      <c r="ER329" s="5"/>
      <c r="ES329" s="5"/>
      <c r="ET329" s="5"/>
      <c r="EU329" s="5"/>
      <c r="EV329" s="5"/>
      <c r="EW329" s="5"/>
      <c r="EX329" s="5"/>
      <c r="EY329" s="5"/>
      <c r="EZ329" s="5"/>
      <c r="FA329" s="5"/>
      <c r="FB329" s="5"/>
      <c r="FC329" s="5"/>
      <c r="FD329" s="5"/>
      <c r="FE329" s="5"/>
      <c r="FF329" s="5"/>
      <c r="FG329" s="5"/>
      <c r="FH329" s="5"/>
      <c r="FI329" s="5"/>
      <c r="FJ329" s="5"/>
      <c r="FK329" s="5"/>
      <c r="FL329" s="5"/>
      <c r="FM329" s="5"/>
      <c r="FN329" s="5"/>
      <c r="FO329" s="5"/>
      <c r="FP329" s="5"/>
      <c r="FQ329" s="5"/>
      <c r="FR329" s="5"/>
      <c r="FS329" s="5"/>
      <c r="FT329" s="5"/>
      <c r="FU329" s="5"/>
      <c r="FV329" s="5"/>
      <c r="FW329" s="5"/>
      <c r="FX329" s="5"/>
      <c r="FY329" s="5"/>
      <c r="FZ329" s="5"/>
      <c r="GA329" s="5"/>
      <c r="GB329" s="5"/>
      <c r="GC329" s="5"/>
      <c r="GD329" s="5"/>
      <c r="GE329" s="5"/>
      <c r="GF329" s="5"/>
      <c r="GG329" s="5"/>
      <c r="GH329" s="5"/>
      <c r="GI329" s="5"/>
      <c r="GJ329" s="5"/>
      <c r="GK329" s="5"/>
      <c r="GL329" s="5"/>
      <c r="GM329" s="5"/>
      <c r="GN329" s="5"/>
      <c r="GO329" s="5"/>
      <c r="GP329" s="5"/>
      <c r="GQ329" s="5"/>
      <c r="GR329" s="5"/>
      <c r="GS329" s="5"/>
      <c r="GT329" s="5"/>
      <c r="GU329" s="5"/>
      <c r="GV329" s="5"/>
      <c r="GW329" s="5"/>
      <c r="GX329" s="5"/>
      <c r="GY329" s="5"/>
      <c r="GZ329" s="5"/>
      <c r="HA329" s="5"/>
      <c r="HB329" s="5"/>
      <c r="HC329" s="5"/>
      <c r="HD329" s="5"/>
      <c r="HE329" s="5"/>
      <c r="HF329" s="5"/>
      <c r="HG329" s="5"/>
      <c r="HH329" s="5"/>
      <c r="HI329" s="5"/>
      <c r="HJ329" s="5"/>
      <c r="HK329" s="5"/>
      <c r="HL329" s="5"/>
      <c r="HM329" s="5"/>
      <c r="HN329" s="5"/>
      <c r="HO329" s="5"/>
      <c r="HP329" s="5"/>
      <c r="HQ329" s="5"/>
      <c r="HR329" s="5"/>
      <c r="HS329" s="5"/>
      <c r="HT329" s="5"/>
      <c r="HU329" s="5"/>
      <c r="HV329" s="5"/>
    </row>
    <row r="330" spans="1:230" s="14" customFormat="1" ht="12.75" customHeight="1" thickTop="1">
      <c r="A330" s="104"/>
      <c r="B330" s="1128" t="s">
        <v>2078</v>
      </c>
      <c r="C330" s="1129" t="s">
        <v>4513</v>
      </c>
      <c r="D330" s="1129">
        <f>D328+7</f>
        <v>45497</v>
      </c>
      <c r="E330" s="1366">
        <f>D330+11</f>
        <v>45508</v>
      </c>
      <c r="F330" s="2779" t="s">
        <v>1426</v>
      </c>
      <c r="G330" s="1233"/>
      <c r="H330" s="1125">
        <f>H328+7</f>
        <v>45520</v>
      </c>
      <c r="I330" s="1494">
        <f>H330+22</f>
        <v>45542</v>
      </c>
      <c r="J330" s="1494">
        <f>H330+26</f>
        <v>45546</v>
      </c>
      <c r="K330" s="2395">
        <f>H330+28</f>
        <v>45548</v>
      </c>
      <c r="L330" s="1494">
        <f>H330+32</f>
        <v>45552</v>
      </c>
      <c r="M330" s="1575"/>
      <c r="N330" s="2378"/>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5"/>
      <c r="BB330" s="5"/>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c r="CG330" s="5"/>
      <c r="CH330" s="5"/>
      <c r="CI330" s="5"/>
      <c r="CJ330" s="5"/>
      <c r="CK330" s="5"/>
      <c r="CL330" s="5"/>
      <c r="CM330" s="5"/>
      <c r="CN330" s="5"/>
      <c r="CO330" s="5"/>
      <c r="CP330" s="5"/>
      <c r="CQ330" s="5"/>
      <c r="CR330" s="5"/>
      <c r="CS330" s="5"/>
      <c r="CT330" s="5"/>
      <c r="CU330" s="5"/>
      <c r="CV330" s="5"/>
      <c r="CW330" s="5"/>
      <c r="CX330" s="5"/>
      <c r="CY330" s="5"/>
      <c r="CZ330" s="5"/>
      <c r="DA330" s="5"/>
      <c r="DB330" s="5"/>
      <c r="DC330" s="5"/>
      <c r="DD330" s="5"/>
      <c r="DE330" s="5"/>
      <c r="DF330" s="5"/>
      <c r="DG330" s="5"/>
      <c r="DH330" s="5"/>
      <c r="DI330" s="5"/>
      <c r="DJ330" s="5"/>
      <c r="DK330" s="5"/>
      <c r="DL330" s="5"/>
      <c r="DM330" s="5"/>
      <c r="DN330" s="5"/>
      <c r="DO330" s="5"/>
      <c r="DP330" s="5"/>
      <c r="DQ330" s="5"/>
      <c r="DR330" s="5"/>
      <c r="DS330" s="5"/>
      <c r="DT330" s="5"/>
      <c r="DU330" s="5"/>
      <c r="DV330" s="5"/>
      <c r="DW330" s="5"/>
      <c r="DX330" s="5"/>
      <c r="DY330" s="5"/>
      <c r="DZ330" s="5"/>
      <c r="EA330" s="5"/>
      <c r="EB330" s="5"/>
      <c r="EC330" s="5"/>
      <c r="ED330" s="5"/>
      <c r="EE330" s="5"/>
      <c r="EF330" s="5"/>
      <c r="EG330" s="5"/>
      <c r="EH330" s="5"/>
      <c r="EI330" s="5"/>
      <c r="EJ330" s="5"/>
      <c r="EK330" s="5"/>
      <c r="EL330" s="5"/>
      <c r="EM330" s="5"/>
      <c r="EN330" s="5"/>
      <c r="EO330" s="5"/>
      <c r="EP330" s="5"/>
      <c r="EQ330" s="5"/>
      <c r="ER330" s="5"/>
      <c r="ES330" s="5"/>
      <c r="ET330" s="5"/>
      <c r="EU330" s="5"/>
      <c r="EV330" s="5"/>
      <c r="EW330" s="5"/>
      <c r="EX330" s="5"/>
      <c r="EY330" s="5"/>
      <c r="EZ330" s="5"/>
      <c r="FA330" s="5"/>
      <c r="FB330" s="5"/>
      <c r="FC330" s="5"/>
      <c r="FD330" s="5"/>
      <c r="FE330" s="5"/>
      <c r="FF330" s="5"/>
      <c r="FG330" s="5"/>
      <c r="FH330" s="5"/>
      <c r="FI330" s="5"/>
      <c r="FJ330" s="5"/>
      <c r="FK330" s="5"/>
      <c r="FL330" s="5"/>
      <c r="FM330" s="5"/>
      <c r="FN330" s="5"/>
      <c r="FO330" s="5"/>
      <c r="FP330" s="5"/>
      <c r="FQ330" s="5"/>
      <c r="FR330" s="5"/>
      <c r="FS330" s="5"/>
      <c r="FT330" s="5"/>
      <c r="FU330" s="5"/>
      <c r="FV330" s="5"/>
      <c r="FW330" s="5"/>
      <c r="FX330" s="5"/>
      <c r="FY330" s="5"/>
      <c r="FZ330" s="5"/>
      <c r="GA330" s="5"/>
      <c r="GB330" s="5"/>
      <c r="GC330" s="5"/>
      <c r="GD330" s="5"/>
      <c r="GE330" s="5"/>
      <c r="GF330" s="5"/>
      <c r="GG330" s="5"/>
      <c r="GH330" s="5"/>
      <c r="GI330" s="5"/>
      <c r="GJ330" s="5"/>
      <c r="GK330" s="5"/>
      <c r="GL330" s="5"/>
      <c r="GM330" s="5"/>
      <c r="GN330" s="5"/>
      <c r="GO330" s="5"/>
      <c r="GP330" s="5"/>
      <c r="GQ330" s="5"/>
      <c r="GR330" s="5"/>
      <c r="GS330" s="5"/>
      <c r="GT330" s="5"/>
      <c r="GU330" s="5"/>
      <c r="GV330" s="5"/>
      <c r="GW330" s="5"/>
      <c r="GX330" s="5"/>
      <c r="GY330" s="5"/>
      <c r="GZ330" s="5"/>
      <c r="HA330" s="5"/>
      <c r="HB330" s="5"/>
      <c r="HC330" s="5"/>
      <c r="HD330" s="5"/>
      <c r="HE330" s="5"/>
      <c r="HF330" s="5"/>
      <c r="HG330" s="5"/>
      <c r="HH330" s="5"/>
      <c r="HI330" s="5"/>
      <c r="HJ330" s="5"/>
      <c r="HK330" s="5"/>
      <c r="HL330" s="5"/>
      <c r="HM330" s="5"/>
      <c r="HN330" s="5"/>
      <c r="HO330" s="5"/>
      <c r="HP330" s="5"/>
      <c r="HQ330" s="5"/>
      <c r="HR330" s="5"/>
      <c r="HS330" s="5"/>
      <c r="HT330" s="5"/>
      <c r="HU330" s="5"/>
      <c r="HV330" s="5"/>
    </row>
    <row r="331" spans="1:230" s="14" customFormat="1" ht="12.75" customHeight="1" thickBot="1">
      <c r="A331" s="104"/>
      <c r="B331" s="1477"/>
      <c r="C331" s="1478"/>
      <c r="D331" s="1478"/>
      <c r="E331" s="2278"/>
      <c r="F331" s="3078"/>
      <c r="G331" s="1236"/>
      <c r="H331" s="1126"/>
      <c r="I331" s="1126"/>
      <c r="J331" s="1126"/>
      <c r="K331" s="2396"/>
      <c r="L331" s="1126"/>
      <c r="M331" s="1575"/>
      <c r="N331" s="2378"/>
      <c r="O331" s="5"/>
      <c r="P331" s="5"/>
      <c r="Q331" s="5"/>
      <c r="R331" s="5"/>
      <c r="S331" s="5"/>
      <c r="T331" s="5"/>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5"/>
      <c r="BB331" s="5"/>
      <c r="BC331" s="5"/>
      <c r="BD331" s="5"/>
      <c r="BE331" s="5"/>
      <c r="BF331" s="5"/>
      <c r="BG331" s="5"/>
      <c r="BH331" s="5"/>
      <c r="BI331" s="5"/>
      <c r="BJ331" s="5"/>
      <c r="BK331" s="5"/>
      <c r="BL331" s="5"/>
      <c r="BM331" s="5"/>
      <c r="BN331" s="5"/>
      <c r="BO331" s="5"/>
      <c r="BP331" s="5"/>
      <c r="BQ331" s="5"/>
      <c r="BR331" s="5"/>
      <c r="BS331" s="5"/>
      <c r="BT331" s="5"/>
      <c r="BU331" s="5"/>
      <c r="BV331" s="5"/>
      <c r="BW331" s="5"/>
      <c r="BX331" s="5"/>
      <c r="BY331" s="5"/>
      <c r="BZ331" s="5"/>
      <c r="CA331" s="5"/>
      <c r="CB331" s="5"/>
      <c r="CC331" s="5"/>
      <c r="CD331" s="5"/>
      <c r="CE331" s="5"/>
      <c r="CF331" s="5"/>
      <c r="CG331" s="5"/>
      <c r="CH331" s="5"/>
      <c r="CI331" s="5"/>
      <c r="CJ331" s="5"/>
      <c r="CK331" s="5"/>
      <c r="CL331" s="5"/>
      <c r="CM331" s="5"/>
      <c r="CN331" s="5"/>
      <c r="CO331" s="5"/>
      <c r="CP331" s="5"/>
      <c r="CQ331" s="5"/>
      <c r="CR331" s="5"/>
      <c r="CS331" s="5"/>
      <c r="CT331" s="5"/>
      <c r="CU331" s="5"/>
      <c r="CV331" s="5"/>
      <c r="CW331" s="5"/>
      <c r="CX331" s="5"/>
      <c r="CY331" s="5"/>
      <c r="CZ331" s="5"/>
      <c r="DA331" s="5"/>
      <c r="DB331" s="5"/>
      <c r="DC331" s="5"/>
      <c r="DD331" s="5"/>
      <c r="DE331" s="5"/>
      <c r="DF331" s="5"/>
      <c r="DG331" s="5"/>
      <c r="DH331" s="5"/>
      <c r="DI331" s="5"/>
      <c r="DJ331" s="5"/>
      <c r="DK331" s="5"/>
      <c r="DL331" s="5"/>
      <c r="DM331" s="5"/>
      <c r="DN331" s="5"/>
      <c r="DO331" s="5"/>
      <c r="DP331" s="5"/>
      <c r="DQ331" s="5"/>
      <c r="DR331" s="5"/>
      <c r="DS331" s="5"/>
      <c r="DT331" s="5"/>
      <c r="DU331" s="5"/>
      <c r="DV331" s="5"/>
      <c r="DW331" s="5"/>
      <c r="DX331" s="5"/>
      <c r="DY331" s="5"/>
      <c r="DZ331" s="5"/>
      <c r="EA331" s="5"/>
      <c r="EB331" s="5"/>
      <c r="EC331" s="5"/>
      <c r="ED331" s="5"/>
      <c r="EE331" s="5"/>
      <c r="EF331" s="5"/>
      <c r="EG331" s="5"/>
      <c r="EH331" s="5"/>
      <c r="EI331" s="5"/>
      <c r="EJ331" s="5"/>
      <c r="EK331" s="5"/>
      <c r="EL331" s="5"/>
      <c r="EM331" s="5"/>
      <c r="EN331" s="5"/>
      <c r="EO331" s="5"/>
      <c r="EP331" s="5"/>
      <c r="EQ331" s="5"/>
      <c r="ER331" s="5"/>
      <c r="ES331" s="5"/>
      <c r="ET331" s="5"/>
      <c r="EU331" s="5"/>
      <c r="EV331" s="5"/>
      <c r="EW331" s="5"/>
      <c r="EX331" s="5"/>
      <c r="EY331" s="5"/>
      <c r="EZ331" s="5"/>
      <c r="FA331" s="5"/>
      <c r="FB331" s="5"/>
      <c r="FC331" s="5"/>
      <c r="FD331" s="5"/>
      <c r="FE331" s="5"/>
      <c r="FF331" s="5"/>
      <c r="FG331" s="5"/>
      <c r="FH331" s="5"/>
      <c r="FI331" s="5"/>
      <c r="FJ331" s="5"/>
      <c r="FK331" s="5"/>
      <c r="FL331" s="5"/>
      <c r="FM331" s="5"/>
      <c r="FN331" s="5"/>
      <c r="FO331" s="5"/>
      <c r="FP331" s="5"/>
      <c r="FQ331" s="5"/>
      <c r="FR331" s="5"/>
      <c r="FS331" s="5"/>
      <c r="FT331" s="5"/>
      <c r="FU331" s="5"/>
      <c r="FV331" s="5"/>
      <c r="FW331" s="5"/>
      <c r="FX331" s="5"/>
      <c r="FY331" s="5"/>
      <c r="FZ331" s="5"/>
      <c r="GA331" s="5"/>
      <c r="GB331" s="5"/>
      <c r="GC331" s="5"/>
      <c r="GD331" s="5"/>
      <c r="GE331" s="5"/>
      <c r="GF331" s="5"/>
      <c r="GG331" s="5"/>
      <c r="GH331" s="5"/>
      <c r="GI331" s="5"/>
      <c r="GJ331" s="5"/>
      <c r="GK331" s="5"/>
      <c r="GL331" s="5"/>
      <c r="GM331" s="5"/>
      <c r="GN331" s="5"/>
      <c r="GO331" s="5"/>
      <c r="GP331" s="5"/>
      <c r="GQ331" s="5"/>
      <c r="GR331" s="5"/>
      <c r="GS331" s="5"/>
      <c r="GT331" s="5"/>
      <c r="GU331" s="5"/>
      <c r="GV331" s="5"/>
      <c r="GW331" s="5"/>
      <c r="GX331" s="5"/>
      <c r="GY331" s="5"/>
      <c r="GZ331" s="5"/>
      <c r="HA331" s="5"/>
      <c r="HB331" s="5"/>
      <c r="HC331" s="5"/>
      <c r="HD331" s="5"/>
      <c r="HE331" s="5"/>
      <c r="HF331" s="5"/>
      <c r="HG331" s="5"/>
      <c r="HH331" s="5"/>
      <c r="HI331" s="5"/>
      <c r="HJ331" s="5"/>
      <c r="HK331" s="5"/>
      <c r="HL331" s="5"/>
      <c r="HM331" s="5"/>
      <c r="HN331" s="5"/>
      <c r="HO331" s="5"/>
      <c r="HP331" s="5"/>
      <c r="HQ331" s="5"/>
      <c r="HR331" s="5"/>
      <c r="HS331" s="5"/>
      <c r="HT331" s="5"/>
      <c r="HU331" s="5"/>
      <c r="HV331" s="5"/>
    </row>
    <row r="332" spans="1:230" s="14" customFormat="1" ht="12.75" customHeight="1" thickTop="1">
      <c r="A332" s="104"/>
      <c r="B332" s="1128" t="s">
        <v>2155</v>
      </c>
      <c r="C332" s="1129" t="s">
        <v>4515</v>
      </c>
      <c r="D332" s="1129">
        <f>D330+7</f>
        <v>45504</v>
      </c>
      <c r="E332" s="1366">
        <f>D332+11</f>
        <v>45515</v>
      </c>
      <c r="F332" s="2779" t="s">
        <v>1426</v>
      </c>
      <c r="G332" s="1233"/>
      <c r="H332" s="1125">
        <f>H330+7</f>
        <v>45527</v>
      </c>
      <c r="I332" s="1494">
        <f>H332+22</f>
        <v>45549</v>
      </c>
      <c r="J332" s="1494">
        <f>H332+26</f>
        <v>45553</v>
      </c>
      <c r="K332" s="2395">
        <f>H332+28</f>
        <v>45555</v>
      </c>
      <c r="L332" s="1494">
        <f>H332+32</f>
        <v>45559</v>
      </c>
      <c r="M332" s="1575"/>
      <c r="N332" s="2378"/>
      <c r="O332" s="5"/>
      <c r="P332" s="5"/>
      <c r="Q332" s="5"/>
      <c r="R332" s="5"/>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5"/>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5"/>
      <c r="CC332" s="5"/>
      <c r="CD332" s="5"/>
      <c r="CE332" s="5"/>
      <c r="CF332" s="5"/>
      <c r="CG332" s="5"/>
      <c r="CH332" s="5"/>
      <c r="CI332" s="5"/>
      <c r="CJ332" s="5"/>
      <c r="CK332" s="5"/>
      <c r="CL332" s="5"/>
      <c r="CM332" s="5"/>
      <c r="CN332" s="5"/>
      <c r="CO332" s="5"/>
      <c r="CP332" s="5"/>
      <c r="CQ332" s="5"/>
      <c r="CR332" s="5"/>
      <c r="CS332" s="5"/>
      <c r="CT332" s="5"/>
      <c r="CU332" s="5"/>
      <c r="CV332" s="5"/>
      <c r="CW332" s="5"/>
      <c r="CX332" s="5"/>
      <c r="CY332" s="5"/>
      <c r="CZ332" s="5"/>
      <c r="DA332" s="5"/>
      <c r="DB332" s="5"/>
      <c r="DC332" s="5"/>
      <c r="DD332" s="5"/>
      <c r="DE332" s="5"/>
      <c r="DF332" s="5"/>
      <c r="DG332" s="5"/>
      <c r="DH332" s="5"/>
      <c r="DI332" s="5"/>
      <c r="DJ332" s="5"/>
      <c r="DK332" s="5"/>
      <c r="DL332" s="5"/>
      <c r="DM332" s="5"/>
      <c r="DN332" s="5"/>
      <c r="DO332" s="5"/>
      <c r="DP332" s="5"/>
      <c r="DQ332" s="5"/>
      <c r="DR332" s="5"/>
      <c r="DS332" s="5"/>
      <c r="DT332" s="5"/>
      <c r="DU332" s="5"/>
      <c r="DV332" s="5"/>
      <c r="DW332" s="5"/>
      <c r="DX332" s="5"/>
      <c r="DY332" s="5"/>
      <c r="DZ332" s="5"/>
      <c r="EA332" s="5"/>
      <c r="EB332" s="5"/>
      <c r="EC332" s="5"/>
      <c r="ED332" s="5"/>
      <c r="EE332" s="5"/>
      <c r="EF332" s="5"/>
      <c r="EG332" s="5"/>
      <c r="EH332" s="5"/>
      <c r="EI332" s="5"/>
      <c r="EJ332" s="5"/>
      <c r="EK332" s="5"/>
      <c r="EL332" s="5"/>
      <c r="EM332" s="5"/>
      <c r="EN332" s="5"/>
      <c r="EO332" s="5"/>
      <c r="EP332" s="5"/>
      <c r="EQ332" s="5"/>
      <c r="ER332" s="5"/>
      <c r="ES332" s="5"/>
      <c r="ET332" s="5"/>
      <c r="EU332" s="5"/>
      <c r="EV332" s="5"/>
      <c r="EW332" s="5"/>
      <c r="EX332" s="5"/>
      <c r="EY332" s="5"/>
      <c r="EZ332" s="5"/>
      <c r="FA332" s="5"/>
      <c r="FB332" s="5"/>
      <c r="FC332" s="5"/>
      <c r="FD332" s="5"/>
      <c r="FE332" s="5"/>
      <c r="FF332" s="5"/>
      <c r="FG332" s="5"/>
      <c r="FH332" s="5"/>
      <c r="FI332" s="5"/>
      <c r="FJ332" s="5"/>
      <c r="FK332" s="5"/>
      <c r="FL332" s="5"/>
      <c r="FM332" s="5"/>
      <c r="FN332" s="5"/>
      <c r="FO332" s="5"/>
      <c r="FP332" s="5"/>
      <c r="FQ332" s="5"/>
      <c r="FR332" s="5"/>
      <c r="FS332" s="5"/>
      <c r="FT332" s="5"/>
      <c r="FU332" s="5"/>
      <c r="FV332" s="5"/>
      <c r="FW332" s="5"/>
      <c r="FX332" s="5"/>
      <c r="FY332" s="5"/>
      <c r="FZ332" s="5"/>
      <c r="GA332" s="5"/>
      <c r="GB332" s="5"/>
      <c r="GC332" s="5"/>
      <c r="GD332" s="5"/>
      <c r="GE332" s="5"/>
      <c r="GF332" s="5"/>
      <c r="GG332" s="5"/>
      <c r="GH332" s="5"/>
      <c r="GI332" s="5"/>
      <c r="GJ332" s="5"/>
      <c r="GK332" s="5"/>
      <c r="GL332" s="5"/>
      <c r="GM332" s="5"/>
      <c r="GN332" s="5"/>
      <c r="GO332" s="5"/>
      <c r="GP332" s="5"/>
      <c r="GQ332" s="5"/>
      <c r="GR332" s="5"/>
      <c r="GS332" s="5"/>
      <c r="GT332" s="5"/>
      <c r="GU332" s="5"/>
      <c r="GV332" s="5"/>
      <c r="GW332" s="5"/>
      <c r="GX332" s="5"/>
      <c r="GY332" s="5"/>
      <c r="GZ332" s="5"/>
      <c r="HA332" s="5"/>
      <c r="HB332" s="5"/>
      <c r="HC332" s="5"/>
      <c r="HD332" s="5"/>
      <c r="HE332" s="5"/>
      <c r="HF332" s="5"/>
      <c r="HG332" s="5"/>
      <c r="HH332" s="5"/>
      <c r="HI332" s="5"/>
      <c r="HJ332" s="5"/>
      <c r="HK332" s="5"/>
      <c r="HL332" s="5"/>
      <c r="HM332" s="5"/>
      <c r="HN332" s="5"/>
      <c r="HO332" s="5"/>
      <c r="HP332" s="5"/>
      <c r="HQ332" s="5"/>
      <c r="HR332" s="5"/>
      <c r="HS332" s="5"/>
      <c r="HT332" s="5"/>
      <c r="HU332" s="5"/>
      <c r="HV332" s="5"/>
    </row>
    <row r="333" spans="1:230" s="14" customFormat="1" ht="12.75" customHeight="1" thickBot="1">
      <c r="A333" s="104"/>
      <c r="B333" s="1477"/>
      <c r="C333" s="1478"/>
      <c r="D333" s="1478"/>
      <c r="E333" s="2278"/>
      <c r="F333" s="3078"/>
      <c r="G333" s="1236"/>
      <c r="H333" s="1126"/>
      <c r="I333" s="1126"/>
      <c r="J333" s="1126"/>
      <c r="K333" s="2396"/>
      <c r="L333" s="1126"/>
      <c r="M333" s="1575"/>
      <c r="N333" s="2378"/>
      <c r="O333" s="5"/>
      <c r="P333" s="5"/>
      <c r="Q333" s="5"/>
      <c r="R333" s="5"/>
      <c r="S333" s="5"/>
      <c r="T333" s="5"/>
      <c r="U333" s="5"/>
      <c r="V333" s="5"/>
      <c r="W333" s="5"/>
      <c r="X333" s="5"/>
      <c r="Y333" s="5"/>
      <c r="Z333" s="5"/>
      <c r="AA333" s="5"/>
      <c r="AB333" s="5"/>
      <c r="AC333" s="5"/>
      <c r="AD333" s="5"/>
      <c r="AE333" s="5"/>
      <c r="AF333" s="5"/>
      <c r="AG333" s="5"/>
      <c r="AH333" s="5"/>
      <c r="AI333" s="5"/>
      <c r="AJ333" s="5"/>
      <c r="AK333" s="5"/>
      <c r="AL333" s="5"/>
      <c r="AM333" s="5"/>
      <c r="AN333" s="5"/>
      <c r="AO333" s="5"/>
      <c r="AP333" s="5"/>
      <c r="AQ333" s="5"/>
      <c r="AR333" s="5"/>
      <c r="AS333" s="5"/>
      <c r="AT333" s="5"/>
      <c r="AU333" s="5"/>
      <c r="AV333" s="5"/>
      <c r="AW333" s="5"/>
      <c r="AX333" s="5"/>
      <c r="AY333" s="5"/>
      <c r="AZ333" s="5"/>
      <c r="BA333" s="5"/>
      <c r="BB333" s="5"/>
      <c r="BC333" s="5"/>
      <c r="BD333" s="5"/>
      <c r="BE333" s="5"/>
      <c r="BF333" s="5"/>
      <c r="BG333" s="5"/>
      <c r="BH333" s="5"/>
      <c r="BI333" s="5"/>
      <c r="BJ333" s="5"/>
      <c r="BK333" s="5"/>
      <c r="BL333" s="5"/>
      <c r="BM333" s="5"/>
      <c r="BN333" s="5"/>
      <c r="BO333" s="5"/>
      <c r="BP333" s="5"/>
      <c r="BQ333" s="5"/>
      <c r="BR333" s="5"/>
      <c r="BS333" s="5"/>
      <c r="BT333" s="5"/>
      <c r="BU333" s="5"/>
      <c r="BV333" s="5"/>
      <c r="BW333" s="5"/>
      <c r="BX333" s="5"/>
      <c r="BY333" s="5"/>
      <c r="BZ333" s="5"/>
      <c r="CA333" s="5"/>
      <c r="CB333" s="5"/>
      <c r="CC333" s="5"/>
      <c r="CD333" s="5"/>
      <c r="CE333" s="5"/>
      <c r="CF333" s="5"/>
      <c r="CG333" s="5"/>
      <c r="CH333" s="5"/>
      <c r="CI333" s="5"/>
      <c r="CJ333" s="5"/>
      <c r="CK333" s="5"/>
      <c r="CL333" s="5"/>
      <c r="CM333" s="5"/>
      <c r="CN333" s="5"/>
      <c r="CO333" s="5"/>
      <c r="CP333" s="5"/>
      <c r="CQ333" s="5"/>
      <c r="CR333" s="5"/>
      <c r="CS333" s="5"/>
      <c r="CT333" s="5"/>
      <c r="CU333" s="5"/>
      <c r="CV333" s="5"/>
      <c r="CW333" s="5"/>
      <c r="CX333" s="5"/>
      <c r="CY333" s="5"/>
      <c r="CZ333" s="5"/>
      <c r="DA333" s="5"/>
      <c r="DB333" s="5"/>
      <c r="DC333" s="5"/>
      <c r="DD333" s="5"/>
      <c r="DE333" s="5"/>
      <c r="DF333" s="5"/>
      <c r="DG333" s="5"/>
      <c r="DH333" s="5"/>
      <c r="DI333" s="5"/>
      <c r="DJ333" s="5"/>
      <c r="DK333" s="5"/>
      <c r="DL333" s="5"/>
      <c r="DM333" s="5"/>
      <c r="DN333" s="5"/>
      <c r="DO333" s="5"/>
      <c r="DP333" s="5"/>
      <c r="DQ333" s="5"/>
      <c r="DR333" s="5"/>
      <c r="DS333" s="5"/>
      <c r="DT333" s="5"/>
      <c r="DU333" s="5"/>
      <c r="DV333" s="5"/>
      <c r="DW333" s="5"/>
      <c r="DX333" s="5"/>
      <c r="DY333" s="5"/>
      <c r="DZ333" s="5"/>
      <c r="EA333" s="5"/>
      <c r="EB333" s="5"/>
      <c r="EC333" s="5"/>
      <c r="ED333" s="5"/>
      <c r="EE333" s="5"/>
      <c r="EF333" s="5"/>
      <c r="EG333" s="5"/>
      <c r="EH333" s="5"/>
      <c r="EI333" s="5"/>
      <c r="EJ333" s="5"/>
      <c r="EK333" s="5"/>
      <c r="EL333" s="5"/>
      <c r="EM333" s="5"/>
      <c r="EN333" s="5"/>
      <c r="EO333" s="5"/>
      <c r="EP333" s="5"/>
      <c r="EQ333" s="5"/>
      <c r="ER333" s="5"/>
      <c r="ES333" s="5"/>
      <c r="ET333" s="5"/>
      <c r="EU333" s="5"/>
      <c r="EV333" s="5"/>
      <c r="EW333" s="5"/>
      <c r="EX333" s="5"/>
      <c r="EY333" s="5"/>
      <c r="EZ333" s="5"/>
      <c r="FA333" s="5"/>
      <c r="FB333" s="5"/>
      <c r="FC333" s="5"/>
      <c r="FD333" s="5"/>
      <c r="FE333" s="5"/>
      <c r="FF333" s="5"/>
      <c r="FG333" s="5"/>
      <c r="FH333" s="5"/>
      <c r="FI333" s="5"/>
      <c r="FJ333" s="5"/>
      <c r="FK333" s="5"/>
      <c r="FL333" s="5"/>
      <c r="FM333" s="5"/>
      <c r="FN333" s="5"/>
      <c r="FO333" s="5"/>
      <c r="FP333" s="5"/>
      <c r="FQ333" s="5"/>
      <c r="FR333" s="5"/>
      <c r="FS333" s="5"/>
      <c r="FT333" s="5"/>
      <c r="FU333" s="5"/>
      <c r="FV333" s="5"/>
      <c r="FW333" s="5"/>
      <c r="FX333" s="5"/>
      <c r="FY333" s="5"/>
      <c r="FZ333" s="5"/>
      <c r="GA333" s="5"/>
      <c r="GB333" s="5"/>
      <c r="GC333" s="5"/>
      <c r="GD333" s="5"/>
      <c r="GE333" s="5"/>
      <c r="GF333" s="5"/>
      <c r="GG333" s="5"/>
      <c r="GH333" s="5"/>
      <c r="GI333" s="5"/>
      <c r="GJ333" s="5"/>
      <c r="GK333" s="5"/>
      <c r="GL333" s="5"/>
      <c r="GM333" s="5"/>
      <c r="GN333" s="5"/>
      <c r="GO333" s="5"/>
      <c r="GP333" s="5"/>
      <c r="GQ333" s="5"/>
      <c r="GR333" s="5"/>
      <c r="GS333" s="5"/>
      <c r="GT333" s="5"/>
      <c r="GU333" s="5"/>
      <c r="GV333" s="5"/>
      <c r="GW333" s="5"/>
      <c r="GX333" s="5"/>
      <c r="GY333" s="5"/>
      <c r="GZ333" s="5"/>
      <c r="HA333" s="5"/>
      <c r="HB333" s="5"/>
      <c r="HC333" s="5"/>
      <c r="HD333" s="5"/>
      <c r="HE333" s="5"/>
      <c r="HF333" s="5"/>
      <c r="HG333" s="5"/>
      <c r="HH333" s="5"/>
      <c r="HI333" s="5"/>
      <c r="HJ333" s="5"/>
      <c r="HK333" s="5"/>
      <c r="HL333" s="5"/>
      <c r="HM333" s="5"/>
      <c r="HN333" s="5"/>
      <c r="HO333" s="5"/>
      <c r="HP333" s="5"/>
      <c r="HQ333" s="5"/>
      <c r="HR333" s="5"/>
      <c r="HS333" s="5"/>
      <c r="HT333" s="5"/>
      <c r="HU333" s="5"/>
      <c r="HV333" s="5"/>
    </row>
    <row r="334" spans="1:230" s="14" customFormat="1" ht="12.75" customHeight="1" thickTop="1">
      <c r="A334" s="104"/>
      <c r="B334" s="1128" t="s">
        <v>2183</v>
      </c>
      <c r="C334" s="1129" t="s">
        <v>4517</v>
      </c>
      <c r="D334" s="1129">
        <f>D332+7</f>
        <v>45511</v>
      </c>
      <c r="E334" s="1366">
        <f>D334+11</f>
        <v>45522</v>
      </c>
      <c r="F334" s="2779" t="s">
        <v>1426</v>
      </c>
      <c r="G334" s="1233"/>
      <c r="H334" s="1125">
        <f>H332+7</f>
        <v>45534</v>
      </c>
      <c r="I334" s="1494">
        <f>H334+22</f>
        <v>45556</v>
      </c>
      <c r="J334" s="1494">
        <f>H334+26</f>
        <v>45560</v>
      </c>
      <c r="K334" s="2395">
        <f>H334+28</f>
        <v>45562</v>
      </c>
      <c r="L334" s="1494">
        <f>H334+32</f>
        <v>45566</v>
      </c>
      <c r="M334" s="1575"/>
      <c r="N334" s="2378"/>
      <c r="O334" s="5"/>
      <c r="P334" s="5"/>
      <c r="Q334" s="5"/>
      <c r="R334" s="5"/>
      <c r="S334" s="5"/>
      <c r="T334" s="5"/>
      <c r="U334" s="5"/>
      <c r="V334" s="5"/>
      <c r="W334" s="5"/>
      <c r="X334" s="5"/>
      <c r="Y334" s="5"/>
      <c r="Z334" s="5"/>
      <c r="AA334" s="5"/>
      <c r="AB334" s="5"/>
      <c r="AC334" s="5"/>
      <c r="AD334" s="5"/>
      <c r="AE334" s="5"/>
      <c r="AF334" s="5"/>
      <c r="AG334" s="5"/>
      <c r="AH334" s="5"/>
      <c r="AI334" s="5"/>
      <c r="AJ334" s="5"/>
      <c r="AK334" s="5"/>
      <c r="AL334" s="5"/>
      <c r="AM334" s="5"/>
      <c r="AN334" s="5"/>
      <c r="AO334" s="5"/>
      <c r="AP334" s="5"/>
      <c r="AQ334" s="5"/>
      <c r="AR334" s="5"/>
      <c r="AS334" s="5"/>
      <c r="AT334" s="5"/>
      <c r="AU334" s="5"/>
      <c r="AV334" s="5"/>
      <c r="AW334" s="5"/>
      <c r="AX334" s="5"/>
      <c r="AY334" s="5"/>
      <c r="AZ334" s="5"/>
      <c r="BA334" s="5"/>
      <c r="BB334" s="5"/>
      <c r="BC334" s="5"/>
      <c r="BD334" s="5"/>
      <c r="BE334" s="5"/>
      <c r="BF334" s="5"/>
      <c r="BG334" s="5"/>
      <c r="BH334" s="5"/>
      <c r="BI334" s="5"/>
      <c r="BJ334" s="5"/>
      <c r="BK334" s="5"/>
      <c r="BL334" s="5"/>
      <c r="BM334" s="5"/>
      <c r="BN334" s="5"/>
      <c r="BO334" s="5"/>
      <c r="BP334" s="5"/>
      <c r="BQ334" s="5"/>
      <c r="BR334" s="5"/>
      <c r="BS334" s="5"/>
      <c r="BT334" s="5"/>
      <c r="BU334" s="5"/>
      <c r="BV334" s="5"/>
      <c r="BW334" s="5"/>
      <c r="BX334" s="5"/>
      <c r="BY334" s="5"/>
      <c r="BZ334" s="5"/>
      <c r="CA334" s="5"/>
      <c r="CB334" s="5"/>
      <c r="CC334" s="5"/>
      <c r="CD334" s="5"/>
      <c r="CE334" s="5"/>
      <c r="CF334" s="5"/>
      <c r="CG334" s="5"/>
      <c r="CH334" s="5"/>
      <c r="CI334" s="5"/>
      <c r="CJ334" s="5"/>
      <c r="CK334" s="5"/>
      <c r="CL334" s="5"/>
      <c r="CM334" s="5"/>
      <c r="CN334" s="5"/>
      <c r="CO334" s="5"/>
      <c r="CP334" s="5"/>
      <c r="CQ334" s="5"/>
      <c r="CR334" s="5"/>
      <c r="CS334" s="5"/>
      <c r="CT334" s="5"/>
      <c r="CU334" s="5"/>
      <c r="CV334" s="5"/>
      <c r="CW334" s="5"/>
      <c r="CX334" s="5"/>
      <c r="CY334" s="5"/>
      <c r="CZ334" s="5"/>
      <c r="DA334" s="5"/>
      <c r="DB334" s="5"/>
      <c r="DC334" s="5"/>
      <c r="DD334" s="5"/>
      <c r="DE334" s="5"/>
      <c r="DF334" s="5"/>
      <c r="DG334" s="5"/>
      <c r="DH334" s="5"/>
      <c r="DI334" s="5"/>
      <c r="DJ334" s="5"/>
      <c r="DK334" s="5"/>
      <c r="DL334" s="5"/>
      <c r="DM334" s="5"/>
      <c r="DN334" s="5"/>
      <c r="DO334" s="5"/>
      <c r="DP334" s="5"/>
      <c r="DQ334" s="5"/>
      <c r="DR334" s="5"/>
      <c r="DS334" s="5"/>
      <c r="DT334" s="5"/>
      <c r="DU334" s="5"/>
      <c r="DV334" s="5"/>
      <c r="DW334" s="5"/>
      <c r="DX334" s="5"/>
      <c r="DY334" s="5"/>
      <c r="DZ334" s="5"/>
      <c r="EA334" s="5"/>
      <c r="EB334" s="5"/>
      <c r="EC334" s="5"/>
      <c r="ED334" s="5"/>
      <c r="EE334" s="5"/>
      <c r="EF334" s="5"/>
      <c r="EG334" s="5"/>
      <c r="EH334" s="5"/>
      <c r="EI334" s="5"/>
      <c r="EJ334" s="5"/>
      <c r="EK334" s="5"/>
      <c r="EL334" s="5"/>
      <c r="EM334" s="5"/>
      <c r="EN334" s="5"/>
      <c r="EO334" s="5"/>
      <c r="EP334" s="5"/>
      <c r="EQ334" s="5"/>
      <c r="ER334" s="5"/>
      <c r="ES334" s="5"/>
      <c r="ET334" s="5"/>
      <c r="EU334" s="5"/>
      <c r="EV334" s="5"/>
      <c r="EW334" s="5"/>
      <c r="EX334" s="5"/>
      <c r="EY334" s="5"/>
      <c r="EZ334" s="5"/>
      <c r="FA334" s="5"/>
      <c r="FB334" s="5"/>
      <c r="FC334" s="5"/>
      <c r="FD334" s="5"/>
      <c r="FE334" s="5"/>
      <c r="FF334" s="5"/>
      <c r="FG334" s="5"/>
      <c r="FH334" s="5"/>
      <c r="FI334" s="5"/>
      <c r="FJ334" s="5"/>
      <c r="FK334" s="5"/>
      <c r="FL334" s="5"/>
      <c r="FM334" s="5"/>
      <c r="FN334" s="5"/>
      <c r="FO334" s="5"/>
      <c r="FP334" s="5"/>
      <c r="FQ334" s="5"/>
      <c r="FR334" s="5"/>
      <c r="FS334" s="5"/>
      <c r="FT334" s="5"/>
      <c r="FU334" s="5"/>
      <c r="FV334" s="5"/>
      <c r="FW334" s="5"/>
      <c r="FX334" s="5"/>
      <c r="FY334" s="5"/>
      <c r="FZ334" s="5"/>
      <c r="GA334" s="5"/>
      <c r="GB334" s="5"/>
      <c r="GC334" s="5"/>
      <c r="GD334" s="5"/>
      <c r="GE334" s="5"/>
      <c r="GF334" s="5"/>
      <c r="GG334" s="5"/>
      <c r="GH334" s="5"/>
      <c r="GI334" s="5"/>
      <c r="GJ334" s="5"/>
      <c r="GK334" s="5"/>
      <c r="GL334" s="5"/>
      <c r="GM334" s="5"/>
      <c r="GN334" s="5"/>
      <c r="GO334" s="5"/>
      <c r="GP334" s="5"/>
      <c r="GQ334" s="5"/>
      <c r="GR334" s="5"/>
      <c r="GS334" s="5"/>
      <c r="GT334" s="5"/>
      <c r="GU334" s="5"/>
      <c r="GV334" s="5"/>
      <c r="GW334" s="5"/>
      <c r="GX334" s="5"/>
      <c r="GY334" s="5"/>
      <c r="GZ334" s="5"/>
      <c r="HA334" s="5"/>
      <c r="HB334" s="5"/>
      <c r="HC334" s="5"/>
      <c r="HD334" s="5"/>
      <c r="HE334" s="5"/>
      <c r="HF334" s="5"/>
      <c r="HG334" s="5"/>
      <c r="HH334" s="5"/>
      <c r="HI334" s="5"/>
      <c r="HJ334" s="5"/>
      <c r="HK334" s="5"/>
      <c r="HL334" s="5"/>
      <c r="HM334" s="5"/>
      <c r="HN334" s="5"/>
      <c r="HO334" s="5"/>
      <c r="HP334" s="5"/>
      <c r="HQ334" s="5"/>
      <c r="HR334" s="5"/>
      <c r="HS334" s="5"/>
      <c r="HT334" s="5"/>
      <c r="HU334" s="5"/>
      <c r="HV334" s="5"/>
    </row>
    <row r="335" spans="1:230" s="14" customFormat="1" ht="12.75" customHeight="1" thickBot="1">
      <c r="A335" s="104"/>
      <c r="B335" s="1477"/>
      <c r="C335" s="1478"/>
      <c r="D335" s="1478"/>
      <c r="E335" s="2278"/>
      <c r="F335" s="3078"/>
      <c r="G335" s="1236"/>
      <c r="H335" s="1126"/>
      <c r="I335" s="1126"/>
      <c r="J335" s="1126"/>
      <c r="K335" s="2396"/>
      <c r="L335" s="1126"/>
      <c r="M335" s="1575"/>
      <c r="N335" s="2378"/>
      <c r="O335" s="5"/>
      <c r="P335" s="5"/>
      <c r="Q335" s="5"/>
      <c r="R335" s="5"/>
      <c r="S335" s="5"/>
      <c r="T335" s="5"/>
      <c r="U335" s="5"/>
      <c r="V335" s="5"/>
      <c r="W335" s="5"/>
      <c r="X335" s="5"/>
      <c r="Y335" s="5"/>
      <c r="Z335" s="5"/>
      <c r="AA335" s="5"/>
      <c r="AB335" s="5"/>
      <c r="AC335" s="5"/>
      <c r="AD335" s="5"/>
      <c r="AE335" s="5"/>
      <c r="AF335" s="5"/>
      <c r="AG335" s="5"/>
      <c r="AH335" s="5"/>
      <c r="AI335" s="5"/>
      <c r="AJ335" s="5"/>
      <c r="AK335" s="5"/>
      <c r="AL335" s="5"/>
      <c r="AM335" s="5"/>
      <c r="AN335" s="5"/>
      <c r="AO335" s="5"/>
      <c r="AP335" s="5"/>
      <c r="AQ335" s="5"/>
      <c r="AR335" s="5"/>
      <c r="AS335" s="5"/>
      <c r="AT335" s="5"/>
      <c r="AU335" s="5"/>
      <c r="AV335" s="5"/>
      <c r="AW335" s="5"/>
      <c r="AX335" s="5"/>
      <c r="AY335" s="5"/>
      <c r="AZ335" s="5"/>
      <c r="BA335" s="5"/>
      <c r="BB335" s="5"/>
      <c r="BC335" s="5"/>
      <c r="BD335" s="5"/>
      <c r="BE335" s="5"/>
      <c r="BF335" s="5"/>
      <c r="BG335" s="5"/>
      <c r="BH335" s="5"/>
      <c r="BI335" s="5"/>
      <c r="BJ335" s="5"/>
      <c r="BK335" s="5"/>
      <c r="BL335" s="5"/>
      <c r="BM335" s="5"/>
      <c r="BN335" s="5"/>
      <c r="BO335" s="5"/>
      <c r="BP335" s="5"/>
      <c r="BQ335" s="5"/>
      <c r="BR335" s="5"/>
      <c r="BS335" s="5"/>
      <c r="BT335" s="5"/>
      <c r="BU335" s="5"/>
      <c r="BV335" s="5"/>
      <c r="BW335" s="5"/>
      <c r="BX335" s="5"/>
      <c r="BY335" s="5"/>
      <c r="BZ335" s="5"/>
      <c r="CA335" s="5"/>
      <c r="CB335" s="5"/>
      <c r="CC335" s="5"/>
      <c r="CD335" s="5"/>
      <c r="CE335" s="5"/>
      <c r="CF335" s="5"/>
      <c r="CG335" s="5"/>
      <c r="CH335" s="5"/>
      <c r="CI335" s="5"/>
      <c r="CJ335" s="5"/>
      <c r="CK335" s="5"/>
      <c r="CL335" s="5"/>
      <c r="CM335" s="5"/>
      <c r="CN335" s="5"/>
      <c r="CO335" s="5"/>
      <c r="CP335" s="5"/>
      <c r="CQ335" s="5"/>
      <c r="CR335" s="5"/>
      <c r="CS335" s="5"/>
      <c r="CT335" s="5"/>
      <c r="CU335" s="5"/>
      <c r="CV335" s="5"/>
      <c r="CW335" s="5"/>
      <c r="CX335" s="5"/>
      <c r="CY335" s="5"/>
      <c r="CZ335" s="5"/>
      <c r="DA335" s="5"/>
      <c r="DB335" s="5"/>
      <c r="DC335" s="5"/>
      <c r="DD335" s="5"/>
      <c r="DE335" s="5"/>
      <c r="DF335" s="5"/>
      <c r="DG335" s="5"/>
      <c r="DH335" s="5"/>
      <c r="DI335" s="5"/>
      <c r="DJ335" s="5"/>
      <c r="DK335" s="5"/>
      <c r="DL335" s="5"/>
      <c r="DM335" s="5"/>
      <c r="DN335" s="5"/>
      <c r="DO335" s="5"/>
      <c r="DP335" s="5"/>
      <c r="DQ335" s="5"/>
      <c r="DR335" s="5"/>
      <c r="DS335" s="5"/>
      <c r="DT335" s="5"/>
      <c r="DU335" s="5"/>
      <c r="DV335" s="5"/>
      <c r="DW335" s="5"/>
      <c r="DX335" s="5"/>
      <c r="DY335" s="5"/>
      <c r="DZ335" s="5"/>
      <c r="EA335" s="5"/>
      <c r="EB335" s="5"/>
      <c r="EC335" s="5"/>
      <c r="ED335" s="5"/>
      <c r="EE335" s="5"/>
      <c r="EF335" s="5"/>
      <c r="EG335" s="5"/>
      <c r="EH335" s="5"/>
      <c r="EI335" s="5"/>
      <c r="EJ335" s="5"/>
      <c r="EK335" s="5"/>
      <c r="EL335" s="5"/>
      <c r="EM335" s="5"/>
      <c r="EN335" s="5"/>
      <c r="EO335" s="5"/>
      <c r="EP335" s="5"/>
      <c r="EQ335" s="5"/>
      <c r="ER335" s="5"/>
      <c r="ES335" s="5"/>
      <c r="ET335" s="5"/>
      <c r="EU335" s="5"/>
      <c r="EV335" s="5"/>
      <c r="EW335" s="5"/>
      <c r="EX335" s="5"/>
      <c r="EY335" s="5"/>
      <c r="EZ335" s="5"/>
      <c r="FA335" s="5"/>
      <c r="FB335" s="5"/>
      <c r="FC335" s="5"/>
      <c r="FD335" s="5"/>
      <c r="FE335" s="5"/>
      <c r="FF335" s="5"/>
      <c r="FG335" s="5"/>
      <c r="FH335" s="5"/>
      <c r="FI335" s="5"/>
      <c r="FJ335" s="5"/>
      <c r="FK335" s="5"/>
      <c r="FL335" s="5"/>
      <c r="FM335" s="5"/>
      <c r="FN335" s="5"/>
      <c r="FO335" s="5"/>
      <c r="FP335" s="5"/>
      <c r="FQ335" s="5"/>
      <c r="FR335" s="5"/>
      <c r="FS335" s="5"/>
      <c r="FT335" s="5"/>
      <c r="FU335" s="5"/>
      <c r="FV335" s="5"/>
      <c r="FW335" s="5"/>
      <c r="FX335" s="5"/>
      <c r="FY335" s="5"/>
      <c r="FZ335" s="5"/>
      <c r="GA335" s="5"/>
      <c r="GB335" s="5"/>
      <c r="GC335" s="5"/>
      <c r="GD335" s="5"/>
      <c r="GE335" s="5"/>
      <c r="GF335" s="5"/>
      <c r="GG335" s="5"/>
      <c r="GH335" s="5"/>
      <c r="GI335" s="5"/>
      <c r="GJ335" s="5"/>
      <c r="GK335" s="5"/>
      <c r="GL335" s="5"/>
      <c r="GM335" s="5"/>
      <c r="GN335" s="5"/>
      <c r="GO335" s="5"/>
      <c r="GP335" s="5"/>
      <c r="GQ335" s="5"/>
      <c r="GR335" s="5"/>
      <c r="GS335" s="5"/>
      <c r="GT335" s="5"/>
      <c r="GU335" s="5"/>
      <c r="GV335" s="5"/>
      <c r="GW335" s="5"/>
      <c r="GX335" s="5"/>
      <c r="GY335" s="5"/>
      <c r="GZ335" s="5"/>
      <c r="HA335" s="5"/>
      <c r="HB335" s="5"/>
      <c r="HC335" s="5"/>
      <c r="HD335" s="5"/>
      <c r="HE335" s="5"/>
      <c r="HF335" s="5"/>
      <c r="HG335" s="5"/>
      <c r="HH335" s="5"/>
      <c r="HI335" s="5"/>
      <c r="HJ335" s="5"/>
      <c r="HK335" s="5"/>
      <c r="HL335" s="5"/>
      <c r="HM335" s="5"/>
      <c r="HN335" s="5"/>
      <c r="HO335" s="5"/>
      <c r="HP335" s="5"/>
      <c r="HQ335" s="5"/>
      <c r="HR335" s="5"/>
      <c r="HS335" s="5"/>
      <c r="HT335" s="5"/>
      <c r="HU335" s="5"/>
      <c r="HV335" s="5"/>
    </row>
    <row r="336" spans="1:230" s="14" customFormat="1" ht="12.75" customHeight="1" thickTop="1">
      <c r="A336" s="104"/>
      <c r="B336" s="1128" t="s">
        <v>2119</v>
      </c>
      <c r="C336" s="1129" t="s">
        <v>4519</v>
      </c>
      <c r="D336" s="1129">
        <f>D334+7</f>
        <v>45518</v>
      </c>
      <c r="E336" s="1366">
        <f>D336+11</f>
        <v>45529</v>
      </c>
      <c r="F336" s="2779" t="s">
        <v>1426</v>
      </c>
      <c r="G336" s="1233"/>
      <c r="H336" s="1125">
        <f>H334+7</f>
        <v>45541</v>
      </c>
      <c r="I336" s="1494">
        <f>H336+22</f>
        <v>45563</v>
      </c>
      <c r="J336" s="1494">
        <f>H336+26</f>
        <v>45567</v>
      </c>
      <c r="K336" s="2395">
        <f>H336+28</f>
        <v>45569</v>
      </c>
      <c r="L336" s="1494">
        <f>H336+32</f>
        <v>45573</v>
      </c>
      <c r="M336" s="1575"/>
      <c r="N336" s="2378"/>
      <c r="O336" s="5"/>
      <c r="P336" s="5"/>
      <c r="Q336" s="5"/>
      <c r="R336" s="5"/>
      <c r="S336" s="5"/>
      <c r="T336" s="5"/>
      <c r="U336" s="5"/>
      <c r="V336" s="5"/>
      <c r="W336" s="5"/>
      <c r="X336" s="5"/>
      <c r="Y336" s="5"/>
      <c r="Z336" s="5"/>
      <c r="AA336" s="5"/>
      <c r="AB336" s="5"/>
      <c r="AC336" s="5"/>
      <c r="AD336" s="5"/>
      <c r="AE336" s="5"/>
      <c r="AF336" s="5"/>
      <c r="AG336" s="5"/>
      <c r="AH336" s="5"/>
      <c r="AI336" s="5"/>
      <c r="AJ336" s="5"/>
      <c r="AK336" s="5"/>
      <c r="AL336" s="5"/>
      <c r="AM336" s="5"/>
      <c r="AN336" s="5"/>
      <c r="AO336" s="5"/>
      <c r="AP336" s="5"/>
      <c r="AQ336" s="5"/>
      <c r="AR336" s="5"/>
      <c r="AS336" s="5"/>
      <c r="AT336" s="5"/>
      <c r="AU336" s="5"/>
      <c r="AV336" s="5"/>
      <c r="AW336" s="5"/>
      <c r="AX336" s="5"/>
      <c r="AY336" s="5"/>
      <c r="AZ336" s="5"/>
      <c r="BA336" s="5"/>
      <c r="BB336" s="5"/>
      <c r="BC336" s="5"/>
      <c r="BD336" s="5"/>
      <c r="BE336" s="5"/>
      <c r="BF336" s="5"/>
      <c r="BG336" s="5"/>
      <c r="BH336" s="5"/>
      <c r="BI336" s="5"/>
      <c r="BJ336" s="5"/>
      <c r="BK336" s="5"/>
      <c r="BL336" s="5"/>
      <c r="BM336" s="5"/>
      <c r="BN336" s="5"/>
      <c r="BO336" s="5"/>
      <c r="BP336" s="5"/>
      <c r="BQ336" s="5"/>
      <c r="BR336" s="5"/>
      <c r="BS336" s="5"/>
      <c r="BT336" s="5"/>
      <c r="BU336" s="5"/>
      <c r="BV336" s="5"/>
      <c r="BW336" s="5"/>
      <c r="BX336" s="5"/>
      <c r="BY336" s="5"/>
      <c r="BZ336" s="5"/>
      <c r="CA336" s="5"/>
      <c r="CB336" s="5"/>
      <c r="CC336" s="5"/>
      <c r="CD336" s="5"/>
      <c r="CE336" s="5"/>
      <c r="CF336" s="5"/>
      <c r="CG336" s="5"/>
      <c r="CH336" s="5"/>
      <c r="CI336" s="5"/>
      <c r="CJ336" s="5"/>
      <c r="CK336" s="5"/>
      <c r="CL336" s="5"/>
      <c r="CM336" s="5"/>
      <c r="CN336" s="5"/>
      <c r="CO336" s="5"/>
      <c r="CP336" s="5"/>
      <c r="CQ336" s="5"/>
      <c r="CR336" s="5"/>
      <c r="CS336" s="5"/>
      <c r="CT336" s="5"/>
      <c r="CU336" s="5"/>
      <c r="CV336" s="5"/>
      <c r="CW336" s="5"/>
      <c r="CX336" s="5"/>
      <c r="CY336" s="5"/>
      <c r="CZ336" s="5"/>
      <c r="DA336" s="5"/>
      <c r="DB336" s="5"/>
      <c r="DC336" s="5"/>
      <c r="DD336" s="5"/>
      <c r="DE336" s="5"/>
      <c r="DF336" s="5"/>
      <c r="DG336" s="5"/>
      <c r="DH336" s="5"/>
      <c r="DI336" s="5"/>
      <c r="DJ336" s="5"/>
      <c r="DK336" s="5"/>
      <c r="DL336" s="5"/>
      <c r="DM336" s="5"/>
      <c r="DN336" s="5"/>
      <c r="DO336" s="5"/>
      <c r="DP336" s="5"/>
      <c r="DQ336" s="5"/>
      <c r="DR336" s="5"/>
      <c r="DS336" s="5"/>
      <c r="DT336" s="5"/>
      <c r="DU336" s="5"/>
      <c r="DV336" s="5"/>
      <c r="DW336" s="5"/>
      <c r="DX336" s="5"/>
      <c r="DY336" s="5"/>
      <c r="DZ336" s="5"/>
      <c r="EA336" s="5"/>
      <c r="EB336" s="5"/>
      <c r="EC336" s="5"/>
      <c r="ED336" s="5"/>
      <c r="EE336" s="5"/>
      <c r="EF336" s="5"/>
      <c r="EG336" s="5"/>
      <c r="EH336" s="5"/>
      <c r="EI336" s="5"/>
      <c r="EJ336" s="5"/>
      <c r="EK336" s="5"/>
      <c r="EL336" s="5"/>
      <c r="EM336" s="5"/>
      <c r="EN336" s="5"/>
      <c r="EO336" s="5"/>
      <c r="EP336" s="5"/>
      <c r="EQ336" s="5"/>
      <c r="ER336" s="5"/>
      <c r="ES336" s="5"/>
      <c r="ET336" s="5"/>
      <c r="EU336" s="5"/>
      <c r="EV336" s="5"/>
      <c r="EW336" s="5"/>
      <c r="EX336" s="5"/>
      <c r="EY336" s="5"/>
      <c r="EZ336" s="5"/>
      <c r="FA336" s="5"/>
      <c r="FB336" s="5"/>
      <c r="FC336" s="5"/>
      <c r="FD336" s="5"/>
      <c r="FE336" s="5"/>
      <c r="FF336" s="5"/>
      <c r="FG336" s="5"/>
      <c r="FH336" s="5"/>
      <c r="FI336" s="5"/>
      <c r="FJ336" s="5"/>
      <c r="FK336" s="5"/>
      <c r="FL336" s="5"/>
      <c r="FM336" s="5"/>
      <c r="FN336" s="5"/>
      <c r="FO336" s="5"/>
      <c r="FP336" s="5"/>
      <c r="FQ336" s="5"/>
      <c r="FR336" s="5"/>
      <c r="FS336" s="5"/>
      <c r="FT336" s="5"/>
      <c r="FU336" s="5"/>
      <c r="FV336" s="5"/>
      <c r="FW336" s="5"/>
      <c r="FX336" s="5"/>
      <c r="FY336" s="5"/>
      <c r="FZ336" s="5"/>
      <c r="GA336" s="5"/>
      <c r="GB336" s="5"/>
      <c r="GC336" s="5"/>
      <c r="GD336" s="5"/>
      <c r="GE336" s="5"/>
      <c r="GF336" s="5"/>
      <c r="GG336" s="5"/>
      <c r="GH336" s="5"/>
      <c r="GI336" s="5"/>
      <c r="GJ336" s="5"/>
      <c r="GK336" s="5"/>
      <c r="GL336" s="5"/>
      <c r="GM336" s="5"/>
      <c r="GN336" s="5"/>
      <c r="GO336" s="5"/>
      <c r="GP336" s="5"/>
      <c r="GQ336" s="5"/>
      <c r="GR336" s="5"/>
      <c r="GS336" s="5"/>
      <c r="GT336" s="5"/>
      <c r="GU336" s="5"/>
      <c r="GV336" s="5"/>
      <c r="GW336" s="5"/>
      <c r="GX336" s="5"/>
      <c r="GY336" s="5"/>
      <c r="GZ336" s="5"/>
      <c r="HA336" s="5"/>
      <c r="HB336" s="5"/>
      <c r="HC336" s="5"/>
      <c r="HD336" s="5"/>
      <c r="HE336" s="5"/>
      <c r="HF336" s="5"/>
      <c r="HG336" s="5"/>
      <c r="HH336" s="5"/>
      <c r="HI336" s="5"/>
      <c r="HJ336" s="5"/>
      <c r="HK336" s="5"/>
      <c r="HL336" s="5"/>
      <c r="HM336" s="5"/>
      <c r="HN336" s="5"/>
      <c r="HO336" s="5"/>
      <c r="HP336" s="5"/>
      <c r="HQ336" s="5"/>
      <c r="HR336" s="5"/>
      <c r="HS336" s="5"/>
      <c r="HT336" s="5"/>
      <c r="HU336" s="5"/>
      <c r="HV336" s="5"/>
    </row>
    <row r="337" spans="1:230" s="14" customFormat="1" ht="12.75" customHeight="1" thickBot="1">
      <c r="A337" s="104"/>
      <c r="B337" s="1477"/>
      <c r="C337" s="1478"/>
      <c r="D337" s="1478"/>
      <c r="E337" s="2278"/>
      <c r="F337" s="3078"/>
      <c r="G337" s="1236"/>
      <c r="H337" s="1126"/>
      <c r="I337" s="1126"/>
      <c r="J337" s="1126"/>
      <c r="K337" s="2396"/>
      <c r="L337" s="1126"/>
      <c r="M337" s="1575"/>
      <c r="N337" s="2378"/>
      <c r="O337" s="5"/>
      <c r="P337" s="5"/>
      <c r="Q337" s="5"/>
      <c r="R337" s="5"/>
      <c r="S337" s="5"/>
      <c r="T337" s="5"/>
      <c r="U337" s="5"/>
      <c r="V337" s="5"/>
      <c r="W337" s="5"/>
      <c r="X337" s="5"/>
      <c r="Y337" s="5"/>
      <c r="Z337" s="5"/>
      <c r="AA337" s="5"/>
      <c r="AB337" s="5"/>
      <c r="AC337" s="5"/>
      <c r="AD337" s="5"/>
      <c r="AE337" s="5"/>
      <c r="AF337" s="5"/>
      <c r="AG337" s="5"/>
      <c r="AH337" s="5"/>
      <c r="AI337" s="5"/>
      <c r="AJ337" s="5"/>
      <c r="AK337" s="5"/>
      <c r="AL337" s="5"/>
      <c r="AM337" s="5"/>
      <c r="AN337" s="5"/>
      <c r="AO337" s="5"/>
      <c r="AP337" s="5"/>
      <c r="AQ337" s="5"/>
      <c r="AR337" s="5"/>
      <c r="AS337" s="5"/>
      <c r="AT337" s="5"/>
      <c r="AU337" s="5"/>
      <c r="AV337" s="5"/>
      <c r="AW337" s="5"/>
      <c r="AX337" s="5"/>
      <c r="AY337" s="5"/>
      <c r="AZ337" s="5"/>
      <c r="BA337" s="5"/>
      <c r="BB337" s="5"/>
      <c r="BC337" s="5"/>
      <c r="BD337" s="5"/>
      <c r="BE337" s="5"/>
      <c r="BF337" s="5"/>
      <c r="BG337" s="5"/>
      <c r="BH337" s="5"/>
      <c r="BI337" s="5"/>
      <c r="BJ337" s="5"/>
      <c r="BK337" s="5"/>
      <c r="BL337" s="5"/>
      <c r="BM337" s="5"/>
      <c r="BN337" s="5"/>
      <c r="BO337" s="5"/>
      <c r="BP337" s="5"/>
      <c r="BQ337" s="5"/>
      <c r="BR337" s="5"/>
      <c r="BS337" s="5"/>
      <c r="BT337" s="5"/>
      <c r="BU337" s="5"/>
      <c r="BV337" s="5"/>
      <c r="BW337" s="5"/>
      <c r="BX337" s="5"/>
      <c r="BY337" s="5"/>
      <c r="BZ337" s="5"/>
      <c r="CA337" s="5"/>
      <c r="CB337" s="5"/>
      <c r="CC337" s="5"/>
      <c r="CD337" s="5"/>
      <c r="CE337" s="5"/>
      <c r="CF337" s="5"/>
      <c r="CG337" s="5"/>
      <c r="CH337" s="5"/>
      <c r="CI337" s="5"/>
      <c r="CJ337" s="5"/>
      <c r="CK337" s="5"/>
      <c r="CL337" s="5"/>
      <c r="CM337" s="5"/>
      <c r="CN337" s="5"/>
      <c r="CO337" s="5"/>
      <c r="CP337" s="5"/>
      <c r="CQ337" s="5"/>
      <c r="CR337" s="5"/>
      <c r="CS337" s="5"/>
      <c r="CT337" s="5"/>
      <c r="CU337" s="5"/>
      <c r="CV337" s="5"/>
      <c r="CW337" s="5"/>
      <c r="CX337" s="5"/>
      <c r="CY337" s="5"/>
      <c r="CZ337" s="5"/>
      <c r="DA337" s="5"/>
      <c r="DB337" s="5"/>
      <c r="DC337" s="5"/>
      <c r="DD337" s="5"/>
      <c r="DE337" s="5"/>
      <c r="DF337" s="5"/>
      <c r="DG337" s="5"/>
      <c r="DH337" s="5"/>
      <c r="DI337" s="5"/>
      <c r="DJ337" s="5"/>
      <c r="DK337" s="5"/>
      <c r="DL337" s="5"/>
      <c r="DM337" s="5"/>
      <c r="DN337" s="5"/>
      <c r="DO337" s="5"/>
      <c r="DP337" s="5"/>
      <c r="DQ337" s="5"/>
      <c r="DR337" s="5"/>
      <c r="DS337" s="5"/>
      <c r="DT337" s="5"/>
      <c r="DU337" s="5"/>
      <c r="DV337" s="5"/>
      <c r="DW337" s="5"/>
      <c r="DX337" s="5"/>
      <c r="DY337" s="5"/>
      <c r="DZ337" s="5"/>
      <c r="EA337" s="5"/>
      <c r="EB337" s="5"/>
      <c r="EC337" s="5"/>
      <c r="ED337" s="5"/>
      <c r="EE337" s="5"/>
      <c r="EF337" s="5"/>
      <c r="EG337" s="5"/>
      <c r="EH337" s="5"/>
      <c r="EI337" s="5"/>
      <c r="EJ337" s="5"/>
      <c r="EK337" s="5"/>
      <c r="EL337" s="5"/>
      <c r="EM337" s="5"/>
      <c r="EN337" s="5"/>
      <c r="EO337" s="5"/>
      <c r="EP337" s="5"/>
      <c r="EQ337" s="5"/>
      <c r="ER337" s="5"/>
      <c r="ES337" s="5"/>
      <c r="ET337" s="5"/>
      <c r="EU337" s="5"/>
      <c r="EV337" s="5"/>
      <c r="EW337" s="5"/>
      <c r="EX337" s="5"/>
      <c r="EY337" s="5"/>
      <c r="EZ337" s="5"/>
      <c r="FA337" s="5"/>
      <c r="FB337" s="5"/>
      <c r="FC337" s="5"/>
      <c r="FD337" s="5"/>
      <c r="FE337" s="5"/>
      <c r="FF337" s="5"/>
      <c r="FG337" s="5"/>
      <c r="FH337" s="5"/>
      <c r="FI337" s="5"/>
      <c r="FJ337" s="5"/>
      <c r="FK337" s="5"/>
      <c r="FL337" s="5"/>
      <c r="FM337" s="5"/>
      <c r="FN337" s="5"/>
      <c r="FO337" s="5"/>
      <c r="FP337" s="5"/>
      <c r="FQ337" s="5"/>
      <c r="FR337" s="5"/>
      <c r="FS337" s="5"/>
      <c r="FT337" s="5"/>
      <c r="FU337" s="5"/>
      <c r="FV337" s="5"/>
      <c r="FW337" s="5"/>
      <c r="FX337" s="5"/>
      <c r="FY337" s="5"/>
      <c r="FZ337" s="5"/>
      <c r="GA337" s="5"/>
      <c r="GB337" s="5"/>
      <c r="GC337" s="5"/>
      <c r="GD337" s="5"/>
      <c r="GE337" s="5"/>
      <c r="GF337" s="5"/>
      <c r="GG337" s="5"/>
      <c r="GH337" s="5"/>
      <c r="GI337" s="5"/>
      <c r="GJ337" s="5"/>
      <c r="GK337" s="5"/>
      <c r="GL337" s="5"/>
      <c r="GM337" s="5"/>
      <c r="GN337" s="5"/>
      <c r="GO337" s="5"/>
      <c r="GP337" s="5"/>
      <c r="GQ337" s="5"/>
      <c r="GR337" s="5"/>
      <c r="GS337" s="5"/>
      <c r="GT337" s="5"/>
      <c r="GU337" s="5"/>
      <c r="GV337" s="5"/>
      <c r="GW337" s="5"/>
      <c r="GX337" s="5"/>
      <c r="GY337" s="5"/>
      <c r="GZ337" s="5"/>
      <c r="HA337" s="5"/>
      <c r="HB337" s="5"/>
      <c r="HC337" s="5"/>
      <c r="HD337" s="5"/>
      <c r="HE337" s="5"/>
      <c r="HF337" s="5"/>
      <c r="HG337" s="5"/>
      <c r="HH337" s="5"/>
      <c r="HI337" s="5"/>
      <c r="HJ337" s="5"/>
      <c r="HK337" s="5"/>
      <c r="HL337" s="5"/>
      <c r="HM337" s="5"/>
      <c r="HN337" s="5"/>
      <c r="HO337" s="5"/>
      <c r="HP337" s="5"/>
      <c r="HQ337" s="5"/>
      <c r="HR337" s="5"/>
      <c r="HS337" s="5"/>
      <c r="HT337" s="5"/>
      <c r="HU337" s="5"/>
      <c r="HV337" s="5"/>
    </row>
    <row r="338" spans="1:230" s="14" customFormat="1" ht="12.75" customHeight="1" thickTop="1">
      <c r="A338" s="104"/>
      <c r="B338" s="1128" t="s">
        <v>4338</v>
      </c>
      <c r="C338" s="1129" t="s">
        <v>4521</v>
      </c>
      <c r="D338" s="1129">
        <f>D336+7</f>
        <v>45525</v>
      </c>
      <c r="E338" s="1366">
        <f>D338+11</f>
        <v>45536</v>
      </c>
      <c r="F338" s="2779" t="s">
        <v>1426</v>
      </c>
      <c r="G338" s="1233"/>
      <c r="H338" s="1125">
        <f>H336+7</f>
        <v>45548</v>
      </c>
      <c r="I338" s="1494">
        <f>H338+22</f>
        <v>45570</v>
      </c>
      <c r="J338" s="1494">
        <f>H338+26</f>
        <v>45574</v>
      </c>
      <c r="K338" s="2395">
        <f>H338+28</f>
        <v>45576</v>
      </c>
      <c r="L338" s="1494">
        <f>H338+32</f>
        <v>45580</v>
      </c>
      <c r="M338" s="1575"/>
      <c r="N338" s="2378"/>
      <c r="O338" s="5"/>
      <c r="P338" s="5"/>
      <c r="Q338" s="5"/>
      <c r="R338" s="5"/>
      <c r="S338" s="5"/>
      <c r="T338" s="5"/>
      <c r="U338" s="5"/>
      <c r="V338" s="5"/>
      <c r="W338" s="5"/>
      <c r="X338" s="5"/>
      <c r="Y338" s="5"/>
      <c r="Z338" s="5"/>
      <c r="AA338" s="5"/>
      <c r="AB338" s="5"/>
      <c r="AC338" s="5"/>
      <c r="AD338" s="5"/>
      <c r="AE338" s="5"/>
      <c r="AF338" s="5"/>
      <c r="AG338" s="5"/>
      <c r="AH338" s="5"/>
      <c r="AI338" s="5"/>
      <c r="AJ338" s="5"/>
      <c r="AK338" s="5"/>
      <c r="AL338" s="5"/>
      <c r="AM338" s="5"/>
      <c r="AN338" s="5"/>
      <c r="AO338" s="5"/>
      <c r="AP338" s="5"/>
      <c r="AQ338" s="5"/>
      <c r="AR338" s="5"/>
      <c r="AS338" s="5"/>
      <c r="AT338" s="5"/>
      <c r="AU338" s="5"/>
      <c r="AV338" s="5"/>
      <c r="AW338" s="5"/>
      <c r="AX338" s="5"/>
      <c r="AY338" s="5"/>
      <c r="AZ338" s="5"/>
      <c r="BA338" s="5"/>
      <c r="BB338" s="5"/>
      <c r="BC338" s="5"/>
      <c r="BD338" s="5"/>
      <c r="BE338" s="5"/>
      <c r="BF338" s="5"/>
      <c r="BG338" s="5"/>
      <c r="BH338" s="5"/>
      <c r="BI338" s="5"/>
      <c r="BJ338" s="5"/>
      <c r="BK338" s="5"/>
      <c r="BL338" s="5"/>
      <c r="BM338" s="5"/>
      <c r="BN338" s="5"/>
      <c r="BO338" s="5"/>
      <c r="BP338" s="5"/>
      <c r="BQ338" s="5"/>
      <c r="BR338" s="5"/>
      <c r="BS338" s="5"/>
      <c r="BT338" s="5"/>
      <c r="BU338" s="5"/>
      <c r="BV338" s="5"/>
      <c r="BW338" s="5"/>
      <c r="BX338" s="5"/>
      <c r="BY338" s="5"/>
      <c r="BZ338" s="5"/>
      <c r="CA338" s="5"/>
      <c r="CB338" s="5"/>
      <c r="CC338" s="5"/>
      <c r="CD338" s="5"/>
      <c r="CE338" s="5"/>
      <c r="CF338" s="5"/>
      <c r="CG338" s="5"/>
      <c r="CH338" s="5"/>
      <c r="CI338" s="5"/>
      <c r="CJ338" s="5"/>
      <c r="CK338" s="5"/>
      <c r="CL338" s="5"/>
      <c r="CM338" s="5"/>
      <c r="CN338" s="5"/>
      <c r="CO338" s="5"/>
      <c r="CP338" s="5"/>
      <c r="CQ338" s="5"/>
      <c r="CR338" s="5"/>
      <c r="CS338" s="5"/>
      <c r="CT338" s="5"/>
      <c r="CU338" s="5"/>
      <c r="CV338" s="5"/>
      <c r="CW338" s="5"/>
      <c r="CX338" s="5"/>
      <c r="CY338" s="5"/>
      <c r="CZ338" s="5"/>
      <c r="DA338" s="5"/>
      <c r="DB338" s="5"/>
      <c r="DC338" s="5"/>
      <c r="DD338" s="5"/>
      <c r="DE338" s="5"/>
      <c r="DF338" s="5"/>
      <c r="DG338" s="5"/>
      <c r="DH338" s="5"/>
      <c r="DI338" s="5"/>
      <c r="DJ338" s="5"/>
      <c r="DK338" s="5"/>
      <c r="DL338" s="5"/>
      <c r="DM338" s="5"/>
      <c r="DN338" s="5"/>
      <c r="DO338" s="5"/>
      <c r="DP338" s="5"/>
      <c r="DQ338" s="5"/>
      <c r="DR338" s="5"/>
      <c r="DS338" s="5"/>
      <c r="DT338" s="5"/>
      <c r="DU338" s="5"/>
      <c r="DV338" s="5"/>
      <c r="DW338" s="5"/>
      <c r="DX338" s="5"/>
      <c r="DY338" s="5"/>
      <c r="DZ338" s="5"/>
      <c r="EA338" s="5"/>
      <c r="EB338" s="5"/>
      <c r="EC338" s="5"/>
      <c r="ED338" s="5"/>
      <c r="EE338" s="5"/>
      <c r="EF338" s="5"/>
      <c r="EG338" s="5"/>
      <c r="EH338" s="5"/>
      <c r="EI338" s="5"/>
      <c r="EJ338" s="5"/>
      <c r="EK338" s="5"/>
      <c r="EL338" s="5"/>
      <c r="EM338" s="5"/>
      <c r="EN338" s="5"/>
      <c r="EO338" s="5"/>
      <c r="EP338" s="5"/>
      <c r="EQ338" s="5"/>
      <c r="ER338" s="5"/>
      <c r="ES338" s="5"/>
      <c r="ET338" s="5"/>
      <c r="EU338" s="5"/>
      <c r="EV338" s="5"/>
      <c r="EW338" s="5"/>
      <c r="EX338" s="5"/>
      <c r="EY338" s="5"/>
      <c r="EZ338" s="5"/>
      <c r="FA338" s="5"/>
      <c r="FB338" s="5"/>
      <c r="FC338" s="5"/>
      <c r="FD338" s="5"/>
      <c r="FE338" s="5"/>
      <c r="FF338" s="5"/>
      <c r="FG338" s="5"/>
      <c r="FH338" s="5"/>
      <c r="FI338" s="5"/>
      <c r="FJ338" s="5"/>
      <c r="FK338" s="5"/>
      <c r="FL338" s="5"/>
      <c r="FM338" s="5"/>
      <c r="FN338" s="5"/>
      <c r="FO338" s="5"/>
      <c r="FP338" s="5"/>
      <c r="FQ338" s="5"/>
      <c r="FR338" s="5"/>
      <c r="FS338" s="5"/>
      <c r="FT338" s="5"/>
      <c r="FU338" s="5"/>
      <c r="FV338" s="5"/>
      <c r="FW338" s="5"/>
      <c r="FX338" s="5"/>
      <c r="FY338" s="5"/>
      <c r="FZ338" s="5"/>
      <c r="GA338" s="5"/>
      <c r="GB338" s="5"/>
      <c r="GC338" s="5"/>
      <c r="GD338" s="5"/>
      <c r="GE338" s="5"/>
      <c r="GF338" s="5"/>
      <c r="GG338" s="5"/>
      <c r="GH338" s="5"/>
      <c r="GI338" s="5"/>
      <c r="GJ338" s="5"/>
      <c r="GK338" s="5"/>
      <c r="GL338" s="5"/>
      <c r="GM338" s="5"/>
      <c r="GN338" s="5"/>
      <c r="GO338" s="5"/>
      <c r="GP338" s="5"/>
      <c r="GQ338" s="5"/>
      <c r="GR338" s="5"/>
      <c r="GS338" s="5"/>
      <c r="GT338" s="5"/>
      <c r="GU338" s="5"/>
      <c r="GV338" s="5"/>
      <c r="GW338" s="5"/>
      <c r="GX338" s="5"/>
      <c r="GY338" s="5"/>
      <c r="GZ338" s="5"/>
      <c r="HA338" s="5"/>
      <c r="HB338" s="5"/>
      <c r="HC338" s="5"/>
      <c r="HD338" s="5"/>
      <c r="HE338" s="5"/>
      <c r="HF338" s="5"/>
      <c r="HG338" s="5"/>
      <c r="HH338" s="5"/>
      <c r="HI338" s="5"/>
      <c r="HJ338" s="5"/>
      <c r="HK338" s="5"/>
      <c r="HL338" s="5"/>
      <c r="HM338" s="5"/>
      <c r="HN338" s="5"/>
      <c r="HO338" s="5"/>
      <c r="HP338" s="5"/>
      <c r="HQ338" s="5"/>
      <c r="HR338" s="5"/>
      <c r="HS338" s="5"/>
      <c r="HT338" s="5"/>
      <c r="HU338" s="5"/>
      <c r="HV338" s="5"/>
    </row>
    <row r="339" spans="1:230" s="14" customFormat="1" ht="12.75" customHeight="1" thickBot="1">
      <c r="A339" s="104"/>
      <c r="B339" s="1477"/>
      <c r="C339" s="1478"/>
      <c r="D339" s="1478"/>
      <c r="E339" s="2278"/>
      <c r="F339" s="3078"/>
      <c r="G339" s="1236"/>
      <c r="H339" s="1126"/>
      <c r="I339" s="1126"/>
      <c r="J339" s="1126"/>
      <c r="K339" s="2396"/>
      <c r="L339" s="1126"/>
      <c r="M339" s="1575"/>
      <c r="N339" s="2378"/>
      <c r="O339" s="5"/>
      <c r="P339" s="5"/>
      <c r="Q339" s="5"/>
      <c r="R339" s="5"/>
      <c r="S339" s="5"/>
      <c r="T339" s="5"/>
      <c r="U339" s="5"/>
      <c r="V339" s="5"/>
      <c r="W339" s="5"/>
      <c r="X339" s="5"/>
      <c r="Y339" s="5"/>
      <c r="Z339" s="5"/>
      <c r="AA339" s="5"/>
      <c r="AB339" s="5"/>
      <c r="AC339" s="5"/>
      <c r="AD339" s="5"/>
      <c r="AE339" s="5"/>
      <c r="AF339" s="5"/>
      <c r="AG339" s="5"/>
      <c r="AH339" s="5"/>
      <c r="AI339" s="5"/>
      <c r="AJ339" s="5"/>
      <c r="AK339" s="5"/>
      <c r="AL339" s="5"/>
      <c r="AM339" s="5"/>
      <c r="AN339" s="5"/>
      <c r="AO339" s="5"/>
      <c r="AP339" s="5"/>
      <c r="AQ339" s="5"/>
      <c r="AR339" s="5"/>
      <c r="AS339" s="5"/>
      <c r="AT339" s="5"/>
      <c r="AU339" s="5"/>
      <c r="AV339" s="5"/>
      <c r="AW339" s="5"/>
      <c r="AX339" s="5"/>
      <c r="AY339" s="5"/>
      <c r="AZ339" s="5"/>
      <c r="BA339" s="5"/>
      <c r="BB339" s="5"/>
      <c r="BC339" s="5"/>
      <c r="BD339" s="5"/>
      <c r="BE339" s="5"/>
      <c r="BF339" s="5"/>
      <c r="BG339" s="5"/>
      <c r="BH339" s="5"/>
      <c r="BI339" s="5"/>
      <c r="BJ339" s="5"/>
      <c r="BK339" s="5"/>
      <c r="BL339" s="5"/>
      <c r="BM339" s="5"/>
      <c r="BN339" s="5"/>
      <c r="BO339" s="5"/>
      <c r="BP339" s="5"/>
      <c r="BQ339" s="5"/>
      <c r="BR339" s="5"/>
      <c r="BS339" s="5"/>
      <c r="BT339" s="5"/>
      <c r="BU339" s="5"/>
      <c r="BV339" s="5"/>
      <c r="BW339" s="5"/>
      <c r="BX339" s="5"/>
      <c r="BY339" s="5"/>
      <c r="BZ339" s="5"/>
      <c r="CA339" s="5"/>
      <c r="CB339" s="5"/>
      <c r="CC339" s="5"/>
      <c r="CD339" s="5"/>
      <c r="CE339" s="5"/>
      <c r="CF339" s="5"/>
      <c r="CG339" s="5"/>
      <c r="CH339" s="5"/>
      <c r="CI339" s="5"/>
      <c r="CJ339" s="5"/>
      <c r="CK339" s="5"/>
      <c r="CL339" s="5"/>
      <c r="CM339" s="5"/>
      <c r="CN339" s="5"/>
      <c r="CO339" s="5"/>
      <c r="CP339" s="5"/>
      <c r="CQ339" s="5"/>
      <c r="CR339" s="5"/>
      <c r="CS339" s="5"/>
      <c r="CT339" s="5"/>
      <c r="CU339" s="5"/>
      <c r="CV339" s="5"/>
      <c r="CW339" s="5"/>
      <c r="CX339" s="5"/>
      <c r="CY339" s="5"/>
      <c r="CZ339" s="5"/>
      <c r="DA339" s="5"/>
      <c r="DB339" s="5"/>
      <c r="DC339" s="5"/>
      <c r="DD339" s="5"/>
      <c r="DE339" s="5"/>
      <c r="DF339" s="5"/>
      <c r="DG339" s="5"/>
      <c r="DH339" s="5"/>
      <c r="DI339" s="5"/>
      <c r="DJ339" s="5"/>
      <c r="DK339" s="5"/>
      <c r="DL339" s="5"/>
      <c r="DM339" s="5"/>
      <c r="DN339" s="5"/>
      <c r="DO339" s="5"/>
      <c r="DP339" s="5"/>
      <c r="DQ339" s="5"/>
      <c r="DR339" s="5"/>
      <c r="DS339" s="5"/>
      <c r="DT339" s="5"/>
      <c r="DU339" s="5"/>
      <c r="DV339" s="5"/>
      <c r="DW339" s="5"/>
      <c r="DX339" s="5"/>
      <c r="DY339" s="5"/>
      <c r="DZ339" s="5"/>
      <c r="EA339" s="5"/>
      <c r="EB339" s="5"/>
      <c r="EC339" s="5"/>
      <c r="ED339" s="5"/>
      <c r="EE339" s="5"/>
      <c r="EF339" s="5"/>
      <c r="EG339" s="5"/>
      <c r="EH339" s="5"/>
      <c r="EI339" s="5"/>
      <c r="EJ339" s="5"/>
      <c r="EK339" s="5"/>
      <c r="EL339" s="5"/>
      <c r="EM339" s="5"/>
      <c r="EN339" s="5"/>
      <c r="EO339" s="5"/>
      <c r="EP339" s="5"/>
      <c r="EQ339" s="5"/>
      <c r="ER339" s="5"/>
      <c r="ES339" s="5"/>
      <c r="ET339" s="5"/>
      <c r="EU339" s="5"/>
      <c r="EV339" s="5"/>
      <c r="EW339" s="5"/>
      <c r="EX339" s="5"/>
      <c r="EY339" s="5"/>
      <c r="EZ339" s="5"/>
      <c r="FA339" s="5"/>
      <c r="FB339" s="5"/>
      <c r="FC339" s="5"/>
      <c r="FD339" s="5"/>
      <c r="FE339" s="5"/>
      <c r="FF339" s="5"/>
      <c r="FG339" s="5"/>
      <c r="FH339" s="5"/>
      <c r="FI339" s="5"/>
      <c r="FJ339" s="5"/>
      <c r="FK339" s="5"/>
      <c r="FL339" s="5"/>
      <c r="FM339" s="5"/>
      <c r="FN339" s="5"/>
      <c r="FO339" s="5"/>
      <c r="FP339" s="5"/>
      <c r="FQ339" s="5"/>
      <c r="FR339" s="5"/>
      <c r="FS339" s="5"/>
      <c r="FT339" s="5"/>
      <c r="FU339" s="5"/>
      <c r="FV339" s="5"/>
      <c r="FW339" s="5"/>
      <c r="FX339" s="5"/>
      <c r="FY339" s="5"/>
      <c r="FZ339" s="5"/>
      <c r="GA339" s="5"/>
      <c r="GB339" s="5"/>
      <c r="GC339" s="5"/>
      <c r="GD339" s="5"/>
      <c r="GE339" s="5"/>
      <c r="GF339" s="5"/>
      <c r="GG339" s="5"/>
      <c r="GH339" s="5"/>
      <c r="GI339" s="5"/>
      <c r="GJ339" s="5"/>
      <c r="GK339" s="5"/>
      <c r="GL339" s="5"/>
      <c r="GM339" s="5"/>
      <c r="GN339" s="5"/>
      <c r="GO339" s="5"/>
      <c r="GP339" s="5"/>
      <c r="GQ339" s="5"/>
      <c r="GR339" s="5"/>
      <c r="GS339" s="5"/>
      <c r="GT339" s="5"/>
      <c r="GU339" s="5"/>
      <c r="GV339" s="5"/>
      <c r="GW339" s="5"/>
      <c r="GX339" s="5"/>
      <c r="GY339" s="5"/>
      <c r="GZ339" s="5"/>
      <c r="HA339" s="5"/>
      <c r="HB339" s="5"/>
      <c r="HC339" s="5"/>
      <c r="HD339" s="5"/>
      <c r="HE339" s="5"/>
      <c r="HF339" s="5"/>
      <c r="HG339" s="5"/>
      <c r="HH339" s="5"/>
      <c r="HI339" s="5"/>
      <c r="HJ339" s="5"/>
      <c r="HK339" s="5"/>
      <c r="HL339" s="5"/>
      <c r="HM339" s="5"/>
      <c r="HN339" s="5"/>
      <c r="HO339" s="5"/>
      <c r="HP339" s="5"/>
      <c r="HQ339" s="5"/>
      <c r="HR339" s="5"/>
      <c r="HS339" s="5"/>
      <c r="HT339" s="5"/>
      <c r="HU339" s="5"/>
      <c r="HV339" s="5"/>
    </row>
    <row r="340" spans="1:230" s="14" customFormat="1" ht="12.75" customHeight="1" thickTop="1">
      <c r="A340" s="104"/>
      <c r="B340" s="1128" t="s">
        <v>1426</v>
      </c>
      <c r="C340" s="1129" t="s">
        <v>4523</v>
      </c>
      <c r="D340" s="1129">
        <f>D338+7</f>
        <v>45532</v>
      </c>
      <c r="E340" s="1366">
        <f>D340+11</f>
        <v>45543</v>
      </c>
      <c r="F340" s="2779" t="s">
        <v>1426</v>
      </c>
      <c r="G340" s="1233"/>
      <c r="H340" s="1125">
        <f>H338+7</f>
        <v>45555</v>
      </c>
      <c r="I340" s="1494">
        <f>H340+22</f>
        <v>45577</v>
      </c>
      <c r="J340" s="1494">
        <f>H340+26</f>
        <v>45581</v>
      </c>
      <c r="K340" s="2395">
        <f>H340+28</f>
        <v>45583</v>
      </c>
      <c r="L340" s="1494">
        <f>H340+32</f>
        <v>45587</v>
      </c>
      <c r="M340" s="1575"/>
      <c r="N340" s="2378"/>
      <c r="O340" s="5"/>
      <c r="P340" s="5"/>
      <c r="Q340" s="5"/>
      <c r="R340" s="5"/>
      <c r="S340" s="5"/>
      <c r="T340" s="5"/>
      <c r="U340" s="5"/>
      <c r="V340" s="5"/>
      <c r="W340" s="5"/>
      <c r="X340" s="5"/>
      <c r="Y340" s="5"/>
      <c r="Z340" s="5"/>
      <c r="AA340" s="5"/>
      <c r="AB340" s="5"/>
      <c r="AC340" s="5"/>
      <c r="AD340" s="5"/>
      <c r="AE340" s="5"/>
      <c r="AF340" s="5"/>
      <c r="AG340" s="5"/>
      <c r="AH340" s="5"/>
      <c r="AI340" s="5"/>
      <c r="AJ340" s="5"/>
      <c r="AK340" s="5"/>
      <c r="AL340" s="5"/>
      <c r="AM340" s="5"/>
      <c r="AN340" s="5"/>
      <c r="AO340" s="5"/>
      <c r="AP340" s="5"/>
      <c r="AQ340" s="5"/>
      <c r="AR340" s="5"/>
      <c r="AS340" s="5"/>
      <c r="AT340" s="5"/>
      <c r="AU340" s="5"/>
      <c r="AV340" s="5"/>
      <c r="AW340" s="5"/>
      <c r="AX340" s="5"/>
      <c r="AY340" s="5"/>
      <c r="AZ340" s="5"/>
      <c r="BA340" s="5"/>
      <c r="BB340" s="5"/>
      <c r="BC340" s="5"/>
      <c r="BD340" s="5"/>
      <c r="BE340" s="5"/>
      <c r="BF340" s="5"/>
      <c r="BG340" s="5"/>
      <c r="BH340" s="5"/>
      <c r="BI340" s="5"/>
      <c r="BJ340" s="5"/>
      <c r="BK340" s="5"/>
      <c r="BL340" s="5"/>
      <c r="BM340" s="5"/>
      <c r="BN340" s="5"/>
      <c r="BO340" s="5"/>
      <c r="BP340" s="5"/>
      <c r="BQ340" s="5"/>
      <c r="BR340" s="5"/>
      <c r="BS340" s="5"/>
      <c r="BT340" s="5"/>
      <c r="BU340" s="5"/>
      <c r="BV340" s="5"/>
      <c r="BW340" s="5"/>
      <c r="BX340" s="5"/>
      <c r="BY340" s="5"/>
      <c r="BZ340" s="5"/>
      <c r="CA340" s="5"/>
      <c r="CB340" s="5"/>
      <c r="CC340" s="5"/>
      <c r="CD340" s="5"/>
      <c r="CE340" s="5"/>
      <c r="CF340" s="5"/>
      <c r="CG340" s="5"/>
      <c r="CH340" s="5"/>
      <c r="CI340" s="5"/>
      <c r="CJ340" s="5"/>
      <c r="CK340" s="5"/>
      <c r="CL340" s="5"/>
      <c r="CM340" s="5"/>
      <c r="CN340" s="5"/>
      <c r="CO340" s="5"/>
      <c r="CP340" s="5"/>
      <c r="CQ340" s="5"/>
      <c r="CR340" s="5"/>
      <c r="CS340" s="5"/>
      <c r="CT340" s="5"/>
      <c r="CU340" s="5"/>
      <c r="CV340" s="5"/>
      <c r="CW340" s="5"/>
      <c r="CX340" s="5"/>
      <c r="CY340" s="5"/>
      <c r="CZ340" s="5"/>
      <c r="DA340" s="5"/>
      <c r="DB340" s="5"/>
      <c r="DC340" s="5"/>
      <c r="DD340" s="5"/>
      <c r="DE340" s="5"/>
      <c r="DF340" s="5"/>
      <c r="DG340" s="5"/>
      <c r="DH340" s="5"/>
      <c r="DI340" s="5"/>
      <c r="DJ340" s="5"/>
      <c r="DK340" s="5"/>
      <c r="DL340" s="5"/>
      <c r="DM340" s="5"/>
      <c r="DN340" s="5"/>
      <c r="DO340" s="5"/>
      <c r="DP340" s="5"/>
      <c r="DQ340" s="5"/>
      <c r="DR340" s="5"/>
      <c r="DS340" s="5"/>
      <c r="DT340" s="5"/>
      <c r="DU340" s="5"/>
      <c r="DV340" s="5"/>
      <c r="DW340" s="5"/>
      <c r="DX340" s="5"/>
      <c r="DY340" s="5"/>
      <c r="DZ340" s="5"/>
      <c r="EA340" s="5"/>
      <c r="EB340" s="5"/>
      <c r="EC340" s="5"/>
      <c r="ED340" s="5"/>
      <c r="EE340" s="5"/>
      <c r="EF340" s="5"/>
      <c r="EG340" s="5"/>
      <c r="EH340" s="5"/>
      <c r="EI340" s="5"/>
      <c r="EJ340" s="5"/>
      <c r="EK340" s="5"/>
      <c r="EL340" s="5"/>
      <c r="EM340" s="5"/>
      <c r="EN340" s="5"/>
      <c r="EO340" s="5"/>
      <c r="EP340" s="5"/>
      <c r="EQ340" s="5"/>
      <c r="ER340" s="5"/>
      <c r="ES340" s="5"/>
      <c r="ET340" s="5"/>
      <c r="EU340" s="5"/>
      <c r="EV340" s="5"/>
      <c r="EW340" s="5"/>
      <c r="EX340" s="5"/>
      <c r="EY340" s="5"/>
      <c r="EZ340" s="5"/>
      <c r="FA340" s="5"/>
      <c r="FB340" s="5"/>
      <c r="FC340" s="5"/>
      <c r="FD340" s="5"/>
      <c r="FE340" s="5"/>
      <c r="FF340" s="5"/>
      <c r="FG340" s="5"/>
      <c r="FH340" s="5"/>
      <c r="FI340" s="5"/>
      <c r="FJ340" s="5"/>
      <c r="FK340" s="5"/>
      <c r="FL340" s="5"/>
      <c r="FM340" s="5"/>
      <c r="FN340" s="5"/>
      <c r="FO340" s="5"/>
      <c r="FP340" s="5"/>
      <c r="FQ340" s="5"/>
      <c r="FR340" s="5"/>
      <c r="FS340" s="5"/>
      <c r="FT340" s="5"/>
      <c r="FU340" s="5"/>
      <c r="FV340" s="5"/>
      <c r="FW340" s="5"/>
      <c r="FX340" s="5"/>
      <c r="FY340" s="5"/>
      <c r="FZ340" s="5"/>
      <c r="GA340" s="5"/>
      <c r="GB340" s="5"/>
      <c r="GC340" s="5"/>
      <c r="GD340" s="5"/>
      <c r="GE340" s="5"/>
      <c r="GF340" s="5"/>
      <c r="GG340" s="5"/>
      <c r="GH340" s="5"/>
      <c r="GI340" s="5"/>
      <c r="GJ340" s="5"/>
      <c r="GK340" s="5"/>
      <c r="GL340" s="5"/>
      <c r="GM340" s="5"/>
      <c r="GN340" s="5"/>
      <c r="GO340" s="5"/>
      <c r="GP340" s="5"/>
      <c r="GQ340" s="5"/>
      <c r="GR340" s="5"/>
      <c r="GS340" s="5"/>
      <c r="GT340" s="5"/>
      <c r="GU340" s="5"/>
      <c r="GV340" s="5"/>
      <c r="GW340" s="5"/>
      <c r="GX340" s="5"/>
      <c r="GY340" s="5"/>
      <c r="GZ340" s="5"/>
      <c r="HA340" s="5"/>
      <c r="HB340" s="5"/>
      <c r="HC340" s="5"/>
      <c r="HD340" s="5"/>
      <c r="HE340" s="5"/>
      <c r="HF340" s="5"/>
      <c r="HG340" s="5"/>
      <c r="HH340" s="5"/>
      <c r="HI340" s="5"/>
      <c r="HJ340" s="5"/>
      <c r="HK340" s="5"/>
      <c r="HL340" s="5"/>
      <c r="HM340" s="5"/>
      <c r="HN340" s="5"/>
      <c r="HO340" s="5"/>
      <c r="HP340" s="5"/>
      <c r="HQ340" s="5"/>
      <c r="HR340" s="5"/>
      <c r="HS340" s="5"/>
      <c r="HT340" s="5"/>
      <c r="HU340" s="5"/>
      <c r="HV340" s="5"/>
    </row>
    <row r="341" spans="1:230" s="14" customFormat="1" ht="12.75" customHeight="1" thickBot="1">
      <c r="A341" s="104"/>
      <c r="B341" s="1477"/>
      <c r="C341" s="1478"/>
      <c r="D341" s="1478"/>
      <c r="E341" s="2278"/>
      <c r="F341" s="3078"/>
      <c r="G341" s="1236"/>
      <c r="H341" s="1126"/>
      <c r="I341" s="1126"/>
      <c r="J341" s="1126"/>
      <c r="K341" s="2396"/>
      <c r="L341" s="1126"/>
      <c r="M341" s="1575"/>
      <c r="N341" s="2378"/>
      <c r="O341" s="5"/>
      <c r="P341" s="5"/>
      <c r="Q341" s="5"/>
      <c r="R341" s="5"/>
      <c r="S341" s="5"/>
      <c r="T341" s="5"/>
      <c r="U341" s="5"/>
      <c r="V341" s="5"/>
      <c r="W341" s="5"/>
      <c r="X341" s="5"/>
      <c r="Y341" s="5"/>
      <c r="Z341" s="5"/>
      <c r="AA341" s="5"/>
      <c r="AB341" s="5"/>
      <c r="AC341" s="5"/>
      <c r="AD341" s="5"/>
      <c r="AE341" s="5"/>
      <c r="AF341" s="5"/>
      <c r="AG341" s="5"/>
      <c r="AH341" s="5"/>
      <c r="AI341" s="5"/>
      <c r="AJ341" s="5"/>
      <c r="AK341" s="5"/>
      <c r="AL341" s="5"/>
      <c r="AM341" s="5"/>
      <c r="AN341" s="5"/>
      <c r="AO341" s="5"/>
      <c r="AP341" s="5"/>
      <c r="AQ341" s="5"/>
      <c r="AR341" s="5"/>
      <c r="AS341" s="5"/>
      <c r="AT341" s="5"/>
      <c r="AU341" s="5"/>
      <c r="AV341" s="5"/>
      <c r="AW341" s="5"/>
      <c r="AX341" s="5"/>
      <c r="AY341" s="5"/>
      <c r="AZ341" s="5"/>
      <c r="BA341" s="5"/>
      <c r="BB341" s="5"/>
      <c r="BC341" s="5"/>
      <c r="BD341" s="5"/>
      <c r="BE341" s="5"/>
      <c r="BF341" s="5"/>
      <c r="BG341" s="5"/>
      <c r="BH341" s="5"/>
      <c r="BI341" s="5"/>
      <c r="BJ341" s="5"/>
      <c r="BK341" s="5"/>
      <c r="BL341" s="5"/>
      <c r="BM341" s="5"/>
      <c r="BN341" s="5"/>
      <c r="BO341" s="5"/>
      <c r="BP341" s="5"/>
      <c r="BQ341" s="5"/>
      <c r="BR341" s="5"/>
      <c r="BS341" s="5"/>
      <c r="BT341" s="5"/>
      <c r="BU341" s="5"/>
      <c r="BV341" s="5"/>
      <c r="BW341" s="5"/>
      <c r="BX341" s="5"/>
      <c r="BY341" s="5"/>
      <c r="BZ341" s="5"/>
      <c r="CA341" s="5"/>
      <c r="CB341" s="5"/>
      <c r="CC341" s="5"/>
      <c r="CD341" s="5"/>
      <c r="CE341" s="5"/>
      <c r="CF341" s="5"/>
      <c r="CG341" s="5"/>
      <c r="CH341" s="5"/>
      <c r="CI341" s="5"/>
      <c r="CJ341" s="5"/>
      <c r="CK341" s="5"/>
      <c r="CL341" s="5"/>
      <c r="CM341" s="5"/>
      <c r="CN341" s="5"/>
      <c r="CO341" s="5"/>
      <c r="CP341" s="5"/>
      <c r="CQ341" s="5"/>
      <c r="CR341" s="5"/>
      <c r="CS341" s="5"/>
      <c r="CT341" s="5"/>
      <c r="CU341" s="5"/>
      <c r="CV341" s="5"/>
      <c r="CW341" s="5"/>
      <c r="CX341" s="5"/>
      <c r="CY341" s="5"/>
      <c r="CZ341" s="5"/>
      <c r="DA341" s="5"/>
      <c r="DB341" s="5"/>
      <c r="DC341" s="5"/>
      <c r="DD341" s="5"/>
      <c r="DE341" s="5"/>
      <c r="DF341" s="5"/>
      <c r="DG341" s="5"/>
      <c r="DH341" s="5"/>
      <c r="DI341" s="5"/>
      <c r="DJ341" s="5"/>
      <c r="DK341" s="5"/>
      <c r="DL341" s="5"/>
      <c r="DM341" s="5"/>
      <c r="DN341" s="5"/>
      <c r="DO341" s="5"/>
      <c r="DP341" s="5"/>
      <c r="DQ341" s="5"/>
      <c r="DR341" s="5"/>
      <c r="DS341" s="5"/>
      <c r="DT341" s="5"/>
      <c r="DU341" s="5"/>
      <c r="DV341" s="5"/>
      <c r="DW341" s="5"/>
      <c r="DX341" s="5"/>
      <c r="DY341" s="5"/>
      <c r="DZ341" s="5"/>
      <c r="EA341" s="5"/>
      <c r="EB341" s="5"/>
      <c r="EC341" s="5"/>
      <c r="ED341" s="5"/>
      <c r="EE341" s="5"/>
      <c r="EF341" s="5"/>
      <c r="EG341" s="5"/>
      <c r="EH341" s="5"/>
      <c r="EI341" s="5"/>
      <c r="EJ341" s="5"/>
      <c r="EK341" s="5"/>
      <c r="EL341" s="5"/>
      <c r="EM341" s="5"/>
      <c r="EN341" s="5"/>
      <c r="EO341" s="5"/>
      <c r="EP341" s="5"/>
      <c r="EQ341" s="5"/>
      <c r="ER341" s="5"/>
      <c r="ES341" s="5"/>
      <c r="ET341" s="5"/>
      <c r="EU341" s="5"/>
      <c r="EV341" s="5"/>
      <c r="EW341" s="5"/>
      <c r="EX341" s="5"/>
      <c r="EY341" s="5"/>
      <c r="EZ341" s="5"/>
      <c r="FA341" s="5"/>
      <c r="FB341" s="5"/>
      <c r="FC341" s="5"/>
      <c r="FD341" s="5"/>
      <c r="FE341" s="5"/>
      <c r="FF341" s="5"/>
      <c r="FG341" s="5"/>
      <c r="FH341" s="5"/>
      <c r="FI341" s="5"/>
      <c r="FJ341" s="5"/>
      <c r="FK341" s="5"/>
      <c r="FL341" s="5"/>
      <c r="FM341" s="5"/>
      <c r="FN341" s="5"/>
      <c r="FO341" s="5"/>
      <c r="FP341" s="5"/>
      <c r="FQ341" s="5"/>
      <c r="FR341" s="5"/>
      <c r="FS341" s="5"/>
      <c r="FT341" s="5"/>
      <c r="FU341" s="5"/>
      <c r="FV341" s="5"/>
      <c r="FW341" s="5"/>
      <c r="FX341" s="5"/>
      <c r="FY341" s="5"/>
      <c r="FZ341" s="5"/>
      <c r="GA341" s="5"/>
      <c r="GB341" s="5"/>
      <c r="GC341" s="5"/>
      <c r="GD341" s="5"/>
      <c r="GE341" s="5"/>
      <c r="GF341" s="5"/>
      <c r="GG341" s="5"/>
      <c r="GH341" s="5"/>
      <c r="GI341" s="5"/>
      <c r="GJ341" s="5"/>
      <c r="GK341" s="5"/>
      <c r="GL341" s="5"/>
      <c r="GM341" s="5"/>
      <c r="GN341" s="5"/>
      <c r="GO341" s="5"/>
      <c r="GP341" s="5"/>
      <c r="GQ341" s="5"/>
      <c r="GR341" s="5"/>
      <c r="GS341" s="5"/>
      <c r="GT341" s="5"/>
      <c r="GU341" s="5"/>
      <c r="GV341" s="5"/>
      <c r="GW341" s="5"/>
      <c r="GX341" s="5"/>
      <c r="GY341" s="5"/>
      <c r="GZ341" s="5"/>
      <c r="HA341" s="5"/>
      <c r="HB341" s="5"/>
      <c r="HC341" s="5"/>
      <c r="HD341" s="5"/>
      <c r="HE341" s="5"/>
      <c r="HF341" s="5"/>
      <c r="HG341" s="5"/>
      <c r="HH341" s="5"/>
      <c r="HI341" s="5"/>
      <c r="HJ341" s="5"/>
      <c r="HK341" s="5"/>
      <c r="HL341" s="5"/>
      <c r="HM341" s="5"/>
      <c r="HN341" s="5"/>
      <c r="HO341" s="5"/>
      <c r="HP341" s="5"/>
      <c r="HQ341" s="5"/>
      <c r="HR341" s="5"/>
      <c r="HS341" s="5"/>
      <c r="HT341" s="5"/>
      <c r="HU341" s="5"/>
      <c r="HV341" s="5"/>
    </row>
    <row r="342" spans="1:230" s="14" customFormat="1" ht="16.5" customHeight="1" thickTop="1">
      <c r="A342" s="104"/>
      <c r="B342" s="2702" t="s">
        <v>2215</v>
      </c>
      <c r="C342" s="2702"/>
      <c r="D342" s="2702"/>
      <c r="E342" s="2702"/>
      <c r="F342" s="2702"/>
      <c r="G342" s="2702"/>
      <c r="H342" s="2702"/>
      <c r="I342" s="2702"/>
      <c r="J342" s="2702"/>
      <c r="K342" s="2703"/>
      <c r="L342" s="2328"/>
      <c r="M342" s="2328"/>
      <c r="N342" s="2378"/>
      <c r="O342" s="5"/>
      <c r="P342" s="5"/>
      <c r="Q342" s="5"/>
      <c r="R342" s="5"/>
      <c r="S342" s="5"/>
      <c r="T342" s="5"/>
      <c r="U342" s="5"/>
      <c r="V342" s="5"/>
      <c r="W342" s="5"/>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c r="CG342" s="5"/>
      <c r="CH342" s="5"/>
      <c r="CI342" s="5"/>
      <c r="CJ342" s="5"/>
      <c r="CK342" s="5"/>
      <c r="CL342" s="5"/>
      <c r="CM342" s="5"/>
      <c r="CN342" s="5"/>
      <c r="CO342" s="5"/>
      <c r="CP342" s="5"/>
      <c r="CQ342" s="5"/>
      <c r="CR342" s="5"/>
      <c r="CS342" s="5"/>
      <c r="CT342" s="5"/>
      <c r="CU342" s="5"/>
      <c r="CV342" s="5"/>
      <c r="CW342" s="5"/>
      <c r="CX342" s="5"/>
      <c r="CY342" s="5"/>
      <c r="CZ342" s="5"/>
      <c r="DA342" s="5"/>
      <c r="DB342" s="5"/>
      <c r="DC342" s="5"/>
      <c r="DD342" s="5"/>
      <c r="DE342" s="5"/>
      <c r="DF342" s="5"/>
      <c r="DG342" s="5"/>
      <c r="DH342" s="5"/>
      <c r="DI342" s="5"/>
      <c r="DJ342" s="5"/>
      <c r="DK342" s="5"/>
      <c r="DL342" s="5"/>
      <c r="DM342" s="5"/>
      <c r="DN342" s="5"/>
      <c r="DO342" s="5"/>
      <c r="DP342" s="5"/>
      <c r="DQ342" s="5"/>
      <c r="DR342" s="5"/>
      <c r="DS342" s="5"/>
      <c r="DT342" s="5"/>
      <c r="DU342" s="5"/>
      <c r="DV342" s="5"/>
      <c r="DW342" s="5"/>
      <c r="DX342" s="5"/>
      <c r="DY342" s="5"/>
      <c r="DZ342" s="5"/>
      <c r="EA342" s="5"/>
      <c r="EB342" s="5"/>
      <c r="EC342" s="5"/>
      <c r="ED342" s="5"/>
      <c r="EE342" s="5"/>
      <c r="EF342" s="5"/>
      <c r="EG342" s="5"/>
      <c r="EH342" s="5"/>
      <c r="EI342" s="5"/>
      <c r="EJ342" s="5"/>
      <c r="EK342" s="5"/>
      <c r="EL342" s="5"/>
      <c r="EM342" s="5"/>
      <c r="EN342" s="5"/>
      <c r="EO342" s="5"/>
      <c r="EP342" s="5"/>
      <c r="EQ342" s="5"/>
      <c r="ER342" s="5"/>
      <c r="ES342" s="5"/>
      <c r="ET342" s="5"/>
      <c r="EU342" s="5"/>
      <c r="EV342" s="5"/>
      <c r="EW342" s="5"/>
      <c r="EX342" s="5"/>
      <c r="EY342" s="5"/>
      <c r="EZ342" s="5"/>
      <c r="FA342" s="5"/>
      <c r="FB342" s="5"/>
      <c r="FC342" s="5"/>
      <c r="FD342" s="5"/>
      <c r="FE342" s="5"/>
      <c r="FF342" s="5"/>
      <c r="FG342" s="5"/>
      <c r="FH342" s="5"/>
      <c r="FI342" s="5"/>
      <c r="FJ342" s="5"/>
      <c r="FK342" s="5"/>
      <c r="FL342" s="5"/>
      <c r="FM342" s="5"/>
      <c r="FN342" s="5"/>
      <c r="FO342" s="5"/>
      <c r="FP342" s="5"/>
      <c r="FQ342" s="5"/>
      <c r="FR342" s="5"/>
      <c r="FS342" s="5"/>
      <c r="FT342" s="5"/>
      <c r="FU342" s="5"/>
      <c r="FV342" s="5"/>
      <c r="FW342" s="5"/>
      <c r="FX342" s="5"/>
      <c r="FY342" s="5"/>
      <c r="FZ342" s="5"/>
      <c r="GA342" s="5"/>
      <c r="GB342" s="5"/>
      <c r="GC342" s="5"/>
      <c r="GD342" s="5"/>
      <c r="GE342" s="5"/>
      <c r="GF342" s="5"/>
      <c r="GG342" s="5"/>
      <c r="GH342" s="5"/>
      <c r="GI342" s="5"/>
      <c r="GJ342" s="5"/>
      <c r="GK342" s="5"/>
      <c r="GL342" s="5"/>
      <c r="GM342" s="5"/>
      <c r="GN342" s="5"/>
      <c r="GO342" s="5"/>
      <c r="GP342" s="5"/>
      <c r="GQ342" s="5"/>
      <c r="GR342" s="5"/>
      <c r="GS342" s="5"/>
      <c r="GT342" s="5"/>
      <c r="GU342" s="5"/>
      <c r="GV342" s="5"/>
      <c r="GW342" s="5"/>
      <c r="GX342" s="5"/>
      <c r="GY342" s="5"/>
      <c r="GZ342" s="5"/>
      <c r="HA342" s="5"/>
      <c r="HB342" s="5"/>
      <c r="HC342" s="5"/>
      <c r="HD342" s="5"/>
      <c r="HE342" s="5"/>
      <c r="HF342" s="5"/>
      <c r="HG342" s="5"/>
      <c r="HH342" s="5"/>
      <c r="HI342" s="5"/>
      <c r="HJ342" s="5"/>
      <c r="HK342" s="5"/>
      <c r="HL342" s="5"/>
      <c r="HM342" s="5"/>
      <c r="HN342" s="5"/>
      <c r="HO342" s="5"/>
      <c r="HP342" s="5"/>
      <c r="HQ342" s="5"/>
      <c r="HR342" s="5"/>
      <c r="HS342" s="5"/>
      <c r="HT342" s="5"/>
      <c r="HU342" s="5"/>
      <c r="HV342" s="5"/>
    </row>
    <row r="343" spans="1:230" s="14" customFormat="1" ht="16.5" customHeight="1">
      <c r="A343" s="104"/>
      <c r="B343" s="79"/>
      <c r="C343" s="62"/>
      <c r="D343" s="62"/>
      <c r="E343" s="62"/>
      <c r="F343" s="62"/>
      <c r="G343" s="62"/>
      <c r="H343" s="62"/>
      <c r="I343" s="62"/>
      <c r="J343" s="62"/>
      <c r="K343" s="62"/>
      <c r="L343" s="62"/>
      <c r="M343" s="62"/>
      <c r="N343" s="5"/>
      <c r="O343" s="5"/>
      <c r="P343" s="5"/>
      <c r="Q343" s="5"/>
      <c r="R343" s="5"/>
      <c r="S343" s="5"/>
      <c r="T343" s="5"/>
      <c r="U343" s="5"/>
      <c r="V343" s="5"/>
      <c r="W343" s="5"/>
      <c r="X343" s="5"/>
      <c r="Y343" s="5"/>
      <c r="Z343" s="5"/>
      <c r="AA343" s="5"/>
      <c r="AB343" s="5"/>
      <c r="AC343" s="5"/>
      <c r="AD343" s="5"/>
      <c r="AE343" s="5"/>
      <c r="AF343" s="5"/>
      <c r="AG343" s="5"/>
      <c r="AH343" s="5"/>
      <c r="AI343" s="5"/>
      <c r="AJ343" s="5"/>
      <c r="AK343" s="5"/>
      <c r="AL343" s="5"/>
      <c r="AM343" s="5"/>
      <c r="AN343" s="5"/>
      <c r="AO343" s="5"/>
      <c r="AP343" s="5"/>
      <c r="AQ343" s="5"/>
      <c r="AR343" s="5"/>
      <c r="AS343" s="5"/>
      <c r="AT343" s="5"/>
      <c r="AU343" s="5"/>
      <c r="AV343" s="5"/>
      <c r="AW343" s="5"/>
      <c r="AX343" s="5"/>
      <c r="AY343" s="5"/>
      <c r="AZ343" s="5"/>
      <c r="BA343" s="5"/>
      <c r="BB343" s="5"/>
      <c r="BC343" s="5"/>
      <c r="BD343" s="5"/>
      <c r="BE343" s="5"/>
      <c r="BF343" s="5"/>
      <c r="BG343" s="5"/>
      <c r="BH343" s="5"/>
      <c r="BI343" s="5"/>
      <c r="BJ343" s="5"/>
      <c r="BK343" s="5"/>
      <c r="BL343" s="5"/>
      <c r="BM343" s="5"/>
      <c r="BN343" s="5"/>
      <c r="BO343" s="5"/>
      <c r="BP343" s="5"/>
      <c r="BQ343" s="5"/>
      <c r="BR343" s="5"/>
      <c r="BS343" s="5"/>
      <c r="BT343" s="5"/>
      <c r="BU343" s="5"/>
      <c r="BV343" s="5"/>
      <c r="BW343" s="5"/>
      <c r="BX343" s="5"/>
      <c r="BY343" s="5"/>
      <c r="BZ343" s="5"/>
      <c r="CA343" s="5"/>
      <c r="CB343" s="5"/>
      <c r="CC343" s="5"/>
      <c r="CD343" s="5"/>
      <c r="CE343" s="5"/>
      <c r="CF343" s="5"/>
      <c r="CG343" s="5"/>
      <c r="CH343" s="5"/>
      <c r="CI343" s="5"/>
      <c r="CJ343" s="5"/>
      <c r="CK343" s="5"/>
      <c r="CL343" s="5"/>
      <c r="CM343" s="5"/>
      <c r="CN343" s="5"/>
      <c r="CO343" s="5"/>
      <c r="CP343" s="5"/>
      <c r="CQ343" s="5"/>
      <c r="CR343" s="5"/>
      <c r="CS343" s="5"/>
      <c r="CT343" s="5"/>
      <c r="CU343" s="5"/>
      <c r="CV343" s="5"/>
      <c r="CW343" s="5"/>
      <c r="CX343" s="5"/>
      <c r="CY343" s="5"/>
      <c r="CZ343" s="5"/>
      <c r="DA343" s="5"/>
      <c r="DB343" s="5"/>
      <c r="DC343" s="5"/>
      <c r="DD343" s="5"/>
      <c r="DE343" s="5"/>
      <c r="DF343" s="5"/>
      <c r="DG343" s="5"/>
      <c r="DH343" s="5"/>
      <c r="DI343" s="5"/>
      <c r="DJ343" s="5"/>
      <c r="DK343" s="5"/>
      <c r="DL343" s="5"/>
      <c r="DM343" s="5"/>
      <c r="DN343" s="5"/>
      <c r="DO343" s="5"/>
      <c r="DP343" s="5"/>
      <c r="DQ343" s="5"/>
      <c r="DR343" s="5"/>
      <c r="DS343" s="5"/>
      <c r="DT343" s="5"/>
      <c r="DU343" s="5"/>
      <c r="DV343" s="5"/>
      <c r="DW343" s="5"/>
      <c r="DX343" s="5"/>
      <c r="DY343" s="5"/>
      <c r="DZ343" s="5"/>
      <c r="EA343" s="5"/>
      <c r="EB343" s="5"/>
      <c r="EC343" s="5"/>
      <c r="ED343" s="5"/>
      <c r="EE343" s="5"/>
      <c r="EF343" s="5"/>
      <c r="EG343" s="5"/>
      <c r="EH343" s="5"/>
      <c r="EI343" s="5"/>
      <c r="EJ343" s="5"/>
      <c r="EK343" s="5"/>
      <c r="EL343" s="5"/>
      <c r="EM343" s="5"/>
      <c r="EN343" s="5"/>
      <c r="EO343" s="5"/>
      <c r="EP343" s="5"/>
      <c r="EQ343" s="5"/>
      <c r="ER343" s="5"/>
      <c r="ES343" s="5"/>
      <c r="ET343" s="5"/>
      <c r="EU343" s="5"/>
      <c r="EV343" s="5"/>
      <c r="EW343" s="5"/>
      <c r="EX343" s="5"/>
      <c r="EY343" s="5"/>
      <c r="EZ343" s="5"/>
      <c r="FA343" s="5"/>
      <c r="FB343" s="5"/>
      <c r="FC343" s="5"/>
      <c r="FD343" s="5"/>
      <c r="FE343" s="5"/>
      <c r="FF343" s="5"/>
      <c r="FG343" s="5"/>
      <c r="FH343" s="5"/>
      <c r="FI343" s="5"/>
      <c r="FJ343" s="5"/>
      <c r="FK343" s="5"/>
      <c r="FL343" s="5"/>
      <c r="FM343" s="5"/>
      <c r="FN343" s="5"/>
      <c r="FO343" s="5"/>
      <c r="FP343" s="5"/>
      <c r="FQ343" s="5"/>
      <c r="FR343" s="5"/>
      <c r="FS343" s="5"/>
      <c r="FT343" s="5"/>
      <c r="FU343" s="5"/>
      <c r="FV343" s="5"/>
      <c r="FW343" s="5"/>
      <c r="FX343" s="5"/>
      <c r="FY343" s="5"/>
      <c r="FZ343" s="5"/>
      <c r="GA343" s="5"/>
      <c r="GB343" s="5"/>
      <c r="GC343" s="5"/>
      <c r="GD343" s="5"/>
      <c r="GE343" s="5"/>
      <c r="GF343" s="5"/>
      <c r="GG343" s="5"/>
      <c r="GH343" s="5"/>
      <c r="GI343" s="5"/>
      <c r="GJ343" s="5"/>
      <c r="GK343" s="5"/>
      <c r="GL343" s="5"/>
      <c r="GM343" s="5"/>
      <c r="GN343" s="5"/>
      <c r="GO343" s="5"/>
      <c r="GP343" s="5"/>
      <c r="GQ343" s="5"/>
      <c r="GR343" s="5"/>
      <c r="GS343" s="5"/>
      <c r="GT343" s="5"/>
      <c r="GU343" s="5"/>
      <c r="GV343" s="5"/>
      <c r="GW343" s="5"/>
      <c r="GX343" s="5"/>
      <c r="GY343" s="5"/>
      <c r="GZ343" s="5"/>
      <c r="HA343" s="5"/>
      <c r="HB343" s="5"/>
      <c r="HC343" s="5"/>
      <c r="HD343" s="5"/>
      <c r="HE343" s="5"/>
      <c r="HF343" s="5"/>
      <c r="HG343" s="5"/>
      <c r="HH343" s="5"/>
      <c r="HI343" s="5"/>
      <c r="HJ343" s="5"/>
      <c r="HK343" s="5"/>
      <c r="HL343" s="5"/>
      <c r="HM343" s="5"/>
      <c r="HN343" s="5"/>
      <c r="HO343" s="5"/>
      <c r="HP343" s="5"/>
      <c r="HQ343" s="5"/>
      <c r="HR343" s="5"/>
      <c r="HS343" s="5"/>
      <c r="HT343" s="5"/>
      <c r="HU343" s="5"/>
      <c r="HV343" s="5"/>
    </row>
    <row r="344" spans="1:230" s="30" customFormat="1" ht="14.25">
      <c r="A344" s="25"/>
      <c r="B344" s="280" t="s">
        <v>1890</v>
      </c>
      <c r="C344" s="71"/>
      <c r="D344" s="71"/>
      <c r="E344" s="281"/>
      <c r="F344" s="72" t="s">
        <v>1928</v>
      </c>
      <c r="G344" s="72"/>
      <c r="H344" s="280"/>
      <c r="I344" s="71"/>
      <c r="J344" s="2157" t="s">
        <v>1952</v>
      </c>
      <c r="K344" s="280"/>
      <c r="L344" s="72"/>
      <c r="M344" s="71"/>
    </row>
    <row r="345" spans="1:230" s="30" customFormat="1" ht="14.25">
      <c r="A345" s="25"/>
      <c r="B345" s="83" t="s">
        <v>1891</v>
      </c>
      <c r="C345" s="71"/>
      <c r="D345" s="84" t="s">
        <v>2217</v>
      </c>
      <c r="E345" s="72"/>
      <c r="F345" s="71" t="s">
        <v>1929</v>
      </c>
      <c r="G345" s="71"/>
      <c r="H345" s="344" t="s">
        <v>1930</v>
      </c>
      <c r="I345" s="71"/>
      <c r="J345" s="2160" t="s">
        <v>1954</v>
      </c>
      <c r="K345" s="71"/>
      <c r="L345" s="303" t="s">
        <v>1955</v>
      </c>
      <c r="M345" s="71"/>
    </row>
    <row r="346" spans="1:230" s="29" customFormat="1" ht="14.25">
      <c r="A346" s="25"/>
      <c r="B346" s="71"/>
      <c r="C346" s="71"/>
      <c r="D346" s="84"/>
      <c r="E346" s="72"/>
      <c r="F346" s="71"/>
      <c r="G346" s="71"/>
      <c r="H346" s="303"/>
      <c r="I346" s="62"/>
      <c r="J346" s="2161"/>
      <c r="K346" s="83"/>
      <c r="L346" s="303"/>
      <c r="M346" s="62"/>
    </row>
    <row r="347" spans="1:230" s="29" customFormat="1" ht="14.25">
      <c r="A347" s="35"/>
      <c r="B347" s="81" t="str">
        <f>HOME!A$566</f>
        <v>ZANT CHONG</v>
      </c>
      <c r="C347" s="81" t="str">
        <f>HOME!B$566</f>
        <v>6011 2429</v>
      </c>
      <c r="D347" s="62" t="str">
        <f>HOME!C$566</f>
        <v>zant.chong@msc.com</v>
      </c>
      <c r="E347" s="62"/>
      <c r="F347" s="739" t="str">
        <f>HOME!A$583</f>
        <v>ROBERT CHIA</v>
      </c>
      <c r="G347" s="739" t="str">
        <f>HOME!B$583</f>
        <v>6011 0564</v>
      </c>
      <c r="H347" s="740" t="str">
        <f>HOME!C$583</f>
        <v>robert.chia@msc.com</v>
      </c>
      <c r="I347" s="62"/>
      <c r="J347" s="739" t="str">
        <f>HOME!A$598</f>
        <v>RAYNAR ANG</v>
      </c>
      <c r="K347" s="81" t="str">
        <f>HOME!B$598</f>
        <v>6011 2358</v>
      </c>
      <c r="L347" s="66" t="str">
        <f>HOME!C$598</f>
        <v>raynar.ang@msc.com</v>
      </c>
      <c r="M347" s="62"/>
    </row>
    <row r="348" spans="1:230" s="29" customFormat="1" ht="14.25">
      <c r="A348" s="25"/>
      <c r="B348" s="81" t="str">
        <f>HOME!A$567</f>
        <v>PHOEBE HUANG</v>
      </c>
      <c r="C348" s="81" t="str">
        <f>HOME!B$567</f>
        <v>6011 0562</v>
      </c>
      <c r="D348" s="62" t="str">
        <f>HOME!C$567</f>
        <v>phoebe.huang@msc.com</v>
      </c>
      <c r="E348" s="62"/>
      <c r="F348" s="739" t="str">
        <f>HOME!A$584</f>
        <v>S. Y. LIEW</v>
      </c>
      <c r="G348" s="739" t="str">
        <f>HOME!B$584</f>
        <v>6011 2348</v>
      </c>
      <c r="H348" s="740" t="str">
        <f>HOME!C$584</f>
        <v>seoyi.liew@msc.com</v>
      </c>
      <c r="I348" s="62"/>
      <c r="J348" s="739" t="str">
        <f>HOME!A$600</f>
        <v>DEWI</v>
      </c>
      <c r="K348" s="81" t="str">
        <f>HOME!B$600</f>
        <v>6011 2354</v>
      </c>
      <c r="L348" s="66" t="str">
        <f>HOME!C$600</f>
        <v>dewi.ratnah@msc.com</v>
      </c>
      <c r="M348" s="62"/>
    </row>
    <row r="349" spans="1:230" s="29" customFormat="1" ht="14.25">
      <c r="A349" s="25"/>
      <c r="B349" s="81" t="str">
        <f>HOME!A$568</f>
        <v>SHERWIN LIM</v>
      </c>
      <c r="C349" s="81" t="str">
        <f>HOME!B$568</f>
        <v>6011 2395</v>
      </c>
      <c r="D349" s="62" t="str">
        <f>HOME!C$568</f>
        <v>sherwin.lim@msc.com</v>
      </c>
      <c r="E349" s="62"/>
      <c r="F349" s="739" t="str">
        <f>HOME!A$585</f>
        <v>SHARON KOH</v>
      </c>
      <c r="G349" s="739" t="str">
        <f>HOME!B$585</f>
        <v>6011 2349</v>
      </c>
      <c r="H349" s="740" t="str">
        <f>HOME!C$585</f>
        <v>sharon.koh@msc.com</v>
      </c>
      <c r="I349" s="62"/>
      <c r="J349" s="739" t="str">
        <f>HOME!A$603</f>
        <v>SHAN SHAN</v>
      </c>
      <c r="K349" s="81" t="str">
        <f>HOME!B$603</f>
        <v>6011 2353</v>
      </c>
      <c r="L349" s="66" t="str">
        <f>HOME!C$603</f>
        <v>shanshan.chin@msc.com</v>
      </c>
      <c r="M349" s="62"/>
    </row>
    <row r="350" spans="1:230" s="29" customFormat="1" ht="14.25">
      <c r="A350" s="25"/>
      <c r="B350" s="81" t="str">
        <f>HOME!A$569</f>
        <v>NATALIE LEW</v>
      </c>
      <c r="C350" s="81" t="str">
        <f>HOME!B$569</f>
        <v>6011 2399</v>
      </c>
      <c r="D350" s="62" t="str">
        <f>HOME!C$569</f>
        <v>natalie.lew@msc.com</v>
      </c>
      <c r="E350" s="62"/>
      <c r="F350" s="739" t="str">
        <f>HOME!A$586</f>
        <v>ANGELIA LAU</v>
      </c>
      <c r="G350" s="739" t="str">
        <f>HOME!B$586</f>
        <v>6011 2346</v>
      </c>
      <c r="H350" s="740" t="str">
        <f>HOME!C$586</f>
        <v>angelia.lau@msc.com</v>
      </c>
      <c r="I350" s="62"/>
      <c r="J350" s="739" t="str">
        <f>HOME!A$604</f>
        <v>EUNICE</v>
      </c>
      <c r="K350" s="81" t="str">
        <f>HOME!B$604</f>
        <v>6011 2355</v>
      </c>
      <c r="L350" s="66" t="str">
        <f>HOME!C$604</f>
        <v>eunice.chan@msc.com</v>
      </c>
      <c r="M350" s="62"/>
    </row>
    <row r="351" spans="1:230" s="29" customFormat="1" ht="14.25">
      <c r="A351" s="25"/>
      <c r="B351" s="81" t="str">
        <f>HOME!A$570</f>
        <v xml:space="preserve">LIM LEE HLI </v>
      </c>
      <c r="C351" s="81" t="str">
        <f>HOME!B$570</f>
        <v>6011 2352</v>
      </c>
      <c r="D351" s="62" t="str">
        <f>HOME!C$570</f>
        <v>leehli.lim@msc.com</v>
      </c>
      <c r="E351" s="62"/>
      <c r="F351" s="739" t="str">
        <f>HOME!A$587</f>
        <v>NOOR AFNINDAH</v>
      </c>
      <c r="G351" s="739" t="str">
        <f>HOME!B$587</f>
        <v>6011 2347</v>
      </c>
      <c r="H351" s="740" t="str">
        <f>HOME!C$587</f>
        <v>noor.afnindah@msc.com</v>
      </c>
      <c r="I351" s="62"/>
      <c r="J351" s="739" t="str">
        <f>HOME!A$599</f>
        <v>KAI SIANG</v>
      </c>
      <c r="K351" s="81" t="str">
        <f>HOME!B$599</f>
        <v>6011 2356</v>
      </c>
      <c r="L351" s="66" t="str">
        <f>HOME!C$599</f>
        <v>kaisiang.lim@msc.com</v>
      </c>
      <c r="M351" s="62"/>
    </row>
    <row r="352" spans="1:230" s="29" customFormat="1" ht="14.25">
      <c r="A352" s="25"/>
      <c r="B352" s="81" t="str">
        <f>HOME!A$571</f>
        <v>LIM AI PHEN</v>
      </c>
      <c r="C352" s="81" t="str">
        <f>HOME!B$571</f>
        <v>6011 9646</v>
      </c>
      <c r="D352" s="62" t="str">
        <f>HOME!C$571</f>
        <v>aiphen.lim@msc.com</v>
      </c>
      <c r="E352" s="62"/>
      <c r="F352" s="739" t="str">
        <f>HOME!A$588</f>
        <v>NG CHING WEI</v>
      </c>
      <c r="G352" s="739" t="str">
        <f>HOME!B$588</f>
        <v>6011 2404</v>
      </c>
      <c r="H352" s="740" t="str">
        <f>HOME!C$588</f>
        <v>chingwei.ng@msc.com</v>
      </c>
      <c r="I352" s="62"/>
      <c r="J352" s="739" t="str">
        <f>HOME!A$601</f>
        <v>YU TING</v>
      </c>
      <c r="K352" s="81" t="str">
        <f>HOME!B$601</f>
        <v>6011 2359</v>
      </c>
      <c r="L352" s="66" t="str">
        <f>HOME!C$601</f>
        <v>yuting.luo@msc.com</v>
      </c>
      <c r="M352" s="62"/>
    </row>
    <row r="353" spans="1:13" s="29" customFormat="1" ht="14.25">
      <c r="A353" s="25"/>
      <c r="B353" s="81" t="str">
        <f>HOME!A572</f>
        <v>DARIUS ONG</v>
      </c>
      <c r="C353" s="81" t="str">
        <f>HOME!B572</f>
        <v>6011 2396</v>
      </c>
      <c r="D353" s="62" t="str">
        <f>HOME!C572</f>
        <v>darius.ong@msc.com</v>
      </c>
      <c r="E353" s="62"/>
      <c r="F353" s="739">
        <f>HOME!A$589</f>
        <v>0</v>
      </c>
      <c r="G353" s="739">
        <f>HOME!B$589</f>
        <v>0</v>
      </c>
      <c r="H353" s="740">
        <f>HOME!C$589</f>
        <v>0</v>
      </c>
      <c r="I353" s="62"/>
      <c r="J353" s="739" t="str">
        <f>HOME!A$605</f>
        <v>HAZEL</v>
      </c>
      <c r="K353" s="81" t="str">
        <f>HOME!B$605</f>
        <v>6011 2435</v>
      </c>
      <c r="L353" s="66" t="str">
        <f>HOME!C$605</f>
        <v>hazel.toh@msc.com</v>
      </c>
      <c r="M353" s="62"/>
    </row>
    <row r="354" spans="1:13" s="29" customFormat="1" ht="14.25">
      <c r="A354" s="25"/>
      <c r="B354" s="81" t="str">
        <f>HOME!A573</f>
        <v>LAWRENCE ANG (CROSS-TRADE)</v>
      </c>
      <c r="C354" s="81" t="str">
        <f>HOME!B573</f>
        <v>6011 2400</v>
      </c>
      <c r="D354" s="62" t="str">
        <f>HOME!C573</f>
        <v>lawrence.ang@msc.com</v>
      </c>
      <c r="E354" s="62"/>
      <c r="F354" s="81" t="str">
        <f>HOME!A$590</f>
        <v>.</v>
      </c>
      <c r="G354" s="81" t="str">
        <f>HOME!B$590</f>
        <v>.</v>
      </c>
      <c r="H354" s="740" t="str">
        <f>HOME!C$590</f>
        <v>.</v>
      </c>
      <c r="I354" s="62"/>
      <c r="J354" s="739" t="str">
        <f>HOME!A$602</f>
        <v>-</v>
      </c>
      <c r="K354" s="81" t="str">
        <f>HOME!B$602</f>
        <v>6011 0567</v>
      </c>
      <c r="L354" s="66" t="str">
        <f>HOME!C$602</f>
        <v>-</v>
      </c>
      <c r="M354" s="62"/>
    </row>
    <row r="355" spans="1:13" s="29" customFormat="1" ht="14.25">
      <c r="A355" s="25"/>
      <c r="B355" s="81" t="str">
        <f>HOME!A574</f>
        <v>ASHTON YAN</v>
      </c>
      <c r="C355" s="81" t="str">
        <f>HOME!B574</f>
        <v>6011 2398</v>
      </c>
      <c r="D355" s="62" t="str">
        <f>HOME!C574</f>
        <v>ashton.yan@msc.com</v>
      </c>
      <c r="E355" s="62"/>
      <c r="F355" s="62"/>
      <c r="G355" s="62"/>
      <c r="H355" s="62"/>
      <c r="I355" s="62"/>
      <c r="J355" s="62"/>
      <c r="K355" s="740"/>
      <c r="L355" s="62"/>
      <c r="M355" s="62"/>
    </row>
    <row r="356" spans="1:13">
      <c r="B356" s="81" t="str">
        <f>HOME!A575</f>
        <v>JUN YUAN (IMP)</v>
      </c>
      <c r="C356" s="81" t="str">
        <f>HOME!B575</f>
        <v>6011 2402</v>
      </c>
      <c r="D356" s="62" t="str">
        <f>HOME!C575</f>
        <v>junyuan.kwa@msc.com</v>
      </c>
      <c r="E356" s="62"/>
      <c r="F356" s="62"/>
      <c r="G356" s="62"/>
      <c r="H356" s="62"/>
      <c r="I356" s="62"/>
      <c r="J356" s="62"/>
      <c r="K356" s="740"/>
      <c r="L356" s="62"/>
      <c r="M356" s="62"/>
    </row>
    <row r="357" spans="1:13">
      <c r="A357" s="5"/>
      <c r="B357" s="81" t="str">
        <f>HOME!A576</f>
        <v>KARTHI</v>
      </c>
      <c r="C357" s="81" t="str">
        <f>HOME!B576</f>
        <v>6011 2397</v>
      </c>
      <c r="D357" s="62" t="str">
        <f>HOME!C576</f>
        <v>karthigayan.velu@msc.com</v>
      </c>
      <c r="E357" s="62"/>
      <c r="F357" s="62"/>
      <c r="G357" s="62"/>
      <c r="H357" s="66"/>
      <c r="I357" s="62"/>
      <c r="J357" s="62"/>
      <c r="K357" s="62"/>
      <c r="L357" s="66"/>
      <c r="M357" s="62"/>
    </row>
    <row r="358" spans="1:13">
      <c r="A358" s="5"/>
      <c r="B358" s="81">
        <f>HOME!A577</f>
        <v>0</v>
      </c>
      <c r="C358" s="81">
        <f>HOME!B577</f>
        <v>0</v>
      </c>
      <c r="D358" s="62">
        <f>HOME!C577</f>
        <v>0</v>
      </c>
      <c r="E358" s="62"/>
      <c r="F358" s="62"/>
      <c r="G358" s="62"/>
      <c r="H358" s="62"/>
      <c r="I358" s="62"/>
      <c r="J358" s="62"/>
      <c r="K358" s="62"/>
      <c r="L358" s="62"/>
      <c r="M358" s="62"/>
    </row>
    <row r="359" spans="1:13">
      <c r="B359" s="81" t="str">
        <f>HOME!A578</f>
        <v xml:space="preserve">MAIN LINE  </v>
      </c>
      <c r="C359" s="81" t="str">
        <f>HOME!B578</f>
        <v>6011 2424</v>
      </c>
      <c r="D359" s="62">
        <f>HOME!C578</f>
        <v>0</v>
      </c>
      <c r="E359" s="62"/>
      <c r="F359" s="62"/>
      <c r="G359" s="62"/>
      <c r="H359" s="62"/>
      <c r="I359" s="62"/>
      <c r="J359" s="62"/>
      <c r="K359" s="62"/>
      <c r="L359" s="62"/>
      <c r="M359" s="62"/>
    </row>
    <row r="360" spans="1:13">
      <c r="B360" s="81">
        <f>HOME!A579</f>
        <v>0</v>
      </c>
      <c r="C360" s="81">
        <f>HOME!B579</f>
        <v>0</v>
      </c>
      <c r="D360" s="81">
        <f>HOME!C579</f>
        <v>0</v>
      </c>
      <c r="E360" s="62"/>
      <c r="F360" s="62"/>
      <c r="G360" s="62"/>
      <c r="H360" s="62"/>
      <c r="I360" s="62"/>
      <c r="J360" s="62"/>
      <c r="K360" s="62"/>
      <c r="L360" s="62"/>
      <c r="M360" s="62"/>
    </row>
    <row r="361" spans="1:13">
      <c r="B361" s="62"/>
      <c r="C361" s="62"/>
      <c r="D361" s="62"/>
      <c r="E361" s="62"/>
      <c r="F361" s="62"/>
      <c r="G361" s="62"/>
      <c r="H361" s="62"/>
      <c r="I361" s="62"/>
      <c r="J361" s="62"/>
      <c r="K361" s="62"/>
      <c r="L361" s="62"/>
      <c r="M361" s="62"/>
    </row>
    <row r="362" spans="1:13">
      <c r="B362" s="62"/>
      <c r="C362" s="62"/>
      <c r="D362" s="62"/>
      <c r="E362" s="62"/>
      <c r="F362" s="62"/>
      <c r="G362" s="62"/>
      <c r="H362" s="62"/>
      <c r="I362" s="62"/>
      <c r="J362" s="62"/>
      <c r="K362" s="62"/>
      <c r="L362" s="62"/>
      <c r="M362" s="62"/>
    </row>
    <row r="363" spans="1:13">
      <c r="B363" s="62"/>
      <c r="C363" s="62"/>
      <c r="D363" s="62"/>
      <c r="E363" s="62"/>
      <c r="F363" s="62"/>
      <c r="G363" s="62"/>
      <c r="H363" s="62"/>
      <c r="I363" s="62"/>
      <c r="J363" s="62"/>
      <c r="K363" s="62"/>
      <c r="L363" s="62"/>
      <c r="M363" s="62"/>
    </row>
    <row r="364" spans="1:13">
      <c r="B364" s="62"/>
      <c r="C364" s="62"/>
      <c r="D364" s="62"/>
      <c r="E364" s="62"/>
      <c r="F364" s="62"/>
      <c r="G364" s="62"/>
      <c r="H364" s="62"/>
      <c r="I364" s="62"/>
      <c r="J364" s="62"/>
      <c r="K364" s="62"/>
      <c r="L364" s="62"/>
      <c r="M364" s="62"/>
    </row>
    <row r="365" spans="1:13">
      <c r="B365" s="62"/>
      <c r="C365" s="62"/>
      <c r="D365" s="62"/>
      <c r="E365" s="62"/>
      <c r="F365" s="62"/>
      <c r="G365" s="62"/>
      <c r="H365" s="62"/>
      <c r="I365" s="62"/>
      <c r="J365" s="62"/>
      <c r="K365" s="62"/>
      <c r="L365" s="62"/>
      <c r="M365" s="62"/>
    </row>
    <row r="366" spans="1:13">
      <c r="B366" s="62"/>
      <c r="C366" s="62"/>
      <c r="D366" s="62"/>
      <c r="E366" s="62"/>
      <c r="F366" s="62"/>
      <c r="G366" s="62"/>
      <c r="H366" s="62"/>
      <c r="I366" s="62"/>
      <c r="J366" s="62"/>
      <c r="K366" s="62"/>
      <c r="L366" s="62"/>
      <c r="M366" s="62"/>
    </row>
    <row r="367" spans="1:13">
      <c r="B367" s="62"/>
      <c r="C367" s="62"/>
      <c r="D367" s="62"/>
      <c r="E367" s="62"/>
      <c r="F367" s="62"/>
      <c r="G367" s="62"/>
      <c r="H367" s="62"/>
      <c r="I367" s="62"/>
      <c r="J367" s="62"/>
      <c r="K367" s="62"/>
      <c r="L367" s="62"/>
      <c r="M367" s="62"/>
    </row>
    <row r="368" spans="1:13">
      <c r="B368" s="62"/>
      <c r="C368" s="62"/>
      <c r="D368" s="62"/>
      <c r="E368" s="62"/>
      <c r="F368" s="62"/>
      <c r="G368" s="62"/>
      <c r="H368" s="62"/>
      <c r="I368" s="62"/>
      <c r="J368" s="62"/>
      <c r="K368" s="62"/>
      <c r="L368" s="62"/>
      <c r="M368" s="62"/>
    </row>
    <row r="369" spans="2:13">
      <c r="B369" s="62"/>
      <c r="C369" s="62"/>
      <c r="D369" s="62"/>
      <c r="E369" s="62"/>
      <c r="F369" s="62"/>
      <c r="G369" s="62"/>
      <c r="H369" s="62"/>
      <c r="I369" s="62"/>
      <c r="J369" s="62"/>
      <c r="K369" s="62"/>
      <c r="L369" s="62"/>
      <c r="M369" s="62"/>
    </row>
    <row r="370" spans="2:13">
      <c r="B370" s="62"/>
      <c r="C370" s="62"/>
      <c r="D370" s="62"/>
      <c r="E370" s="62"/>
      <c r="F370" s="62"/>
      <c r="G370" s="62"/>
      <c r="H370" s="62"/>
      <c r="I370" s="62"/>
      <c r="J370" s="62"/>
      <c r="K370" s="62"/>
      <c r="L370" s="62"/>
      <c r="M370" s="62"/>
    </row>
    <row r="371" spans="2:13">
      <c r="B371" s="62"/>
      <c r="C371" s="62"/>
      <c r="D371" s="62"/>
      <c r="E371" s="62"/>
      <c r="F371" s="62"/>
      <c r="G371" s="62"/>
      <c r="H371" s="62"/>
      <c r="I371" s="62"/>
      <c r="J371" s="62"/>
      <c r="K371" s="62"/>
      <c r="L371" s="62"/>
      <c r="M371" s="62"/>
    </row>
    <row r="372" spans="2:13">
      <c r="B372" s="62"/>
      <c r="C372" s="62"/>
      <c r="D372" s="62"/>
      <c r="E372" s="62"/>
      <c r="F372" s="62"/>
      <c r="G372" s="62"/>
      <c r="H372" s="62"/>
      <c r="I372" s="62"/>
      <c r="J372" s="62"/>
      <c r="K372" s="62"/>
      <c r="L372" s="62"/>
      <c r="M372" s="62"/>
    </row>
    <row r="373" spans="2:13">
      <c r="B373" s="62"/>
      <c r="C373" s="62"/>
      <c r="D373" s="62"/>
      <c r="E373" s="62"/>
      <c r="F373" s="62"/>
      <c r="G373" s="62"/>
      <c r="H373" s="62"/>
      <c r="I373" s="62"/>
      <c r="J373" s="62"/>
      <c r="K373" s="62"/>
      <c r="L373" s="62"/>
      <c r="M373" s="62"/>
    </row>
    <row r="374" spans="2:13">
      <c r="B374" s="62"/>
      <c r="C374" s="62"/>
      <c r="D374" s="62"/>
      <c r="E374" s="62"/>
      <c r="F374" s="62"/>
      <c r="G374" s="62"/>
      <c r="H374" s="62"/>
      <c r="I374" s="62"/>
      <c r="J374" s="62"/>
      <c r="K374" s="62"/>
      <c r="L374" s="62"/>
      <c r="M374" s="62"/>
    </row>
    <row r="375" spans="2:13">
      <c r="B375" s="62"/>
      <c r="C375" s="62"/>
      <c r="D375" s="62"/>
      <c r="E375" s="62"/>
      <c r="F375" s="62"/>
      <c r="G375" s="62"/>
      <c r="H375" s="62"/>
      <c r="I375" s="62"/>
      <c r="J375" s="62"/>
      <c r="K375" s="62"/>
      <c r="L375" s="62"/>
      <c r="M375" s="62"/>
    </row>
    <row r="376" spans="2:13">
      <c r="B376" s="62"/>
      <c r="C376" s="62"/>
      <c r="D376" s="62"/>
      <c r="E376" s="62"/>
      <c r="F376" s="62"/>
      <c r="G376" s="62"/>
      <c r="H376" s="62"/>
      <c r="I376" s="62"/>
      <c r="J376" s="62"/>
      <c r="K376" s="62"/>
      <c r="L376" s="62"/>
      <c r="M376" s="62"/>
    </row>
    <row r="377" spans="2:13">
      <c r="B377" s="62"/>
      <c r="C377" s="62"/>
      <c r="D377" s="62"/>
      <c r="E377" s="62"/>
      <c r="F377" s="62"/>
      <c r="G377" s="62"/>
      <c r="H377" s="62"/>
      <c r="I377" s="62"/>
      <c r="J377" s="62"/>
      <c r="K377" s="62"/>
      <c r="L377" s="62"/>
      <c r="M377" s="62"/>
    </row>
    <row r="378" spans="2:13">
      <c r="B378" s="62"/>
      <c r="C378" s="62"/>
      <c r="D378" s="62"/>
      <c r="E378" s="62"/>
      <c r="F378" s="62"/>
      <c r="G378" s="62"/>
      <c r="H378" s="62"/>
      <c r="I378" s="62"/>
      <c r="J378" s="62"/>
      <c r="K378" s="62"/>
      <c r="L378" s="62"/>
      <c r="M378" s="62"/>
    </row>
    <row r="379" spans="2:13">
      <c r="B379" s="62"/>
      <c r="C379" s="62"/>
      <c r="D379" s="62"/>
      <c r="E379" s="62"/>
      <c r="F379" s="62"/>
      <c r="G379" s="62"/>
      <c r="H379" s="62"/>
      <c r="I379" s="62"/>
      <c r="J379" s="62"/>
      <c r="K379" s="62"/>
      <c r="L379" s="62"/>
      <c r="M379" s="62"/>
    </row>
    <row r="380" spans="2:13">
      <c r="B380" s="62"/>
      <c r="C380" s="62"/>
      <c r="D380" s="62"/>
      <c r="E380" s="62"/>
      <c r="F380" s="62"/>
      <c r="G380" s="62"/>
      <c r="H380" s="62"/>
      <c r="I380" s="62"/>
      <c r="J380" s="62"/>
      <c r="K380" s="62"/>
      <c r="L380" s="62"/>
      <c r="M380" s="62"/>
    </row>
    <row r="381" spans="2:13">
      <c r="B381" s="62"/>
      <c r="C381" s="62"/>
      <c r="D381" s="62"/>
      <c r="E381" s="62"/>
      <c r="F381" s="62"/>
      <c r="G381" s="62"/>
      <c r="H381" s="62"/>
      <c r="I381" s="62"/>
      <c r="J381" s="62"/>
      <c r="K381" s="62"/>
      <c r="L381" s="62"/>
      <c r="M381" s="62"/>
    </row>
    <row r="382" spans="2:13">
      <c r="B382" s="62"/>
      <c r="C382" s="62"/>
      <c r="D382" s="62"/>
      <c r="E382" s="62"/>
      <c r="F382" s="62"/>
      <c r="G382" s="62"/>
      <c r="H382" s="62"/>
      <c r="I382" s="62"/>
      <c r="J382" s="62"/>
      <c r="K382" s="62"/>
      <c r="L382" s="62"/>
      <c r="M382" s="62"/>
    </row>
    <row r="383" spans="2:13">
      <c r="B383" s="62"/>
      <c r="C383" s="62"/>
      <c r="D383" s="62"/>
      <c r="E383" s="62"/>
      <c r="F383" s="62"/>
      <c r="G383" s="62"/>
      <c r="H383" s="62"/>
      <c r="I383" s="62"/>
      <c r="J383" s="62"/>
      <c r="K383" s="62"/>
      <c r="L383" s="62"/>
      <c r="M383" s="62"/>
    </row>
    <row r="384" spans="2:13">
      <c r="B384" s="62"/>
      <c r="C384" s="62"/>
      <c r="D384" s="62"/>
      <c r="E384" s="62"/>
      <c r="F384" s="62"/>
      <c r="G384" s="62"/>
      <c r="H384" s="62"/>
      <c r="I384" s="62"/>
      <c r="J384" s="62"/>
      <c r="K384" s="62"/>
      <c r="L384" s="62"/>
      <c r="M384" s="62"/>
    </row>
    <row r="385" spans="2:13">
      <c r="B385" s="62"/>
      <c r="C385" s="62"/>
      <c r="D385" s="62"/>
      <c r="E385" s="62"/>
      <c r="F385" s="62"/>
      <c r="G385" s="62"/>
      <c r="H385" s="62"/>
      <c r="I385" s="62"/>
      <c r="J385" s="62"/>
      <c r="K385" s="62"/>
      <c r="L385" s="62"/>
      <c r="M385" s="62"/>
    </row>
    <row r="386" spans="2:13">
      <c r="B386" s="62"/>
      <c r="C386" s="62"/>
      <c r="D386" s="62"/>
      <c r="E386" s="62"/>
      <c r="F386" s="62"/>
      <c r="G386" s="62"/>
      <c r="H386" s="62"/>
      <c r="I386" s="62"/>
      <c r="J386" s="62"/>
      <c r="K386" s="62"/>
      <c r="L386" s="62"/>
      <c r="M386" s="62"/>
    </row>
    <row r="387" spans="2:13">
      <c r="B387" s="62"/>
      <c r="C387" s="62"/>
      <c r="D387" s="62"/>
      <c r="E387" s="62"/>
      <c r="F387" s="62"/>
      <c r="G387" s="62"/>
      <c r="H387" s="62"/>
      <c r="I387" s="62"/>
      <c r="J387" s="62"/>
      <c r="K387" s="62"/>
      <c r="L387" s="62"/>
      <c r="M387" s="62"/>
    </row>
    <row r="388" spans="2:13">
      <c r="B388" s="62"/>
      <c r="C388" s="62"/>
      <c r="D388" s="62"/>
      <c r="E388" s="62"/>
      <c r="F388" s="62"/>
      <c r="G388" s="62"/>
      <c r="H388" s="62"/>
      <c r="I388" s="62"/>
      <c r="J388" s="62"/>
      <c r="K388" s="62"/>
      <c r="L388" s="62"/>
      <c r="M388" s="62"/>
    </row>
  </sheetData>
  <sheetProtection algorithmName="SHA-512" hashValue="ypSIbhEFUtyxb3dB6lajicOtaBAHvL0PtUUbMTU5IdQtUC96oBM++wuxJACCL+eLbtHu2+5g3BH2E9pBjE0fyw==" saltValue="rhgt6s0Kspz/+EXH/3IMZg==" spinCount="100000" sheet="1" formatCells="0"/>
  <customSheetViews>
    <customSheetView guid="{25211047-2AA7-431D-8637-AA6183637E8E}" scale="85" fitToPage="1" hiddenRows="1" topLeftCell="A5">
      <selection activeCell="G56" sqref="G56"/>
      <pageMargins left="0" right="0" top="0" bottom="0" header="0" footer="0"/>
      <pageSetup paperSize="9" scale="49" orientation="landscape" r:id="rId1"/>
      <headerFooter>
        <oddFooter>&amp;L&amp;1#&amp;"Calibri"&amp;10&amp;K000000Sensitivity: Internal</oddFooter>
      </headerFooter>
    </customSheetView>
    <customSheetView guid="{B0B43395-6E32-4DB3-A2D8-DD2362C77F4F}" scale="85" fitToPage="1" hiddenRows="1" topLeftCell="A5">
      <selection activeCell="G56" sqref="G56"/>
      <pageMargins left="0" right="0" top="0" bottom="0" header="0" footer="0"/>
      <pageSetup paperSize="9" scale="49" orientation="landscape" r:id="rId2"/>
      <headerFooter>
        <oddFooter>&amp;L&amp;1#&amp;"Calibri"&amp;10&amp;K000000Sensitivity: Internal</oddFooter>
      </headerFooter>
    </customSheetView>
    <customSheetView guid="{82E65AA3-5988-4ED4-A56D-19D1BA591355}" scale="85" fitToPage="1">
      <selection activeCell="H23" sqref="H23"/>
      <pageMargins left="0" right="0" top="0" bottom="0" header="0" footer="0"/>
      <pageSetup paperSize="9" scale="49" orientation="landscape" r:id="rId3"/>
      <headerFooter>
        <oddFooter>&amp;L&amp;1#&amp;"Calibri"&amp;10 Sensitivity: Internal</oddFooter>
      </headerFooter>
    </customSheetView>
    <customSheetView guid="{999D0099-E3FC-46FC-839A-D58F693EE82E}" scale="85" fitToPage="1">
      <selection activeCell="A9" sqref="A9:XFD9"/>
      <pageMargins left="0" right="0" top="0" bottom="0" header="0" footer="0"/>
      <pageSetup paperSize="9" scale="49" orientation="landscape" r:id="rId4"/>
      <headerFooter>
        <oddFooter>&amp;L&amp;1#&amp;"Calibri"&amp;10 Sensitivity: Internal</oddFooter>
      </headerFooter>
    </customSheetView>
    <customSheetView guid="{9C701732-F58F-4708-A15C-976D1C40D46C}" scale="85" fitToPage="1">
      <selection activeCell="B31" sqref="B31"/>
      <pageMargins left="0" right="0" top="0" bottom="0" header="0" footer="0"/>
      <pageSetup paperSize="9" scale="49" orientation="landscape" r:id="rId5"/>
    </customSheetView>
    <customSheetView guid="{4207851A-A9C4-4C7F-A983-5888F88768C0}" scale="85" fitToPage="1">
      <selection activeCell="A8" sqref="A8:XFD8"/>
      <pageMargins left="0" right="0" top="0" bottom="0" header="0" footer="0"/>
      <pageSetup paperSize="9" scale="49" orientation="landscape" r:id="rId6"/>
    </customSheetView>
    <customSheetView guid="{1A9C4D40-FD7F-415B-AEEF-6F3B6F11E2D9}" scale="85" fitToPage="1">
      <selection activeCell="K2" sqref="K2"/>
      <pageMargins left="0" right="0" top="0" bottom="0" header="0" footer="0"/>
      <pageSetup paperSize="9" scale="49" orientation="landscape" r:id="rId7"/>
    </customSheetView>
    <customSheetView guid="{160FD25C-1E8A-49AB-8AA3-887F1FFDB82C}" scale="85" fitToPage="1" topLeftCell="A13">
      <selection activeCell="L6" sqref="L6"/>
      <pageMargins left="0" right="0" top="0" bottom="0" header="0" footer="0"/>
      <pageSetup paperSize="9" scale="49" orientation="landscape" r:id="rId8"/>
    </customSheetView>
    <customSheetView guid="{03674205-2BF0-451F-960D-B59271ECD65B}" scale="85" fitToPage="1" topLeftCell="A9">
      <selection activeCell="B5" sqref="B5"/>
      <pageMargins left="0" right="0" top="0" bottom="0" header="0" footer="0"/>
      <pageSetup paperSize="9" scale="49" orientation="landscape" r:id="rId9"/>
    </customSheetView>
    <customSheetView guid="{D36430BB-1304-416E-AC9B-64341E38D53B}" scale="55" fitToPage="1">
      <selection activeCell="A41" sqref="A41:XFD45"/>
      <pageMargins left="0" right="0" top="0" bottom="0" header="0" footer="0"/>
      <pageSetup paperSize="9" scale="48" orientation="landscape" r:id="rId10"/>
    </customSheetView>
    <customSheetView guid="{A1DFBD3A-7D67-4D0B-A768-38A02D65809C}" scale="55" fitToPage="1">
      <selection activeCell="D16" sqref="D16"/>
      <pageMargins left="0" right="0" top="0" bottom="0" header="0" footer="0"/>
      <pageSetup paperSize="9" scale="48" orientation="landscape" r:id="rId11"/>
    </customSheetView>
    <customSheetView guid="{8F6257B3-44F8-495E-975F-715EC7CBE577}" scale="70" fitToPage="1" topLeftCell="D1">
      <selection activeCell="K26" sqref="K26"/>
      <pageMargins left="0" right="0" top="0" bottom="0" header="0" footer="0"/>
      <pageSetup paperSize="9" scale="41" orientation="landscape" r:id="rId12"/>
    </customSheetView>
    <customSheetView guid="{4E666960-F75E-4DEC-AA08-CB80C5246F2D}" scale="55" fitToPage="1">
      <selection activeCell="I18" sqref="I18"/>
      <pageMargins left="0" right="0" top="0" bottom="0" header="0" footer="0"/>
      <pageSetup paperSize="9" scale="48" orientation="landscape" r:id="rId13"/>
    </customSheetView>
    <customSheetView guid="{DF664468-2591-4537-A401-E39E9401FA18}" scale="55" fitToPage="1">
      <selection activeCell="B19" sqref="B19"/>
      <pageMargins left="0" right="0" top="0" bottom="0" header="0" footer="0"/>
      <pageSetup paperSize="9" scale="48" orientation="landscape" r:id="rId14"/>
    </customSheetView>
    <customSheetView guid="{16EA4947-C328-4911-A966-8572790A84A9}" scale="85" fitToPage="1">
      <selection activeCell="A31" sqref="A31:XFD32"/>
      <pageMargins left="0" right="0" top="0" bottom="0" header="0" footer="0"/>
      <pageSetup paperSize="9" scale="49" orientation="landscape" r:id="rId15"/>
      <headerFooter>
        <oddFooter>&amp;L&amp;1#&amp;"Calibri"&amp;10 Sensitivity: Internal</oddFooter>
      </headerFooter>
    </customSheetView>
    <customSheetView guid="{5024D59A-F791-4B48-8A8A-90A9A8BA3CB8}" scale="85" fitToPage="1" topLeftCell="A25">
      <selection activeCell="E30" sqref="E30"/>
      <pageMargins left="0" right="0" top="0" bottom="0" header="0" footer="0"/>
      <pageSetup paperSize="9" scale="49" orientation="landscape" r:id="rId16"/>
      <headerFooter>
        <oddFooter>&amp;L&amp;1#&amp;"Calibri"&amp;10 Sensitivity: Internal</oddFooter>
      </headerFooter>
    </customSheetView>
    <customSheetView guid="{834388B3-D1C0-4496-81CB-D8907F6C94B1}" scale="85" fitToPage="1">
      <selection activeCell="G43" sqref="G43"/>
      <pageMargins left="0" right="0" top="0" bottom="0" header="0" footer="0"/>
      <pageSetup paperSize="9" scale="49" orientation="landscape" r:id="rId17"/>
      <headerFooter>
        <oddFooter>&amp;L&amp;1#&amp;"Calibri"&amp;10 Sensitivity: Internal</oddFooter>
      </headerFooter>
    </customSheetView>
    <customSheetView guid="{C9B667F6-80E0-402E-8E37-77C446D41929}" scale="85" fitToPage="1" topLeftCell="A10">
      <selection activeCell="H34" sqref="H34"/>
      <pageMargins left="0" right="0" top="0" bottom="0" header="0" footer="0"/>
      <pageSetup paperSize="9" scale="49" orientation="landscape" r:id="rId18"/>
      <headerFooter>
        <oddFooter>&amp;L&amp;1#&amp;"Calibri"&amp;10&amp;K000000Sensitivity: Internal</oddFooter>
      </headerFooter>
    </customSheetView>
    <customSheetView guid="{F64DF93A-0CD5-4665-A448-613906F88C7C}" scale="85" fitToPage="1" hiddenRows="1" topLeftCell="A31">
      <selection activeCell="F52" sqref="F52"/>
      <pageMargins left="0" right="0" top="0" bottom="0" header="0" footer="0"/>
      <pageSetup paperSize="9" scale="49" orientation="landscape" r:id="rId19"/>
      <headerFooter>
        <oddFooter>&amp;L&amp;1#&amp;"Calibri"&amp;10&amp;K000000Sensitivity: Internal</oddFooter>
      </headerFooter>
    </customSheetView>
    <customSheetView guid="{D8AE3607-C68D-4DD7-8BE1-F63EA4A613B4}" scale="85" fitToPage="1" hiddenRows="1" topLeftCell="A5">
      <selection activeCell="G56" sqref="G56"/>
      <pageMargins left="0" right="0" top="0" bottom="0" header="0" footer="0"/>
      <pageSetup paperSize="9" scale="49" orientation="landscape" r:id="rId20"/>
      <headerFooter>
        <oddFooter>&amp;L&amp;1#&amp;"Calibri"&amp;10&amp;K000000Sensitivity: Internal</oddFooter>
      </headerFooter>
    </customSheetView>
  </customSheetViews>
  <hyperlinks>
    <hyperlink ref="D345" display="mktg-dept@msca.com.sg" xr:uid="{00000000-0004-0000-2300-000000000000}"/>
    <hyperlink ref="I345" xr:uid="{00000000-0004-0000-2300-000001000000}"/>
    <hyperlink ref="F304" r:id="rId21" xr:uid="{6FEC3E11-04A2-42FD-B88D-050D35392034}"/>
  </hyperlinks>
  <pageMargins left="0.70866141732283472" right="0.70866141732283472" top="0.74803149606299213" bottom="0.74803149606299213" header="0.31496062992125984" footer="0.31496062992125984"/>
  <pageSetup paperSize="9" scale="58" orientation="landscape" r:id="rId22"/>
  <headerFooter>
    <oddFooter>&amp;L_x000D_&amp;1#&amp;"Calibri"&amp;10&amp;K000000 Sensitivity: Internal</oddFooter>
  </headerFooter>
  <drawing r:id="rId2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00B050"/>
    <pageSetUpPr fitToPage="1"/>
  </sheetPr>
  <dimension ref="A1:HV174"/>
  <sheetViews>
    <sheetView zoomScale="85" zoomScaleNormal="85" workbookViewId="0">
      <pane ySplit="132" topLeftCell="A140" activePane="bottomLeft" state="frozen"/>
      <selection pane="bottomLeft" activeCell="D145" sqref="D145"/>
    </sheetView>
  </sheetViews>
  <sheetFormatPr defaultColWidth="9.42578125" defaultRowHeight="12.75"/>
  <cols>
    <col min="1" max="1" width="11.140625" style="3421" customWidth="1"/>
    <col min="2" max="2" width="20.5703125" style="5" customWidth="1"/>
    <col min="3" max="3" width="13.28515625" style="5" customWidth="1"/>
    <col min="4" max="4" width="15" style="5" customWidth="1"/>
    <col min="5" max="5" width="13.42578125" style="5" customWidth="1"/>
    <col min="6" max="6" width="15.42578125" style="5" customWidth="1"/>
    <col min="7" max="7" width="13.5703125" style="5" customWidth="1"/>
    <col min="8" max="11" width="9.7109375" style="5" customWidth="1"/>
    <col min="12" max="12" width="10.28515625" style="5" customWidth="1"/>
    <col min="13" max="13" width="23.5703125" style="5" customWidth="1"/>
    <col min="14" max="14" width="9.42578125" style="5" bestFit="1" customWidth="1"/>
    <col min="15" max="16384" width="9.42578125" style="5"/>
  </cols>
  <sheetData>
    <row r="1" spans="1:11" ht="6" customHeight="1"/>
    <row r="2" spans="1:11" s="6" customFormat="1" ht="33">
      <c r="A2" s="3421"/>
      <c r="B2" s="7" t="s">
        <v>5326</v>
      </c>
      <c r="C2" s="46"/>
    </row>
    <row r="3" spans="1:11" s="14" customFormat="1" ht="19.5">
      <c r="A3" s="3422"/>
      <c r="D3" s="328"/>
      <c r="G3" s="329"/>
      <c r="H3" s="328"/>
      <c r="K3" s="328"/>
    </row>
    <row r="4" spans="1:11" ht="15">
      <c r="B4" s="67"/>
      <c r="C4" s="67"/>
      <c r="D4" s="55" t="s">
        <v>5327</v>
      </c>
      <c r="E4" s="67"/>
      <c r="F4" s="67"/>
      <c r="G4" s="67"/>
      <c r="H4" s="67"/>
      <c r="I4" s="67"/>
      <c r="J4" s="37"/>
      <c r="K4" s="37"/>
    </row>
    <row r="5" spans="1:11" ht="15">
      <c r="B5" s="67"/>
      <c r="C5" s="67"/>
      <c r="D5" s="323"/>
      <c r="E5" s="67"/>
      <c r="F5" s="67"/>
      <c r="G5" s="67"/>
      <c r="H5" s="67"/>
      <c r="I5" s="67"/>
      <c r="J5" s="37"/>
      <c r="K5" s="37"/>
    </row>
    <row r="6" spans="1:11" s="14" customFormat="1" ht="36" hidden="1">
      <c r="A6" s="3423"/>
      <c r="B6" s="372"/>
      <c r="C6" s="371"/>
      <c r="D6" s="340" t="s">
        <v>1985</v>
      </c>
      <c r="E6" s="340" t="s">
        <v>287</v>
      </c>
      <c r="F6" s="214" t="s">
        <v>333</v>
      </c>
      <c r="G6" s="215" t="s">
        <v>3135</v>
      </c>
      <c r="H6" s="215" t="s">
        <v>287</v>
      </c>
    </row>
    <row r="7" spans="1:11" s="14" customFormat="1" ht="19.5" hidden="1">
      <c r="A7" s="3423"/>
      <c r="B7" s="398"/>
      <c r="C7" s="595" t="s">
        <v>5328</v>
      </c>
      <c r="D7" s="656" t="s">
        <v>5329</v>
      </c>
      <c r="E7" s="343" t="s">
        <v>5330</v>
      </c>
      <c r="F7" s="399" t="s">
        <v>5331</v>
      </c>
      <c r="G7" s="399" t="s">
        <v>3139</v>
      </c>
      <c r="H7" s="399" t="s">
        <v>4526</v>
      </c>
    </row>
    <row r="8" spans="1:11" s="14" customFormat="1" ht="20.100000000000001" hidden="1" customHeight="1">
      <c r="A8" s="3423"/>
      <c r="B8" s="342" t="s">
        <v>5332</v>
      </c>
      <c r="C8" s="384" t="s">
        <v>5333</v>
      </c>
      <c r="D8" s="396">
        <v>43636</v>
      </c>
      <c r="E8" s="287"/>
      <c r="F8" s="287">
        <f>D8+8</f>
        <v>43644</v>
      </c>
      <c r="G8" s="287">
        <f>D8+15</f>
        <v>43651</v>
      </c>
      <c r="H8" s="287">
        <f>D8+20</f>
        <v>43656</v>
      </c>
    </row>
    <row r="9" spans="1:11" s="14" customFormat="1" ht="20.100000000000001" hidden="1" customHeight="1">
      <c r="A9" s="3423"/>
      <c r="B9" s="342" t="s">
        <v>5334</v>
      </c>
      <c r="C9" s="363" t="s">
        <v>5335</v>
      </c>
      <c r="D9" s="287">
        <f t="shared" ref="D9:D17" si="0">D8+7</f>
        <v>43643</v>
      </c>
      <c r="E9" s="287"/>
      <c r="F9" s="287">
        <f t="shared" ref="F9:F10" si="1">D9+13</f>
        <v>43656</v>
      </c>
      <c r="G9" s="287">
        <f t="shared" ref="G9:G10" si="2">D9+16</f>
        <v>43659</v>
      </c>
      <c r="H9" s="287">
        <f t="shared" ref="H9:H10" si="3">D9+19</f>
        <v>43662</v>
      </c>
    </row>
    <row r="10" spans="1:11" s="14" customFormat="1" ht="20.100000000000001" hidden="1" customHeight="1">
      <c r="A10" s="3423"/>
      <c r="B10" s="592" t="s">
        <v>5336</v>
      </c>
      <c r="C10" s="593" t="s">
        <v>5337</v>
      </c>
      <c r="D10" s="538">
        <v>43650</v>
      </c>
      <c r="E10" s="538"/>
      <c r="F10" s="538">
        <f t="shared" si="1"/>
        <v>43663</v>
      </c>
      <c r="G10" s="538">
        <f t="shared" si="2"/>
        <v>43666</v>
      </c>
      <c r="H10" s="538">
        <f t="shared" si="3"/>
        <v>43669</v>
      </c>
    </row>
    <row r="11" spans="1:11" s="14" customFormat="1" ht="20.100000000000001" hidden="1" customHeight="1">
      <c r="A11" s="3423"/>
      <c r="B11" s="592" t="s">
        <v>5338</v>
      </c>
      <c r="C11" s="593" t="s">
        <v>5339</v>
      </c>
      <c r="D11" s="538">
        <f t="shared" si="0"/>
        <v>43657</v>
      </c>
      <c r="E11" s="594"/>
      <c r="F11" s="594">
        <f t="shared" ref="F11" si="4">D11+13</f>
        <v>43670</v>
      </c>
      <c r="G11" s="594">
        <f t="shared" ref="G11" si="5">D11+16</f>
        <v>43673</v>
      </c>
      <c r="H11" s="594">
        <f t="shared" ref="H11" si="6">D11+19</f>
        <v>43676</v>
      </c>
    </row>
    <row r="12" spans="1:11" s="14" customFormat="1" ht="20.100000000000001" hidden="1" customHeight="1">
      <c r="A12" s="3423"/>
      <c r="B12" s="592" t="s">
        <v>5340</v>
      </c>
      <c r="C12" s="593" t="s">
        <v>5341</v>
      </c>
      <c r="D12" s="538">
        <v>43664</v>
      </c>
      <c r="E12" s="594"/>
      <c r="F12" s="594">
        <f t="shared" ref="F12:F16" si="7">D12+13</f>
        <v>43677</v>
      </c>
      <c r="G12" s="594">
        <f t="shared" ref="G12:G16" si="8">D12+16</f>
        <v>43680</v>
      </c>
      <c r="H12" s="594">
        <f t="shared" ref="H12:H16" si="9">D12+19</f>
        <v>43683</v>
      </c>
    </row>
    <row r="13" spans="1:11" s="14" customFormat="1" ht="20.100000000000001" hidden="1" customHeight="1">
      <c r="A13" s="3423"/>
      <c r="B13" s="544" t="s">
        <v>5342</v>
      </c>
      <c r="C13" s="593" t="s">
        <v>5343</v>
      </c>
      <c r="D13" s="538">
        <v>43671</v>
      </c>
      <c r="E13" s="594"/>
      <c r="F13" s="594">
        <f t="shared" si="7"/>
        <v>43684</v>
      </c>
      <c r="G13" s="594">
        <f t="shared" si="8"/>
        <v>43687</v>
      </c>
      <c r="H13" s="594">
        <f t="shared" si="9"/>
        <v>43690</v>
      </c>
    </row>
    <row r="14" spans="1:11" s="14" customFormat="1" ht="20.100000000000001" hidden="1" customHeight="1">
      <c r="A14" s="3423"/>
      <c r="B14" s="342" t="s">
        <v>5332</v>
      </c>
      <c r="C14" s="363" t="s">
        <v>5344</v>
      </c>
      <c r="D14" s="287">
        <f t="shared" si="0"/>
        <v>43678</v>
      </c>
      <c r="E14" s="279"/>
      <c r="F14" s="279">
        <f t="shared" si="7"/>
        <v>43691</v>
      </c>
      <c r="G14" s="279">
        <f t="shared" si="8"/>
        <v>43694</v>
      </c>
      <c r="H14" s="279">
        <f t="shared" si="9"/>
        <v>43697</v>
      </c>
    </row>
    <row r="15" spans="1:11" s="14" customFormat="1" ht="20.100000000000001" hidden="1" customHeight="1">
      <c r="A15" s="3423"/>
      <c r="B15" s="342" t="s">
        <v>901</v>
      </c>
      <c r="C15" s="363" t="s">
        <v>5345</v>
      </c>
      <c r="D15" s="287">
        <f t="shared" si="0"/>
        <v>43685</v>
      </c>
      <c r="E15" s="279"/>
      <c r="F15" s="279">
        <f t="shared" si="7"/>
        <v>43698</v>
      </c>
      <c r="G15" s="279">
        <f t="shared" si="8"/>
        <v>43701</v>
      </c>
      <c r="H15" s="279">
        <f t="shared" si="9"/>
        <v>43704</v>
      </c>
    </row>
    <row r="16" spans="1:11" s="14" customFormat="1" ht="20.100000000000001" hidden="1" customHeight="1">
      <c r="A16" s="3423"/>
      <c r="B16" s="342" t="s">
        <v>5338</v>
      </c>
      <c r="C16" s="397" t="s">
        <v>5346</v>
      </c>
      <c r="D16" s="287">
        <f t="shared" si="0"/>
        <v>43692</v>
      </c>
      <c r="E16" s="279"/>
      <c r="F16" s="279">
        <f t="shared" si="7"/>
        <v>43705</v>
      </c>
      <c r="G16" s="279">
        <f t="shared" si="8"/>
        <v>43708</v>
      </c>
      <c r="H16" s="279">
        <f t="shared" si="9"/>
        <v>43711</v>
      </c>
    </row>
    <row r="17" spans="1:9" s="14" customFormat="1" ht="20.100000000000001" hidden="1" customHeight="1">
      <c r="A17" s="3423"/>
      <c r="B17" s="342" t="s">
        <v>5340</v>
      </c>
      <c r="C17" s="397" t="s">
        <v>5347</v>
      </c>
      <c r="D17" s="287">
        <f t="shared" si="0"/>
        <v>43699</v>
      </c>
      <c r="E17" s="279"/>
      <c r="F17" s="279">
        <f>D17+13</f>
        <v>43712</v>
      </c>
      <c r="G17" s="279">
        <f t="shared" ref="G17:G26" si="10">D17+16</f>
        <v>43715</v>
      </c>
      <c r="H17" s="279">
        <f>D17+19</f>
        <v>43718</v>
      </c>
    </row>
    <row r="18" spans="1:9" s="14" customFormat="1" ht="20.100000000000001" hidden="1" customHeight="1">
      <c r="A18" s="3423"/>
      <c r="B18" s="342" t="s">
        <v>5342</v>
      </c>
      <c r="C18" s="397" t="s">
        <v>5348</v>
      </c>
      <c r="D18" s="287">
        <v>43706</v>
      </c>
      <c r="E18" s="279"/>
      <c r="F18" s="279">
        <f>D18+13</f>
        <v>43719</v>
      </c>
      <c r="G18" s="279">
        <f t="shared" si="10"/>
        <v>43722</v>
      </c>
      <c r="H18" s="279">
        <f>D18+19</f>
        <v>43725</v>
      </c>
    </row>
    <row r="19" spans="1:9" s="14" customFormat="1" ht="20.100000000000001" hidden="1" customHeight="1">
      <c r="A19" s="3423" t="s">
        <v>5349</v>
      </c>
      <c r="B19" s="657" t="s">
        <v>5350</v>
      </c>
      <c r="C19" s="658" t="s">
        <v>5351</v>
      </c>
      <c r="D19" s="713">
        <v>43869</v>
      </c>
      <c r="E19" s="659"/>
      <c r="F19" s="659">
        <f t="shared" ref="F19:F26" si="11">D19+12</f>
        <v>43881</v>
      </c>
      <c r="G19" s="659">
        <f t="shared" si="10"/>
        <v>43885</v>
      </c>
      <c r="H19" s="659">
        <f t="shared" ref="H19:H26" si="12">D19+24</f>
        <v>43893</v>
      </c>
      <c r="I19" s="65" t="s">
        <v>5352</v>
      </c>
    </row>
    <row r="20" spans="1:9" s="14" customFormat="1" ht="20.100000000000001" hidden="1" customHeight="1">
      <c r="A20" s="3423" t="s">
        <v>5353</v>
      </c>
      <c r="B20" s="660" t="s">
        <v>2151</v>
      </c>
      <c r="C20" s="658" t="s">
        <v>5354</v>
      </c>
      <c r="D20" s="540">
        <f t="shared" ref="D20" si="13">D19+7</f>
        <v>43876</v>
      </c>
      <c r="E20" s="672"/>
      <c r="F20" s="672">
        <f t="shared" si="11"/>
        <v>43888</v>
      </c>
      <c r="G20" s="672">
        <f t="shared" si="10"/>
        <v>43892</v>
      </c>
      <c r="H20" s="672">
        <f t="shared" si="12"/>
        <v>43900</v>
      </c>
    </row>
    <row r="21" spans="1:9" s="14" customFormat="1" ht="20.100000000000001" hidden="1" customHeight="1">
      <c r="A21" s="3423" t="s">
        <v>5355</v>
      </c>
      <c r="B21" s="660" t="s">
        <v>2151</v>
      </c>
      <c r="C21" s="658" t="s">
        <v>5356</v>
      </c>
      <c r="D21" s="540">
        <v>43879</v>
      </c>
      <c r="E21" s="672"/>
      <c r="F21" s="672">
        <f t="shared" si="11"/>
        <v>43891</v>
      </c>
      <c r="G21" s="672">
        <f t="shared" si="10"/>
        <v>43895</v>
      </c>
      <c r="H21" s="672">
        <f t="shared" si="12"/>
        <v>43903</v>
      </c>
    </row>
    <row r="22" spans="1:9" s="14" customFormat="1" ht="20.100000000000001" hidden="1" customHeight="1">
      <c r="A22" s="3423" t="s">
        <v>5357</v>
      </c>
      <c r="B22" s="660" t="s">
        <v>2151</v>
      </c>
      <c r="C22" s="658" t="s">
        <v>5358</v>
      </c>
      <c r="D22" s="540">
        <v>43886</v>
      </c>
      <c r="E22" s="672"/>
      <c r="F22" s="672">
        <f t="shared" si="11"/>
        <v>43898</v>
      </c>
      <c r="G22" s="672">
        <f t="shared" si="10"/>
        <v>43902</v>
      </c>
      <c r="H22" s="672">
        <f t="shared" si="12"/>
        <v>43910</v>
      </c>
      <c r="I22" s="525"/>
    </row>
    <row r="23" spans="1:9" s="14" customFormat="1" ht="20.100000000000001" hidden="1" customHeight="1">
      <c r="A23" s="3423" t="s">
        <v>5359</v>
      </c>
      <c r="B23" s="342" t="s">
        <v>5360</v>
      </c>
      <c r="C23" s="397" t="s">
        <v>5361</v>
      </c>
      <c r="D23" s="287">
        <v>43893</v>
      </c>
      <c r="E23" s="279"/>
      <c r="F23" s="279">
        <f t="shared" si="11"/>
        <v>43905</v>
      </c>
      <c r="G23" s="279">
        <f t="shared" si="10"/>
        <v>43909</v>
      </c>
      <c r="H23" s="279">
        <f t="shared" si="12"/>
        <v>43917</v>
      </c>
    </row>
    <row r="24" spans="1:9" s="14" customFormat="1" ht="20.100000000000001" hidden="1" customHeight="1">
      <c r="A24" s="3423"/>
      <c r="B24" s="622" t="s">
        <v>2151</v>
      </c>
      <c r="C24" s="397" t="s">
        <v>5362</v>
      </c>
      <c r="D24" s="540">
        <v>43900</v>
      </c>
      <c r="E24" s="672"/>
      <c r="F24" s="672">
        <f t="shared" si="11"/>
        <v>43912</v>
      </c>
      <c r="G24" s="672">
        <f t="shared" si="10"/>
        <v>43916</v>
      </c>
      <c r="H24" s="672">
        <f t="shared" si="12"/>
        <v>43924</v>
      </c>
    </row>
    <row r="25" spans="1:9" s="14" customFormat="1" ht="20.100000000000001" hidden="1" customHeight="1">
      <c r="A25" s="3423"/>
      <c r="B25" s="342" t="s">
        <v>5338</v>
      </c>
      <c r="C25" s="397" t="s">
        <v>5363</v>
      </c>
      <c r="D25" s="287">
        <v>43907</v>
      </c>
      <c r="E25" s="279"/>
      <c r="F25" s="279">
        <f t="shared" si="11"/>
        <v>43919</v>
      </c>
      <c r="G25" s="279">
        <f t="shared" si="10"/>
        <v>43923</v>
      </c>
      <c r="H25" s="279">
        <f t="shared" si="12"/>
        <v>43931</v>
      </c>
    </row>
    <row r="26" spans="1:9" s="14" customFormat="1" ht="20.100000000000001" hidden="1" customHeight="1">
      <c r="A26" s="3423" t="s">
        <v>5364</v>
      </c>
      <c r="B26" s="622" t="s">
        <v>2151</v>
      </c>
      <c r="C26" s="781" t="s">
        <v>5365</v>
      </c>
      <c r="D26" s="540">
        <v>43914</v>
      </c>
      <c r="E26" s="540"/>
      <c r="F26" s="540">
        <f t="shared" si="11"/>
        <v>43926</v>
      </c>
      <c r="G26" s="540">
        <f t="shared" si="10"/>
        <v>43930</v>
      </c>
      <c r="H26" s="540">
        <f t="shared" si="12"/>
        <v>43938</v>
      </c>
    </row>
    <row r="27" spans="1:9" s="14" customFormat="1" ht="20.100000000000001" hidden="1" customHeight="1">
      <c r="A27" s="3423" t="s">
        <v>5360</v>
      </c>
      <c r="B27" s="725" t="s">
        <v>5336</v>
      </c>
      <c r="C27" s="726" t="s">
        <v>5366</v>
      </c>
      <c r="D27" s="279">
        <v>43921</v>
      </c>
      <c r="E27" s="279"/>
      <c r="F27" s="279">
        <f t="shared" ref="F27:F34" si="14">D27+12</f>
        <v>43933</v>
      </c>
      <c r="G27" s="279">
        <f t="shared" ref="G27:G34" si="15">D27+16</f>
        <v>43937</v>
      </c>
      <c r="H27" s="279">
        <f t="shared" ref="H27:H34" si="16">D27+24</f>
        <v>43945</v>
      </c>
    </row>
    <row r="28" spans="1:9" s="14" customFormat="1" ht="20.100000000000001" hidden="1" customHeight="1">
      <c r="A28" s="3423"/>
      <c r="B28" s="660" t="s">
        <v>2151</v>
      </c>
      <c r="C28" s="761" t="s">
        <v>5367</v>
      </c>
      <c r="D28" s="540">
        <v>43928</v>
      </c>
      <c r="E28" s="540"/>
      <c r="F28" s="540">
        <f t="shared" si="14"/>
        <v>43940</v>
      </c>
      <c r="G28" s="540">
        <f t="shared" si="15"/>
        <v>43944</v>
      </c>
      <c r="H28" s="540">
        <f t="shared" si="16"/>
        <v>43952</v>
      </c>
    </row>
    <row r="29" spans="1:9" s="14" customFormat="1" ht="20.100000000000001" hidden="1" customHeight="1">
      <c r="A29" s="3423" t="s">
        <v>5368</v>
      </c>
      <c r="B29" s="660" t="s">
        <v>2151</v>
      </c>
      <c r="C29" s="761" t="s">
        <v>5369</v>
      </c>
      <c r="D29" s="540">
        <v>43935</v>
      </c>
      <c r="E29" s="540"/>
      <c r="F29" s="540">
        <f t="shared" si="14"/>
        <v>43947</v>
      </c>
      <c r="G29" s="540">
        <f t="shared" si="15"/>
        <v>43951</v>
      </c>
      <c r="H29" s="540">
        <f t="shared" si="16"/>
        <v>43959</v>
      </c>
    </row>
    <row r="30" spans="1:9" s="14" customFormat="1" ht="20.100000000000001" hidden="1" customHeight="1">
      <c r="A30" s="3423" t="s">
        <v>5370</v>
      </c>
      <c r="B30" s="657" t="s">
        <v>3146</v>
      </c>
      <c r="C30" s="658" t="s">
        <v>5371</v>
      </c>
      <c r="D30" s="713">
        <v>43950</v>
      </c>
      <c r="E30" s="747"/>
      <c r="F30" s="747">
        <f t="shared" si="14"/>
        <v>43962</v>
      </c>
      <c r="G30" s="747">
        <f t="shared" si="15"/>
        <v>43966</v>
      </c>
      <c r="H30" s="747">
        <f t="shared" si="16"/>
        <v>43974</v>
      </c>
      <c r="I30" s="823" t="s">
        <v>5372</v>
      </c>
    </row>
    <row r="31" spans="1:9" s="14" customFormat="1" ht="20.100000000000001" hidden="1" customHeight="1">
      <c r="A31" s="3423" t="s">
        <v>5373</v>
      </c>
      <c r="B31" s="657" t="s">
        <v>2151</v>
      </c>
      <c r="C31" s="658" t="s">
        <v>5374</v>
      </c>
      <c r="D31" s="540">
        <v>43949</v>
      </c>
      <c r="E31" s="540"/>
      <c r="F31" s="540">
        <f t="shared" si="14"/>
        <v>43961</v>
      </c>
      <c r="G31" s="540">
        <f t="shared" si="15"/>
        <v>43965</v>
      </c>
      <c r="H31" s="540">
        <f t="shared" si="16"/>
        <v>43973</v>
      </c>
    </row>
    <row r="32" spans="1:9" s="14" customFormat="1" ht="20.100000000000001" hidden="1" customHeight="1">
      <c r="A32" s="3423" t="s">
        <v>4432</v>
      </c>
      <c r="B32" s="622" t="s">
        <v>2151</v>
      </c>
      <c r="C32" s="781" t="s">
        <v>5375</v>
      </c>
      <c r="D32" s="540">
        <v>43956</v>
      </c>
      <c r="E32" s="540"/>
      <c r="F32" s="540">
        <f t="shared" si="14"/>
        <v>43968</v>
      </c>
      <c r="G32" s="540">
        <f t="shared" si="15"/>
        <v>43972</v>
      </c>
      <c r="H32" s="540">
        <f t="shared" si="16"/>
        <v>43980</v>
      </c>
    </row>
    <row r="33" spans="1:9" s="14" customFormat="1" ht="20.100000000000001" hidden="1" customHeight="1">
      <c r="A33" s="3423"/>
      <c r="B33" s="342" t="s">
        <v>3229</v>
      </c>
      <c r="C33" s="397" t="s">
        <v>5376</v>
      </c>
      <c r="D33" s="868">
        <v>43964</v>
      </c>
      <c r="E33" s="287"/>
      <c r="F33" s="287">
        <f t="shared" si="14"/>
        <v>43976</v>
      </c>
      <c r="G33" s="287">
        <f t="shared" si="15"/>
        <v>43980</v>
      </c>
      <c r="H33" s="287">
        <f t="shared" si="16"/>
        <v>43988</v>
      </c>
      <c r="I33" s="823" t="s">
        <v>5377</v>
      </c>
    </row>
    <row r="34" spans="1:9" s="14" customFormat="1" ht="20.100000000000001" hidden="1" customHeight="1">
      <c r="A34" s="3423"/>
      <c r="B34" s="342" t="s">
        <v>5378</v>
      </c>
      <c r="C34" s="397" t="s">
        <v>5379</v>
      </c>
      <c r="D34" s="287">
        <v>43970</v>
      </c>
      <c r="E34" s="287"/>
      <c r="F34" s="287">
        <f t="shared" si="14"/>
        <v>43982</v>
      </c>
      <c r="G34" s="540">
        <f t="shared" si="15"/>
        <v>43986</v>
      </c>
      <c r="H34" s="540">
        <f t="shared" si="16"/>
        <v>43994</v>
      </c>
    </row>
    <row r="35" spans="1:9" s="14" customFormat="1" ht="20.100000000000001" hidden="1" customHeight="1">
      <c r="A35" s="3423"/>
      <c r="B35" s="341"/>
      <c r="C35" s="714"/>
      <c r="D35" s="132"/>
      <c r="E35" s="132"/>
      <c r="F35" s="132"/>
      <c r="G35" s="132"/>
      <c r="H35" s="132"/>
    </row>
    <row r="36" spans="1:9" s="14" customFormat="1" ht="35.25" hidden="1" customHeight="1">
      <c r="A36" s="3423"/>
      <c r="B36" s="372"/>
      <c r="C36" s="371"/>
      <c r="D36" s="340" t="s">
        <v>1985</v>
      </c>
      <c r="E36" s="340" t="s">
        <v>287</v>
      </c>
      <c r="F36" s="215" t="s">
        <v>3135</v>
      </c>
      <c r="G36" s="862"/>
      <c r="H36" s="862"/>
    </row>
    <row r="37" spans="1:9" s="14" customFormat="1" ht="25.5" hidden="1" customHeight="1">
      <c r="A37" s="3423"/>
      <c r="B37" s="398"/>
      <c r="C37" s="595" t="s">
        <v>3603</v>
      </c>
      <c r="D37" s="656" t="s">
        <v>5380</v>
      </c>
      <c r="E37" s="343" t="s">
        <v>5330</v>
      </c>
      <c r="F37" s="399" t="s">
        <v>5381</v>
      </c>
      <c r="G37" s="863"/>
      <c r="H37" s="863"/>
    </row>
    <row r="38" spans="1:9" s="14" customFormat="1" ht="20.100000000000001" hidden="1" customHeight="1">
      <c r="A38" s="3423"/>
      <c r="B38" s="342" t="s">
        <v>2695</v>
      </c>
      <c r="C38" s="397" t="s">
        <v>2422</v>
      </c>
      <c r="D38" s="287">
        <v>43982</v>
      </c>
      <c r="E38" s="279"/>
      <c r="F38" s="287">
        <f>D38+7</f>
        <v>43989</v>
      </c>
      <c r="G38" s="132"/>
      <c r="H38" s="132"/>
    </row>
    <row r="39" spans="1:9" s="14" customFormat="1" ht="20.100000000000001" hidden="1" customHeight="1">
      <c r="A39" s="3423"/>
      <c r="B39" s="341"/>
      <c r="C39" s="714"/>
      <c r="D39" s="132"/>
      <c r="E39" s="132"/>
      <c r="F39" s="132"/>
      <c r="G39" s="132"/>
      <c r="H39" s="132"/>
    </row>
    <row r="40" spans="1:9" s="14" customFormat="1" ht="33" hidden="1" customHeight="1">
      <c r="A40" s="3423"/>
      <c r="B40" s="372"/>
      <c r="C40" s="371"/>
      <c r="D40" s="340" t="s">
        <v>1985</v>
      </c>
      <c r="E40" s="340" t="s">
        <v>287</v>
      </c>
      <c r="F40" s="215" t="s">
        <v>333</v>
      </c>
      <c r="G40" s="215" t="s">
        <v>3135</v>
      </c>
      <c r="H40" s="862"/>
    </row>
    <row r="41" spans="1:9" s="14" customFormat="1" ht="20.100000000000001" hidden="1" customHeight="1">
      <c r="A41" s="3423"/>
      <c r="B41" s="398"/>
      <c r="C41" s="595" t="s">
        <v>3603</v>
      </c>
      <c r="D41" s="656"/>
      <c r="E41" s="343" t="s">
        <v>5330</v>
      </c>
      <c r="F41" s="399" t="s">
        <v>4960</v>
      </c>
      <c r="G41" s="399" t="s">
        <v>5331</v>
      </c>
      <c r="H41" s="863"/>
    </row>
    <row r="42" spans="1:9" s="14" customFormat="1" ht="20.100000000000001" hidden="1" customHeight="1">
      <c r="A42" s="3423"/>
      <c r="B42" s="342" t="s">
        <v>5382</v>
      </c>
      <c r="C42" s="397" t="s">
        <v>5383</v>
      </c>
      <c r="D42" s="868">
        <v>43992</v>
      </c>
      <c r="E42" s="287"/>
      <c r="F42" s="287">
        <f>D42+9</f>
        <v>44001</v>
      </c>
      <c r="G42" s="287">
        <f>D42+12</f>
        <v>44004</v>
      </c>
      <c r="H42" s="823" t="s">
        <v>5384</v>
      </c>
    </row>
    <row r="43" spans="1:9" s="14" customFormat="1" ht="36" hidden="1">
      <c r="A43" s="3423"/>
      <c r="B43" s="1030"/>
      <c r="C43" s="1031"/>
      <c r="D43" s="215" t="s">
        <v>1985</v>
      </c>
      <c r="E43" s="215" t="s">
        <v>287</v>
      </c>
      <c r="F43" s="215" t="s">
        <v>333</v>
      </c>
      <c r="G43" s="215" t="s">
        <v>3135</v>
      </c>
    </row>
    <row r="44" spans="1:9" s="14" customFormat="1" ht="22.5" hidden="1">
      <c r="A44" s="3423"/>
      <c r="B44" s="1005"/>
      <c r="C44" s="1006" t="s">
        <v>3123</v>
      </c>
      <c r="D44" s="1007" t="s">
        <v>5385</v>
      </c>
      <c r="E44" s="317" t="s">
        <v>5330</v>
      </c>
      <c r="F44" s="1008" t="s">
        <v>3139</v>
      </c>
      <c r="G44" s="1008" t="s">
        <v>3336</v>
      </c>
    </row>
    <row r="45" spans="1:9" s="14" customFormat="1" ht="20.100000000000001" hidden="1" customHeight="1">
      <c r="A45" s="3423" t="s">
        <v>4950</v>
      </c>
      <c r="B45" s="936" t="s">
        <v>2151</v>
      </c>
      <c r="C45" s="937" t="s">
        <v>5386</v>
      </c>
      <c r="D45" s="944">
        <v>44083</v>
      </c>
      <c r="E45" s="945"/>
      <c r="F45" s="945">
        <f t="shared" ref="F45:F47" si="17">D45+14</f>
        <v>44097</v>
      </c>
      <c r="G45" s="945">
        <f t="shared" ref="G45:G47" si="18">D45+17</f>
        <v>44100</v>
      </c>
      <c r="H45" s="280"/>
    </row>
    <row r="46" spans="1:9" s="14" customFormat="1" ht="20.100000000000001" hidden="1" customHeight="1">
      <c r="A46" s="3423" t="s">
        <v>5387</v>
      </c>
      <c r="B46" s="942" t="s">
        <v>5364</v>
      </c>
      <c r="C46" s="937" t="s">
        <v>5388</v>
      </c>
      <c r="D46" s="938">
        <v>44101</v>
      </c>
      <c r="E46" s="939"/>
      <c r="F46" s="939">
        <f t="shared" si="17"/>
        <v>44115</v>
      </c>
      <c r="G46" s="945">
        <f t="shared" si="18"/>
        <v>44118</v>
      </c>
      <c r="H46" s="935">
        <v>44090</v>
      </c>
    </row>
    <row r="47" spans="1:9" s="14" customFormat="1" ht="20.100000000000001" hidden="1" customHeight="1">
      <c r="A47" s="3423" t="s">
        <v>5389</v>
      </c>
      <c r="B47" s="936" t="s">
        <v>2151</v>
      </c>
      <c r="C47" s="937" t="s">
        <v>5390</v>
      </c>
      <c r="D47" s="944">
        <v>44099</v>
      </c>
      <c r="E47" s="945"/>
      <c r="F47" s="945">
        <f t="shared" si="17"/>
        <v>44113</v>
      </c>
      <c r="G47" s="945">
        <f t="shared" si="18"/>
        <v>44116</v>
      </c>
      <c r="H47" s="929"/>
    </row>
    <row r="48" spans="1:9" s="14" customFormat="1" ht="20.100000000000001" hidden="1" customHeight="1">
      <c r="A48" s="3423"/>
      <c r="B48" s="545" t="s">
        <v>2151</v>
      </c>
      <c r="C48" s="934" t="s">
        <v>5391</v>
      </c>
      <c r="D48" s="542">
        <v>44139</v>
      </c>
      <c r="E48" s="542"/>
      <c r="F48" s="542">
        <v>44153</v>
      </c>
      <c r="G48" s="542">
        <v>44156</v>
      </c>
      <c r="H48" s="929"/>
    </row>
    <row r="49" spans="1:12" s="14" customFormat="1" ht="20.100000000000001" hidden="1" customHeight="1">
      <c r="A49" s="3423" t="s">
        <v>5392</v>
      </c>
      <c r="B49" s="952" t="s">
        <v>5393</v>
      </c>
      <c r="C49" s="934" t="s">
        <v>5394</v>
      </c>
      <c r="D49" s="546">
        <v>44154</v>
      </c>
      <c r="E49" s="546"/>
      <c r="F49" s="546">
        <v>44167</v>
      </c>
      <c r="G49" s="546">
        <v>44170</v>
      </c>
      <c r="H49" s="929">
        <v>44146</v>
      </c>
    </row>
    <row r="50" spans="1:12" s="14" customFormat="1" ht="20.100000000000001" hidden="1" customHeight="1">
      <c r="A50" s="3423"/>
      <c r="B50" s="1030"/>
      <c r="C50" s="1031"/>
      <c r="D50" s="215" t="s">
        <v>1985</v>
      </c>
      <c r="E50" s="215" t="s">
        <v>287</v>
      </c>
      <c r="F50" s="215" t="s">
        <v>333</v>
      </c>
      <c r="G50" s="215" t="s">
        <v>3135</v>
      </c>
      <c r="H50" s="929"/>
    </row>
    <row r="51" spans="1:12" s="14" customFormat="1" ht="20.100000000000001" hidden="1" customHeight="1">
      <c r="A51" s="3424"/>
      <c r="B51" s="1005"/>
      <c r="C51" s="1006" t="s">
        <v>3387</v>
      </c>
      <c r="D51" s="1007" t="s">
        <v>5395</v>
      </c>
      <c r="E51" s="317" t="s">
        <v>5330</v>
      </c>
      <c r="F51" s="1008" t="s">
        <v>5396</v>
      </c>
      <c r="G51" s="1008" t="s">
        <v>5397</v>
      </c>
      <c r="H51" s="929"/>
      <c r="I51" s="525"/>
    </row>
    <row r="52" spans="1:12" s="14" customFormat="1" ht="20.100000000000001" hidden="1" customHeight="1">
      <c r="A52" s="3423"/>
      <c r="B52" s="1037" t="s">
        <v>5398</v>
      </c>
      <c r="C52" s="1523" t="s">
        <v>5399</v>
      </c>
      <c r="D52" s="205">
        <v>44190</v>
      </c>
      <c r="E52" s="1523"/>
      <c r="F52" s="1038">
        <v>44194</v>
      </c>
      <c r="G52" s="1038">
        <v>44198</v>
      </c>
      <c r="H52" s="929">
        <v>44176</v>
      </c>
    </row>
    <row r="53" spans="1:12" s="14" customFormat="1" ht="20.100000000000001" hidden="1" customHeight="1">
      <c r="A53" s="3423"/>
      <c r="B53" s="1030"/>
      <c r="C53" s="1031"/>
      <c r="D53" s="215" t="s">
        <v>1985</v>
      </c>
      <c r="E53" s="215" t="s">
        <v>287</v>
      </c>
      <c r="F53" s="215" t="s">
        <v>333</v>
      </c>
      <c r="G53" s="215" t="s">
        <v>3135</v>
      </c>
      <c r="H53" s="929"/>
    </row>
    <row r="54" spans="1:12" s="14" customFormat="1" ht="20.100000000000001" hidden="1" customHeight="1">
      <c r="A54" s="3423"/>
      <c r="B54" s="1005"/>
      <c r="C54" s="1006" t="s">
        <v>3123</v>
      </c>
      <c r="D54" s="1007" t="s">
        <v>5400</v>
      </c>
      <c r="E54" s="317" t="s">
        <v>5330</v>
      </c>
      <c r="F54" s="1008" t="s">
        <v>5396</v>
      </c>
      <c r="G54" s="1008" t="s">
        <v>5397</v>
      </c>
      <c r="H54" s="929"/>
    </row>
    <row r="55" spans="1:12" s="14" customFormat="1" ht="20.100000000000001" hidden="1" customHeight="1">
      <c r="A55" s="3423" t="s">
        <v>5401</v>
      </c>
      <c r="B55" s="545" t="s">
        <v>2151</v>
      </c>
      <c r="C55" s="546" t="s">
        <v>5402</v>
      </c>
      <c r="D55" s="944">
        <v>44183</v>
      </c>
      <c r="E55" s="944"/>
      <c r="F55" s="944">
        <f t="shared" ref="F55" si="19">D55+14</f>
        <v>44197</v>
      </c>
      <c r="G55" s="944">
        <f t="shared" ref="G55" si="20">D55+17</f>
        <v>44200</v>
      </c>
      <c r="H55" s="929">
        <v>44184</v>
      </c>
    </row>
    <row r="56" spans="1:12" s="14" customFormat="1" ht="20.100000000000001" hidden="1" customHeight="1" thickBot="1">
      <c r="A56" s="3423" t="s">
        <v>5392</v>
      </c>
      <c r="B56" s="1043" t="s">
        <v>5403</v>
      </c>
      <c r="C56" s="1044" t="s">
        <v>5404</v>
      </c>
      <c r="D56" s="1045">
        <v>44207</v>
      </c>
      <c r="E56" s="1036"/>
      <c r="F56" s="1045">
        <f>D56+11</f>
        <v>44218</v>
      </c>
      <c r="G56" s="1045">
        <f>D56+14</f>
        <v>44221</v>
      </c>
      <c r="H56" s="929">
        <v>44188</v>
      </c>
    </row>
    <row r="57" spans="1:12" s="14" customFormat="1" ht="20.100000000000001" hidden="1" customHeight="1" thickTop="1" thickBot="1">
      <c r="A57" s="3423" t="s">
        <v>5405</v>
      </c>
      <c r="B57" s="1018" t="s">
        <v>4163</v>
      </c>
      <c r="C57" s="1039" t="s">
        <v>5406</v>
      </c>
      <c r="D57" s="1036">
        <v>44200</v>
      </c>
      <c r="E57" s="1040"/>
      <c r="F57" s="1051">
        <f t="shared" ref="F57" si="21">D57+11</f>
        <v>44211</v>
      </c>
      <c r="G57" s="1036">
        <f t="shared" ref="G57" si="22">D57+14</f>
        <v>44214</v>
      </c>
      <c r="H57" s="929">
        <v>44195</v>
      </c>
    </row>
    <row r="58" spans="1:12" s="14" customFormat="1" ht="38.25" hidden="1">
      <c r="A58" s="3425"/>
      <c r="B58" s="1282"/>
      <c r="C58" s="1283"/>
      <c r="D58" s="1284" t="s">
        <v>1985</v>
      </c>
      <c r="E58" s="1284" t="s">
        <v>287</v>
      </c>
      <c r="F58" s="1284" t="s">
        <v>287</v>
      </c>
      <c r="G58" s="1284" t="s">
        <v>333</v>
      </c>
      <c r="H58" s="1284" t="s">
        <v>3135</v>
      </c>
      <c r="I58" s="1153"/>
      <c r="J58" s="1153"/>
    </row>
    <row r="59" spans="1:12" s="14" customFormat="1" ht="22.5" hidden="1">
      <c r="A59" s="3425"/>
      <c r="B59" s="1285"/>
      <c r="C59" s="1331" t="s">
        <v>3123</v>
      </c>
      <c r="D59" s="1330" t="s">
        <v>5400</v>
      </c>
      <c r="E59" s="1286" t="s">
        <v>5330</v>
      </c>
      <c r="F59" s="1287" t="s">
        <v>5407</v>
      </c>
      <c r="G59" s="1287" t="s">
        <v>5396</v>
      </c>
      <c r="H59" s="1288" t="s">
        <v>5397</v>
      </c>
      <c r="I59" s="1153"/>
      <c r="J59" s="1247" t="s">
        <v>3136</v>
      </c>
      <c r="K59" s="1248" t="s">
        <v>3853</v>
      </c>
      <c r="L59" s="1248" t="s">
        <v>3854</v>
      </c>
    </row>
    <row r="60" spans="1:12" s="14" customFormat="1" ht="20.100000000000001" hidden="1" customHeight="1" thickBot="1">
      <c r="A60" s="3425" t="s">
        <v>5013</v>
      </c>
      <c r="B60" s="1273" t="s">
        <v>2151</v>
      </c>
      <c r="C60" s="1289" t="s">
        <v>5408</v>
      </c>
      <c r="D60" s="1290">
        <v>44251</v>
      </c>
      <c r="E60" s="1290"/>
      <c r="F60" s="1290">
        <f t="shared" ref="F60:F62" si="23">D60+5</f>
        <v>44256</v>
      </c>
      <c r="G60" s="1290">
        <f t="shared" ref="G60:G62" si="24">D60+11</f>
        <v>44262</v>
      </c>
      <c r="H60" s="1290">
        <f t="shared" ref="H60:H62" si="25">D60+14</f>
        <v>44265</v>
      </c>
      <c r="I60" s="1122" t="e">
        <f>#REF!+7</f>
        <v>#REF!</v>
      </c>
      <c r="J60" s="1139" t="e">
        <f t="shared" ref="J60:J63" si="26">D60-I60</f>
        <v>#REF!</v>
      </c>
    </row>
    <row r="61" spans="1:12" s="14" customFormat="1" ht="20.100000000000001" hidden="1" customHeight="1" thickTop="1">
      <c r="A61" s="3425" t="s">
        <v>5409</v>
      </c>
      <c r="B61" s="1273" t="s">
        <v>2151</v>
      </c>
      <c r="C61" s="1291" t="s">
        <v>5410</v>
      </c>
      <c r="D61" s="1292">
        <f>D60+7</f>
        <v>44258</v>
      </c>
      <c r="E61" s="1276"/>
      <c r="F61" s="1276">
        <f t="shared" si="23"/>
        <v>44263</v>
      </c>
      <c r="G61" s="1276">
        <f t="shared" si="24"/>
        <v>44269</v>
      </c>
      <c r="H61" s="1276">
        <f t="shared" si="25"/>
        <v>44272</v>
      </c>
      <c r="I61" s="1122" t="e">
        <f t="shared" ref="I61" si="27">I60+7</f>
        <v>#REF!</v>
      </c>
      <c r="J61" s="1139" t="e">
        <f t="shared" si="26"/>
        <v>#REF!</v>
      </c>
    </row>
    <row r="62" spans="1:12" s="14" customFormat="1" ht="20.100000000000001" hidden="1" customHeight="1">
      <c r="A62" s="3425" t="s">
        <v>5411</v>
      </c>
      <c r="B62" s="1293" t="s">
        <v>2151</v>
      </c>
      <c r="C62" s="1294" t="s">
        <v>5412</v>
      </c>
      <c r="D62" s="1295">
        <v>44265</v>
      </c>
      <c r="E62" s="1275"/>
      <c r="F62" s="1276">
        <f t="shared" si="23"/>
        <v>44270</v>
      </c>
      <c r="G62" s="1276">
        <f t="shared" si="24"/>
        <v>44276</v>
      </c>
      <c r="H62" s="1276">
        <f t="shared" si="25"/>
        <v>44279</v>
      </c>
      <c r="I62" s="1122">
        <v>44265</v>
      </c>
      <c r="J62" s="1139">
        <f t="shared" si="26"/>
        <v>0</v>
      </c>
    </row>
    <row r="63" spans="1:12" s="14" customFormat="1" ht="20.100000000000001" hidden="1" customHeight="1">
      <c r="A63" s="3425" t="s">
        <v>5413</v>
      </c>
      <c r="B63" s="1293" t="s">
        <v>2151</v>
      </c>
      <c r="C63" s="1294" t="s">
        <v>5414</v>
      </c>
      <c r="D63" s="1275">
        <v>44279</v>
      </c>
      <c r="E63" s="1275"/>
      <c r="F63" s="1276">
        <f t="shared" ref="F63:F72" si="28">D63+5</f>
        <v>44284</v>
      </c>
      <c r="G63" s="1276">
        <f t="shared" ref="G63:G72" si="29">D63+11</f>
        <v>44290</v>
      </c>
      <c r="H63" s="1276">
        <f t="shared" ref="H63:H72" si="30">D63+14</f>
        <v>44293</v>
      </c>
      <c r="I63" s="1122" t="e">
        <f>#REF!+7</f>
        <v>#REF!</v>
      </c>
      <c r="J63" s="1139" t="e">
        <f t="shared" si="26"/>
        <v>#REF!</v>
      </c>
    </row>
    <row r="64" spans="1:12" s="14" customFormat="1" ht="20.100000000000001" hidden="1" customHeight="1" thickBot="1">
      <c r="A64" s="3425" t="s">
        <v>5415</v>
      </c>
      <c r="B64" s="1293" t="s">
        <v>2151</v>
      </c>
      <c r="C64" s="1289" t="s">
        <v>5416</v>
      </c>
      <c r="D64" s="1296">
        <v>44286</v>
      </c>
      <c r="E64" s="1297"/>
      <c r="F64" s="1297">
        <f t="shared" si="28"/>
        <v>44291</v>
      </c>
      <c r="G64" s="1297">
        <f t="shared" si="29"/>
        <v>44297</v>
      </c>
      <c r="H64" s="1297">
        <f t="shared" si="30"/>
        <v>44300</v>
      </c>
      <c r="I64" s="1122">
        <v>44286</v>
      </c>
      <c r="J64" s="1139">
        <f>D64-I64</f>
        <v>0</v>
      </c>
    </row>
    <row r="65" spans="1:12" s="14" customFormat="1" ht="20.100000000000001" hidden="1" customHeight="1" thickTop="1">
      <c r="A65" s="3425"/>
      <c r="B65" s="1298" t="s">
        <v>2242</v>
      </c>
      <c r="C65" s="1291" t="s">
        <v>5417</v>
      </c>
      <c r="D65" s="1277">
        <v>44307</v>
      </c>
      <c r="E65" s="1277"/>
      <c r="F65" s="1276">
        <f>D65+5</f>
        <v>44312</v>
      </c>
      <c r="G65" s="1278">
        <f>D65+11</f>
        <v>44318</v>
      </c>
      <c r="H65" s="1276">
        <f>D65+14</f>
        <v>44321</v>
      </c>
      <c r="I65" s="1122">
        <v>44293</v>
      </c>
      <c r="J65" s="1247">
        <f>I65+1</f>
        <v>44294</v>
      </c>
      <c r="K65" s="1250">
        <f>J65-6</f>
        <v>44288</v>
      </c>
      <c r="L65" s="1250">
        <f>K65</f>
        <v>44288</v>
      </c>
    </row>
    <row r="66" spans="1:12" s="14" customFormat="1" ht="20.100000000000001" hidden="1" customHeight="1">
      <c r="A66" s="3425"/>
      <c r="B66" s="1293" t="s">
        <v>2151</v>
      </c>
      <c r="C66" s="1294" t="s">
        <v>5418</v>
      </c>
      <c r="D66" s="1275">
        <v>44300</v>
      </c>
      <c r="E66" s="1275"/>
      <c r="F66" s="1276">
        <f>D66+5</f>
        <v>44305</v>
      </c>
      <c r="G66" s="1276">
        <f>D66+11</f>
        <v>44311</v>
      </c>
      <c r="H66" s="1276">
        <f>D66+14</f>
        <v>44314</v>
      </c>
      <c r="I66" s="1122">
        <v>44300</v>
      </c>
      <c r="J66" s="1250">
        <f>I66+1</f>
        <v>44301</v>
      </c>
      <c r="K66" s="1250">
        <f>J66-6</f>
        <v>44295</v>
      </c>
      <c r="L66" s="1250">
        <f>K66</f>
        <v>44295</v>
      </c>
    </row>
    <row r="67" spans="1:12" s="14" customFormat="1" ht="18.75" hidden="1" customHeight="1">
      <c r="A67" s="3425"/>
      <c r="B67" s="1299" t="s">
        <v>5419</v>
      </c>
      <c r="C67" s="1294" t="s">
        <v>5420</v>
      </c>
      <c r="D67" s="1274">
        <v>44318</v>
      </c>
      <c r="E67" s="1274"/>
      <c r="F67" s="1275">
        <f>D67+5</f>
        <v>44323</v>
      </c>
      <c r="G67" s="1279">
        <v>44326</v>
      </c>
      <c r="H67" s="1279">
        <v>44323</v>
      </c>
      <c r="I67" s="1122">
        <v>44307</v>
      </c>
      <c r="J67" s="1250">
        <f t="shared" ref="J67:J72" si="31">I67+1</f>
        <v>44308</v>
      </c>
      <c r="K67" s="1250">
        <f t="shared" ref="K67:K72" si="32">J67-6</f>
        <v>44302</v>
      </c>
      <c r="L67" s="1250">
        <f t="shared" ref="L67:L72" si="33">K67</f>
        <v>44302</v>
      </c>
    </row>
    <row r="68" spans="1:12" s="14" customFormat="1" ht="20.100000000000001" hidden="1" customHeight="1" thickBot="1">
      <c r="A68" s="3425" t="s">
        <v>5421</v>
      </c>
      <c r="B68" s="1300" t="s">
        <v>2151</v>
      </c>
      <c r="C68" s="1289" t="s">
        <v>5422</v>
      </c>
      <c r="D68" s="1297">
        <v>44314</v>
      </c>
      <c r="E68" s="1297"/>
      <c r="F68" s="1301">
        <f>D68+5</f>
        <v>44319</v>
      </c>
      <c r="G68" s="1301">
        <f>D68+11</f>
        <v>44325</v>
      </c>
      <c r="H68" s="1301">
        <f>D68+14</f>
        <v>44328</v>
      </c>
      <c r="I68" s="1122">
        <v>44314</v>
      </c>
      <c r="J68" s="1250">
        <f t="shared" si="31"/>
        <v>44315</v>
      </c>
      <c r="K68" s="1250">
        <f t="shared" si="32"/>
        <v>44309</v>
      </c>
      <c r="L68" s="1250">
        <f t="shared" si="33"/>
        <v>44309</v>
      </c>
    </row>
    <row r="69" spans="1:12" s="14" customFormat="1" ht="20.100000000000001" hidden="1" customHeight="1" thickTop="1">
      <c r="A69" s="3425"/>
      <c r="B69" s="1302" t="s">
        <v>5421</v>
      </c>
      <c r="C69" s="1291" t="s">
        <v>5423</v>
      </c>
      <c r="D69" s="1281">
        <v>44333</v>
      </c>
      <c r="E69" s="1277"/>
      <c r="F69" s="1276">
        <f>D69+5</f>
        <v>44338</v>
      </c>
      <c r="G69" s="1278">
        <f>D69+11</f>
        <v>44344</v>
      </c>
      <c r="H69" s="1278">
        <f>D69+14</f>
        <v>44347</v>
      </c>
      <c r="I69" s="1122">
        <f>I68+7</f>
        <v>44321</v>
      </c>
      <c r="J69" s="1250">
        <f t="shared" si="31"/>
        <v>44322</v>
      </c>
      <c r="K69" s="1250">
        <f t="shared" si="32"/>
        <v>44316</v>
      </c>
      <c r="L69" s="1250">
        <f t="shared" si="33"/>
        <v>44316</v>
      </c>
    </row>
    <row r="70" spans="1:12" s="14" customFormat="1" ht="20.100000000000001" hidden="1" customHeight="1">
      <c r="A70" s="3425"/>
      <c r="B70" s="1293" t="s">
        <v>2151</v>
      </c>
      <c r="C70" s="1294" t="s">
        <v>5424</v>
      </c>
      <c r="D70" s="1275">
        <v>44328</v>
      </c>
      <c r="E70" s="1275"/>
      <c r="F70" s="1276">
        <f t="shared" si="28"/>
        <v>44333</v>
      </c>
      <c r="G70" s="1276">
        <f t="shared" si="29"/>
        <v>44339</v>
      </c>
      <c r="H70" s="1276">
        <f t="shared" si="30"/>
        <v>44342</v>
      </c>
      <c r="I70" s="1122">
        <f t="shared" ref="I70:I78" si="34">I69+7</f>
        <v>44328</v>
      </c>
      <c r="J70" s="1250">
        <f t="shared" si="31"/>
        <v>44329</v>
      </c>
      <c r="K70" s="1250">
        <f t="shared" si="32"/>
        <v>44323</v>
      </c>
      <c r="L70" s="1250">
        <f t="shared" si="33"/>
        <v>44323</v>
      </c>
    </row>
    <row r="71" spans="1:12" s="14" customFormat="1" ht="20.100000000000001" hidden="1" customHeight="1">
      <c r="A71" s="3425"/>
      <c r="B71" s="1293" t="s">
        <v>2151</v>
      </c>
      <c r="C71" s="1294" t="s">
        <v>5425</v>
      </c>
      <c r="D71" s="1275">
        <v>44335</v>
      </c>
      <c r="E71" s="1275"/>
      <c r="F71" s="1275">
        <f t="shared" si="28"/>
        <v>44340</v>
      </c>
      <c r="G71" s="1275">
        <f t="shared" si="29"/>
        <v>44346</v>
      </c>
      <c r="H71" s="1275">
        <f t="shared" si="30"/>
        <v>44349</v>
      </c>
      <c r="I71" s="1122">
        <f t="shared" si="34"/>
        <v>44335</v>
      </c>
      <c r="J71" s="1250">
        <f t="shared" si="31"/>
        <v>44336</v>
      </c>
      <c r="K71" s="1250">
        <f t="shared" si="32"/>
        <v>44330</v>
      </c>
      <c r="L71" s="1250">
        <f t="shared" si="33"/>
        <v>44330</v>
      </c>
    </row>
    <row r="72" spans="1:12" s="14" customFormat="1" ht="20.100000000000001" hidden="1" customHeight="1" thickBot="1">
      <c r="A72" s="3425" t="s">
        <v>5426</v>
      </c>
      <c r="B72" s="1293" t="s">
        <v>2151</v>
      </c>
      <c r="C72" s="1289" t="s">
        <v>5427</v>
      </c>
      <c r="D72" s="1297">
        <v>44358</v>
      </c>
      <c r="E72" s="1297"/>
      <c r="F72" s="1301">
        <f t="shared" si="28"/>
        <v>44363</v>
      </c>
      <c r="G72" s="1301">
        <f t="shared" si="29"/>
        <v>44369</v>
      </c>
      <c r="H72" s="1301">
        <f t="shared" si="30"/>
        <v>44372</v>
      </c>
      <c r="I72" s="1122">
        <f t="shared" si="34"/>
        <v>44342</v>
      </c>
      <c r="J72" s="1250">
        <f t="shared" si="31"/>
        <v>44343</v>
      </c>
      <c r="K72" s="1250">
        <f t="shared" si="32"/>
        <v>44337</v>
      </c>
      <c r="L72" s="1250">
        <f t="shared" si="33"/>
        <v>44337</v>
      </c>
    </row>
    <row r="73" spans="1:12" s="14" customFormat="1" ht="20.100000000000001" hidden="1" customHeight="1" thickTop="1">
      <c r="A73" s="3425"/>
      <c r="B73" s="1293" t="s">
        <v>2151</v>
      </c>
      <c r="C73" s="1291" t="s">
        <v>5428</v>
      </c>
      <c r="D73" s="1292">
        <v>44358</v>
      </c>
      <c r="E73" s="1276"/>
      <c r="F73" s="1276">
        <f t="shared" ref="F73" si="35">D73+5</f>
        <v>44363</v>
      </c>
      <c r="G73" s="1276">
        <f t="shared" ref="G73" si="36">D73+11</f>
        <v>44369</v>
      </c>
      <c r="H73" s="1276">
        <f t="shared" ref="H73:H74" si="37">D73+14</f>
        <v>44372</v>
      </c>
      <c r="I73" s="1122" t="e">
        <f>#REF!+7</f>
        <v>#REF!</v>
      </c>
      <c r="J73" s="1250" t="e">
        <f t="shared" ref="J73:J78" si="38">I73+1</f>
        <v>#REF!</v>
      </c>
      <c r="K73" s="1250" t="e">
        <f t="shared" ref="K73:K78" si="39">J73-6</f>
        <v>#REF!</v>
      </c>
      <c r="L73" s="1250" t="e">
        <f t="shared" ref="L73:L78" si="40">K73</f>
        <v>#REF!</v>
      </c>
    </row>
    <row r="74" spans="1:12" s="14" customFormat="1" ht="20.100000000000001" hidden="1" customHeight="1">
      <c r="A74" s="3425"/>
      <c r="B74" s="1293" t="s">
        <v>2151</v>
      </c>
      <c r="C74" s="1294" t="s">
        <v>5429</v>
      </c>
      <c r="D74" s="1295">
        <v>44377</v>
      </c>
      <c r="E74" s="1275"/>
      <c r="F74" s="1276">
        <f t="shared" ref="F74" si="41">D74+5</f>
        <v>44382</v>
      </c>
      <c r="G74" s="1276">
        <f t="shared" ref="G74" si="42">D74+11</f>
        <v>44388</v>
      </c>
      <c r="H74" s="1275">
        <f t="shared" si="37"/>
        <v>44391</v>
      </c>
      <c r="I74" s="1122" t="e">
        <f>#REF!+7</f>
        <v>#REF!</v>
      </c>
      <c r="J74" s="1250" t="e">
        <f t="shared" si="38"/>
        <v>#REF!</v>
      </c>
      <c r="K74" s="1250" t="e">
        <f t="shared" si="39"/>
        <v>#REF!</v>
      </c>
      <c r="L74" s="1250" t="e">
        <f t="shared" si="40"/>
        <v>#REF!</v>
      </c>
    </row>
    <row r="75" spans="1:12" s="14" customFormat="1" ht="20.100000000000001" hidden="1" customHeight="1" thickBot="1">
      <c r="A75" s="3425" t="s">
        <v>4103</v>
      </c>
      <c r="B75" s="1293" t="s">
        <v>2151</v>
      </c>
      <c r="C75" s="1336" t="s">
        <v>5430</v>
      </c>
      <c r="D75" s="1374">
        <v>44377</v>
      </c>
      <c r="E75" s="1301"/>
      <c r="F75" s="1301">
        <f t="shared" ref="F75:F77" si="43">D75+5</f>
        <v>44382</v>
      </c>
      <c r="G75" s="1301">
        <f t="shared" ref="G75" si="44">D75+11</f>
        <v>44388</v>
      </c>
      <c r="H75" s="1301">
        <f t="shared" ref="H75:H77" si="45">D75+14</f>
        <v>44391</v>
      </c>
      <c r="I75" s="1122">
        <v>44377</v>
      </c>
      <c r="J75" s="1250">
        <f t="shared" si="38"/>
        <v>44378</v>
      </c>
      <c r="K75" s="1250">
        <f t="shared" si="39"/>
        <v>44372</v>
      </c>
      <c r="L75" s="1250">
        <f t="shared" si="40"/>
        <v>44372</v>
      </c>
    </row>
    <row r="76" spans="1:12" s="14" customFormat="1" ht="20.100000000000001" hidden="1" customHeight="1" thickTop="1">
      <c r="A76" s="3425"/>
      <c r="B76" s="1299" t="s">
        <v>5431</v>
      </c>
      <c r="C76" s="1291" t="s">
        <v>5432</v>
      </c>
      <c r="D76" s="1395" t="s">
        <v>2159</v>
      </c>
      <c r="E76" s="1277"/>
      <c r="F76" s="1393" t="e">
        <f t="shared" si="43"/>
        <v>#VALUE!</v>
      </c>
      <c r="G76" s="1394">
        <v>44403</v>
      </c>
      <c r="H76" s="1394" t="e">
        <f t="shared" si="45"/>
        <v>#VALUE!</v>
      </c>
      <c r="I76" s="1122">
        <f t="shared" si="34"/>
        <v>44384</v>
      </c>
      <c r="J76" s="1250">
        <f t="shared" si="38"/>
        <v>44385</v>
      </c>
      <c r="K76" s="1250">
        <f t="shared" si="39"/>
        <v>44379</v>
      </c>
      <c r="L76" s="1250">
        <f t="shared" si="40"/>
        <v>44379</v>
      </c>
    </row>
    <row r="77" spans="1:12" s="14" customFormat="1" ht="20.100000000000001" hidden="1" customHeight="1">
      <c r="A77" s="3425" t="s">
        <v>5433</v>
      </c>
      <c r="B77" s="1293" t="s">
        <v>2151</v>
      </c>
      <c r="C77" s="1291" t="s">
        <v>5434</v>
      </c>
      <c r="D77" s="1375">
        <v>44391</v>
      </c>
      <c r="E77" s="1375"/>
      <c r="F77" s="1276">
        <f t="shared" si="43"/>
        <v>44396</v>
      </c>
      <c r="G77" s="1375">
        <f t="shared" ref="G77" si="46">D77+11</f>
        <v>44402</v>
      </c>
      <c r="H77" s="1375">
        <f t="shared" si="45"/>
        <v>44405</v>
      </c>
      <c r="I77" s="1122">
        <f t="shared" si="34"/>
        <v>44391</v>
      </c>
      <c r="J77" s="1250">
        <f t="shared" si="38"/>
        <v>44392</v>
      </c>
      <c r="K77" s="1250">
        <f t="shared" si="39"/>
        <v>44386</v>
      </c>
      <c r="L77" s="1250">
        <f t="shared" si="40"/>
        <v>44386</v>
      </c>
    </row>
    <row r="78" spans="1:12" s="14" customFormat="1" ht="20.100000000000001" hidden="1" customHeight="1">
      <c r="A78" s="3425"/>
      <c r="B78" s="1299" t="s">
        <v>5435</v>
      </c>
      <c r="C78" s="1294" t="s">
        <v>5436</v>
      </c>
      <c r="D78" s="1413" t="s">
        <v>2159</v>
      </c>
      <c r="E78" s="1274"/>
      <c r="F78" s="1275">
        <v>44414</v>
      </c>
      <c r="G78" s="1274">
        <v>44420</v>
      </c>
      <c r="H78" s="1274">
        <v>44423</v>
      </c>
      <c r="I78" s="1122">
        <f t="shared" si="34"/>
        <v>44398</v>
      </c>
      <c r="J78" s="1250">
        <f t="shared" si="38"/>
        <v>44399</v>
      </c>
      <c r="K78" s="1250">
        <f t="shared" si="39"/>
        <v>44393</v>
      </c>
      <c r="L78" s="1250">
        <f t="shared" si="40"/>
        <v>44393</v>
      </c>
    </row>
    <row r="79" spans="1:12" s="14" customFormat="1" ht="20.100000000000001" hidden="1" customHeight="1" thickBot="1">
      <c r="A79" s="3425"/>
      <c r="B79" s="1303" t="s">
        <v>3598</v>
      </c>
      <c r="C79" s="1336" t="s">
        <v>5437</v>
      </c>
      <c r="D79" s="1280">
        <v>44415</v>
      </c>
      <c r="E79" s="1280"/>
      <c r="F79" s="1301">
        <v>44420</v>
      </c>
      <c r="G79" s="1301">
        <v>44426</v>
      </c>
      <c r="H79" s="1412">
        <v>44429</v>
      </c>
      <c r="I79" s="1122">
        <v>44405</v>
      </c>
      <c r="J79" s="1250">
        <v>44406</v>
      </c>
      <c r="K79" s="1250">
        <v>44400</v>
      </c>
      <c r="L79" s="1250">
        <v>44400</v>
      </c>
    </row>
    <row r="80" spans="1:12" s="14" customFormat="1" ht="20.100000000000001" hidden="1" customHeight="1" thickTop="1">
      <c r="A80" s="3425" t="s">
        <v>5438</v>
      </c>
      <c r="B80" s="1431" t="s">
        <v>2151</v>
      </c>
      <c r="C80" s="1291" t="s">
        <v>5439</v>
      </c>
      <c r="D80" s="1292">
        <v>44422</v>
      </c>
      <c r="E80" s="1276"/>
      <c r="F80" s="1276">
        <v>44427</v>
      </c>
      <c r="G80" s="1292">
        <v>44433</v>
      </c>
      <c r="H80" s="1276">
        <v>44436</v>
      </c>
      <c r="I80" s="1122">
        <v>44412</v>
      </c>
      <c r="J80" s="1250">
        <v>44413</v>
      </c>
      <c r="K80" s="1250">
        <v>44407</v>
      </c>
      <c r="L80" s="1250">
        <v>44407</v>
      </c>
    </row>
    <row r="81" spans="1:12" s="14" customFormat="1" ht="20.100000000000001" hidden="1" customHeight="1">
      <c r="A81" s="3425" t="s">
        <v>5440</v>
      </c>
      <c r="B81" s="1431" t="s">
        <v>2151</v>
      </c>
      <c r="C81" s="1291" t="s">
        <v>5441</v>
      </c>
      <c r="D81" s="1292">
        <v>44419</v>
      </c>
      <c r="E81" s="1276"/>
      <c r="F81" s="1276">
        <v>44424</v>
      </c>
      <c r="G81" s="1276">
        <v>44430</v>
      </c>
      <c r="H81" s="1276">
        <v>44433</v>
      </c>
      <c r="I81" s="1122">
        <v>44419</v>
      </c>
      <c r="J81" s="1250">
        <v>44420</v>
      </c>
      <c r="K81" s="1250">
        <v>44414</v>
      </c>
      <c r="L81" s="1250">
        <v>44414</v>
      </c>
    </row>
    <row r="82" spans="1:12" s="14" customFormat="1" ht="18.75" hidden="1" customHeight="1">
      <c r="A82" s="3425" t="s">
        <v>5442</v>
      </c>
      <c r="B82" s="1460" t="s">
        <v>2151</v>
      </c>
      <c r="C82" s="1461" t="s">
        <v>5443</v>
      </c>
      <c r="D82" s="1445">
        <v>44440</v>
      </c>
      <c r="E82" s="1459"/>
      <c r="F82" s="1445">
        <v>44457</v>
      </c>
      <c r="G82" s="1445">
        <v>44463</v>
      </c>
      <c r="H82" s="1445">
        <v>44466</v>
      </c>
      <c r="I82" s="1122">
        <v>44440</v>
      </c>
      <c r="J82" s="1250">
        <v>44441</v>
      </c>
      <c r="K82" s="1250">
        <v>44435</v>
      </c>
      <c r="L82" s="1250">
        <v>44435</v>
      </c>
    </row>
    <row r="83" spans="1:12" s="14" customFormat="1" ht="20.100000000000001" hidden="1" customHeight="1">
      <c r="A83" s="3425" t="s">
        <v>5444</v>
      </c>
      <c r="B83" s="1293" t="s">
        <v>2151</v>
      </c>
      <c r="C83" s="1413" t="s">
        <v>5445</v>
      </c>
      <c r="D83" s="1275">
        <v>44447</v>
      </c>
      <c r="E83" s="1275"/>
      <c r="F83" s="1275">
        <v>44452</v>
      </c>
      <c r="G83" s="1275">
        <v>44458</v>
      </c>
      <c r="H83" s="1275">
        <v>44461</v>
      </c>
      <c r="I83" s="1122">
        <v>44447</v>
      </c>
      <c r="J83" s="1250">
        <v>44448</v>
      </c>
      <c r="K83" s="1250">
        <v>44442</v>
      </c>
      <c r="L83" s="1250">
        <v>44442</v>
      </c>
    </row>
    <row r="84" spans="1:12" s="14" customFormat="1" ht="20.100000000000001" hidden="1" customHeight="1">
      <c r="A84" s="3425" t="s">
        <v>5446</v>
      </c>
      <c r="B84" s="1293" t="s">
        <v>2151</v>
      </c>
      <c r="C84" s="1294" t="s">
        <v>5447</v>
      </c>
      <c r="D84" s="1275">
        <v>44461</v>
      </c>
      <c r="E84" s="1275"/>
      <c r="F84" s="1275">
        <v>44466</v>
      </c>
      <c r="G84" s="1275">
        <v>44472</v>
      </c>
      <c r="H84" s="1275">
        <v>44475</v>
      </c>
      <c r="I84" s="1122">
        <v>44461</v>
      </c>
      <c r="J84" s="1250">
        <v>44462</v>
      </c>
      <c r="K84" s="1250">
        <v>44456</v>
      </c>
      <c r="L84" s="1250">
        <v>44456</v>
      </c>
    </row>
    <row r="85" spans="1:12" s="14" customFormat="1" ht="20.100000000000001" hidden="1" customHeight="1" thickBot="1">
      <c r="A85" s="3425" t="s">
        <v>5448</v>
      </c>
      <c r="B85" s="1293" t="s">
        <v>2151</v>
      </c>
      <c r="C85" s="1336" t="s">
        <v>5449</v>
      </c>
      <c r="D85" s="1301">
        <v>44468</v>
      </c>
      <c r="E85" s="1301"/>
      <c r="F85" s="1301">
        <v>44473</v>
      </c>
      <c r="G85" s="1301">
        <v>44479</v>
      </c>
      <c r="H85" s="1301">
        <v>44482</v>
      </c>
      <c r="I85" s="1122">
        <v>44468</v>
      </c>
      <c r="J85" s="1250">
        <v>44469</v>
      </c>
      <c r="K85" s="1250">
        <v>44463</v>
      </c>
      <c r="L85" s="1250">
        <v>44463</v>
      </c>
    </row>
    <row r="86" spans="1:12" s="14" customFormat="1" ht="20.100000000000001" hidden="1" customHeight="1">
      <c r="A86" s="3425" t="s">
        <v>5450</v>
      </c>
      <c r="B86" s="1431" t="s">
        <v>2151</v>
      </c>
      <c r="C86" s="1294" t="s">
        <v>5451</v>
      </c>
      <c r="D86" s="1562">
        <v>44507</v>
      </c>
      <c r="E86" s="1392"/>
      <c r="F86" s="1275">
        <v>44499</v>
      </c>
      <c r="G86" s="1392">
        <v>44505</v>
      </c>
      <c r="H86" s="1275">
        <v>44508</v>
      </c>
      <c r="I86" s="1122">
        <v>44482</v>
      </c>
      <c r="J86" s="1250">
        <v>44483</v>
      </c>
      <c r="K86" s="1250">
        <v>44477</v>
      </c>
      <c r="L86" s="1250">
        <v>44477</v>
      </c>
    </row>
    <row r="87" spans="1:12" s="14" customFormat="1" ht="20.100000000000001" hidden="1" customHeight="1">
      <c r="A87" s="3425" t="s">
        <v>5452</v>
      </c>
      <c r="B87" s="1431" t="s">
        <v>2151</v>
      </c>
      <c r="C87" s="1291" t="s">
        <v>5453</v>
      </c>
      <c r="D87" s="1276" t="s">
        <v>2159</v>
      </c>
      <c r="E87" s="1276"/>
      <c r="F87" s="1276" t="s">
        <v>2159</v>
      </c>
      <c r="G87" s="1276" t="s">
        <v>2159</v>
      </c>
      <c r="H87" s="1276">
        <v>44512</v>
      </c>
      <c r="I87" s="1122">
        <v>44489</v>
      </c>
      <c r="J87" s="1250">
        <v>44490</v>
      </c>
      <c r="K87" s="1250">
        <v>44484</v>
      </c>
      <c r="L87" s="1250">
        <v>44484</v>
      </c>
    </row>
    <row r="88" spans="1:12" s="14" customFormat="1" ht="20.100000000000001" hidden="1" customHeight="1">
      <c r="A88" s="3425"/>
      <c r="B88" s="1431" t="s">
        <v>2151</v>
      </c>
      <c r="C88" s="1291" t="s">
        <v>5454</v>
      </c>
      <c r="D88" s="1276">
        <v>44503</v>
      </c>
      <c r="E88" s="1276"/>
      <c r="F88" s="1276">
        <v>44508</v>
      </c>
      <c r="G88" s="1276">
        <v>44514</v>
      </c>
      <c r="H88" s="1276">
        <v>44517</v>
      </c>
      <c r="I88" s="1122">
        <v>44503</v>
      </c>
      <c r="J88" s="1250">
        <v>44504</v>
      </c>
      <c r="K88" s="1250">
        <v>44498</v>
      </c>
      <c r="L88" s="1250">
        <v>44498</v>
      </c>
    </row>
    <row r="89" spans="1:12" s="14" customFormat="1" ht="20.100000000000001" hidden="1" customHeight="1">
      <c r="A89" s="3425" t="s">
        <v>5455</v>
      </c>
      <c r="B89" s="1431" t="s">
        <v>2151</v>
      </c>
      <c r="C89" s="1291" t="s">
        <v>5456</v>
      </c>
      <c r="D89" s="1276">
        <v>44510</v>
      </c>
      <c r="E89" s="1276"/>
      <c r="F89" s="1445" t="s">
        <v>2159</v>
      </c>
      <c r="G89" s="1276">
        <v>44521</v>
      </c>
      <c r="H89" s="1276">
        <v>44524</v>
      </c>
      <c r="I89" s="1122">
        <v>44510</v>
      </c>
      <c r="J89" s="1250">
        <v>44511</v>
      </c>
      <c r="K89" s="1250">
        <v>44505</v>
      </c>
      <c r="L89" s="1250">
        <v>44505</v>
      </c>
    </row>
    <row r="90" spans="1:12" s="14" customFormat="1" ht="20.100000000000001" hidden="1" customHeight="1">
      <c r="A90" s="3425" t="s">
        <v>2332</v>
      </c>
      <c r="B90" s="1431" t="s">
        <v>2151</v>
      </c>
      <c r="C90" s="1291" t="s">
        <v>5457</v>
      </c>
      <c r="D90" s="1276">
        <v>44580</v>
      </c>
      <c r="E90" s="1276"/>
      <c r="F90" s="1275">
        <v>44585</v>
      </c>
      <c r="G90" s="1276">
        <v>44591</v>
      </c>
      <c r="H90" s="1276">
        <v>44594</v>
      </c>
      <c r="I90" s="1122">
        <v>44580</v>
      </c>
      <c r="J90" s="1250">
        <v>44581</v>
      </c>
      <c r="K90" s="1250">
        <v>44575</v>
      </c>
      <c r="L90" s="1250">
        <v>44575</v>
      </c>
    </row>
    <row r="91" spans="1:12" s="14" customFormat="1" ht="20.100000000000001" hidden="1" customHeight="1">
      <c r="A91" s="3425" t="s">
        <v>5458</v>
      </c>
      <c r="B91" s="1431" t="s">
        <v>2151</v>
      </c>
      <c r="C91" s="1291" t="s">
        <v>5459</v>
      </c>
      <c r="D91" s="1688">
        <v>44608</v>
      </c>
      <c r="E91" s="1688"/>
      <c r="F91" s="1566" t="s">
        <v>2159</v>
      </c>
      <c r="G91" s="1688">
        <v>44619</v>
      </c>
      <c r="H91" s="1688">
        <v>44622</v>
      </c>
      <c r="I91" s="1122">
        <v>44608</v>
      </c>
      <c r="J91" s="1250">
        <v>44609</v>
      </c>
      <c r="K91" s="1250">
        <v>44603</v>
      </c>
      <c r="L91" s="1250">
        <v>44603</v>
      </c>
    </row>
    <row r="92" spans="1:12" s="14" customFormat="1" ht="20.100000000000001" hidden="1" customHeight="1">
      <c r="A92" s="3425"/>
      <c r="B92" s="1693" t="s">
        <v>2151</v>
      </c>
      <c r="C92" s="1694" t="s">
        <v>5460</v>
      </c>
      <c r="D92" s="1695">
        <v>44628</v>
      </c>
      <c r="E92" s="1695"/>
      <c r="F92" s="1695">
        <v>44633</v>
      </c>
      <c r="G92" s="1695">
        <v>44639</v>
      </c>
      <c r="H92" s="1695">
        <v>44642</v>
      </c>
      <c r="I92" s="1122">
        <v>44622</v>
      </c>
      <c r="J92" s="1250">
        <v>44623</v>
      </c>
      <c r="K92" s="1250">
        <v>44617</v>
      </c>
      <c r="L92" s="1250">
        <v>44617</v>
      </c>
    </row>
    <row r="93" spans="1:12" s="14" customFormat="1" ht="20.100000000000001" hidden="1" customHeight="1">
      <c r="A93" s="3425" t="s">
        <v>2668</v>
      </c>
      <c r="B93" s="1431" t="s">
        <v>2151</v>
      </c>
      <c r="C93" s="1291" t="s">
        <v>5461</v>
      </c>
      <c r="D93" s="1688">
        <v>44636</v>
      </c>
      <c r="E93" s="1688"/>
      <c r="F93" s="1566" t="s">
        <v>2159</v>
      </c>
      <c r="G93" s="1688">
        <v>44647</v>
      </c>
      <c r="H93" s="1688">
        <v>44650</v>
      </c>
      <c r="I93" s="1122">
        <v>44636</v>
      </c>
      <c r="J93" s="1250">
        <v>44637</v>
      </c>
      <c r="K93" s="1250">
        <v>44631</v>
      </c>
      <c r="L93" s="1250">
        <v>44631</v>
      </c>
    </row>
    <row r="94" spans="1:12" s="14" customFormat="1" ht="20.100000000000001" hidden="1" customHeight="1" thickBot="1">
      <c r="A94" s="3425"/>
      <c r="B94" s="1431" t="s">
        <v>2151</v>
      </c>
      <c r="C94" s="1289" t="s">
        <v>5462</v>
      </c>
      <c r="D94" s="1723">
        <v>44686</v>
      </c>
      <c r="E94" s="1723"/>
      <c r="F94" s="1392">
        <v>44691</v>
      </c>
      <c r="G94" s="1723">
        <v>44697</v>
      </c>
      <c r="H94" s="1723">
        <v>44700</v>
      </c>
      <c r="I94" s="1122">
        <v>44650</v>
      </c>
      <c r="J94" s="1250">
        <v>44651</v>
      </c>
      <c r="K94" s="1250">
        <v>44645</v>
      </c>
      <c r="L94" s="1250">
        <v>44645</v>
      </c>
    </row>
    <row r="95" spans="1:12" s="14" customFormat="1" ht="20.100000000000001" hidden="1" customHeight="1">
      <c r="A95" s="3425" t="s">
        <v>5463</v>
      </c>
      <c r="B95" s="1298" t="s">
        <v>5464</v>
      </c>
      <c r="C95" s="1291" t="s">
        <v>5465</v>
      </c>
      <c r="D95" s="1281">
        <v>44675</v>
      </c>
      <c r="E95" s="1277"/>
      <c r="F95" s="1566" t="s">
        <v>2159</v>
      </c>
      <c r="G95" s="1566" t="s">
        <v>2159</v>
      </c>
      <c r="H95" s="1278">
        <v>44689</v>
      </c>
      <c r="I95" s="1122">
        <v>44657</v>
      </c>
      <c r="J95" s="1250">
        <v>44658</v>
      </c>
      <c r="K95" s="1250">
        <v>44652</v>
      </c>
      <c r="L95" s="1250">
        <v>44652</v>
      </c>
    </row>
    <row r="96" spans="1:12" s="14" customFormat="1" ht="20.100000000000001" hidden="1" customHeight="1">
      <c r="A96" s="3425" t="s">
        <v>5466</v>
      </c>
      <c r="B96" s="1298" t="s">
        <v>5467</v>
      </c>
      <c r="C96" s="1291" t="s">
        <v>5468</v>
      </c>
      <c r="D96" s="1281">
        <v>44669</v>
      </c>
      <c r="E96" s="1277"/>
      <c r="F96" s="1566" t="s">
        <v>2159</v>
      </c>
      <c r="G96" s="1566" t="s">
        <v>2159</v>
      </c>
      <c r="H96" s="1566" t="s">
        <v>2159</v>
      </c>
      <c r="I96" s="1122">
        <v>44664</v>
      </c>
      <c r="J96" s="1250">
        <v>44665</v>
      </c>
      <c r="K96" s="1250">
        <v>44659</v>
      </c>
      <c r="L96" s="1250">
        <v>44659</v>
      </c>
    </row>
    <row r="97" spans="1:12" s="14" customFormat="1" ht="20.100000000000001" hidden="1" customHeight="1">
      <c r="A97" s="3425"/>
      <c r="B97" s="1431" t="s">
        <v>2151</v>
      </c>
      <c r="C97" s="1294" t="s">
        <v>5469</v>
      </c>
      <c r="D97" s="1275">
        <v>44671</v>
      </c>
      <c r="E97" s="1774"/>
      <c r="F97" s="1775" t="s">
        <v>2159</v>
      </c>
      <c r="G97" s="1275">
        <v>44682</v>
      </c>
      <c r="H97" s="1275">
        <v>44685</v>
      </c>
      <c r="I97" s="1122">
        <v>44671</v>
      </c>
      <c r="J97" s="1250">
        <v>44672</v>
      </c>
      <c r="K97" s="1250">
        <v>44666</v>
      </c>
      <c r="L97" s="1250">
        <v>44666</v>
      </c>
    </row>
    <row r="98" spans="1:12" s="14" customFormat="1" ht="20.100000000000001" hidden="1" customHeight="1" thickBot="1">
      <c r="A98" s="3425"/>
      <c r="B98" s="1431" t="s">
        <v>2151</v>
      </c>
      <c r="C98" s="1336" t="s">
        <v>5470</v>
      </c>
      <c r="D98" s="1301">
        <v>44678</v>
      </c>
      <c r="E98" s="1301"/>
      <c r="F98" s="1301">
        <v>44683</v>
      </c>
      <c r="G98" s="1301">
        <v>44689</v>
      </c>
      <c r="H98" s="1301">
        <v>44692</v>
      </c>
      <c r="I98" s="1122">
        <v>44678</v>
      </c>
      <c r="J98" s="1250">
        <v>44679</v>
      </c>
      <c r="K98" s="1250">
        <v>44673</v>
      </c>
      <c r="L98" s="1250">
        <v>44673</v>
      </c>
    </row>
    <row r="99" spans="1:12" s="14" customFormat="1" ht="18.75" hidden="1" customHeight="1">
      <c r="A99" s="3425"/>
      <c r="B99" s="1431" t="s">
        <v>2151</v>
      </c>
      <c r="C99" s="1291" t="s">
        <v>5471</v>
      </c>
      <c r="D99" s="1276">
        <v>44685</v>
      </c>
      <c r="E99" s="1276"/>
      <c r="F99" s="1775" t="s">
        <v>2159</v>
      </c>
      <c r="G99" s="1276">
        <v>44696</v>
      </c>
      <c r="H99" s="1276">
        <v>44699</v>
      </c>
      <c r="I99" s="1122">
        <v>44685</v>
      </c>
      <c r="J99" s="1250">
        <v>44686</v>
      </c>
      <c r="K99" s="1250">
        <v>44680</v>
      </c>
      <c r="L99" s="1250">
        <v>44680</v>
      </c>
    </row>
    <row r="100" spans="1:12" s="14" customFormat="1" ht="20.100000000000001" hidden="1" customHeight="1">
      <c r="A100" s="3425"/>
      <c r="B100" s="1431" t="s">
        <v>2151</v>
      </c>
      <c r="C100" s="1291" t="s">
        <v>5472</v>
      </c>
      <c r="D100" s="1276">
        <v>44692</v>
      </c>
      <c r="E100" s="1276"/>
      <c r="F100" s="1276">
        <v>44697</v>
      </c>
      <c r="G100" s="1276">
        <v>44703</v>
      </c>
      <c r="H100" s="1276">
        <v>44706</v>
      </c>
      <c r="I100" s="1122">
        <v>44692</v>
      </c>
      <c r="J100" s="1250">
        <v>44693</v>
      </c>
      <c r="K100" s="1250">
        <v>44687</v>
      </c>
      <c r="L100" s="1250">
        <v>44687</v>
      </c>
    </row>
    <row r="101" spans="1:12" s="14" customFormat="1" ht="20.100000000000001" hidden="1" customHeight="1">
      <c r="A101" s="3425"/>
      <c r="B101" s="1431" t="s">
        <v>2151</v>
      </c>
      <c r="C101" s="1759" t="s">
        <v>5473</v>
      </c>
      <c r="D101" s="1445">
        <v>44699</v>
      </c>
      <c r="E101" s="1445"/>
      <c r="F101" s="1445">
        <v>44704</v>
      </c>
      <c r="G101" s="1445">
        <v>44710</v>
      </c>
      <c r="H101" s="1445">
        <v>44713</v>
      </c>
      <c r="I101" s="1122">
        <v>44699</v>
      </c>
      <c r="J101" s="1250">
        <v>44700</v>
      </c>
      <c r="K101" s="1250">
        <v>44694</v>
      </c>
      <c r="L101" s="1250">
        <v>44694</v>
      </c>
    </row>
    <row r="102" spans="1:12" s="14" customFormat="1" ht="20.100000000000001" hidden="1" customHeight="1" thickBot="1">
      <c r="A102" s="3425"/>
      <c r="B102" s="1431" t="s">
        <v>2151</v>
      </c>
      <c r="C102" s="1289" t="s">
        <v>5474</v>
      </c>
      <c r="D102" s="1445">
        <f>D101+7</f>
        <v>44706</v>
      </c>
      <c r="E102" s="1445"/>
      <c r="F102" s="1445">
        <f>D102+5</f>
        <v>44711</v>
      </c>
      <c r="G102" s="1445">
        <f>D102+11</f>
        <v>44717</v>
      </c>
      <c r="H102" s="1445">
        <f>D102+14</f>
        <v>44720</v>
      </c>
      <c r="I102" s="1122">
        <f t="shared" ref="I102:I129" si="47">I101+7</f>
        <v>44706</v>
      </c>
      <c r="J102" s="1250">
        <f t="shared" ref="J102:J106" si="48">I102+1</f>
        <v>44707</v>
      </c>
      <c r="K102" s="1250">
        <f t="shared" ref="K102:K106" si="49">J102-6</f>
        <v>44701</v>
      </c>
      <c r="L102" s="1250">
        <f t="shared" ref="L102:L106" si="50">K102</f>
        <v>44701</v>
      </c>
    </row>
    <row r="103" spans="1:12" s="14" customFormat="1" ht="20.100000000000001" hidden="1" customHeight="1">
      <c r="A103" s="3425"/>
      <c r="B103" s="1431" t="s">
        <v>2151</v>
      </c>
      <c r="C103" s="1291" t="s">
        <v>5475</v>
      </c>
      <c r="D103" s="1375">
        <f t="shared" ref="D103:D129" si="51">D102+7</f>
        <v>44713</v>
      </c>
      <c r="E103" s="1375"/>
      <c r="F103" s="1375">
        <f t="shared" ref="F103:F106" si="52">D103+5</f>
        <v>44718</v>
      </c>
      <c r="G103" s="1375">
        <f t="shared" ref="G103:G106" si="53">D103+11</f>
        <v>44724</v>
      </c>
      <c r="H103" s="1375">
        <f t="shared" ref="H103:H106" si="54">D103+14</f>
        <v>44727</v>
      </c>
      <c r="I103" s="1122">
        <f t="shared" si="47"/>
        <v>44713</v>
      </c>
      <c r="J103" s="1250">
        <f t="shared" si="48"/>
        <v>44714</v>
      </c>
      <c r="K103" s="1250">
        <f t="shared" si="49"/>
        <v>44708</v>
      </c>
      <c r="L103" s="1250">
        <f t="shared" si="50"/>
        <v>44708</v>
      </c>
    </row>
    <row r="104" spans="1:12" s="14" customFormat="1" ht="20.100000000000001" hidden="1" customHeight="1">
      <c r="A104" s="3425"/>
      <c r="B104" s="1431" t="s">
        <v>2151</v>
      </c>
      <c r="C104" s="1291" t="s">
        <v>5476</v>
      </c>
      <c r="D104" s="1375">
        <f t="shared" si="51"/>
        <v>44720</v>
      </c>
      <c r="E104" s="1375"/>
      <c r="F104" s="1375">
        <f t="shared" si="52"/>
        <v>44725</v>
      </c>
      <c r="G104" s="1375">
        <f t="shared" si="53"/>
        <v>44731</v>
      </c>
      <c r="H104" s="1375">
        <f t="shared" si="54"/>
        <v>44734</v>
      </c>
      <c r="I104" s="1122">
        <f t="shared" si="47"/>
        <v>44720</v>
      </c>
      <c r="J104" s="1250">
        <f t="shared" si="48"/>
        <v>44721</v>
      </c>
      <c r="K104" s="1250">
        <f t="shared" si="49"/>
        <v>44715</v>
      </c>
      <c r="L104" s="1250">
        <f t="shared" si="50"/>
        <v>44715</v>
      </c>
    </row>
    <row r="105" spans="1:12" s="14" customFormat="1" ht="20.100000000000001" hidden="1" customHeight="1">
      <c r="A105" s="3425"/>
      <c r="B105" s="1293" t="s">
        <v>2151</v>
      </c>
      <c r="C105" s="1294" t="s">
        <v>5477</v>
      </c>
      <c r="D105" s="1841">
        <f t="shared" si="51"/>
        <v>44727</v>
      </c>
      <c r="E105" s="1841"/>
      <c r="F105" s="1841">
        <f t="shared" si="52"/>
        <v>44732</v>
      </c>
      <c r="G105" s="1841">
        <f t="shared" si="53"/>
        <v>44738</v>
      </c>
      <c r="H105" s="1841">
        <f t="shared" si="54"/>
        <v>44741</v>
      </c>
      <c r="I105" s="1122">
        <f t="shared" si="47"/>
        <v>44727</v>
      </c>
      <c r="J105" s="1250">
        <f t="shared" si="48"/>
        <v>44728</v>
      </c>
      <c r="K105" s="1250">
        <f t="shared" si="49"/>
        <v>44722</v>
      </c>
      <c r="L105" s="1250">
        <f t="shared" si="50"/>
        <v>44722</v>
      </c>
    </row>
    <row r="106" spans="1:12" s="14" customFormat="1" ht="0.75" hidden="1" customHeight="1">
      <c r="A106" s="3425"/>
      <c r="B106" s="1431" t="s">
        <v>2151</v>
      </c>
      <c r="C106" s="1291" t="s">
        <v>5478</v>
      </c>
      <c r="D106" s="1688">
        <f t="shared" si="51"/>
        <v>44734</v>
      </c>
      <c r="E106" s="1688"/>
      <c r="F106" s="1688">
        <f t="shared" si="52"/>
        <v>44739</v>
      </c>
      <c r="G106" s="1688">
        <f t="shared" si="53"/>
        <v>44745</v>
      </c>
      <c r="H106" s="1688">
        <f t="shared" si="54"/>
        <v>44748</v>
      </c>
      <c r="I106" s="1122">
        <f t="shared" si="47"/>
        <v>44734</v>
      </c>
      <c r="J106" s="1250">
        <f t="shared" si="48"/>
        <v>44735</v>
      </c>
      <c r="K106" s="1250">
        <f t="shared" si="49"/>
        <v>44729</v>
      </c>
      <c r="L106" s="1250">
        <f t="shared" si="50"/>
        <v>44729</v>
      </c>
    </row>
    <row r="107" spans="1:12" s="14" customFormat="1" ht="20.100000000000001" hidden="1" customHeight="1" thickBot="1">
      <c r="A107" s="3425"/>
      <c r="B107" s="1298" t="s">
        <v>4137</v>
      </c>
      <c r="C107" s="1291" t="s">
        <v>5479</v>
      </c>
      <c r="D107" s="1688">
        <v>44753</v>
      </c>
      <c r="E107" s="1688"/>
      <c r="F107" s="1847" t="s">
        <v>2159</v>
      </c>
      <c r="G107" s="1688">
        <v>44764</v>
      </c>
      <c r="H107" s="1688">
        <v>44767</v>
      </c>
      <c r="I107" s="1122">
        <v>44748</v>
      </c>
      <c r="J107" s="1250">
        <v>44749</v>
      </c>
      <c r="K107" s="1250">
        <v>44743</v>
      </c>
      <c r="L107" s="1250">
        <v>44743</v>
      </c>
    </row>
    <row r="108" spans="1:12" s="14" customFormat="1" ht="20.100000000000001" hidden="1" customHeight="1">
      <c r="A108" s="3425"/>
      <c r="B108" s="1431" t="s">
        <v>2151</v>
      </c>
      <c r="C108" s="1291" t="s">
        <v>5480</v>
      </c>
      <c r="D108" s="1877">
        <v>44762</v>
      </c>
      <c r="E108" s="1877"/>
      <c r="F108" s="1877">
        <v>44767</v>
      </c>
      <c r="G108" s="1877">
        <v>44773</v>
      </c>
      <c r="H108" s="1877">
        <v>44776</v>
      </c>
      <c r="I108" s="1122">
        <v>44762</v>
      </c>
      <c r="J108" s="1250">
        <v>44763</v>
      </c>
      <c r="K108" s="1250">
        <v>44757</v>
      </c>
      <c r="L108" s="1250">
        <v>44757</v>
      </c>
    </row>
    <row r="109" spans="1:12" s="14" customFormat="1" ht="20.100000000000001" hidden="1" customHeight="1" thickBot="1">
      <c r="A109" s="3425"/>
      <c r="B109" s="1300" t="s">
        <v>2151</v>
      </c>
      <c r="C109" s="1289" t="s">
        <v>5481</v>
      </c>
      <c r="D109" s="1878">
        <v>44769</v>
      </c>
      <c r="E109" s="1878"/>
      <c r="F109" s="1878">
        <v>44774</v>
      </c>
      <c r="G109" s="1878">
        <v>44780</v>
      </c>
      <c r="H109" s="1878">
        <v>44783</v>
      </c>
      <c r="I109" s="1122">
        <v>44769</v>
      </c>
      <c r="J109" s="1250">
        <v>44770</v>
      </c>
      <c r="K109" s="1250">
        <v>44764</v>
      </c>
      <c r="L109" s="1250">
        <v>44764</v>
      </c>
    </row>
    <row r="110" spans="1:12" s="14" customFormat="1" ht="20.100000000000001" hidden="1" customHeight="1" thickTop="1">
      <c r="A110" s="3425"/>
      <c r="B110" s="1431" t="s">
        <v>2151</v>
      </c>
      <c r="C110" s="1291" t="s">
        <v>5482</v>
      </c>
      <c r="D110" s="1375">
        <v>44776</v>
      </c>
      <c r="E110" s="1375"/>
      <c r="F110" s="1375">
        <v>44781</v>
      </c>
      <c r="G110" s="1375">
        <v>44787</v>
      </c>
      <c r="H110" s="1375">
        <v>44790</v>
      </c>
      <c r="I110" s="1122">
        <v>44776</v>
      </c>
      <c r="J110" s="1250">
        <v>44777</v>
      </c>
      <c r="K110" s="1250">
        <v>44771</v>
      </c>
      <c r="L110" s="1250">
        <v>44771</v>
      </c>
    </row>
    <row r="111" spans="1:12" s="14" customFormat="1" ht="20.100000000000001" hidden="1" customHeight="1">
      <c r="A111" s="3425"/>
      <c r="B111" s="1431" t="s">
        <v>2151</v>
      </c>
      <c r="C111" s="1294" t="s">
        <v>5483</v>
      </c>
      <c r="D111" s="1841">
        <v>44783</v>
      </c>
      <c r="E111" s="1841"/>
      <c r="F111" s="1841">
        <v>44788</v>
      </c>
      <c r="G111" s="1841">
        <v>44794</v>
      </c>
      <c r="H111" s="1841">
        <v>44797</v>
      </c>
      <c r="I111" s="1122">
        <v>44783</v>
      </c>
      <c r="J111" s="1250">
        <v>44784</v>
      </c>
      <c r="K111" s="1250">
        <v>44778</v>
      </c>
      <c r="L111" s="1250">
        <v>44778</v>
      </c>
    </row>
    <row r="112" spans="1:12" s="14" customFormat="1" ht="20.100000000000001" hidden="1" customHeight="1">
      <c r="A112" s="3425"/>
      <c r="B112" s="1431" t="s">
        <v>2151</v>
      </c>
      <c r="C112" s="1291" t="s">
        <v>5484</v>
      </c>
      <c r="D112" s="1375">
        <v>44790</v>
      </c>
      <c r="E112" s="1375"/>
      <c r="F112" s="1375">
        <v>44795</v>
      </c>
      <c r="G112" s="1375">
        <v>44801</v>
      </c>
      <c r="H112" s="1375">
        <v>44804</v>
      </c>
      <c r="I112" s="1122">
        <v>44790</v>
      </c>
      <c r="J112" s="1250">
        <v>44791</v>
      </c>
      <c r="K112" s="1250">
        <v>44785</v>
      </c>
      <c r="L112" s="1250">
        <v>44785</v>
      </c>
    </row>
    <row r="113" spans="1:12" s="14" customFormat="1" ht="20.100000000000001" hidden="1" customHeight="1">
      <c r="A113" s="3425"/>
      <c r="B113" s="1431" t="s">
        <v>2151</v>
      </c>
      <c r="C113" s="1291" t="s">
        <v>5485</v>
      </c>
      <c r="D113" s="1375">
        <v>44797</v>
      </c>
      <c r="E113" s="1375"/>
      <c r="F113" s="1375">
        <v>44802</v>
      </c>
      <c r="G113" s="1375">
        <v>44808</v>
      </c>
      <c r="H113" s="1375">
        <v>44811</v>
      </c>
      <c r="I113" s="1122">
        <v>44797</v>
      </c>
      <c r="J113" s="1250">
        <v>44798</v>
      </c>
      <c r="K113" s="1250">
        <v>44792</v>
      </c>
      <c r="L113" s="1250">
        <v>44792</v>
      </c>
    </row>
    <row r="114" spans="1:12" s="14" customFormat="1" ht="20.100000000000001" hidden="1" customHeight="1" thickBot="1">
      <c r="A114" s="3425"/>
      <c r="B114" s="1917" t="s">
        <v>2151</v>
      </c>
      <c r="C114" s="1336" t="s">
        <v>5486</v>
      </c>
      <c r="D114" s="1847">
        <v>44804</v>
      </c>
      <c r="E114" s="1847"/>
      <c r="F114" s="1847">
        <v>44809</v>
      </c>
      <c r="G114" s="1847">
        <v>44815</v>
      </c>
      <c r="H114" s="1847">
        <v>44818</v>
      </c>
      <c r="I114" s="1122">
        <v>44804</v>
      </c>
      <c r="J114" s="1250">
        <v>44805</v>
      </c>
      <c r="K114" s="1250">
        <v>44799</v>
      </c>
      <c r="L114" s="1250">
        <v>44799</v>
      </c>
    </row>
    <row r="115" spans="1:12" s="14" customFormat="1" ht="20.100000000000001" hidden="1" customHeight="1">
      <c r="A115" s="3425"/>
      <c r="B115" s="1431" t="s">
        <v>2151</v>
      </c>
      <c r="C115" s="1291" t="s">
        <v>5487</v>
      </c>
      <c r="D115" s="1375">
        <v>44811</v>
      </c>
      <c r="E115" s="1375"/>
      <c r="F115" s="1375">
        <v>44816</v>
      </c>
      <c r="G115" s="1375">
        <v>44822</v>
      </c>
      <c r="H115" s="1375">
        <v>44825</v>
      </c>
      <c r="I115" s="1122">
        <v>44811</v>
      </c>
      <c r="J115" s="1250">
        <v>44812</v>
      </c>
      <c r="K115" s="1250">
        <v>44806</v>
      </c>
      <c r="L115" s="1250">
        <v>44806</v>
      </c>
    </row>
    <row r="116" spans="1:12" s="14" customFormat="1" ht="20.100000000000001" hidden="1" customHeight="1">
      <c r="A116" s="3425"/>
      <c r="B116" s="1431" t="s">
        <v>2151</v>
      </c>
      <c r="C116" s="1291" t="s">
        <v>5488</v>
      </c>
      <c r="D116" s="1375">
        <v>44818</v>
      </c>
      <c r="E116" s="1375"/>
      <c r="F116" s="1375">
        <v>44823</v>
      </c>
      <c r="G116" s="1375">
        <v>44829</v>
      </c>
      <c r="H116" s="1375">
        <v>44832</v>
      </c>
      <c r="I116" s="1122">
        <v>44818</v>
      </c>
      <c r="J116" s="1250">
        <v>44819</v>
      </c>
      <c r="K116" s="1250">
        <v>44813</v>
      </c>
      <c r="L116" s="1250">
        <v>44813</v>
      </c>
    </row>
    <row r="117" spans="1:12" s="14" customFormat="1" ht="20.100000000000001" hidden="1" customHeight="1">
      <c r="A117" s="3425"/>
      <c r="B117" s="1431" t="s">
        <v>2151</v>
      </c>
      <c r="C117" s="1294" t="s">
        <v>5489</v>
      </c>
      <c r="D117" s="1841">
        <v>44825</v>
      </c>
      <c r="E117" s="1841"/>
      <c r="F117" s="1841">
        <v>44830</v>
      </c>
      <c r="G117" s="1841">
        <v>44836</v>
      </c>
      <c r="H117" s="1841">
        <v>44839</v>
      </c>
      <c r="I117" s="1122">
        <v>44825</v>
      </c>
      <c r="J117" s="1250">
        <v>44826</v>
      </c>
      <c r="K117" s="1250">
        <v>44820</v>
      </c>
      <c r="L117" s="1250">
        <v>44820</v>
      </c>
    </row>
    <row r="118" spans="1:12" s="14" customFormat="1" ht="20.100000000000001" hidden="1" customHeight="1" thickBot="1">
      <c r="A118" s="3425"/>
      <c r="B118" s="1431" t="s">
        <v>2151</v>
      </c>
      <c r="C118" s="1336" t="s">
        <v>5490</v>
      </c>
      <c r="D118" s="1847">
        <v>44832</v>
      </c>
      <c r="E118" s="1847"/>
      <c r="F118" s="1847">
        <v>44837</v>
      </c>
      <c r="G118" s="1847">
        <v>44843</v>
      </c>
      <c r="H118" s="1847">
        <v>44846</v>
      </c>
      <c r="I118" s="1122">
        <v>44832</v>
      </c>
      <c r="J118" s="1250">
        <v>44833</v>
      </c>
      <c r="K118" s="1250">
        <v>44827</v>
      </c>
      <c r="L118" s="1250">
        <v>44827</v>
      </c>
    </row>
    <row r="119" spans="1:12" s="14" customFormat="1" ht="20.100000000000001" hidden="1" customHeight="1" thickTop="1">
      <c r="A119" s="3425"/>
      <c r="B119" s="1431" t="s">
        <v>2151</v>
      </c>
      <c r="C119" s="1291" t="s">
        <v>5491</v>
      </c>
      <c r="D119" s="1946">
        <v>44839</v>
      </c>
      <c r="E119" s="1946"/>
      <c r="F119" s="1946">
        <f t="shared" ref="F119:F120" si="55">D119+5</f>
        <v>44844</v>
      </c>
      <c r="G119" s="1946">
        <f t="shared" ref="G119:G120" si="56">D119+11</f>
        <v>44850</v>
      </c>
      <c r="H119" s="1946">
        <f t="shared" ref="H119:H120" si="57">D119+14</f>
        <v>44853</v>
      </c>
      <c r="I119" s="1122">
        <f t="shared" si="47"/>
        <v>44839</v>
      </c>
      <c r="J119" s="1250">
        <f t="shared" ref="J119:J122" si="58">I119+1</f>
        <v>44840</v>
      </c>
      <c r="K119" s="1250">
        <f t="shared" ref="K119:K122" si="59">J119-6</f>
        <v>44834</v>
      </c>
      <c r="L119" s="1250">
        <f t="shared" ref="L119:L122" si="60">K119</f>
        <v>44834</v>
      </c>
    </row>
    <row r="120" spans="1:12" s="14" customFormat="1" ht="20.100000000000001" hidden="1" customHeight="1">
      <c r="A120" s="3425"/>
      <c r="B120" s="1431" t="s">
        <v>2151</v>
      </c>
      <c r="C120" s="1291" t="s">
        <v>5492</v>
      </c>
      <c r="D120" s="1946">
        <v>44846</v>
      </c>
      <c r="E120" s="1946"/>
      <c r="F120" s="1946">
        <f t="shared" si="55"/>
        <v>44851</v>
      </c>
      <c r="G120" s="1946">
        <f t="shared" si="56"/>
        <v>44857</v>
      </c>
      <c r="H120" s="1946">
        <f t="shared" si="57"/>
        <v>44860</v>
      </c>
      <c r="I120" s="1122">
        <f t="shared" si="47"/>
        <v>44846</v>
      </c>
      <c r="J120" s="1250">
        <f t="shared" si="58"/>
        <v>44847</v>
      </c>
      <c r="K120" s="1250">
        <f t="shared" si="59"/>
        <v>44841</v>
      </c>
      <c r="L120" s="1250">
        <f t="shared" si="60"/>
        <v>44841</v>
      </c>
    </row>
    <row r="121" spans="1:12" s="14" customFormat="1" ht="20.100000000000001" hidden="1" customHeight="1">
      <c r="A121" s="3425"/>
      <c r="B121" s="1431" t="s">
        <v>2151</v>
      </c>
      <c r="C121" s="1294" t="s">
        <v>5493</v>
      </c>
      <c r="D121" s="1946">
        <v>44846</v>
      </c>
      <c r="E121" s="1946"/>
      <c r="F121" s="1946">
        <f t="shared" ref="F121:F127" si="61">D121+5</f>
        <v>44851</v>
      </c>
      <c r="G121" s="1946">
        <f t="shared" ref="G121:G127" si="62">D121+11</f>
        <v>44857</v>
      </c>
      <c r="H121" s="1946">
        <f t="shared" ref="H121:H127" si="63">D121+14</f>
        <v>44860</v>
      </c>
      <c r="I121" s="1122">
        <f t="shared" si="47"/>
        <v>44853</v>
      </c>
      <c r="J121" s="1250">
        <f t="shared" si="58"/>
        <v>44854</v>
      </c>
      <c r="K121" s="1250">
        <f t="shared" si="59"/>
        <v>44848</v>
      </c>
      <c r="L121" s="1250">
        <f t="shared" si="60"/>
        <v>44848</v>
      </c>
    </row>
    <row r="122" spans="1:12" s="14" customFormat="1" ht="20.100000000000001" hidden="1" customHeight="1" thickBot="1">
      <c r="A122" s="3425"/>
      <c r="B122" s="1431" t="s">
        <v>2151</v>
      </c>
      <c r="C122" s="1336" t="s">
        <v>5494</v>
      </c>
      <c r="D122" s="1946">
        <v>44846</v>
      </c>
      <c r="E122" s="1946"/>
      <c r="F122" s="1946">
        <f t="shared" si="61"/>
        <v>44851</v>
      </c>
      <c r="G122" s="1946">
        <f t="shared" si="62"/>
        <v>44857</v>
      </c>
      <c r="H122" s="1946">
        <f t="shared" si="63"/>
        <v>44860</v>
      </c>
      <c r="I122" s="1122">
        <f t="shared" si="47"/>
        <v>44860</v>
      </c>
      <c r="J122" s="1250">
        <f t="shared" si="58"/>
        <v>44861</v>
      </c>
      <c r="K122" s="1250">
        <f t="shared" si="59"/>
        <v>44855</v>
      </c>
      <c r="L122" s="1250">
        <f t="shared" si="60"/>
        <v>44855</v>
      </c>
    </row>
    <row r="123" spans="1:12" s="14" customFormat="1" ht="20.100000000000001" hidden="1" customHeight="1" thickTop="1">
      <c r="A123" s="3425"/>
      <c r="B123" s="1431" t="s">
        <v>2151</v>
      </c>
      <c r="C123" s="1291" t="s">
        <v>5495</v>
      </c>
      <c r="D123" s="1946">
        <v>44846</v>
      </c>
      <c r="E123" s="1946"/>
      <c r="F123" s="1946">
        <f t="shared" si="61"/>
        <v>44851</v>
      </c>
      <c r="G123" s="1946">
        <f t="shared" si="62"/>
        <v>44857</v>
      </c>
      <c r="H123" s="1946">
        <f t="shared" si="63"/>
        <v>44860</v>
      </c>
      <c r="I123" s="1122">
        <f t="shared" si="47"/>
        <v>44867</v>
      </c>
      <c r="J123" s="1250">
        <f t="shared" ref="J123:J129" si="64">I123+1</f>
        <v>44868</v>
      </c>
      <c r="K123" s="1250">
        <f t="shared" ref="K123:K129" si="65">J123-6</f>
        <v>44862</v>
      </c>
      <c r="L123" s="1250">
        <f t="shared" ref="L123:L129" si="66">K123</f>
        <v>44862</v>
      </c>
    </row>
    <row r="124" spans="1:12" s="14" customFormat="1" ht="20.100000000000001" hidden="1" customHeight="1">
      <c r="A124" s="3425"/>
      <c r="B124" s="1431" t="s">
        <v>2151</v>
      </c>
      <c r="C124" s="1291" t="s">
        <v>5496</v>
      </c>
      <c r="D124" s="1946">
        <v>44846</v>
      </c>
      <c r="E124" s="1946"/>
      <c r="F124" s="1946">
        <f t="shared" si="61"/>
        <v>44851</v>
      </c>
      <c r="G124" s="1946">
        <f t="shared" si="62"/>
        <v>44857</v>
      </c>
      <c r="H124" s="1946">
        <f t="shared" si="63"/>
        <v>44860</v>
      </c>
      <c r="I124" s="1122">
        <f t="shared" si="47"/>
        <v>44874</v>
      </c>
      <c r="J124" s="1250">
        <f t="shared" si="64"/>
        <v>44875</v>
      </c>
      <c r="K124" s="1250">
        <f t="shared" si="65"/>
        <v>44869</v>
      </c>
      <c r="L124" s="1250">
        <f t="shared" si="66"/>
        <v>44869</v>
      </c>
    </row>
    <row r="125" spans="1:12" s="14" customFormat="1" ht="20.100000000000001" hidden="1" customHeight="1">
      <c r="A125" s="3425"/>
      <c r="B125" s="1431" t="s">
        <v>2151</v>
      </c>
      <c r="C125" s="1294" t="s">
        <v>5497</v>
      </c>
      <c r="D125" s="1946">
        <v>44846</v>
      </c>
      <c r="E125" s="1946"/>
      <c r="F125" s="1946">
        <f t="shared" si="61"/>
        <v>44851</v>
      </c>
      <c r="G125" s="1946">
        <f t="shared" si="62"/>
        <v>44857</v>
      </c>
      <c r="H125" s="1946">
        <f t="shared" si="63"/>
        <v>44860</v>
      </c>
      <c r="I125" s="1122">
        <f t="shared" si="47"/>
        <v>44881</v>
      </c>
      <c r="J125" s="1250">
        <f t="shared" si="64"/>
        <v>44882</v>
      </c>
      <c r="K125" s="1250">
        <f t="shared" si="65"/>
        <v>44876</v>
      </c>
      <c r="L125" s="1250">
        <f t="shared" si="66"/>
        <v>44876</v>
      </c>
    </row>
    <row r="126" spans="1:12" s="14" customFormat="1" ht="20.100000000000001" hidden="1" customHeight="1">
      <c r="A126" s="3425"/>
      <c r="B126" s="1431" t="s">
        <v>2151</v>
      </c>
      <c r="C126" s="1291" t="s">
        <v>5498</v>
      </c>
      <c r="D126" s="1946">
        <v>44846</v>
      </c>
      <c r="E126" s="1946"/>
      <c r="F126" s="1946">
        <f t="shared" si="61"/>
        <v>44851</v>
      </c>
      <c r="G126" s="1946">
        <f t="shared" si="62"/>
        <v>44857</v>
      </c>
      <c r="H126" s="1946">
        <f t="shared" si="63"/>
        <v>44860</v>
      </c>
      <c r="I126" s="1122">
        <f t="shared" si="47"/>
        <v>44888</v>
      </c>
      <c r="J126" s="1250">
        <f t="shared" si="64"/>
        <v>44889</v>
      </c>
      <c r="K126" s="1250">
        <f t="shared" si="65"/>
        <v>44883</v>
      </c>
      <c r="L126" s="1250">
        <f t="shared" si="66"/>
        <v>44883</v>
      </c>
    </row>
    <row r="127" spans="1:12" s="14" customFormat="1" ht="20.100000000000001" hidden="1" customHeight="1">
      <c r="A127" s="3425"/>
      <c r="B127" s="1460" t="s">
        <v>2151</v>
      </c>
      <c r="C127" s="1759" t="s">
        <v>5499</v>
      </c>
      <c r="D127" s="1989">
        <v>44846</v>
      </c>
      <c r="E127" s="1989"/>
      <c r="F127" s="1989">
        <f t="shared" si="61"/>
        <v>44851</v>
      </c>
      <c r="G127" s="1989">
        <f t="shared" si="62"/>
        <v>44857</v>
      </c>
      <c r="H127" s="1989">
        <f t="shared" si="63"/>
        <v>44860</v>
      </c>
      <c r="I127" s="1122">
        <f t="shared" si="47"/>
        <v>44895</v>
      </c>
      <c r="J127" s="1250">
        <f t="shared" si="64"/>
        <v>44896</v>
      </c>
      <c r="K127" s="1250">
        <f t="shared" si="65"/>
        <v>44890</v>
      </c>
      <c r="L127" s="1250">
        <f t="shared" si="66"/>
        <v>44890</v>
      </c>
    </row>
    <row r="128" spans="1:12" s="14" customFormat="1" ht="20.100000000000001" hidden="1" customHeight="1">
      <c r="A128" s="3425"/>
      <c r="B128" s="1460" t="s">
        <v>2151</v>
      </c>
      <c r="C128" s="1294" t="s">
        <v>5500</v>
      </c>
      <c r="D128" s="1392">
        <f t="shared" si="51"/>
        <v>44853</v>
      </c>
      <c r="E128" s="1392"/>
      <c r="F128" s="1392">
        <f t="shared" ref="F128:F129" si="67">D128+5</f>
        <v>44858</v>
      </c>
      <c r="G128" s="1392">
        <f t="shared" ref="G128:G129" si="68">D128+11</f>
        <v>44864</v>
      </c>
      <c r="H128" s="1392">
        <f t="shared" ref="H128:H129" si="69">D128+14</f>
        <v>44867</v>
      </c>
      <c r="I128" s="1122">
        <f t="shared" si="47"/>
        <v>44902</v>
      </c>
      <c r="J128" s="1250">
        <f t="shared" si="64"/>
        <v>44903</v>
      </c>
      <c r="K128" s="1250">
        <f t="shared" si="65"/>
        <v>44897</v>
      </c>
      <c r="L128" s="1250">
        <f t="shared" si="66"/>
        <v>44897</v>
      </c>
    </row>
    <row r="129" spans="1:12" s="14" customFormat="1" ht="20.100000000000001" hidden="1" customHeight="1" thickBot="1">
      <c r="A129" s="3425"/>
      <c r="B129" s="1460" t="s">
        <v>2151</v>
      </c>
      <c r="C129" s="1336" t="s">
        <v>5501</v>
      </c>
      <c r="D129" s="1990">
        <f t="shared" si="51"/>
        <v>44860</v>
      </c>
      <c r="E129" s="1990"/>
      <c r="F129" s="1990">
        <f t="shared" si="67"/>
        <v>44865</v>
      </c>
      <c r="G129" s="1990">
        <f t="shared" si="68"/>
        <v>44871</v>
      </c>
      <c r="H129" s="1990">
        <f t="shared" si="69"/>
        <v>44874</v>
      </c>
      <c r="I129" s="1122">
        <f t="shared" si="47"/>
        <v>44909</v>
      </c>
      <c r="J129" s="1250">
        <f t="shared" si="64"/>
        <v>44910</v>
      </c>
      <c r="K129" s="1250">
        <f t="shared" si="65"/>
        <v>44904</v>
      </c>
      <c r="L129" s="1250">
        <f t="shared" si="66"/>
        <v>44904</v>
      </c>
    </row>
    <row r="130" spans="1:12" s="14" customFormat="1" ht="20.100000000000001" hidden="1" customHeight="1" thickTop="1">
      <c r="A130" s="3425"/>
      <c r="B130" s="1460" t="s">
        <v>2151</v>
      </c>
      <c r="C130" s="1291" t="s">
        <v>5502</v>
      </c>
      <c r="D130" s="1688">
        <f>D129+7</f>
        <v>44867</v>
      </c>
      <c r="E130" s="1688"/>
      <c r="F130" s="1688">
        <f>D130+5</f>
        <v>44872</v>
      </c>
      <c r="G130" s="1688">
        <f>D130+11</f>
        <v>44878</v>
      </c>
      <c r="H130" s="1688">
        <f>D130+14</f>
        <v>44881</v>
      </c>
      <c r="I130" s="1122">
        <f>I129+7</f>
        <v>44916</v>
      </c>
      <c r="J130" s="1250">
        <f>I130+1</f>
        <v>44917</v>
      </c>
      <c r="K130" s="1250">
        <f>J130-6</f>
        <v>44911</v>
      </c>
      <c r="L130" s="1250">
        <f>K130</f>
        <v>44911</v>
      </c>
    </row>
    <row r="131" spans="1:12" s="14" customFormat="1" ht="24" customHeight="1">
      <c r="A131" s="3425"/>
      <c r="B131" s="1282"/>
      <c r="C131" s="1283"/>
      <c r="D131" s="3242" t="s">
        <v>1985</v>
      </c>
      <c r="E131" s="1284" t="s">
        <v>287</v>
      </c>
      <c r="F131" s="1284" t="s">
        <v>333</v>
      </c>
      <c r="G131" s="1284" t="s">
        <v>1092</v>
      </c>
      <c r="H131" s="1153"/>
      <c r="I131" s="1153"/>
    </row>
    <row r="132" spans="1:12" s="14" customFormat="1" ht="20.100000000000001" customHeight="1" thickBot="1">
      <c r="A132" s="3425"/>
      <c r="B132" s="1285"/>
      <c r="C132" s="3240" t="s">
        <v>4349</v>
      </c>
      <c r="D132" s="2331" t="s">
        <v>3137</v>
      </c>
      <c r="E132" s="3241" t="s">
        <v>5407</v>
      </c>
      <c r="F132" s="3039" t="s">
        <v>3124</v>
      </c>
      <c r="G132" s="3039" t="s">
        <v>3125</v>
      </c>
      <c r="H132" s="1247" t="s">
        <v>4294</v>
      </c>
      <c r="I132" s="2165" t="s">
        <v>2001</v>
      </c>
      <c r="J132" s="1248" t="s">
        <v>3853</v>
      </c>
      <c r="K132" s="1248" t="s">
        <v>3854</v>
      </c>
    </row>
    <row r="133" spans="1:12" s="14" customFormat="1" ht="20.100000000000001" hidden="1" customHeight="1" thickTop="1">
      <c r="A133" s="3426" t="s">
        <v>5503</v>
      </c>
      <c r="B133" s="1431" t="s">
        <v>2151</v>
      </c>
      <c r="C133" s="1291" t="s">
        <v>5504</v>
      </c>
      <c r="D133" s="1688">
        <v>45367</v>
      </c>
      <c r="E133" s="1688">
        <v>45372</v>
      </c>
      <c r="F133" s="1688">
        <v>45382</v>
      </c>
      <c r="G133" s="1688">
        <v>45386</v>
      </c>
      <c r="H133" s="3257">
        <v>45367</v>
      </c>
      <c r="I133" s="3258">
        <v>45368</v>
      </c>
      <c r="J133" s="3258">
        <v>45361</v>
      </c>
      <c r="K133" s="3258">
        <v>45362</v>
      </c>
    </row>
    <row r="134" spans="1:12" s="14" customFormat="1" ht="20.100000000000001" hidden="1" customHeight="1" thickBot="1">
      <c r="A134" s="3426" t="s">
        <v>5505</v>
      </c>
      <c r="B134" s="3243" t="s">
        <v>5506</v>
      </c>
      <c r="C134" s="1289" t="s">
        <v>5507</v>
      </c>
      <c r="D134" s="3310">
        <v>45385</v>
      </c>
      <c r="E134" s="3420" t="s">
        <v>2159</v>
      </c>
      <c r="F134" s="3246">
        <v>45400</v>
      </c>
      <c r="G134" s="3246">
        <v>45404</v>
      </c>
      <c r="H134" s="1122">
        <v>45381</v>
      </c>
      <c r="I134" s="1250">
        <v>45382</v>
      </c>
      <c r="J134" s="1250">
        <v>45375</v>
      </c>
      <c r="K134" s="1250">
        <v>45376</v>
      </c>
    </row>
    <row r="135" spans="1:12" s="14" customFormat="1" ht="20.100000000000001" hidden="1" customHeight="1" thickTop="1">
      <c r="A135" s="3426" t="s">
        <v>5508</v>
      </c>
      <c r="B135" s="1431" t="s">
        <v>2151</v>
      </c>
      <c r="C135" s="1291" t="s">
        <v>5509</v>
      </c>
      <c r="D135" s="1688">
        <v>45392</v>
      </c>
      <c r="E135" s="1688">
        <v>45397</v>
      </c>
      <c r="F135" s="1688">
        <v>45407</v>
      </c>
      <c r="G135" s="1688">
        <v>45411</v>
      </c>
      <c r="H135" s="1122">
        <v>45388</v>
      </c>
      <c r="I135" s="1250">
        <v>45389</v>
      </c>
      <c r="J135" s="1250">
        <v>45382</v>
      </c>
      <c r="K135" s="1250">
        <v>45383</v>
      </c>
    </row>
    <row r="136" spans="1:12" s="14" customFormat="1" ht="20.100000000000001" hidden="1" customHeight="1" thickTop="1">
      <c r="A136" s="3426" t="s">
        <v>5503</v>
      </c>
      <c r="B136" s="1431" t="s">
        <v>2151</v>
      </c>
      <c r="C136" s="1759" t="s">
        <v>5510</v>
      </c>
      <c r="D136" s="3418">
        <v>45407</v>
      </c>
      <c r="E136" s="1392">
        <v>45412</v>
      </c>
      <c r="F136" s="3419">
        <v>45422</v>
      </c>
      <c r="G136" s="3297">
        <v>45426</v>
      </c>
      <c r="H136" s="1122" t="e">
        <f>#REF!+7</f>
        <v>#REF!</v>
      </c>
      <c r="I136" s="1250" t="e">
        <f t="shared" ref="I136:I142" si="70">H136+1</f>
        <v>#REF!</v>
      </c>
      <c r="J136" s="1250" t="e">
        <f t="shared" ref="J136:J142" si="71">H136-6</f>
        <v>#REF!</v>
      </c>
      <c r="K136" s="1250" t="e">
        <f t="shared" ref="K136:K142" si="72">J136+1</f>
        <v>#REF!</v>
      </c>
    </row>
    <row r="137" spans="1:12" s="14" customFormat="1" ht="20.100000000000001" hidden="1" customHeight="1" thickBot="1">
      <c r="A137" s="3426" t="s">
        <v>5511</v>
      </c>
      <c r="B137" s="3295" t="s">
        <v>5506</v>
      </c>
      <c r="C137" s="1289" t="s">
        <v>5512</v>
      </c>
      <c r="D137" s="3296">
        <v>45409</v>
      </c>
      <c r="E137" s="3420" t="s">
        <v>2159</v>
      </c>
      <c r="F137" s="3246">
        <v>45424</v>
      </c>
      <c r="G137" s="3246">
        <v>45428</v>
      </c>
      <c r="H137" s="1122" t="e">
        <f t="shared" ref="H137:H142" si="73">H136+7</f>
        <v>#REF!</v>
      </c>
      <c r="I137" s="1250" t="e">
        <f t="shared" si="70"/>
        <v>#REF!</v>
      </c>
      <c r="J137" s="1250" t="e">
        <f t="shared" si="71"/>
        <v>#REF!</v>
      </c>
      <c r="K137" s="1250" t="e">
        <f t="shared" si="72"/>
        <v>#REF!</v>
      </c>
    </row>
    <row r="138" spans="1:12" s="14" customFormat="1" ht="20.100000000000001" hidden="1" customHeight="1" thickTop="1">
      <c r="A138" s="3426" t="s">
        <v>5513</v>
      </c>
      <c r="B138" s="1298" t="s">
        <v>5514</v>
      </c>
      <c r="C138" s="1291" t="s">
        <v>5515</v>
      </c>
      <c r="D138" s="1281">
        <v>45428</v>
      </c>
      <c r="E138" s="3420" t="s">
        <v>2159</v>
      </c>
      <c r="F138" s="1278">
        <v>45443</v>
      </c>
      <c r="G138" s="1278">
        <v>45447</v>
      </c>
      <c r="H138" s="1122" t="e">
        <f>#REF!+7</f>
        <v>#REF!</v>
      </c>
      <c r="I138" s="1250" t="e">
        <f t="shared" si="70"/>
        <v>#REF!</v>
      </c>
      <c r="J138" s="1250" t="e">
        <f t="shared" si="71"/>
        <v>#REF!</v>
      </c>
      <c r="K138" s="1250" t="e">
        <f t="shared" si="72"/>
        <v>#REF!</v>
      </c>
    </row>
    <row r="139" spans="1:12" s="14" customFormat="1" ht="20.100000000000001" hidden="1" customHeight="1">
      <c r="A139" s="3426" t="s">
        <v>5516</v>
      </c>
      <c r="B139" s="1431" t="s">
        <v>2151</v>
      </c>
      <c r="C139" s="1759" t="s">
        <v>5517</v>
      </c>
      <c r="D139" s="3297">
        <v>45433</v>
      </c>
      <c r="E139" s="3297">
        <v>45438</v>
      </c>
      <c r="F139" s="3297">
        <v>45448</v>
      </c>
      <c r="G139" s="3297">
        <v>45452</v>
      </c>
      <c r="H139" s="1122" t="e">
        <f t="shared" si="73"/>
        <v>#REF!</v>
      </c>
      <c r="I139" s="1250" t="e">
        <f t="shared" si="70"/>
        <v>#REF!</v>
      </c>
      <c r="J139" s="1250" t="e">
        <f t="shared" si="71"/>
        <v>#REF!</v>
      </c>
      <c r="K139" s="1250" t="e">
        <f t="shared" si="72"/>
        <v>#REF!</v>
      </c>
    </row>
    <row r="140" spans="1:12" s="14" customFormat="1" ht="20.100000000000001" customHeight="1" thickTop="1" thickBot="1">
      <c r="A140" s="3426" t="s">
        <v>5518</v>
      </c>
      <c r="B140" s="3295" t="s">
        <v>2030</v>
      </c>
      <c r="C140" s="1289" t="s">
        <v>5519</v>
      </c>
      <c r="D140" s="3296">
        <v>45437</v>
      </c>
      <c r="E140" s="3246">
        <v>45442</v>
      </c>
      <c r="F140" s="3246">
        <v>45452</v>
      </c>
      <c r="G140" s="3246">
        <v>45456</v>
      </c>
      <c r="H140" s="1122">
        <v>45437</v>
      </c>
      <c r="I140" s="1250">
        <f t="shared" si="70"/>
        <v>45438</v>
      </c>
      <c r="J140" s="1250">
        <f t="shared" si="71"/>
        <v>45431</v>
      </c>
      <c r="K140" s="1250">
        <f t="shared" si="72"/>
        <v>45432</v>
      </c>
    </row>
    <row r="141" spans="1:12" s="14" customFormat="1" ht="20.100000000000001" customHeight="1" thickTop="1">
      <c r="A141" s="3426" t="s">
        <v>5520</v>
      </c>
      <c r="B141" s="1298" t="s">
        <v>5521</v>
      </c>
      <c r="C141" s="1291" t="s">
        <v>5522</v>
      </c>
      <c r="D141" s="1277">
        <v>45444</v>
      </c>
      <c r="E141" s="1278">
        <f t="shared" ref="E141:E145" si="74">D141+5</f>
        <v>45449</v>
      </c>
      <c r="F141" s="1278">
        <f t="shared" ref="F141:F142" si="75">D141+15</f>
        <v>45459</v>
      </c>
      <c r="G141" s="1278">
        <f t="shared" ref="G141:G142" si="76">D141+19</f>
        <v>45463</v>
      </c>
      <c r="H141" s="1122">
        <f t="shared" si="73"/>
        <v>45444</v>
      </c>
      <c r="I141" s="1250">
        <f t="shared" si="70"/>
        <v>45445</v>
      </c>
      <c r="J141" s="1250">
        <f t="shared" si="71"/>
        <v>45438</v>
      </c>
      <c r="K141" s="1250">
        <f t="shared" si="72"/>
        <v>45439</v>
      </c>
    </row>
    <row r="142" spans="1:12" s="14" customFormat="1" ht="20.100000000000001" customHeight="1">
      <c r="A142" s="3426" t="s">
        <v>5514</v>
      </c>
      <c r="B142" s="1298" t="s">
        <v>5523</v>
      </c>
      <c r="C142" s="1291" t="s">
        <v>5524</v>
      </c>
      <c r="D142" s="1277">
        <v>45461</v>
      </c>
      <c r="E142" s="1278">
        <f t="shared" si="74"/>
        <v>45466</v>
      </c>
      <c r="F142" s="1278">
        <f t="shared" si="75"/>
        <v>45476</v>
      </c>
      <c r="G142" s="1278">
        <f t="shared" si="76"/>
        <v>45480</v>
      </c>
      <c r="H142" s="1122">
        <f t="shared" si="73"/>
        <v>45451</v>
      </c>
      <c r="I142" s="1250">
        <f t="shared" si="70"/>
        <v>45452</v>
      </c>
      <c r="J142" s="1250">
        <f t="shared" si="71"/>
        <v>45445</v>
      </c>
      <c r="K142" s="1250">
        <f t="shared" si="72"/>
        <v>45446</v>
      </c>
    </row>
    <row r="143" spans="1:12" s="14" customFormat="1" ht="20.100000000000001" customHeight="1">
      <c r="A143" s="3426"/>
      <c r="B143" s="1298" t="s">
        <v>2282</v>
      </c>
      <c r="C143" s="1291" t="s">
        <v>5525</v>
      </c>
      <c r="D143" s="1277">
        <v>45465</v>
      </c>
      <c r="E143" s="1278">
        <f t="shared" si="74"/>
        <v>45470</v>
      </c>
      <c r="F143" s="1278">
        <f t="shared" ref="F143:F152" si="77">D143+15</f>
        <v>45480</v>
      </c>
      <c r="G143" s="1278">
        <f t="shared" ref="G143:G152" si="78">D143+19</f>
        <v>45484</v>
      </c>
      <c r="H143" s="1122">
        <f t="shared" ref="H143:H152" si="79">H142+7</f>
        <v>45458</v>
      </c>
      <c r="I143" s="1250">
        <f t="shared" ref="I143:I152" si="80">H143+1</f>
        <v>45459</v>
      </c>
      <c r="J143" s="1250">
        <f t="shared" ref="J143:J152" si="81">H143-6</f>
        <v>45452</v>
      </c>
      <c r="K143" s="1250">
        <f t="shared" ref="K143:K152" si="82">J143+1</f>
        <v>45453</v>
      </c>
    </row>
    <row r="144" spans="1:12" s="14" customFormat="1" ht="20.100000000000001" customHeight="1">
      <c r="A144" s="3426" t="s">
        <v>5526</v>
      </c>
      <c r="B144" s="3749" t="s">
        <v>2151</v>
      </c>
      <c r="C144" s="1759" t="s">
        <v>5527</v>
      </c>
      <c r="D144" s="3297">
        <v>45465</v>
      </c>
      <c r="E144" s="3297"/>
      <c r="F144" s="3297"/>
      <c r="G144" s="3297"/>
      <c r="H144" s="1122">
        <f t="shared" si="79"/>
        <v>45465</v>
      </c>
      <c r="I144" s="1250">
        <f t="shared" si="80"/>
        <v>45466</v>
      </c>
      <c r="J144" s="1250">
        <f t="shared" si="81"/>
        <v>45459</v>
      </c>
      <c r="K144" s="1250">
        <f t="shared" si="82"/>
        <v>45460</v>
      </c>
    </row>
    <row r="145" spans="1:230" s="14" customFormat="1" ht="20.100000000000001" customHeight="1" thickBot="1">
      <c r="A145" s="3426" t="s">
        <v>5528</v>
      </c>
      <c r="B145" s="3295" t="s">
        <v>2030</v>
      </c>
      <c r="C145" s="1289" t="s">
        <v>5529</v>
      </c>
      <c r="D145" s="3296">
        <v>45472</v>
      </c>
      <c r="E145" s="3246">
        <f t="shared" si="74"/>
        <v>45477</v>
      </c>
      <c r="F145" s="3246">
        <f t="shared" si="77"/>
        <v>45487</v>
      </c>
      <c r="G145" s="3246">
        <f t="shared" si="78"/>
        <v>45491</v>
      </c>
      <c r="H145" s="1122">
        <f t="shared" si="79"/>
        <v>45472</v>
      </c>
      <c r="I145" s="1250">
        <f t="shared" si="80"/>
        <v>45473</v>
      </c>
      <c r="J145" s="1250">
        <f t="shared" si="81"/>
        <v>45466</v>
      </c>
      <c r="K145" s="1250">
        <f t="shared" si="82"/>
        <v>45467</v>
      </c>
    </row>
    <row r="146" spans="1:230" s="14" customFormat="1" ht="20.100000000000001" customHeight="1" thickTop="1">
      <c r="A146" s="3426"/>
      <c r="B146" s="3836" t="s">
        <v>5503</v>
      </c>
      <c r="C146" s="3837" t="s">
        <v>5530</v>
      </c>
      <c r="D146" s="3838">
        <v>45479</v>
      </c>
      <c r="E146" s="3838">
        <f t="shared" ref="E146:E152" si="83">D146+5</f>
        <v>45484</v>
      </c>
      <c r="F146" s="3838">
        <f t="shared" si="77"/>
        <v>45494</v>
      </c>
      <c r="G146" s="3838">
        <f t="shared" si="78"/>
        <v>45498</v>
      </c>
      <c r="H146" s="1122">
        <f t="shared" si="79"/>
        <v>45479</v>
      </c>
      <c r="I146" s="1250">
        <f t="shared" si="80"/>
        <v>45480</v>
      </c>
      <c r="J146" s="1250">
        <f t="shared" si="81"/>
        <v>45473</v>
      </c>
      <c r="K146" s="1250">
        <f t="shared" si="82"/>
        <v>45474</v>
      </c>
    </row>
    <row r="147" spans="1:230" s="14" customFormat="1" ht="20.100000000000001" customHeight="1">
      <c r="A147" s="3426" t="s">
        <v>5531</v>
      </c>
      <c r="B147" s="3836" t="s">
        <v>4354</v>
      </c>
      <c r="C147" s="3837" t="s">
        <v>5532</v>
      </c>
      <c r="D147" s="3838">
        <v>45486</v>
      </c>
      <c r="E147" s="3838">
        <f t="shared" si="83"/>
        <v>45491</v>
      </c>
      <c r="F147" s="3838">
        <f t="shared" si="77"/>
        <v>45501</v>
      </c>
      <c r="G147" s="3838">
        <f t="shared" si="78"/>
        <v>45505</v>
      </c>
      <c r="H147" s="1122">
        <f t="shared" si="79"/>
        <v>45486</v>
      </c>
      <c r="I147" s="1250">
        <f t="shared" si="80"/>
        <v>45487</v>
      </c>
      <c r="J147" s="1250">
        <f t="shared" si="81"/>
        <v>45480</v>
      </c>
      <c r="K147" s="1250">
        <f t="shared" si="82"/>
        <v>45481</v>
      </c>
    </row>
    <row r="148" spans="1:230" s="14" customFormat="1" ht="20.100000000000001" customHeight="1">
      <c r="A148" s="3426" t="s">
        <v>5526</v>
      </c>
      <c r="B148" s="3839" t="s">
        <v>2282</v>
      </c>
      <c r="C148" s="3840" t="s">
        <v>5533</v>
      </c>
      <c r="D148" s="1459">
        <v>45493</v>
      </c>
      <c r="E148" s="1459">
        <f t="shared" si="83"/>
        <v>45498</v>
      </c>
      <c r="F148" s="1459">
        <f t="shared" si="77"/>
        <v>45508</v>
      </c>
      <c r="G148" s="1459">
        <f t="shared" si="78"/>
        <v>45512</v>
      </c>
      <c r="H148" s="1122">
        <f t="shared" si="79"/>
        <v>45493</v>
      </c>
      <c r="I148" s="1250">
        <f t="shared" si="80"/>
        <v>45494</v>
      </c>
      <c r="J148" s="1250">
        <f t="shared" si="81"/>
        <v>45487</v>
      </c>
      <c r="K148" s="1250">
        <f t="shared" si="82"/>
        <v>45488</v>
      </c>
    </row>
    <row r="149" spans="1:230" s="14" customFormat="1" ht="20.100000000000001" customHeight="1" thickBot="1">
      <c r="A149" s="3426" t="s">
        <v>5534</v>
      </c>
      <c r="B149" s="3841" t="s">
        <v>2030</v>
      </c>
      <c r="C149" s="3842" t="s">
        <v>5535</v>
      </c>
      <c r="D149" s="3843">
        <v>45500</v>
      </c>
      <c r="E149" s="3843">
        <f t="shared" si="83"/>
        <v>45505</v>
      </c>
      <c r="F149" s="3843">
        <f t="shared" si="77"/>
        <v>45515</v>
      </c>
      <c r="G149" s="3843">
        <f t="shared" si="78"/>
        <v>45519</v>
      </c>
      <c r="H149" s="1122">
        <f t="shared" si="79"/>
        <v>45500</v>
      </c>
      <c r="I149" s="1250">
        <f t="shared" si="80"/>
        <v>45501</v>
      </c>
      <c r="J149" s="1250">
        <f t="shared" si="81"/>
        <v>45494</v>
      </c>
      <c r="K149" s="1250">
        <f t="shared" si="82"/>
        <v>45495</v>
      </c>
    </row>
    <row r="150" spans="1:230" s="14" customFormat="1" ht="20.100000000000001" customHeight="1" thickTop="1">
      <c r="A150" s="3426"/>
      <c r="B150" s="3836" t="s">
        <v>1426</v>
      </c>
      <c r="C150" s="3837" t="s">
        <v>5536</v>
      </c>
      <c r="D150" s="3838">
        <f t="shared" ref="D150:D152" si="84">D149+7</f>
        <v>45507</v>
      </c>
      <c r="E150" s="3838">
        <f t="shared" si="83"/>
        <v>45512</v>
      </c>
      <c r="F150" s="3838">
        <f t="shared" si="77"/>
        <v>45522</v>
      </c>
      <c r="G150" s="3838">
        <f t="shared" si="78"/>
        <v>45526</v>
      </c>
      <c r="H150" s="1122">
        <f t="shared" si="79"/>
        <v>45507</v>
      </c>
      <c r="I150" s="1250">
        <f t="shared" si="80"/>
        <v>45508</v>
      </c>
      <c r="J150" s="1250">
        <f t="shared" si="81"/>
        <v>45501</v>
      </c>
      <c r="K150" s="1250">
        <f t="shared" si="82"/>
        <v>45502</v>
      </c>
    </row>
    <row r="151" spans="1:230" s="14" customFormat="1" ht="20.100000000000001" customHeight="1">
      <c r="A151" s="3426" t="s">
        <v>5531</v>
      </c>
      <c r="B151" s="3836" t="s">
        <v>4354</v>
      </c>
      <c r="C151" s="3837" t="s">
        <v>5537</v>
      </c>
      <c r="D151" s="3838">
        <f t="shared" si="84"/>
        <v>45514</v>
      </c>
      <c r="E151" s="3838">
        <f t="shared" si="83"/>
        <v>45519</v>
      </c>
      <c r="F151" s="3838">
        <f t="shared" si="77"/>
        <v>45529</v>
      </c>
      <c r="G151" s="3838">
        <f t="shared" si="78"/>
        <v>45533</v>
      </c>
      <c r="H151" s="1122">
        <f t="shared" si="79"/>
        <v>45514</v>
      </c>
      <c r="I151" s="1250">
        <f t="shared" si="80"/>
        <v>45515</v>
      </c>
      <c r="J151" s="1250">
        <f t="shared" si="81"/>
        <v>45508</v>
      </c>
      <c r="K151" s="1250">
        <f t="shared" si="82"/>
        <v>45509</v>
      </c>
    </row>
    <row r="152" spans="1:230" s="14" customFormat="1" ht="20.100000000000001" customHeight="1">
      <c r="A152" s="3426" t="s">
        <v>5526</v>
      </c>
      <c r="B152" s="3836" t="s">
        <v>2282</v>
      </c>
      <c r="C152" s="3837" t="s">
        <v>5538</v>
      </c>
      <c r="D152" s="3838">
        <f t="shared" si="84"/>
        <v>45521</v>
      </c>
      <c r="E152" s="3838">
        <f t="shared" si="83"/>
        <v>45526</v>
      </c>
      <c r="F152" s="3838">
        <f t="shared" si="77"/>
        <v>45536</v>
      </c>
      <c r="G152" s="3838">
        <f t="shared" si="78"/>
        <v>45540</v>
      </c>
      <c r="H152" s="1122">
        <f t="shared" si="79"/>
        <v>45521</v>
      </c>
      <c r="I152" s="1250">
        <f t="shared" si="80"/>
        <v>45522</v>
      </c>
      <c r="J152" s="1250">
        <f t="shared" si="81"/>
        <v>45515</v>
      </c>
      <c r="K152" s="1250">
        <f t="shared" si="82"/>
        <v>45516</v>
      </c>
    </row>
    <row r="153" spans="1:230" s="14" customFormat="1" ht="20.25">
      <c r="A153" s="3426"/>
      <c r="B153" s="3040" t="s">
        <v>2215</v>
      </c>
      <c r="C153" s="62"/>
      <c r="D153" s="62"/>
      <c r="E153" s="62"/>
      <c r="F153" s="62"/>
      <c r="G153" s="62"/>
      <c r="H153" s="80"/>
      <c r="I153" s="929"/>
      <c r="K153" s="100"/>
    </row>
    <row r="154" spans="1:230" s="14" customFormat="1" ht="17.25" customHeight="1">
      <c r="A154" s="3427"/>
      <c r="B154" s="29"/>
      <c r="C154" s="29"/>
      <c r="D154" s="58"/>
      <c r="E154" s="29"/>
      <c r="F154" s="29"/>
      <c r="G154" s="60"/>
      <c r="H154" s="58"/>
      <c r="I154" s="29"/>
      <c r="J154" s="29"/>
      <c r="K154" s="58"/>
      <c r="L154" s="29"/>
      <c r="M154" s="29"/>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row>
    <row r="155" spans="1:230" s="30" customFormat="1" ht="15.75" customHeight="1">
      <c r="A155" s="3428"/>
      <c r="B155" s="280" t="s">
        <v>1890</v>
      </c>
      <c r="C155" s="71"/>
      <c r="D155" t="s">
        <v>2216</v>
      </c>
      <c r="E155" s="281"/>
      <c r="F155" s="72" t="s">
        <v>1928</v>
      </c>
      <c r="G155" s="72"/>
      <c r="H155" s="72"/>
      <c r="I155" s="71"/>
      <c r="J155" s="71"/>
      <c r="K155" s="72" t="s">
        <v>1952</v>
      </c>
      <c r="L155" s="72"/>
      <c r="M155" s="72"/>
      <c r="N155" s="62"/>
    </row>
    <row r="156" spans="1:230" s="30" customFormat="1" ht="15.75" customHeight="1">
      <c r="A156" s="3428"/>
      <c r="B156" s="83" t="s">
        <v>1891</v>
      </c>
      <c r="C156" s="71"/>
      <c r="D156" s="276" t="s">
        <v>2217</v>
      </c>
      <c r="E156" s="72"/>
      <c r="F156" s="71" t="s">
        <v>1929</v>
      </c>
      <c r="G156" s="71"/>
      <c r="H156" s="1456" t="s">
        <v>1930</v>
      </c>
      <c r="J156" s="71"/>
      <c r="K156" s="71" t="s">
        <v>1954</v>
      </c>
      <c r="L156" s="71"/>
      <c r="M156" s="1593" t="s">
        <v>1955</v>
      </c>
      <c r="N156" s="62"/>
    </row>
    <row r="157" spans="1:230" s="29" customFormat="1" ht="15.75" customHeight="1">
      <c r="A157" s="3428"/>
      <c r="B157" s="83"/>
      <c r="C157" s="71"/>
      <c r="D157" s="84"/>
      <c r="E157" s="72"/>
      <c r="F157" s="71"/>
      <c r="G157" s="71"/>
      <c r="H157" s="71"/>
      <c r="I157" s="1456"/>
      <c r="J157" s="71"/>
      <c r="K157" s="71"/>
      <c r="L157" s="71"/>
      <c r="M157" s="1593"/>
      <c r="N157" s="62"/>
    </row>
    <row r="158" spans="1:230" s="29" customFormat="1" ht="15.75" customHeight="1">
      <c r="A158" s="3429"/>
      <c r="B158" s="83" t="str">
        <f>HOME!A566</f>
        <v>ZANT CHONG</v>
      </c>
      <c r="C158" s="83" t="str">
        <f>HOME!B566</f>
        <v>6011 2429</v>
      </c>
      <c r="D158" s="83" t="str">
        <f>HOME!C566</f>
        <v>zant.chong@msc.com</v>
      </c>
      <c r="E158" s="83">
        <f>HOME!D566</f>
        <v>0</v>
      </c>
      <c r="F158" s="83" t="str">
        <f>HOME!A583</f>
        <v>ROBERT CHIA</v>
      </c>
      <c r="G158" s="83" t="str">
        <f>HOME!B583</f>
        <v>6011 0564</v>
      </c>
      <c r="H158" s="83" t="str">
        <f>HOME!C583</f>
        <v>robert.chia@msc.com</v>
      </c>
      <c r="I158" s="83"/>
      <c r="J158" s="83"/>
      <c r="K158" s="83" t="str">
        <f>HOME!A598</f>
        <v>RAYNAR ANG</v>
      </c>
      <c r="L158" s="83" t="str">
        <f>HOME!B598</f>
        <v>6011 2358</v>
      </c>
      <c r="M158" s="83" t="str">
        <f>HOME!C598</f>
        <v>raynar.ang@msc.com</v>
      </c>
      <c r="N158" s="83"/>
      <c r="O158" s="83"/>
    </row>
    <row r="159" spans="1:230" s="29" customFormat="1" ht="15.75" customHeight="1">
      <c r="A159" s="3428"/>
      <c r="B159" s="83" t="str">
        <f>HOME!A567</f>
        <v>PHOEBE HUANG</v>
      </c>
      <c r="C159" s="83" t="str">
        <f>HOME!B567</f>
        <v>6011 0562</v>
      </c>
      <c r="D159" s="83" t="str">
        <f>HOME!C567</f>
        <v>phoebe.huang@msc.com</v>
      </c>
      <c r="E159" s="83"/>
      <c r="F159" s="83" t="str">
        <f>HOME!A584</f>
        <v>S. Y. LIEW</v>
      </c>
      <c r="G159" s="83" t="str">
        <f>HOME!B584</f>
        <v>6011 2348</v>
      </c>
      <c r="H159" s="83" t="str">
        <f>HOME!C584</f>
        <v>seoyi.liew@msc.com</v>
      </c>
      <c r="I159" s="83"/>
      <c r="J159" s="83"/>
      <c r="K159" s="83" t="str">
        <f>HOME!A599</f>
        <v>KAI SIANG</v>
      </c>
      <c r="L159" s="83" t="str">
        <f>HOME!B599</f>
        <v>6011 2356</v>
      </c>
      <c r="M159" s="83" t="str">
        <f>HOME!C599</f>
        <v>kaisiang.lim@msc.com</v>
      </c>
      <c r="N159" s="83"/>
      <c r="O159" s="83"/>
    </row>
    <row r="160" spans="1:230" s="29" customFormat="1" ht="15.75" customHeight="1">
      <c r="A160" s="3428"/>
      <c r="B160" s="83" t="str">
        <f>HOME!A568</f>
        <v>SHERWIN LIM</v>
      </c>
      <c r="C160" s="83" t="str">
        <f>HOME!B568</f>
        <v>6011 2395</v>
      </c>
      <c r="D160" s="83" t="str">
        <f>HOME!C568</f>
        <v>sherwin.lim@msc.com</v>
      </c>
      <c r="E160" s="83"/>
      <c r="F160" s="83" t="str">
        <f>HOME!A585</f>
        <v>SHARON KOH</v>
      </c>
      <c r="G160" s="83" t="str">
        <f>HOME!B585</f>
        <v>6011 2349</v>
      </c>
      <c r="H160" s="83" t="str">
        <f>HOME!C585</f>
        <v>sharon.koh@msc.com</v>
      </c>
      <c r="I160" s="83"/>
      <c r="J160" s="83"/>
      <c r="K160" s="83" t="str">
        <f>HOME!A600</f>
        <v>DEWI</v>
      </c>
      <c r="L160" s="83" t="str">
        <f>HOME!B600</f>
        <v>6011 2354</v>
      </c>
      <c r="M160" s="83" t="str">
        <f>HOME!C600</f>
        <v>dewi.ratnah@msc.com</v>
      </c>
      <c r="N160" s="83"/>
      <c r="O160" s="83"/>
    </row>
    <row r="161" spans="1:15" s="29" customFormat="1" ht="15.75" customHeight="1">
      <c r="A161" s="3428"/>
      <c r="B161" s="83" t="str">
        <f>HOME!A569</f>
        <v>NATALIE LEW</v>
      </c>
      <c r="C161" s="83" t="str">
        <f>HOME!B569</f>
        <v>6011 2399</v>
      </c>
      <c r="D161" s="83" t="str">
        <f>HOME!C569</f>
        <v>natalie.lew@msc.com</v>
      </c>
      <c r="E161" s="83"/>
      <c r="F161" s="83" t="str">
        <f>HOME!A586</f>
        <v>ANGELIA LAU</v>
      </c>
      <c r="G161" s="83" t="str">
        <f>HOME!B586</f>
        <v>6011 2346</v>
      </c>
      <c r="H161" s="83" t="str">
        <f>HOME!C586</f>
        <v>angelia.lau@msc.com</v>
      </c>
      <c r="I161" s="83"/>
      <c r="J161" s="83"/>
      <c r="K161" s="83" t="str">
        <f>HOME!A601</f>
        <v>YU TING</v>
      </c>
      <c r="L161" s="83" t="str">
        <f>HOME!B601</f>
        <v>6011 2359</v>
      </c>
      <c r="M161" s="83" t="str">
        <f>HOME!C601</f>
        <v>yuting.luo@msc.com</v>
      </c>
      <c r="N161" s="83"/>
      <c r="O161" s="83"/>
    </row>
    <row r="162" spans="1:15" s="29" customFormat="1" ht="15.75" customHeight="1">
      <c r="A162" s="3428"/>
      <c r="B162" s="83" t="str">
        <f>HOME!A570</f>
        <v xml:space="preserve">LIM LEE HLI </v>
      </c>
      <c r="C162" s="83" t="str">
        <f>HOME!B570</f>
        <v>6011 2352</v>
      </c>
      <c r="D162" s="83" t="str">
        <f>HOME!C570</f>
        <v>leehli.lim@msc.com</v>
      </c>
      <c r="E162" s="83"/>
      <c r="F162" s="83" t="str">
        <f>HOME!A587</f>
        <v>NOOR AFNINDAH</v>
      </c>
      <c r="G162" s="83" t="str">
        <f>HOME!B587</f>
        <v>6011 2347</v>
      </c>
      <c r="H162" s="83" t="str">
        <f>HOME!C587</f>
        <v>noor.afnindah@msc.com</v>
      </c>
      <c r="I162" s="83"/>
      <c r="J162" s="83"/>
      <c r="K162" s="83" t="str">
        <f>HOME!A602</f>
        <v>-</v>
      </c>
      <c r="L162" s="83" t="str">
        <f>HOME!B602</f>
        <v>6011 0567</v>
      </c>
      <c r="M162" s="83" t="str">
        <f>HOME!C602</f>
        <v>-</v>
      </c>
      <c r="N162" s="83"/>
      <c r="O162" s="83"/>
    </row>
    <row r="163" spans="1:15" s="29" customFormat="1" ht="15.75" customHeight="1">
      <c r="A163" s="3428"/>
      <c r="B163" s="83" t="str">
        <f>HOME!A571</f>
        <v>LIM AI PHEN</v>
      </c>
      <c r="C163" s="83" t="str">
        <f>HOME!B571</f>
        <v>6011 9646</v>
      </c>
      <c r="D163" s="83" t="str">
        <f>HOME!C571</f>
        <v>aiphen.lim@msc.com</v>
      </c>
      <c r="E163" s="83"/>
      <c r="F163" s="83" t="str">
        <f>HOME!A588</f>
        <v>NG CHING WEI</v>
      </c>
      <c r="G163" s="83" t="str">
        <f>HOME!B588</f>
        <v>6011 2404</v>
      </c>
      <c r="H163" s="83" t="str">
        <f>HOME!C588</f>
        <v>chingwei.ng@msc.com</v>
      </c>
      <c r="I163" s="83"/>
      <c r="J163" s="83"/>
      <c r="K163" s="83" t="str">
        <f>HOME!A603</f>
        <v>SHAN SHAN</v>
      </c>
      <c r="L163" s="83" t="str">
        <f>HOME!B603</f>
        <v>6011 2353</v>
      </c>
      <c r="M163" s="83" t="str">
        <f>HOME!C603</f>
        <v>shanshan.chin@msc.com</v>
      </c>
      <c r="N163" s="83"/>
      <c r="O163" s="83"/>
    </row>
    <row r="164" spans="1:15" s="29" customFormat="1" ht="15.75" customHeight="1">
      <c r="A164" s="3428"/>
      <c r="B164" s="83" t="str">
        <f>HOME!A572</f>
        <v>DARIUS ONG</v>
      </c>
      <c r="C164" s="83" t="str">
        <f>HOME!B572</f>
        <v>6011 2396</v>
      </c>
      <c r="D164" s="83" t="str">
        <f>HOME!C572</f>
        <v>darius.ong@msc.com</v>
      </c>
      <c r="E164" s="83"/>
      <c r="F164" s="83">
        <f>HOME!A589</f>
        <v>0</v>
      </c>
      <c r="G164" s="83">
        <f>HOME!B589</f>
        <v>0</v>
      </c>
      <c r="H164" s="83">
        <f>HOME!C589</f>
        <v>0</v>
      </c>
      <c r="I164" s="83"/>
      <c r="J164" s="83"/>
      <c r="K164" s="83" t="str">
        <f>HOME!A604</f>
        <v>EUNICE</v>
      </c>
      <c r="L164" s="83" t="str">
        <f>HOME!B604</f>
        <v>6011 2355</v>
      </c>
      <c r="M164" s="83" t="str">
        <f>HOME!C604</f>
        <v>eunice.chan@msc.com</v>
      </c>
      <c r="N164" s="83"/>
      <c r="O164" s="83"/>
    </row>
    <row r="165" spans="1:15" s="29" customFormat="1" ht="15.75" customHeight="1">
      <c r="A165" s="3428"/>
      <c r="B165" s="83" t="str">
        <f>HOME!A573</f>
        <v>LAWRENCE ANG (CROSS-TRADE)</v>
      </c>
      <c r="C165" s="83" t="str">
        <f>HOME!B573</f>
        <v>6011 2400</v>
      </c>
      <c r="D165" s="83" t="str">
        <f>HOME!C573</f>
        <v>lawrence.ang@msc.com</v>
      </c>
      <c r="E165" s="83"/>
      <c r="F165" s="83" t="str">
        <f>HOME!A590</f>
        <v>.</v>
      </c>
      <c r="G165" s="83" t="str">
        <f>HOME!B590</f>
        <v>.</v>
      </c>
      <c r="H165" s="83" t="str">
        <f>HOME!C590</f>
        <v>.</v>
      </c>
      <c r="I165" s="83"/>
      <c r="J165" s="83"/>
      <c r="K165" s="83" t="str">
        <f>HOME!A605</f>
        <v>HAZEL</v>
      </c>
      <c r="L165" s="83" t="str">
        <f>HOME!B605</f>
        <v>6011 2435</v>
      </c>
      <c r="M165" s="83" t="str">
        <f>HOME!C605</f>
        <v>hazel.toh@msc.com</v>
      </c>
      <c r="N165" s="83"/>
      <c r="O165" s="83"/>
    </row>
    <row r="166" spans="1:15" s="29" customFormat="1" ht="14.25">
      <c r="A166" s="3428"/>
      <c r="B166" s="83" t="str">
        <f>HOME!A574</f>
        <v>ASHTON YAN</v>
      </c>
      <c r="C166" s="83" t="str">
        <f>HOME!B574</f>
        <v>6011 2398</v>
      </c>
      <c r="D166" s="83" t="str">
        <f>HOME!C574</f>
        <v>ashton.yan@msc.com</v>
      </c>
      <c r="E166" s="83"/>
      <c r="F166" s="83"/>
      <c r="G166" s="83"/>
      <c r="H166" s="83"/>
      <c r="I166" s="83"/>
      <c r="J166" s="83"/>
      <c r="K166" s="83">
        <f>HOME!A606</f>
        <v>0</v>
      </c>
      <c r="L166" s="83">
        <f>HOME!B606</f>
        <v>0</v>
      </c>
      <c r="M166" s="83">
        <f>HOME!C606</f>
        <v>0</v>
      </c>
      <c r="N166" s="83"/>
      <c r="O166" s="83"/>
    </row>
    <row r="167" spans="1:15" s="29" customFormat="1" ht="14.25">
      <c r="A167" s="3428"/>
      <c r="B167" s="83" t="str">
        <f>HOME!A575</f>
        <v>JUN YUAN (IMP)</v>
      </c>
      <c r="C167" s="83" t="str">
        <f>HOME!B575</f>
        <v>6011 2402</v>
      </c>
      <c r="D167" s="83" t="str">
        <f>HOME!C575</f>
        <v>junyuan.kwa@msc.com</v>
      </c>
      <c r="E167" s="83"/>
      <c r="F167" s="83"/>
      <c r="G167" s="83"/>
      <c r="H167" s="83"/>
      <c r="I167" s="83"/>
      <c r="J167" s="83"/>
      <c r="K167" s="83">
        <f>HOME!A607</f>
        <v>0</v>
      </c>
      <c r="L167" s="83">
        <f>HOME!B607</f>
        <v>0</v>
      </c>
      <c r="M167" s="83">
        <f>HOME!C607</f>
        <v>0</v>
      </c>
      <c r="N167" s="83"/>
      <c r="O167" s="83"/>
    </row>
    <row r="168" spans="1:15">
      <c r="B168" s="83" t="str">
        <f>HOME!A576</f>
        <v>KARTHI</v>
      </c>
      <c r="C168" s="83" t="str">
        <f>HOME!B576</f>
        <v>6011 2397</v>
      </c>
      <c r="D168" s="83" t="str">
        <f>HOME!C576</f>
        <v>karthigayan.velu@msc.com</v>
      </c>
      <c r="E168" s="83"/>
      <c r="F168" s="83"/>
      <c r="G168" s="83"/>
      <c r="H168" s="83"/>
      <c r="I168" s="83"/>
      <c r="J168" s="3041"/>
      <c r="K168" s="83"/>
      <c r="L168" s="83"/>
      <c r="M168" s="83"/>
      <c r="N168" s="83"/>
      <c r="O168" s="83"/>
    </row>
    <row r="169" spans="1:15">
      <c r="B169" s="83">
        <f>HOME!A577</f>
        <v>0</v>
      </c>
      <c r="C169" s="83">
        <f>HOME!B577</f>
        <v>0</v>
      </c>
      <c r="D169" s="83">
        <f>HOME!C577</f>
        <v>0</v>
      </c>
      <c r="E169" s="83"/>
      <c r="F169" s="83"/>
      <c r="G169" s="83"/>
      <c r="H169" s="83"/>
      <c r="I169" s="83"/>
      <c r="J169" s="83"/>
      <c r="K169" s="83"/>
      <c r="L169" s="83"/>
      <c r="M169" s="83"/>
      <c r="N169" s="83"/>
      <c r="O169" s="83"/>
    </row>
    <row r="170" spans="1:15">
      <c r="B170" s="83" t="str">
        <f>HOME!A578</f>
        <v xml:space="preserve">MAIN LINE  </v>
      </c>
      <c r="C170" s="83" t="str">
        <f>HOME!B578</f>
        <v>6011 2424</v>
      </c>
      <c r="D170" s="83">
        <f>HOME!C578</f>
        <v>0</v>
      </c>
      <c r="E170" s="83"/>
      <c r="F170" s="83"/>
      <c r="G170" s="83"/>
      <c r="H170" s="83"/>
      <c r="I170" s="83"/>
      <c r="J170" s="83"/>
      <c r="K170" s="83"/>
      <c r="L170" s="83"/>
      <c r="M170" s="83"/>
      <c r="N170" s="83"/>
      <c r="O170" s="83"/>
    </row>
    <row r="171" spans="1:15">
      <c r="B171" s="83"/>
      <c r="C171" s="83"/>
      <c r="D171" s="83"/>
      <c r="E171" s="83"/>
      <c r="F171" s="83"/>
      <c r="G171" s="83"/>
      <c r="H171" s="83"/>
      <c r="I171" s="83"/>
      <c r="J171" s="31"/>
      <c r="K171" s="83"/>
      <c r="L171" s="83"/>
      <c r="M171" s="83"/>
      <c r="N171" s="83"/>
      <c r="O171" s="83"/>
    </row>
    <row r="172" spans="1:15">
      <c r="B172" s="83"/>
      <c r="C172" s="83"/>
      <c r="D172" s="83"/>
      <c r="E172" s="83"/>
      <c r="F172" s="83"/>
      <c r="G172" s="83"/>
      <c r="H172" s="83"/>
      <c r="I172" s="83"/>
      <c r="J172" s="31"/>
      <c r="K172" s="83"/>
      <c r="L172" s="83"/>
      <c r="M172" s="83"/>
      <c r="N172" s="83"/>
      <c r="O172" s="83"/>
    </row>
    <row r="173" spans="1:15">
      <c r="B173" s="31"/>
      <c r="C173" s="31"/>
      <c r="D173" s="31"/>
      <c r="E173" s="31"/>
      <c r="F173" s="83"/>
      <c r="G173" s="83"/>
      <c r="H173" s="83"/>
      <c r="I173" s="83"/>
      <c r="J173" s="31"/>
      <c r="K173" s="31"/>
      <c r="L173" s="31"/>
      <c r="M173" s="31"/>
      <c r="N173" s="31"/>
      <c r="O173" s="61"/>
    </row>
    <row r="174" spans="1:15">
      <c r="B174" s="61"/>
      <c r="C174" s="61"/>
      <c r="D174" s="61"/>
      <c r="E174" s="61"/>
      <c r="F174" s="61"/>
      <c r="G174" s="61"/>
      <c r="H174" s="61"/>
      <c r="I174" s="61"/>
      <c r="J174" s="61"/>
      <c r="K174" s="61"/>
      <c r="L174" s="61"/>
      <c r="M174" s="61"/>
      <c r="N174" s="61"/>
      <c r="O174" s="61"/>
    </row>
  </sheetData>
  <sheetProtection algorithmName="SHA-512" hashValue="nlQK9fCAp+lSo6ptr0e97CNSy0UWpiezEgIXPx0hp8fKIDq20v/pjhLXESB7Z5InUQ+gfw+TMAX1irrdwXabig==" saltValue="tck+PFvxRPheoiOzlOyc7A==" spinCount="100000" sheet="1" formatCells="0"/>
  <customSheetViews>
    <customSheetView guid="{25211047-2AA7-431D-8637-AA6183637E8E}" scale="85" fitToPage="1" hiddenRows="1" hiddenColumns="1">
      <selection activeCell="B45" sqref="B45:H52"/>
      <pageMargins left="0" right="0" top="0" bottom="0" header="0" footer="0"/>
      <pageSetup paperSize="9" scale="58" orientation="landscape" r:id="rId1"/>
      <headerFooter>
        <oddFooter>&amp;L&amp;1#&amp;"Calibri"&amp;10&amp;K000000Sensitivity: Internal</oddFooter>
      </headerFooter>
    </customSheetView>
    <customSheetView guid="{B0B43395-6E32-4DB3-A2D8-DD2362C77F4F}" scale="85" fitToPage="1" hiddenRows="1" hiddenColumns="1">
      <selection activeCell="B45" sqref="B45:H52"/>
      <pageMargins left="0" right="0" top="0" bottom="0" header="0" footer="0"/>
      <pageSetup paperSize="9" scale="58" orientation="landscape" r:id="rId2"/>
      <headerFooter>
        <oddFooter>&amp;L&amp;1#&amp;"Calibri"&amp;10&amp;K000000Sensitivity: Internal</oddFooter>
      </headerFooter>
    </customSheetView>
    <customSheetView guid="{82E65AA3-5988-4ED4-A56D-19D1BA591355}" scale="115" fitToPage="1" hiddenRows="1" hiddenColumns="1">
      <selection activeCell="J21" sqref="J21"/>
      <pageMargins left="0" right="0" top="0" bottom="0" header="0" footer="0"/>
      <pageSetup paperSize="9" scale="74" orientation="landscape" r:id="rId3"/>
      <headerFooter>
        <oddFooter>&amp;L&amp;1#&amp;"Calibri"&amp;10 Sensitivity: Internal</oddFooter>
      </headerFooter>
    </customSheetView>
    <customSheetView guid="{999D0099-E3FC-46FC-839A-D58F693EE82E}" fitToPage="1" hiddenRows="1" hiddenColumns="1">
      <selection activeCell="A30" sqref="A30:XFD30"/>
      <pageMargins left="0" right="0" top="0" bottom="0" header="0" footer="0"/>
      <pageSetup paperSize="9" scale="74" orientation="landscape" r:id="rId4"/>
      <headerFooter>
        <oddFooter>&amp;L&amp;1#&amp;"Calibri"&amp;10 Sensitivity: Internal</oddFooter>
      </headerFooter>
    </customSheetView>
    <customSheetView guid="{9C701732-F58F-4708-A15C-976D1C40D46C}" fitToPage="1" hiddenColumns="1">
      <selection activeCell="A8" sqref="A8:XFD8"/>
      <pageMargins left="0" right="0" top="0" bottom="0" header="0" footer="0"/>
      <pageSetup paperSize="9" scale="70" orientation="landscape" r:id="rId5"/>
    </customSheetView>
    <customSheetView guid="{4207851A-A9C4-4C7F-A983-5888F88768C0}" fitToPage="1" hiddenColumns="1">
      <selection activeCell="B12" sqref="B12"/>
      <pageMargins left="0" right="0" top="0" bottom="0" header="0" footer="0"/>
      <pageSetup paperSize="9" scale="70" orientation="landscape" r:id="rId6"/>
    </customSheetView>
    <customSheetView guid="{1A9C4D40-FD7F-415B-AEEF-6F3B6F11E2D9}" fitToPage="1" hiddenColumns="1">
      <pageMargins left="0" right="0" top="0" bottom="0" header="0" footer="0"/>
      <pageSetup paperSize="9" scale="70" orientation="landscape" r:id="rId7"/>
    </customSheetView>
    <customSheetView guid="{160FD25C-1E8A-49AB-8AA3-887F1FFDB82C}" fitToPage="1" hiddenRows="1" hiddenColumns="1">
      <pageMargins left="0" right="0" top="0" bottom="0" header="0" footer="0"/>
      <pageSetup paperSize="9" scale="70" orientation="landscape" r:id="rId8"/>
    </customSheetView>
    <customSheetView guid="{03674205-2BF0-451F-960D-B59271ECD65B}">
      <selection activeCell="B5" sqref="B5"/>
      <pageMargins left="0" right="0" top="0" bottom="0" header="0" footer="0"/>
      <pageSetup paperSize="9" orientation="portrait" verticalDpi="0" r:id="rId9"/>
    </customSheetView>
    <customSheetView guid="{D36430BB-1304-416E-AC9B-64341E38D53B}">
      <pageMargins left="0" right="0" top="0" bottom="0" header="0" footer="0"/>
      <pageSetup paperSize="9" orientation="portrait" verticalDpi="0" r:id="rId10"/>
    </customSheetView>
    <customSheetView guid="{A1DFBD3A-7D67-4D0B-A768-38A02D65809C}">
      <pageMargins left="0" right="0" top="0" bottom="0" header="0" footer="0"/>
      <pageSetup paperSize="9" orientation="portrait" verticalDpi="0" r:id="rId11"/>
    </customSheetView>
    <customSheetView guid="{8F6257B3-44F8-495E-975F-715EC7CBE577}">
      <pageMargins left="0" right="0" top="0" bottom="0" header="0" footer="0"/>
    </customSheetView>
    <customSheetView guid="{4E666960-F75E-4DEC-AA08-CB80C5246F2D}">
      <pageMargins left="0" right="0" top="0" bottom="0" header="0" footer="0"/>
      <pageSetup paperSize="9" orientation="portrait" verticalDpi="0" r:id="rId12"/>
    </customSheetView>
    <customSheetView guid="{DF664468-2591-4537-A401-E39E9401FA18}">
      <pageMargins left="0" right="0" top="0" bottom="0" header="0" footer="0"/>
      <pageSetup paperSize="9" orientation="portrait" verticalDpi="0" r:id="rId13"/>
    </customSheetView>
    <customSheetView guid="{16EA4947-C328-4911-A966-8572790A84A9}" fitToPage="1" hiddenRows="1" hiddenColumns="1" state="hidden">
      <pageMargins left="0" right="0" top="0" bottom="0" header="0" footer="0"/>
      <pageSetup paperSize="9" scale="74" orientation="landscape" r:id="rId14"/>
      <headerFooter>
        <oddFooter>&amp;L&amp;1#&amp;"Calibri"&amp;10 Sensitivity: Internal</oddFooter>
      </headerFooter>
    </customSheetView>
    <customSheetView guid="{5024D59A-F791-4B48-8A8A-90A9A8BA3CB8}" fitToPage="1" hiddenRows="1" hiddenColumns="1" state="hidden">
      <pageMargins left="0" right="0" top="0" bottom="0" header="0" footer="0"/>
      <pageSetup paperSize="9" scale="74" orientation="landscape" r:id="rId15"/>
      <headerFooter>
        <oddFooter>&amp;L&amp;1#&amp;"Calibri"&amp;10 Sensitivity: Internal</oddFooter>
      </headerFooter>
    </customSheetView>
    <customSheetView guid="{834388B3-D1C0-4496-81CB-D8907F6C94B1}" fitToPage="1" hiddenRows="1" hiddenColumns="1" topLeftCell="A7">
      <selection activeCell="D22" sqref="D22"/>
      <pageMargins left="0" right="0" top="0" bottom="0" header="0" footer="0"/>
      <pageSetup paperSize="9" scale="74" orientation="landscape" r:id="rId16"/>
      <headerFooter>
        <oddFooter>&amp;L&amp;1#&amp;"Calibri"&amp;10 Sensitivity: Internal</oddFooter>
      </headerFooter>
    </customSheetView>
    <customSheetView guid="{C9B667F6-80E0-402E-8E37-77C446D41929}" scale="80" fitToPage="1" hiddenRows="1" hiddenColumns="1">
      <selection activeCell="B42" sqref="B42:D42"/>
      <pageMargins left="0" right="0" top="0" bottom="0" header="0" footer="0"/>
      <pageSetup paperSize="9" scale="74" orientation="landscape" r:id="rId17"/>
      <headerFooter>
        <oddFooter>&amp;L&amp;1#&amp;"Calibri"&amp;10&amp;K000000Sensitivity: Internal</oddFooter>
      </headerFooter>
    </customSheetView>
    <customSheetView guid="{F64DF93A-0CD5-4665-A448-613906F88C7C}" scale="80" fitToPage="1" hiddenRows="1" hiddenColumns="1">
      <pageMargins left="0" right="0" top="0" bottom="0" header="0" footer="0"/>
      <pageSetup paperSize="9" scale="58" orientation="landscape" r:id="rId18"/>
      <headerFooter>
        <oddFooter>&amp;L&amp;1#&amp;"Calibri"&amp;10&amp;K000000Sensitivity: Internal</oddFooter>
      </headerFooter>
    </customSheetView>
    <customSheetView guid="{D8AE3607-C68D-4DD7-8BE1-F63EA4A613B4}" scale="85" fitToPage="1" hiddenRows="1" hiddenColumns="1">
      <selection activeCell="B45" sqref="B45:H52"/>
      <pageMargins left="0" right="0" top="0" bottom="0" header="0" footer="0"/>
      <pageSetup paperSize="9" scale="58" orientation="landscape" r:id="rId19"/>
      <headerFooter>
        <oddFooter>&amp;L&amp;1#&amp;"Calibri"&amp;10&amp;K000000Sensitivity: Internal</oddFooter>
      </headerFooter>
    </customSheetView>
  </customSheetViews>
  <hyperlinks>
    <hyperlink ref="H156" display="custsvc@msca.com.sg" xr:uid="{858D5274-73F3-46F8-A961-9C7939697BB5}"/>
    <hyperlink ref="M156" display="sinexp@msca.com.sg" xr:uid="{1E03638F-32DE-488D-9217-0D49813F3C01}"/>
    <hyperlink ref="D156" display="mktg-dept@msca.com.sg" xr:uid="{EE281059-0B53-43A3-AEE8-FB676F1CA266}"/>
  </hyperlinks>
  <pageMargins left="0.7" right="0.7" top="0.75" bottom="0.75" header="0.3" footer="0.3"/>
  <pageSetup paperSize="9" scale="76" orientation="landscape" r:id="rId20"/>
  <headerFooter>
    <oddFooter>&amp;L_x000D_&amp;1#&amp;"Calibri"&amp;10&amp;K000000 Sensitivity: Internal</oddFooter>
  </headerFooter>
  <drawing r:id="rId2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00B0F0"/>
    <pageSetUpPr fitToPage="1"/>
  </sheetPr>
  <dimension ref="A1:M226"/>
  <sheetViews>
    <sheetView zoomScale="85" zoomScaleNormal="85" workbookViewId="0">
      <selection activeCell="C175" sqref="C175"/>
    </sheetView>
  </sheetViews>
  <sheetFormatPr defaultColWidth="9.42578125" defaultRowHeight="12.75"/>
  <cols>
    <col min="1" max="1" width="19.85546875" style="297" customWidth="1"/>
    <col min="2" max="2" width="7" style="297" customWidth="1"/>
    <col min="3" max="3" width="25" style="122" customWidth="1"/>
    <col min="4" max="4" width="12.5703125" style="122" customWidth="1"/>
    <col min="5" max="5" width="14.42578125" style="122" customWidth="1"/>
    <col min="6" max="6" width="19.5703125" style="122" customWidth="1"/>
    <col min="7" max="7" width="19" style="122" customWidth="1"/>
    <col min="8" max="9" width="18.5703125" style="122" customWidth="1"/>
    <col min="10" max="10" width="17.140625" style="122" customWidth="1"/>
    <col min="11" max="11" width="17.7109375" style="122" customWidth="1"/>
    <col min="12" max="12" width="13" style="122" customWidth="1"/>
    <col min="13" max="13" width="22.5703125" style="122" customWidth="1"/>
    <col min="14" max="14" width="14.42578125" style="122" bestFit="1" customWidth="1"/>
    <col min="15" max="16384" width="9.42578125" style="122"/>
  </cols>
  <sheetData>
    <row r="1" spans="1:13" s="5" customFormat="1" ht="6" customHeight="1">
      <c r="A1" s="291"/>
      <c r="B1" s="291"/>
      <c r="C1" s="29"/>
      <c r="D1" s="29"/>
      <c r="E1" s="29"/>
      <c r="F1" s="29"/>
      <c r="G1" s="29"/>
      <c r="H1" s="29"/>
      <c r="I1" s="29"/>
      <c r="J1" s="29"/>
      <c r="K1" s="219"/>
      <c r="L1" s="29"/>
      <c r="M1" s="29"/>
    </row>
    <row r="2" spans="1:13" s="6" customFormat="1" ht="33">
      <c r="A2" s="645"/>
      <c r="B2" s="645"/>
      <c r="C2" s="456" t="s">
        <v>1982</v>
      </c>
      <c r="D2" s="198"/>
      <c r="E2" s="198"/>
      <c r="F2" s="198"/>
      <c r="G2" s="198"/>
      <c r="H2" s="198"/>
      <c r="I2" s="198"/>
      <c r="J2" s="198"/>
      <c r="K2" s="210"/>
      <c r="L2" s="120"/>
      <c r="M2" s="29"/>
    </row>
    <row r="3" spans="1:13" customFormat="1" ht="15.75">
      <c r="A3" s="293"/>
      <c r="B3" s="293"/>
      <c r="C3" s="121"/>
      <c r="D3" s="121"/>
      <c r="E3" s="7"/>
      <c r="F3" s="122"/>
      <c r="G3" s="7"/>
      <c r="H3" s="121"/>
      <c r="I3" s="121"/>
      <c r="J3" s="121"/>
      <c r="K3" s="1016"/>
      <c r="L3" s="123"/>
      <c r="M3" s="124"/>
    </row>
    <row r="4" spans="1:13" s="125" customFormat="1" ht="15">
      <c r="A4" s="294"/>
      <c r="B4" s="294"/>
      <c r="C4" s="60"/>
      <c r="D4" s="60"/>
      <c r="E4" s="240" t="s">
        <v>5539</v>
      </c>
      <c r="F4" s="126"/>
      <c r="G4" s="126"/>
      <c r="H4" s="126"/>
      <c r="I4" s="126"/>
      <c r="J4" s="126"/>
      <c r="K4" s="240"/>
      <c r="L4" s="126"/>
      <c r="M4" s="126"/>
    </row>
    <row r="5" spans="1:13" ht="15.75" customHeight="1">
      <c r="A5" s="295"/>
      <c r="B5" s="295"/>
      <c r="C5" s="127"/>
      <c r="D5" s="127"/>
      <c r="E5" s="127"/>
      <c r="F5" s="127"/>
      <c r="G5" s="127"/>
      <c r="H5" s="127"/>
      <c r="I5" s="128"/>
      <c r="J5" s="127"/>
      <c r="K5" s="204"/>
      <c r="L5" s="127"/>
    </row>
    <row r="6" spans="1:13" s="30" customFormat="1" ht="28.5" hidden="1" customHeight="1">
      <c r="A6" s="296"/>
      <c r="B6" s="296"/>
      <c r="C6" s="203"/>
      <c r="D6" s="204"/>
      <c r="E6" s="370" t="s">
        <v>5540</v>
      </c>
      <c r="F6" s="370" t="s">
        <v>5541</v>
      </c>
      <c r="G6" s="370" t="s">
        <v>5542</v>
      </c>
      <c r="H6" s="205" t="s">
        <v>1133</v>
      </c>
      <c r="I6" s="370" t="s">
        <v>5543</v>
      </c>
      <c r="J6" s="205" t="s">
        <v>380</v>
      </c>
      <c r="K6" s="140"/>
      <c r="L6" s="129"/>
      <c r="M6" s="129"/>
    </row>
    <row r="7" spans="1:13" s="30" customFormat="1" ht="18" hidden="1" customHeight="1">
      <c r="A7" s="296"/>
      <c r="B7" s="296"/>
      <c r="C7" s="204"/>
      <c r="D7" s="206" t="s">
        <v>5328</v>
      </c>
      <c r="E7" s="207"/>
      <c r="F7" s="205" t="s">
        <v>3128</v>
      </c>
      <c r="G7" s="205" t="s">
        <v>3557</v>
      </c>
      <c r="H7" s="205" t="s">
        <v>3558</v>
      </c>
      <c r="I7" s="205" t="s">
        <v>5544</v>
      </c>
      <c r="J7" s="205" t="s">
        <v>3743</v>
      </c>
      <c r="K7" s="140"/>
      <c r="L7" s="129"/>
      <c r="M7" s="129"/>
    </row>
    <row r="8" spans="1:13" s="30" customFormat="1" ht="17.25" hidden="1" customHeight="1">
      <c r="A8" s="296"/>
      <c r="B8" s="296"/>
      <c r="C8" s="545" t="s">
        <v>5545</v>
      </c>
      <c r="D8" s="489" t="s">
        <v>2480</v>
      </c>
      <c r="E8" s="547">
        <v>44113</v>
      </c>
      <c r="F8" s="547">
        <f t="shared" ref="F8:F11" si="0">E8+25</f>
        <v>44138</v>
      </c>
      <c r="G8" s="547">
        <f t="shared" ref="G8:G11" si="1">E8+29</f>
        <v>44142</v>
      </c>
      <c r="H8" s="547">
        <f t="shared" ref="H8:H11" si="2">E8+31</f>
        <v>44144</v>
      </c>
      <c r="I8" s="547">
        <f t="shared" ref="I8:I11" si="3">E8+33</f>
        <v>44146</v>
      </c>
      <c r="J8" s="547">
        <f t="shared" ref="J8:J11" si="4">E8+35</f>
        <v>44148</v>
      </c>
      <c r="K8" s="140" t="s">
        <v>5546</v>
      </c>
      <c r="L8" s="129"/>
      <c r="M8" s="129"/>
    </row>
    <row r="9" spans="1:13" s="30" customFormat="1" ht="17.25" hidden="1" customHeight="1">
      <c r="A9" s="296"/>
      <c r="B9" s="296"/>
      <c r="C9" s="545" t="s">
        <v>5547</v>
      </c>
      <c r="D9" s="489" t="s">
        <v>2482</v>
      </c>
      <c r="E9" s="547">
        <v>44119</v>
      </c>
      <c r="F9" s="547">
        <f t="shared" si="0"/>
        <v>44144</v>
      </c>
      <c r="G9" s="547">
        <f t="shared" si="1"/>
        <v>44148</v>
      </c>
      <c r="H9" s="547">
        <f t="shared" si="2"/>
        <v>44150</v>
      </c>
      <c r="I9" s="547">
        <f t="shared" si="3"/>
        <v>44152</v>
      </c>
      <c r="J9" s="547">
        <f t="shared" si="4"/>
        <v>44154</v>
      </c>
      <c r="K9" s="140" t="s">
        <v>5548</v>
      </c>
      <c r="L9" s="129"/>
      <c r="M9" s="129"/>
    </row>
    <row r="10" spans="1:13" s="30" customFormat="1" ht="17.25" hidden="1" customHeight="1">
      <c r="A10" s="296"/>
      <c r="B10" s="296"/>
      <c r="C10" s="545" t="s">
        <v>3680</v>
      </c>
      <c r="D10" s="489" t="s">
        <v>3955</v>
      </c>
      <c r="E10" s="547">
        <v>44127</v>
      </c>
      <c r="F10" s="547">
        <f t="shared" si="0"/>
        <v>44152</v>
      </c>
      <c r="G10" s="547">
        <f t="shared" si="1"/>
        <v>44156</v>
      </c>
      <c r="H10" s="547">
        <f t="shared" si="2"/>
        <v>44158</v>
      </c>
      <c r="I10" s="547">
        <f t="shared" si="3"/>
        <v>44160</v>
      </c>
      <c r="J10" s="547">
        <f t="shared" si="4"/>
        <v>44162</v>
      </c>
      <c r="K10" s="140" t="s">
        <v>5549</v>
      </c>
      <c r="L10" s="129"/>
      <c r="M10" s="129"/>
    </row>
    <row r="11" spans="1:13" s="30" customFormat="1" ht="17.25" hidden="1" customHeight="1">
      <c r="A11" s="296"/>
      <c r="B11" s="296"/>
      <c r="C11" s="545" t="s">
        <v>5550</v>
      </c>
      <c r="D11" s="489" t="s">
        <v>3956</v>
      </c>
      <c r="E11" s="547">
        <v>44133</v>
      </c>
      <c r="F11" s="547">
        <f t="shared" si="0"/>
        <v>44158</v>
      </c>
      <c r="G11" s="547">
        <f t="shared" si="1"/>
        <v>44162</v>
      </c>
      <c r="H11" s="547">
        <f t="shared" si="2"/>
        <v>44164</v>
      </c>
      <c r="I11" s="547">
        <f t="shared" si="3"/>
        <v>44166</v>
      </c>
      <c r="J11" s="547">
        <f t="shared" si="4"/>
        <v>44168</v>
      </c>
      <c r="K11" s="140" t="s">
        <v>5551</v>
      </c>
      <c r="L11" s="129"/>
      <c r="M11" s="129"/>
    </row>
    <row r="12" spans="1:13" s="30" customFormat="1" ht="17.25" hidden="1" customHeight="1">
      <c r="A12" s="296"/>
      <c r="B12" s="296"/>
      <c r="C12" s="218" t="s">
        <v>5552</v>
      </c>
      <c r="D12" s="536" t="s">
        <v>3957</v>
      </c>
      <c r="E12" s="679">
        <v>44147</v>
      </c>
      <c r="F12" s="679">
        <f t="shared" ref="F12:F13" si="5">E12+25</f>
        <v>44172</v>
      </c>
      <c r="G12" s="679">
        <f t="shared" ref="G12:G13" si="6">E12+29</f>
        <v>44176</v>
      </c>
      <c r="H12" s="679">
        <f t="shared" ref="H12:H13" si="7">E12+31</f>
        <v>44178</v>
      </c>
      <c r="I12" s="679">
        <f t="shared" ref="I12:I13" si="8">E12+33</f>
        <v>44180</v>
      </c>
      <c r="J12" s="679">
        <f t="shared" ref="J12:J13" si="9">E12+35</f>
        <v>44182</v>
      </c>
      <c r="K12" s="140" t="s">
        <v>5553</v>
      </c>
      <c r="L12" s="129"/>
      <c r="M12" s="129"/>
    </row>
    <row r="13" spans="1:13" s="30" customFormat="1" ht="17.25" hidden="1" customHeight="1">
      <c r="A13" s="296"/>
      <c r="B13" s="296"/>
      <c r="C13" s="218" t="s">
        <v>3812</v>
      </c>
      <c r="D13" s="536" t="s">
        <v>2493</v>
      </c>
      <c r="E13" s="679">
        <v>44151</v>
      </c>
      <c r="F13" s="679">
        <f t="shared" si="5"/>
        <v>44176</v>
      </c>
      <c r="G13" s="679">
        <f t="shared" si="6"/>
        <v>44180</v>
      </c>
      <c r="H13" s="679">
        <f t="shared" si="7"/>
        <v>44182</v>
      </c>
      <c r="I13" s="679">
        <f t="shared" si="8"/>
        <v>44184</v>
      </c>
      <c r="J13" s="679">
        <f t="shared" si="9"/>
        <v>44186</v>
      </c>
      <c r="K13" s="140" t="s">
        <v>5554</v>
      </c>
      <c r="L13" s="129"/>
      <c r="M13" s="129"/>
    </row>
    <row r="14" spans="1:13" s="30" customFormat="1" ht="17.25" hidden="1" customHeight="1">
      <c r="A14" s="296"/>
      <c r="B14" s="296"/>
      <c r="C14" s="218" t="s">
        <v>5555</v>
      </c>
      <c r="D14" s="536" t="s">
        <v>2497</v>
      </c>
      <c r="E14" s="679">
        <v>44156</v>
      </c>
      <c r="F14" s="679">
        <f t="shared" ref="F14:F15" si="10">E14+25</f>
        <v>44181</v>
      </c>
      <c r="G14" s="679">
        <f t="shared" ref="G14:G15" si="11">E14+29</f>
        <v>44185</v>
      </c>
      <c r="H14" s="679">
        <f t="shared" ref="H14:H15" si="12">E14+31</f>
        <v>44187</v>
      </c>
      <c r="I14" s="679">
        <f t="shared" ref="I14:I15" si="13">E14+33</f>
        <v>44189</v>
      </c>
      <c r="J14" s="679">
        <f t="shared" ref="J14:J15" si="14">E14+35</f>
        <v>44191</v>
      </c>
      <c r="K14" s="140" t="s">
        <v>5556</v>
      </c>
      <c r="L14" s="129"/>
      <c r="M14" s="129"/>
    </row>
    <row r="15" spans="1:13" s="30" customFormat="1" ht="17.25" hidden="1" customHeight="1">
      <c r="A15" s="296"/>
      <c r="B15" s="296"/>
      <c r="C15" s="218" t="s">
        <v>4597</v>
      </c>
      <c r="D15" s="536" t="s">
        <v>2500</v>
      </c>
      <c r="E15" s="679">
        <v>44160</v>
      </c>
      <c r="F15" s="679">
        <f t="shared" si="10"/>
        <v>44185</v>
      </c>
      <c r="G15" s="679">
        <f t="shared" si="11"/>
        <v>44189</v>
      </c>
      <c r="H15" s="679">
        <f t="shared" si="12"/>
        <v>44191</v>
      </c>
      <c r="I15" s="679">
        <f t="shared" si="13"/>
        <v>44193</v>
      </c>
      <c r="J15" s="679">
        <f t="shared" si="14"/>
        <v>44195</v>
      </c>
      <c r="K15" s="140" t="s">
        <v>5557</v>
      </c>
      <c r="L15" s="129"/>
      <c r="M15" s="129"/>
    </row>
    <row r="16" spans="1:13" s="30" customFormat="1" ht="17.25" hidden="1" customHeight="1">
      <c r="A16" s="296"/>
      <c r="B16" s="296"/>
      <c r="C16" s="545" t="s">
        <v>4608</v>
      </c>
      <c r="D16" s="489" t="s">
        <v>2504</v>
      </c>
      <c r="E16" s="547">
        <v>44169</v>
      </c>
      <c r="F16" s="547">
        <f t="shared" ref="F16" si="15">E16+25</f>
        <v>44194</v>
      </c>
      <c r="G16" s="547">
        <f t="shared" ref="G16" si="16">E16+29</f>
        <v>44198</v>
      </c>
      <c r="H16" s="547">
        <f t="shared" ref="H16" si="17">E16+31</f>
        <v>44200</v>
      </c>
      <c r="I16" s="547">
        <f t="shared" ref="I16" si="18">E16+33</f>
        <v>44202</v>
      </c>
      <c r="J16" s="547">
        <f t="shared" ref="J16" si="19">E16+35</f>
        <v>44204</v>
      </c>
      <c r="K16" s="140" t="s">
        <v>5558</v>
      </c>
      <c r="L16" s="129"/>
      <c r="M16" s="129"/>
    </row>
    <row r="17" spans="1:13" s="30" customFormat="1" ht="17.25" hidden="1" customHeight="1">
      <c r="A17" s="296"/>
      <c r="B17" s="296"/>
      <c r="C17" s="545" t="s">
        <v>5559</v>
      </c>
      <c r="D17" s="489" t="s">
        <v>2508</v>
      </c>
      <c r="E17" s="547">
        <v>44177</v>
      </c>
      <c r="F17" s="547">
        <f t="shared" ref="F17:F19" si="20">E17+25</f>
        <v>44202</v>
      </c>
      <c r="G17" s="547">
        <f t="shared" ref="G17:G19" si="21">E17+29</f>
        <v>44206</v>
      </c>
      <c r="H17" s="547">
        <f t="shared" ref="H17:H19" si="22">E17+31</f>
        <v>44208</v>
      </c>
      <c r="I17" s="547">
        <f t="shared" ref="I17:I19" si="23">E17+33</f>
        <v>44210</v>
      </c>
      <c r="J17" s="547">
        <f t="shared" ref="J17:J19" si="24">E17+35</f>
        <v>44212</v>
      </c>
      <c r="K17" s="882" t="s">
        <v>5560</v>
      </c>
      <c r="L17" s="129"/>
      <c r="M17" s="129"/>
    </row>
    <row r="18" spans="1:13" s="30" customFormat="1" ht="17.25" hidden="1" customHeight="1">
      <c r="A18" s="296"/>
      <c r="B18" s="296"/>
      <c r="C18" s="545" t="s">
        <v>5561</v>
      </c>
      <c r="D18" s="489" t="s">
        <v>3958</v>
      </c>
      <c r="E18" s="547">
        <v>44181</v>
      </c>
      <c r="F18" s="547">
        <f t="shared" si="20"/>
        <v>44206</v>
      </c>
      <c r="G18" s="547">
        <f t="shared" si="21"/>
        <v>44210</v>
      </c>
      <c r="H18" s="547">
        <f t="shared" si="22"/>
        <v>44212</v>
      </c>
      <c r="I18" s="547">
        <f t="shared" si="23"/>
        <v>44214</v>
      </c>
      <c r="J18" s="547">
        <f t="shared" si="24"/>
        <v>44216</v>
      </c>
      <c r="K18" s="882" t="s">
        <v>5562</v>
      </c>
      <c r="L18" s="129"/>
      <c r="M18" s="129"/>
    </row>
    <row r="19" spans="1:13" s="30" customFormat="1" ht="17.25" hidden="1" customHeight="1">
      <c r="A19" s="296"/>
      <c r="B19" s="296"/>
      <c r="C19" s="545" t="s">
        <v>5545</v>
      </c>
      <c r="D19" s="489" t="s">
        <v>3959</v>
      </c>
      <c r="E19" s="547">
        <v>44193</v>
      </c>
      <c r="F19" s="547">
        <f t="shared" si="20"/>
        <v>44218</v>
      </c>
      <c r="G19" s="547">
        <f t="shared" si="21"/>
        <v>44222</v>
      </c>
      <c r="H19" s="547">
        <f t="shared" si="22"/>
        <v>44224</v>
      </c>
      <c r="I19" s="547">
        <f t="shared" si="23"/>
        <v>44226</v>
      </c>
      <c r="J19" s="547">
        <f t="shared" si="24"/>
        <v>44228</v>
      </c>
      <c r="K19" s="882" t="s">
        <v>5563</v>
      </c>
      <c r="L19" s="129"/>
      <c r="M19" s="129"/>
    </row>
    <row r="20" spans="1:13" s="30" customFormat="1" ht="17.25" hidden="1" customHeight="1">
      <c r="A20" s="296"/>
      <c r="B20" s="296"/>
      <c r="C20" s="545" t="s">
        <v>5547</v>
      </c>
      <c r="D20" s="489" t="s">
        <v>5564</v>
      </c>
      <c r="E20" s="547">
        <v>44199</v>
      </c>
      <c r="F20" s="547">
        <f t="shared" ref="F20:F22" si="25">E20+25</f>
        <v>44224</v>
      </c>
      <c r="G20" s="547">
        <f t="shared" ref="G20:G22" si="26">E20+29</f>
        <v>44228</v>
      </c>
      <c r="H20" s="547">
        <f t="shared" ref="H20:H22" si="27">E20+31</f>
        <v>44230</v>
      </c>
      <c r="I20" s="547">
        <f t="shared" ref="I20:I22" si="28">E20+33</f>
        <v>44232</v>
      </c>
      <c r="J20" s="547">
        <f t="shared" ref="J20:J22" si="29">E20+35</f>
        <v>44234</v>
      </c>
      <c r="K20" s="882" t="s">
        <v>5565</v>
      </c>
      <c r="L20" s="129"/>
      <c r="M20" s="129"/>
    </row>
    <row r="21" spans="1:13" s="30" customFormat="1" ht="17.25" hidden="1" customHeight="1">
      <c r="A21" s="296"/>
      <c r="B21" s="296"/>
      <c r="C21" s="218" t="s">
        <v>3680</v>
      </c>
      <c r="D21" s="536" t="s">
        <v>3961</v>
      </c>
      <c r="E21" s="679">
        <v>44206</v>
      </c>
      <c r="F21" s="679">
        <f t="shared" si="25"/>
        <v>44231</v>
      </c>
      <c r="G21" s="679">
        <f t="shared" si="26"/>
        <v>44235</v>
      </c>
      <c r="H21" s="679">
        <f t="shared" si="27"/>
        <v>44237</v>
      </c>
      <c r="I21" s="679">
        <f t="shared" si="28"/>
        <v>44239</v>
      </c>
      <c r="J21" s="679">
        <f t="shared" si="29"/>
        <v>44241</v>
      </c>
      <c r="K21" s="882" t="s">
        <v>5566</v>
      </c>
      <c r="L21" s="129"/>
      <c r="M21" s="129"/>
    </row>
    <row r="22" spans="1:13" s="30" customFormat="1" ht="17.25" hidden="1" customHeight="1">
      <c r="A22" s="296" t="s">
        <v>5567</v>
      </c>
      <c r="B22" s="296"/>
      <c r="C22" s="218" t="s">
        <v>3901</v>
      </c>
      <c r="D22" s="536" t="s">
        <v>2520</v>
      </c>
      <c r="E22" s="679">
        <v>44210</v>
      </c>
      <c r="F22" s="679">
        <f t="shared" si="25"/>
        <v>44235</v>
      </c>
      <c r="G22" s="679">
        <f t="shared" si="26"/>
        <v>44239</v>
      </c>
      <c r="H22" s="679">
        <f t="shared" si="27"/>
        <v>44241</v>
      </c>
      <c r="I22" s="679">
        <f t="shared" si="28"/>
        <v>44243</v>
      </c>
      <c r="J22" s="679">
        <f t="shared" si="29"/>
        <v>44245</v>
      </c>
      <c r="K22" s="882" t="s">
        <v>5568</v>
      </c>
      <c r="L22" s="129"/>
      <c r="M22" s="129"/>
    </row>
    <row r="23" spans="1:13" s="30" customFormat="1" ht="17.25" hidden="1" customHeight="1">
      <c r="A23" s="296"/>
      <c r="B23" s="296"/>
      <c r="C23" s="218" t="s">
        <v>5552</v>
      </c>
      <c r="D23" s="536" t="s">
        <v>2524</v>
      </c>
      <c r="E23" s="679">
        <v>44223</v>
      </c>
      <c r="F23" s="679">
        <f t="shared" ref="F23:F26" si="30">E23+25</f>
        <v>44248</v>
      </c>
      <c r="G23" s="679">
        <f t="shared" ref="G23:G26" si="31">E23+29</f>
        <v>44252</v>
      </c>
      <c r="H23" s="679">
        <f t="shared" ref="H23:H26" si="32">E23+31</f>
        <v>44254</v>
      </c>
      <c r="I23" s="679">
        <f t="shared" ref="I23:I26" si="33">E23+33</f>
        <v>44256</v>
      </c>
      <c r="J23" s="679">
        <f t="shared" ref="J23:J26" si="34">E23+35</f>
        <v>44258</v>
      </c>
      <c r="K23" s="882" t="s">
        <v>5569</v>
      </c>
      <c r="L23" s="129"/>
      <c r="M23" s="129"/>
    </row>
    <row r="24" spans="1:13" s="30" customFormat="1" ht="17.25" hidden="1" customHeight="1">
      <c r="A24" s="296"/>
      <c r="B24" s="296"/>
      <c r="C24" s="218" t="s">
        <v>3812</v>
      </c>
      <c r="D24" s="536" t="s">
        <v>2528</v>
      </c>
      <c r="E24" s="679">
        <v>44232</v>
      </c>
      <c r="F24" s="679">
        <f t="shared" si="30"/>
        <v>44257</v>
      </c>
      <c r="G24" s="679">
        <f t="shared" si="31"/>
        <v>44261</v>
      </c>
      <c r="H24" s="679">
        <f t="shared" si="32"/>
        <v>44263</v>
      </c>
      <c r="I24" s="679">
        <f t="shared" si="33"/>
        <v>44265</v>
      </c>
      <c r="J24" s="679">
        <f t="shared" si="34"/>
        <v>44267</v>
      </c>
      <c r="K24" s="882" t="s">
        <v>5570</v>
      </c>
      <c r="L24" s="129"/>
      <c r="M24" s="129"/>
    </row>
    <row r="25" spans="1:13" s="30" customFormat="1" ht="17.25" hidden="1" customHeight="1">
      <c r="A25" s="296"/>
      <c r="B25" s="296"/>
      <c r="C25" s="545" t="s">
        <v>5555</v>
      </c>
      <c r="D25" s="489" t="s">
        <v>2531</v>
      </c>
      <c r="E25" s="547">
        <v>44236</v>
      </c>
      <c r="F25" s="547">
        <f t="shared" si="30"/>
        <v>44261</v>
      </c>
      <c r="G25" s="547">
        <f t="shared" si="31"/>
        <v>44265</v>
      </c>
      <c r="H25" s="547">
        <f t="shared" si="32"/>
        <v>44267</v>
      </c>
      <c r="I25" s="547">
        <f t="shared" si="33"/>
        <v>44269</v>
      </c>
      <c r="J25" s="547">
        <f t="shared" si="34"/>
        <v>44271</v>
      </c>
      <c r="K25" s="882" t="s">
        <v>5571</v>
      </c>
      <c r="L25" s="129"/>
      <c r="M25" s="129"/>
    </row>
    <row r="26" spans="1:13" s="30" customFormat="1" ht="17.25" hidden="1" customHeight="1">
      <c r="A26" s="296"/>
      <c r="B26" s="296"/>
      <c r="C26" s="545" t="s">
        <v>4597</v>
      </c>
      <c r="D26" s="489" t="s">
        <v>3962</v>
      </c>
      <c r="E26" s="547">
        <v>44244</v>
      </c>
      <c r="F26" s="547">
        <f t="shared" si="30"/>
        <v>44269</v>
      </c>
      <c r="G26" s="547">
        <f t="shared" si="31"/>
        <v>44273</v>
      </c>
      <c r="H26" s="547">
        <f t="shared" si="32"/>
        <v>44275</v>
      </c>
      <c r="I26" s="547">
        <f t="shared" si="33"/>
        <v>44277</v>
      </c>
      <c r="J26" s="547">
        <f t="shared" si="34"/>
        <v>44279</v>
      </c>
      <c r="K26" s="882" t="s">
        <v>5572</v>
      </c>
      <c r="L26" s="129"/>
      <c r="M26" s="129"/>
    </row>
    <row r="27" spans="1:13" s="30" customFormat="1" ht="17.25" hidden="1" customHeight="1">
      <c r="A27" s="296" t="s">
        <v>5573</v>
      </c>
      <c r="B27" s="296"/>
      <c r="C27" s="545" t="s">
        <v>4608</v>
      </c>
      <c r="D27" s="489" t="s">
        <v>3963</v>
      </c>
      <c r="E27" s="547">
        <v>44245</v>
      </c>
      <c r="F27" s="547">
        <f t="shared" ref="F27" si="35">E27+25</f>
        <v>44270</v>
      </c>
      <c r="G27" s="547">
        <f t="shared" ref="G27" si="36">E27+29</f>
        <v>44274</v>
      </c>
      <c r="H27" s="547">
        <f t="shared" ref="H27" si="37">E27+31</f>
        <v>44276</v>
      </c>
      <c r="I27" s="547">
        <f t="shared" ref="I27" si="38">E27+33</f>
        <v>44278</v>
      </c>
      <c r="J27" s="547">
        <f t="shared" ref="J27" si="39">E27+35</f>
        <v>44280</v>
      </c>
      <c r="K27" s="882" t="s">
        <v>5574</v>
      </c>
      <c r="L27" s="129"/>
      <c r="M27" s="129"/>
    </row>
    <row r="28" spans="1:13" s="30" customFormat="1" ht="17.25" hidden="1" customHeight="1">
      <c r="A28" s="296"/>
      <c r="B28" s="296"/>
      <c r="C28" s="545" t="s">
        <v>5559</v>
      </c>
      <c r="D28" s="489" t="s">
        <v>3964</v>
      </c>
      <c r="E28" s="547">
        <v>44257</v>
      </c>
      <c r="F28" s="547">
        <f t="shared" ref="F28:F29" si="40">E28+25</f>
        <v>44282</v>
      </c>
      <c r="G28" s="547">
        <f t="shared" ref="G28:G29" si="41">E28+29</f>
        <v>44286</v>
      </c>
      <c r="H28" s="547">
        <f t="shared" ref="H28:H29" si="42">E28+31</f>
        <v>44288</v>
      </c>
      <c r="I28" s="547">
        <f t="shared" ref="I28:I29" si="43">E28+33</f>
        <v>44290</v>
      </c>
      <c r="J28" s="547">
        <f t="shared" ref="J28:J29" si="44">E28+35</f>
        <v>44292</v>
      </c>
      <c r="K28" s="882" t="s">
        <v>5575</v>
      </c>
      <c r="L28" s="129"/>
      <c r="M28" s="129"/>
    </row>
    <row r="29" spans="1:13" s="30" customFormat="1" ht="17.25" hidden="1" customHeight="1">
      <c r="A29" s="296"/>
      <c r="B29" s="296"/>
      <c r="C29" s="218" t="s">
        <v>5561</v>
      </c>
      <c r="D29" s="536" t="s">
        <v>3966</v>
      </c>
      <c r="E29" s="679">
        <v>44264</v>
      </c>
      <c r="F29" s="679">
        <f t="shared" si="40"/>
        <v>44289</v>
      </c>
      <c r="G29" s="679">
        <f t="shared" si="41"/>
        <v>44293</v>
      </c>
      <c r="H29" s="679">
        <f t="shared" si="42"/>
        <v>44295</v>
      </c>
      <c r="I29" s="679">
        <f t="shared" si="43"/>
        <v>44297</v>
      </c>
      <c r="J29" s="679">
        <f t="shared" si="44"/>
        <v>44299</v>
      </c>
      <c r="K29" s="882" t="s">
        <v>5576</v>
      </c>
      <c r="L29" s="129"/>
      <c r="M29" s="129"/>
    </row>
    <row r="30" spans="1:13" s="30" customFormat="1" ht="17.25" hidden="1" customHeight="1">
      <c r="A30" s="296"/>
      <c r="B30" s="296"/>
      <c r="C30" s="218" t="s">
        <v>5545</v>
      </c>
      <c r="D30" s="536" t="s">
        <v>3967</v>
      </c>
      <c r="E30" s="679">
        <v>44271</v>
      </c>
      <c r="F30" s="679">
        <f t="shared" ref="F30" si="45">E30+25</f>
        <v>44296</v>
      </c>
      <c r="G30" s="679">
        <f t="shared" ref="G30" si="46">E30+29</f>
        <v>44300</v>
      </c>
      <c r="H30" s="679">
        <f t="shared" ref="H30" si="47">E30+31</f>
        <v>44302</v>
      </c>
      <c r="I30" s="679">
        <f t="shared" ref="I30" si="48">E30+33</f>
        <v>44304</v>
      </c>
      <c r="J30" s="679">
        <f t="shared" ref="J30" si="49">E30+35</f>
        <v>44306</v>
      </c>
      <c r="K30" s="882" t="s">
        <v>5577</v>
      </c>
      <c r="L30" s="129"/>
      <c r="M30" s="129"/>
    </row>
    <row r="31" spans="1:13" s="30" customFormat="1" ht="17.25" hidden="1" customHeight="1">
      <c r="A31" s="296"/>
      <c r="B31" s="296"/>
      <c r="C31" s="218" t="s">
        <v>5547</v>
      </c>
      <c r="D31" s="536" t="s">
        <v>3968</v>
      </c>
      <c r="E31" s="679">
        <v>44279</v>
      </c>
      <c r="F31" s="679">
        <f t="shared" ref="F31:F32" si="50">E31+25</f>
        <v>44304</v>
      </c>
      <c r="G31" s="679">
        <f t="shared" ref="G31:G32" si="51">E31+29</f>
        <v>44308</v>
      </c>
      <c r="H31" s="679">
        <f t="shared" ref="H31:H32" si="52">E31+31</f>
        <v>44310</v>
      </c>
      <c r="I31" s="679">
        <f t="shared" ref="I31:I32" si="53">E31+33</f>
        <v>44312</v>
      </c>
      <c r="J31" s="679">
        <f t="shared" ref="J31:J32" si="54">E31+35</f>
        <v>44314</v>
      </c>
      <c r="K31" s="882" t="s">
        <v>5578</v>
      </c>
      <c r="L31" s="129"/>
      <c r="M31" s="129"/>
    </row>
    <row r="32" spans="1:13" s="30" customFormat="1" ht="17.25" hidden="1" customHeight="1">
      <c r="A32" s="296"/>
      <c r="B32" s="296"/>
      <c r="C32" s="218" t="s">
        <v>3680</v>
      </c>
      <c r="D32" s="536" t="s">
        <v>5579</v>
      </c>
      <c r="E32" s="679">
        <v>44293</v>
      </c>
      <c r="F32" s="679">
        <f t="shared" si="50"/>
        <v>44318</v>
      </c>
      <c r="G32" s="679">
        <f t="shared" si="51"/>
        <v>44322</v>
      </c>
      <c r="H32" s="679">
        <f t="shared" si="52"/>
        <v>44324</v>
      </c>
      <c r="I32" s="679">
        <f t="shared" si="53"/>
        <v>44326</v>
      </c>
      <c r="J32" s="679">
        <f t="shared" si="54"/>
        <v>44328</v>
      </c>
      <c r="K32" s="882" t="s">
        <v>5580</v>
      </c>
      <c r="L32" s="129"/>
      <c r="M32" s="129"/>
    </row>
    <row r="33" spans="1:13" s="30" customFormat="1" ht="17.25" hidden="1" customHeight="1">
      <c r="A33" s="296"/>
      <c r="B33" s="296"/>
      <c r="C33" s="218" t="s">
        <v>3901</v>
      </c>
      <c r="D33" s="536" t="s">
        <v>2561</v>
      </c>
      <c r="E33" s="679">
        <v>44300</v>
      </c>
      <c r="F33" s="679">
        <f t="shared" ref="F33" si="55">E33+25</f>
        <v>44325</v>
      </c>
      <c r="G33" s="679">
        <f t="shared" ref="G33" si="56">E33+29</f>
        <v>44329</v>
      </c>
      <c r="H33" s="679">
        <f t="shared" ref="H33" si="57">E33+31</f>
        <v>44331</v>
      </c>
      <c r="I33" s="679">
        <f t="shared" ref="I33" si="58">E33+33</f>
        <v>44333</v>
      </c>
      <c r="J33" s="679">
        <f t="shared" ref="J33" si="59">E33+35</f>
        <v>44335</v>
      </c>
      <c r="K33" s="882" t="s">
        <v>5581</v>
      </c>
      <c r="L33" s="129"/>
      <c r="M33" s="1251"/>
    </row>
    <row r="34" spans="1:13" s="30" customFormat="1" ht="17.25" hidden="1" customHeight="1">
      <c r="A34" s="296"/>
      <c r="B34" s="296"/>
      <c r="C34" s="545" t="s">
        <v>5552</v>
      </c>
      <c r="D34" s="489" t="s">
        <v>2564</v>
      </c>
      <c r="E34" s="547">
        <v>44315</v>
      </c>
      <c r="F34" s="547">
        <f t="shared" ref="F34" si="60">E34+25</f>
        <v>44340</v>
      </c>
      <c r="G34" s="547">
        <f t="shared" ref="G34" si="61">E34+29</f>
        <v>44344</v>
      </c>
      <c r="H34" s="547">
        <f t="shared" ref="H34" si="62">E34+31</f>
        <v>44346</v>
      </c>
      <c r="I34" s="547">
        <f t="shared" ref="I34" si="63">E34+33</f>
        <v>44348</v>
      </c>
      <c r="J34" s="547">
        <f t="shared" ref="J34" si="64">E34+35</f>
        <v>44350</v>
      </c>
      <c r="K34" s="882" t="s">
        <v>5582</v>
      </c>
      <c r="L34" s="129"/>
      <c r="M34" s="1251"/>
    </row>
    <row r="35" spans="1:13" s="30" customFormat="1" ht="17.25" hidden="1" customHeight="1">
      <c r="A35" s="296"/>
      <c r="B35" s="296"/>
      <c r="C35" s="545" t="s">
        <v>3812</v>
      </c>
      <c r="D35" s="489" t="s">
        <v>2569</v>
      </c>
      <c r="E35" s="547">
        <v>44322</v>
      </c>
      <c r="F35" s="547">
        <f>E35+25</f>
        <v>44347</v>
      </c>
      <c r="G35" s="547">
        <f>E35+29</f>
        <v>44351</v>
      </c>
      <c r="H35" s="547">
        <f>E35+31</f>
        <v>44353</v>
      </c>
      <c r="I35" s="547">
        <f>E35+33</f>
        <v>44355</v>
      </c>
      <c r="J35" s="543"/>
      <c r="K35" s="882" t="s">
        <v>5583</v>
      </c>
      <c r="L35" s="129"/>
      <c r="M35" s="1251" t="s">
        <v>5584</v>
      </c>
    </row>
    <row r="36" spans="1:13" s="30" customFormat="1" ht="17.25" hidden="1" customHeight="1">
      <c r="A36" s="296"/>
      <c r="B36" s="296"/>
      <c r="C36" s="545" t="s">
        <v>5555</v>
      </c>
      <c r="D36" s="489" t="s">
        <v>3970</v>
      </c>
      <c r="E36" s="547">
        <v>44329</v>
      </c>
      <c r="F36" s="547">
        <f>E36+25</f>
        <v>44354</v>
      </c>
      <c r="G36" s="547">
        <f>E36+29</f>
        <v>44358</v>
      </c>
      <c r="H36" s="547">
        <f>E36+31</f>
        <v>44360</v>
      </c>
      <c r="I36" s="547">
        <f>E36+33</f>
        <v>44362</v>
      </c>
      <c r="J36" s="547">
        <f>E36+35</f>
        <v>44364</v>
      </c>
      <c r="K36" s="882" t="s">
        <v>5585</v>
      </c>
      <c r="L36" s="129"/>
      <c r="M36" s="1318"/>
    </row>
    <row r="37" spans="1:13" s="30" customFormat="1" ht="17.25" hidden="1" customHeight="1">
      <c r="A37" s="296"/>
      <c r="B37" s="296"/>
      <c r="C37" s="545" t="s">
        <v>4597</v>
      </c>
      <c r="D37" s="489" t="s">
        <v>2579</v>
      </c>
      <c r="E37" s="547">
        <v>44331</v>
      </c>
      <c r="F37" s="547">
        <f t="shared" ref="F37:F38" si="65">E37+25</f>
        <v>44356</v>
      </c>
      <c r="G37" s="547">
        <f t="shared" ref="G37:G38" si="66">E37+29</f>
        <v>44360</v>
      </c>
      <c r="H37" s="547">
        <f t="shared" ref="H37:H38" si="67">E37+31</f>
        <v>44362</v>
      </c>
      <c r="I37" s="547">
        <f t="shared" ref="I37:I38" si="68">E37+33</f>
        <v>44364</v>
      </c>
      <c r="J37" s="547">
        <f>E37+35</f>
        <v>44366</v>
      </c>
      <c r="K37" s="882" t="s">
        <v>5586</v>
      </c>
      <c r="L37" s="129"/>
      <c r="M37" s="1251"/>
    </row>
    <row r="38" spans="1:13" s="30" customFormat="1" ht="17.25" hidden="1" customHeight="1">
      <c r="A38" s="296"/>
      <c r="B38" s="296"/>
      <c r="C38" s="218" t="s">
        <v>4608</v>
      </c>
      <c r="D38" s="536" t="s">
        <v>3971</v>
      </c>
      <c r="E38" s="679">
        <v>44339</v>
      </c>
      <c r="F38" s="679">
        <f t="shared" si="65"/>
        <v>44364</v>
      </c>
      <c r="G38" s="679">
        <f t="shared" si="66"/>
        <v>44368</v>
      </c>
      <c r="H38" s="679">
        <f t="shared" si="67"/>
        <v>44370</v>
      </c>
      <c r="I38" s="679">
        <f t="shared" si="68"/>
        <v>44372</v>
      </c>
      <c r="J38" s="543"/>
      <c r="K38" s="882" t="s">
        <v>5587</v>
      </c>
      <c r="L38" s="129"/>
      <c r="M38" s="1251"/>
    </row>
    <row r="39" spans="1:13" s="30" customFormat="1" ht="17.25" hidden="1" customHeight="1">
      <c r="A39" s="296"/>
      <c r="B39" s="296"/>
      <c r="C39" s="218" t="s">
        <v>5559</v>
      </c>
      <c r="D39" s="536" t="s">
        <v>3972</v>
      </c>
      <c r="E39" s="679">
        <v>44353</v>
      </c>
      <c r="F39" s="679">
        <f t="shared" ref="F39" si="69">E39+25</f>
        <v>44378</v>
      </c>
      <c r="G39" s="679">
        <f t="shared" ref="G39" si="70">E39+29</f>
        <v>44382</v>
      </c>
      <c r="H39" s="679">
        <f t="shared" ref="H39" si="71">E39+31</f>
        <v>44384</v>
      </c>
      <c r="I39" s="679">
        <f t="shared" ref="I39" si="72">E39+33</f>
        <v>44386</v>
      </c>
      <c r="J39" s="543"/>
      <c r="K39" s="882" t="s">
        <v>5588</v>
      </c>
      <c r="L39" s="129"/>
      <c r="M39" s="1318"/>
    </row>
    <row r="40" spans="1:13" s="30" customFormat="1" ht="17.25" hidden="1" customHeight="1">
      <c r="A40" s="296"/>
      <c r="B40" s="296"/>
      <c r="C40" s="218" t="s">
        <v>5561</v>
      </c>
      <c r="D40" s="536" t="s">
        <v>3973</v>
      </c>
      <c r="E40" s="679">
        <v>44377</v>
      </c>
      <c r="F40" s="679">
        <f>E40+25</f>
        <v>44402</v>
      </c>
      <c r="G40" s="679">
        <f>E40+29</f>
        <v>44406</v>
      </c>
      <c r="H40" s="679">
        <f>E40+31</f>
        <v>44408</v>
      </c>
      <c r="I40" s="679">
        <f>E40+33</f>
        <v>44410</v>
      </c>
      <c r="J40" s="543"/>
      <c r="K40" s="882" t="s">
        <v>5589</v>
      </c>
      <c r="L40" s="129"/>
      <c r="M40" s="1251"/>
    </row>
    <row r="41" spans="1:13" s="30" customFormat="1" ht="17.25" hidden="1" customHeight="1">
      <c r="A41" s="296"/>
      <c r="B41" s="296"/>
      <c r="C41" s="218" t="s">
        <v>5545</v>
      </c>
      <c r="D41" s="536" t="s">
        <v>3974</v>
      </c>
      <c r="E41" s="679">
        <v>44366</v>
      </c>
      <c r="F41" s="679">
        <f>E41+25</f>
        <v>44391</v>
      </c>
      <c r="G41" s="679">
        <f>E41+29</f>
        <v>44395</v>
      </c>
      <c r="H41" s="679">
        <f>E41+31</f>
        <v>44397</v>
      </c>
      <c r="I41" s="679">
        <f>E41+33</f>
        <v>44399</v>
      </c>
      <c r="J41" s="679">
        <f>F41+35</f>
        <v>44426</v>
      </c>
      <c r="K41" s="882" t="s">
        <v>5590</v>
      </c>
      <c r="L41" s="129"/>
      <c r="M41" s="1251"/>
    </row>
    <row r="42" spans="1:13" s="30" customFormat="1" ht="17.25" hidden="1" customHeight="1">
      <c r="A42" s="296"/>
      <c r="B42" s="296"/>
      <c r="C42" s="26"/>
      <c r="E42" s="569"/>
      <c r="F42" s="570"/>
      <c r="G42" s="55"/>
      <c r="H42" s="55"/>
      <c r="K42" s="882"/>
      <c r="L42" s="129"/>
      <c r="M42" s="1251"/>
    </row>
    <row r="43" spans="1:13" s="30" customFormat="1" ht="24" hidden="1">
      <c r="A43" s="296"/>
      <c r="B43" s="296"/>
      <c r="C43" s="932" t="s">
        <v>5591</v>
      </c>
      <c r="D43" s="204"/>
      <c r="E43" s="370" t="s">
        <v>5540</v>
      </c>
      <c r="F43" s="370" t="s">
        <v>5541</v>
      </c>
      <c r="G43" s="205" t="s">
        <v>1133</v>
      </c>
      <c r="H43" s="370" t="s">
        <v>5543</v>
      </c>
      <c r="I43" s="205" t="s">
        <v>380</v>
      </c>
      <c r="J43" s="882"/>
      <c r="L43" s="129"/>
      <c r="M43" s="1251"/>
    </row>
    <row r="44" spans="1:13" s="30" customFormat="1" ht="17.25" hidden="1" customHeight="1">
      <c r="A44" s="296"/>
      <c r="B44" s="296"/>
      <c r="C44" s="204"/>
      <c r="D44" s="206" t="s">
        <v>5328</v>
      </c>
      <c r="E44" s="207"/>
      <c r="F44" s="205" t="s">
        <v>5592</v>
      </c>
      <c r="G44" s="205" t="s">
        <v>5593</v>
      </c>
      <c r="H44" s="205" t="s">
        <v>5594</v>
      </c>
      <c r="I44" s="205" t="s">
        <v>5595</v>
      </c>
      <c r="J44" s="882"/>
      <c r="L44" s="129"/>
      <c r="M44" s="1251"/>
    </row>
    <row r="45" spans="1:13" s="30" customFormat="1" ht="17.25" hidden="1" customHeight="1">
      <c r="A45" s="296"/>
      <c r="B45" s="296"/>
      <c r="C45" s="545" t="s">
        <v>5547</v>
      </c>
      <c r="D45" s="489" t="s">
        <v>3975</v>
      </c>
      <c r="E45" s="547">
        <v>44372</v>
      </c>
      <c r="F45" s="547">
        <f>E45+25</f>
        <v>44397</v>
      </c>
      <c r="G45" s="547">
        <f>E45+31</f>
        <v>44403</v>
      </c>
      <c r="H45" s="547">
        <f>E45+34</f>
        <v>44406</v>
      </c>
      <c r="I45" s="547">
        <f>E45+35</f>
        <v>44407</v>
      </c>
      <c r="J45" s="882" t="s">
        <v>5596</v>
      </c>
      <c r="L45" s="129"/>
      <c r="M45" s="1251"/>
    </row>
    <row r="46" spans="1:13" s="30" customFormat="1" ht="17.25" hidden="1" customHeight="1">
      <c r="A46" s="296"/>
      <c r="B46" s="296"/>
      <c r="C46" s="257" t="s">
        <v>2151</v>
      </c>
      <c r="D46" s="489" t="s">
        <v>3976</v>
      </c>
      <c r="E46" s="543">
        <v>44355</v>
      </c>
      <c r="F46" s="543"/>
      <c r="G46" s="543"/>
      <c r="H46" s="543"/>
      <c r="I46" s="543"/>
      <c r="J46" s="882" t="s">
        <v>5597</v>
      </c>
      <c r="L46" s="129"/>
      <c r="M46" s="1251"/>
    </row>
    <row r="47" spans="1:13" s="30" customFormat="1" ht="17.25" hidden="1" customHeight="1">
      <c r="A47" s="296"/>
      <c r="B47" s="296"/>
      <c r="C47" s="257" t="s">
        <v>2151</v>
      </c>
      <c r="D47" s="489" t="s">
        <v>3977</v>
      </c>
      <c r="E47" s="543">
        <f>E46+7</f>
        <v>44362</v>
      </c>
      <c r="F47" s="543"/>
      <c r="G47" s="543"/>
      <c r="H47" s="543"/>
      <c r="I47" s="543"/>
      <c r="J47" s="882" t="s">
        <v>5597</v>
      </c>
      <c r="L47" s="129"/>
      <c r="M47" s="1251"/>
    </row>
    <row r="48" spans="1:13" s="30" customFormat="1" ht="17.25" hidden="1" customHeight="1">
      <c r="A48" s="296"/>
      <c r="B48" s="296"/>
      <c r="C48" s="257" t="s">
        <v>2151</v>
      </c>
      <c r="D48" s="489" t="s">
        <v>3978</v>
      </c>
      <c r="E48" s="543">
        <f>E47+7</f>
        <v>44369</v>
      </c>
      <c r="F48" s="543"/>
      <c r="G48" s="543"/>
      <c r="H48" s="543"/>
      <c r="I48" s="543"/>
      <c r="J48" s="882" t="s">
        <v>5597</v>
      </c>
      <c r="L48" s="129"/>
      <c r="M48" s="1251"/>
    </row>
    <row r="49" spans="1:13" s="30" customFormat="1" ht="17.25" hidden="1" customHeight="1">
      <c r="A49" s="1389"/>
      <c r="B49" s="1389"/>
      <c r="C49" s="545" t="s">
        <v>3680</v>
      </c>
      <c r="D49" s="489" t="s">
        <v>2612</v>
      </c>
      <c r="E49" s="547">
        <v>44387</v>
      </c>
      <c r="F49" s="547">
        <f t="shared" ref="F49:F55" si="73">E49+25</f>
        <v>44412</v>
      </c>
      <c r="G49" s="547">
        <f t="shared" ref="G49:G55" si="74">E49+31</f>
        <v>44418</v>
      </c>
      <c r="H49" s="547">
        <f t="shared" ref="H49:H55" si="75">E49+33</f>
        <v>44420</v>
      </c>
      <c r="I49" s="547">
        <f t="shared" ref="I49:I55" si="76">E49+35</f>
        <v>44422</v>
      </c>
      <c r="J49" s="882" t="s">
        <v>5598</v>
      </c>
      <c r="L49" s="129"/>
      <c r="M49" s="1251"/>
    </row>
    <row r="50" spans="1:13" s="30" customFormat="1" ht="17.25" hidden="1" customHeight="1">
      <c r="A50" s="1389"/>
      <c r="B50" s="1389"/>
      <c r="C50" s="218" t="s">
        <v>3901</v>
      </c>
      <c r="D50" s="536" t="s">
        <v>3981</v>
      </c>
      <c r="E50" s="679">
        <v>44395</v>
      </c>
      <c r="F50" s="679">
        <f t="shared" si="73"/>
        <v>44420</v>
      </c>
      <c r="G50" s="679">
        <f t="shared" si="74"/>
        <v>44426</v>
      </c>
      <c r="H50" s="679">
        <f t="shared" si="75"/>
        <v>44428</v>
      </c>
      <c r="I50" s="679">
        <f t="shared" si="76"/>
        <v>44430</v>
      </c>
      <c r="J50" s="882" t="s">
        <v>5599</v>
      </c>
      <c r="K50" s="569"/>
      <c r="L50" s="129"/>
      <c r="M50" s="1251"/>
    </row>
    <row r="51" spans="1:13" s="30" customFormat="1" ht="17.25" hidden="1" customHeight="1">
      <c r="A51" s="1389"/>
      <c r="B51" s="1389"/>
      <c r="C51" s="218" t="s">
        <v>5552</v>
      </c>
      <c r="D51" s="536" t="s">
        <v>2619</v>
      </c>
      <c r="E51" s="679">
        <v>44401</v>
      </c>
      <c r="F51" s="679">
        <f t="shared" si="73"/>
        <v>44426</v>
      </c>
      <c r="G51" s="679">
        <f t="shared" si="74"/>
        <v>44432</v>
      </c>
      <c r="H51" s="679">
        <f t="shared" si="75"/>
        <v>44434</v>
      </c>
      <c r="I51" s="679">
        <f t="shared" si="76"/>
        <v>44436</v>
      </c>
      <c r="J51" s="882" t="s">
        <v>5600</v>
      </c>
      <c r="L51" s="129"/>
      <c r="M51" s="1251"/>
    </row>
    <row r="52" spans="1:13" s="30" customFormat="1" ht="17.25" hidden="1" customHeight="1">
      <c r="A52" s="1408"/>
      <c r="B52" s="1408"/>
      <c r="C52" s="218" t="s">
        <v>3812</v>
      </c>
      <c r="D52" s="536" t="s">
        <v>3983</v>
      </c>
      <c r="E52" s="679">
        <v>44408</v>
      </c>
      <c r="F52" s="679">
        <f t="shared" si="73"/>
        <v>44433</v>
      </c>
      <c r="G52" s="679">
        <f t="shared" si="74"/>
        <v>44439</v>
      </c>
      <c r="H52" s="679">
        <f t="shared" si="75"/>
        <v>44441</v>
      </c>
      <c r="I52" s="679">
        <f t="shared" si="76"/>
        <v>44443</v>
      </c>
      <c r="J52" s="882" t="s">
        <v>5601</v>
      </c>
      <c r="L52" s="129"/>
      <c r="M52" s="1251"/>
    </row>
    <row r="53" spans="1:13" s="30" customFormat="1" ht="17.25" hidden="1" customHeight="1">
      <c r="A53" s="296" t="s">
        <v>5602</v>
      </c>
      <c r="B53" s="296"/>
      <c r="C53" s="218" t="s">
        <v>4597</v>
      </c>
      <c r="D53" s="536" t="s">
        <v>3984</v>
      </c>
      <c r="E53" s="1361" t="s">
        <v>2159</v>
      </c>
      <c r="F53" s="543"/>
      <c r="G53" s="543"/>
      <c r="H53" s="543"/>
      <c r="I53" s="543"/>
      <c r="J53" s="882" t="s">
        <v>5603</v>
      </c>
      <c r="L53" s="129"/>
      <c r="M53" s="1251"/>
    </row>
    <row r="54" spans="1:13" s="30" customFormat="1" ht="17.25" hidden="1" customHeight="1">
      <c r="A54" s="296" t="s">
        <v>5604</v>
      </c>
      <c r="B54" s="296"/>
      <c r="C54" s="545" t="s">
        <v>5555</v>
      </c>
      <c r="D54" s="489" t="s">
        <v>3985</v>
      </c>
      <c r="E54" s="547">
        <v>44425</v>
      </c>
      <c r="F54" s="547">
        <f t="shared" si="73"/>
        <v>44450</v>
      </c>
      <c r="G54" s="547">
        <f t="shared" si="74"/>
        <v>44456</v>
      </c>
      <c r="H54" s="547">
        <f t="shared" si="75"/>
        <v>44458</v>
      </c>
      <c r="I54" s="547">
        <f t="shared" si="76"/>
        <v>44460</v>
      </c>
      <c r="J54" s="882" t="s">
        <v>5605</v>
      </c>
      <c r="L54" s="129"/>
      <c r="M54" s="1251"/>
    </row>
    <row r="55" spans="1:13" s="30" customFormat="1" ht="17.25" hidden="1" customHeight="1">
      <c r="A55" s="1408"/>
      <c r="B55" s="1408"/>
      <c r="C55" s="545" t="s">
        <v>5606</v>
      </c>
      <c r="D55" s="489" t="s">
        <v>3986</v>
      </c>
      <c r="E55" s="547">
        <v>44429</v>
      </c>
      <c r="F55" s="547">
        <f t="shared" si="73"/>
        <v>44454</v>
      </c>
      <c r="G55" s="547">
        <f t="shared" si="74"/>
        <v>44460</v>
      </c>
      <c r="H55" s="547">
        <f t="shared" si="75"/>
        <v>44462</v>
      </c>
      <c r="I55" s="547">
        <f t="shared" si="76"/>
        <v>44464</v>
      </c>
      <c r="J55" s="882" t="s">
        <v>5607</v>
      </c>
      <c r="L55" s="129"/>
      <c r="M55" s="1251"/>
    </row>
    <row r="56" spans="1:13" s="30" customFormat="1" ht="17.25" hidden="1" customHeight="1">
      <c r="A56" s="1400"/>
      <c r="B56" s="1400"/>
      <c r="C56" s="545" t="s">
        <v>5559</v>
      </c>
      <c r="D56" s="489" t="s">
        <v>3987</v>
      </c>
      <c r="E56" s="547">
        <v>44469</v>
      </c>
      <c r="F56" s="547">
        <f t="shared" ref="F56:F59" si="77">E56+25</f>
        <v>44494</v>
      </c>
      <c r="G56" s="547">
        <f t="shared" ref="G56:G59" si="78">E56+31</f>
        <v>44500</v>
      </c>
      <c r="H56" s="547">
        <f t="shared" ref="H56:H59" si="79">E56+33</f>
        <v>44502</v>
      </c>
      <c r="I56" s="543" t="s">
        <v>2159</v>
      </c>
      <c r="J56" s="882" t="s">
        <v>5608</v>
      </c>
      <c r="L56" s="129"/>
      <c r="M56" s="1251"/>
    </row>
    <row r="57" spans="1:13" s="30" customFormat="1" ht="17.25" hidden="1" customHeight="1">
      <c r="A57" s="296" t="s">
        <v>5609</v>
      </c>
      <c r="B57" s="296"/>
      <c r="C57" s="257" t="s">
        <v>4137</v>
      </c>
      <c r="D57" s="489" t="s">
        <v>3989</v>
      </c>
      <c r="E57" s="543">
        <f t="shared" ref="E57" si="80">E56+7</f>
        <v>44476</v>
      </c>
      <c r="F57" s="543"/>
      <c r="G57" s="543"/>
      <c r="H57" s="543"/>
      <c r="I57" s="543"/>
      <c r="J57" s="1432" t="s">
        <v>5610</v>
      </c>
      <c r="L57" s="129"/>
      <c r="M57" s="1251"/>
    </row>
    <row r="58" spans="1:13" s="30" customFormat="1" ht="17.25" hidden="1" customHeight="1">
      <c r="A58" s="296" t="s">
        <v>5611</v>
      </c>
      <c r="B58" s="296"/>
      <c r="C58" s="257" t="s">
        <v>5612</v>
      </c>
      <c r="D58" s="489" t="s">
        <v>2640</v>
      </c>
      <c r="E58" s="543">
        <v>44450</v>
      </c>
      <c r="F58" s="543"/>
      <c r="G58" s="543"/>
      <c r="H58" s="543"/>
      <c r="I58" s="543"/>
      <c r="J58" s="882" t="s">
        <v>5613</v>
      </c>
      <c r="L58" s="129"/>
      <c r="M58" s="1251"/>
    </row>
    <row r="59" spans="1:13" s="30" customFormat="1" ht="17.25" hidden="1" customHeight="1">
      <c r="A59" s="1408"/>
      <c r="B59" s="1408"/>
      <c r="C59" s="218" t="s">
        <v>5547</v>
      </c>
      <c r="D59" s="536" t="s">
        <v>2644</v>
      </c>
      <c r="E59" s="679">
        <v>44457</v>
      </c>
      <c r="F59" s="679">
        <f t="shared" si="77"/>
        <v>44482</v>
      </c>
      <c r="G59" s="679">
        <f t="shared" si="78"/>
        <v>44488</v>
      </c>
      <c r="H59" s="679">
        <f t="shared" si="79"/>
        <v>44490</v>
      </c>
      <c r="I59" s="679">
        <f t="shared" ref="I59" si="81">E59+35</f>
        <v>44492</v>
      </c>
      <c r="J59" s="882" t="s">
        <v>5614</v>
      </c>
      <c r="L59" s="129"/>
      <c r="M59" s="1251"/>
    </row>
    <row r="60" spans="1:13" s="30" customFormat="1" ht="17.25" hidden="1" customHeight="1">
      <c r="A60" s="1408"/>
      <c r="B60" s="1408"/>
      <c r="C60" s="218" t="s">
        <v>5561</v>
      </c>
      <c r="D60" s="536" t="s">
        <v>2648</v>
      </c>
      <c r="E60" s="679">
        <v>44460</v>
      </c>
      <c r="F60" s="679">
        <f t="shared" ref="F60" si="82">E60+25</f>
        <v>44485</v>
      </c>
      <c r="G60" s="543" t="s">
        <v>2159</v>
      </c>
      <c r="H60" s="679">
        <f t="shared" ref="H60" si="83">E60+33</f>
        <v>44493</v>
      </c>
      <c r="I60" s="679">
        <f t="shared" ref="I60" si="84">E60+35</f>
        <v>44495</v>
      </c>
      <c r="J60" s="882" t="s">
        <v>5615</v>
      </c>
      <c r="K60" s="569"/>
      <c r="L60" s="129"/>
      <c r="M60" s="1251"/>
    </row>
    <row r="61" spans="1:13" s="30" customFormat="1" ht="17.25" hidden="1" customHeight="1">
      <c r="A61" s="296" t="s">
        <v>5616</v>
      </c>
      <c r="B61" s="296"/>
      <c r="C61" s="218" t="s">
        <v>5011</v>
      </c>
      <c r="D61" s="536" t="s">
        <v>2651</v>
      </c>
      <c r="E61" s="679">
        <v>44479</v>
      </c>
      <c r="F61" s="679">
        <f>E61+26</f>
        <v>44505</v>
      </c>
      <c r="G61" s="679">
        <f>E61+36</f>
        <v>44515</v>
      </c>
      <c r="H61" s="679">
        <f>E61+44</f>
        <v>44523</v>
      </c>
      <c r="I61" s="679">
        <f>E61+47</f>
        <v>44526</v>
      </c>
      <c r="J61" s="882" t="s">
        <v>5617</v>
      </c>
      <c r="L61" s="129"/>
      <c r="M61" s="1251"/>
    </row>
    <row r="62" spans="1:13" s="30" customFormat="1" ht="17.25" hidden="1" customHeight="1">
      <c r="A62" s="1400"/>
      <c r="B62" s="296" t="s">
        <v>5618</v>
      </c>
      <c r="C62" s="218" t="s">
        <v>3901</v>
      </c>
      <c r="D62" s="536" t="s">
        <v>2654</v>
      </c>
      <c r="E62" s="679">
        <v>44497</v>
      </c>
      <c r="F62" s="679">
        <f>E62+25</f>
        <v>44522</v>
      </c>
      <c r="G62" s="679">
        <f>E62+31</f>
        <v>44528</v>
      </c>
      <c r="H62" s="679">
        <f>E62+34</f>
        <v>44531</v>
      </c>
      <c r="I62" s="679">
        <f>E62+35</f>
        <v>44532</v>
      </c>
      <c r="J62" s="882" t="s">
        <v>5619</v>
      </c>
      <c r="L62" s="1220"/>
      <c r="M62" s="1251"/>
    </row>
    <row r="63" spans="1:13" s="30" customFormat="1" ht="17.25" hidden="1" customHeight="1">
      <c r="A63" s="1400"/>
      <c r="B63" s="296" t="s">
        <v>5620</v>
      </c>
      <c r="C63" s="545" t="s">
        <v>5552</v>
      </c>
      <c r="D63" s="489" t="s">
        <v>3991</v>
      </c>
      <c r="E63" s="547">
        <v>44504</v>
      </c>
      <c r="F63" s="547">
        <f>E63+25</f>
        <v>44529</v>
      </c>
      <c r="G63" s="547">
        <f>E63+31</f>
        <v>44535</v>
      </c>
      <c r="H63" s="547">
        <f>E63+34</f>
        <v>44538</v>
      </c>
      <c r="I63" s="547">
        <f>E63+35</f>
        <v>44539</v>
      </c>
      <c r="J63" s="882" t="s">
        <v>5621</v>
      </c>
      <c r="L63" s="129"/>
      <c r="M63" s="1251"/>
    </row>
    <row r="64" spans="1:13" s="30" customFormat="1" ht="17.25" hidden="1" customHeight="1">
      <c r="A64" s="296" t="s">
        <v>5622</v>
      </c>
      <c r="B64" s="296" t="s">
        <v>5623</v>
      </c>
      <c r="C64" s="545" t="s">
        <v>5624</v>
      </c>
      <c r="D64" s="489" t="s">
        <v>2659</v>
      </c>
      <c r="E64" s="547">
        <v>44498</v>
      </c>
      <c r="F64" s="547">
        <f>E64+25</f>
        <v>44523</v>
      </c>
      <c r="G64" s="547">
        <f>E64+31</f>
        <v>44529</v>
      </c>
      <c r="H64" s="547">
        <f>E64+34</f>
        <v>44532</v>
      </c>
      <c r="I64" s="543"/>
      <c r="J64" s="882" t="s">
        <v>5625</v>
      </c>
      <c r="L64" s="129"/>
      <c r="M64" s="1251"/>
    </row>
    <row r="65" spans="1:13" s="30" customFormat="1" ht="17.25" hidden="1" customHeight="1">
      <c r="A65" s="1514"/>
      <c r="B65" s="296" t="s">
        <v>5626</v>
      </c>
      <c r="C65" s="545" t="s">
        <v>4597</v>
      </c>
      <c r="D65" s="489" t="s">
        <v>3992</v>
      </c>
      <c r="E65" s="547">
        <v>44514</v>
      </c>
      <c r="F65" s="547">
        <f>E65+25</f>
        <v>44539</v>
      </c>
      <c r="G65" s="547">
        <f>E65+31</f>
        <v>44545</v>
      </c>
      <c r="H65" s="547">
        <f>E65+34</f>
        <v>44548</v>
      </c>
      <c r="I65" s="547">
        <f>E65+35</f>
        <v>44549</v>
      </c>
      <c r="J65" s="882" t="s">
        <v>5627</v>
      </c>
      <c r="L65" s="129"/>
      <c r="M65" s="1251"/>
    </row>
    <row r="66" spans="1:13" s="30" customFormat="1" ht="17.25" hidden="1" customHeight="1">
      <c r="A66" s="296"/>
      <c r="B66" s="296" t="s">
        <v>5628</v>
      </c>
      <c r="C66" s="257" t="s">
        <v>4137</v>
      </c>
      <c r="D66" s="489" t="s">
        <v>3993</v>
      </c>
      <c r="E66" s="543">
        <v>44495</v>
      </c>
      <c r="F66" s="543"/>
      <c r="G66" s="543"/>
      <c r="H66" s="543"/>
      <c r="I66" s="543"/>
      <c r="J66" s="1432" t="s">
        <v>5610</v>
      </c>
      <c r="L66" s="882" t="s">
        <v>5629</v>
      </c>
      <c r="M66" s="1251"/>
    </row>
    <row r="67" spans="1:13" s="30" customFormat="1" ht="17.25" hidden="1" customHeight="1">
      <c r="A67" s="296" t="s">
        <v>5630</v>
      </c>
      <c r="B67" s="296" t="s">
        <v>5631</v>
      </c>
      <c r="C67" s="218" t="s">
        <v>5555</v>
      </c>
      <c r="D67" s="536" t="s">
        <v>3994</v>
      </c>
      <c r="E67" s="679">
        <v>44518</v>
      </c>
      <c r="F67" s="679">
        <f>E67+25</f>
        <v>44543</v>
      </c>
      <c r="G67" s="679">
        <f>E67+31</f>
        <v>44549</v>
      </c>
      <c r="H67" s="679">
        <f>E67+33</f>
        <v>44551</v>
      </c>
      <c r="I67" s="679">
        <f>E67+35</f>
        <v>44553</v>
      </c>
      <c r="J67" s="882" t="s">
        <v>5632</v>
      </c>
      <c r="L67" s="129"/>
      <c r="M67" s="1251"/>
    </row>
    <row r="68" spans="1:13" s="30" customFormat="1" ht="17.25" hidden="1" customHeight="1">
      <c r="A68" s="296" t="s">
        <v>5633</v>
      </c>
      <c r="B68" s="296" t="s">
        <v>5634</v>
      </c>
      <c r="C68" s="365" t="s">
        <v>4137</v>
      </c>
      <c r="D68" s="536" t="s">
        <v>3995</v>
      </c>
      <c r="E68" s="543">
        <v>44509</v>
      </c>
      <c r="F68" s="543"/>
      <c r="G68" s="543"/>
      <c r="H68" s="543"/>
      <c r="I68" s="543"/>
      <c r="J68" s="1432" t="s">
        <v>5610</v>
      </c>
      <c r="L68" s="882" t="s">
        <v>5635</v>
      </c>
      <c r="M68" s="1251"/>
    </row>
    <row r="69" spans="1:13" s="30" customFormat="1" ht="17.25" hidden="1" customHeight="1">
      <c r="A69" s="296" t="s">
        <v>5636</v>
      </c>
      <c r="B69" s="296" t="s">
        <v>5637</v>
      </c>
      <c r="C69" s="218" t="s">
        <v>5606</v>
      </c>
      <c r="D69" s="536" t="s">
        <v>2674</v>
      </c>
      <c r="E69" s="679">
        <v>44526</v>
      </c>
      <c r="F69" s="679">
        <f>E69+25</f>
        <v>44551</v>
      </c>
      <c r="G69" s="679">
        <f>E69+31</f>
        <v>44557</v>
      </c>
      <c r="H69" s="679">
        <f>E69+33</f>
        <v>44559</v>
      </c>
      <c r="I69" s="1571"/>
      <c r="J69" s="882" t="s">
        <v>5638</v>
      </c>
      <c r="L69" s="129"/>
      <c r="M69" s="1251"/>
    </row>
    <row r="70" spans="1:13" s="30" customFormat="1" ht="17.25" hidden="1" customHeight="1">
      <c r="A70" s="296"/>
      <c r="B70" s="296" t="s">
        <v>5639</v>
      </c>
      <c r="C70" s="365" t="s">
        <v>4137</v>
      </c>
      <c r="D70" s="536" t="s">
        <v>2679</v>
      </c>
      <c r="E70" s="543">
        <v>44523</v>
      </c>
      <c r="F70" s="543"/>
      <c r="G70" s="543"/>
      <c r="H70" s="543"/>
      <c r="I70" s="543"/>
      <c r="J70" s="1432" t="s">
        <v>5610</v>
      </c>
      <c r="L70" s="882" t="s">
        <v>5640</v>
      </c>
      <c r="M70" s="1251"/>
    </row>
    <row r="71" spans="1:13" s="30" customFormat="1" ht="17.25" hidden="1" customHeight="1">
      <c r="A71" s="296"/>
      <c r="B71" s="296" t="s">
        <v>5641</v>
      </c>
      <c r="C71" s="218" t="s">
        <v>5545</v>
      </c>
      <c r="D71" s="536" t="s">
        <v>2680</v>
      </c>
      <c r="E71" s="679">
        <v>44542</v>
      </c>
      <c r="F71" s="679">
        <f t="shared" ref="F71" si="85">E71+25</f>
        <v>44567</v>
      </c>
      <c r="G71" s="679">
        <f t="shared" ref="G71" si="86">E71+31</f>
        <v>44573</v>
      </c>
      <c r="H71" s="679">
        <f t="shared" ref="H71" si="87">E71+33</f>
        <v>44575</v>
      </c>
      <c r="I71" s="679">
        <f t="shared" ref="I71" si="88">E71+35</f>
        <v>44577</v>
      </c>
      <c r="J71" s="882" t="s">
        <v>5642</v>
      </c>
      <c r="L71" s="129"/>
      <c r="M71" s="1251"/>
    </row>
    <row r="72" spans="1:13" s="30" customFormat="1" ht="17.25" hidden="1" customHeight="1">
      <c r="A72" s="1514"/>
      <c r="B72" s="296" t="s">
        <v>5643</v>
      </c>
      <c r="C72" s="545" t="s">
        <v>5547</v>
      </c>
      <c r="D72" s="489" t="s">
        <v>2682</v>
      </c>
      <c r="E72" s="547">
        <v>44545</v>
      </c>
      <c r="F72" s="547">
        <f>E72+32</f>
        <v>44577</v>
      </c>
      <c r="G72" s="547">
        <f>E72+46</f>
        <v>44591</v>
      </c>
      <c r="H72" s="547">
        <f>E72+58</f>
        <v>44603</v>
      </c>
      <c r="I72" s="547">
        <f>E72+61</f>
        <v>44606</v>
      </c>
      <c r="J72" s="882" t="s">
        <v>5644</v>
      </c>
      <c r="L72" s="129"/>
      <c r="M72" s="1251"/>
    </row>
    <row r="73" spans="1:13" s="30" customFormat="1" ht="17.25" hidden="1" customHeight="1">
      <c r="A73" s="1514"/>
      <c r="B73" s="296" t="s">
        <v>5645</v>
      </c>
      <c r="C73" s="545" t="s">
        <v>5561</v>
      </c>
      <c r="D73" s="489" t="s">
        <v>3997</v>
      </c>
      <c r="E73" s="547">
        <v>44548</v>
      </c>
      <c r="F73" s="547">
        <f>E73+33</f>
        <v>44581</v>
      </c>
      <c r="G73" s="547">
        <f>E73+47</f>
        <v>44595</v>
      </c>
      <c r="H73" s="547">
        <f>E73+59</f>
        <v>44607</v>
      </c>
      <c r="I73" s="547">
        <f>E73+62</f>
        <v>44610</v>
      </c>
      <c r="J73" s="882" t="s">
        <v>5646</v>
      </c>
      <c r="L73" s="129"/>
      <c r="M73" s="1251"/>
    </row>
    <row r="74" spans="1:13" s="30" customFormat="1" ht="17.25" hidden="1" customHeight="1">
      <c r="A74" s="296"/>
      <c r="B74" s="296" t="s">
        <v>5647</v>
      </c>
      <c r="C74" s="545" t="s">
        <v>5559</v>
      </c>
      <c r="D74" s="489" t="s">
        <v>3999</v>
      </c>
      <c r="E74" s="547">
        <v>44563</v>
      </c>
      <c r="F74" s="547">
        <f>E74+29</f>
        <v>44592</v>
      </c>
      <c r="G74" s="547">
        <f>E74+42</f>
        <v>44605</v>
      </c>
      <c r="H74" s="547">
        <f>E74+53</f>
        <v>44616</v>
      </c>
      <c r="I74" s="547">
        <f>E74+56</f>
        <v>44619</v>
      </c>
      <c r="J74" s="882" t="s">
        <v>5648</v>
      </c>
      <c r="L74" s="129"/>
      <c r="M74" s="1251"/>
    </row>
    <row r="75" spans="1:13" s="30" customFormat="1" ht="17.25" hidden="1" customHeight="1">
      <c r="A75" s="296"/>
      <c r="B75" s="296" t="s">
        <v>5649</v>
      </c>
      <c r="C75" s="545" t="s">
        <v>5011</v>
      </c>
      <c r="D75" s="489" t="s">
        <v>2690</v>
      </c>
      <c r="E75" s="547">
        <v>44566</v>
      </c>
      <c r="F75" s="547">
        <f>E75+36</f>
        <v>44602</v>
      </c>
      <c r="G75" s="547">
        <f>E75+46</f>
        <v>44612</v>
      </c>
      <c r="H75" s="547">
        <f>E75+57</f>
        <v>44623</v>
      </c>
      <c r="I75" s="547">
        <f>E75+59</f>
        <v>44625</v>
      </c>
      <c r="J75" s="882" t="s">
        <v>5650</v>
      </c>
      <c r="L75" s="129"/>
      <c r="M75" s="1251"/>
    </row>
    <row r="76" spans="1:13" s="30" customFormat="1" ht="17.25" hidden="1" customHeight="1">
      <c r="A76" s="296"/>
      <c r="B76" s="296" t="s">
        <v>5651</v>
      </c>
      <c r="C76" s="365" t="s">
        <v>2151</v>
      </c>
      <c r="D76" s="536" t="s">
        <v>2692</v>
      </c>
      <c r="E76" s="543">
        <v>44565</v>
      </c>
      <c r="F76" s="543"/>
      <c r="G76" s="543"/>
      <c r="H76" s="543"/>
      <c r="I76" s="543"/>
      <c r="J76" s="882" t="s">
        <v>5652</v>
      </c>
      <c r="L76" s="129"/>
      <c r="M76" s="1251"/>
    </row>
    <row r="77" spans="1:13" s="30" customFormat="1" ht="17.25" hidden="1" customHeight="1">
      <c r="A77" s="296"/>
      <c r="B77" s="296" t="s">
        <v>5653</v>
      </c>
      <c r="C77" s="365" t="s">
        <v>2151</v>
      </c>
      <c r="D77" s="536" t="s">
        <v>4003</v>
      </c>
      <c r="E77" s="543">
        <v>44572</v>
      </c>
      <c r="F77" s="543"/>
      <c r="G77" s="543"/>
      <c r="H77" s="543"/>
      <c r="I77" s="543"/>
      <c r="J77" s="882" t="s">
        <v>5654</v>
      </c>
      <c r="L77" s="129"/>
      <c r="M77" s="1251"/>
    </row>
    <row r="78" spans="1:13" s="30" customFormat="1" ht="17.25" hidden="1" customHeight="1">
      <c r="A78" s="296"/>
      <c r="B78" s="296" t="s">
        <v>5655</v>
      </c>
      <c r="C78" s="218" t="s">
        <v>5624</v>
      </c>
      <c r="D78" s="536" t="s">
        <v>4005</v>
      </c>
      <c r="E78" s="679">
        <v>44581</v>
      </c>
      <c r="F78" s="543" t="s">
        <v>2159</v>
      </c>
      <c r="G78" s="679">
        <f>E78+47</f>
        <v>44628</v>
      </c>
      <c r="H78" s="679">
        <f>E78+57</f>
        <v>44638</v>
      </c>
      <c r="I78" s="679">
        <f>E78+59</f>
        <v>44640</v>
      </c>
      <c r="J78" s="882" t="s">
        <v>5656</v>
      </c>
      <c r="L78" s="129"/>
      <c r="M78" s="1251"/>
    </row>
    <row r="79" spans="1:13" s="30" customFormat="1" ht="17.25" hidden="1" customHeight="1">
      <c r="A79" s="296"/>
      <c r="B79" s="296" t="s">
        <v>5657</v>
      </c>
      <c r="C79" s="218" t="s">
        <v>3901</v>
      </c>
      <c r="D79" s="536" t="s">
        <v>4007</v>
      </c>
      <c r="E79" s="679">
        <v>44587</v>
      </c>
      <c r="F79" s="543" t="s">
        <v>2159</v>
      </c>
      <c r="G79" s="679">
        <f>E79+47</f>
        <v>44634</v>
      </c>
      <c r="H79" s="679">
        <f>E79+57</f>
        <v>44644</v>
      </c>
      <c r="I79" s="679">
        <f>E79+60</f>
        <v>44647</v>
      </c>
      <c r="J79" s="882" t="s">
        <v>5658</v>
      </c>
      <c r="L79" s="129"/>
      <c r="M79" s="1251"/>
    </row>
    <row r="80" spans="1:13" s="30" customFormat="1" ht="17.25" hidden="1" customHeight="1">
      <c r="A80" s="296"/>
      <c r="B80" s="296" t="s">
        <v>5659</v>
      </c>
      <c r="C80" s="545" t="s">
        <v>5552</v>
      </c>
      <c r="D80" s="489" t="s">
        <v>4009</v>
      </c>
      <c r="E80" s="547">
        <v>44597</v>
      </c>
      <c r="F80" s="543" t="s">
        <v>2159</v>
      </c>
      <c r="G80" s="547">
        <f>E80+41</f>
        <v>44638</v>
      </c>
      <c r="H80" s="547">
        <f>E80+46</f>
        <v>44643</v>
      </c>
      <c r="I80" s="547">
        <f>E80+49</f>
        <v>44646</v>
      </c>
      <c r="J80" s="882" t="s">
        <v>5660</v>
      </c>
      <c r="L80" s="129"/>
      <c r="M80" s="1251"/>
    </row>
    <row r="81" spans="1:13" s="30" customFormat="1" ht="17.25" hidden="1" customHeight="1">
      <c r="A81" s="296"/>
      <c r="B81" s="296" t="s">
        <v>5661</v>
      </c>
      <c r="C81" s="545" t="s">
        <v>4597</v>
      </c>
      <c r="D81" s="489" t="s">
        <v>4011</v>
      </c>
      <c r="E81" s="547">
        <v>44605</v>
      </c>
      <c r="F81" s="543" t="s">
        <v>2159</v>
      </c>
      <c r="G81" s="547">
        <f>E81+43</f>
        <v>44648</v>
      </c>
      <c r="H81" s="547">
        <f t="shared" ref="H81:H87" si="89">E81+50</f>
        <v>44655</v>
      </c>
      <c r="I81" s="547">
        <f>E81+51</f>
        <v>44656</v>
      </c>
      <c r="J81" s="882" t="s">
        <v>5662</v>
      </c>
      <c r="L81" s="129"/>
      <c r="M81" s="1251"/>
    </row>
    <row r="82" spans="1:13" s="30" customFormat="1" ht="17.25" hidden="1" customHeight="1">
      <c r="A82" s="296"/>
      <c r="B82" s="296" t="s">
        <v>5663</v>
      </c>
      <c r="C82" s="545" t="s">
        <v>5555</v>
      </c>
      <c r="D82" s="489" t="s">
        <v>5664</v>
      </c>
      <c r="E82" s="547">
        <v>44609</v>
      </c>
      <c r="F82" s="543" t="s">
        <v>2159</v>
      </c>
      <c r="G82" s="547">
        <f t="shared" ref="G82:G87" si="90">E82+41</f>
        <v>44650</v>
      </c>
      <c r="H82" s="547">
        <f t="shared" si="89"/>
        <v>44659</v>
      </c>
      <c r="I82" s="547">
        <f>E82+50</f>
        <v>44659</v>
      </c>
      <c r="J82" s="882" t="s">
        <v>5665</v>
      </c>
      <c r="L82" s="129"/>
      <c r="M82" s="1251"/>
    </row>
    <row r="83" spans="1:13" s="30" customFormat="1" ht="17.25" hidden="1" customHeight="1">
      <c r="A83" s="296" t="s">
        <v>5606</v>
      </c>
      <c r="B83" s="296" t="s">
        <v>5666</v>
      </c>
      <c r="C83" s="952" t="s">
        <v>5281</v>
      </c>
      <c r="D83" s="489" t="s">
        <v>4015</v>
      </c>
      <c r="E83" s="547">
        <v>44617</v>
      </c>
      <c r="F83" s="543" t="s">
        <v>2159</v>
      </c>
      <c r="G83" s="547">
        <f>E83+28</f>
        <v>44645</v>
      </c>
      <c r="H83" s="547">
        <f>E83+30</f>
        <v>44647</v>
      </c>
      <c r="I83" s="547">
        <f>E83+32</f>
        <v>44649</v>
      </c>
      <c r="J83" s="882" t="s">
        <v>5667</v>
      </c>
      <c r="L83" s="129"/>
      <c r="M83" s="1251"/>
    </row>
    <row r="84" spans="1:13" s="30" customFormat="1" ht="17.25" hidden="1" customHeight="1">
      <c r="A84" s="296" t="s">
        <v>5281</v>
      </c>
      <c r="B84" s="296" t="s">
        <v>5668</v>
      </c>
      <c r="C84" s="218" t="s">
        <v>5545</v>
      </c>
      <c r="D84" s="536" t="s">
        <v>4017</v>
      </c>
      <c r="E84" s="679">
        <v>44622</v>
      </c>
      <c r="F84" s="543" t="s">
        <v>2159</v>
      </c>
      <c r="G84" s="679">
        <f t="shared" si="90"/>
        <v>44663</v>
      </c>
      <c r="H84" s="679">
        <f t="shared" si="89"/>
        <v>44672</v>
      </c>
      <c r="I84" s="679">
        <f>E84+46</f>
        <v>44668</v>
      </c>
      <c r="J84" s="882" t="s">
        <v>5669</v>
      </c>
      <c r="L84" s="129"/>
      <c r="M84" s="1251"/>
    </row>
    <row r="85" spans="1:13" s="30" customFormat="1" ht="17.25" hidden="1" customHeight="1">
      <c r="A85" s="296"/>
      <c r="B85" s="296" t="s">
        <v>5670</v>
      </c>
      <c r="C85" s="218" t="s">
        <v>5547</v>
      </c>
      <c r="D85" s="536" t="s">
        <v>2713</v>
      </c>
      <c r="E85" s="679">
        <v>44638</v>
      </c>
      <c r="F85" s="543" t="s">
        <v>2159</v>
      </c>
      <c r="G85" s="679">
        <f>E85+28</f>
        <v>44666</v>
      </c>
      <c r="H85" s="679">
        <f t="shared" si="89"/>
        <v>44688</v>
      </c>
      <c r="I85" s="543"/>
      <c r="J85" s="882" t="s">
        <v>5671</v>
      </c>
      <c r="L85" s="129"/>
      <c r="M85" s="1251"/>
    </row>
    <row r="86" spans="1:13" s="30" customFormat="1" ht="17.25" hidden="1" customHeight="1">
      <c r="A86" s="296"/>
      <c r="B86" s="296" t="s">
        <v>5672</v>
      </c>
      <c r="C86" s="218" t="s">
        <v>5561</v>
      </c>
      <c r="D86" s="536" t="s">
        <v>2718</v>
      </c>
      <c r="E86" s="679">
        <v>44644</v>
      </c>
      <c r="F86" s="543" t="s">
        <v>2159</v>
      </c>
      <c r="G86" s="679">
        <f t="shared" si="90"/>
        <v>44685</v>
      </c>
      <c r="H86" s="679">
        <f t="shared" si="89"/>
        <v>44694</v>
      </c>
      <c r="I86" s="679">
        <f>E86+46</f>
        <v>44690</v>
      </c>
      <c r="J86" s="882" t="s">
        <v>5673</v>
      </c>
      <c r="L86" s="129"/>
      <c r="M86" s="1251"/>
    </row>
    <row r="87" spans="1:13" s="30" customFormat="1" ht="17.25" hidden="1" customHeight="1">
      <c r="A87" s="1726"/>
      <c r="B87" s="296" t="s">
        <v>5674</v>
      </c>
      <c r="C87" s="218" t="s">
        <v>5559</v>
      </c>
      <c r="D87" s="536" t="s">
        <v>2720</v>
      </c>
      <c r="E87" s="679">
        <v>44651</v>
      </c>
      <c r="F87" s="543" t="s">
        <v>2159</v>
      </c>
      <c r="G87" s="679">
        <f t="shared" si="90"/>
        <v>44692</v>
      </c>
      <c r="H87" s="679">
        <f t="shared" si="89"/>
        <v>44701</v>
      </c>
      <c r="I87" s="679">
        <f>E87+46</f>
        <v>44697</v>
      </c>
      <c r="J87" s="882" t="s">
        <v>5675</v>
      </c>
      <c r="L87" s="129"/>
      <c r="M87" s="1251"/>
    </row>
    <row r="88" spans="1:13" s="30" customFormat="1" ht="17.25" hidden="1" customHeight="1">
      <c r="A88" s="1726"/>
      <c r="B88" s="296" t="s">
        <v>5676</v>
      </c>
      <c r="C88" s="218" t="s">
        <v>5011</v>
      </c>
      <c r="D88" s="536" t="s">
        <v>2722</v>
      </c>
      <c r="E88" s="679">
        <v>44656</v>
      </c>
      <c r="F88" s="543"/>
      <c r="G88" s="679">
        <f t="shared" ref="G88" si="91">E88+33</f>
        <v>44689</v>
      </c>
      <c r="H88" s="679">
        <f t="shared" ref="H88" si="92">E88+37</f>
        <v>44693</v>
      </c>
      <c r="I88" s="679">
        <f t="shared" ref="I88" si="93">E88+38</f>
        <v>44694</v>
      </c>
      <c r="J88" s="882" t="s">
        <v>5677</v>
      </c>
      <c r="L88" s="129"/>
      <c r="M88" s="1251"/>
    </row>
    <row r="89" spans="1:13" s="30" customFormat="1" ht="17.25" hidden="1" customHeight="1">
      <c r="A89" s="1726"/>
      <c r="B89" s="296" t="s">
        <v>5678</v>
      </c>
      <c r="C89" s="545" t="s">
        <v>5624</v>
      </c>
      <c r="D89" s="489" t="s">
        <v>4023</v>
      </c>
      <c r="E89" s="547">
        <v>44664</v>
      </c>
      <c r="F89" s="543"/>
      <c r="G89" s="547">
        <f t="shared" ref="G89:G95" si="94">E89+36</f>
        <v>44700</v>
      </c>
      <c r="H89" s="547">
        <f t="shared" ref="H89:H96" si="95">E89+39</f>
        <v>44703</v>
      </c>
      <c r="I89" s="547">
        <f t="shared" ref="I89:I96" si="96">E89+40</f>
        <v>44704</v>
      </c>
      <c r="J89" s="882" t="s">
        <v>5679</v>
      </c>
      <c r="L89" s="129"/>
      <c r="M89" s="1251"/>
    </row>
    <row r="90" spans="1:13" s="30" customFormat="1" ht="17.25" hidden="1" customHeight="1">
      <c r="A90" s="1726"/>
      <c r="B90" s="296" t="s">
        <v>5680</v>
      </c>
      <c r="C90" s="1522" t="s">
        <v>5681</v>
      </c>
      <c r="D90" s="489" t="s">
        <v>4025</v>
      </c>
      <c r="E90" s="543">
        <v>44663</v>
      </c>
      <c r="F90" s="543"/>
      <c r="G90" s="543"/>
      <c r="H90" s="543"/>
      <c r="I90" s="543"/>
      <c r="J90" s="882" t="s">
        <v>5682</v>
      </c>
      <c r="L90" s="129"/>
      <c r="M90" s="1251"/>
    </row>
    <row r="91" spans="1:13" s="30" customFormat="1" ht="17.25" hidden="1" customHeight="1">
      <c r="A91" s="1726"/>
      <c r="B91" s="296" t="s">
        <v>5683</v>
      </c>
      <c r="C91" s="545" t="s">
        <v>3901</v>
      </c>
      <c r="D91" s="208" t="s">
        <v>4863</v>
      </c>
      <c r="E91" s="547">
        <v>44672</v>
      </c>
      <c r="F91" s="543"/>
      <c r="G91" s="547">
        <f t="shared" si="94"/>
        <v>44708</v>
      </c>
      <c r="H91" s="547">
        <f t="shared" si="95"/>
        <v>44711</v>
      </c>
      <c r="I91" s="547">
        <f t="shared" si="96"/>
        <v>44712</v>
      </c>
      <c r="J91" s="882" t="s">
        <v>5684</v>
      </c>
      <c r="L91" s="129"/>
      <c r="M91" s="1251"/>
    </row>
    <row r="92" spans="1:13" s="30" customFormat="1" ht="17.25" hidden="1" customHeight="1">
      <c r="A92" s="296"/>
      <c r="B92" s="296" t="s">
        <v>5685</v>
      </c>
      <c r="C92" s="545" t="s">
        <v>5552</v>
      </c>
      <c r="D92" s="208" t="s">
        <v>5686</v>
      </c>
      <c r="E92" s="547">
        <v>44677</v>
      </c>
      <c r="F92" s="543"/>
      <c r="G92" s="543"/>
      <c r="H92" s="547">
        <f t="shared" si="95"/>
        <v>44716</v>
      </c>
      <c r="I92" s="547">
        <f t="shared" si="96"/>
        <v>44717</v>
      </c>
      <c r="J92" s="882" t="s">
        <v>5687</v>
      </c>
      <c r="L92" s="129"/>
      <c r="M92" s="1251"/>
    </row>
    <row r="93" spans="1:13" s="30" customFormat="1" ht="17.25" hidden="1" customHeight="1">
      <c r="A93" s="296"/>
      <c r="B93" s="296" t="s">
        <v>5688</v>
      </c>
      <c r="C93" s="218" t="s">
        <v>4597</v>
      </c>
      <c r="D93" s="209" t="s">
        <v>4868</v>
      </c>
      <c r="E93" s="679">
        <v>44686</v>
      </c>
      <c r="F93" s="543"/>
      <c r="G93" s="679">
        <f t="shared" si="94"/>
        <v>44722</v>
      </c>
      <c r="H93" s="679">
        <f t="shared" si="95"/>
        <v>44725</v>
      </c>
      <c r="I93" s="679">
        <f t="shared" si="96"/>
        <v>44726</v>
      </c>
      <c r="J93" s="882" t="s">
        <v>5689</v>
      </c>
      <c r="L93" s="129"/>
      <c r="M93" s="1251"/>
    </row>
    <row r="94" spans="1:13" s="30" customFormat="1" ht="17.25" hidden="1" customHeight="1">
      <c r="A94" s="296"/>
      <c r="B94" s="296" t="s">
        <v>5690</v>
      </c>
      <c r="C94" s="218" t="s">
        <v>5555</v>
      </c>
      <c r="D94" s="209" t="s">
        <v>5074</v>
      </c>
      <c r="E94" s="679">
        <v>44694</v>
      </c>
      <c r="F94" s="543"/>
      <c r="G94" s="679">
        <f t="shared" si="94"/>
        <v>44730</v>
      </c>
      <c r="H94" s="679">
        <f t="shared" si="95"/>
        <v>44733</v>
      </c>
      <c r="I94" s="679">
        <f t="shared" si="96"/>
        <v>44734</v>
      </c>
      <c r="J94" s="882" t="s">
        <v>5691</v>
      </c>
      <c r="L94" s="129"/>
      <c r="M94" s="1251"/>
    </row>
    <row r="95" spans="1:13" s="30" customFormat="1" ht="17.25" hidden="1" customHeight="1">
      <c r="A95" s="296"/>
      <c r="B95" s="296" t="s">
        <v>5692</v>
      </c>
      <c r="C95" s="218" t="s">
        <v>5281</v>
      </c>
      <c r="D95" s="209" t="s">
        <v>5693</v>
      </c>
      <c r="E95" s="679">
        <v>44702</v>
      </c>
      <c r="F95" s="543"/>
      <c r="G95" s="679">
        <f t="shared" si="94"/>
        <v>44738</v>
      </c>
      <c r="H95" s="679">
        <f t="shared" si="95"/>
        <v>44741</v>
      </c>
      <c r="I95" s="679">
        <f t="shared" si="96"/>
        <v>44742</v>
      </c>
      <c r="J95" s="882" t="s">
        <v>5694</v>
      </c>
      <c r="L95" s="129"/>
      <c r="M95" s="1251"/>
    </row>
    <row r="96" spans="1:13" s="30" customFormat="1" ht="17.25" hidden="1" customHeight="1">
      <c r="A96" s="296"/>
      <c r="B96" s="296" t="s">
        <v>5695</v>
      </c>
      <c r="C96" s="218" t="s">
        <v>5545</v>
      </c>
      <c r="D96" s="209" t="s">
        <v>4875</v>
      </c>
      <c r="E96" s="679">
        <v>44712</v>
      </c>
      <c r="F96" s="543"/>
      <c r="G96" s="543"/>
      <c r="H96" s="679">
        <f t="shared" si="95"/>
        <v>44751</v>
      </c>
      <c r="I96" s="679">
        <f t="shared" si="96"/>
        <v>44752</v>
      </c>
      <c r="J96" s="882" t="s">
        <v>5696</v>
      </c>
      <c r="L96" s="129"/>
      <c r="M96" s="1251"/>
    </row>
    <row r="97" spans="1:13" s="30" customFormat="1" ht="17.25" hidden="1" customHeight="1">
      <c r="A97" s="296"/>
      <c r="B97" s="296" t="s">
        <v>5697</v>
      </c>
      <c r="C97" s="218" t="s">
        <v>5547</v>
      </c>
      <c r="D97" s="209" t="s">
        <v>4876</v>
      </c>
      <c r="E97" s="679">
        <v>44715</v>
      </c>
      <c r="F97" s="543"/>
      <c r="G97" s="679">
        <f t="shared" ref="G97:G99" si="97">E97+36</f>
        <v>44751</v>
      </c>
      <c r="H97" s="679">
        <f t="shared" ref="H97:H99" si="98">E97+39</f>
        <v>44754</v>
      </c>
      <c r="I97" s="679">
        <f t="shared" ref="I97:I98" si="99">E97+40</f>
        <v>44755</v>
      </c>
      <c r="J97" s="882" t="s">
        <v>5698</v>
      </c>
      <c r="L97" s="129"/>
      <c r="M97" s="1251"/>
    </row>
    <row r="98" spans="1:13" s="30" customFormat="1" ht="17.25" hidden="1" customHeight="1">
      <c r="A98" s="296"/>
      <c r="B98" s="296" t="s">
        <v>5699</v>
      </c>
      <c r="C98" s="545" t="s">
        <v>5561</v>
      </c>
      <c r="D98" s="208" t="s">
        <v>5700</v>
      </c>
      <c r="E98" s="547">
        <v>44725</v>
      </c>
      <c r="F98" s="547">
        <f>E98+27</f>
        <v>44752</v>
      </c>
      <c r="G98" s="547">
        <f t="shared" si="97"/>
        <v>44761</v>
      </c>
      <c r="H98" s="547">
        <f t="shared" si="98"/>
        <v>44764</v>
      </c>
      <c r="I98" s="547">
        <f t="shared" si="99"/>
        <v>44765</v>
      </c>
      <c r="J98" s="882" t="s">
        <v>5701</v>
      </c>
      <c r="L98" s="129"/>
      <c r="M98" s="1251"/>
    </row>
    <row r="99" spans="1:13" s="30" customFormat="1" ht="17.25" hidden="1" customHeight="1">
      <c r="A99" s="296"/>
      <c r="B99" s="296" t="s">
        <v>5702</v>
      </c>
      <c r="C99" s="545" t="s">
        <v>5559</v>
      </c>
      <c r="D99" s="208" t="s">
        <v>5703</v>
      </c>
      <c r="E99" s="547">
        <v>44735</v>
      </c>
      <c r="F99" s="547">
        <f t="shared" ref="F99:F110" si="100">E99+27</f>
        <v>44762</v>
      </c>
      <c r="G99" s="547">
        <f t="shared" si="97"/>
        <v>44771</v>
      </c>
      <c r="H99" s="547">
        <f t="shared" si="98"/>
        <v>44774</v>
      </c>
      <c r="I99" s="543"/>
      <c r="J99" s="882" t="s">
        <v>5704</v>
      </c>
      <c r="L99" s="129"/>
      <c r="M99" s="1251"/>
    </row>
    <row r="100" spans="1:13" s="30" customFormat="1" ht="17.25" hidden="1" customHeight="1">
      <c r="A100" s="296"/>
      <c r="B100" s="296" t="s">
        <v>5705</v>
      </c>
      <c r="C100" s="545" t="s">
        <v>5011</v>
      </c>
      <c r="D100" s="208" t="s">
        <v>4880</v>
      </c>
      <c r="E100" s="547">
        <v>44738</v>
      </c>
      <c r="F100" s="547">
        <f t="shared" si="100"/>
        <v>44765</v>
      </c>
      <c r="G100" s="547">
        <f>E100+36</f>
        <v>44774</v>
      </c>
      <c r="H100" s="547">
        <f>E100+39</f>
        <v>44777</v>
      </c>
      <c r="I100" s="547">
        <f>E100+40</f>
        <v>44778</v>
      </c>
      <c r="J100" s="882" t="s">
        <v>5706</v>
      </c>
      <c r="L100" s="129"/>
      <c r="M100" s="1251"/>
    </row>
    <row r="101" spans="1:13" s="30" customFormat="1" ht="17.25" hidden="1" customHeight="1">
      <c r="A101" s="296"/>
      <c r="B101" s="296" t="s">
        <v>5707</v>
      </c>
      <c r="C101" s="545" t="s">
        <v>5624</v>
      </c>
      <c r="D101" s="208" t="s">
        <v>5708</v>
      </c>
      <c r="E101" s="547">
        <v>44741</v>
      </c>
      <c r="F101" s="547">
        <f t="shared" si="100"/>
        <v>44768</v>
      </c>
      <c r="G101" s="547">
        <f>E101+36</f>
        <v>44777</v>
      </c>
      <c r="H101" s="547">
        <f>E101+39</f>
        <v>44780</v>
      </c>
      <c r="I101" s="547">
        <f>E101+40</f>
        <v>44781</v>
      </c>
      <c r="J101" s="882" t="s">
        <v>5709</v>
      </c>
      <c r="L101" s="129"/>
      <c r="M101" s="1251"/>
    </row>
    <row r="102" spans="1:13" s="30" customFormat="1" ht="17.25" hidden="1" customHeight="1">
      <c r="A102" s="296"/>
      <c r="B102" s="296" t="s">
        <v>5710</v>
      </c>
      <c r="C102" s="218" t="s">
        <v>3901</v>
      </c>
      <c r="D102" s="209" t="s">
        <v>4884</v>
      </c>
      <c r="E102" s="679">
        <v>44762</v>
      </c>
      <c r="F102" s="679">
        <f>E102+27</f>
        <v>44789</v>
      </c>
      <c r="G102" s="679">
        <f>E102+36</f>
        <v>44798</v>
      </c>
      <c r="H102" s="679">
        <f t="shared" ref="H102:H105" si="101">E102+39</f>
        <v>44801</v>
      </c>
      <c r="I102" s="679">
        <f t="shared" ref="I102:I105" si="102">E102+40</f>
        <v>44802</v>
      </c>
      <c r="J102" s="882" t="s">
        <v>5711</v>
      </c>
      <c r="L102" s="129"/>
      <c r="M102" s="1251"/>
    </row>
    <row r="103" spans="1:13" s="30" customFormat="1" ht="17.25" hidden="1" customHeight="1">
      <c r="A103" s="296" t="s">
        <v>5712</v>
      </c>
      <c r="B103" s="296" t="s">
        <v>5713</v>
      </c>
      <c r="C103" s="365" t="s">
        <v>5681</v>
      </c>
      <c r="D103" s="209" t="s">
        <v>4885</v>
      </c>
      <c r="E103" s="543">
        <v>44754</v>
      </c>
      <c r="F103" s="543"/>
      <c r="G103" s="543"/>
      <c r="H103" s="543"/>
      <c r="I103" s="543"/>
      <c r="J103" s="882" t="s">
        <v>5714</v>
      </c>
      <c r="K103" s="882" t="s">
        <v>5715</v>
      </c>
      <c r="L103" s="129"/>
      <c r="M103" s="1251"/>
    </row>
    <row r="104" spans="1:13" s="30" customFormat="1" ht="17.45" hidden="1" customHeight="1">
      <c r="A104" s="296" t="s">
        <v>5604</v>
      </c>
      <c r="B104" s="296" t="s">
        <v>5716</v>
      </c>
      <c r="C104" s="218" t="s">
        <v>5552</v>
      </c>
      <c r="D104" s="209" t="s">
        <v>5084</v>
      </c>
      <c r="E104" s="679">
        <v>44766</v>
      </c>
      <c r="F104" s="679">
        <f t="shared" si="100"/>
        <v>44793</v>
      </c>
      <c r="G104" s="679">
        <f t="shared" ref="G104:G105" si="103">E104+36</f>
        <v>44802</v>
      </c>
      <c r="H104" s="679">
        <f t="shared" si="101"/>
        <v>44805</v>
      </c>
      <c r="I104" s="679">
        <f t="shared" si="102"/>
        <v>44806</v>
      </c>
      <c r="J104" s="882" t="s">
        <v>5717</v>
      </c>
      <c r="L104" s="129"/>
      <c r="M104" s="1251"/>
    </row>
    <row r="105" spans="1:13" s="30" customFormat="1" ht="17.25" hidden="1" customHeight="1">
      <c r="A105" s="296" t="s">
        <v>5602</v>
      </c>
      <c r="B105" s="296" t="s">
        <v>5718</v>
      </c>
      <c r="C105" s="218" t="s">
        <v>4597</v>
      </c>
      <c r="D105" s="209" t="s">
        <v>4890</v>
      </c>
      <c r="E105" s="679">
        <v>44773</v>
      </c>
      <c r="F105" s="679">
        <f t="shared" si="100"/>
        <v>44800</v>
      </c>
      <c r="G105" s="679">
        <f t="shared" si="103"/>
        <v>44809</v>
      </c>
      <c r="H105" s="679">
        <f t="shared" si="101"/>
        <v>44812</v>
      </c>
      <c r="I105" s="679">
        <f t="shared" si="102"/>
        <v>44813</v>
      </c>
      <c r="J105" s="882" t="s">
        <v>5719</v>
      </c>
      <c r="L105" s="129"/>
      <c r="M105" s="1251"/>
    </row>
    <row r="106" spans="1:13" s="30" customFormat="1" ht="17.25" hidden="1" customHeight="1">
      <c r="A106" s="296"/>
      <c r="B106" s="296" t="s">
        <v>5720</v>
      </c>
      <c r="C106" s="545" t="s">
        <v>5555</v>
      </c>
      <c r="D106" s="208" t="s">
        <v>5721</v>
      </c>
      <c r="E106" s="547">
        <v>44778</v>
      </c>
      <c r="F106" s="547">
        <f t="shared" si="100"/>
        <v>44805</v>
      </c>
      <c r="G106" s="547">
        <f t="shared" ref="G106:G110" si="104">E106+36</f>
        <v>44814</v>
      </c>
      <c r="H106" s="547">
        <f t="shared" ref="H106:H110" si="105">E106+39</f>
        <v>44817</v>
      </c>
      <c r="I106" s="547">
        <f t="shared" ref="I106:I110" si="106">E106+40</f>
        <v>44818</v>
      </c>
      <c r="J106" s="882" t="s">
        <v>5722</v>
      </c>
      <c r="L106" s="129"/>
      <c r="M106" s="1251"/>
    </row>
    <row r="107" spans="1:13" s="30" customFormat="1" ht="17.25" hidden="1" customHeight="1">
      <c r="A107" s="296"/>
      <c r="B107" s="296" t="s">
        <v>5723</v>
      </c>
      <c r="C107" s="545" t="s">
        <v>5281</v>
      </c>
      <c r="D107" s="208" t="s">
        <v>4896</v>
      </c>
      <c r="E107" s="547">
        <v>44784</v>
      </c>
      <c r="F107" s="547">
        <f t="shared" si="100"/>
        <v>44811</v>
      </c>
      <c r="G107" s="547">
        <f t="shared" si="104"/>
        <v>44820</v>
      </c>
      <c r="H107" s="547">
        <f t="shared" si="105"/>
        <v>44823</v>
      </c>
      <c r="I107" s="547">
        <f t="shared" si="106"/>
        <v>44824</v>
      </c>
      <c r="J107" s="882" t="s">
        <v>5724</v>
      </c>
      <c r="L107" s="129"/>
      <c r="M107" s="1251"/>
    </row>
    <row r="108" spans="1:13" s="30" customFormat="1" ht="17.25" hidden="1" customHeight="1">
      <c r="A108" s="296" t="s">
        <v>5725</v>
      </c>
      <c r="B108" s="296" t="s">
        <v>5726</v>
      </c>
      <c r="C108" s="545" t="s">
        <v>5545</v>
      </c>
      <c r="D108" s="208" t="s">
        <v>2271</v>
      </c>
      <c r="E108" s="547">
        <v>44799</v>
      </c>
      <c r="F108" s="547">
        <f t="shared" si="100"/>
        <v>44826</v>
      </c>
      <c r="G108" s="543"/>
      <c r="H108" s="547">
        <f t="shared" si="105"/>
        <v>44838</v>
      </c>
      <c r="I108" s="547">
        <f t="shared" si="106"/>
        <v>44839</v>
      </c>
      <c r="J108" s="882" t="s">
        <v>5727</v>
      </c>
      <c r="L108" s="129"/>
      <c r="M108" s="1251"/>
    </row>
    <row r="109" spans="1:13" s="30" customFormat="1" ht="17.25" hidden="1" customHeight="1">
      <c r="A109" s="296" t="s">
        <v>5728</v>
      </c>
      <c r="B109" s="296" t="s">
        <v>5729</v>
      </c>
      <c r="C109" s="257" t="s">
        <v>5681</v>
      </c>
      <c r="D109" s="208" t="s">
        <v>2275</v>
      </c>
      <c r="E109" s="543">
        <v>44796</v>
      </c>
      <c r="F109" s="543"/>
      <c r="G109" s="543"/>
      <c r="H109" s="543"/>
      <c r="I109" s="543"/>
      <c r="J109" s="882" t="s">
        <v>5730</v>
      </c>
      <c r="K109" s="882" t="s">
        <v>5715</v>
      </c>
      <c r="L109" s="129"/>
      <c r="M109" s="1251"/>
    </row>
    <row r="110" spans="1:13" s="30" customFormat="1" ht="17.25" hidden="1" customHeight="1">
      <c r="A110" s="296" t="s">
        <v>5609</v>
      </c>
      <c r="B110" s="296" t="s">
        <v>5731</v>
      </c>
      <c r="C110" s="545" t="s">
        <v>5547</v>
      </c>
      <c r="D110" s="208" t="s">
        <v>2278</v>
      </c>
      <c r="E110" s="547">
        <v>44809</v>
      </c>
      <c r="F110" s="547">
        <f t="shared" si="100"/>
        <v>44836</v>
      </c>
      <c r="G110" s="543">
        <f t="shared" si="104"/>
        <v>44845</v>
      </c>
      <c r="H110" s="547">
        <f t="shared" si="105"/>
        <v>44848</v>
      </c>
      <c r="I110" s="547">
        <f t="shared" si="106"/>
        <v>44849</v>
      </c>
      <c r="J110" s="882" t="s">
        <v>5732</v>
      </c>
      <c r="L110" s="129"/>
      <c r="M110" s="1251"/>
    </row>
    <row r="111" spans="1:13" s="30" customFormat="1" ht="17.25" hidden="1" customHeight="1">
      <c r="A111" s="296"/>
      <c r="B111" s="296" t="s">
        <v>5733</v>
      </c>
      <c r="C111" s="218" t="s">
        <v>5561</v>
      </c>
      <c r="D111" s="209" t="s">
        <v>2281</v>
      </c>
      <c r="E111" s="679">
        <v>44815</v>
      </c>
      <c r="F111" s="679">
        <f t="shared" ref="F111:F113" si="107">E111+27</f>
        <v>44842</v>
      </c>
      <c r="G111" s="543">
        <f t="shared" ref="G111:G113" si="108">E111+36</f>
        <v>44851</v>
      </c>
      <c r="H111" s="679">
        <f t="shared" ref="H111:H113" si="109">E111+39</f>
        <v>44854</v>
      </c>
      <c r="I111" s="679">
        <f t="shared" ref="I111:I113" si="110">E111+40</f>
        <v>44855</v>
      </c>
      <c r="J111" s="882" t="s">
        <v>5734</v>
      </c>
      <c r="L111" s="129"/>
      <c r="M111" s="1251"/>
    </row>
    <row r="112" spans="1:13" s="30" customFormat="1" ht="17.25" hidden="1" customHeight="1">
      <c r="A112" s="296"/>
      <c r="B112" s="296" t="s">
        <v>5735</v>
      </c>
      <c r="C112" s="218" t="s">
        <v>5559</v>
      </c>
      <c r="D112" s="209" t="s">
        <v>2284</v>
      </c>
      <c r="E112" s="679">
        <v>44820</v>
      </c>
      <c r="F112" s="679">
        <f t="shared" si="107"/>
        <v>44847</v>
      </c>
      <c r="G112" s="543">
        <f>E112+36</f>
        <v>44856</v>
      </c>
      <c r="H112" s="679">
        <f>E112+39</f>
        <v>44859</v>
      </c>
      <c r="I112" s="679">
        <f t="shared" si="110"/>
        <v>44860</v>
      </c>
      <c r="J112" s="882" t="s">
        <v>5736</v>
      </c>
      <c r="L112" s="129"/>
      <c r="M112" s="1251"/>
    </row>
    <row r="113" spans="1:13" s="30" customFormat="1" ht="17.25" hidden="1" customHeight="1">
      <c r="A113" s="296" t="s">
        <v>5737</v>
      </c>
      <c r="B113" s="296" t="s">
        <v>5738</v>
      </c>
      <c r="C113" s="218" t="s">
        <v>5739</v>
      </c>
      <c r="D113" s="209" t="s">
        <v>2286</v>
      </c>
      <c r="E113" s="679">
        <v>44828</v>
      </c>
      <c r="F113" s="679">
        <f t="shared" si="107"/>
        <v>44855</v>
      </c>
      <c r="G113" s="679">
        <f t="shared" si="108"/>
        <v>44864</v>
      </c>
      <c r="H113" s="679">
        <f t="shared" si="109"/>
        <v>44867</v>
      </c>
      <c r="I113" s="679">
        <f t="shared" si="110"/>
        <v>44868</v>
      </c>
      <c r="J113" s="882" t="s">
        <v>5740</v>
      </c>
      <c r="L113" s="129"/>
      <c r="M113" s="1251"/>
    </row>
    <row r="114" spans="1:13" s="30" customFormat="1" ht="17.25" hidden="1" customHeight="1">
      <c r="A114" s="296"/>
      <c r="B114" s="296" t="s">
        <v>5618</v>
      </c>
      <c r="C114" s="218" t="s">
        <v>5624</v>
      </c>
      <c r="D114" s="209" t="s">
        <v>2289</v>
      </c>
      <c r="E114" s="679">
        <v>44837</v>
      </c>
      <c r="F114" s="679">
        <f t="shared" ref="F114" si="111">E114+27</f>
        <v>44864</v>
      </c>
      <c r="G114" s="679">
        <f t="shared" ref="G114" si="112">E114+36</f>
        <v>44873</v>
      </c>
      <c r="H114" s="679">
        <f t="shared" ref="H114" si="113">E114+39</f>
        <v>44876</v>
      </c>
      <c r="I114" s="679">
        <f t="shared" ref="I114" si="114">E114+40</f>
        <v>44877</v>
      </c>
      <c r="J114" s="882" t="s">
        <v>5741</v>
      </c>
      <c r="L114" s="129"/>
      <c r="M114" s="1251"/>
    </row>
    <row r="115" spans="1:13" s="30" customFormat="1" ht="17.25" hidden="1" customHeight="1">
      <c r="A115" s="296" t="s">
        <v>5742</v>
      </c>
      <c r="B115" s="296" t="s">
        <v>5620</v>
      </c>
      <c r="C115" s="257" t="s">
        <v>5681</v>
      </c>
      <c r="D115" s="208" t="s">
        <v>2293</v>
      </c>
      <c r="E115" s="543">
        <v>44838</v>
      </c>
      <c r="F115" s="543"/>
      <c r="G115" s="543"/>
      <c r="H115" s="543"/>
      <c r="I115" s="543"/>
      <c r="J115" s="882" t="s">
        <v>5743</v>
      </c>
      <c r="K115" s="882" t="s">
        <v>5715</v>
      </c>
      <c r="L115" s="129"/>
      <c r="M115" s="1251"/>
    </row>
    <row r="116" spans="1:13" s="30" customFormat="1" ht="17.25" hidden="1" customHeight="1">
      <c r="A116" s="296" t="s">
        <v>5712</v>
      </c>
      <c r="B116" s="296" t="s">
        <v>5623</v>
      </c>
      <c r="C116" s="257" t="s">
        <v>5681</v>
      </c>
      <c r="D116" s="208" t="s">
        <v>2298</v>
      </c>
      <c r="E116" s="543">
        <v>44845</v>
      </c>
      <c r="F116" s="543">
        <f t="shared" ref="F116" si="115">E116+27</f>
        <v>44872</v>
      </c>
      <c r="G116" s="543">
        <f t="shared" ref="G116" si="116">E116+36</f>
        <v>44881</v>
      </c>
      <c r="H116" s="543">
        <f t="shared" ref="H116" si="117">E116+39</f>
        <v>44884</v>
      </c>
      <c r="I116" s="543">
        <f t="shared" ref="I116" si="118">E116+40</f>
        <v>44885</v>
      </c>
      <c r="J116" s="882" t="s">
        <v>5744</v>
      </c>
      <c r="K116" s="882" t="s">
        <v>5715</v>
      </c>
      <c r="L116" s="129"/>
      <c r="M116" s="1251"/>
    </row>
    <row r="117" spans="1:13" s="30" customFormat="1" ht="17.25" hidden="1" customHeight="1">
      <c r="A117" s="296" t="s">
        <v>5604</v>
      </c>
      <c r="B117" s="296" t="s">
        <v>5626</v>
      </c>
      <c r="C117" s="545" t="s">
        <v>3901</v>
      </c>
      <c r="D117" s="208" t="s">
        <v>2300</v>
      </c>
      <c r="E117" s="547">
        <v>44853</v>
      </c>
      <c r="F117" s="547">
        <f t="shared" ref="F117:F118" si="119">E117+27</f>
        <v>44880</v>
      </c>
      <c r="G117" s="547">
        <f t="shared" ref="G117:G118" si="120">E117+36</f>
        <v>44889</v>
      </c>
      <c r="H117" s="547">
        <f t="shared" ref="H117:H118" si="121">E117+39</f>
        <v>44892</v>
      </c>
      <c r="I117" s="547">
        <f t="shared" ref="I117:I118" si="122">E117+40</f>
        <v>44893</v>
      </c>
      <c r="J117" s="882" t="s">
        <v>5745</v>
      </c>
      <c r="L117" s="129"/>
      <c r="M117" s="1251"/>
    </row>
    <row r="118" spans="1:13" s="30" customFormat="1" ht="17.25" hidden="1" customHeight="1">
      <c r="A118" s="296"/>
      <c r="B118" s="296" t="s">
        <v>5628</v>
      </c>
      <c r="C118" s="545" t="s">
        <v>5552</v>
      </c>
      <c r="D118" s="208" t="s">
        <v>2302</v>
      </c>
      <c r="E118" s="547">
        <v>44861</v>
      </c>
      <c r="F118" s="547">
        <f t="shared" si="119"/>
        <v>44888</v>
      </c>
      <c r="G118" s="547">
        <f t="shared" si="120"/>
        <v>44897</v>
      </c>
      <c r="H118" s="547">
        <f t="shared" si="121"/>
        <v>44900</v>
      </c>
      <c r="I118" s="547">
        <f t="shared" si="122"/>
        <v>44901</v>
      </c>
      <c r="J118" s="882" t="s">
        <v>5746</v>
      </c>
      <c r="L118" s="129"/>
      <c r="M118" s="1251"/>
    </row>
    <row r="119" spans="1:13" s="30" customFormat="1" ht="17.25" hidden="1" customHeight="1">
      <c r="A119" s="296" t="s">
        <v>5747</v>
      </c>
      <c r="B119" s="296" t="s">
        <v>5631</v>
      </c>
      <c r="C119" s="218" t="s">
        <v>5748</v>
      </c>
      <c r="D119" s="209" t="s">
        <v>2305</v>
      </c>
      <c r="E119" s="679">
        <v>44868</v>
      </c>
      <c r="F119" s="679">
        <f t="shared" ref="F119:F121" si="123">E119+27</f>
        <v>44895</v>
      </c>
      <c r="G119" s="679">
        <f t="shared" ref="G119:G121" si="124">E119+36</f>
        <v>44904</v>
      </c>
      <c r="H119" s="679">
        <f t="shared" ref="H119:H121" si="125">E119+39</f>
        <v>44907</v>
      </c>
      <c r="I119" s="679">
        <f t="shared" ref="I119:I121" si="126">E119+40</f>
        <v>44908</v>
      </c>
      <c r="J119" s="882" t="s">
        <v>5749</v>
      </c>
      <c r="L119" s="129"/>
      <c r="M119" s="1251"/>
    </row>
    <row r="120" spans="1:13" s="30" customFormat="1" ht="17.25" hidden="1" customHeight="1">
      <c r="A120" s="296" t="s">
        <v>5750</v>
      </c>
      <c r="B120" s="296" t="s">
        <v>5634</v>
      </c>
      <c r="C120" s="218" t="s">
        <v>5751</v>
      </c>
      <c r="D120" s="209" t="s">
        <v>2307</v>
      </c>
      <c r="E120" s="679">
        <v>44875</v>
      </c>
      <c r="F120" s="679">
        <f t="shared" si="123"/>
        <v>44902</v>
      </c>
      <c r="G120" s="679">
        <f t="shared" si="124"/>
        <v>44911</v>
      </c>
      <c r="H120" s="679">
        <f t="shared" si="125"/>
        <v>44914</v>
      </c>
      <c r="I120" s="679">
        <f t="shared" si="126"/>
        <v>44915</v>
      </c>
      <c r="J120" s="882" t="s">
        <v>5752</v>
      </c>
      <c r="L120" s="129"/>
      <c r="M120" s="1251"/>
    </row>
    <row r="121" spans="1:13" s="30" customFormat="1" ht="17.25" hidden="1" customHeight="1">
      <c r="A121" s="296" t="s">
        <v>5753</v>
      </c>
      <c r="B121" s="296" t="s">
        <v>5637</v>
      </c>
      <c r="C121" s="218" t="s">
        <v>4634</v>
      </c>
      <c r="D121" s="209" t="s">
        <v>2309</v>
      </c>
      <c r="E121" s="679">
        <v>44880</v>
      </c>
      <c r="F121" s="679">
        <f t="shared" si="123"/>
        <v>44907</v>
      </c>
      <c r="G121" s="679">
        <f t="shared" si="124"/>
        <v>44916</v>
      </c>
      <c r="H121" s="679">
        <f t="shared" si="125"/>
        <v>44919</v>
      </c>
      <c r="I121" s="679">
        <f t="shared" si="126"/>
        <v>44920</v>
      </c>
      <c r="J121" s="882" t="s">
        <v>5754</v>
      </c>
      <c r="L121" s="129"/>
      <c r="M121" s="1251"/>
    </row>
    <row r="122" spans="1:13" s="30" customFormat="1" ht="17.25" hidden="1" customHeight="1">
      <c r="A122" s="296" t="s">
        <v>5611</v>
      </c>
      <c r="B122" s="296" t="s">
        <v>5639</v>
      </c>
      <c r="C122" s="365" t="s">
        <v>5681</v>
      </c>
      <c r="D122" s="209" t="s">
        <v>2311</v>
      </c>
      <c r="E122" s="543">
        <v>44887</v>
      </c>
      <c r="F122" s="543"/>
      <c r="G122" s="543"/>
      <c r="H122" s="543"/>
      <c r="I122" s="543"/>
      <c r="J122" s="882" t="s">
        <v>5755</v>
      </c>
      <c r="K122" s="882" t="s">
        <v>5715</v>
      </c>
      <c r="L122" s="129"/>
      <c r="M122" s="1251"/>
    </row>
    <row r="123" spans="1:13" s="30" customFormat="1" ht="17.25" hidden="1" customHeight="1">
      <c r="A123" s="296" t="s">
        <v>5756</v>
      </c>
      <c r="B123" s="296" t="s">
        <v>5641</v>
      </c>
      <c r="C123" s="218" t="s">
        <v>5757</v>
      </c>
      <c r="D123" s="209" t="s">
        <v>2314</v>
      </c>
      <c r="E123" s="679">
        <v>44894</v>
      </c>
      <c r="F123" s="679">
        <f t="shared" ref="F123" si="127">E123+27</f>
        <v>44921</v>
      </c>
      <c r="G123" s="679">
        <f t="shared" ref="G123" si="128">E123+36</f>
        <v>44930</v>
      </c>
      <c r="H123" s="679">
        <f t="shared" ref="H123" si="129">E123+39</f>
        <v>44933</v>
      </c>
      <c r="I123" s="679">
        <f t="shared" ref="I123" si="130">E123+40</f>
        <v>44934</v>
      </c>
      <c r="J123" s="882" t="s">
        <v>5758</v>
      </c>
      <c r="L123" s="129"/>
      <c r="M123" s="1251"/>
    </row>
    <row r="124" spans="1:13" s="30" customFormat="1" ht="17.25" hidden="1" customHeight="1">
      <c r="A124" s="296"/>
      <c r="B124" s="296"/>
      <c r="C124" s="26"/>
      <c r="E124" s="127"/>
      <c r="F124" s="127"/>
      <c r="G124" s="1986"/>
      <c r="H124" s="1986"/>
      <c r="I124" s="128"/>
      <c r="J124" s="882"/>
      <c r="L124" s="129"/>
      <c r="M124" s="1251"/>
    </row>
    <row r="125" spans="1:13" s="30" customFormat="1" ht="17.25" hidden="1" customHeight="1">
      <c r="A125" s="296"/>
      <c r="B125" s="296"/>
      <c r="C125" s="26"/>
      <c r="E125" s="127"/>
      <c r="F125" s="127"/>
      <c r="G125" s="1986"/>
      <c r="H125" s="1986"/>
      <c r="I125" s="128"/>
      <c r="J125" s="882"/>
      <c r="L125" s="129"/>
      <c r="M125" s="1251"/>
    </row>
    <row r="126" spans="1:13" s="30" customFormat="1" ht="47.25" customHeight="1">
      <c r="A126" s="296"/>
      <c r="B126" s="296"/>
      <c r="C126" s="932" t="s">
        <v>5591</v>
      </c>
      <c r="D126" s="204"/>
      <c r="E126" s="370" t="s">
        <v>5540</v>
      </c>
      <c r="F126" s="370" t="s">
        <v>5541</v>
      </c>
      <c r="G126" s="205" t="s">
        <v>264</v>
      </c>
      <c r="H126" s="205" t="s">
        <v>1133</v>
      </c>
      <c r="I126" s="370" t="s">
        <v>5543</v>
      </c>
      <c r="J126" s="205" t="s">
        <v>380</v>
      </c>
      <c r="K126" s="882"/>
      <c r="M126" s="1251"/>
    </row>
    <row r="127" spans="1:13" s="30" customFormat="1" ht="21.75" customHeight="1">
      <c r="A127" s="296"/>
      <c r="B127" s="296"/>
      <c r="C127" s="204"/>
      <c r="D127" s="206" t="s">
        <v>5328</v>
      </c>
      <c r="E127" s="207"/>
      <c r="F127" s="205" t="s">
        <v>5759</v>
      </c>
      <c r="G127" s="205" t="s">
        <v>5760</v>
      </c>
      <c r="H127" s="205" t="s">
        <v>5593</v>
      </c>
      <c r="I127" s="205" t="s">
        <v>5594</v>
      </c>
      <c r="J127" s="205" t="s">
        <v>5595</v>
      </c>
      <c r="K127" s="882"/>
      <c r="M127" s="1251"/>
    </row>
    <row r="128" spans="1:13" s="30" customFormat="1" ht="17.25" hidden="1" customHeight="1">
      <c r="A128" s="296" t="s">
        <v>5761</v>
      </c>
      <c r="B128" s="296" t="s">
        <v>5720</v>
      </c>
      <c r="C128" s="545" t="s">
        <v>5762</v>
      </c>
      <c r="D128" s="208" t="s">
        <v>2046</v>
      </c>
      <c r="E128" s="547">
        <v>45141</v>
      </c>
      <c r="F128" s="546">
        <f t="shared" ref="F128:F132" si="131">E128+25</f>
        <v>45166</v>
      </c>
      <c r="G128" s="546">
        <f t="shared" ref="G128:G131" si="132">E128+29</f>
        <v>45170</v>
      </c>
      <c r="H128" s="547">
        <f t="shared" ref="H128:H131" si="133">E128+31</f>
        <v>45172</v>
      </c>
      <c r="I128" s="547">
        <f t="shared" ref="I128:I131" si="134">E128+34</f>
        <v>45175</v>
      </c>
      <c r="J128" s="547">
        <f t="shared" ref="J128:J131" si="135">E128+35</f>
        <v>45176</v>
      </c>
      <c r="K128" s="882" t="s">
        <v>5763</v>
      </c>
      <c r="M128" s="1251"/>
    </row>
    <row r="129" spans="1:13" s="30" customFormat="1" ht="17.25" hidden="1" customHeight="1">
      <c r="A129" s="296" t="s">
        <v>5764</v>
      </c>
      <c r="B129" s="296" t="s">
        <v>5723</v>
      </c>
      <c r="C129" s="545" t="s">
        <v>4608</v>
      </c>
      <c r="D129" s="208" t="s">
        <v>2051</v>
      </c>
      <c r="E129" s="547">
        <v>45146</v>
      </c>
      <c r="F129" s="546">
        <f t="shared" si="131"/>
        <v>45171</v>
      </c>
      <c r="G129" s="546">
        <f t="shared" si="132"/>
        <v>45175</v>
      </c>
      <c r="H129" s="547">
        <f t="shared" si="133"/>
        <v>45177</v>
      </c>
      <c r="I129" s="547">
        <f t="shared" si="134"/>
        <v>45180</v>
      </c>
      <c r="J129" s="547">
        <f t="shared" si="135"/>
        <v>45181</v>
      </c>
      <c r="K129" s="882" t="s">
        <v>5765</v>
      </c>
      <c r="M129" s="1251"/>
    </row>
    <row r="130" spans="1:13" s="30" customFormat="1" ht="17.25" hidden="1" customHeight="1">
      <c r="A130" s="296" t="s">
        <v>5766</v>
      </c>
      <c r="B130" s="296" t="s">
        <v>5726</v>
      </c>
      <c r="C130" s="545" t="s">
        <v>5767</v>
      </c>
      <c r="D130" s="208" t="s">
        <v>2056</v>
      </c>
      <c r="E130" s="547">
        <v>45153</v>
      </c>
      <c r="F130" s="546">
        <f t="shared" si="131"/>
        <v>45178</v>
      </c>
      <c r="G130" s="546">
        <f t="shared" si="132"/>
        <v>45182</v>
      </c>
      <c r="H130" s="547">
        <f t="shared" si="133"/>
        <v>45184</v>
      </c>
      <c r="I130" s="547">
        <f t="shared" si="134"/>
        <v>45187</v>
      </c>
      <c r="J130" s="547">
        <f t="shared" si="135"/>
        <v>45188</v>
      </c>
      <c r="K130" s="882" t="s">
        <v>5768</v>
      </c>
      <c r="M130" s="1251"/>
    </row>
    <row r="131" spans="1:13" s="30" customFormat="1" ht="17.25" hidden="1" customHeight="1">
      <c r="A131" s="296" t="s">
        <v>5769</v>
      </c>
      <c r="B131" s="296" t="s">
        <v>5729</v>
      </c>
      <c r="C131" s="545" t="s">
        <v>5561</v>
      </c>
      <c r="D131" s="208" t="s">
        <v>2060</v>
      </c>
      <c r="E131" s="547">
        <v>45160</v>
      </c>
      <c r="F131" s="2777">
        <f t="shared" si="131"/>
        <v>45185</v>
      </c>
      <c r="G131" s="546">
        <f t="shared" si="132"/>
        <v>45189</v>
      </c>
      <c r="H131" s="2778">
        <f t="shared" si="133"/>
        <v>45191</v>
      </c>
      <c r="I131" s="2778">
        <f t="shared" si="134"/>
        <v>45194</v>
      </c>
      <c r="J131" s="547">
        <f t="shared" si="135"/>
        <v>45195</v>
      </c>
      <c r="K131" s="882" t="s">
        <v>5770</v>
      </c>
      <c r="M131" s="1251"/>
    </row>
    <row r="132" spans="1:13" s="30" customFormat="1" ht="17.25" hidden="1" customHeight="1">
      <c r="A132" s="296" t="s">
        <v>5771</v>
      </c>
      <c r="B132" s="296" t="s">
        <v>5731</v>
      </c>
      <c r="C132" s="545" t="s">
        <v>5772</v>
      </c>
      <c r="D132" s="208" t="s">
        <v>2062</v>
      </c>
      <c r="E132" s="547">
        <v>45167</v>
      </c>
      <c r="F132" s="546">
        <f t="shared" si="131"/>
        <v>45192</v>
      </c>
      <c r="G132" s="546">
        <f t="shared" ref="G132" si="136">E132+29</f>
        <v>45196</v>
      </c>
      <c r="H132" s="547">
        <f t="shared" ref="H132" si="137">E132+31</f>
        <v>45198</v>
      </c>
      <c r="I132" s="2778">
        <f t="shared" ref="I132" si="138">E132+34</f>
        <v>45201</v>
      </c>
      <c r="J132" s="547">
        <f t="shared" ref="J132" si="139">E132+35</f>
        <v>45202</v>
      </c>
      <c r="K132" s="882" t="s">
        <v>5773</v>
      </c>
      <c r="M132" s="1251"/>
    </row>
    <row r="133" spans="1:13" s="30" customFormat="1" ht="17.25" hidden="1" customHeight="1">
      <c r="A133" s="296" t="s">
        <v>5774</v>
      </c>
      <c r="B133" s="296" t="s">
        <v>5733</v>
      </c>
      <c r="C133" s="218" t="s">
        <v>5751</v>
      </c>
      <c r="D133" s="209" t="s">
        <v>2067</v>
      </c>
      <c r="E133" s="679">
        <v>45174</v>
      </c>
      <c r="F133" s="678">
        <f>E133+25</f>
        <v>45199</v>
      </c>
      <c r="G133" s="678">
        <f>E133+29</f>
        <v>45203</v>
      </c>
      <c r="H133" s="679">
        <f>E133+31</f>
        <v>45205</v>
      </c>
      <c r="I133" s="679">
        <f>E133+34</f>
        <v>45208</v>
      </c>
      <c r="J133" s="679">
        <f>E133+35</f>
        <v>45209</v>
      </c>
      <c r="K133" s="882" t="s">
        <v>5775</v>
      </c>
      <c r="M133" s="1251"/>
    </row>
    <row r="134" spans="1:13" s="30" customFormat="1" ht="17.25" hidden="1" customHeight="1">
      <c r="A134" s="296" t="s">
        <v>5776</v>
      </c>
      <c r="B134" s="296" t="s">
        <v>5735</v>
      </c>
      <c r="C134" s="218" t="s">
        <v>5777</v>
      </c>
      <c r="D134" s="209" t="s">
        <v>2071</v>
      </c>
      <c r="E134" s="679">
        <v>45181</v>
      </c>
      <c r="F134" s="678">
        <f>E134+25</f>
        <v>45206</v>
      </c>
      <c r="G134" s="678">
        <f>E134+29</f>
        <v>45210</v>
      </c>
      <c r="H134" s="679">
        <f>E134+31</f>
        <v>45212</v>
      </c>
      <c r="I134" s="679">
        <f>E134+34</f>
        <v>45215</v>
      </c>
      <c r="J134" s="679">
        <f>E134+35</f>
        <v>45216</v>
      </c>
      <c r="K134" s="882" t="s">
        <v>5778</v>
      </c>
      <c r="M134" s="1251"/>
    </row>
    <row r="135" spans="1:13" s="30" customFormat="1" ht="17.25" hidden="1" customHeight="1">
      <c r="A135" s="296"/>
      <c r="B135" s="296" t="s">
        <v>5738</v>
      </c>
      <c r="C135" s="218" t="s">
        <v>5624</v>
      </c>
      <c r="D135" s="209" t="s">
        <v>2074</v>
      </c>
      <c r="E135" s="679">
        <v>45188</v>
      </c>
      <c r="F135" s="678">
        <f>E135+25</f>
        <v>45213</v>
      </c>
      <c r="G135" s="678">
        <f>E135+29</f>
        <v>45217</v>
      </c>
      <c r="H135" s="679">
        <f>E135+31</f>
        <v>45219</v>
      </c>
      <c r="I135" s="679">
        <f>E135+34</f>
        <v>45222</v>
      </c>
      <c r="J135" s="679">
        <f>E135+35</f>
        <v>45223</v>
      </c>
      <c r="K135" s="882" t="s">
        <v>5779</v>
      </c>
      <c r="M135" s="1251"/>
    </row>
    <row r="136" spans="1:13" s="30" customFormat="1" ht="17.25" hidden="1" customHeight="1">
      <c r="A136" s="296"/>
      <c r="B136" s="296" t="s">
        <v>5618</v>
      </c>
      <c r="C136" s="218" t="s">
        <v>5780</v>
      </c>
      <c r="D136" s="209" t="s">
        <v>2076</v>
      </c>
      <c r="E136" s="679">
        <v>45195</v>
      </c>
      <c r="F136" s="678">
        <f t="shared" ref="F136:F137" si="140">E136+25</f>
        <v>45220</v>
      </c>
      <c r="G136" s="678">
        <f t="shared" ref="G136:G137" si="141">E136+29</f>
        <v>45224</v>
      </c>
      <c r="H136" s="679">
        <f t="shared" ref="H136:H137" si="142">E136+31</f>
        <v>45226</v>
      </c>
      <c r="I136" s="679">
        <f t="shared" ref="I136:I137" si="143">E136+34</f>
        <v>45229</v>
      </c>
      <c r="J136" s="679">
        <f t="shared" ref="J136:J137" si="144">E136+35</f>
        <v>45230</v>
      </c>
      <c r="K136" s="882" t="s">
        <v>5781</v>
      </c>
      <c r="M136" s="1251"/>
    </row>
    <row r="137" spans="1:13" s="30" customFormat="1" ht="17.25" hidden="1" customHeight="1">
      <c r="A137" s="296"/>
      <c r="B137" s="296" t="s">
        <v>5620</v>
      </c>
      <c r="C137" s="545" t="s">
        <v>5782</v>
      </c>
      <c r="D137" s="208" t="s">
        <v>2080</v>
      </c>
      <c r="E137" s="547">
        <v>45202</v>
      </c>
      <c r="F137" s="546">
        <f t="shared" si="140"/>
        <v>45227</v>
      </c>
      <c r="G137" s="546">
        <f t="shared" si="141"/>
        <v>45231</v>
      </c>
      <c r="H137" s="547">
        <f t="shared" si="142"/>
        <v>45233</v>
      </c>
      <c r="I137" s="547">
        <f t="shared" si="143"/>
        <v>45236</v>
      </c>
      <c r="J137" s="547">
        <f t="shared" si="144"/>
        <v>45237</v>
      </c>
      <c r="K137" s="882" t="s">
        <v>5783</v>
      </c>
      <c r="M137" s="1251"/>
    </row>
    <row r="138" spans="1:13" s="30" customFormat="1" ht="17.25" hidden="1" customHeight="1">
      <c r="A138" s="296" t="s">
        <v>5784</v>
      </c>
      <c r="B138" s="296" t="s">
        <v>5623</v>
      </c>
      <c r="C138" s="257" t="s">
        <v>2151</v>
      </c>
      <c r="D138" s="208" t="s">
        <v>2084</v>
      </c>
      <c r="E138" s="543">
        <v>45209</v>
      </c>
      <c r="F138" s="542"/>
      <c r="G138" s="542"/>
      <c r="H138" s="543"/>
      <c r="I138" s="543"/>
      <c r="J138" s="543"/>
      <c r="K138" s="882" t="s">
        <v>5785</v>
      </c>
      <c r="M138" s="1251"/>
    </row>
    <row r="139" spans="1:13" s="30" customFormat="1" ht="17.25" hidden="1" customHeight="1">
      <c r="A139" s="296"/>
      <c r="B139" s="296" t="s">
        <v>5626</v>
      </c>
      <c r="C139" s="545" t="s">
        <v>5748</v>
      </c>
      <c r="D139" s="208" t="s">
        <v>2087</v>
      </c>
      <c r="E139" s="547">
        <v>45217</v>
      </c>
      <c r="F139" s="546">
        <f t="shared" ref="F139" si="145">E139+25</f>
        <v>45242</v>
      </c>
      <c r="G139" s="546">
        <f t="shared" ref="G139" si="146">E139+29</f>
        <v>45246</v>
      </c>
      <c r="H139" s="547">
        <f t="shared" ref="H139" si="147">E139+31</f>
        <v>45248</v>
      </c>
      <c r="I139" s="547">
        <f t="shared" ref="I139" si="148">E139+34</f>
        <v>45251</v>
      </c>
      <c r="J139" s="547">
        <f t="shared" ref="J139" si="149">E139+35</f>
        <v>45252</v>
      </c>
      <c r="K139" s="882" t="s">
        <v>5786</v>
      </c>
      <c r="M139" s="1251"/>
    </row>
    <row r="140" spans="1:13" s="30" customFormat="1" ht="17.25" hidden="1" customHeight="1">
      <c r="A140" s="296" t="s">
        <v>5787</v>
      </c>
      <c r="B140" s="296" t="s">
        <v>5628</v>
      </c>
      <c r="C140" s="545" t="s">
        <v>5762</v>
      </c>
      <c r="D140" s="208" t="s">
        <v>2089</v>
      </c>
      <c r="E140" s="547">
        <v>45223</v>
      </c>
      <c r="F140" s="546">
        <f t="shared" ref="F140:F143" si="150">E140+25</f>
        <v>45248</v>
      </c>
      <c r="G140" s="546">
        <f t="shared" ref="G140:G143" si="151">E140+29</f>
        <v>45252</v>
      </c>
      <c r="H140" s="547">
        <f t="shared" ref="H140:H143" si="152">E140+31</f>
        <v>45254</v>
      </c>
      <c r="I140" s="547">
        <f t="shared" ref="I140:I143" si="153">E140+34</f>
        <v>45257</v>
      </c>
      <c r="J140" s="547">
        <f t="shared" ref="J140:J143" si="154">E140+35</f>
        <v>45258</v>
      </c>
      <c r="K140" s="882" t="s">
        <v>5788</v>
      </c>
      <c r="M140" s="1318"/>
    </row>
    <row r="141" spans="1:13" s="30" customFormat="1" ht="17.25" hidden="1" customHeight="1">
      <c r="A141" s="296" t="s">
        <v>5789</v>
      </c>
      <c r="B141" s="296" t="s">
        <v>5631</v>
      </c>
      <c r="C141" s="545" t="s">
        <v>5790</v>
      </c>
      <c r="D141" s="208" t="s">
        <v>2090</v>
      </c>
      <c r="E141" s="547">
        <v>45230</v>
      </c>
      <c r="F141" s="546">
        <f t="shared" si="150"/>
        <v>45255</v>
      </c>
      <c r="G141" s="546">
        <f t="shared" si="151"/>
        <v>45259</v>
      </c>
      <c r="H141" s="547">
        <f t="shared" si="152"/>
        <v>45261</v>
      </c>
      <c r="I141" s="547">
        <f t="shared" si="153"/>
        <v>45264</v>
      </c>
      <c r="J141" s="547">
        <f t="shared" si="154"/>
        <v>45265</v>
      </c>
      <c r="K141" s="882" t="s">
        <v>5791</v>
      </c>
      <c r="M141" s="1251"/>
    </row>
    <row r="142" spans="1:13" s="30" customFormat="1" ht="17.25" hidden="1" customHeight="1">
      <c r="A142" s="296" t="s">
        <v>5792</v>
      </c>
      <c r="B142" s="296" t="s">
        <v>5634</v>
      </c>
      <c r="C142" s="218" t="s">
        <v>3805</v>
      </c>
      <c r="D142" s="209" t="s">
        <v>2093</v>
      </c>
      <c r="E142" s="679">
        <v>45237</v>
      </c>
      <c r="F142" s="678">
        <f t="shared" si="150"/>
        <v>45262</v>
      </c>
      <c r="G142" s="678">
        <f t="shared" si="151"/>
        <v>45266</v>
      </c>
      <c r="H142" s="679">
        <f t="shared" si="152"/>
        <v>45268</v>
      </c>
      <c r="I142" s="679">
        <f t="shared" si="153"/>
        <v>45271</v>
      </c>
      <c r="J142" s="679">
        <f t="shared" si="154"/>
        <v>45272</v>
      </c>
      <c r="K142" s="882" t="s">
        <v>5793</v>
      </c>
      <c r="M142" s="1251"/>
    </row>
    <row r="143" spans="1:13" s="30" customFormat="1" ht="17.25" hidden="1" customHeight="1">
      <c r="A143" s="296"/>
      <c r="B143" s="296" t="s">
        <v>5637</v>
      </c>
      <c r="C143" s="218" t="s">
        <v>5561</v>
      </c>
      <c r="D143" s="209" t="s">
        <v>2096</v>
      </c>
      <c r="E143" s="679">
        <v>45244</v>
      </c>
      <c r="F143" s="678">
        <f t="shared" si="150"/>
        <v>45269</v>
      </c>
      <c r="G143" s="678">
        <f t="shared" si="151"/>
        <v>45273</v>
      </c>
      <c r="H143" s="679">
        <f t="shared" si="152"/>
        <v>45275</v>
      </c>
      <c r="I143" s="679">
        <f t="shared" si="153"/>
        <v>45278</v>
      </c>
      <c r="J143" s="679">
        <f t="shared" si="154"/>
        <v>45279</v>
      </c>
      <c r="K143" s="882" t="s">
        <v>5794</v>
      </c>
      <c r="M143" s="1251"/>
    </row>
    <row r="144" spans="1:13" s="30" customFormat="1" ht="17.25" hidden="1" customHeight="1">
      <c r="A144" s="296" t="s">
        <v>5795</v>
      </c>
      <c r="B144" s="296" t="s">
        <v>5639</v>
      </c>
      <c r="C144" s="218" t="s">
        <v>5796</v>
      </c>
      <c r="D144" s="209" t="s">
        <v>2101</v>
      </c>
      <c r="E144" s="679">
        <v>45251</v>
      </c>
      <c r="F144" s="678">
        <f t="shared" ref="F144" si="155">E144+25</f>
        <v>45276</v>
      </c>
      <c r="G144" s="678">
        <f t="shared" ref="G144" si="156">E144+29</f>
        <v>45280</v>
      </c>
      <c r="H144" s="679">
        <f t="shared" ref="H144" si="157">E144+31</f>
        <v>45282</v>
      </c>
      <c r="I144" s="679">
        <f t="shared" ref="I144" si="158">E144+34</f>
        <v>45285</v>
      </c>
      <c r="J144" s="679">
        <f t="shared" ref="J144" si="159">E144+35</f>
        <v>45286</v>
      </c>
      <c r="K144" s="882" t="s">
        <v>5797</v>
      </c>
      <c r="M144" s="1251"/>
    </row>
    <row r="145" spans="1:13" s="30" customFormat="1" ht="17.25" hidden="1" customHeight="1">
      <c r="A145" s="296"/>
      <c r="B145" s="296" t="s">
        <v>5641</v>
      </c>
      <c r="C145" s="218" t="s">
        <v>5751</v>
      </c>
      <c r="D145" s="209" t="s">
        <v>2102</v>
      </c>
      <c r="E145" s="679">
        <v>45258</v>
      </c>
      <c r="F145" s="678">
        <f>E145+25</f>
        <v>45283</v>
      </c>
      <c r="G145" s="678">
        <f>E145+29</f>
        <v>45287</v>
      </c>
      <c r="H145" s="679">
        <f>E145+31</f>
        <v>45289</v>
      </c>
      <c r="I145" s="679">
        <f>E145+34</f>
        <v>45292</v>
      </c>
      <c r="J145" s="679">
        <f>E145+35</f>
        <v>45293</v>
      </c>
      <c r="K145" s="882" t="s">
        <v>5798</v>
      </c>
      <c r="M145" s="1251"/>
    </row>
    <row r="146" spans="1:13" s="30" customFormat="1" ht="17.25" hidden="1" customHeight="1">
      <c r="A146" s="296" t="s">
        <v>5799</v>
      </c>
      <c r="B146" s="296" t="s">
        <v>5643</v>
      </c>
      <c r="C146" s="545" t="s">
        <v>5800</v>
      </c>
      <c r="D146" s="208" t="s">
        <v>2106</v>
      </c>
      <c r="E146" s="547">
        <v>45265</v>
      </c>
      <c r="F146" s="546">
        <f>E146+25</f>
        <v>45290</v>
      </c>
      <c r="G146" s="546">
        <f>E146+29</f>
        <v>45294</v>
      </c>
      <c r="H146" s="547">
        <f>E146+31</f>
        <v>45296</v>
      </c>
      <c r="I146" s="547">
        <f>E146+34</f>
        <v>45299</v>
      </c>
      <c r="J146" s="547">
        <f>E146+35</f>
        <v>45300</v>
      </c>
      <c r="K146" s="882" t="s">
        <v>5801</v>
      </c>
      <c r="L146" s="2921" t="s">
        <v>5802</v>
      </c>
      <c r="M146" s="1251"/>
    </row>
    <row r="147" spans="1:13" s="30" customFormat="1" ht="17.25" hidden="1" customHeight="1">
      <c r="A147" s="296"/>
      <c r="B147" s="296" t="s">
        <v>5645</v>
      </c>
      <c r="C147" s="545" t="s">
        <v>5624</v>
      </c>
      <c r="D147" s="208" t="s">
        <v>2111</v>
      </c>
      <c r="E147" s="547">
        <v>45272</v>
      </c>
      <c r="F147" s="546">
        <f>E147+25</f>
        <v>45297</v>
      </c>
      <c r="G147" s="546">
        <f>E147+29</f>
        <v>45301</v>
      </c>
      <c r="H147" s="547">
        <f>E147+31</f>
        <v>45303</v>
      </c>
      <c r="I147" s="547">
        <f>E147+34</f>
        <v>45306</v>
      </c>
      <c r="J147" s="547">
        <f>E147+35</f>
        <v>45307</v>
      </c>
      <c r="K147" s="882" t="s">
        <v>5803</v>
      </c>
      <c r="L147" s="2921" t="s">
        <v>5802</v>
      </c>
      <c r="M147" s="1251"/>
    </row>
    <row r="148" spans="1:13" s="30" customFormat="1" ht="17.25" hidden="1" customHeight="1">
      <c r="A148" s="296"/>
      <c r="B148" s="296" t="s">
        <v>5647</v>
      </c>
      <c r="C148" s="545" t="s">
        <v>5780</v>
      </c>
      <c r="D148" s="208" t="s">
        <v>2112</v>
      </c>
      <c r="E148" s="547">
        <v>45279</v>
      </c>
      <c r="F148" s="546">
        <f t="shared" ref="F148:F149" si="160">E148+25</f>
        <v>45304</v>
      </c>
      <c r="G148" s="546">
        <f t="shared" ref="G148:G149" si="161">E148+29</f>
        <v>45308</v>
      </c>
      <c r="H148" s="547">
        <f t="shared" ref="H148:H149" si="162">E148+31</f>
        <v>45310</v>
      </c>
      <c r="I148" s="547">
        <f t="shared" ref="I148:I149" si="163">E148+34</f>
        <v>45313</v>
      </c>
      <c r="J148" s="547">
        <f t="shared" ref="J148:J149" si="164">E148+35</f>
        <v>45314</v>
      </c>
      <c r="K148" s="882" t="s">
        <v>5804</v>
      </c>
      <c r="L148" s="2921" t="s">
        <v>5802</v>
      </c>
      <c r="M148" s="1251"/>
    </row>
    <row r="149" spans="1:13" s="30" customFormat="1" ht="17.25" hidden="1" customHeight="1">
      <c r="A149" s="296"/>
      <c r="B149" s="296" t="s">
        <v>5649</v>
      </c>
      <c r="C149" s="545" t="s">
        <v>5782</v>
      </c>
      <c r="D149" s="208" t="s">
        <v>2115</v>
      </c>
      <c r="E149" s="547">
        <v>45286</v>
      </c>
      <c r="F149" s="546">
        <f t="shared" si="160"/>
        <v>45311</v>
      </c>
      <c r="G149" s="546">
        <f t="shared" si="161"/>
        <v>45315</v>
      </c>
      <c r="H149" s="547">
        <f t="shared" si="162"/>
        <v>45317</v>
      </c>
      <c r="I149" s="547">
        <f t="shared" si="163"/>
        <v>45320</v>
      </c>
      <c r="J149" s="547">
        <f t="shared" si="164"/>
        <v>45321</v>
      </c>
      <c r="K149" s="882" t="s">
        <v>5805</v>
      </c>
      <c r="M149" s="1251"/>
    </row>
    <row r="150" spans="1:13" s="30" customFormat="1" ht="17.25" hidden="1" customHeight="1">
      <c r="A150" s="296"/>
      <c r="B150" s="296" t="s">
        <v>5806</v>
      </c>
      <c r="C150" s="218" t="s">
        <v>5807</v>
      </c>
      <c r="D150" s="209" t="s">
        <v>2117</v>
      </c>
      <c r="E150" s="679">
        <v>45293</v>
      </c>
      <c r="F150" s="678">
        <f t="shared" ref="F150:F151" si="165">E150+25</f>
        <v>45318</v>
      </c>
      <c r="G150" s="678">
        <f t="shared" ref="G150:G151" si="166">E150+29</f>
        <v>45322</v>
      </c>
      <c r="H150" s="679">
        <f t="shared" ref="H150:H151" si="167">E150+31</f>
        <v>45324</v>
      </c>
      <c r="I150" s="679">
        <f t="shared" ref="I150:I151" si="168">E150+34</f>
        <v>45327</v>
      </c>
      <c r="J150" s="679">
        <f t="shared" ref="J150:J151" si="169">E150+35</f>
        <v>45328</v>
      </c>
      <c r="K150" s="882" t="s">
        <v>5808</v>
      </c>
      <c r="M150" s="1251"/>
    </row>
    <row r="151" spans="1:13" s="30" customFormat="1" ht="17.25" hidden="1" customHeight="1">
      <c r="A151" s="296"/>
      <c r="B151" s="296" t="s">
        <v>5653</v>
      </c>
      <c r="C151" s="218" t="s">
        <v>5748</v>
      </c>
      <c r="D151" s="209" t="s">
        <v>2121</v>
      </c>
      <c r="E151" s="679">
        <v>45336</v>
      </c>
      <c r="F151" s="678">
        <f t="shared" si="165"/>
        <v>45361</v>
      </c>
      <c r="G151" s="678">
        <f t="shared" si="166"/>
        <v>45365</v>
      </c>
      <c r="H151" s="679">
        <f t="shared" si="167"/>
        <v>45367</v>
      </c>
      <c r="I151" s="679">
        <f t="shared" si="168"/>
        <v>45370</v>
      </c>
      <c r="J151" s="679">
        <f t="shared" si="169"/>
        <v>45371</v>
      </c>
      <c r="K151" s="882" t="s">
        <v>5809</v>
      </c>
      <c r="M151" s="1251"/>
    </row>
    <row r="152" spans="1:13" s="30" customFormat="1" ht="17.25" hidden="1" customHeight="1">
      <c r="A152" s="296" t="s">
        <v>5764</v>
      </c>
      <c r="B152" s="296" t="s">
        <v>5655</v>
      </c>
      <c r="C152" s="218" t="s">
        <v>5790</v>
      </c>
      <c r="D152" s="209" t="s">
        <v>2123</v>
      </c>
      <c r="E152" s="679">
        <v>45307</v>
      </c>
      <c r="F152" s="678">
        <f t="shared" ref="F152" si="170">E152+25</f>
        <v>45332</v>
      </c>
      <c r="G152" s="678">
        <f t="shared" ref="G152" si="171">E152+29</f>
        <v>45336</v>
      </c>
      <c r="H152" s="679">
        <f t="shared" ref="H152" si="172">E152+31</f>
        <v>45338</v>
      </c>
      <c r="I152" s="679">
        <f t="shared" ref="I152" si="173">E152+34</f>
        <v>45341</v>
      </c>
      <c r="J152" s="679">
        <f t="shared" ref="J152" si="174">E152+35</f>
        <v>45342</v>
      </c>
      <c r="K152" s="882" t="s">
        <v>5810</v>
      </c>
      <c r="M152" s="1251"/>
    </row>
    <row r="153" spans="1:13" s="30" customFormat="1" ht="17.25" hidden="1" customHeight="1">
      <c r="A153" s="296" t="s">
        <v>5811</v>
      </c>
      <c r="B153" s="296" t="s">
        <v>5657</v>
      </c>
      <c r="C153" s="1246" t="s">
        <v>2151</v>
      </c>
      <c r="D153" s="209" t="s">
        <v>2125</v>
      </c>
      <c r="E153" s="543">
        <v>45338</v>
      </c>
      <c r="F153" s="542"/>
      <c r="G153" s="542"/>
      <c r="H153" s="543"/>
      <c r="I153" s="543"/>
      <c r="J153" s="543"/>
      <c r="K153" s="882" t="s">
        <v>5812</v>
      </c>
      <c r="M153" s="1251"/>
    </row>
    <row r="154" spans="1:13" s="30" customFormat="1" ht="17.25" hidden="1" customHeight="1">
      <c r="A154" s="296"/>
      <c r="B154" s="296" t="s">
        <v>5659</v>
      </c>
      <c r="C154" s="218" t="s">
        <v>3805</v>
      </c>
      <c r="D154" s="209" t="s">
        <v>2127</v>
      </c>
      <c r="E154" s="679">
        <v>45331</v>
      </c>
      <c r="F154" s="678">
        <f t="shared" ref="F154:F156" si="175">E154+25</f>
        <v>45356</v>
      </c>
      <c r="G154" s="678">
        <f t="shared" ref="G154:G156" si="176">E154+29</f>
        <v>45360</v>
      </c>
      <c r="H154" s="679">
        <f t="shared" ref="H154:H156" si="177">E154+31</f>
        <v>45362</v>
      </c>
      <c r="I154" s="679">
        <f t="shared" ref="I154:I156" si="178">E154+34</f>
        <v>45365</v>
      </c>
      <c r="J154" s="679">
        <f t="shared" ref="J154:J156" si="179">E154+35</f>
        <v>45366</v>
      </c>
      <c r="K154" s="882" t="s">
        <v>5813</v>
      </c>
      <c r="M154" s="1251"/>
    </row>
    <row r="155" spans="1:13" s="30" customFormat="1" ht="17.25" hidden="1" customHeight="1">
      <c r="A155" s="296" t="s">
        <v>5814</v>
      </c>
      <c r="B155" s="296" t="s">
        <v>5661</v>
      </c>
      <c r="C155" s="1522" t="s">
        <v>2151</v>
      </c>
      <c r="D155" s="208" t="s">
        <v>2129</v>
      </c>
      <c r="E155" s="543">
        <v>45328</v>
      </c>
      <c r="F155" s="542"/>
      <c r="G155" s="542"/>
      <c r="H155" s="543"/>
      <c r="I155" s="543"/>
      <c r="J155" s="543"/>
      <c r="K155" s="882" t="s">
        <v>5815</v>
      </c>
      <c r="M155" s="1251"/>
    </row>
    <row r="156" spans="1:13" s="30" customFormat="1" ht="17.25" hidden="1" customHeight="1">
      <c r="A156" s="296"/>
      <c r="B156" s="296" t="s">
        <v>5663</v>
      </c>
      <c r="C156" s="545" t="s">
        <v>5796</v>
      </c>
      <c r="D156" s="208" t="s">
        <v>2132</v>
      </c>
      <c r="E156" s="547">
        <v>45338</v>
      </c>
      <c r="F156" s="546">
        <f t="shared" si="175"/>
        <v>45363</v>
      </c>
      <c r="G156" s="546">
        <f t="shared" si="176"/>
        <v>45367</v>
      </c>
      <c r="H156" s="547">
        <f t="shared" si="177"/>
        <v>45369</v>
      </c>
      <c r="I156" s="547">
        <f t="shared" si="178"/>
        <v>45372</v>
      </c>
      <c r="J156" s="547">
        <f t="shared" si="179"/>
        <v>45373</v>
      </c>
      <c r="K156" s="882" t="s">
        <v>5816</v>
      </c>
      <c r="M156" s="1251"/>
    </row>
    <row r="157" spans="1:13" s="30" customFormat="1" ht="17.25" hidden="1" customHeight="1">
      <c r="A157" s="296" t="s">
        <v>5817</v>
      </c>
      <c r="B157" s="296" t="s">
        <v>5666</v>
      </c>
      <c r="C157" s="3116" t="s">
        <v>2151</v>
      </c>
      <c r="D157" s="208" t="s">
        <v>2136</v>
      </c>
      <c r="E157" s="543">
        <v>45342</v>
      </c>
      <c r="F157" s="542"/>
      <c r="G157" s="542"/>
      <c r="H157" s="543"/>
      <c r="I157" s="543"/>
      <c r="J157" s="543"/>
      <c r="K157" s="882" t="s">
        <v>5818</v>
      </c>
      <c r="M157" s="1251"/>
    </row>
    <row r="158" spans="1:13" s="30" customFormat="1" ht="17.25" hidden="1" customHeight="1">
      <c r="A158" s="296" t="s">
        <v>5819</v>
      </c>
      <c r="B158" s="296" t="s">
        <v>5668</v>
      </c>
      <c r="C158" s="545" t="s">
        <v>5751</v>
      </c>
      <c r="D158" s="208" t="s">
        <v>2139</v>
      </c>
      <c r="E158" s="547">
        <v>45349</v>
      </c>
      <c r="F158" s="546">
        <f t="shared" ref="F158:F159" si="180">E158+25</f>
        <v>45374</v>
      </c>
      <c r="G158" s="546">
        <f t="shared" ref="G158:G159" si="181">E158+29</f>
        <v>45378</v>
      </c>
      <c r="H158" s="547">
        <f t="shared" ref="H158:H159" si="182">E158+31</f>
        <v>45380</v>
      </c>
      <c r="I158" s="547">
        <f t="shared" ref="I158:I159" si="183">E158+34</f>
        <v>45383</v>
      </c>
      <c r="J158" s="547">
        <f t="shared" ref="J158:J159" si="184">E158+35</f>
        <v>45384</v>
      </c>
      <c r="K158" s="882" t="s">
        <v>5820</v>
      </c>
      <c r="M158" s="1251"/>
    </row>
    <row r="159" spans="1:13" s="30" customFormat="1" ht="17.25" hidden="1" customHeight="1">
      <c r="A159" s="296" t="s">
        <v>5821</v>
      </c>
      <c r="B159" s="296" t="s">
        <v>5670</v>
      </c>
      <c r="C159" s="218" t="s">
        <v>5800</v>
      </c>
      <c r="D159" s="209" t="s">
        <v>2142</v>
      </c>
      <c r="E159" s="679">
        <v>45357</v>
      </c>
      <c r="F159" s="678">
        <f t="shared" si="180"/>
        <v>45382</v>
      </c>
      <c r="G159" s="678">
        <f t="shared" si="181"/>
        <v>45386</v>
      </c>
      <c r="H159" s="679">
        <f t="shared" si="182"/>
        <v>45388</v>
      </c>
      <c r="I159" s="679">
        <f t="shared" si="183"/>
        <v>45391</v>
      </c>
      <c r="J159" s="679">
        <f t="shared" si="184"/>
        <v>45392</v>
      </c>
      <c r="K159" s="882" t="s">
        <v>5822</v>
      </c>
      <c r="M159" s="1251"/>
    </row>
    <row r="160" spans="1:13" s="30" customFormat="1" ht="17.25" hidden="1" customHeight="1">
      <c r="A160" s="296" t="s">
        <v>5823</v>
      </c>
      <c r="B160" s="296" t="s">
        <v>5672</v>
      </c>
      <c r="C160" s="1246" t="s">
        <v>2151</v>
      </c>
      <c r="D160" s="209" t="s">
        <v>2145</v>
      </c>
      <c r="E160" s="543">
        <v>45363</v>
      </c>
      <c r="F160" s="542"/>
      <c r="G160" s="542"/>
      <c r="H160" s="543"/>
      <c r="I160" s="543"/>
      <c r="J160" s="543"/>
      <c r="K160" s="882" t="s">
        <v>5824</v>
      </c>
      <c r="M160" s="1251"/>
    </row>
    <row r="161" spans="1:13" s="30" customFormat="1" ht="17.25" hidden="1" customHeight="1">
      <c r="A161" s="296" t="s">
        <v>5825</v>
      </c>
      <c r="B161" s="296" t="s">
        <v>5674</v>
      </c>
      <c r="C161" s="218" t="s">
        <v>5624</v>
      </c>
      <c r="D161" s="209" t="s">
        <v>2147</v>
      </c>
      <c r="E161" s="679">
        <v>45370</v>
      </c>
      <c r="F161" s="678">
        <f t="shared" ref="F161:F166" si="185">E161+25</f>
        <v>45395</v>
      </c>
      <c r="G161" s="678">
        <f t="shared" ref="G161:G166" si="186">E161+29</f>
        <v>45399</v>
      </c>
      <c r="H161" s="679">
        <f t="shared" ref="H161:H166" si="187">E161+31</f>
        <v>45401</v>
      </c>
      <c r="I161" s="679">
        <f t="shared" ref="I161:I166" si="188">E161+34</f>
        <v>45404</v>
      </c>
      <c r="J161" s="679">
        <f t="shared" ref="J161:J166" si="189">E161+35</f>
        <v>45405</v>
      </c>
      <c r="K161" s="882" t="s">
        <v>5826</v>
      </c>
      <c r="M161" s="1251"/>
    </row>
    <row r="162" spans="1:13" s="30" customFormat="1" ht="17.25" hidden="1" customHeight="1">
      <c r="A162" s="296" t="s">
        <v>5827</v>
      </c>
      <c r="B162" s="296" t="s">
        <v>5676</v>
      </c>
      <c r="C162" s="218" t="s">
        <v>5782</v>
      </c>
      <c r="D162" s="209" t="s">
        <v>2148</v>
      </c>
      <c r="E162" s="679">
        <v>45377</v>
      </c>
      <c r="F162" s="678">
        <f t="shared" si="185"/>
        <v>45402</v>
      </c>
      <c r="G162" s="678">
        <f t="shared" si="186"/>
        <v>45406</v>
      </c>
      <c r="H162" s="679">
        <f t="shared" si="187"/>
        <v>45408</v>
      </c>
      <c r="I162" s="679">
        <f t="shared" si="188"/>
        <v>45411</v>
      </c>
      <c r="J162" s="679">
        <f t="shared" si="189"/>
        <v>45412</v>
      </c>
      <c r="K162" s="882" t="s">
        <v>5828</v>
      </c>
      <c r="M162" s="1251"/>
    </row>
    <row r="163" spans="1:13" s="30" customFormat="1" ht="17.25" hidden="1" customHeight="1">
      <c r="A163" s="296"/>
      <c r="B163" s="296" t="s">
        <v>5678</v>
      </c>
      <c r="C163" s="545" t="s">
        <v>5807</v>
      </c>
      <c r="D163" s="208" t="s">
        <v>2150</v>
      </c>
      <c r="E163" s="547">
        <v>45384</v>
      </c>
      <c r="F163" s="546">
        <f t="shared" si="185"/>
        <v>45409</v>
      </c>
      <c r="G163" s="546">
        <f t="shared" si="186"/>
        <v>45413</v>
      </c>
      <c r="H163" s="547">
        <f t="shared" si="187"/>
        <v>45415</v>
      </c>
      <c r="I163" s="547">
        <f t="shared" si="188"/>
        <v>45418</v>
      </c>
      <c r="J163" s="547">
        <f t="shared" si="189"/>
        <v>45419</v>
      </c>
      <c r="K163" s="882" t="s">
        <v>5829</v>
      </c>
      <c r="M163" s="1251"/>
    </row>
    <row r="164" spans="1:13" s="30" customFormat="1" ht="17.25" hidden="1" customHeight="1">
      <c r="A164" s="296" t="s">
        <v>5830</v>
      </c>
      <c r="B164" s="296" t="s">
        <v>5680</v>
      </c>
      <c r="C164" s="545" t="s">
        <v>5831</v>
      </c>
      <c r="D164" s="208" t="s">
        <v>2153</v>
      </c>
      <c r="E164" s="547">
        <v>45391</v>
      </c>
      <c r="F164" s="546">
        <f t="shared" si="185"/>
        <v>45416</v>
      </c>
      <c r="G164" s="546">
        <f t="shared" si="186"/>
        <v>45420</v>
      </c>
      <c r="H164" s="547">
        <f t="shared" si="187"/>
        <v>45422</v>
      </c>
      <c r="I164" s="547">
        <f t="shared" si="188"/>
        <v>45425</v>
      </c>
      <c r="J164" s="547">
        <f t="shared" si="189"/>
        <v>45426</v>
      </c>
      <c r="K164" s="882" t="s">
        <v>5832</v>
      </c>
      <c r="M164" s="1251"/>
    </row>
    <row r="165" spans="1:13" s="30" customFormat="1" ht="17.25" hidden="1" customHeight="1">
      <c r="A165" s="296" t="s">
        <v>5833</v>
      </c>
      <c r="B165" s="296" t="s">
        <v>5683</v>
      </c>
      <c r="C165" s="545" t="s">
        <v>5790</v>
      </c>
      <c r="D165" s="208" t="s">
        <v>2160</v>
      </c>
      <c r="E165" s="547">
        <v>45398</v>
      </c>
      <c r="F165" s="3328">
        <f t="shared" si="185"/>
        <v>45423</v>
      </c>
      <c r="G165" s="546">
        <f t="shared" si="186"/>
        <v>45427</v>
      </c>
      <c r="H165" s="3329">
        <f t="shared" si="187"/>
        <v>45429</v>
      </c>
      <c r="I165" s="547">
        <f t="shared" si="188"/>
        <v>45432</v>
      </c>
      <c r="J165" s="547">
        <f t="shared" si="189"/>
        <v>45433</v>
      </c>
      <c r="K165" s="882" t="s">
        <v>5834</v>
      </c>
      <c r="M165" s="1251"/>
    </row>
    <row r="166" spans="1:13" s="30" customFormat="1" ht="17.25" hidden="1" customHeight="1">
      <c r="A166" s="296" t="s">
        <v>5835</v>
      </c>
      <c r="B166" s="296" t="s">
        <v>5685</v>
      </c>
      <c r="C166" s="545" t="s">
        <v>5836</v>
      </c>
      <c r="D166" s="208" t="s">
        <v>2162</v>
      </c>
      <c r="E166" s="547">
        <v>45405</v>
      </c>
      <c r="F166" s="546">
        <f t="shared" si="185"/>
        <v>45430</v>
      </c>
      <c r="G166" s="546">
        <f t="shared" si="186"/>
        <v>45434</v>
      </c>
      <c r="H166" s="547">
        <f t="shared" si="187"/>
        <v>45436</v>
      </c>
      <c r="I166" s="547">
        <f t="shared" si="188"/>
        <v>45439</v>
      </c>
      <c r="J166" s="547">
        <f t="shared" si="189"/>
        <v>45440</v>
      </c>
      <c r="K166" s="882" t="s">
        <v>5837</v>
      </c>
      <c r="M166" s="1251"/>
    </row>
    <row r="167" spans="1:13" s="30" customFormat="1" ht="17.25" hidden="1" customHeight="1">
      <c r="A167" s="296" t="s">
        <v>5838</v>
      </c>
      <c r="B167" s="296" t="s">
        <v>5688</v>
      </c>
      <c r="C167" s="257" t="s">
        <v>2151</v>
      </c>
      <c r="D167" s="208" t="s">
        <v>2164</v>
      </c>
      <c r="E167" s="543">
        <v>45412</v>
      </c>
      <c r="F167" s="542"/>
      <c r="G167" s="542"/>
      <c r="H167" s="543"/>
      <c r="I167" s="543"/>
      <c r="J167" s="543"/>
      <c r="K167" s="882" t="s">
        <v>5839</v>
      </c>
      <c r="M167" s="1251"/>
    </row>
    <row r="168" spans="1:13" s="30" customFormat="1" ht="17.25" hidden="1" customHeight="1">
      <c r="A168" s="296"/>
      <c r="B168" s="3415" t="s">
        <v>5840</v>
      </c>
      <c r="C168" s="257" t="s">
        <v>5841</v>
      </c>
      <c r="D168" s="208" t="s">
        <v>5842</v>
      </c>
      <c r="E168" s="547">
        <v>45417</v>
      </c>
      <c r="F168" s="1146">
        <v>45458</v>
      </c>
      <c r="G168" s="1146">
        <v>45455</v>
      </c>
      <c r="H168" s="1146">
        <v>45454</v>
      </c>
      <c r="I168" s="1146">
        <v>45452</v>
      </c>
      <c r="J168" s="543"/>
      <c r="K168" s="882"/>
      <c r="M168" s="1251"/>
    </row>
    <row r="169" spans="1:13" s="30" customFormat="1" ht="17.25" hidden="1" customHeight="1">
      <c r="A169" s="296" t="s">
        <v>5843</v>
      </c>
      <c r="B169" s="296" t="s">
        <v>5690</v>
      </c>
      <c r="C169" s="218" t="s">
        <v>3805</v>
      </c>
      <c r="D169" s="209" t="s">
        <v>2167</v>
      </c>
      <c r="E169" s="678">
        <v>45428</v>
      </c>
      <c r="F169" s="678">
        <f>E169+25</f>
        <v>45453</v>
      </c>
      <c r="G169" s="678">
        <f>E169+29</f>
        <v>45457</v>
      </c>
      <c r="H169" s="679">
        <f>E169+31</f>
        <v>45459</v>
      </c>
      <c r="I169" s="679">
        <f>E169+34</f>
        <v>45462</v>
      </c>
      <c r="J169" s="679">
        <f>E169+35</f>
        <v>45463</v>
      </c>
      <c r="K169" s="882" t="s">
        <v>5844</v>
      </c>
      <c r="M169" s="1251"/>
    </row>
    <row r="170" spans="1:13" s="30" customFormat="1" ht="17.25" hidden="1" customHeight="1">
      <c r="A170" s="296" t="s">
        <v>5845</v>
      </c>
      <c r="B170" s="296" t="s">
        <v>5692</v>
      </c>
      <c r="C170" s="218" t="s">
        <v>5846</v>
      </c>
      <c r="D170" s="209" t="s">
        <v>2174</v>
      </c>
      <c r="E170" s="678">
        <v>45433</v>
      </c>
      <c r="F170" s="678">
        <f>E170+25</f>
        <v>45458</v>
      </c>
      <c r="G170" s="678">
        <f>E170+29</f>
        <v>45462</v>
      </c>
      <c r="H170" s="679">
        <f>E170+31</f>
        <v>45464</v>
      </c>
      <c r="I170" s="679">
        <f>E170+34</f>
        <v>45467</v>
      </c>
      <c r="J170" s="679">
        <f>E170+35</f>
        <v>45468</v>
      </c>
      <c r="K170" s="882" t="s">
        <v>5847</v>
      </c>
      <c r="M170" s="1251"/>
    </row>
    <row r="171" spans="1:13" s="30" customFormat="1" ht="17.25" hidden="1" customHeight="1">
      <c r="A171" s="296" t="s">
        <v>5848</v>
      </c>
      <c r="B171" s="296" t="s">
        <v>5695</v>
      </c>
      <c r="C171" s="218" t="s">
        <v>5849</v>
      </c>
      <c r="D171" s="209" t="s">
        <v>2177</v>
      </c>
      <c r="E171" s="678">
        <v>45442</v>
      </c>
      <c r="F171" s="678">
        <f t="shared" ref="F171:F172" si="190">E171+25</f>
        <v>45467</v>
      </c>
      <c r="G171" s="678">
        <f t="shared" ref="G171:G172" si="191">E171+29</f>
        <v>45471</v>
      </c>
      <c r="H171" s="679">
        <f t="shared" ref="H171:H172" si="192">E171+31</f>
        <v>45473</v>
      </c>
      <c r="I171" s="679">
        <f t="shared" ref="I171:I172" si="193">E171+34</f>
        <v>45476</v>
      </c>
      <c r="J171" s="679">
        <f t="shared" ref="J171:J172" si="194">E171+35</f>
        <v>45477</v>
      </c>
      <c r="K171" s="882" t="s">
        <v>5850</v>
      </c>
      <c r="M171" s="1251"/>
    </row>
    <row r="172" spans="1:13" s="30" customFormat="1" ht="17.25" hidden="1" customHeight="1">
      <c r="A172" s="296" t="s">
        <v>5851</v>
      </c>
      <c r="B172" s="296" t="s">
        <v>5697</v>
      </c>
      <c r="C172" s="218" t="s">
        <v>5852</v>
      </c>
      <c r="D172" s="209" t="s">
        <v>2180</v>
      </c>
      <c r="E172" s="678">
        <v>45450</v>
      </c>
      <c r="F172" s="678">
        <f t="shared" si="190"/>
        <v>45475</v>
      </c>
      <c r="G172" s="678">
        <f t="shared" si="191"/>
        <v>45479</v>
      </c>
      <c r="H172" s="679">
        <f t="shared" si="192"/>
        <v>45481</v>
      </c>
      <c r="I172" s="679">
        <f t="shared" si="193"/>
        <v>45484</v>
      </c>
      <c r="J172" s="679">
        <f t="shared" si="194"/>
        <v>45485</v>
      </c>
      <c r="K172" s="882" t="s">
        <v>5853</v>
      </c>
      <c r="M172" s="1251"/>
    </row>
    <row r="173" spans="1:13" s="30" customFormat="1" ht="17.25" customHeight="1">
      <c r="A173" s="296"/>
      <c r="B173" s="296" t="s">
        <v>5699</v>
      </c>
      <c r="C173" s="545" t="s">
        <v>5800</v>
      </c>
      <c r="D173" s="208" t="s">
        <v>2182</v>
      </c>
      <c r="E173" s="546">
        <v>45454</v>
      </c>
      <c r="F173" s="546">
        <f t="shared" ref="F173:F174" si="195">E173+25</f>
        <v>45479</v>
      </c>
      <c r="G173" s="546">
        <f t="shared" ref="G173:G174" si="196">E173+29</f>
        <v>45483</v>
      </c>
      <c r="H173" s="547">
        <f t="shared" ref="H173:H174" si="197">E173+31</f>
        <v>45485</v>
      </c>
      <c r="I173" s="547">
        <f t="shared" ref="I173:I174" si="198">E173+34</f>
        <v>45488</v>
      </c>
      <c r="J173" s="547">
        <f t="shared" ref="J173:J174" si="199">E173+35</f>
        <v>45489</v>
      </c>
      <c r="K173" s="882" t="s">
        <v>5854</v>
      </c>
      <c r="M173" s="1251"/>
    </row>
    <row r="174" spans="1:13" s="30" customFormat="1" ht="17.25" customHeight="1">
      <c r="A174" s="296"/>
      <c r="B174" s="296" t="s">
        <v>5702</v>
      </c>
      <c r="C174" s="545" t="s">
        <v>5751</v>
      </c>
      <c r="D174" s="208" t="s">
        <v>2186</v>
      </c>
      <c r="E174" s="547">
        <v>45460</v>
      </c>
      <c r="F174" s="546">
        <f t="shared" si="195"/>
        <v>45485</v>
      </c>
      <c r="G174" s="546">
        <f t="shared" si="196"/>
        <v>45489</v>
      </c>
      <c r="H174" s="547">
        <f t="shared" si="197"/>
        <v>45491</v>
      </c>
      <c r="I174" s="547">
        <f t="shared" si="198"/>
        <v>45494</v>
      </c>
      <c r="J174" s="547">
        <f t="shared" si="199"/>
        <v>45495</v>
      </c>
      <c r="K174" s="882" t="s">
        <v>5855</v>
      </c>
      <c r="M174" s="1251"/>
    </row>
    <row r="175" spans="1:13" s="30" customFormat="1" ht="17.25" customHeight="1">
      <c r="A175" s="296"/>
      <c r="B175" s="296" t="s">
        <v>5705</v>
      </c>
      <c r="C175" s="545" t="s">
        <v>5624</v>
      </c>
      <c r="D175" s="208" t="s">
        <v>2188</v>
      </c>
      <c r="E175" s="547">
        <v>45464</v>
      </c>
      <c r="F175" s="546">
        <f>E175+29</f>
        <v>45493</v>
      </c>
      <c r="G175" s="546">
        <f>E175+32</f>
        <v>45496</v>
      </c>
      <c r="H175" s="547">
        <f>E175+34</f>
        <v>45498</v>
      </c>
      <c r="I175" s="547">
        <f>E175+40</f>
        <v>45504</v>
      </c>
      <c r="J175" s="547">
        <f>E175+42</f>
        <v>45506</v>
      </c>
      <c r="K175" s="882" t="s">
        <v>5856</v>
      </c>
      <c r="M175" s="1251"/>
    </row>
    <row r="176" spans="1:13" s="30" customFormat="1" ht="17.25" customHeight="1">
      <c r="A176" s="296" t="s">
        <v>5825</v>
      </c>
      <c r="B176" s="296" t="s">
        <v>5707</v>
      </c>
      <c r="C176" s="257" t="s">
        <v>2151</v>
      </c>
      <c r="D176" s="208" t="s">
        <v>2193</v>
      </c>
      <c r="E176" s="543">
        <v>45468</v>
      </c>
      <c r="F176" s="542"/>
      <c r="G176" s="542"/>
      <c r="H176" s="543"/>
      <c r="I176" s="543"/>
      <c r="J176" s="543"/>
      <c r="K176" s="882" t="s">
        <v>5857</v>
      </c>
      <c r="M176" s="1251"/>
    </row>
    <row r="177" spans="1:13" s="30" customFormat="1" ht="17.25" customHeight="1">
      <c r="A177" s="296"/>
      <c r="B177" s="296" t="s">
        <v>5710</v>
      </c>
      <c r="C177" s="218" t="s">
        <v>5807</v>
      </c>
      <c r="D177" s="209" t="s">
        <v>2197</v>
      </c>
      <c r="E177" s="679">
        <v>45476</v>
      </c>
      <c r="F177" s="678">
        <f t="shared" ref="F177:F185" si="200">E177+32</f>
        <v>45508</v>
      </c>
      <c r="G177" s="678">
        <f t="shared" ref="G177:G185" si="201">E177+35</f>
        <v>45511</v>
      </c>
      <c r="H177" s="679">
        <f t="shared" ref="H177:H185" si="202">E177+37</f>
        <v>45513</v>
      </c>
      <c r="I177" s="679">
        <f t="shared" ref="I177:I185" si="203">E177+40</f>
        <v>45516</v>
      </c>
      <c r="J177" s="679">
        <f t="shared" ref="J177:J185" si="204">E177+42</f>
        <v>45518</v>
      </c>
      <c r="K177" s="882" t="s">
        <v>5858</v>
      </c>
      <c r="M177" s="1251"/>
    </row>
    <row r="178" spans="1:13" s="30" customFormat="1" ht="17.25" customHeight="1">
      <c r="A178" s="296"/>
      <c r="B178" s="296" t="s">
        <v>5713</v>
      </c>
      <c r="C178" s="218" t="s">
        <v>5831</v>
      </c>
      <c r="D178" s="209" t="s">
        <v>2199</v>
      </c>
      <c r="E178" s="679">
        <v>45482</v>
      </c>
      <c r="F178" s="678">
        <f t="shared" si="200"/>
        <v>45514</v>
      </c>
      <c r="G178" s="678">
        <f t="shared" si="201"/>
        <v>45517</v>
      </c>
      <c r="H178" s="679">
        <f t="shared" si="202"/>
        <v>45519</v>
      </c>
      <c r="I178" s="679">
        <f t="shared" si="203"/>
        <v>45522</v>
      </c>
      <c r="J178" s="679">
        <f t="shared" si="204"/>
        <v>45524</v>
      </c>
      <c r="K178" s="882" t="s">
        <v>5859</v>
      </c>
      <c r="M178" s="1251"/>
    </row>
    <row r="179" spans="1:13" s="30" customFormat="1" ht="17.25" customHeight="1">
      <c r="A179" s="296" t="s">
        <v>5860</v>
      </c>
      <c r="B179" s="296" t="s">
        <v>5716</v>
      </c>
      <c r="C179" s="218" t="s">
        <v>5861</v>
      </c>
      <c r="D179" s="209" t="s">
        <v>2201</v>
      </c>
      <c r="E179" s="679">
        <v>45489</v>
      </c>
      <c r="F179" s="678">
        <f t="shared" si="200"/>
        <v>45521</v>
      </c>
      <c r="G179" s="678">
        <f t="shared" si="201"/>
        <v>45524</v>
      </c>
      <c r="H179" s="679">
        <f t="shared" si="202"/>
        <v>45526</v>
      </c>
      <c r="I179" s="679">
        <f t="shared" si="203"/>
        <v>45529</v>
      </c>
      <c r="J179" s="679">
        <f t="shared" si="204"/>
        <v>45531</v>
      </c>
      <c r="K179" s="882" t="s">
        <v>5862</v>
      </c>
      <c r="M179" s="1251"/>
    </row>
    <row r="180" spans="1:13" s="30" customFormat="1" ht="17.25" customHeight="1">
      <c r="A180" s="296" t="s">
        <v>5863</v>
      </c>
      <c r="B180" s="296" t="s">
        <v>5718</v>
      </c>
      <c r="C180" s="218" t="s">
        <v>5790</v>
      </c>
      <c r="D180" s="209" t="s">
        <v>2203</v>
      </c>
      <c r="E180" s="679">
        <v>45496</v>
      </c>
      <c r="F180" s="678">
        <f t="shared" si="200"/>
        <v>45528</v>
      </c>
      <c r="G180" s="678">
        <f t="shared" si="201"/>
        <v>45531</v>
      </c>
      <c r="H180" s="679">
        <f t="shared" si="202"/>
        <v>45533</v>
      </c>
      <c r="I180" s="679">
        <f t="shared" si="203"/>
        <v>45536</v>
      </c>
      <c r="J180" s="679">
        <f t="shared" si="204"/>
        <v>45538</v>
      </c>
      <c r="K180" s="882" t="s">
        <v>5864</v>
      </c>
      <c r="M180" s="1251"/>
    </row>
    <row r="181" spans="1:13" s="30" customFormat="1" ht="17.25" customHeight="1">
      <c r="A181" s="296" t="s">
        <v>5604</v>
      </c>
      <c r="B181" s="296" t="s">
        <v>5720</v>
      </c>
      <c r="C181" s="218" t="s">
        <v>5836</v>
      </c>
      <c r="D181" s="209" t="s">
        <v>2205</v>
      </c>
      <c r="E181" s="679">
        <v>45503</v>
      </c>
      <c r="F181" s="678">
        <f t="shared" si="200"/>
        <v>45535</v>
      </c>
      <c r="G181" s="678">
        <f t="shared" si="201"/>
        <v>45538</v>
      </c>
      <c r="H181" s="679">
        <f t="shared" si="202"/>
        <v>45540</v>
      </c>
      <c r="I181" s="679">
        <f t="shared" si="203"/>
        <v>45543</v>
      </c>
      <c r="J181" s="679">
        <f t="shared" si="204"/>
        <v>45545</v>
      </c>
      <c r="K181" s="882" t="s">
        <v>5865</v>
      </c>
      <c r="M181" s="1251"/>
    </row>
    <row r="182" spans="1:13" s="30" customFormat="1" ht="17.25" customHeight="1">
      <c r="A182" s="296" t="s">
        <v>5866</v>
      </c>
      <c r="B182" s="296" t="s">
        <v>5723</v>
      </c>
      <c r="C182" s="257" t="s">
        <v>2151</v>
      </c>
      <c r="D182" s="208" t="s">
        <v>2207</v>
      </c>
      <c r="E182" s="543">
        <v>45510</v>
      </c>
      <c r="F182" s="542"/>
      <c r="G182" s="542"/>
      <c r="H182" s="543"/>
      <c r="I182" s="543"/>
      <c r="J182" s="543"/>
      <c r="K182" s="882" t="s">
        <v>5867</v>
      </c>
      <c r="M182" s="1251"/>
    </row>
    <row r="183" spans="1:13" s="30" customFormat="1" ht="17.25" customHeight="1">
      <c r="A183" s="296" t="s">
        <v>5868</v>
      </c>
      <c r="B183" s="296" t="s">
        <v>5726</v>
      </c>
      <c r="C183" s="545" t="s">
        <v>3805</v>
      </c>
      <c r="D183" s="208" t="s">
        <v>2389</v>
      </c>
      <c r="E183" s="547">
        <v>45517</v>
      </c>
      <c r="F183" s="546">
        <f t="shared" si="200"/>
        <v>45549</v>
      </c>
      <c r="G183" s="546">
        <f t="shared" si="201"/>
        <v>45552</v>
      </c>
      <c r="H183" s="547">
        <f t="shared" si="202"/>
        <v>45554</v>
      </c>
      <c r="I183" s="547">
        <f t="shared" si="203"/>
        <v>45557</v>
      </c>
      <c r="J183" s="547">
        <f t="shared" si="204"/>
        <v>45559</v>
      </c>
      <c r="K183" s="882" t="s">
        <v>5869</v>
      </c>
      <c r="M183" s="1251"/>
    </row>
    <row r="184" spans="1:13" s="30" customFormat="1" ht="17.25" customHeight="1">
      <c r="A184" s="296" t="s">
        <v>5870</v>
      </c>
      <c r="B184" s="296" t="s">
        <v>5729</v>
      </c>
      <c r="C184" s="545" t="s">
        <v>5846</v>
      </c>
      <c r="D184" s="208" t="s">
        <v>2209</v>
      </c>
      <c r="E184" s="547">
        <v>45524</v>
      </c>
      <c r="F184" s="546">
        <f t="shared" si="200"/>
        <v>45556</v>
      </c>
      <c r="G184" s="546">
        <f t="shared" si="201"/>
        <v>45559</v>
      </c>
      <c r="H184" s="547">
        <f t="shared" si="202"/>
        <v>45561</v>
      </c>
      <c r="I184" s="547">
        <f t="shared" si="203"/>
        <v>45564</v>
      </c>
      <c r="J184" s="547">
        <f t="shared" si="204"/>
        <v>45566</v>
      </c>
      <c r="K184" s="882" t="s">
        <v>5871</v>
      </c>
      <c r="M184" s="1251"/>
    </row>
    <row r="185" spans="1:13" s="30" customFormat="1" ht="17.25" customHeight="1">
      <c r="A185" s="296"/>
      <c r="B185" s="296" t="s">
        <v>5731</v>
      </c>
      <c r="C185" s="545" t="s">
        <v>5777</v>
      </c>
      <c r="D185" s="208" t="s">
        <v>2211</v>
      </c>
      <c r="E185" s="547">
        <v>45531</v>
      </c>
      <c r="F185" s="546">
        <f t="shared" si="200"/>
        <v>45563</v>
      </c>
      <c r="G185" s="546">
        <f t="shared" si="201"/>
        <v>45566</v>
      </c>
      <c r="H185" s="547">
        <f t="shared" si="202"/>
        <v>45568</v>
      </c>
      <c r="I185" s="547">
        <f t="shared" si="203"/>
        <v>45571</v>
      </c>
      <c r="J185" s="547">
        <f t="shared" si="204"/>
        <v>45573</v>
      </c>
      <c r="K185" s="882" t="s">
        <v>5872</v>
      </c>
      <c r="M185" s="1251"/>
    </row>
    <row r="186" spans="1:13" s="29" customFormat="1" ht="17.25" customHeight="1">
      <c r="A186" s="292"/>
      <c r="B186" s="292"/>
      <c r="C186" s="26" t="s">
        <v>2215</v>
      </c>
      <c r="D186" s="30"/>
      <c r="E186" s="30"/>
      <c r="F186" s="54"/>
      <c r="G186" s="55"/>
      <c r="H186" s="55"/>
      <c r="I186" s="30"/>
      <c r="J186" s="30"/>
      <c r="K186" s="55"/>
      <c r="L186" s="55"/>
      <c r="M186" s="361"/>
    </row>
    <row r="187" spans="1:13" s="29" customFormat="1" ht="17.25" customHeight="1">
      <c r="A187" s="292"/>
      <c r="B187" s="292"/>
      <c r="C187" s="26"/>
      <c r="D187" s="30"/>
      <c r="E187" s="1986"/>
      <c r="F187" s="1986"/>
      <c r="G187" s="1986"/>
      <c r="H187" s="1986"/>
      <c r="I187" s="128"/>
      <c r="J187" s="30"/>
      <c r="K187" s="55"/>
      <c r="L187" s="55"/>
      <c r="M187" s="55"/>
    </row>
    <row r="188" spans="1:13" s="29" customFormat="1" ht="17.25" customHeight="1">
      <c r="A188" s="292"/>
      <c r="B188" s="292"/>
      <c r="C188" s="53" t="s">
        <v>1890</v>
      </c>
      <c r="D188" s="30"/>
      <c r="E188" s="30"/>
      <c r="F188" s="54"/>
      <c r="G188" s="55" t="s">
        <v>1928</v>
      </c>
      <c r="H188" s="55"/>
      <c r="I188" s="30"/>
      <c r="J188" s="30"/>
      <c r="K188" s="55" t="s">
        <v>1952</v>
      </c>
      <c r="L188" s="55"/>
      <c r="M188" s="55"/>
    </row>
    <row r="189" spans="1:13" s="29" customFormat="1" ht="17.25" customHeight="1">
      <c r="A189" s="292"/>
      <c r="B189" s="292"/>
      <c r="C189" s="31" t="s">
        <v>1891</v>
      </c>
      <c r="D189" s="27"/>
      <c r="E189" s="32" t="s">
        <v>2217</v>
      </c>
      <c r="F189" s="23"/>
      <c r="G189" s="27" t="s">
        <v>1929</v>
      </c>
      <c r="H189" s="27"/>
      <c r="I189" s="32" t="s">
        <v>1930</v>
      </c>
      <c r="J189" s="27"/>
      <c r="K189" s="27" t="s">
        <v>1954</v>
      </c>
      <c r="L189" s="27"/>
      <c r="M189" s="33" t="s">
        <v>1955</v>
      </c>
    </row>
    <row r="190" spans="1:13" s="29" customFormat="1" ht="17.25" customHeight="1">
      <c r="A190" s="292"/>
      <c r="B190" s="292"/>
      <c r="C190" s="31"/>
      <c r="D190" s="27"/>
      <c r="E190" s="32"/>
      <c r="F190" s="23"/>
      <c r="G190" s="27"/>
      <c r="H190" s="27"/>
      <c r="I190" s="32"/>
      <c r="J190" s="27"/>
      <c r="K190" s="27"/>
      <c r="L190" s="27"/>
      <c r="M190" s="33"/>
    </row>
    <row r="191" spans="1:13" s="219" customFormat="1" ht="16.899999999999999" customHeight="1">
      <c r="A191" s="2459"/>
      <c r="B191" s="2459"/>
      <c r="C191" s="224" t="str">
        <f>HOME!A$566</f>
        <v>ZANT CHONG</v>
      </c>
      <c r="D191" s="224" t="str">
        <f>HOME!B$566</f>
        <v>6011 2429</v>
      </c>
      <c r="E191" s="2460" t="str">
        <f>HOME!C$566</f>
        <v>zant.chong@msc.com</v>
      </c>
      <c r="G191" s="224" t="b">
        <f>PETRA!F158=HOME!A583</f>
        <v>1</v>
      </c>
      <c r="H191" s="224" t="str">
        <f>HOME!B583</f>
        <v>6011 0564</v>
      </c>
      <c r="I191" s="2460" t="str">
        <f>HOME!C583</f>
        <v>robert.chia@msc.com</v>
      </c>
      <c r="K191" s="224" t="b">
        <f>PETRA!K158=HOME!A$598</f>
        <v>1</v>
      </c>
      <c r="L191" s="224" t="str">
        <f>HOME!B$598</f>
        <v>6011 2358</v>
      </c>
      <c r="M191" s="2460" t="str">
        <f>HOME!C$598</f>
        <v>raynar.ang@msc.com</v>
      </c>
    </row>
    <row r="192" spans="1:13" s="219" customFormat="1" ht="16.899999999999999" customHeight="1">
      <c r="A192" s="2459"/>
      <c r="B192" s="2459"/>
      <c r="C192" s="224" t="str">
        <f>HOME!A$567</f>
        <v>PHOEBE HUANG</v>
      </c>
      <c r="D192" s="224" t="str">
        <f>HOME!B$567</f>
        <v>6011 0562</v>
      </c>
      <c r="E192" s="2460" t="str">
        <f>HOME!C$567</f>
        <v>phoebe.huang@msc.com</v>
      </c>
      <c r="G192" s="224" t="str">
        <f>HOME!A584</f>
        <v>S. Y. LIEW</v>
      </c>
      <c r="H192" s="224" t="str">
        <f>HOME!B584</f>
        <v>6011 2348</v>
      </c>
      <c r="I192" s="2460" t="str">
        <f>HOME!C584</f>
        <v>seoyi.liew@msc.com</v>
      </c>
      <c r="K192" s="224" t="str">
        <f>HOME!A$599</f>
        <v>KAI SIANG</v>
      </c>
      <c r="L192" s="224" t="str">
        <f>HOME!B$599</f>
        <v>6011 2356</v>
      </c>
      <c r="M192" s="2460" t="str">
        <f>HOME!C$599</f>
        <v>kaisiang.lim@msc.com</v>
      </c>
    </row>
    <row r="193" spans="1:13" s="219" customFormat="1" ht="16.899999999999999" customHeight="1">
      <c r="A193" s="2459"/>
      <c r="B193" s="2459"/>
      <c r="C193" s="224" t="str">
        <f>HOME!A$568</f>
        <v>SHERWIN LIM</v>
      </c>
      <c r="D193" s="224" t="str">
        <f>HOME!B$568</f>
        <v>6011 2395</v>
      </c>
      <c r="E193" s="2460" t="str">
        <f>HOME!C$568</f>
        <v>sherwin.lim@msc.com</v>
      </c>
      <c r="G193" s="224" t="str">
        <f>HOME!A585</f>
        <v>SHARON KOH</v>
      </c>
      <c r="H193" s="224" t="str">
        <f>HOME!B585</f>
        <v>6011 2349</v>
      </c>
      <c r="I193" s="2460"/>
      <c r="K193" s="224" t="str">
        <f>HOME!A$600</f>
        <v>DEWI</v>
      </c>
      <c r="L193" s="224" t="str">
        <f>HOME!B$600</f>
        <v>6011 2354</v>
      </c>
      <c r="M193" s="2460" t="str">
        <f>HOME!C$600</f>
        <v>dewi.ratnah@msc.com</v>
      </c>
    </row>
    <row r="194" spans="1:13" s="219" customFormat="1" ht="16.899999999999999" customHeight="1">
      <c r="A194" s="2459"/>
      <c r="B194" s="2459"/>
      <c r="C194" s="224" t="str">
        <f>HOME!A$569</f>
        <v>NATALIE LEW</v>
      </c>
      <c r="D194" s="224" t="str">
        <f>HOME!B$569</f>
        <v>6011 2399</v>
      </c>
      <c r="E194" s="2460" t="str">
        <f>HOME!C$569</f>
        <v>natalie.lew@msc.com</v>
      </c>
      <c r="G194" s="224" t="str">
        <f>HOME!A586</f>
        <v>ANGELIA LAU</v>
      </c>
      <c r="H194" s="224" t="str">
        <f>HOME!B586</f>
        <v>6011 2346</v>
      </c>
      <c r="I194" s="2460" t="str">
        <f>HOME!C586</f>
        <v>angelia.lau@msc.com</v>
      </c>
      <c r="K194" s="224" t="str">
        <f>HOME!A$601</f>
        <v>YU TING</v>
      </c>
      <c r="L194" s="224" t="str">
        <f>HOME!B$601</f>
        <v>6011 2359</v>
      </c>
      <c r="M194" s="2460" t="str">
        <f>HOME!C$601</f>
        <v>yuting.luo@msc.com</v>
      </c>
    </row>
    <row r="195" spans="1:13" s="219" customFormat="1" ht="16.899999999999999" customHeight="1">
      <c r="A195" s="2459"/>
      <c r="B195" s="2459"/>
      <c r="C195" s="224" t="str">
        <f>HOME!A$570</f>
        <v xml:space="preserve">LIM LEE HLI </v>
      </c>
      <c r="D195" s="224" t="str">
        <f>HOME!B$570</f>
        <v>6011 2352</v>
      </c>
      <c r="E195" s="2460" t="str">
        <f>HOME!C$570</f>
        <v>leehli.lim@msc.com</v>
      </c>
      <c r="G195" s="224" t="str">
        <f>HOME!A587</f>
        <v>NOOR AFNINDAH</v>
      </c>
      <c r="H195" s="224" t="str">
        <f>HOME!B587</f>
        <v>6011 2347</v>
      </c>
      <c r="I195" s="2460" t="str">
        <f>HOME!C587</f>
        <v>noor.afnindah@msc.com</v>
      </c>
      <c r="K195" s="224" t="str">
        <f>HOME!A$602</f>
        <v>-</v>
      </c>
      <c r="L195" s="224" t="str">
        <f>HOME!B$602</f>
        <v>6011 0567</v>
      </c>
      <c r="M195" s="2460" t="str">
        <f>HOME!C$602</f>
        <v>-</v>
      </c>
    </row>
    <row r="196" spans="1:13" s="219" customFormat="1" ht="16.899999999999999" customHeight="1">
      <c r="A196" s="2459"/>
      <c r="B196" s="2459"/>
      <c r="C196" s="224" t="str">
        <f>HOME!A$571</f>
        <v>LIM AI PHEN</v>
      </c>
      <c r="D196" s="224" t="str">
        <f>HOME!B$571</f>
        <v>6011 9646</v>
      </c>
      <c r="E196" s="2460" t="str">
        <f>HOME!C$571</f>
        <v>aiphen.lim@msc.com</v>
      </c>
      <c r="G196" s="224" t="str">
        <f>HOME!A588</f>
        <v>NG CHING WEI</v>
      </c>
      <c r="H196" s="224" t="str">
        <f>HOME!B588</f>
        <v>6011 2404</v>
      </c>
      <c r="I196" s="2460" t="str">
        <f>HOME!C588</f>
        <v>chingwei.ng@msc.com</v>
      </c>
      <c r="K196" s="224" t="str">
        <f>HOME!A$603</f>
        <v>SHAN SHAN</v>
      </c>
      <c r="L196" s="224" t="str">
        <f>HOME!B$603</f>
        <v>6011 2353</v>
      </c>
      <c r="M196" s="2460" t="str">
        <f>HOME!C$603</f>
        <v>shanshan.chin@msc.com</v>
      </c>
    </row>
    <row r="197" spans="1:13" s="219" customFormat="1" ht="16.899999999999999" customHeight="1">
      <c r="A197" s="2459"/>
      <c r="B197" s="2459"/>
      <c r="C197" s="224" t="str">
        <f>HOME!A$572</f>
        <v>DARIUS ONG</v>
      </c>
      <c r="D197" s="224" t="str">
        <f>HOME!B$572</f>
        <v>6011 2396</v>
      </c>
      <c r="E197" s="2460" t="str">
        <f>HOME!C$572</f>
        <v>darius.ong@msc.com</v>
      </c>
      <c r="G197" s="224">
        <f>HOME!A589</f>
        <v>0</v>
      </c>
      <c r="H197" s="224">
        <f>HOME!B589</f>
        <v>0</v>
      </c>
      <c r="I197" s="2460">
        <f>HOME!C589</f>
        <v>0</v>
      </c>
      <c r="K197" s="224" t="str">
        <f>HOME!A$604</f>
        <v>EUNICE</v>
      </c>
      <c r="L197" s="224" t="str">
        <f>HOME!B$604</f>
        <v>6011 2355</v>
      </c>
      <c r="M197" s="2460" t="str">
        <f>HOME!C$604</f>
        <v>eunice.chan@msc.com</v>
      </c>
    </row>
    <row r="198" spans="1:13" s="219" customFormat="1" ht="16.899999999999999" customHeight="1">
      <c r="C198" s="224" t="str">
        <f>HOME!A$573</f>
        <v>LAWRENCE ANG (CROSS-TRADE)</v>
      </c>
      <c r="D198" s="224" t="str">
        <f>HOME!B$573</f>
        <v>6011 2400</v>
      </c>
      <c r="E198" s="2460" t="str">
        <f>HOME!C$573</f>
        <v>lawrence.ang@msc.com</v>
      </c>
      <c r="G198" s="224" t="str">
        <f>HOME!A590</f>
        <v>.</v>
      </c>
      <c r="H198" s="224" t="str">
        <f>HOME!B590</f>
        <v>.</v>
      </c>
      <c r="I198" s="2460" t="str">
        <f>HOME!C590</f>
        <v>.</v>
      </c>
      <c r="K198" s="224" t="str">
        <f>HOME!A$605</f>
        <v>HAZEL</v>
      </c>
      <c r="L198" s="224" t="str">
        <f>HOME!B$605</f>
        <v>6011 2435</v>
      </c>
      <c r="M198" s="2460" t="str">
        <f>HOME!C$605</f>
        <v>hazel.toh@msc.com</v>
      </c>
    </row>
    <row r="199" spans="1:13" s="219" customFormat="1" ht="16.899999999999999" customHeight="1">
      <c r="C199" s="224" t="str">
        <f>HOME!A574</f>
        <v>ASHTON YAN</v>
      </c>
      <c r="D199" s="224" t="str">
        <f>HOME!B574</f>
        <v>6011 2398</v>
      </c>
      <c r="E199" s="2460" t="str">
        <f>HOME!C574</f>
        <v>ashton.yan@msc.com</v>
      </c>
      <c r="H199" s="225"/>
      <c r="I199" s="223"/>
      <c r="K199" s="224"/>
    </row>
    <row r="200" spans="1:13" ht="14.25">
      <c r="A200" s="122"/>
      <c r="B200" s="122"/>
      <c r="C200" s="224" t="str">
        <f>HOME!A575</f>
        <v>JUN YUAN (IMP)</v>
      </c>
      <c r="D200" s="224" t="str">
        <f>HOME!B575</f>
        <v>6011 2402</v>
      </c>
      <c r="E200" s="2460" t="str">
        <f>HOME!C575</f>
        <v>junyuan.kwa@msc.com</v>
      </c>
      <c r="F200" s="29"/>
      <c r="G200" s="29"/>
      <c r="H200" s="60"/>
      <c r="I200" s="58"/>
      <c r="J200" s="29"/>
      <c r="K200" s="29"/>
      <c r="L200" s="29"/>
      <c r="M200" s="29"/>
    </row>
    <row r="201" spans="1:13" ht="14.25">
      <c r="A201" s="122"/>
      <c r="B201" s="122"/>
      <c r="C201" s="224" t="str">
        <f>HOME!A576</f>
        <v>KARTHI</v>
      </c>
      <c r="D201" s="224" t="str">
        <f>HOME!B576</f>
        <v>6011 2397</v>
      </c>
      <c r="E201" s="2460" t="str">
        <f>HOME!C576</f>
        <v>karthigayan.velu@msc.com</v>
      </c>
      <c r="F201" s="29"/>
      <c r="G201" s="29"/>
      <c r="H201" s="60"/>
      <c r="I201" s="60"/>
      <c r="J201" s="58"/>
      <c r="K201" s="29"/>
      <c r="L201" s="29"/>
      <c r="M201" s="29"/>
    </row>
    <row r="202" spans="1:13">
      <c r="A202" s="122"/>
      <c r="B202" s="122"/>
      <c r="C202" s="224">
        <f>HOME!A577</f>
        <v>0</v>
      </c>
      <c r="D202" s="224">
        <f>HOME!B577</f>
        <v>0</v>
      </c>
      <c r="E202" s="2460">
        <f>HOME!C577</f>
        <v>0</v>
      </c>
    </row>
    <row r="203" spans="1:13">
      <c r="A203" s="122"/>
      <c r="B203" s="122"/>
      <c r="C203" s="224" t="str">
        <f>HOME!A578</f>
        <v xml:space="preserve">MAIN LINE  </v>
      </c>
      <c r="D203" s="224" t="str">
        <f>HOME!B578</f>
        <v>6011 2424</v>
      </c>
      <c r="E203" s="2460">
        <f>HOME!C578</f>
        <v>0</v>
      </c>
    </row>
    <row r="204" spans="1:13">
      <c r="A204" s="122"/>
      <c r="B204" s="122"/>
      <c r="C204" s="224">
        <f>HOME!A579</f>
        <v>0</v>
      </c>
      <c r="D204" s="224">
        <f>HOME!B579</f>
        <v>0</v>
      </c>
      <c r="E204" s="2460">
        <f>HOME!C579</f>
        <v>0</v>
      </c>
    </row>
    <row r="219" spans="1:10">
      <c r="A219" s="122"/>
      <c r="B219" s="122"/>
      <c r="C219" s="647" t="s">
        <v>4654</v>
      </c>
      <c r="D219" s="393"/>
      <c r="E219" s="1689" t="s">
        <v>1985</v>
      </c>
      <c r="F219" s="860" t="s">
        <v>5873</v>
      </c>
      <c r="G219" s="860" t="s">
        <v>1987</v>
      </c>
      <c r="H219" s="860" t="s">
        <v>1988</v>
      </c>
      <c r="I219" s="1689" t="s">
        <v>1350</v>
      </c>
      <c r="J219" s="860" t="s">
        <v>5874</v>
      </c>
    </row>
    <row r="220" spans="1:10">
      <c r="A220" s="122"/>
      <c r="B220" s="122"/>
      <c r="C220" s="412"/>
      <c r="D220" s="413"/>
      <c r="E220" s="1686"/>
      <c r="F220" s="1852"/>
      <c r="G220" s="1429"/>
      <c r="H220" s="1429"/>
      <c r="I220" s="1686"/>
      <c r="J220" s="1850"/>
    </row>
    <row r="221" spans="1:10">
      <c r="A221" s="122"/>
      <c r="B221" s="122"/>
      <c r="C221" s="897" t="s">
        <v>2416</v>
      </c>
      <c r="D221" s="546" t="s">
        <v>5875</v>
      </c>
      <c r="E221" s="546">
        <v>44744</v>
      </c>
      <c r="F221" s="1523">
        <v>44749</v>
      </c>
      <c r="G221" s="364" t="s">
        <v>5876</v>
      </c>
      <c r="H221" s="414" t="s">
        <v>5877</v>
      </c>
      <c r="I221" s="1851">
        <v>44752</v>
      </c>
      <c r="J221" s="1523">
        <v>44790</v>
      </c>
    </row>
    <row r="224" spans="1:10">
      <c r="A224" s="122"/>
      <c r="B224" s="122"/>
      <c r="C224" s="647" t="s">
        <v>5878</v>
      </c>
      <c r="D224" s="393"/>
      <c r="E224" s="1689" t="s">
        <v>1985</v>
      </c>
      <c r="F224" s="860" t="s">
        <v>218</v>
      </c>
      <c r="G224" s="1853" t="s">
        <v>1987</v>
      </c>
      <c r="H224" s="860" t="s">
        <v>1988</v>
      </c>
      <c r="I224" s="860" t="s">
        <v>218</v>
      </c>
      <c r="J224" s="860" t="s">
        <v>5874</v>
      </c>
    </row>
    <row r="225" spans="1:10">
      <c r="A225" s="122"/>
      <c r="B225" s="122"/>
      <c r="C225" s="412"/>
      <c r="D225" s="413"/>
      <c r="E225" s="1686"/>
      <c r="F225" s="1852"/>
      <c r="G225" s="1854"/>
      <c r="H225" s="1429"/>
      <c r="I225" s="1686"/>
      <c r="J225" s="1850"/>
    </row>
    <row r="226" spans="1:10">
      <c r="A226" s="122"/>
      <c r="B226" s="122"/>
      <c r="C226" s="897" t="s">
        <v>3758</v>
      </c>
      <c r="D226" s="546" t="s">
        <v>4891</v>
      </c>
      <c r="E226" s="546">
        <v>44747</v>
      </c>
      <c r="F226" s="1523">
        <v>44760</v>
      </c>
      <c r="G226" s="364" t="s">
        <v>5876</v>
      </c>
      <c r="H226" s="414" t="s">
        <v>5877</v>
      </c>
      <c r="I226" s="547">
        <v>44757</v>
      </c>
      <c r="J226" s="546">
        <v>44790</v>
      </c>
    </row>
  </sheetData>
  <customSheetViews>
    <customSheetView guid="{25211047-2AA7-431D-8637-AA6183637E8E}" scale="85" fitToPage="1" hiddenRows="1">
      <selection activeCell="G3" sqref="G3"/>
      <pageMargins left="0" right="0" top="0" bottom="0" header="0" footer="0"/>
      <pageSetup paperSize="9" scale="74" orientation="landscape" r:id="rId1"/>
      <headerFooter>
        <oddFooter>&amp;RLast update : &amp;D   &amp;T&amp;L&amp;1#&amp;"Calibri"&amp;10&amp;K000000Sensitivity: Internal</oddFooter>
      </headerFooter>
    </customSheetView>
    <customSheetView guid="{B0B43395-6E32-4DB3-A2D8-DD2362C77F4F}" scale="85" fitToPage="1" hiddenRows="1">
      <selection activeCell="H44" sqref="H44"/>
      <pageMargins left="0" right="0" top="0" bottom="0" header="0" footer="0"/>
      <pageSetup paperSize="9" scale="74" orientation="landscape" r:id="rId2"/>
      <headerFooter>
        <oddFooter>&amp;RLast update : &amp;D   &amp;T&amp;L&amp;1#&amp;"Calibri"&amp;10&amp;K000000Sensitivity: Internal</oddFooter>
      </headerFooter>
    </customSheetView>
    <customSheetView guid="{82E65AA3-5988-4ED4-A56D-19D1BA591355}" scale="85" fitToPage="1" hiddenRows="1">
      <selection activeCell="N26" sqref="N26"/>
      <pageMargins left="0" right="0" top="0" bottom="0" header="0" footer="0"/>
      <pageSetup paperSize="9" scale="75" orientation="landscape" r:id="rId3"/>
      <headerFooter>
        <oddFooter>&amp;RLast update : &amp;D   &amp;T&amp;L&amp;1#&amp;"Calibri"&amp;10 Sensitivity: Internal</oddFooter>
      </headerFooter>
    </customSheetView>
    <customSheetView guid="{999D0099-E3FC-46FC-839A-D58F693EE82E}" fitToPage="1" hiddenRows="1">
      <selection activeCell="B26" sqref="B26"/>
      <pageMargins left="0" right="0" top="0" bottom="0" header="0" footer="0"/>
      <pageSetup paperSize="9" scale="75" orientation="landscape" r:id="rId4"/>
      <headerFooter>
        <oddFooter>&amp;RLast update : &amp;D   &amp;T&amp;L&amp;1#&amp;"Calibri"&amp;10 Sensitivity: Internal</oddFooter>
      </headerFooter>
    </customSheetView>
    <customSheetView guid="{9C701732-F58F-4708-A15C-976D1C40D46C}" fitToPage="1" hiddenRows="1">
      <pageMargins left="0" right="0" top="0" bottom="0" header="0" footer="0"/>
      <pageSetup paperSize="9" scale="76" orientation="landscape" r:id="rId5"/>
      <headerFooter>
        <oddFooter>&amp;RLast update : &amp;D   &amp;T</oddFooter>
      </headerFooter>
    </customSheetView>
    <customSheetView guid="{4207851A-A9C4-4C7F-A983-5888F88768C0}" fitToPage="1" hiddenRows="1" topLeftCell="A20">
      <selection activeCell="B23" sqref="B23:B35"/>
      <pageMargins left="0" right="0" top="0" bottom="0" header="0" footer="0"/>
      <pageSetup paperSize="9" scale="76" orientation="landscape" r:id="rId6"/>
      <headerFooter>
        <oddFooter>&amp;RLast update : &amp;D   &amp;T</oddFooter>
      </headerFooter>
    </customSheetView>
    <customSheetView guid="{1A9C4D40-FD7F-415B-AEEF-6F3B6F11E2D9}" fitToPage="1" hiddenRows="1">
      <selection activeCell="A35" sqref="A35:XFD35"/>
      <pageMargins left="0" right="0" top="0" bottom="0" header="0" footer="0"/>
      <pageSetup paperSize="9" scale="76" orientation="landscape" r:id="rId7"/>
      <headerFooter>
        <oddFooter>&amp;RLast update : &amp;D   &amp;T</oddFooter>
      </headerFooter>
    </customSheetView>
    <customSheetView guid="{160FD25C-1E8A-49AB-8AA3-887F1FFDB82C}" fitToPage="1" hiddenRows="1">
      <pageMargins left="0" right="0" top="0" bottom="0" header="0" footer="0"/>
      <pageSetup paperSize="9" scale="76" orientation="landscape" r:id="rId8"/>
      <headerFooter>
        <oddFooter>&amp;RLast update : &amp;D   &amp;T</oddFooter>
      </headerFooter>
    </customSheetView>
    <customSheetView guid="{03674205-2BF0-451F-960D-B59271ECD65B}" fitToPage="1" hiddenRows="1">
      <selection activeCell="B4" sqref="B4:E31"/>
      <pageMargins left="0" right="0" top="0" bottom="0" header="0" footer="0"/>
      <pageSetup paperSize="9" scale="68" orientation="landscape" r:id="rId9"/>
      <headerFooter>
        <oddFooter>&amp;RLast update : &amp;D   &amp;T</oddFooter>
      </headerFooter>
    </customSheetView>
    <customSheetView guid="{D36430BB-1304-416E-AC9B-64341E38D53B}" fitToPage="1" hiddenRows="1">
      <pageMargins left="0" right="0" top="0" bottom="0" header="0" footer="0"/>
      <pageSetup paperSize="9" scale="68" orientation="landscape" r:id="rId10"/>
      <headerFooter>
        <oddFooter>&amp;RLast update : &amp;D   &amp;T</oddFooter>
      </headerFooter>
    </customSheetView>
    <customSheetView guid="{A1DFBD3A-7D67-4D0B-A768-38A02D65809C}" scale="85" fitToPage="1" topLeftCell="A7">
      <selection activeCell="G10" sqref="G10"/>
      <pageMargins left="0" right="0" top="0" bottom="0" header="0" footer="0"/>
      <pageSetup paperSize="9" scale="68" orientation="landscape" r:id="rId11"/>
      <headerFooter>
        <oddFooter>&amp;RLast update : &amp;D   &amp;T</oddFooter>
      </headerFooter>
    </customSheetView>
    <customSheetView guid="{8F6257B3-44F8-495E-975F-715EC7CBE577}" scale="85" fitToPage="1">
      <selection activeCell="B14" sqref="B14:D14"/>
      <pageMargins left="0" right="0" top="0" bottom="0" header="0" footer="0"/>
      <pageSetup paperSize="9" scale="68" orientation="landscape" r:id="rId12"/>
      <headerFooter>
        <oddFooter>&amp;RLast update : &amp;D   &amp;T</oddFooter>
      </headerFooter>
    </customSheetView>
    <customSheetView guid="{4E666960-F75E-4DEC-AA08-CB80C5246F2D}" scale="85" showPageBreaks="1" fitToPage="1" printArea="1" hiddenRows="1">
      <selection activeCell="H50" sqref="H50"/>
      <pageMargins left="0" right="0" top="0" bottom="0" header="0" footer="0"/>
      <pageSetup paperSize="9" scale="68" orientation="landscape" r:id="rId13"/>
      <headerFooter>
        <oddFooter>&amp;RLast update : &amp;D   &amp;T</oddFooter>
      </headerFooter>
    </customSheetView>
    <customSheetView guid="{DF664468-2591-4537-A401-E39E9401FA18}" scale="85" fitToPage="1" hiddenRows="1">
      <selection activeCell="D21" sqref="D21"/>
      <pageMargins left="0" right="0" top="0" bottom="0" header="0" footer="0"/>
      <pageSetup paperSize="9" scale="68" orientation="landscape" r:id="rId14"/>
      <headerFooter>
        <oddFooter>&amp;RLast update : &amp;D   &amp;T</oddFooter>
      </headerFooter>
    </customSheetView>
    <customSheetView guid="{16EA4947-C328-4911-A966-8572790A84A9}" fitToPage="1" hiddenRows="1">
      <selection activeCell="E56" sqref="E56"/>
      <pageMargins left="0" right="0" top="0" bottom="0" header="0" footer="0"/>
      <pageSetup paperSize="9" scale="72" orientation="landscape" r:id="rId15"/>
      <headerFooter>
        <oddFooter>&amp;RLast update : &amp;D   &amp;T&amp;L&amp;1#&amp;"Calibri"&amp;10 Sensitivity: Internal</oddFooter>
      </headerFooter>
    </customSheetView>
    <customSheetView guid="{5024D59A-F791-4B48-8A8A-90A9A8BA3CB8}" fitToPage="1" printArea="1" hiddenRows="1" topLeftCell="A31">
      <selection activeCell="H37" sqref="H37"/>
      <pageMargins left="0" right="0" top="0" bottom="0" header="0" footer="0"/>
      <pageSetup paperSize="9" scale="75" orientation="landscape" r:id="rId16"/>
      <headerFooter>
        <oddFooter>&amp;RLast update : &amp;D   &amp;T&amp;L&amp;1#&amp;"Calibri"&amp;10 Sensitivity: Internal</oddFooter>
      </headerFooter>
    </customSheetView>
    <customSheetView guid="{834388B3-D1C0-4496-81CB-D8907F6C94B1}" fitToPage="1" printArea="1" hiddenRows="1" topLeftCell="A6">
      <selection activeCell="E53" sqref="E53"/>
      <pageMargins left="0" right="0" top="0" bottom="0" header="0" footer="0"/>
      <pageSetup paperSize="9" scale="75" orientation="landscape" r:id="rId17"/>
      <headerFooter>
        <oddFooter>&amp;RLast update : &amp;D   &amp;T&amp;L&amp;1#&amp;"Calibri"&amp;10 Sensitivity: Internal</oddFooter>
      </headerFooter>
    </customSheetView>
    <customSheetView guid="{C9B667F6-80E0-402E-8E37-77C446D41929}" scale="85" fitToPage="1" hiddenRows="1">
      <selection activeCell="D36" sqref="D36"/>
      <pageMargins left="0" right="0" top="0" bottom="0" header="0" footer="0"/>
      <pageSetup paperSize="9" scale="73" orientation="landscape" r:id="rId18"/>
      <headerFooter>
        <oddFooter>&amp;RLast update : &amp;D   &amp;T&amp;L&amp;1#&amp;"Calibri"&amp;10&amp;K000000Sensitivity: Internal</oddFooter>
      </headerFooter>
    </customSheetView>
    <customSheetView guid="{F64DF93A-0CD5-4665-A448-613906F88C7C}" scale="85" fitToPage="1" hiddenRows="1">
      <selection activeCell="B6" sqref="B6:E41"/>
      <pageMargins left="0" right="0" top="0" bottom="0" header="0" footer="0"/>
      <pageSetup paperSize="9" scale="74" orientation="landscape" r:id="rId19"/>
      <headerFooter>
        <oddFooter>&amp;RLast update : &amp;D   &amp;T&amp;L&amp;1#&amp;"Calibri"&amp;10&amp;K000000Sensitivity: Internal</oddFooter>
      </headerFooter>
    </customSheetView>
    <customSheetView guid="{D8AE3607-C68D-4DD7-8BE1-F63EA4A613B4}" scale="85" fitToPage="1" hiddenRows="1">
      <selection activeCell="G3" sqref="G3"/>
      <pageMargins left="0" right="0" top="0" bottom="0" header="0" footer="0"/>
      <pageSetup paperSize="9" scale="74" orientation="landscape" r:id="rId20"/>
      <headerFooter>
        <oddFooter>&amp;RLast update : &amp;D   &amp;T&amp;L&amp;1#&amp;"Calibri"&amp;10&amp;K000000Sensitivity: Internal</oddFooter>
      </headerFooter>
    </customSheetView>
  </customSheetViews>
  <phoneticPr fontId="32" type="noConversion"/>
  <hyperlinks>
    <hyperlink ref="C157" r:id="rId21" xr:uid="{FD48DCBE-64A7-4A9C-992E-B7F0693DCFE7}"/>
  </hyperlinks>
  <pageMargins left="0.19685039370078741" right="0.27559055118110237" top="0.74803149606299213" bottom="0.74803149606299213" header="0.31496062992125984" footer="0.31496062992125984"/>
  <pageSetup paperSize="9" scale="64" orientation="landscape" r:id="rId22"/>
  <headerFooter>
    <oddFooter>&amp;L_x000D_&amp;1#&amp;"Calibri"&amp;10&amp;K000000 Sensitivity: Internal&amp;RLast update : &amp;D   &amp;T&amp;</oddFooter>
  </headerFooter>
  <drawing r:id="rId2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00B0F0"/>
    <pageSetUpPr fitToPage="1"/>
  </sheetPr>
  <dimension ref="A1:O125"/>
  <sheetViews>
    <sheetView zoomScale="85" zoomScaleNormal="85" workbookViewId="0">
      <pane ySplit="25" topLeftCell="A82" activePane="bottomLeft" state="frozen"/>
      <selection pane="bottomLeft"/>
    </sheetView>
  </sheetViews>
  <sheetFormatPr defaultColWidth="9.42578125" defaultRowHeight="12.75"/>
  <cols>
    <col min="1" max="1" width="12.7109375" style="1613" customWidth="1"/>
    <col min="2" max="2" width="5.42578125" style="1996" customWidth="1"/>
    <col min="3" max="3" width="22.5703125" style="200" customWidth="1"/>
    <col min="4" max="4" width="13" style="200" customWidth="1"/>
    <col min="5" max="5" width="14.42578125" style="200" customWidth="1"/>
    <col min="6" max="6" width="17.42578125" style="200" customWidth="1"/>
    <col min="7" max="7" width="28" style="200" customWidth="1"/>
    <col min="8" max="8" width="18" style="200" customWidth="1"/>
    <col min="9" max="9" width="17.5703125" style="200" customWidth="1"/>
    <col min="10" max="10" width="16.42578125" style="200" customWidth="1"/>
    <col min="11" max="11" width="15" style="200" bestFit="1" customWidth="1"/>
    <col min="12" max="12" width="15.42578125" style="200" customWidth="1"/>
    <col min="13" max="13" width="17.5703125" style="200" customWidth="1"/>
    <col min="14" max="14" width="17.42578125" style="200" customWidth="1"/>
    <col min="15" max="15" width="15.5703125" style="200" customWidth="1"/>
    <col min="16" max="16384" width="9.42578125" style="200"/>
  </cols>
  <sheetData>
    <row r="1" spans="1:15" s="139" customFormat="1" ht="6" customHeight="1">
      <c r="B1" s="1996"/>
      <c r="C1" s="30"/>
      <c r="D1" s="30"/>
      <c r="E1" s="30"/>
      <c r="F1" s="30"/>
      <c r="G1" s="30"/>
      <c r="H1" s="30"/>
      <c r="I1" s="30"/>
      <c r="J1" s="30"/>
      <c r="K1" s="30"/>
      <c r="L1" s="30"/>
      <c r="M1" s="30"/>
      <c r="N1" s="30"/>
      <c r="O1" s="30"/>
    </row>
    <row r="2" spans="1:15" s="141" customFormat="1" ht="33">
      <c r="B2" s="1996"/>
      <c r="C2" s="456" t="s">
        <v>1982</v>
      </c>
      <c r="D2" s="1524"/>
      <c r="E2" s="1524"/>
      <c r="F2" s="1524"/>
      <c r="G2" s="1524"/>
      <c r="H2" s="1524"/>
      <c r="I2" s="1524"/>
      <c r="J2" s="1524"/>
      <c r="K2" s="1524"/>
      <c r="L2" s="198"/>
      <c r="M2" s="30"/>
      <c r="N2" s="30"/>
      <c r="O2" s="30"/>
    </row>
    <row r="3" spans="1:15" s="27" customFormat="1" ht="15.75">
      <c r="B3" s="1996"/>
      <c r="C3" s="142"/>
      <c r="D3" s="142"/>
      <c r="E3" s="199"/>
      <c r="F3" s="200"/>
      <c r="G3" s="199"/>
      <c r="H3" s="142"/>
      <c r="I3" s="142"/>
      <c r="J3" s="142"/>
      <c r="K3" s="143"/>
      <c r="L3" s="143"/>
      <c r="M3" s="144"/>
      <c r="N3" s="30"/>
      <c r="O3" s="30"/>
    </row>
    <row r="4" spans="1:15" s="146" customFormat="1" ht="15.75">
      <c r="B4" s="1996"/>
      <c r="C4" s="145"/>
      <c r="D4" s="145"/>
      <c r="E4" s="199" t="s">
        <v>5879</v>
      </c>
      <c r="F4" s="53"/>
      <c r="G4" s="53"/>
      <c r="H4" s="53"/>
      <c r="I4" s="53"/>
      <c r="J4" s="53"/>
      <c r="K4" s="53"/>
      <c r="L4" s="53"/>
      <c r="M4" s="53"/>
      <c r="N4" s="53"/>
      <c r="O4" s="30"/>
    </row>
    <row r="5" spans="1:15" ht="15.75" customHeight="1">
      <c r="C5" s="201"/>
      <c r="D5" s="201"/>
      <c r="E5" s="201"/>
      <c r="F5" s="201"/>
      <c r="G5" s="201"/>
      <c r="H5" s="201"/>
      <c r="I5" s="202"/>
      <c r="J5" s="201"/>
      <c r="K5" s="201"/>
      <c r="L5" s="201"/>
    </row>
    <row r="6" spans="1:15" s="210" customFormat="1" ht="23.25" thickBot="1">
      <c r="A6" s="1614"/>
      <c r="B6" s="1997"/>
      <c r="C6" s="647"/>
      <c r="D6" s="393"/>
      <c r="E6" s="860" t="s">
        <v>1985</v>
      </c>
      <c r="F6" s="861" t="s">
        <v>218</v>
      </c>
      <c r="G6" s="860" t="s">
        <v>1987</v>
      </c>
      <c r="H6" s="860" t="s">
        <v>1988</v>
      </c>
      <c r="I6" s="860" t="s">
        <v>5880</v>
      </c>
      <c r="J6" s="1689" t="s">
        <v>5881</v>
      </c>
      <c r="K6" s="861" t="s">
        <v>859</v>
      </c>
      <c r="L6" s="861" t="s">
        <v>120</v>
      </c>
    </row>
    <row r="7" spans="1:15" s="210" customFormat="1" ht="16.350000000000001" customHeight="1" thickTop="1" thickBot="1">
      <c r="A7" s="1614"/>
      <c r="B7" s="1997"/>
      <c r="C7" s="412"/>
      <c r="D7" s="413" t="s">
        <v>3137</v>
      </c>
      <c r="E7" s="1429"/>
      <c r="F7" s="1430" t="s">
        <v>3138</v>
      </c>
      <c r="G7" s="1429"/>
      <c r="H7" s="1429"/>
      <c r="I7" s="1686"/>
      <c r="J7" s="1687" t="s">
        <v>5882</v>
      </c>
      <c r="K7" s="898" t="s">
        <v>5883</v>
      </c>
      <c r="L7" s="898" t="s">
        <v>5884</v>
      </c>
    </row>
    <row r="8" spans="1:15" s="210" customFormat="1" ht="16.350000000000001" hidden="1" customHeight="1" thickTop="1">
      <c r="A8" s="1614" t="s">
        <v>5764</v>
      </c>
      <c r="B8" s="1997" t="s">
        <v>5620</v>
      </c>
      <c r="C8" s="1418" t="s">
        <v>3758</v>
      </c>
      <c r="D8" s="1419" t="s">
        <v>3913</v>
      </c>
      <c r="E8" s="1419">
        <v>45204</v>
      </c>
      <c r="F8" s="1419">
        <f>E8+12</f>
        <v>45216</v>
      </c>
      <c r="G8" s="2088" t="s">
        <v>3918</v>
      </c>
      <c r="H8" s="1421" t="s">
        <v>5885</v>
      </c>
      <c r="I8" s="1422">
        <v>45226</v>
      </c>
      <c r="J8" s="1492">
        <f>I8+25</f>
        <v>45251</v>
      </c>
      <c r="K8" s="1419">
        <f>I8+28</f>
        <v>45254</v>
      </c>
      <c r="L8" s="1423">
        <f>I8+33</f>
        <v>45259</v>
      </c>
    </row>
    <row r="9" spans="1:15" s="210" customFormat="1" ht="16.350000000000001" hidden="1" customHeight="1" thickBot="1">
      <c r="A9" s="1614"/>
      <c r="B9" s="1997"/>
      <c r="C9" s="1855"/>
      <c r="D9" s="278"/>
      <c r="E9" s="278"/>
      <c r="F9" s="1424"/>
      <c r="G9" s="1638" t="s">
        <v>5626</v>
      </c>
      <c r="H9" s="1425"/>
      <c r="I9" s="1426"/>
      <c r="J9" s="1424"/>
      <c r="K9" s="1424"/>
      <c r="L9" s="1427"/>
    </row>
    <row r="10" spans="1:15" s="210" customFormat="1" ht="16.350000000000001" hidden="1" customHeight="1" thickTop="1">
      <c r="A10" s="1614" t="s">
        <v>5866</v>
      </c>
      <c r="B10" s="1997" t="s">
        <v>5623</v>
      </c>
      <c r="C10" s="1418" t="s">
        <v>3761</v>
      </c>
      <c r="D10" s="1419" t="s">
        <v>3915</v>
      </c>
      <c r="E10" s="1419">
        <v>45212</v>
      </c>
      <c r="F10" s="1419">
        <f>E10+12</f>
        <v>45224</v>
      </c>
      <c r="G10" s="2088" t="s">
        <v>3904</v>
      </c>
      <c r="H10" s="1421" t="s">
        <v>5886</v>
      </c>
      <c r="I10" s="1422">
        <v>45233</v>
      </c>
      <c r="J10" s="1492">
        <f>I10+25</f>
        <v>45258</v>
      </c>
      <c r="K10" s="1419">
        <f>I10+28</f>
        <v>45261</v>
      </c>
      <c r="L10" s="1423">
        <f>I10+33</f>
        <v>45266</v>
      </c>
    </row>
    <row r="11" spans="1:15" s="210" customFormat="1" ht="16.350000000000001" hidden="1" customHeight="1" thickBot="1">
      <c r="A11" s="1614"/>
      <c r="B11" s="1997"/>
      <c r="C11" s="1855"/>
      <c r="D11" s="278"/>
      <c r="E11" s="278"/>
      <c r="F11" s="1424"/>
      <c r="G11" s="1638" t="s">
        <v>5628</v>
      </c>
      <c r="H11" s="1425"/>
      <c r="I11" s="1426"/>
      <c r="J11" s="1424"/>
      <c r="K11" s="1424"/>
      <c r="L11" s="1427"/>
    </row>
    <row r="12" spans="1:15" s="210" customFormat="1" ht="16.350000000000001" hidden="1" customHeight="1" thickTop="1">
      <c r="A12" s="1614" t="s">
        <v>5887</v>
      </c>
      <c r="B12" s="1997" t="s">
        <v>5626</v>
      </c>
      <c r="C12" s="1418" t="s">
        <v>2442</v>
      </c>
      <c r="D12" s="1419" t="s">
        <v>3917</v>
      </c>
      <c r="E12" s="1419">
        <v>45218</v>
      </c>
      <c r="F12" s="1419">
        <f>E12+12</f>
        <v>45230</v>
      </c>
      <c r="G12" s="2088" t="s">
        <v>5888</v>
      </c>
      <c r="H12" s="1421" t="s">
        <v>5889</v>
      </c>
      <c r="I12" s="1422">
        <v>45240</v>
      </c>
      <c r="J12" s="1492">
        <f>I12+25</f>
        <v>45265</v>
      </c>
      <c r="K12" s="1419">
        <f>I12+28</f>
        <v>45268</v>
      </c>
      <c r="L12" s="1423">
        <f>I12+33</f>
        <v>45273</v>
      </c>
    </row>
    <row r="13" spans="1:15" s="210" customFormat="1" ht="16.350000000000001" hidden="1" customHeight="1" thickBot="1">
      <c r="A13" s="1614"/>
      <c r="B13" s="1997"/>
      <c r="C13" s="1855"/>
      <c r="D13" s="278"/>
      <c r="E13" s="278"/>
      <c r="F13" s="1424"/>
      <c r="G13" s="1638" t="s">
        <v>5631</v>
      </c>
      <c r="H13" s="1425"/>
      <c r="I13" s="1426"/>
      <c r="J13" s="1424"/>
      <c r="K13" s="1424"/>
      <c r="L13" s="1427"/>
    </row>
    <row r="14" spans="1:15" s="210" customFormat="1" ht="16.350000000000001" hidden="1" customHeight="1" thickTop="1">
      <c r="A14" s="1614" t="s">
        <v>5890</v>
      </c>
      <c r="B14" s="1997" t="s">
        <v>5628</v>
      </c>
      <c r="C14" s="1418" t="s">
        <v>3339</v>
      </c>
      <c r="D14" s="1419" t="s">
        <v>3920</v>
      </c>
      <c r="E14" s="1419">
        <v>45225</v>
      </c>
      <c r="F14" s="1419">
        <f>E14+12</f>
        <v>45237</v>
      </c>
      <c r="G14" s="2088" t="s">
        <v>5757</v>
      </c>
      <c r="H14" s="1421" t="s">
        <v>5891</v>
      </c>
      <c r="I14" s="1422">
        <v>45247</v>
      </c>
      <c r="J14" s="1492">
        <f>I14+25</f>
        <v>45272</v>
      </c>
      <c r="K14" s="1419">
        <f>I14+28</f>
        <v>45275</v>
      </c>
      <c r="L14" s="1423">
        <f>I14+33</f>
        <v>45280</v>
      </c>
    </row>
    <row r="15" spans="1:15" s="210" customFormat="1" ht="16.350000000000001" hidden="1" customHeight="1" thickBot="1">
      <c r="A15" s="1614"/>
      <c r="B15" s="1997"/>
      <c r="C15" s="1855"/>
      <c r="D15" s="278"/>
      <c r="E15" s="278"/>
      <c r="F15" s="1424"/>
      <c r="G15" s="1638" t="s">
        <v>5634</v>
      </c>
      <c r="H15" s="1425"/>
      <c r="I15" s="1426"/>
      <c r="J15" s="1424"/>
      <c r="K15" s="1424"/>
      <c r="L15" s="1427"/>
    </row>
    <row r="16" spans="1:15" s="210" customFormat="1" ht="16.350000000000001" hidden="1" customHeight="1" thickTop="1">
      <c r="A16" s="1614"/>
      <c r="B16" s="1997" t="s">
        <v>5631</v>
      </c>
      <c r="C16" s="1418" t="s">
        <v>3769</v>
      </c>
      <c r="D16" s="1419" t="s">
        <v>5892</v>
      </c>
      <c r="E16" s="1419">
        <v>45233</v>
      </c>
      <c r="F16" s="1419">
        <f>E16+12</f>
        <v>45245</v>
      </c>
      <c r="G16" s="2088" t="s">
        <v>5893</v>
      </c>
      <c r="H16" s="1421" t="s">
        <v>5894</v>
      </c>
      <c r="I16" s="1422">
        <v>45254</v>
      </c>
      <c r="J16" s="1492">
        <f>I16+25</f>
        <v>45279</v>
      </c>
      <c r="K16" s="1419">
        <f>I16+28</f>
        <v>45282</v>
      </c>
      <c r="L16" s="1423">
        <f>I16+33</f>
        <v>45287</v>
      </c>
    </row>
    <row r="17" spans="1:12" s="210" customFormat="1" ht="16.350000000000001" hidden="1" customHeight="1" thickBot="1">
      <c r="A17" s="1614"/>
      <c r="B17" s="1997"/>
      <c r="C17" s="1855"/>
      <c r="D17" s="278"/>
      <c r="E17" s="278"/>
      <c r="F17" s="1424"/>
      <c r="G17" s="1638" t="s">
        <v>5637</v>
      </c>
      <c r="H17" s="1425"/>
      <c r="I17" s="1426"/>
      <c r="J17" s="1424"/>
      <c r="K17" s="1424"/>
      <c r="L17" s="1427"/>
    </row>
    <row r="18" spans="1:12" s="210" customFormat="1" ht="16.350000000000001" hidden="1" customHeight="1" thickTop="1">
      <c r="A18" s="1614"/>
      <c r="B18" s="1997" t="s">
        <v>5634</v>
      </c>
      <c r="C18" s="1418" t="s">
        <v>2946</v>
      </c>
      <c r="D18" s="1419" t="s">
        <v>5895</v>
      </c>
      <c r="E18" s="1419">
        <v>45239</v>
      </c>
      <c r="F18" s="1419">
        <f>E18+12</f>
        <v>45251</v>
      </c>
      <c r="G18" s="2088" t="s">
        <v>4547</v>
      </c>
      <c r="H18" s="1421" t="s">
        <v>5896</v>
      </c>
      <c r="I18" s="1422">
        <v>45261</v>
      </c>
      <c r="J18" s="1492">
        <f>I18+25</f>
        <v>45286</v>
      </c>
      <c r="K18" s="1419">
        <f>I18+28</f>
        <v>45289</v>
      </c>
      <c r="L18" s="1423">
        <f>I18+33</f>
        <v>45294</v>
      </c>
    </row>
    <row r="19" spans="1:12" s="210" customFormat="1" ht="16.350000000000001" hidden="1" customHeight="1" thickBot="1">
      <c r="A19" s="1614"/>
      <c r="B19" s="1997"/>
      <c r="C19" s="1855"/>
      <c r="D19" s="278"/>
      <c r="E19" s="278"/>
      <c r="F19" s="1424"/>
      <c r="G19" s="1638" t="s">
        <v>5639</v>
      </c>
      <c r="H19" s="1425"/>
      <c r="I19" s="1426"/>
      <c r="J19" s="1424"/>
      <c r="K19" s="1424"/>
      <c r="L19" s="1427"/>
    </row>
    <row r="20" spans="1:12" s="210" customFormat="1" ht="16.350000000000001" hidden="1" customHeight="1" thickTop="1">
      <c r="A20" s="1614"/>
      <c r="B20" s="1997" t="s">
        <v>5637</v>
      </c>
      <c r="C20" s="1418" t="s">
        <v>3774</v>
      </c>
      <c r="D20" s="1419" t="s">
        <v>5897</v>
      </c>
      <c r="E20" s="1419">
        <v>45246</v>
      </c>
      <c r="F20" s="1419">
        <f>E20+12</f>
        <v>45258</v>
      </c>
      <c r="G20" s="2088" t="s">
        <v>5898</v>
      </c>
      <c r="H20" s="1421" t="s">
        <v>5899</v>
      </c>
      <c r="I20" s="1422">
        <v>45268</v>
      </c>
      <c r="J20" s="1492">
        <f>I20+25</f>
        <v>45293</v>
      </c>
      <c r="K20" s="1419">
        <f>I20+28</f>
        <v>45296</v>
      </c>
      <c r="L20" s="1423">
        <f>I20+33</f>
        <v>45301</v>
      </c>
    </row>
    <row r="21" spans="1:12" s="210" customFormat="1" ht="16.350000000000001" hidden="1" customHeight="1" thickBot="1">
      <c r="A21" s="1614"/>
      <c r="B21" s="1997"/>
      <c r="C21" s="1855"/>
      <c r="D21" s="278"/>
      <c r="E21" s="278"/>
      <c r="F21" s="1424"/>
      <c r="G21" s="1638" t="s">
        <v>5641</v>
      </c>
      <c r="H21" s="1425"/>
      <c r="I21" s="1426"/>
      <c r="J21" s="1424"/>
      <c r="K21" s="1424"/>
      <c r="L21" s="1427"/>
    </row>
    <row r="22" spans="1:12" s="210" customFormat="1" ht="16.350000000000001" hidden="1" customHeight="1" thickTop="1">
      <c r="A22" s="1614"/>
      <c r="B22" s="1997" t="s">
        <v>5639</v>
      </c>
      <c r="C22" s="1418" t="s">
        <v>3777</v>
      </c>
      <c r="D22" s="1419" t="s">
        <v>5900</v>
      </c>
      <c r="E22" s="1419">
        <v>45253</v>
      </c>
      <c r="F22" s="1419">
        <f>E22+12</f>
        <v>45265</v>
      </c>
      <c r="G22" s="2088" t="s">
        <v>3859</v>
      </c>
      <c r="H22" s="1421" t="s">
        <v>5901</v>
      </c>
      <c r="I22" s="1422">
        <v>45275</v>
      </c>
      <c r="J22" s="1492">
        <f>I22+25</f>
        <v>45300</v>
      </c>
      <c r="K22" s="1419">
        <f>I22+28</f>
        <v>45303</v>
      </c>
      <c r="L22" s="1423">
        <f>I22+33</f>
        <v>45308</v>
      </c>
    </row>
    <row r="23" spans="1:12" s="210" customFormat="1" ht="16.350000000000001" hidden="1" customHeight="1" thickBot="1">
      <c r="A23" s="1614"/>
      <c r="B23" s="1997"/>
      <c r="C23" s="1855"/>
      <c r="D23" s="278"/>
      <c r="E23" s="278"/>
      <c r="F23" s="1424"/>
      <c r="G23" s="1638" t="s">
        <v>5643</v>
      </c>
      <c r="H23" s="1425"/>
      <c r="I23" s="1426"/>
      <c r="J23" s="1424"/>
      <c r="K23" s="1424"/>
      <c r="L23" s="1427"/>
    </row>
    <row r="24" spans="1:12" s="210" customFormat="1" ht="16.350000000000001" hidden="1" customHeight="1" thickTop="1">
      <c r="A24" s="1614"/>
      <c r="B24" s="1997" t="s">
        <v>5641</v>
      </c>
      <c r="C24" s="1418" t="s">
        <v>3744</v>
      </c>
      <c r="D24" s="1419" t="s">
        <v>5902</v>
      </c>
      <c r="E24" s="1419">
        <v>45260</v>
      </c>
      <c r="F24" s="1419">
        <f>E24+12</f>
        <v>45272</v>
      </c>
      <c r="G24" s="2088" t="s">
        <v>5903</v>
      </c>
      <c r="H24" s="1421" t="s">
        <v>5904</v>
      </c>
      <c r="I24" s="1422">
        <v>45282</v>
      </c>
      <c r="J24" s="1492">
        <f>I24+25</f>
        <v>45307</v>
      </c>
      <c r="K24" s="1419">
        <f>I24+28</f>
        <v>45310</v>
      </c>
      <c r="L24" s="1423">
        <f>I24+33</f>
        <v>45315</v>
      </c>
    </row>
    <row r="25" spans="1:12" s="210" customFormat="1" ht="16.350000000000001" hidden="1" customHeight="1" thickBot="1">
      <c r="A25" s="1614"/>
      <c r="B25" s="1997"/>
      <c r="C25" s="1855"/>
      <c r="D25" s="278"/>
      <c r="E25" s="278"/>
      <c r="F25" s="1424"/>
      <c r="G25" s="1638" t="s">
        <v>5645</v>
      </c>
      <c r="H25" s="1425"/>
      <c r="I25" s="1426"/>
      <c r="J25" s="1424"/>
      <c r="K25" s="1424"/>
      <c r="L25" s="1427"/>
    </row>
    <row r="26" spans="1:12" s="210" customFormat="1" ht="16.350000000000001" hidden="1" customHeight="1" thickTop="1">
      <c r="A26" s="1614"/>
      <c r="B26" s="1997" t="s">
        <v>5643</v>
      </c>
      <c r="C26" s="1418" t="s">
        <v>3747</v>
      </c>
      <c r="D26" s="1419" t="s">
        <v>5905</v>
      </c>
      <c r="E26" s="1419">
        <v>45267</v>
      </c>
      <c r="F26" s="1419">
        <f>E26+12</f>
        <v>45279</v>
      </c>
      <c r="G26" s="2088" t="s">
        <v>3652</v>
      </c>
      <c r="H26" s="1421" t="s">
        <v>5906</v>
      </c>
      <c r="I26" s="1422">
        <v>45289</v>
      </c>
      <c r="J26" s="1492">
        <f>I26+25</f>
        <v>45314</v>
      </c>
      <c r="K26" s="1419">
        <f>I26+28</f>
        <v>45317</v>
      </c>
      <c r="L26" s="1423">
        <f>I26+33</f>
        <v>45322</v>
      </c>
    </row>
    <row r="27" spans="1:12" s="210" customFormat="1" ht="16.350000000000001" hidden="1" customHeight="1" thickBot="1">
      <c r="A27" s="1614"/>
      <c r="B27" s="1997"/>
      <c r="C27" s="1855"/>
      <c r="D27" s="278"/>
      <c r="E27" s="278"/>
      <c r="F27" s="1424"/>
      <c r="G27" s="1638" t="s">
        <v>5647</v>
      </c>
      <c r="H27" s="1425"/>
      <c r="I27" s="1426"/>
      <c r="J27" s="1424"/>
      <c r="K27" s="1424"/>
      <c r="L27" s="1427"/>
    </row>
    <row r="28" spans="1:12" s="210" customFormat="1" ht="16.350000000000001" hidden="1" customHeight="1" thickTop="1">
      <c r="A28" s="1614"/>
      <c r="B28" s="1997" t="s">
        <v>5645</v>
      </c>
      <c r="C28" s="1418" t="s">
        <v>5907</v>
      </c>
      <c r="D28" s="1419" t="s">
        <v>5908</v>
      </c>
      <c r="E28" s="1419">
        <v>45275</v>
      </c>
      <c r="F28" s="1419">
        <f>E28+16</f>
        <v>45291</v>
      </c>
      <c r="G28" s="1420" t="s">
        <v>5909</v>
      </c>
      <c r="H28" s="1421" t="s">
        <v>5910</v>
      </c>
      <c r="I28" s="1422">
        <v>45298</v>
      </c>
      <c r="J28" s="1492">
        <f>I28+25</f>
        <v>45323</v>
      </c>
      <c r="K28" s="1419">
        <f>I28+28</f>
        <v>45326</v>
      </c>
      <c r="L28" s="1423">
        <f>I28+33</f>
        <v>45331</v>
      </c>
    </row>
    <row r="29" spans="1:12" s="210" customFormat="1" ht="16.350000000000001" hidden="1" customHeight="1" thickBot="1">
      <c r="A29" s="1614"/>
      <c r="B29" s="1997"/>
      <c r="C29" s="1855"/>
      <c r="D29" s="278"/>
      <c r="E29" s="278"/>
      <c r="F29" s="1424"/>
      <c r="G29" s="1638" t="s">
        <v>5649</v>
      </c>
      <c r="H29" s="1425"/>
      <c r="I29" s="1426"/>
      <c r="J29" s="1424"/>
      <c r="K29" s="1424"/>
      <c r="L29" s="1427"/>
    </row>
    <row r="30" spans="1:12" s="210" customFormat="1" ht="16.350000000000001" hidden="1" customHeight="1" thickTop="1">
      <c r="A30" s="1614"/>
      <c r="B30" s="1997" t="s">
        <v>5647</v>
      </c>
      <c r="C30" s="1418" t="s">
        <v>3337</v>
      </c>
      <c r="D30" s="1419" t="s">
        <v>5911</v>
      </c>
      <c r="E30" s="1419">
        <v>45281</v>
      </c>
      <c r="F30" s="1419">
        <f>E30+12</f>
        <v>45293</v>
      </c>
      <c r="G30" s="2088" t="s">
        <v>4592</v>
      </c>
      <c r="H30" s="1421" t="s">
        <v>5912</v>
      </c>
      <c r="I30" s="1422">
        <v>45303</v>
      </c>
      <c r="J30" s="1492">
        <f>I30+25</f>
        <v>45328</v>
      </c>
      <c r="K30" s="1419">
        <f>I30+28</f>
        <v>45331</v>
      </c>
      <c r="L30" s="1423">
        <f>I30+33</f>
        <v>45336</v>
      </c>
    </row>
    <row r="31" spans="1:12" s="210" customFormat="1" ht="16.350000000000001" hidden="1" customHeight="1" thickBot="1">
      <c r="A31" s="1614"/>
      <c r="B31" s="1997"/>
      <c r="C31" s="1855"/>
      <c r="D31" s="278"/>
      <c r="E31" s="278"/>
      <c r="F31" s="1424"/>
      <c r="G31" s="1638" t="s">
        <v>5913</v>
      </c>
      <c r="H31" s="1425"/>
      <c r="I31" s="1426"/>
      <c r="J31" s="1424"/>
      <c r="K31" s="1424"/>
      <c r="L31" s="1427"/>
    </row>
    <row r="32" spans="1:12" s="210" customFormat="1" ht="16.350000000000001" hidden="1" customHeight="1" thickTop="1">
      <c r="A32" s="1614"/>
      <c r="B32" s="1997" t="s">
        <v>5649</v>
      </c>
      <c r="C32" s="1418" t="s">
        <v>3758</v>
      </c>
      <c r="D32" s="1419" t="s">
        <v>5914</v>
      </c>
      <c r="E32" s="1419">
        <v>45289</v>
      </c>
      <c r="F32" s="1419">
        <f>E32+12</f>
        <v>45301</v>
      </c>
      <c r="G32" s="2088" t="s">
        <v>3801</v>
      </c>
      <c r="H32" s="1421" t="s">
        <v>5915</v>
      </c>
      <c r="I32" s="1422">
        <v>45310</v>
      </c>
      <c r="J32" s="1492">
        <f>I32+25</f>
        <v>45335</v>
      </c>
      <c r="K32" s="1419">
        <f>I32+28</f>
        <v>45338</v>
      </c>
      <c r="L32" s="1423">
        <f>I32+33</f>
        <v>45343</v>
      </c>
    </row>
    <row r="33" spans="1:12" s="210" customFormat="1" ht="16.350000000000001" hidden="1" customHeight="1" thickBot="1">
      <c r="A33" s="1614"/>
      <c r="B33" s="1997"/>
      <c r="C33" s="1855"/>
      <c r="D33" s="278"/>
      <c r="E33" s="278"/>
      <c r="F33" s="1424"/>
      <c r="G33" s="1638" t="s">
        <v>5653</v>
      </c>
      <c r="H33" s="1425"/>
      <c r="I33" s="1426"/>
      <c r="J33" s="1424"/>
      <c r="K33" s="1424"/>
      <c r="L33" s="1427"/>
    </row>
    <row r="34" spans="1:12" s="210" customFormat="1" ht="16.350000000000001" hidden="1" customHeight="1" thickTop="1">
      <c r="A34" s="1614"/>
      <c r="B34" s="1997" t="s">
        <v>5651</v>
      </c>
      <c r="C34" s="1418" t="s">
        <v>3761</v>
      </c>
      <c r="D34" s="1419" t="s">
        <v>5916</v>
      </c>
      <c r="E34" s="1419">
        <v>45296</v>
      </c>
      <c r="F34" s="1419">
        <f>E34+12</f>
        <v>45308</v>
      </c>
      <c r="G34" s="2088" t="s">
        <v>3918</v>
      </c>
      <c r="H34" s="1421" t="s">
        <v>5104</v>
      </c>
      <c r="I34" s="1422">
        <v>45317</v>
      </c>
      <c r="J34" s="1492">
        <f>I34+25</f>
        <v>45342</v>
      </c>
      <c r="K34" s="1419">
        <f>I34+28</f>
        <v>45345</v>
      </c>
      <c r="L34" s="1423">
        <f>I34+33</f>
        <v>45350</v>
      </c>
    </row>
    <row r="35" spans="1:12" s="210" customFormat="1" ht="16.350000000000001" hidden="1" customHeight="1" thickBot="1">
      <c r="A35" s="1614"/>
      <c r="B35" s="1997"/>
      <c r="C35" s="1855"/>
      <c r="D35" s="278"/>
      <c r="E35" s="278"/>
      <c r="F35" s="1424"/>
      <c r="G35" s="1638" t="s">
        <v>5655</v>
      </c>
      <c r="H35" s="1425"/>
      <c r="I35" s="1426"/>
      <c r="J35" s="1424"/>
      <c r="K35" s="1424"/>
      <c r="L35" s="1427"/>
    </row>
    <row r="36" spans="1:12" s="210" customFormat="1" ht="16.350000000000001" hidden="1" customHeight="1" thickTop="1">
      <c r="A36" s="1614"/>
      <c r="B36" s="1997" t="s">
        <v>5653</v>
      </c>
      <c r="C36" s="1418" t="s">
        <v>2442</v>
      </c>
      <c r="D36" s="1419" t="s">
        <v>4465</v>
      </c>
      <c r="E36" s="1419">
        <v>45302</v>
      </c>
      <c r="F36" s="1419">
        <f>E36+12</f>
        <v>45314</v>
      </c>
      <c r="G36" s="2088" t="s">
        <v>3904</v>
      </c>
      <c r="H36" s="1421" t="s">
        <v>4930</v>
      </c>
      <c r="I36" s="1422">
        <v>45324</v>
      </c>
      <c r="J36" s="1492">
        <f>I36+25</f>
        <v>45349</v>
      </c>
      <c r="K36" s="1419">
        <f>I36+28</f>
        <v>45352</v>
      </c>
      <c r="L36" s="1423">
        <f>I36+33</f>
        <v>45357</v>
      </c>
    </row>
    <row r="37" spans="1:12" s="210" customFormat="1" ht="16.350000000000001" hidden="1" customHeight="1" thickBot="1">
      <c r="A37" s="1614"/>
      <c r="B37" s="1997"/>
      <c r="C37" s="3067"/>
      <c r="D37" s="1471"/>
      <c r="E37" s="1471"/>
      <c r="F37" s="1471"/>
      <c r="G37" s="1638" t="s">
        <v>5657</v>
      </c>
      <c r="H37" s="1425"/>
      <c r="I37" s="1426"/>
      <c r="J37" s="1424"/>
      <c r="K37" s="1424"/>
      <c r="L37" s="1427"/>
    </row>
    <row r="38" spans="1:12" s="210" customFormat="1" ht="16.350000000000001" hidden="1" customHeight="1" thickTop="1">
      <c r="A38" s="1614"/>
      <c r="B38" s="1997" t="s">
        <v>5655</v>
      </c>
      <c r="C38" s="3093" t="s">
        <v>3339</v>
      </c>
      <c r="D38" s="3098" t="s">
        <v>5917</v>
      </c>
      <c r="E38" s="3098">
        <v>45309</v>
      </c>
      <c r="F38" s="3094">
        <v>45321</v>
      </c>
      <c r="G38" s="2088" t="s">
        <v>5888</v>
      </c>
      <c r="H38" s="1421" t="s">
        <v>5918</v>
      </c>
      <c r="I38" s="1422">
        <v>45333</v>
      </c>
      <c r="J38" s="1492">
        <f>I38+25</f>
        <v>45358</v>
      </c>
      <c r="K38" s="1419">
        <f>I38+28</f>
        <v>45361</v>
      </c>
      <c r="L38" s="1423">
        <f>I38+33</f>
        <v>45366</v>
      </c>
    </row>
    <row r="39" spans="1:12" s="210" customFormat="1" ht="16.350000000000001" hidden="1" customHeight="1">
      <c r="A39" s="1614"/>
      <c r="B39" s="1997"/>
      <c r="C39" s="3099" t="s">
        <v>5919</v>
      </c>
      <c r="D39" s="3100" t="s">
        <v>5920</v>
      </c>
      <c r="E39" s="3100">
        <v>45311</v>
      </c>
      <c r="F39" s="3101">
        <v>45321</v>
      </c>
      <c r="G39" s="3066"/>
      <c r="H39" s="1472"/>
      <c r="I39" s="1473"/>
      <c r="J39" s="1536"/>
      <c r="K39" s="1471"/>
      <c r="L39" s="1474"/>
    </row>
    <row r="40" spans="1:12" s="210" customFormat="1" ht="16.350000000000001" hidden="1" customHeight="1" thickBot="1">
      <c r="A40" s="1614"/>
      <c r="B40" s="1997"/>
      <c r="C40" s="3206" t="s">
        <v>2078</v>
      </c>
      <c r="D40" s="3207" t="s">
        <v>5921</v>
      </c>
      <c r="E40" s="3207">
        <v>45309</v>
      </c>
      <c r="F40" s="3088">
        <v>45317</v>
      </c>
      <c r="G40" s="1638" t="s">
        <v>5922</v>
      </c>
      <c r="H40" s="1425"/>
      <c r="I40" s="1426"/>
      <c r="J40" s="1424"/>
      <c r="K40" s="1424"/>
      <c r="L40" s="1427"/>
    </row>
    <row r="41" spans="1:12" s="210" customFormat="1" ht="16.350000000000001" hidden="1" customHeight="1" thickTop="1">
      <c r="A41" s="1614"/>
      <c r="B41" s="1997" t="s">
        <v>5657</v>
      </c>
      <c r="C41" s="3093" t="s">
        <v>3769</v>
      </c>
      <c r="D41" s="3098" t="s">
        <v>5923</v>
      </c>
      <c r="E41" s="3098">
        <v>45316</v>
      </c>
      <c r="F41" s="3094">
        <v>45328</v>
      </c>
      <c r="G41" s="3082" t="s">
        <v>5757</v>
      </c>
      <c r="H41" s="1421" t="s">
        <v>5924</v>
      </c>
      <c r="I41" s="1422">
        <v>45338</v>
      </c>
      <c r="J41" s="1492">
        <f>I41+25</f>
        <v>45363</v>
      </c>
      <c r="K41" s="1419">
        <f>I41+28</f>
        <v>45366</v>
      </c>
      <c r="L41" s="1423">
        <f>I41+33</f>
        <v>45371</v>
      </c>
    </row>
    <row r="42" spans="1:12" s="210" customFormat="1" ht="16.350000000000001" hidden="1" customHeight="1">
      <c r="A42" s="1614"/>
      <c r="B42" s="1997" t="s">
        <v>5659</v>
      </c>
      <c r="C42" s="3090" t="s">
        <v>2544</v>
      </c>
      <c r="D42" s="3091" t="s">
        <v>5925</v>
      </c>
      <c r="E42" s="3091">
        <v>45323</v>
      </c>
      <c r="F42" s="3092">
        <v>45335</v>
      </c>
      <c r="G42" s="3205" t="s">
        <v>5661</v>
      </c>
      <c r="H42" s="1472"/>
      <c r="I42" s="1473"/>
      <c r="J42" s="1536"/>
      <c r="K42" s="1471"/>
      <c r="L42" s="1474"/>
    </row>
    <row r="43" spans="1:12" s="210" customFormat="1" ht="16.350000000000001" hidden="1" customHeight="1">
      <c r="A43" s="1614"/>
      <c r="B43" s="1997"/>
      <c r="C43" s="3090" t="s">
        <v>5179</v>
      </c>
      <c r="D43" s="3091" t="s">
        <v>5926</v>
      </c>
      <c r="E43" s="3091">
        <v>45317</v>
      </c>
      <c r="F43" s="3092">
        <v>45324</v>
      </c>
      <c r="H43" s="1472"/>
      <c r="I43" s="1473"/>
      <c r="J43" s="1471"/>
      <c r="K43" s="1471"/>
      <c r="L43" s="1474"/>
    </row>
    <row r="44" spans="1:12" s="210" customFormat="1" ht="16.350000000000001" hidden="1" customHeight="1">
      <c r="A44" s="1614"/>
      <c r="B44" s="1997"/>
      <c r="C44" s="3090" t="s">
        <v>3889</v>
      </c>
      <c r="D44" s="3091" t="s">
        <v>4619</v>
      </c>
      <c r="E44" s="3091">
        <v>45321</v>
      </c>
      <c r="F44" s="3092">
        <v>45331</v>
      </c>
      <c r="H44" s="1472"/>
      <c r="I44" s="1473"/>
      <c r="J44" s="1536"/>
      <c r="K44" s="1471"/>
      <c r="L44" s="1474"/>
    </row>
    <row r="45" spans="1:12" s="210" customFormat="1" ht="16.350000000000001" hidden="1" customHeight="1" thickBot="1">
      <c r="A45" s="1614"/>
      <c r="B45" s="1997"/>
      <c r="C45" s="3206" t="s">
        <v>5927</v>
      </c>
      <c r="D45" s="3207" t="s">
        <v>5928</v>
      </c>
      <c r="E45" s="3207">
        <v>45321</v>
      </c>
      <c r="F45" s="3088">
        <v>45330</v>
      </c>
      <c r="G45" s="1638"/>
      <c r="H45" s="1425"/>
      <c r="I45" s="1426"/>
      <c r="J45" s="1650"/>
      <c r="K45" s="1424"/>
      <c r="L45" s="1427"/>
    </row>
    <row r="46" spans="1:12" s="210" customFormat="1" ht="16.350000000000001" hidden="1" customHeight="1" thickTop="1">
      <c r="A46" s="1614"/>
      <c r="B46" s="1997" t="s">
        <v>5661</v>
      </c>
      <c r="C46" s="3093" t="s">
        <v>3774</v>
      </c>
      <c r="D46" s="3098" t="s">
        <v>5929</v>
      </c>
      <c r="E46" s="3098">
        <v>45330</v>
      </c>
      <c r="F46" s="3094">
        <v>45342</v>
      </c>
      <c r="G46" s="3082" t="s">
        <v>5893</v>
      </c>
      <c r="H46" s="1421" t="s">
        <v>4931</v>
      </c>
      <c r="I46" s="1422">
        <v>45345</v>
      </c>
      <c r="J46" s="1492">
        <f>I46+25</f>
        <v>45370</v>
      </c>
      <c r="K46" s="1419">
        <f>I46+28</f>
        <v>45373</v>
      </c>
      <c r="L46" s="1423">
        <f>I46+33</f>
        <v>45378</v>
      </c>
    </row>
    <row r="47" spans="1:12" s="210" customFormat="1" ht="16.350000000000001" hidden="1" customHeight="1">
      <c r="A47" s="1614"/>
      <c r="B47" s="1997"/>
      <c r="C47" s="3095" t="s">
        <v>4472</v>
      </c>
      <c r="D47" s="3096" t="s">
        <v>4473</v>
      </c>
      <c r="E47" s="3096">
        <v>45328</v>
      </c>
      <c r="F47" s="3097">
        <v>45338</v>
      </c>
      <c r="G47" s="3066"/>
      <c r="H47" s="1472"/>
      <c r="I47" s="1473"/>
      <c r="J47" s="1536"/>
      <c r="K47" s="1471"/>
      <c r="L47" s="1474"/>
    </row>
    <row r="48" spans="1:12" s="210" customFormat="1" ht="16.350000000000001" hidden="1" customHeight="1">
      <c r="A48" s="1614"/>
      <c r="B48" s="1997"/>
      <c r="C48" s="3086" t="s">
        <v>4616</v>
      </c>
      <c r="D48" s="3087" t="s">
        <v>4617</v>
      </c>
      <c r="E48" s="3087">
        <v>45322</v>
      </c>
      <c r="F48" s="3088">
        <v>45332</v>
      </c>
      <c r="G48" s="3081"/>
      <c r="H48" s="1472"/>
      <c r="I48" s="1473"/>
      <c r="J48" s="1536"/>
      <c r="K48" s="1471"/>
      <c r="L48" s="1474"/>
    </row>
    <row r="49" spans="1:12" s="210" customFormat="1" ht="16.350000000000001" hidden="1" customHeight="1" thickBot="1">
      <c r="A49" s="1614"/>
      <c r="C49" s="3083" t="s">
        <v>5930</v>
      </c>
      <c r="D49" s="3084" t="s">
        <v>4470</v>
      </c>
      <c r="E49" s="3089">
        <v>45329</v>
      </c>
      <c r="F49" s="3085">
        <v>45339</v>
      </c>
      <c r="G49" s="1655" t="s">
        <v>5663</v>
      </c>
      <c r="H49" s="1425"/>
      <c r="I49" s="1426"/>
      <c r="J49" s="1424"/>
      <c r="K49" s="1424"/>
      <c r="L49" s="1427"/>
    </row>
    <row r="50" spans="1:12" s="210" customFormat="1" ht="16.350000000000001" hidden="1" customHeight="1" thickTop="1">
      <c r="A50" s="1614"/>
      <c r="B50" s="1997" t="s">
        <v>5663</v>
      </c>
      <c r="C50" s="3022" t="s">
        <v>4475</v>
      </c>
      <c r="D50" s="1633" t="s">
        <v>4476</v>
      </c>
      <c r="E50" s="1633">
        <v>45342</v>
      </c>
      <c r="F50" s="3023">
        <v>45350</v>
      </c>
      <c r="G50" s="2088" t="s">
        <v>4547</v>
      </c>
      <c r="H50" s="1421" t="s">
        <v>5931</v>
      </c>
      <c r="I50" s="1422">
        <f>I46+7</f>
        <v>45352</v>
      </c>
      <c r="J50" s="1492">
        <f>I50+27</f>
        <v>45379</v>
      </c>
      <c r="K50" s="1419">
        <f>I50+32</f>
        <v>45384</v>
      </c>
      <c r="L50" s="1423">
        <f>I50+36</f>
        <v>45388</v>
      </c>
    </row>
    <row r="51" spans="1:12" s="210" customFormat="1" ht="16.350000000000001" hidden="1" customHeight="1" thickBot="1">
      <c r="A51" s="1614"/>
      <c r="B51" s="1997"/>
      <c r="C51" s="3024"/>
      <c r="D51" s="1634"/>
      <c r="E51" s="1634"/>
      <c r="F51" s="2763"/>
      <c r="G51" s="1638" t="s">
        <v>5666</v>
      </c>
      <c r="H51" s="1425"/>
      <c r="I51" s="1426"/>
      <c r="J51" s="1424"/>
      <c r="K51" s="1424"/>
      <c r="L51" s="1427"/>
    </row>
    <row r="52" spans="1:12" s="210" customFormat="1" ht="16.350000000000001" hidden="1" customHeight="1" thickTop="1">
      <c r="A52" s="1614"/>
      <c r="B52" s="1997" t="s">
        <v>5666</v>
      </c>
      <c r="C52" s="3022" t="s">
        <v>2091</v>
      </c>
      <c r="D52" s="1633" t="s">
        <v>5932</v>
      </c>
      <c r="E52" s="1633">
        <v>45343</v>
      </c>
      <c r="F52" s="3023">
        <f>E52+11</f>
        <v>45354</v>
      </c>
      <c r="G52" s="2088" t="s">
        <v>5898</v>
      </c>
      <c r="H52" s="1421" t="s">
        <v>5933</v>
      </c>
      <c r="I52" s="1422">
        <v>45359</v>
      </c>
      <c r="J52" s="1492">
        <f>I52+27</f>
        <v>45386</v>
      </c>
      <c r="K52" s="1419">
        <f>I52+32</f>
        <v>45391</v>
      </c>
      <c r="L52" s="1423">
        <f>I52+36</f>
        <v>45395</v>
      </c>
    </row>
    <row r="53" spans="1:12" s="210" customFormat="1" ht="16.350000000000001" hidden="1" customHeight="1" thickBot="1">
      <c r="A53" s="1614"/>
      <c r="B53" s="1997"/>
      <c r="C53" s="3025"/>
      <c r="D53" s="1736"/>
      <c r="E53" s="1736"/>
      <c r="F53" s="3026"/>
      <c r="G53" s="1638" t="s">
        <v>5668</v>
      </c>
      <c r="H53" s="1425"/>
      <c r="I53" s="1426"/>
      <c r="J53" s="1424"/>
      <c r="K53" s="1424"/>
      <c r="L53" s="1427"/>
    </row>
    <row r="54" spans="1:12" s="210" customFormat="1" ht="16.350000000000001" hidden="1" customHeight="1" thickTop="1">
      <c r="A54" s="1614"/>
      <c r="B54" s="1997" t="s">
        <v>5668</v>
      </c>
      <c r="C54" s="3022" t="s">
        <v>4338</v>
      </c>
      <c r="D54" s="1633" t="s">
        <v>5934</v>
      </c>
      <c r="E54" s="1633">
        <f>E52+7</f>
        <v>45350</v>
      </c>
      <c r="F54" s="3023">
        <f>E54+11</f>
        <v>45361</v>
      </c>
      <c r="G54" s="3082" t="s">
        <v>3859</v>
      </c>
      <c r="H54" s="1421" t="s">
        <v>5935</v>
      </c>
      <c r="I54" s="1422">
        <v>45366</v>
      </c>
      <c r="J54" s="1492">
        <f>I54+27</f>
        <v>45393</v>
      </c>
      <c r="K54" s="1419">
        <f>I54+32</f>
        <v>45398</v>
      </c>
      <c r="L54" s="1423">
        <f>I54+36</f>
        <v>45402</v>
      </c>
    </row>
    <row r="55" spans="1:12" s="210" customFormat="1" ht="16.350000000000001" hidden="1" customHeight="1" thickBot="1">
      <c r="A55" s="1614"/>
      <c r="B55" s="1997"/>
      <c r="C55" s="3024"/>
      <c r="D55" s="1634"/>
      <c r="E55" s="1634"/>
      <c r="F55" s="2763"/>
      <c r="G55" s="1655" t="s">
        <v>5670</v>
      </c>
      <c r="H55" s="1425"/>
      <c r="I55" s="1426"/>
      <c r="J55" s="1424"/>
      <c r="K55" s="1424"/>
      <c r="L55" s="1427"/>
    </row>
    <row r="56" spans="1:12" s="210" customFormat="1" ht="16.350000000000001" hidden="1" customHeight="1" thickTop="1">
      <c r="A56" s="1614" t="s">
        <v>5936</v>
      </c>
      <c r="B56" s="1997" t="s">
        <v>5670</v>
      </c>
      <c r="C56" s="3022" t="s">
        <v>2078</v>
      </c>
      <c r="D56" s="1633" t="s">
        <v>5937</v>
      </c>
      <c r="E56" s="1633">
        <f>E54+7</f>
        <v>45357</v>
      </c>
      <c r="F56" s="3023">
        <f>E56+11+1</f>
        <v>45369</v>
      </c>
      <c r="G56" s="2088" t="s">
        <v>5938</v>
      </c>
      <c r="H56" s="1421" t="s">
        <v>5939</v>
      </c>
      <c r="I56" s="1422">
        <v>45373</v>
      </c>
      <c r="J56" s="1492">
        <f>I56+27</f>
        <v>45400</v>
      </c>
      <c r="K56" s="1419">
        <f>I56+32</f>
        <v>45405</v>
      </c>
      <c r="L56" s="1423">
        <f>I56+36</f>
        <v>45409</v>
      </c>
    </row>
    <row r="57" spans="1:12" s="210" customFormat="1" ht="16.350000000000001" hidden="1" customHeight="1" thickBot="1">
      <c r="A57" s="1614"/>
      <c r="B57" s="1997"/>
      <c r="C57" s="3025"/>
      <c r="D57" s="1736"/>
      <c r="E57" s="1736"/>
      <c r="F57" s="3026"/>
      <c r="G57" s="1638" t="s">
        <v>5672</v>
      </c>
      <c r="H57" s="1425"/>
      <c r="I57" s="1426"/>
      <c r="J57" s="1424"/>
      <c r="K57" s="1424"/>
      <c r="L57" s="1427"/>
    </row>
    <row r="58" spans="1:12" s="210" customFormat="1" ht="16.350000000000001" hidden="1" customHeight="1" thickTop="1">
      <c r="A58" s="1614" t="s">
        <v>5940</v>
      </c>
      <c r="B58" s="1997" t="s">
        <v>5672</v>
      </c>
      <c r="C58" s="3253" t="s">
        <v>4622</v>
      </c>
      <c r="D58" s="3254" t="s">
        <v>5941</v>
      </c>
      <c r="E58" s="3254">
        <v>45364</v>
      </c>
      <c r="F58" s="3255">
        <v>45375</v>
      </c>
      <c r="G58" s="3082" t="s">
        <v>5942</v>
      </c>
      <c r="H58" s="1472" t="s">
        <v>5943</v>
      </c>
      <c r="I58" s="1473">
        <v>45380</v>
      </c>
      <c r="J58" s="1492">
        <f>I58+27</f>
        <v>45407</v>
      </c>
      <c r="K58" s="1419">
        <f>I58+32</f>
        <v>45412</v>
      </c>
      <c r="L58" s="1423">
        <f>I58+36</f>
        <v>45416</v>
      </c>
    </row>
    <row r="59" spans="1:12" s="210" customFormat="1" ht="16.350000000000001" hidden="1" customHeight="1" thickBot="1">
      <c r="A59" s="1614"/>
      <c r="B59" s="1997"/>
      <c r="C59" s="3283" t="s">
        <v>5927</v>
      </c>
      <c r="D59" s="3284" t="s">
        <v>4620</v>
      </c>
      <c r="E59" s="3284">
        <v>45370</v>
      </c>
      <c r="F59" s="2006" t="s">
        <v>2159</v>
      </c>
      <c r="G59" s="1638" t="s">
        <v>5674</v>
      </c>
      <c r="H59" s="1472"/>
      <c r="I59" s="1473"/>
      <c r="J59" s="1471"/>
      <c r="K59" s="1471"/>
      <c r="L59" s="1474"/>
    </row>
    <row r="60" spans="1:12" s="210" customFormat="1" ht="16.350000000000001" hidden="1" customHeight="1" thickTop="1">
      <c r="A60" s="1614"/>
      <c r="B60" s="1997" t="s">
        <v>5674</v>
      </c>
      <c r="C60" s="3022" t="s">
        <v>2183</v>
      </c>
      <c r="D60" s="1633" t="s">
        <v>5944</v>
      </c>
      <c r="E60" s="1633">
        <v>45376</v>
      </c>
      <c r="F60" s="3023">
        <f>E60+11+1</f>
        <v>45388</v>
      </c>
      <c r="G60" s="2088" t="s">
        <v>5909</v>
      </c>
      <c r="H60" s="1421" t="s">
        <v>5945</v>
      </c>
      <c r="I60" s="1422">
        <v>45387</v>
      </c>
      <c r="J60" s="1492">
        <f>I60+27</f>
        <v>45414</v>
      </c>
      <c r="K60" s="1419">
        <f>I60+32</f>
        <v>45419</v>
      </c>
      <c r="L60" s="1423">
        <f>I60+36</f>
        <v>45423</v>
      </c>
    </row>
    <row r="61" spans="1:12" s="210" customFormat="1" ht="16.350000000000001" hidden="1" customHeight="1" thickBot="1">
      <c r="A61" s="1614"/>
      <c r="B61" s="1997"/>
      <c r="C61" s="3024"/>
      <c r="D61" s="1634"/>
      <c r="E61" s="1634"/>
      <c r="F61" s="2763"/>
      <c r="G61" s="1638" t="s">
        <v>5676</v>
      </c>
      <c r="H61" s="1425"/>
      <c r="I61" s="1426"/>
      <c r="J61" s="1424"/>
      <c r="K61" s="1424"/>
      <c r="L61" s="1427"/>
    </row>
    <row r="62" spans="1:12" s="210" customFormat="1" ht="16.350000000000001" hidden="1" customHeight="1" thickTop="1">
      <c r="A62" s="1614" t="s">
        <v>5946</v>
      </c>
      <c r="B62" s="1997" t="s">
        <v>5676</v>
      </c>
      <c r="C62" s="3022" t="s">
        <v>2119</v>
      </c>
      <c r="D62" s="1633" t="s">
        <v>5947</v>
      </c>
      <c r="E62" s="1633">
        <v>45378</v>
      </c>
      <c r="F62" s="3023">
        <f>E62+11+1</f>
        <v>45390</v>
      </c>
      <c r="G62" s="3312" t="s">
        <v>4592</v>
      </c>
      <c r="H62" s="3313" t="s">
        <v>5948</v>
      </c>
      <c r="I62" s="3314">
        <v>45394</v>
      </c>
      <c r="J62" s="3315">
        <f>I62+27</f>
        <v>45421</v>
      </c>
      <c r="K62" s="3316">
        <f>I62+32</f>
        <v>45426</v>
      </c>
      <c r="L62" s="3317">
        <f>I62+36</f>
        <v>45430</v>
      </c>
    </row>
    <row r="63" spans="1:12" s="210" customFormat="1" ht="16.350000000000001" hidden="1" customHeight="1" thickBot="1">
      <c r="A63" s="1614"/>
      <c r="B63" s="1997"/>
      <c r="C63" s="3024"/>
      <c r="D63" s="1634"/>
      <c r="E63" s="1634"/>
      <c r="F63" s="2763"/>
      <c r="G63" s="3318" t="s">
        <v>5678</v>
      </c>
      <c r="H63" s="3319"/>
      <c r="I63" s="3320"/>
      <c r="J63" s="3321"/>
      <c r="K63" s="3321"/>
      <c r="L63" s="3322"/>
    </row>
    <row r="64" spans="1:12" s="210" customFormat="1" ht="16.350000000000001" hidden="1" customHeight="1" thickTop="1">
      <c r="A64" s="1614"/>
      <c r="B64" s="1997" t="s">
        <v>5678</v>
      </c>
      <c r="C64" s="3022" t="s">
        <v>2091</v>
      </c>
      <c r="D64" s="1633" t="s">
        <v>4478</v>
      </c>
      <c r="E64" s="1633">
        <v>45385</v>
      </c>
      <c r="F64" s="3023">
        <f>E64+11+1</f>
        <v>45397</v>
      </c>
      <c r="G64" s="3312" t="s">
        <v>5011</v>
      </c>
      <c r="H64" s="3313" t="s">
        <v>5949</v>
      </c>
      <c r="I64" s="3314">
        <v>45401</v>
      </c>
      <c r="J64" s="3315">
        <f>I64+27</f>
        <v>45428</v>
      </c>
      <c r="K64" s="3316">
        <f>I64+32</f>
        <v>45433</v>
      </c>
      <c r="L64" s="3317">
        <f>I64+36</f>
        <v>45437</v>
      </c>
    </row>
    <row r="65" spans="1:12" s="210" customFormat="1" ht="16.350000000000001" hidden="1" customHeight="1" thickBot="1">
      <c r="A65" s="1614"/>
      <c r="B65" s="1997"/>
      <c r="C65" s="3024"/>
      <c r="D65" s="1634"/>
      <c r="E65" s="1634"/>
      <c r="F65" s="2763"/>
      <c r="G65" s="3318" t="s">
        <v>5680</v>
      </c>
      <c r="H65" s="3319"/>
      <c r="I65" s="3320"/>
      <c r="J65" s="3321"/>
      <c r="K65" s="3321"/>
      <c r="L65" s="3322"/>
    </row>
    <row r="66" spans="1:12" s="210" customFormat="1" ht="16.350000000000001" hidden="1" customHeight="1" thickTop="1">
      <c r="A66" s="1614"/>
      <c r="B66" s="1997" t="s">
        <v>5680</v>
      </c>
      <c r="C66" s="3022" t="s">
        <v>4338</v>
      </c>
      <c r="D66" s="1633" t="s">
        <v>5950</v>
      </c>
      <c r="E66" s="1633">
        <v>45392</v>
      </c>
      <c r="F66" s="3023">
        <f>E66+11+1</f>
        <v>45404</v>
      </c>
      <c r="G66" s="3312" t="s">
        <v>3918</v>
      </c>
      <c r="H66" s="3313" t="s">
        <v>5951</v>
      </c>
      <c r="I66" s="3314">
        <v>45408</v>
      </c>
      <c r="J66" s="3315">
        <f>I66+27</f>
        <v>45435</v>
      </c>
      <c r="K66" s="3316">
        <f>I66+32</f>
        <v>45440</v>
      </c>
      <c r="L66" s="3317">
        <f>I66+36</f>
        <v>45444</v>
      </c>
    </row>
    <row r="67" spans="1:12" s="210" customFormat="1" ht="16.350000000000001" hidden="1" customHeight="1" thickBot="1">
      <c r="A67" s="1614"/>
      <c r="B67" s="1997"/>
      <c r="C67" s="3024"/>
      <c r="D67" s="1634"/>
      <c r="E67" s="1634"/>
      <c r="F67" s="2763"/>
      <c r="G67" s="3318" t="s">
        <v>5683</v>
      </c>
      <c r="H67" s="3319"/>
      <c r="I67" s="3320"/>
      <c r="J67" s="3321"/>
      <c r="K67" s="3321"/>
      <c r="L67" s="3322"/>
    </row>
    <row r="68" spans="1:12" s="210" customFormat="1" ht="16.350000000000001" hidden="1" customHeight="1" thickTop="1">
      <c r="A68" s="1614"/>
      <c r="B68" s="1997" t="s">
        <v>5683</v>
      </c>
      <c r="C68" s="3022" t="s">
        <v>2078</v>
      </c>
      <c r="D68" s="1633" t="s">
        <v>5952</v>
      </c>
      <c r="E68" s="1633">
        <v>45399</v>
      </c>
      <c r="F68" s="1738" t="s">
        <v>2159</v>
      </c>
      <c r="G68" s="3312" t="s">
        <v>3904</v>
      </c>
      <c r="H68" s="3313" t="s">
        <v>5953</v>
      </c>
      <c r="I68" s="3314">
        <v>45415</v>
      </c>
      <c r="J68" s="3315">
        <f>I68+27</f>
        <v>45442</v>
      </c>
      <c r="K68" s="3316">
        <f>I68+32</f>
        <v>45447</v>
      </c>
      <c r="L68" s="3317">
        <f>I68+36</f>
        <v>45451</v>
      </c>
    </row>
    <row r="69" spans="1:12" s="210" customFormat="1" ht="16.350000000000001" hidden="1" customHeight="1" thickBot="1">
      <c r="A69" s="1614"/>
      <c r="B69" s="1997"/>
      <c r="C69" s="3024"/>
      <c r="D69" s="1634"/>
      <c r="E69" s="1634"/>
      <c r="F69" s="2763"/>
      <c r="G69" s="3318" t="s">
        <v>5685</v>
      </c>
      <c r="H69" s="3319"/>
      <c r="I69" s="3320"/>
      <c r="J69" s="3321"/>
      <c r="K69" s="3321"/>
      <c r="L69" s="3322"/>
    </row>
    <row r="70" spans="1:12" s="210" customFormat="1" ht="16.350000000000001" hidden="1" customHeight="1" thickTop="1">
      <c r="A70" s="1614"/>
      <c r="B70" s="1997" t="s">
        <v>5685</v>
      </c>
      <c r="C70" s="3022" t="s">
        <v>5954</v>
      </c>
      <c r="D70" s="1633" t="s">
        <v>5955</v>
      </c>
      <c r="E70" s="1633">
        <v>45412</v>
      </c>
      <c r="F70" s="3023">
        <f>E70+11+1</f>
        <v>45424</v>
      </c>
      <c r="G70" s="3312" t="s">
        <v>5888</v>
      </c>
      <c r="H70" s="3313" t="s">
        <v>5956</v>
      </c>
      <c r="I70" s="3314">
        <v>45422</v>
      </c>
      <c r="J70" s="3315">
        <f>I70+27</f>
        <v>45449</v>
      </c>
      <c r="K70" s="3316">
        <f>I70+32</f>
        <v>45454</v>
      </c>
      <c r="L70" s="3317">
        <f>I70+36</f>
        <v>45458</v>
      </c>
    </row>
    <row r="71" spans="1:12" s="210" customFormat="1" ht="16.350000000000001" hidden="1" customHeight="1" thickBot="1">
      <c r="A71" s="1614"/>
      <c r="B71" s="1997"/>
      <c r="C71" s="3024"/>
      <c r="D71" s="1634"/>
      <c r="E71" s="1634"/>
      <c r="F71" s="2763"/>
      <c r="G71" s="3318" t="s">
        <v>5688</v>
      </c>
      <c r="H71" s="3319"/>
      <c r="I71" s="3320"/>
      <c r="J71" s="3321"/>
      <c r="K71" s="3321"/>
      <c r="L71" s="3322"/>
    </row>
    <row r="72" spans="1:12" s="210" customFormat="1" ht="16.350000000000001" hidden="1" customHeight="1" thickTop="1">
      <c r="A72" s="1614"/>
      <c r="B72" s="1997" t="s">
        <v>5688</v>
      </c>
      <c r="C72" s="3022" t="s">
        <v>2069</v>
      </c>
      <c r="D72" s="1633" t="s">
        <v>4480</v>
      </c>
      <c r="E72" s="1633">
        <v>45413</v>
      </c>
      <c r="F72" s="3023">
        <f>E72+11+1</f>
        <v>45425</v>
      </c>
      <c r="G72" s="3312" t="s">
        <v>5757</v>
      </c>
      <c r="H72" s="3313" t="s">
        <v>5957</v>
      </c>
      <c r="I72" s="3314">
        <v>45429</v>
      </c>
      <c r="J72" s="3315">
        <f>I72+27</f>
        <v>45456</v>
      </c>
      <c r="K72" s="3316">
        <f>I72+32</f>
        <v>45461</v>
      </c>
      <c r="L72" s="3317">
        <f>I72+36</f>
        <v>45465</v>
      </c>
    </row>
    <row r="73" spans="1:12" s="210" customFormat="1" ht="16.350000000000001" hidden="1" customHeight="1" thickBot="1">
      <c r="A73" s="1614"/>
      <c r="B73" s="1997"/>
      <c r="C73" s="3024"/>
      <c r="D73" s="1634"/>
      <c r="E73" s="1634"/>
      <c r="F73" s="2763"/>
      <c r="G73" s="3318" t="s">
        <v>5690</v>
      </c>
      <c r="H73" s="3319"/>
      <c r="I73" s="3320"/>
      <c r="J73" s="3321"/>
      <c r="K73" s="3321"/>
      <c r="L73" s="3322"/>
    </row>
    <row r="74" spans="1:12" s="210" customFormat="1" ht="16.350000000000001" hidden="1" customHeight="1" thickTop="1">
      <c r="A74" s="1614"/>
      <c r="B74" s="1997" t="s">
        <v>5690</v>
      </c>
      <c r="C74" s="3022" t="s">
        <v>2119</v>
      </c>
      <c r="D74" s="1633" t="s">
        <v>5958</v>
      </c>
      <c r="E74" s="1633">
        <v>45420</v>
      </c>
      <c r="F74" s="3023">
        <f>E74+11+1</f>
        <v>45432</v>
      </c>
      <c r="G74" s="3312" t="s">
        <v>5959</v>
      </c>
      <c r="H74" s="3313" t="s">
        <v>4932</v>
      </c>
      <c r="I74" s="3314">
        <v>45436</v>
      </c>
      <c r="J74" s="3315">
        <f>I74+27</f>
        <v>45463</v>
      </c>
      <c r="K74" s="3316">
        <f>I74+32</f>
        <v>45468</v>
      </c>
      <c r="L74" s="3317">
        <f>I74+36</f>
        <v>45472</v>
      </c>
    </row>
    <row r="75" spans="1:12" s="210" customFormat="1" ht="16.350000000000001" hidden="1" customHeight="1" thickBot="1">
      <c r="A75" s="1614"/>
      <c r="B75" s="1997"/>
      <c r="C75" s="3024"/>
      <c r="D75" s="1634"/>
      <c r="E75" s="1634"/>
      <c r="F75" s="2763"/>
      <c r="G75" s="3318" t="s">
        <v>5692</v>
      </c>
      <c r="H75" s="3319"/>
      <c r="I75" s="3320"/>
      <c r="J75" s="3321"/>
      <c r="K75" s="3321"/>
      <c r="L75" s="3322"/>
    </row>
    <row r="76" spans="1:12" s="210" customFormat="1" ht="16.350000000000001" hidden="1" customHeight="1" thickTop="1">
      <c r="A76" s="1614"/>
      <c r="B76" s="1997" t="s">
        <v>5692</v>
      </c>
      <c r="C76" s="3022" t="s">
        <v>2091</v>
      </c>
      <c r="D76" s="1633" t="s">
        <v>4483</v>
      </c>
      <c r="E76" s="1633">
        <v>45427</v>
      </c>
      <c r="F76" s="3023">
        <f>E76+11+1</f>
        <v>45439</v>
      </c>
      <c r="G76" s="3312" t="s">
        <v>4547</v>
      </c>
      <c r="H76" s="3313" t="s">
        <v>4933</v>
      </c>
      <c r="I76" s="3314">
        <v>45443</v>
      </c>
      <c r="J76" s="3315">
        <f>I76+27</f>
        <v>45470</v>
      </c>
      <c r="K76" s="3316">
        <f>I76+32</f>
        <v>45475</v>
      </c>
      <c r="L76" s="3317">
        <f>I76+36</f>
        <v>45479</v>
      </c>
    </row>
    <row r="77" spans="1:12" s="210" customFormat="1" ht="16.350000000000001" hidden="1" customHeight="1" thickBot="1">
      <c r="A77" s="1614"/>
      <c r="B77" s="1997"/>
      <c r="C77" s="3024"/>
      <c r="D77" s="1634"/>
      <c r="E77" s="1634"/>
      <c r="F77" s="2763"/>
      <c r="G77" s="3318" t="s">
        <v>5695</v>
      </c>
      <c r="H77" s="3319"/>
      <c r="I77" s="3320"/>
      <c r="J77" s="3321"/>
      <c r="K77" s="3321"/>
      <c r="L77" s="3322"/>
    </row>
    <row r="78" spans="1:12" s="210" customFormat="1" ht="16.350000000000001" hidden="1" customHeight="1" thickTop="1">
      <c r="A78" s="1614"/>
      <c r="B78" s="1997" t="s">
        <v>5695</v>
      </c>
      <c r="C78" s="3022" t="s">
        <v>4338</v>
      </c>
      <c r="D78" s="1633" t="s">
        <v>4339</v>
      </c>
      <c r="E78" s="1633">
        <v>45434</v>
      </c>
      <c r="F78" s="3023">
        <f>E78+11+1</f>
        <v>45446</v>
      </c>
      <c r="G78" s="3312" t="s">
        <v>5960</v>
      </c>
      <c r="H78" s="3313" t="s">
        <v>4935</v>
      </c>
      <c r="I78" s="3314">
        <v>45450</v>
      </c>
      <c r="J78" s="3315">
        <f>I78+27</f>
        <v>45477</v>
      </c>
      <c r="K78" s="3316">
        <f>I78+32</f>
        <v>45482</v>
      </c>
      <c r="L78" s="3317">
        <f>I78+36</f>
        <v>45486</v>
      </c>
    </row>
    <row r="79" spans="1:12" s="210" customFormat="1" ht="16.350000000000001" hidden="1" customHeight="1" thickBot="1">
      <c r="A79" s="1614"/>
      <c r="B79" s="1997"/>
      <c r="C79" s="3025"/>
      <c r="D79" s="1736"/>
      <c r="E79" s="1736"/>
      <c r="F79" s="3026"/>
      <c r="G79" s="3318" t="s">
        <v>5697</v>
      </c>
      <c r="H79" s="3319"/>
      <c r="I79" s="3320"/>
      <c r="J79" s="3321"/>
      <c r="K79" s="3321"/>
      <c r="L79" s="3322"/>
    </row>
    <row r="80" spans="1:12" s="210" customFormat="1" ht="16.350000000000001" hidden="1" customHeight="1" thickTop="1">
      <c r="A80" s="1614"/>
      <c r="B80" s="1997" t="s">
        <v>5697</v>
      </c>
      <c r="C80" s="3578"/>
      <c r="D80" s="1633"/>
      <c r="E80" s="1633"/>
      <c r="F80" s="3023"/>
      <c r="G80" s="2088" t="s">
        <v>3859</v>
      </c>
      <c r="H80" s="1421" t="s">
        <v>5961</v>
      </c>
      <c r="I80" s="1422">
        <v>45457</v>
      </c>
      <c r="J80" s="1492">
        <f>I80+27</f>
        <v>45484</v>
      </c>
      <c r="K80" s="1419">
        <f>I80+32</f>
        <v>45489</v>
      </c>
      <c r="L80" s="1423">
        <f>I80+36</f>
        <v>45493</v>
      </c>
    </row>
    <row r="81" spans="1:12" s="210" customFormat="1" ht="16.350000000000001" hidden="1" customHeight="1" thickBot="1">
      <c r="A81" s="1614"/>
      <c r="B81" s="1997"/>
      <c r="C81" s="3636"/>
      <c r="D81" s="3637"/>
      <c r="E81" s="1736"/>
      <c r="F81" s="3026"/>
      <c r="G81" s="1639" t="s">
        <v>5699</v>
      </c>
      <c r="H81" s="1472"/>
      <c r="I81" s="1473"/>
      <c r="J81" s="1471"/>
      <c r="K81" s="1471"/>
      <c r="L81" s="1474"/>
    </row>
    <row r="82" spans="1:12" s="210" customFormat="1" ht="16.350000000000001" customHeight="1" thickTop="1" thickBot="1">
      <c r="A82" s="1614"/>
      <c r="B82" s="1997" t="s">
        <v>5699</v>
      </c>
      <c r="C82" s="3638" t="s">
        <v>4491</v>
      </c>
      <c r="D82" s="3639" t="s">
        <v>4492</v>
      </c>
      <c r="E82" s="3639">
        <v>45452</v>
      </c>
      <c r="F82" s="3640">
        <v>45462</v>
      </c>
      <c r="G82" s="3641" t="s">
        <v>5938</v>
      </c>
      <c r="H82" s="3642" t="s">
        <v>4938</v>
      </c>
      <c r="I82" s="3643">
        <v>45465</v>
      </c>
      <c r="J82" s="3644">
        <f>I82+27</f>
        <v>45492</v>
      </c>
      <c r="K82" s="3645">
        <f>I82+32</f>
        <v>45497</v>
      </c>
      <c r="L82" s="3646">
        <f>I82+36</f>
        <v>45501</v>
      </c>
    </row>
    <row r="83" spans="1:12" s="210" customFormat="1" ht="16.350000000000001" customHeight="1" thickTop="1" thickBot="1">
      <c r="A83" s="1614"/>
      <c r="B83" s="1997"/>
      <c r="C83" s="3647" t="s">
        <v>2078</v>
      </c>
      <c r="D83" s="3648" t="s">
        <v>4495</v>
      </c>
      <c r="E83" s="3648">
        <v>45456</v>
      </c>
      <c r="F83" s="3649">
        <v>45464</v>
      </c>
      <c r="G83" s="1638" t="s">
        <v>5702</v>
      </c>
      <c r="H83" s="1425"/>
      <c r="I83" s="1426"/>
      <c r="J83" s="1424"/>
      <c r="K83" s="1424"/>
      <c r="L83" s="1427"/>
    </row>
    <row r="84" spans="1:12" s="210" customFormat="1" ht="16.350000000000001" customHeight="1" thickTop="1">
      <c r="A84" s="1614"/>
      <c r="B84" s="1997"/>
      <c r="C84" s="3578"/>
      <c r="D84" s="1633"/>
      <c r="E84" s="1633"/>
      <c r="F84" s="3023"/>
      <c r="G84" s="2220" t="s">
        <v>5942</v>
      </c>
      <c r="H84" s="1421" t="s">
        <v>4939</v>
      </c>
      <c r="I84" s="1422">
        <v>45472</v>
      </c>
      <c r="J84" s="1492">
        <f>I84+27</f>
        <v>45499</v>
      </c>
      <c r="K84" s="1419">
        <f>I84+32</f>
        <v>45504</v>
      </c>
      <c r="L84" s="1423">
        <f>I84+36</f>
        <v>45508</v>
      </c>
    </row>
    <row r="85" spans="1:12" s="210" customFormat="1" ht="16.350000000000001" customHeight="1" thickBot="1">
      <c r="A85" s="1614"/>
      <c r="B85" s="1997"/>
      <c r="C85" s="3579"/>
      <c r="D85" s="1634"/>
      <c r="E85" s="1634"/>
      <c r="F85" s="2763"/>
      <c r="G85" s="1638" t="s">
        <v>5705</v>
      </c>
      <c r="H85" s="1425"/>
      <c r="I85" s="1426"/>
      <c r="J85" s="1424"/>
      <c r="K85" s="1424"/>
      <c r="L85" s="1427"/>
    </row>
    <row r="86" spans="1:12" s="210" customFormat="1" ht="16.350000000000001" customHeight="1" thickTop="1">
      <c r="A86" s="1614"/>
      <c r="B86" s="1997"/>
      <c r="C86" s="3578" t="s">
        <v>5954</v>
      </c>
      <c r="D86" s="1633" t="s">
        <v>4498</v>
      </c>
      <c r="E86" s="1633">
        <v>45460</v>
      </c>
      <c r="F86" s="3023">
        <f>E86+13</f>
        <v>45473</v>
      </c>
      <c r="G86" s="2220" t="s">
        <v>5962</v>
      </c>
      <c r="H86" s="1421" t="s">
        <v>4941</v>
      </c>
      <c r="I86" s="1422">
        <v>45479</v>
      </c>
      <c r="J86" s="1492">
        <f>I86+27</f>
        <v>45506</v>
      </c>
      <c r="K86" s="1419">
        <f>I86+32</f>
        <v>45511</v>
      </c>
      <c r="L86" s="1423">
        <f>I86+36</f>
        <v>45515</v>
      </c>
    </row>
    <row r="87" spans="1:12" s="210" customFormat="1" ht="16.350000000000001" customHeight="1" thickBot="1">
      <c r="A87" s="1614"/>
      <c r="B87" s="1997"/>
      <c r="C87" s="3691" t="s">
        <v>2183</v>
      </c>
      <c r="D87" s="3692" t="s">
        <v>4501</v>
      </c>
      <c r="E87" s="3692">
        <v>45467</v>
      </c>
      <c r="F87" s="3693">
        <f>E87+13</f>
        <v>45480</v>
      </c>
      <c r="G87" s="1638" t="s">
        <v>5707</v>
      </c>
      <c r="H87" s="1425"/>
      <c r="I87" s="1426"/>
      <c r="J87" s="1424"/>
      <c r="K87" s="1424"/>
      <c r="L87" s="1427"/>
    </row>
    <row r="88" spans="1:12" s="210" customFormat="1" ht="16.350000000000001" customHeight="1" thickTop="1">
      <c r="A88" s="1614"/>
      <c r="B88" s="1997"/>
      <c r="C88" s="3578" t="s">
        <v>2183</v>
      </c>
      <c r="D88" s="1633" t="s">
        <v>4501</v>
      </c>
      <c r="E88" s="1633">
        <v>45467</v>
      </c>
      <c r="F88" s="3023">
        <f>E88+11</f>
        <v>45478</v>
      </c>
      <c r="G88" s="2220" t="s">
        <v>4592</v>
      </c>
      <c r="H88" s="1421" t="s">
        <v>4943</v>
      </c>
      <c r="I88" s="1422">
        <v>45486</v>
      </c>
      <c r="J88" s="1492">
        <f>I88+27</f>
        <v>45513</v>
      </c>
      <c r="K88" s="1419">
        <f>I88+32</f>
        <v>45518</v>
      </c>
      <c r="L88" s="1423">
        <f>I88+36</f>
        <v>45522</v>
      </c>
    </row>
    <row r="89" spans="1:12" s="210" customFormat="1" ht="16.350000000000001" customHeight="1" thickBot="1">
      <c r="A89" s="1614"/>
      <c r="B89" s="1997"/>
      <c r="C89" s="3694" t="s">
        <v>1426</v>
      </c>
      <c r="D89" s="1634" t="s">
        <v>4504</v>
      </c>
      <c r="E89" s="1634">
        <v>45469</v>
      </c>
      <c r="F89" s="2763">
        <f>E89+11</f>
        <v>45480</v>
      </c>
      <c r="G89" s="1638" t="s">
        <v>5710</v>
      </c>
      <c r="H89" s="1425"/>
      <c r="I89" s="1426"/>
      <c r="J89" s="1424"/>
      <c r="K89" s="1424"/>
      <c r="L89" s="1427"/>
    </row>
    <row r="90" spans="1:12" s="210" customFormat="1" ht="16.350000000000001" customHeight="1" thickTop="1">
      <c r="A90" s="1614"/>
      <c r="B90" s="1997"/>
      <c r="C90" s="3578" t="s">
        <v>2119</v>
      </c>
      <c r="D90" s="1633" t="s">
        <v>4506</v>
      </c>
      <c r="E90" s="1633">
        <v>45476</v>
      </c>
      <c r="F90" s="3023">
        <f>E90+11</f>
        <v>45487</v>
      </c>
      <c r="G90" s="2220" t="s">
        <v>5011</v>
      </c>
      <c r="H90" s="1421" t="s">
        <v>4945</v>
      </c>
      <c r="I90" s="1422">
        <v>45493</v>
      </c>
      <c r="J90" s="1492">
        <f>I90+27</f>
        <v>45520</v>
      </c>
      <c r="K90" s="1419">
        <f>I90+32</f>
        <v>45525</v>
      </c>
      <c r="L90" s="1423">
        <f>I90+36</f>
        <v>45529</v>
      </c>
    </row>
    <row r="91" spans="1:12" s="210" customFormat="1" ht="16.350000000000001" customHeight="1" thickBot="1">
      <c r="A91" s="1614"/>
      <c r="B91" s="1997"/>
      <c r="C91" s="3579"/>
      <c r="D91" s="1634"/>
      <c r="E91" s="1634"/>
      <c r="F91" s="2763"/>
      <c r="G91" s="1638" t="s">
        <v>5713</v>
      </c>
      <c r="H91" s="1425"/>
      <c r="I91" s="1426"/>
      <c r="J91" s="1424"/>
      <c r="K91" s="1424"/>
      <c r="L91" s="1427"/>
    </row>
    <row r="92" spans="1:12" s="210" customFormat="1" ht="16.350000000000001" customHeight="1" thickTop="1">
      <c r="A92" s="1614"/>
      <c r="B92" s="1997"/>
      <c r="C92" s="3578" t="s">
        <v>4338</v>
      </c>
      <c r="D92" s="1633" t="s">
        <v>4355</v>
      </c>
      <c r="E92" s="1633">
        <v>45483</v>
      </c>
      <c r="F92" s="3023">
        <f>E92+11</f>
        <v>45494</v>
      </c>
      <c r="G92" s="2220" t="s">
        <v>3918</v>
      </c>
      <c r="H92" s="1421" t="s">
        <v>4947</v>
      </c>
      <c r="I92" s="1422">
        <v>45500</v>
      </c>
      <c r="J92" s="1492">
        <f>I92+27</f>
        <v>45527</v>
      </c>
      <c r="K92" s="1419">
        <f>I92+32</f>
        <v>45532</v>
      </c>
      <c r="L92" s="1423">
        <f>I92+36</f>
        <v>45536</v>
      </c>
    </row>
    <row r="93" spans="1:12" s="210" customFormat="1" ht="16.350000000000001" customHeight="1" thickBot="1">
      <c r="A93" s="1614"/>
      <c r="B93" s="1997"/>
      <c r="C93" s="3579"/>
      <c r="D93" s="1634"/>
      <c r="E93" s="1634"/>
      <c r="F93" s="2763"/>
      <c r="G93" s="1638" t="s">
        <v>5716</v>
      </c>
      <c r="H93" s="1425"/>
      <c r="I93" s="1426"/>
      <c r="J93" s="1424"/>
      <c r="K93" s="1424"/>
      <c r="L93" s="1427"/>
    </row>
    <row r="94" spans="1:12" s="210" customFormat="1" ht="16.350000000000001" customHeight="1" thickTop="1">
      <c r="A94" s="1614"/>
      <c r="B94" s="1997"/>
      <c r="C94" s="3578" t="s">
        <v>4491</v>
      </c>
      <c r="D94" s="1633" t="s">
        <v>4511</v>
      </c>
      <c r="E94" s="1633">
        <v>45490</v>
      </c>
      <c r="F94" s="3023">
        <f>E94+11</f>
        <v>45501</v>
      </c>
      <c r="G94" s="2220" t="s">
        <v>3904</v>
      </c>
      <c r="H94" s="1421" t="s">
        <v>5963</v>
      </c>
      <c r="I94" s="1422">
        <v>45507</v>
      </c>
      <c r="J94" s="1492">
        <f>I94+27</f>
        <v>45534</v>
      </c>
      <c r="K94" s="1419">
        <f>I94+32</f>
        <v>45539</v>
      </c>
      <c r="L94" s="1423">
        <f>I94+36</f>
        <v>45543</v>
      </c>
    </row>
    <row r="95" spans="1:12" s="210" customFormat="1" ht="16.350000000000001" customHeight="1" thickBot="1">
      <c r="A95" s="1614"/>
      <c r="B95" s="1997"/>
      <c r="C95" s="3579"/>
      <c r="D95" s="1634"/>
      <c r="E95" s="1634"/>
      <c r="F95" s="2763"/>
      <c r="G95" s="1638" t="s">
        <v>5718</v>
      </c>
      <c r="H95" s="1425"/>
      <c r="I95" s="1426"/>
      <c r="J95" s="1424"/>
      <c r="K95" s="1424"/>
      <c r="L95" s="1427"/>
    </row>
    <row r="96" spans="1:12" s="210" customFormat="1" ht="16.350000000000001" customHeight="1" thickTop="1">
      <c r="A96" s="1614"/>
      <c r="B96" s="1997"/>
      <c r="C96" s="3578" t="s">
        <v>2078</v>
      </c>
      <c r="D96" s="1633" t="s">
        <v>4513</v>
      </c>
      <c r="E96" s="1633">
        <f>E94+7</f>
        <v>45497</v>
      </c>
      <c r="F96" s="3023">
        <f>E96+11</f>
        <v>45508</v>
      </c>
      <c r="G96" s="2220" t="s">
        <v>5757</v>
      </c>
      <c r="H96" s="1421" t="s">
        <v>5964</v>
      </c>
      <c r="I96" s="1422">
        <v>45514</v>
      </c>
      <c r="J96" s="1492">
        <f>I96+27</f>
        <v>45541</v>
      </c>
      <c r="K96" s="1419">
        <f>I96+32</f>
        <v>45546</v>
      </c>
      <c r="L96" s="1423">
        <f>I96+36</f>
        <v>45550</v>
      </c>
    </row>
    <row r="97" spans="1:13" s="210" customFormat="1" ht="16.350000000000001" customHeight="1" thickBot="1">
      <c r="A97" s="1614"/>
      <c r="B97" s="1997"/>
      <c r="C97" s="3579"/>
      <c r="D97" s="1634"/>
      <c r="E97" s="1634"/>
      <c r="F97" s="2763"/>
      <c r="G97" s="1638" t="s">
        <v>5720</v>
      </c>
      <c r="H97" s="1425"/>
      <c r="I97" s="1426"/>
      <c r="J97" s="1424"/>
      <c r="K97" s="1424"/>
      <c r="L97" s="1427"/>
    </row>
    <row r="98" spans="1:13" s="210" customFormat="1" ht="16.350000000000001" customHeight="1" thickTop="1">
      <c r="A98" s="1614"/>
      <c r="B98" s="1997"/>
      <c r="C98" s="3578" t="s">
        <v>2155</v>
      </c>
      <c r="D98" s="1633" t="s">
        <v>4515</v>
      </c>
      <c r="E98" s="1633">
        <f>E96+7</f>
        <v>45504</v>
      </c>
      <c r="F98" s="3023">
        <f>E98+11</f>
        <v>45515</v>
      </c>
      <c r="G98" s="2220" t="s">
        <v>5965</v>
      </c>
      <c r="H98" s="1421" t="s">
        <v>4952</v>
      </c>
      <c r="I98" s="1422">
        <v>45521</v>
      </c>
      <c r="J98" s="1492">
        <f>I98+27</f>
        <v>45548</v>
      </c>
      <c r="K98" s="1419">
        <f>I98+32</f>
        <v>45553</v>
      </c>
      <c r="L98" s="1423">
        <f>I98+36</f>
        <v>45557</v>
      </c>
    </row>
    <row r="99" spans="1:13" s="210" customFormat="1" ht="16.350000000000001" customHeight="1" thickBot="1">
      <c r="A99" s="1614"/>
      <c r="B99" s="1997"/>
      <c r="C99" s="3579"/>
      <c r="D99" s="1634"/>
      <c r="E99" s="1634"/>
      <c r="F99" s="2763"/>
      <c r="G99" s="1638" t="s">
        <v>5723</v>
      </c>
      <c r="H99" s="1425"/>
      <c r="I99" s="1426"/>
      <c r="J99" s="1424"/>
      <c r="K99" s="1424"/>
      <c r="L99" s="1427"/>
    </row>
    <row r="100" spans="1:13" s="210" customFormat="1" ht="16.350000000000001" customHeight="1" thickTop="1">
      <c r="A100" s="1614"/>
      <c r="B100" s="1997"/>
      <c r="C100" s="3578" t="s">
        <v>2183</v>
      </c>
      <c r="D100" s="1633" t="s">
        <v>4517</v>
      </c>
      <c r="E100" s="1633">
        <f>E98+7</f>
        <v>45511</v>
      </c>
      <c r="F100" s="3023">
        <f>E100+11</f>
        <v>45522</v>
      </c>
      <c r="G100" s="2220" t="s">
        <v>4547</v>
      </c>
      <c r="H100" s="1421" t="s">
        <v>4953</v>
      </c>
      <c r="I100" s="1422">
        <v>45528</v>
      </c>
      <c r="J100" s="1492">
        <f>I100+27</f>
        <v>45555</v>
      </c>
      <c r="K100" s="1419">
        <f>I100+32</f>
        <v>45560</v>
      </c>
      <c r="L100" s="1423">
        <f>I100+36</f>
        <v>45564</v>
      </c>
    </row>
    <row r="101" spans="1:13" s="210" customFormat="1" ht="16.350000000000001" customHeight="1" thickBot="1">
      <c r="A101" s="1614"/>
      <c r="B101" s="1997"/>
      <c r="C101" s="3579"/>
      <c r="D101" s="1634"/>
      <c r="E101" s="1634"/>
      <c r="F101" s="2763"/>
      <c r="G101" s="1638" t="s">
        <v>5726</v>
      </c>
      <c r="H101" s="1425"/>
      <c r="I101" s="1426"/>
      <c r="J101" s="1424"/>
      <c r="K101" s="1424"/>
      <c r="L101" s="1427"/>
    </row>
    <row r="102" spans="1:13" s="210" customFormat="1" ht="16.350000000000001" customHeight="1" thickTop="1">
      <c r="A102" s="1614"/>
      <c r="B102" s="1997"/>
      <c r="C102" s="3578" t="s">
        <v>2119</v>
      </c>
      <c r="D102" s="1633" t="s">
        <v>4519</v>
      </c>
      <c r="E102" s="1633">
        <f>E100+7</f>
        <v>45518</v>
      </c>
      <c r="F102" s="3023">
        <f>E102+11</f>
        <v>45529</v>
      </c>
      <c r="G102" s="2220" t="s">
        <v>5960</v>
      </c>
      <c r="H102" s="1421" t="s">
        <v>5966</v>
      </c>
      <c r="I102" s="1422">
        <v>45535</v>
      </c>
      <c r="J102" s="1492">
        <f>I102+27</f>
        <v>45562</v>
      </c>
      <c r="K102" s="1419">
        <f>I102+32</f>
        <v>45567</v>
      </c>
      <c r="L102" s="1423">
        <f>I102+36</f>
        <v>45571</v>
      </c>
    </row>
    <row r="103" spans="1:13" s="210" customFormat="1" ht="16.350000000000001" customHeight="1" thickBot="1">
      <c r="A103" s="1614"/>
      <c r="B103" s="1997"/>
      <c r="C103" s="3579"/>
      <c r="D103" s="1634"/>
      <c r="E103" s="1634"/>
      <c r="F103" s="2763"/>
      <c r="G103" s="1638" t="s">
        <v>5729</v>
      </c>
      <c r="H103" s="1425"/>
      <c r="I103" s="1426"/>
      <c r="J103" s="1424"/>
      <c r="K103" s="1424"/>
      <c r="L103" s="1427"/>
    </row>
    <row r="104" spans="1:13" s="210" customFormat="1" ht="16.350000000000001" customHeight="1" thickTop="1">
      <c r="A104" s="1614"/>
      <c r="B104" s="1997"/>
      <c r="C104" s="3701" t="s">
        <v>1426</v>
      </c>
      <c r="D104" s="1633" t="s">
        <v>4521</v>
      </c>
      <c r="E104" s="1633">
        <f>E102+7</f>
        <v>45525</v>
      </c>
      <c r="F104" s="3023">
        <f>E104+11</f>
        <v>45536</v>
      </c>
      <c r="G104" s="2220" t="s">
        <v>5959</v>
      </c>
      <c r="H104" s="1421" t="s">
        <v>4955</v>
      </c>
      <c r="I104" s="1422">
        <v>45542</v>
      </c>
      <c r="J104" s="1492">
        <f>I104+27</f>
        <v>45569</v>
      </c>
      <c r="K104" s="1419">
        <f>I104+32</f>
        <v>45574</v>
      </c>
      <c r="L104" s="1423">
        <f>I104+36</f>
        <v>45578</v>
      </c>
    </row>
    <row r="105" spans="1:13" s="210" customFormat="1" ht="16.350000000000001" customHeight="1" thickBot="1">
      <c r="A105" s="1614"/>
      <c r="B105" s="1997"/>
      <c r="C105" s="3579"/>
      <c r="D105" s="1634"/>
      <c r="E105" s="1634"/>
      <c r="F105" s="2763"/>
      <c r="G105" s="1638" t="s">
        <v>5731</v>
      </c>
      <c r="H105" s="1425"/>
      <c r="I105" s="1426"/>
      <c r="J105" s="1424"/>
      <c r="K105" s="1424"/>
      <c r="L105" s="1427"/>
    </row>
    <row r="106" spans="1:13" s="210" customFormat="1" thickTop="1">
      <c r="A106" s="1614"/>
      <c r="B106" s="1996"/>
      <c r="C106" s="234" t="s">
        <v>2215</v>
      </c>
      <c r="D106" s="233"/>
      <c r="E106" s="227"/>
      <c r="F106" s="227"/>
      <c r="G106" s="227"/>
      <c r="H106" s="227"/>
      <c r="M106" s="140"/>
    </row>
    <row r="107" spans="1:13" s="210" customFormat="1" ht="17.25" customHeight="1">
      <c r="B107" s="1996"/>
      <c r="C107" s="234"/>
      <c r="D107" s="233"/>
      <c r="E107" s="227"/>
      <c r="F107" s="227"/>
      <c r="G107" s="227"/>
      <c r="H107" s="227"/>
      <c r="M107" s="140"/>
    </row>
    <row r="108" spans="1:13" s="210" customFormat="1" ht="12">
      <c r="B108" s="1996"/>
      <c r="D108" s="233"/>
      <c r="E108" s="227"/>
      <c r="F108" s="227"/>
      <c r="G108" s="227"/>
      <c r="H108" s="227"/>
      <c r="M108" s="140"/>
    </row>
    <row r="109" spans="1:13" s="237" customFormat="1" ht="17.25" customHeight="1">
      <c r="B109" s="1996"/>
      <c r="C109" s="236" t="s">
        <v>1890</v>
      </c>
      <c r="D109" s="235"/>
      <c r="E109" s="235"/>
      <c r="F109" s="239"/>
      <c r="G109" s="235" t="s">
        <v>1928</v>
      </c>
      <c r="H109" s="235"/>
      <c r="I109" s="235"/>
      <c r="J109" s="235"/>
      <c r="K109" s="235" t="s">
        <v>1952</v>
      </c>
      <c r="L109" s="235"/>
      <c r="M109" s="235"/>
    </row>
    <row r="110" spans="1:13" s="237" customFormat="1" ht="12">
      <c r="B110" s="1996"/>
      <c r="C110" s="138" t="s">
        <v>1891</v>
      </c>
      <c r="D110" s="140"/>
      <c r="E110" s="212" t="s">
        <v>2217</v>
      </c>
      <c r="F110" s="235"/>
      <c r="G110" s="140" t="s">
        <v>1929</v>
      </c>
      <c r="H110" s="140"/>
      <c r="I110" s="212" t="s">
        <v>1930</v>
      </c>
      <c r="J110" s="140"/>
      <c r="K110" s="140" t="s">
        <v>1954</v>
      </c>
      <c r="L110" s="140"/>
      <c r="M110" s="212" t="s">
        <v>1955</v>
      </c>
    </row>
    <row r="111" spans="1:13" s="210" customFormat="1" ht="12">
      <c r="B111" s="1996"/>
      <c r="C111" s="211"/>
      <c r="D111" s="233"/>
      <c r="E111" s="227"/>
      <c r="F111" s="227"/>
      <c r="G111" s="227"/>
      <c r="H111" s="227"/>
      <c r="M111" s="140"/>
    </row>
    <row r="112" spans="1:13" s="140" customFormat="1" ht="12">
      <c r="B112" s="2462"/>
      <c r="C112" s="224" t="str">
        <f>HOME!A$566</f>
        <v>ZANT CHONG</v>
      </c>
      <c r="D112" s="224" t="str">
        <f>HOME!B$566</f>
        <v>6011 2429</v>
      </c>
      <c r="E112" s="2460" t="str">
        <f>HOME!C$566</f>
        <v>zant.chong@msc.com</v>
      </c>
      <c r="F112" s="219"/>
      <c r="G112" s="224" t="str">
        <f>HOME!A$583</f>
        <v>ROBERT CHIA</v>
      </c>
      <c r="H112" s="224" t="str">
        <f>HOME!B$583</f>
        <v>6011 0564</v>
      </c>
      <c r="I112" s="2460" t="str">
        <f>HOME!C$583</f>
        <v>robert.chia@msc.com</v>
      </c>
      <c r="J112" s="219"/>
      <c r="K112" s="224" t="str">
        <f>HOME!A$598</f>
        <v>RAYNAR ANG</v>
      </c>
      <c r="L112" s="224" t="str">
        <f>HOME!B$598</f>
        <v>6011 2358</v>
      </c>
      <c r="M112" s="2460" t="str">
        <f>HOME!C$598</f>
        <v>raynar.ang@msc.com</v>
      </c>
    </row>
    <row r="113" spans="2:13" s="140" customFormat="1" ht="12">
      <c r="B113" s="2462"/>
      <c r="C113" s="224" t="str">
        <f>HOME!A$567</f>
        <v>PHOEBE HUANG</v>
      </c>
      <c r="D113" s="224" t="str">
        <f>HOME!B$567</f>
        <v>6011 0562</v>
      </c>
      <c r="E113" s="2460" t="str">
        <f>HOME!C$567</f>
        <v>phoebe.huang@msc.com</v>
      </c>
      <c r="F113" s="219"/>
      <c r="G113" s="224" t="str">
        <f>HOME!A$584</f>
        <v>S. Y. LIEW</v>
      </c>
      <c r="H113" s="224" t="str">
        <f>HOME!B$584</f>
        <v>6011 2348</v>
      </c>
      <c r="I113" s="2460" t="str">
        <f>HOME!C$584</f>
        <v>seoyi.liew@msc.com</v>
      </c>
      <c r="J113" s="219"/>
      <c r="K113" s="224" t="str">
        <f>HOME!A$599</f>
        <v>KAI SIANG</v>
      </c>
      <c r="L113" s="224" t="str">
        <f>HOME!B$599</f>
        <v>6011 2356</v>
      </c>
      <c r="M113" s="2460" t="str">
        <f>HOME!C$599</f>
        <v>kaisiang.lim@msc.com</v>
      </c>
    </row>
    <row r="114" spans="2:13" s="140" customFormat="1" ht="12">
      <c r="B114" s="2462"/>
      <c r="C114" s="224" t="str">
        <f>HOME!A$568</f>
        <v>SHERWIN LIM</v>
      </c>
      <c r="D114" s="224" t="str">
        <f>HOME!B$568</f>
        <v>6011 2395</v>
      </c>
      <c r="E114" s="2460" t="str">
        <f>HOME!C$568</f>
        <v>sherwin.lim@msc.com</v>
      </c>
      <c r="F114" s="219"/>
      <c r="G114" s="224" t="str">
        <f>HOME!A$585</f>
        <v>SHARON KOH</v>
      </c>
      <c r="H114" s="224" t="str">
        <f>HOME!B$585</f>
        <v>6011 2349</v>
      </c>
      <c r="I114" s="2460" t="str">
        <f>HOME!C$585</f>
        <v>sharon.koh@msc.com</v>
      </c>
      <c r="J114" s="219"/>
      <c r="K114" s="224" t="str">
        <f>HOME!A$600</f>
        <v>DEWI</v>
      </c>
      <c r="L114" s="224" t="str">
        <f>HOME!B$600</f>
        <v>6011 2354</v>
      </c>
      <c r="M114" s="2460" t="str">
        <f>HOME!C$600</f>
        <v>dewi.ratnah@msc.com</v>
      </c>
    </row>
    <row r="115" spans="2:13" s="140" customFormat="1" ht="12">
      <c r="B115" s="2462"/>
      <c r="C115" s="224" t="str">
        <f>HOME!A$569</f>
        <v>NATALIE LEW</v>
      </c>
      <c r="D115" s="224" t="str">
        <f>HOME!B$569</f>
        <v>6011 2399</v>
      </c>
      <c r="E115" s="2460" t="str">
        <f>HOME!C$569</f>
        <v>natalie.lew@msc.com</v>
      </c>
      <c r="F115" s="219"/>
      <c r="G115" s="224" t="str">
        <f>HOME!A$586</f>
        <v>ANGELIA LAU</v>
      </c>
      <c r="H115" s="224" t="str">
        <f>HOME!B$586</f>
        <v>6011 2346</v>
      </c>
      <c r="I115" s="2460" t="str">
        <f>HOME!C$586</f>
        <v>angelia.lau@msc.com</v>
      </c>
      <c r="J115" s="219"/>
      <c r="K115" s="224" t="str">
        <f>HOME!A$601</f>
        <v>YU TING</v>
      </c>
      <c r="L115" s="224" t="str">
        <f>HOME!B$601</f>
        <v>6011 2359</v>
      </c>
      <c r="M115" s="2460" t="str">
        <f>HOME!C$601</f>
        <v>yuting.luo@msc.com</v>
      </c>
    </row>
    <row r="116" spans="2:13" s="140" customFormat="1" ht="12">
      <c r="B116" s="2462"/>
      <c r="C116" s="224" t="str">
        <f>HOME!A$570</f>
        <v xml:space="preserve">LIM LEE HLI </v>
      </c>
      <c r="D116" s="224" t="str">
        <f>HOME!B$570</f>
        <v>6011 2352</v>
      </c>
      <c r="E116" s="2460" t="str">
        <f>HOME!C$570</f>
        <v>leehli.lim@msc.com</v>
      </c>
      <c r="F116" s="219"/>
      <c r="G116" s="224" t="str">
        <f>HOME!A$587</f>
        <v>NOOR AFNINDAH</v>
      </c>
      <c r="H116" s="224" t="str">
        <f>HOME!B$587</f>
        <v>6011 2347</v>
      </c>
      <c r="I116" s="2460" t="str">
        <f>HOME!C$587</f>
        <v>noor.afnindah@msc.com</v>
      </c>
      <c r="J116" s="219"/>
      <c r="K116" s="224" t="str">
        <f>HOME!A$602</f>
        <v>-</v>
      </c>
      <c r="L116" s="224" t="str">
        <f>HOME!B$602</f>
        <v>6011 0567</v>
      </c>
      <c r="M116" s="2460" t="str">
        <f>HOME!C$602</f>
        <v>-</v>
      </c>
    </row>
    <row r="117" spans="2:13" s="140" customFormat="1" ht="12">
      <c r="B117" s="2462"/>
      <c r="C117" s="224" t="str">
        <f>HOME!A$571</f>
        <v>LIM AI PHEN</v>
      </c>
      <c r="D117" s="224" t="str">
        <f>HOME!B$571</f>
        <v>6011 9646</v>
      </c>
      <c r="E117" s="2460" t="str">
        <f>HOME!C$571</f>
        <v>aiphen.lim@msc.com</v>
      </c>
      <c r="F117" s="219"/>
      <c r="G117" s="224" t="str">
        <f>HOME!A$588</f>
        <v>NG CHING WEI</v>
      </c>
      <c r="H117" s="224" t="str">
        <f>HOME!B$588</f>
        <v>6011 2404</v>
      </c>
      <c r="I117" s="2460" t="str">
        <f>HOME!C$588</f>
        <v>chingwei.ng@msc.com</v>
      </c>
      <c r="J117" s="219"/>
      <c r="K117" s="224" t="str">
        <f>HOME!A$603</f>
        <v>SHAN SHAN</v>
      </c>
      <c r="L117" s="224" t="str">
        <f>HOME!B$603</f>
        <v>6011 2353</v>
      </c>
      <c r="M117" s="2460" t="str">
        <f>HOME!C$603</f>
        <v>shanshan.chin@msc.com</v>
      </c>
    </row>
    <row r="118" spans="2:13" s="140" customFormat="1" ht="12">
      <c r="B118" s="2462"/>
      <c r="C118" s="224" t="str">
        <f>HOME!A$572</f>
        <v>DARIUS ONG</v>
      </c>
      <c r="D118" s="224" t="str">
        <f>HOME!B$572</f>
        <v>6011 2396</v>
      </c>
      <c r="E118" s="2460" t="str">
        <f>HOME!C$572</f>
        <v>darius.ong@msc.com</v>
      </c>
      <c r="F118" s="219"/>
      <c r="G118" s="224">
        <f>HOME!A$589</f>
        <v>0</v>
      </c>
      <c r="H118" s="224">
        <f>HOME!B$589</f>
        <v>0</v>
      </c>
      <c r="I118" s="2460">
        <f>HOME!C$589</f>
        <v>0</v>
      </c>
      <c r="J118" s="219"/>
      <c r="K118" s="224" t="str">
        <f>HOME!A$604</f>
        <v>EUNICE</v>
      </c>
      <c r="L118" s="224" t="str">
        <f>HOME!B$604</f>
        <v>6011 2355</v>
      </c>
      <c r="M118" s="2460" t="str">
        <f>HOME!C$604</f>
        <v>eunice.chan@msc.com</v>
      </c>
    </row>
    <row r="119" spans="2:13" s="140" customFormat="1" ht="12">
      <c r="B119" s="2462"/>
      <c r="C119" s="224" t="str">
        <f>HOME!A$573</f>
        <v>LAWRENCE ANG (CROSS-TRADE)</v>
      </c>
      <c r="D119" s="224" t="str">
        <f>HOME!B$573</f>
        <v>6011 2400</v>
      </c>
      <c r="E119" s="2460" t="str">
        <f>HOME!C$573</f>
        <v>lawrence.ang@msc.com</v>
      </c>
      <c r="F119" s="219"/>
      <c r="G119" s="224" t="str">
        <f>HOME!A$590</f>
        <v>.</v>
      </c>
      <c r="H119" s="224" t="str">
        <f>HOME!B$590</f>
        <v>.</v>
      </c>
      <c r="I119" s="2460" t="str">
        <f>HOME!C$590</f>
        <v>.</v>
      </c>
      <c r="J119" s="219"/>
      <c r="K119" s="224" t="str">
        <f>HOME!A$605</f>
        <v>HAZEL</v>
      </c>
      <c r="L119" s="224" t="str">
        <f>HOME!B$605</f>
        <v>6011 2435</v>
      </c>
      <c r="M119" s="2460" t="str">
        <f>HOME!C$605</f>
        <v>hazel.toh@msc.com</v>
      </c>
    </row>
    <row r="120" spans="2:13" s="140" customFormat="1" ht="12">
      <c r="B120" s="2462"/>
      <c r="C120" s="224" t="str">
        <f>HOME!A574</f>
        <v>ASHTON YAN</v>
      </c>
      <c r="D120" s="224" t="str">
        <f>HOME!B574</f>
        <v>6011 2398</v>
      </c>
      <c r="E120" s="2460" t="str">
        <f>HOME!C574</f>
        <v>ashton.yan@msc.com</v>
      </c>
      <c r="H120" s="2461"/>
      <c r="I120" s="212"/>
      <c r="K120" s="1347"/>
    </row>
    <row r="121" spans="2:13" s="237" customFormat="1" ht="12">
      <c r="B121" s="1996"/>
      <c r="C121" s="224" t="str">
        <f>HOME!A575</f>
        <v>JUN YUAN (IMP)</v>
      </c>
      <c r="D121" s="224" t="str">
        <f>HOME!B575</f>
        <v>6011 2402</v>
      </c>
      <c r="E121" s="2460" t="str">
        <f>HOME!C575</f>
        <v>junyuan.kwa@msc.com</v>
      </c>
      <c r="H121" s="238"/>
      <c r="I121" s="212"/>
    </row>
    <row r="122" spans="2:13" s="237" customFormat="1" ht="12">
      <c r="B122" s="1996"/>
      <c r="C122" s="224" t="str">
        <f>HOME!A576</f>
        <v>KARTHI</v>
      </c>
      <c r="D122" s="224" t="str">
        <f>HOME!B576</f>
        <v>6011 2397</v>
      </c>
      <c r="E122" s="2460" t="str">
        <f>HOME!C576</f>
        <v>karthigayan.velu@msc.com</v>
      </c>
      <c r="H122" s="238"/>
      <c r="I122" s="238"/>
      <c r="J122" s="212"/>
    </row>
    <row r="123" spans="2:13" s="237" customFormat="1" ht="12">
      <c r="C123" s="224">
        <f>HOME!A577</f>
        <v>0</v>
      </c>
      <c r="D123" s="224">
        <f>HOME!B577</f>
        <v>0</v>
      </c>
      <c r="E123" s="2460">
        <f>HOME!C577</f>
        <v>0</v>
      </c>
    </row>
    <row r="124" spans="2:13">
      <c r="C124" s="224" t="str">
        <f>HOME!A578</f>
        <v xml:space="preserve">MAIN LINE  </v>
      </c>
      <c r="D124" s="224" t="str">
        <f>HOME!B578</f>
        <v>6011 2424</v>
      </c>
      <c r="E124" s="2460">
        <f>HOME!C578</f>
        <v>0</v>
      </c>
    </row>
    <row r="125" spans="2:13">
      <c r="C125" s="224">
        <f>HOME!A579</f>
        <v>0</v>
      </c>
      <c r="D125" s="224">
        <f>HOME!B579</f>
        <v>0</v>
      </c>
      <c r="E125" s="2460">
        <f>HOME!C579</f>
        <v>0</v>
      </c>
    </row>
  </sheetData>
  <customSheetViews>
    <customSheetView guid="{25211047-2AA7-431D-8637-AA6183637E8E}" scale="85" fitToPage="1" hiddenRows="1" topLeftCell="A37">
      <selection activeCell="G57" sqref="G57"/>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5" fitToPage="1" hiddenRows="1" topLeftCell="A37">
      <selection activeCell="G57" sqref="G57"/>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fitToPage="1" hiddenRows="1">
      <selection activeCell="H4" sqref="H4"/>
      <pageMargins left="0" right="0" top="0" bottom="0" header="0" footer="0"/>
      <pageSetup paperSize="9" scale="65" orientation="landscape" r:id="rId3"/>
      <headerFooter>
        <oddFooter>&amp;RLast update : &amp;D    &amp;T&amp;L&amp;1#&amp;"Calibri"&amp;10 Sensitivity: Internal</oddFooter>
      </headerFooter>
    </customSheetView>
    <customSheetView guid="{999D0099-E3FC-46FC-839A-D58F693EE82E}" fitToPage="1" hiddenRows="1">
      <selection activeCell="G26" sqref="G26"/>
      <pageMargins left="0" right="0" top="0" bottom="0" header="0" footer="0"/>
      <pageSetup paperSize="9" scale="65" orientation="landscape" r:id="rId4"/>
      <headerFooter>
        <oddFooter>&amp;RLast update : &amp;D    &amp;T&amp;L&amp;1#&amp;"Calibri"&amp;10 Sensitivity: Internal</oddFooter>
      </headerFooter>
    </customSheetView>
    <customSheetView guid="{9C701732-F58F-4708-A15C-976D1C40D46C}" fitToPage="1" hiddenRows="1">
      <selection activeCell="C16" sqref="C16"/>
      <pageMargins left="0" right="0" top="0" bottom="0" header="0" footer="0"/>
      <pageSetup paperSize="9" scale="62" orientation="landscape" r:id="rId5"/>
      <headerFooter>
        <oddFooter>&amp;RLast update : &amp;D    &amp;T</oddFooter>
      </headerFooter>
    </customSheetView>
    <customSheetView guid="{4207851A-A9C4-4C7F-A983-5888F88768C0}" fitToPage="1">
      <selection activeCell="K21" sqref="K21"/>
      <pageMargins left="0" right="0" top="0" bottom="0" header="0" footer="0"/>
      <pageSetup paperSize="9" scale="62" orientation="landscape" r:id="rId6"/>
      <headerFooter>
        <oddFooter>&amp;RLast update : &amp;D    &amp;T</oddFooter>
      </headerFooter>
    </customSheetView>
    <customSheetView guid="{1A9C4D40-FD7F-415B-AEEF-6F3B6F11E2D9}" fitToPage="1">
      <pageMargins left="0" right="0" top="0" bottom="0" header="0" footer="0"/>
      <pageSetup paperSize="9" scale="62" orientation="landscape" r:id="rId7"/>
      <headerFooter>
        <oddFooter>&amp;RLast update : &amp;D    &amp;T</oddFooter>
      </headerFooter>
    </customSheetView>
    <customSheetView guid="{160FD25C-1E8A-49AB-8AA3-887F1FFDB82C}" fitToPage="1" hiddenRows="1">
      <selection activeCell="N43" sqref="N43"/>
      <pageMargins left="0" right="0" top="0" bottom="0" header="0" footer="0"/>
      <pageSetup paperSize="9" scale="62"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62" orientation="landscape" r:id="rId9"/>
      <headerFooter>
        <oddFooter>&amp;RLast update : &amp;D    &amp;T</oddFooter>
      </headerFooter>
    </customSheetView>
    <customSheetView guid="{D36430BB-1304-416E-AC9B-64341E38D53B}" fitToPage="1" hiddenRows="1">
      <selection activeCell="B50" sqref="B50"/>
      <pageMargins left="0" right="0" top="0" bottom="0" header="0" footer="0"/>
      <pageSetup paperSize="9" scale="62" orientation="landscape" r:id="rId10"/>
      <headerFooter>
        <oddFooter>&amp;RLast update : &amp;D    &amp;T</oddFooter>
      </headerFooter>
    </customSheetView>
    <customSheetView guid="{A1DFBD3A-7D67-4D0B-A768-38A02D65809C}" scale="85" fitToPage="1">
      <selection activeCell="D12" sqref="D12"/>
      <pageMargins left="0" right="0" top="0" bottom="0" header="0" footer="0"/>
      <pageSetup paperSize="9" scale="63" orientation="landscape" r:id="rId11"/>
      <headerFooter>
        <oddFooter>&amp;RLast update : &amp;D    &amp;T</oddFooter>
      </headerFooter>
    </customSheetView>
    <customSheetView guid="{8F6257B3-44F8-495E-975F-715EC7CBE577}" scale="85" fitToPage="1">
      <selection activeCell="B12" sqref="B12:D12"/>
      <pageMargins left="0" right="0" top="0" bottom="0" header="0" footer="0"/>
      <pageSetup paperSize="9" scale="63" orientation="landscape" r:id="rId12"/>
      <headerFooter>
        <oddFooter>&amp;RLast update : &amp;D    &amp;T</oddFooter>
      </headerFooter>
    </customSheetView>
    <customSheetView guid="{4E666960-F75E-4DEC-AA08-CB80C5246F2D}" scale="85" showPageBreaks="1" fitToPage="1" printArea="1" topLeftCell="A19">
      <selection activeCell="H50" sqref="H50"/>
      <pageMargins left="0" right="0" top="0" bottom="0" header="0" footer="0"/>
      <pageSetup paperSize="9" scale="60" orientation="landscape" r:id="rId13"/>
      <headerFooter>
        <oddFooter>&amp;RLast update : &amp;D    &amp;T</oddFooter>
      </headerFooter>
    </customSheetView>
    <customSheetView guid="{DF664468-2591-4537-A401-E39E9401FA18}" scale="85" fitToPage="1">
      <selection activeCell="D19" sqref="D19"/>
      <pageMargins left="0" right="0" top="0" bottom="0" header="0" footer="0"/>
      <pageSetup paperSize="9" scale="63" orientation="landscape" r:id="rId14"/>
      <headerFooter>
        <oddFooter>&amp;RLast update : &amp;D    &amp;T</oddFooter>
      </headerFooter>
    </customSheetView>
    <customSheetView guid="{16EA4947-C328-4911-A966-8572790A84A9}" fitToPage="1" hiddenRows="1">
      <selection activeCell="A66" sqref="A66:XFD66"/>
      <pageMargins left="0" right="0" top="0" bottom="0" header="0" footer="0"/>
      <pageSetup paperSize="9" scale="65" orientation="landscape" r:id="rId15"/>
      <headerFooter>
        <oddFooter>&amp;RLast update : &amp;D    &amp;T&amp;L&amp;1#&amp;"Calibri"&amp;10 Sensitivity: Internal</oddFooter>
      </headerFooter>
    </customSheetView>
    <customSheetView guid="{5024D59A-F791-4B48-8A8A-90A9A8BA3CB8}" fitToPage="1" printArea="1" hiddenRows="1" topLeftCell="A24">
      <selection activeCell="A41" sqref="A41:XFD45"/>
      <pageMargins left="0" right="0" top="0" bottom="0" header="0" footer="0"/>
      <pageSetup paperSize="9" scale="65" orientation="landscape" r:id="rId16"/>
      <headerFooter>
        <oddFooter>&amp;RLast update : &amp;D    &amp;T&amp;L&amp;1#&amp;"Calibri"&amp;10 Sensitivity: Internal</oddFooter>
      </headerFooter>
    </customSheetView>
    <customSheetView guid="{834388B3-D1C0-4496-81CB-D8907F6C94B1}" fitToPage="1" printArea="1" hiddenRows="1" topLeftCell="A5">
      <selection activeCell="F61" sqref="F61"/>
      <pageMargins left="0" right="0" top="0" bottom="0" header="0" footer="0"/>
      <pageSetup paperSize="9" scale="65" orientation="landscape" r:id="rId17"/>
      <headerFooter>
        <oddFooter>&amp;RLast update : &amp;D    &amp;T&amp;L&amp;1#&amp;"Calibri"&amp;10 Sensitivity: Internal</oddFooter>
      </headerFooter>
    </customSheetView>
    <customSheetView guid="{C9B667F6-80E0-402E-8E37-77C446D41929}" scale="85" fitToPage="1" hiddenRows="1">
      <selection activeCell="F33" sqref="F33"/>
      <pageMargins left="0" right="0" top="0" bottom="0" header="0" footer="0"/>
      <pageSetup paperSize="9" scale="65" orientation="landscape" r:id="rId18"/>
      <headerFooter>
        <oddFooter>&amp;RLast update : &amp;D    &amp;T&amp;L&amp;1#&amp;"Calibri"&amp;10&amp;K000000Sensitivity: Internal</oddFooter>
      </headerFooter>
    </customSheetView>
    <customSheetView guid="{F64DF93A-0CD5-4665-A448-613906F88C7C}" scale="85" fitToPage="1" hiddenRows="1">
      <selection activeCell="B47" sqref="B47:K50"/>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5" fitToPage="1" hiddenRows="1" topLeftCell="A37">
      <selection activeCell="G57" sqref="G57"/>
      <pageMargins left="0" right="0" top="0" bottom="0" header="0" footer="0"/>
      <pageSetup paperSize="9" scale="65" orientation="landscape" r:id="rId20"/>
      <headerFooter>
        <oddFooter>&amp;RLast update : &amp;D    &amp;T&amp;L&amp;1#&amp;"Calibri"&amp;10&amp;K000000Sensitivity: Internal</oddFooter>
      </headerFooter>
    </customSheetView>
  </customSheetViews>
  <pageMargins left="0.70866141732283472" right="0.70866141732283472" top="0.74803149606299213" bottom="0.74803149606299213" header="0.31496062992125984" footer="0.31496062992125984"/>
  <pageSetup paperSize="9" scale="66" orientation="landscape" r:id="rId21"/>
  <headerFooter>
    <oddFooter>&amp;L_x000D_&amp;1#&amp;"Calibri"&amp;10&amp;K000000 Sensitivity: Internal&amp;RLast update : &amp;D    &amp;T&amp;</oddFooter>
  </headerFooter>
  <drawing r:id="rId2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00"/>
    <pageSetUpPr fitToPage="1"/>
  </sheetPr>
  <dimension ref="A1:M608"/>
  <sheetViews>
    <sheetView tabSelected="1" zoomScaleNormal="100" zoomScaleSheetLayoutView="85" workbookViewId="0">
      <pane ySplit="17" topLeftCell="A18" activePane="bottomLeft" state="frozen"/>
      <selection activeCell="D35" sqref="D35"/>
      <selection pane="bottomLeft" activeCell="B17" sqref="B17"/>
    </sheetView>
  </sheetViews>
  <sheetFormatPr defaultColWidth="9.42578125" defaultRowHeight="12.75"/>
  <cols>
    <col min="1" max="1" width="13.85546875" style="331" customWidth="1"/>
    <col min="2" max="2" width="25" style="1" customWidth="1"/>
    <col min="3" max="3" width="7.5703125" style="337" customWidth="1"/>
    <col min="4" max="4" width="17.85546875" style="2" customWidth="1"/>
    <col min="5" max="5" width="11.5703125" style="332" bestFit="1" customWidth="1"/>
    <col min="6" max="6" width="12.42578125" style="2" customWidth="1"/>
    <col min="7" max="7" width="10.5703125" style="2" customWidth="1"/>
    <col min="8" max="8" width="10.42578125" style="337" customWidth="1"/>
    <col min="9" max="10" width="21.7109375" style="332" bestFit="1" customWidth="1"/>
    <col min="11" max="11" width="35.7109375" style="336" customWidth="1"/>
    <col min="12" max="12" width="27.7109375" style="3" customWidth="1"/>
    <col min="13" max="13" width="13.42578125" style="3" customWidth="1"/>
    <col min="14" max="16384" width="9.42578125" style="3"/>
  </cols>
  <sheetData>
    <row r="1" spans="1:12" ht="32.25" customHeight="1">
      <c r="A1" s="3893" t="s">
        <v>1365</v>
      </c>
      <c r="B1" s="3893"/>
      <c r="C1" s="3893"/>
      <c r="D1" s="3893"/>
      <c r="E1" s="3893"/>
      <c r="F1" s="3893"/>
      <c r="G1" s="3893"/>
      <c r="H1" s="3893"/>
      <c r="I1" s="3893"/>
      <c r="J1" s="3893"/>
      <c r="K1" s="3893"/>
      <c r="L1" s="3893"/>
    </row>
    <row r="2" spans="1:12" ht="6.75" customHeight="1">
      <c r="B2" s="2"/>
      <c r="K2" s="3"/>
    </row>
    <row r="3" spans="1:12" ht="16.5" customHeight="1">
      <c r="A3" s="2257" t="s">
        <v>1366</v>
      </c>
      <c r="B3" s="2257"/>
      <c r="C3" s="3247"/>
      <c r="D3" s="3248"/>
      <c r="E3" s="2257"/>
      <c r="F3" s="2257"/>
      <c r="G3" s="2257"/>
      <c r="H3" s="2257"/>
      <c r="I3" s="2257"/>
      <c r="J3" s="2257"/>
      <c r="K3" s="3249"/>
    </row>
    <row r="4" spans="1:12" ht="12.75" customHeight="1">
      <c r="A4" s="333"/>
      <c r="B4" s="333"/>
      <c r="C4" s="334"/>
      <c r="D4" s="335"/>
      <c r="E4" s="333"/>
      <c r="F4" s="333"/>
      <c r="G4" s="333"/>
      <c r="H4" s="333"/>
      <c r="I4" s="333"/>
      <c r="J4" s="333"/>
      <c r="K4" s="338"/>
    </row>
    <row r="5" spans="1:12" ht="12.75" customHeight="1">
      <c r="A5" s="3342"/>
      <c r="B5" s="333"/>
      <c r="C5" s="334"/>
      <c r="D5" s="335"/>
      <c r="E5" s="333"/>
      <c r="F5" s="333"/>
      <c r="G5" s="333"/>
      <c r="H5" s="333"/>
      <c r="I5" s="333"/>
      <c r="J5" s="333"/>
      <c r="K5" s="338"/>
      <c r="L5" s="453"/>
    </row>
    <row r="6" spans="1:12" ht="12.75" customHeight="1">
      <c r="A6" s="333"/>
      <c r="B6" s="333"/>
      <c r="C6" s="334"/>
      <c r="D6" s="335"/>
      <c r="E6" s="333"/>
      <c r="F6" s="333"/>
      <c r="G6" s="333"/>
      <c r="H6" s="333"/>
      <c r="I6" s="333"/>
      <c r="J6" s="333"/>
      <c r="K6" s="338"/>
      <c r="L6" s="453"/>
    </row>
    <row r="7" spans="1:12" ht="12.75" customHeight="1">
      <c r="A7" s="333"/>
      <c r="B7" s="333"/>
      <c r="C7" s="334"/>
      <c r="D7" s="335"/>
      <c r="E7" s="333"/>
      <c r="F7" s="333"/>
      <c r="G7" s="333"/>
      <c r="H7" s="333"/>
      <c r="I7" s="333"/>
      <c r="J7" s="333"/>
      <c r="K7" s="338"/>
      <c r="L7" s="453"/>
    </row>
    <row r="8" spans="1:12" ht="12.75" customHeight="1">
      <c r="A8" s="333"/>
      <c r="B8" s="333"/>
      <c r="C8" s="334"/>
      <c r="D8" s="335"/>
      <c r="E8" s="333"/>
      <c r="F8" s="333"/>
      <c r="G8" s="333"/>
      <c r="H8" s="333"/>
      <c r="I8" s="333"/>
      <c r="J8" s="333"/>
      <c r="K8" s="338"/>
      <c r="L8" s="453"/>
    </row>
    <row r="9" spans="1:12" ht="12.75" customHeight="1">
      <c r="A9" s="333"/>
      <c r="B9" s="333"/>
      <c r="C9" s="334"/>
      <c r="D9" s="335"/>
      <c r="E9" s="333"/>
      <c r="F9" s="333"/>
      <c r="G9" s="333"/>
      <c r="H9" s="333"/>
      <c r="I9" s="333"/>
      <c r="J9" s="333"/>
      <c r="K9" s="338"/>
    </row>
    <row r="10" spans="1:12" ht="12.75" customHeight="1">
      <c r="A10" s="333"/>
      <c r="B10" s="333"/>
      <c r="C10" s="334"/>
      <c r="D10" s="335"/>
      <c r="E10" s="333"/>
      <c r="F10" s="333"/>
      <c r="G10" s="333"/>
      <c r="H10" s="333"/>
      <c r="I10" s="333"/>
      <c r="J10" s="333"/>
      <c r="K10" s="338"/>
    </row>
    <row r="11" spans="1:12" ht="18.75" customHeight="1">
      <c r="A11" s="333"/>
      <c r="B11" s="333"/>
      <c r="C11" s="334"/>
      <c r="D11" s="335"/>
      <c r="E11" s="333"/>
      <c r="F11" s="333"/>
      <c r="G11" s="333"/>
      <c r="H11" s="333"/>
      <c r="I11" s="333"/>
      <c r="J11" s="333"/>
      <c r="K11" s="338"/>
    </row>
    <row r="12" spans="1:12" ht="7.5" customHeight="1">
      <c r="A12" s="333"/>
      <c r="B12" s="333"/>
      <c r="C12" s="334"/>
      <c r="D12" s="335"/>
      <c r="E12" s="333"/>
      <c r="F12" s="333"/>
      <c r="G12" s="333"/>
      <c r="H12" s="333"/>
      <c r="I12" s="333"/>
      <c r="J12" s="333"/>
      <c r="K12" s="338"/>
    </row>
    <row r="13" spans="1:12" ht="17.45" customHeight="1">
      <c r="A13" s="3892" t="s">
        <v>1367</v>
      </c>
      <c r="B13" s="3892"/>
      <c r="C13" s="3892"/>
      <c r="D13" s="3892"/>
      <c r="E13" s="3050" t="s">
        <v>1368</v>
      </c>
      <c r="F13" s="1497"/>
      <c r="G13" s="1497"/>
      <c r="H13" s="310"/>
      <c r="I13" s="310"/>
      <c r="J13" s="1533"/>
      <c r="K13" s="338"/>
    </row>
    <row r="14" spans="1:12" ht="18.75" customHeight="1"/>
    <row r="15" spans="1:12" ht="26.25" customHeight="1"/>
    <row r="17" spans="1:13" ht="45.75" customHeight="1">
      <c r="A17" s="3051" t="s">
        <v>1369</v>
      </c>
      <c r="B17" s="3369" t="s">
        <v>1370</v>
      </c>
      <c r="C17" s="3051"/>
      <c r="D17" s="3052" t="s">
        <v>1371</v>
      </c>
      <c r="E17" s="3052" t="s">
        <v>1372</v>
      </c>
      <c r="F17" s="3052" t="s">
        <v>1373</v>
      </c>
      <c r="G17" s="3052" t="s">
        <v>1374</v>
      </c>
      <c r="H17" s="3009" t="s">
        <v>1375</v>
      </c>
      <c r="I17" s="3052" t="s">
        <v>1376</v>
      </c>
      <c r="J17" s="3053" t="s">
        <v>1377</v>
      </c>
      <c r="K17" s="3054" t="s">
        <v>1378</v>
      </c>
      <c r="L17" s="2913"/>
      <c r="M17" s="2616"/>
    </row>
    <row r="18" spans="1:13" ht="18" customHeight="1">
      <c r="A18" s="3202" t="s">
        <v>1379</v>
      </c>
      <c r="B18" s="2505" t="s">
        <v>4</v>
      </c>
      <c r="C18" s="2506" t="s">
        <v>3</v>
      </c>
      <c r="D18" s="2507" t="s">
        <v>1380</v>
      </c>
      <c r="E18" s="2508"/>
      <c r="F18" s="2508"/>
      <c r="G18" s="2508"/>
      <c r="H18" s="2509">
        <v>37</v>
      </c>
      <c r="I18" s="2508" t="s">
        <v>1381</v>
      </c>
      <c r="J18" s="2508" t="s">
        <v>5</v>
      </c>
      <c r="K18" s="2508" t="s">
        <v>1382</v>
      </c>
      <c r="L18" s="2514"/>
      <c r="M18" s="2616"/>
    </row>
    <row r="19" spans="1:13" ht="27">
      <c r="A19" s="3201" t="s">
        <v>1383</v>
      </c>
      <c r="B19" s="2511" t="s">
        <v>7</v>
      </c>
      <c r="C19" s="2509" t="s">
        <v>6</v>
      </c>
      <c r="D19" s="2512"/>
      <c r="E19" s="2508"/>
      <c r="F19" s="2512"/>
      <c r="G19" s="2512"/>
      <c r="H19" s="2509">
        <v>36</v>
      </c>
      <c r="I19" s="2508" t="s">
        <v>1384</v>
      </c>
      <c r="J19" s="2508" t="s">
        <v>1385</v>
      </c>
      <c r="K19" s="2508" t="s">
        <v>1386</v>
      </c>
      <c r="L19" s="2514"/>
      <c r="M19" s="2616"/>
    </row>
    <row r="20" spans="1:13" ht="18" customHeight="1">
      <c r="A20" s="3201" t="s">
        <v>1387</v>
      </c>
      <c r="B20" s="2513" t="s">
        <v>10</v>
      </c>
      <c r="C20" s="2509" t="s">
        <v>9</v>
      </c>
      <c r="D20" s="2510"/>
      <c r="E20" s="2514"/>
      <c r="F20" s="2512"/>
      <c r="G20" s="2512"/>
      <c r="H20" s="2509">
        <v>13</v>
      </c>
      <c r="I20" s="2508" t="s">
        <v>1388</v>
      </c>
      <c r="J20" s="2508" t="s">
        <v>11</v>
      </c>
      <c r="K20" s="2508" t="s">
        <v>1389</v>
      </c>
      <c r="L20" s="2514"/>
      <c r="M20" s="2616"/>
    </row>
    <row r="21" spans="1:13" ht="18" customHeight="1">
      <c r="A21" s="3845" t="s">
        <v>1390</v>
      </c>
      <c r="B21" s="2513" t="s">
        <v>16</v>
      </c>
      <c r="C21" s="2509" t="s">
        <v>15</v>
      </c>
      <c r="D21" s="2516" t="s">
        <v>218</v>
      </c>
      <c r="E21" s="2514" t="s">
        <v>1391</v>
      </c>
      <c r="F21" s="2508" t="s">
        <v>1392</v>
      </c>
      <c r="G21" s="2508" t="s">
        <v>1392</v>
      </c>
      <c r="H21" s="2509">
        <v>39</v>
      </c>
      <c r="I21" s="2508" t="s">
        <v>1393</v>
      </c>
      <c r="J21" s="2517" t="s">
        <v>17</v>
      </c>
      <c r="K21" s="2508" t="s">
        <v>1394</v>
      </c>
      <c r="L21" s="2514"/>
      <c r="M21" s="2616"/>
    </row>
    <row r="22" spans="1:13" ht="27" customHeight="1">
      <c r="A22" s="3201" t="s">
        <v>1387</v>
      </c>
      <c r="B22" s="2518" t="s">
        <v>19</v>
      </c>
      <c r="C22" s="2509" t="s">
        <v>18</v>
      </c>
      <c r="D22" s="2512"/>
      <c r="E22" s="2508"/>
      <c r="F22" s="2508" t="s">
        <v>1392</v>
      </c>
      <c r="G22" s="2508" t="s">
        <v>1392</v>
      </c>
      <c r="H22" s="2509">
        <v>16</v>
      </c>
      <c r="I22" s="2508" t="s">
        <v>1388</v>
      </c>
      <c r="J22" s="2508" t="s">
        <v>20</v>
      </c>
      <c r="K22" s="2508" t="s">
        <v>1395</v>
      </c>
      <c r="L22" s="2514"/>
      <c r="M22" s="2616"/>
    </row>
    <row r="23" spans="1:13" ht="18" customHeight="1">
      <c r="A23" s="3201" t="s">
        <v>1396</v>
      </c>
      <c r="B23" s="2520" t="s">
        <v>22</v>
      </c>
      <c r="C23" s="2521" t="s">
        <v>21</v>
      </c>
      <c r="D23" s="2522"/>
      <c r="E23" s="2522"/>
      <c r="F23" s="2522"/>
      <c r="G23" s="2523"/>
      <c r="H23" s="2521">
        <v>13</v>
      </c>
      <c r="I23" s="2522" t="s">
        <v>23</v>
      </c>
      <c r="J23" s="2522" t="s">
        <v>23</v>
      </c>
      <c r="K23" s="2598"/>
      <c r="L23" s="2617" t="s">
        <v>1397</v>
      </c>
      <c r="M23" s="2616" t="s">
        <v>1398</v>
      </c>
    </row>
    <row r="24" spans="1:13" ht="18" customHeight="1">
      <c r="A24" s="3204" t="s">
        <v>1399</v>
      </c>
      <c r="B24" s="2520" t="s">
        <v>25</v>
      </c>
      <c r="C24" s="2521" t="s">
        <v>24</v>
      </c>
      <c r="D24" s="3157" t="s">
        <v>287</v>
      </c>
      <c r="E24" s="3157"/>
      <c r="F24" s="3157"/>
      <c r="G24" s="3227"/>
      <c r="H24" s="3156">
        <v>20</v>
      </c>
      <c r="I24" s="3157" t="s">
        <v>1400</v>
      </c>
      <c r="J24" s="3157" t="s">
        <v>26</v>
      </c>
      <c r="K24" s="2804" t="s">
        <v>1401</v>
      </c>
      <c r="L24" s="2514"/>
      <c r="M24" s="2616"/>
    </row>
    <row r="25" spans="1:13" ht="18" customHeight="1">
      <c r="A25" s="3201" t="s">
        <v>1383</v>
      </c>
      <c r="B25" s="2524" t="s">
        <v>28</v>
      </c>
      <c r="C25" s="2509" t="s">
        <v>27</v>
      </c>
      <c r="D25" s="2512" t="s">
        <v>689</v>
      </c>
      <c r="E25" s="2508" t="s">
        <v>653</v>
      </c>
      <c r="F25" s="2514"/>
      <c r="G25" s="2512"/>
      <c r="H25" s="2509">
        <v>34</v>
      </c>
      <c r="I25" s="2508" t="s">
        <v>1402</v>
      </c>
      <c r="J25" s="2508" t="s">
        <v>29</v>
      </c>
      <c r="K25" s="2598" t="s">
        <v>1403</v>
      </c>
      <c r="L25" s="2514"/>
      <c r="M25" s="2616"/>
    </row>
    <row r="26" spans="1:13" ht="18" customHeight="1">
      <c r="A26" s="3201" t="s">
        <v>1404</v>
      </c>
      <c r="B26" s="2524" t="s">
        <v>28</v>
      </c>
      <c r="C26" s="2509" t="s">
        <v>27</v>
      </c>
      <c r="D26" s="2512" t="s">
        <v>1299</v>
      </c>
      <c r="E26" s="2508"/>
      <c r="F26" s="2514"/>
      <c r="G26" s="2512"/>
      <c r="H26" s="2509">
        <v>34</v>
      </c>
      <c r="I26" s="2508" t="s">
        <v>1402</v>
      </c>
      <c r="J26" s="2508" t="s">
        <v>29</v>
      </c>
      <c r="K26" s="2508"/>
      <c r="L26" s="2514"/>
      <c r="M26" s="2616"/>
    </row>
    <row r="27" spans="1:13" ht="18" customHeight="1">
      <c r="A27" s="3203" t="s">
        <v>1405</v>
      </c>
      <c r="B27" s="2526" t="s">
        <v>34</v>
      </c>
      <c r="C27" s="2509" t="s">
        <v>33</v>
      </c>
      <c r="D27" s="2512" t="s">
        <v>1380</v>
      </c>
      <c r="E27" s="2508" t="s">
        <v>81</v>
      </c>
      <c r="F27" s="2508"/>
      <c r="G27" s="2508"/>
      <c r="H27" s="2561"/>
      <c r="I27" s="2508" t="s">
        <v>1381</v>
      </c>
      <c r="J27" s="2508" t="s">
        <v>35</v>
      </c>
      <c r="K27" s="2508"/>
      <c r="L27" s="2514"/>
      <c r="M27" s="2616"/>
    </row>
    <row r="28" spans="1:13" ht="18" customHeight="1">
      <c r="A28" s="3201" t="s">
        <v>1387</v>
      </c>
      <c r="B28" s="2525" t="s">
        <v>37</v>
      </c>
      <c r="C28" s="2509" t="s">
        <v>36</v>
      </c>
      <c r="D28" s="2510" t="s">
        <v>1406</v>
      </c>
      <c r="E28" s="2508"/>
      <c r="F28" s="3103"/>
      <c r="G28" s="2512"/>
      <c r="H28" s="2509">
        <v>19</v>
      </c>
      <c r="I28" s="2508" t="s">
        <v>1388</v>
      </c>
      <c r="J28" s="2508" t="s">
        <v>11</v>
      </c>
      <c r="K28" s="2508" t="s">
        <v>1407</v>
      </c>
      <c r="L28" s="2514"/>
      <c r="M28" s="2616"/>
    </row>
    <row r="29" spans="1:13" ht="27" customHeight="1">
      <c r="A29" s="3204" t="s">
        <v>1408</v>
      </c>
      <c r="B29" s="2520" t="s">
        <v>41</v>
      </c>
      <c r="C29" s="2521" t="s">
        <v>40</v>
      </c>
      <c r="D29" s="3668" t="s">
        <v>1409</v>
      </c>
      <c r="E29" s="3669"/>
      <c r="F29" s="3670"/>
      <c r="G29" s="3666"/>
      <c r="H29" s="3667">
        <v>57</v>
      </c>
      <c r="I29" s="3666" t="s">
        <v>1400</v>
      </c>
      <c r="J29" s="3666" t="s">
        <v>42</v>
      </c>
      <c r="K29" s="2802" t="s">
        <v>1410</v>
      </c>
      <c r="L29" s="2514"/>
      <c r="M29" s="2616"/>
    </row>
    <row r="30" spans="1:13" ht="27" customHeight="1">
      <c r="A30" s="3204" t="s">
        <v>1411</v>
      </c>
      <c r="B30" s="2520" t="s">
        <v>41</v>
      </c>
      <c r="C30" s="2521" t="s">
        <v>40</v>
      </c>
      <c r="D30" s="2517" t="s">
        <v>414</v>
      </c>
      <c r="E30" s="3102"/>
      <c r="F30" s="3104"/>
      <c r="G30" s="2522"/>
      <c r="H30" s="2521">
        <v>57</v>
      </c>
      <c r="I30" s="2522" t="s">
        <v>1400</v>
      </c>
      <c r="J30" s="2522" t="s">
        <v>42</v>
      </c>
      <c r="K30" s="2802" t="s">
        <v>1412</v>
      </c>
      <c r="L30" s="2514"/>
      <c r="M30" s="2616"/>
    </row>
    <row r="31" spans="1:13" ht="18" customHeight="1">
      <c r="A31" s="3203" t="s">
        <v>1413</v>
      </c>
      <c r="B31" s="2526" t="s">
        <v>46</v>
      </c>
      <c r="C31" s="2509" t="s">
        <v>45</v>
      </c>
      <c r="D31" s="2512" t="s">
        <v>1380</v>
      </c>
      <c r="E31" s="2508" t="s">
        <v>194</v>
      </c>
      <c r="F31" s="2599"/>
      <c r="G31" s="2508"/>
      <c r="H31" s="2509">
        <v>31</v>
      </c>
      <c r="I31" s="2508" t="s">
        <v>1381</v>
      </c>
      <c r="J31" s="2508" t="s">
        <v>47</v>
      </c>
      <c r="K31" s="2508" t="s">
        <v>1414</v>
      </c>
      <c r="L31" s="2514"/>
      <c r="M31" s="2616"/>
    </row>
    <row r="32" spans="1:13" ht="18" customHeight="1">
      <c r="A32" s="3204" t="s">
        <v>1411</v>
      </c>
      <c r="B32" s="2520" t="s">
        <v>1415</v>
      </c>
      <c r="C32" s="2521" t="s">
        <v>1416</v>
      </c>
      <c r="D32" s="2598" t="s">
        <v>414</v>
      </c>
      <c r="E32" s="2522"/>
      <c r="F32" s="2523"/>
      <c r="G32" s="2523"/>
      <c r="H32" s="2521">
        <v>31</v>
      </c>
      <c r="I32" s="2522" t="s">
        <v>1417</v>
      </c>
      <c r="J32" s="2522" t="s">
        <v>50</v>
      </c>
      <c r="K32" s="2813" t="s">
        <v>1418</v>
      </c>
      <c r="L32" s="2514"/>
      <c r="M32" s="2616"/>
    </row>
    <row r="33" spans="1:13" ht="18" customHeight="1">
      <c r="A33" s="3204" t="s">
        <v>1408</v>
      </c>
      <c r="B33" s="2520" t="s">
        <v>1419</v>
      </c>
      <c r="C33" s="2521" t="s">
        <v>48</v>
      </c>
      <c r="D33" s="3665" t="s">
        <v>956</v>
      </c>
      <c r="E33" s="3666"/>
      <c r="F33" s="3665" t="s">
        <v>1392</v>
      </c>
      <c r="G33" s="3665"/>
      <c r="H33" s="3667">
        <v>38</v>
      </c>
      <c r="I33" s="3666" t="s">
        <v>1417</v>
      </c>
      <c r="J33" s="3666" t="s">
        <v>50</v>
      </c>
      <c r="K33" s="2813" t="s">
        <v>1420</v>
      </c>
      <c r="L33" s="2514"/>
      <c r="M33" s="2616"/>
    </row>
    <row r="34" spans="1:13" ht="18" customHeight="1">
      <c r="A34" s="3204" t="s">
        <v>1411</v>
      </c>
      <c r="B34" s="2520" t="s">
        <v>1419</v>
      </c>
      <c r="C34" s="2521" t="s">
        <v>48</v>
      </c>
      <c r="D34" s="2523" t="s">
        <v>414</v>
      </c>
      <c r="E34" s="2522"/>
      <c r="F34" s="2523" t="s">
        <v>1392</v>
      </c>
      <c r="G34" s="2523"/>
      <c r="H34" s="2521">
        <v>38</v>
      </c>
      <c r="I34" s="2522" t="s">
        <v>1417</v>
      </c>
      <c r="J34" s="2522" t="s">
        <v>50</v>
      </c>
      <c r="K34" s="2813" t="s">
        <v>1421</v>
      </c>
      <c r="L34" s="2514"/>
      <c r="M34" s="2616"/>
    </row>
    <row r="35" spans="1:13" ht="18" customHeight="1">
      <c r="A35" s="3203" t="s">
        <v>1413</v>
      </c>
      <c r="B35" s="2519" t="s">
        <v>52</v>
      </c>
      <c r="C35" s="2509" t="s">
        <v>51</v>
      </c>
      <c r="D35" s="2514" t="s">
        <v>1380</v>
      </c>
      <c r="E35" s="2508" t="s">
        <v>1392</v>
      </c>
      <c r="F35" s="2514"/>
      <c r="G35" s="2512"/>
      <c r="H35" s="2509">
        <v>25</v>
      </c>
      <c r="I35" s="2508" t="s">
        <v>1422</v>
      </c>
      <c r="J35" s="2508" t="s">
        <v>53</v>
      </c>
      <c r="K35" s="2508" t="s">
        <v>1382</v>
      </c>
      <c r="L35" s="2514"/>
      <c r="M35" s="2616"/>
    </row>
    <row r="36" spans="1:13" ht="18" customHeight="1">
      <c r="A36" s="3201" t="s">
        <v>1404</v>
      </c>
      <c r="B36" s="2527" t="s">
        <v>1423</v>
      </c>
      <c r="C36" s="2521" t="s">
        <v>54</v>
      </c>
      <c r="D36" s="3227" t="s">
        <v>139</v>
      </c>
      <c r="E36" s="3157"/>
      <c r="F36" s="3227"/>
      <c r="G36" s="3227"/>
      <c r="H36" s="3156">
        <v>29</v>
      </c>
      <c r="I36" s="3157" t="s">
        <v>1402</v>
      </c>
      <c r="J36" s="3157" t="s">
        <v>56</v>
      </c>
      <c r="K36" s="2515" t="s">
        <v>1424</v>
      </c>
      <c r="L36" s="2914" t="s">
        <v>1425</v>
      </c>
      <c r="M36" s="2616"/>
    </row>
    <row r="37" spans="1:13" ht="18" customHeight="1">
      <c r="A37" s="3204" t="s">
        <v>1411</v>
      </c>
      <c r="B37" s="2527" t="s">
        <v>1423</v>
      </c>
      <c r="C37" s="2521" t="s">
        <v>54</v>
      </c>
      <c r="D37" s="2523" t="s">
        <v>1171</v>
      </c>
      <c r="E37" s="2522"/>
      <c r="F37" s="2523"/>
      <c r="G37" s="2523"/>
      <c r="H37" s="2521">
        <v>29</v>
      </c>
      <c r="I37" s="2522" t="s">
        <v>1402</v>
      </c>
      <c r="J37" s="2522" t="s">
        <v>56</v>
      </c>
      <c r="K37" s="2515" t="s">
        <v>1424</v>
      </c>
      <c r="L37" s="2914" t="s">
        <v>1425</v>
      </c>
      <c r="M37" s="2616"/>
    </row>
    <row r="38" spans="1:13" ht="18" customHeight="1">
      <c r="A38" s="3204" t="s">
        <v>1408</v>
      </c>
      <c r="B38" s="2519" t="s">
        <v>58</v>
      </c>
      <c r="C38" s="2509" t="s">
        <v>57</v>
      </c>
      <c r="D38" s="2514" t="s">
        <v>1409</v>
      </c>
      <c r="E38" s="2508"/>
      <c r="F38" s="2514"/>
      <c r="G38" s="2512"/>
      <c r="H38" s="2509" t="s">
        <v>1426</v>
      </c>
      <c r="I38" s="2508" t="s">
        <v>1417</v>
      </c>
      <c r="J38" s="2508" t="s">
        <v>59</v>
      </c>
      <c r="K38" s="2508" t="s">
        <v>1427</v>
      </c>
      <c r="L38" s="2514"/>
      <c r="M38" s="2616"/>
    </row>
    <row r="39" spans="1:13" ht="18" customHeight="1">
      <c r="A39" s="3201" t="s">
        <v>1404</v>
      </c>
      <c r="B39" s="2518" t="s">
        <v>61</v>
      </c>
      <c r="C39" s="2509" t="s">
        <v>60</v>
      </c>
      <c r="D39" s="2512" t="s">
        <v>1299</v>
      </c>
      <c r="E39" s="2514"/>
      <c r="F39" s="2512" t="s">
        <v>1392</v>
      </c>
      <c r="G39" s="2512"/>
      <c r="H39" s="2509">
        <v>25</v>
      </c>
      <c r="I39" s="2508" t="s">
        <v>1422</v>
      </c>
      <c r="J39" s="2508" t="s">
        <v>53</v>
      </c>
      <c r="K39" s="2508"/>
      <c r="L39" s="2514"/>
      <c r="M39" s="2616"/>
    </row>
    <row r="40" spans="1:13" ht="18" customHeight="1">
      <c r="A40" s="3201" t="s">
        <v>1428</v>
      </c>
      <c r="B40" s="2998" t="s">
        <v>63</v>
      </c>
      <c r="C40" s="2567" t="s">
        <v>62</v>
      </c>
      <c r="D40" s="2569" t="s">
        <v>380</v>
      </c>
      <c r="E40" s="2999"/>
      <c r="F40" s="2569"/>
      <c r="G40" s="2569"/>
      <c r="H40" s="2567">
        <v>46</v>
      </c>
      <c r="I40" s="2570" t="s">
        <v>64</v>
      </c>
      <c r="J40" s="2570" t="s">
        <v>64</v>
      </c>
      <c r="K40" s="2508"/>
      <c r="L40" s="2514"/>
      <c r="M40" s="2616"/>
    </row>
    <row r="41" spans="1:13" ht="12.75" customHeight="1">
      <c r="A41" s="3201" t="s">
        <v>1404</v>
      </c>
      <c r="B41" s="2518" t="s">
        <v>71</v>
      </c>
      <c r="C41" s="2509" t="s">
        <v>70</v>
      </c>
      <c r="D41" s="3387" t="s">
        <v>414</v>
      </c>
      <c r="E41" s="3387"/>
      <c r="F41" s="3181" t="s">
        <v>1392</v>
      </c>
      <c r="G41" s="3181"/>
      <c r="H41" s="3180">
        <v>28</v>
      </c>
      <c r="I41" s="3182" t="s">
        <v>1429</v>
      </c>
      <c r="J41" s="3182" t="s">
        <v>72</v>
      </c>
      <c r="K41" s="2508"/>
      <c r="L41" s="2514"/>
      <c r="M41" s="2616"/>
    </row>
    <row r="42" spans="1:13" ht="12.75" customHeight="1">
      <c r="A42" s="3201" t="s">
        <v>1430</v>
      </c>
      <c r="B42" s="2518" t="s">
        <v>71</v>
      </c>
      <c r="C42" s="2509" t="s">
        <v>70</v>
      </c>
      <c r="D42" s="2514" t="s">
        <v>1269</v>
      </c>
      <c r="E42" s="2514"/>
      <c r="F42" s="2512" t="s">
        <v>1392</v>
      </c>
      <c r="G42" s="2512"/>
      <c r="H42" s="2509">
        <v>44</v>
      </c>
      <c r="I42" s="2508" t="s">
        <v>1429</v>
      </c>
      <c r="J42" s="2508" t="s">
        <v>72</v>
      </c>
      <c r="K42" s="2508" t="s">
        <v>1431</v>
      </c>
      <c r="L42" s="2514"/>
      <c r="M42" s="2616"/>
    </row>
    <row r="43" spans="1:13">
      <c r="A43" s="3201" t="s">
        <v>1404</v>
      </c>
      <c r="B43" s="2518" t="s">
        <v>1432</v>
      </c>
      <c r="C43" s="2509" t="s">
        <v>73</v>
      </c>
      <c r="D43" s="2512" t="s">
        <v>139</v>
      </c>
      <c r="E43" s="2514"/>
      <c r="F43" s="2512" t="s">
        <v>1392</v>
      </c>
      <c r="G43" s="2512"/>
      <c r="H43" s="2509">
        <v>26</v>
      </c>
      <c r="I43" s="2508" t="s">
        <v>1402</v>
      </c>
      <c r="J43" s="2508" t="s">
        <v>56</v>
      </c>
      <c r="K43" s="2508" t="s">
        <v>1433</v>
      </c>
      <c r="L43" s="2514"/>
      <c r="M43" s="2616"/>
    </row>
    <row r="44" spans="1:13" ht="18.75" customHeight="1">
      <c r="A44" s="3204" t="s">
        <v>1408</v>
      </c>
      <c r="B44" s="2518" t="s">
        <v>76</v>
      </c>
      <c r="C44" s="2509" t="s">
        <v>75</v>
      </c>
      <c r="D44" s="2512" t="s">
        <v>1409</v>
      </c>
      <c r="E44" s="2514"/>
      <c r="F44" s="2512"/>
      <c r="G44" s="2512"/>
      <c r="H44" s="2509">
        <v>31</v>
      </c>
      <c r="I44" s="2508" t="s">
        <v>1417</v>
      </c>
      <c r="J44" s="2508" t="s">
        <v>59</v>
      </c>
      <c r="K44" s="2508" t="s">
        <v>1434</v>
      </c>
      <c r="L44" s="2514"/>
      <c r="M44" s="2616"/>
    </row>
    <row r="45" spans="1:13" ht="18" customHeight="1">
      <c r="A45" s="3204" t="s">
        <v>1408</v>
      </c>
      <c r="B45" s="2530" t="s">
        <v>76</v>
      </c>
      <c r="C45" s="2531" t="s">
        <v>75</v>
      </c>
      <c r="D45" s="2532" t="s">
        <v>1409</v>
      </c>
      <c r="E45" s="2533"/>
      <c r="F45" s="2532"/>
      <c r="G45" s="2532"/>
      <c r="H45" s="2531">
        <v>36</v>
      </c>
      <c r="I45" s="2534" t="s">
        <v>1417</v>
      </c>
      <c r="J45" s="2534" t="s">
        <v>59</v>
      </c>
      <c r="K45" s="2508"/>
      <c r="L45" s="2514"/>
      <c r="M45" s="2616"/>
    </row>
    <row r="46" spans="1:13" ht="18" customHeight="1">
      <c r="A46" s="3201" t="s">
        <v>1435</v>
      </c>
      <c r="B46" s="2528" t="s">
        <v>1436</v>
      </c>
      <c r="C46" s="2509" t="s">
        <v>1437</v>
      </c>
      <c r="D46" s="2516" t="s">
        <v>218</v>
      </c>
      <c r="E46" s="2529"/>
      <c r="F46" s="2512"/>
      <c r="G46" s="2512"/>
      <c r="H46" s="2509">
        <v>45</v>
      </c>
      <c r="I46" s="2508" t="s">
        <v>1438</v>
      </c>
      <c r="J46" s="2508" t="s">
        <v>91</v>
      </c>
      <c r="K46" s="2535" t="s">
        <v>1439</v>
      </c>
      <c r="L46" s="2514"/>
      <c r="M46" s="2616"/>
    </row>
    <row r="47" spans="1:13" ht="18" customHeight="1">
      <c r="A47" s="3203" t="s">
        <v>1440</v>
      </c>
      <c r="B47" s="2526" t="s">
        <v>81</v>
      </c>
      <c r="C47" s="2509" t="s">
        <v>80</v>
      </c>
      <c r="D47" s="2512" t="s">
        <v>1380</v>
      </c>
      <c r="E47" s="2508" t="s">
        <v>1392</v>
      </c>
      <c r="F47" s="2508"/>
      <c r="G47" s="2508"/>
      <c r="H47" s="2509">
        <v>33</v>
      </c>
      <c r="I47" s="2508" t="s">
        <v>1441</v>
      </c>
      <c r="J47" s="2508" t="s">
        <v>82</v>
      </c>
      <c r="K47" s="2508" t="s">
        <v>1442</v>
      </c>
      <c r="L47" s="2514"/>
      <c r="M47" s="2616"/>
    </row>
    <row r="48" spans="1:13" ht="18" customHeight="1">
      <c r="A48" s="3203" t="s">
        <v>1405</v>
      </c>
      <c r="B48" s="2526" t="s">
        <v>81</v>
      </c>
      <c r="C48" s="2509" t="s">
        <v>80</v>
      </c>
      <c r="D48" s="2512" t="s">
        <v>1380</v>
      </c>
      <c r="E48" s="2508" t="s">
        <v>1392</v>
      </c>
      <c r="F48" s="2508"/>
      <c r="G48" s="2508"/>
      <c r="H48" s="2509">
        <v>30</v>
      </c>
      <c r="I48" s="2508" t="s">
        <v>1441</v>
      </c>
      <c r="J48" s="2508" t="s">
        <v>82</v>
      </c>
      <c r="K48" s="2508" t="s">
        <v>1382</v>
      </c>
      <c r="L48" s="2915"/>
      <c r="M48" s="2616"/>
    </row>
    <row r="49" spans="1:13" ht="50.25" customHeight="1">
      <c r="A49" s="3201" t="s">
        <v>1383</v>
      </c>
      <c r="B49" s="2511" t="s">
        <v>84</v>
      </c>
      <c r="C49" s="2509" t="s">
        <v>83</v>
      </c>
      <c r="D49" s="2512" t="s">
        <v>689</v>
      </c>
      <c r="E49" s="2514"/>
      <c r="F49" s="2512"/>
      <c r="G49" s="2512"/>
      <c r="H49" s="2509">
        <v>45</v>
      </c>
      <c r="I49" s="2536" t="s">
        <v>1384</v>
      </c>
      <c r="J49" s="2508" t="s">
        <v>85</v>
      </c>
      <c r="K49" s="2508" t="s">
        <v>1443</v>
      </c>
      <c r="L49" s="2514"/>
      <c r="M49" s="2616"/>
    </row>
    <row r="50" spans="1:13" ht="18" customHeight="1">
      <c r="A50" s="3203" t="s">
        <v>1444</v>
      </c>
      <c r="B50" s="2526" t="s">
        <v>90</v>
      </c>
      <c r="C50" s="2509" t="s">
        <v>89</v>
      </c>
      <c r="D50" s="2516" t="s">
        <v>218</v>
      </c>
      <c r="E50" s="2508" t="s">
        <v>235</v>
      </c>
      <c r="F50" s="2508"/>
      <c r="G50" s="2508"/>
      <c r="H50" s="2509">
        <v>50</v>
      </c>
      <c r="I50" s="2508" t="s">
        <v>1438</v>
      </c>
      <c r="J50" s="2508" t="s">
        <v>91</v>
      </c>
      <c r="K50" s="2508" t="s">
        <v>1445</v>
      </c>
      <c r="L50" s="2514"/>
      <c r="M50" s="2616"/>
    </row>
    <row r="51" spans="1:13" ht="18" customHeight="1">
      <c r="A51" s="3201" t="s">
        <v>1404</v>
      </c>
      <c r="B51" s="2526" t="s">
        <v>96</v>
      </c>
      <c r="C51" s="2509" t="s">
        <v>95</v>
      </c>
      <c r="D51" s="2512" t="s">
        <v>1299</v>
      </c>
      <c r="E51" s="2508" t="s">
        <v>653</v>
      </c>
      <c r="F51" s="2508"/>
      <c r="G51" s="2508"/>
      <c r="H51" s="2509">
        <v>40</v>
      </c>
      <c r="I51" s="2508" t="s">
        <v>1446</v>
      </c>
      <c r="J51" s="2508" t="s">
        <v>53</v>
      </c>
      <c r="K51" s="2508" t="s">
        <v>1447</v>
      </c>
      <c r="L51" s="2514"/>
      <c r="M51" s="2616"/>
    </row>
    <row r="52" spans="1:13" ht="18">
      <c r="A52" s="3201" t="s">
        <v>1430</v>
      </c>
      <c r="B52" s="2526" t="s">
        <v>98</v>
      </c>
      <c r="C52" s="2509" t="s">
        <v>97</v>
      </c>
      <c r="D52" s="3181" t="s">
        <v>1448</v>
      </c>
      <c r="E52" s="3182" t="s">
        <v>1392</v>
      </c>
      <c r="F52" s="3182"/>
      <c r="G52" s="3182"/>
      <c r="H52" s="3180">
        <v>15</v>
      </c>
      <c r="I52" s="3182" t="s">
        <v>1417</v>
      </c>
      <c r="J52" s="3182" t="s">
        <v>99</v>
      </c>
      <c r="K52" s="2535" t="s">
        <v>1449</v>
      </c>
      <c r="L52" s="2514"/>
      <c r="M52" s="2616"/>
    </row>
    <row r="53" spans="1:13">
      <c r="A53" s="3204" t="s">
        <v>1408</v>
      </c>
      <c r="B53" s="2526" t="s">
        <v>98</v>
      </c>
      <c r="C53" s="2509" t="s">
        <v>97</v>
      </c>
      <c r="D53" s="2569"/>
      <c r="E53" s="2570" t="s">
        <v>1392</v>
      </c>
      <c r="F53" s="2570"/>
      <c r="G53" s="2570"/>
      <c r="H53" s="2567">
        <v>34</v>
      </c>
      <c r="I53" s="2570" t="s">
        <v>1417</v>
      </c>
      <c r="J53" s="2570" t="s">
        <v>99</v>
      </c>
      <c r="K53" s="2535" t="s">
        <v>1450</v>
      </c>
      <c r="L53" s="2514"/>
      <c r="M53" s="2616"/>
    </row>
    <row r="54" spans="1:13" ht="18" customHeight="1">
      <c r="A54" s="3201" t="s">
        <v>1451</v>
      </c>
      <c r="B54" s="2519" t="s">
        <v>107</v>
      </c>
      <c r="C54" s="2509" t="s">
        <v>106</v>
      </c>
      <c r="D54" s="2512"/>
      <c r="E54" s="2514"/>
      <c r="F54" s="2512"/>
      <c r="G54" s="2512"/>
      <c r="H54" s="2509">
        <v>19</v>
      </c>
      <c r="I54" s="2508" t="s">
        <v>108</v>
      </c>
      <c r="J54" s="2508" t="s">
        <v>108</v>
      </c>
      <c r="K54" s="2598" t="s">
        <v>1452</v>
      </c>
      <c r="L54" s="2913"/>
      <c r="M54" s="2616"/>
    </row>
    <row r="55" spans="1:13" ht="18" customHeight="1">
      <c r="A55" s="3201" t="s">
        <v>1404</v>
      </c>
      <c r="B55" s="2526" t="s">
        <v>1453</v>
      </c>
      <c r="C55" s="2509" t="s">
        <v>1454</v>
      </c>
      <c r="D55" s="2514" t="s">
        <v>414</v>
      </c>
      <c r="E55" s="2508"/>
      <c r="F55" s="2508"/>
      <c r="G55" s="2508"/>
      <c r="H55" s="2509">
        <v>23</v>
      </c>
      <c r="I55" s="2508" t="s">
        <v>1422</v>
      </c>
      <c r="J55" s="2508" t="s">
        <v>72</v>
      </c>
      <c r="K55" s="2508" t="s">
        <v>1447</v>
      </c>
      <c r="L55" s="2514"/>
      <c r="M55" s="2616"/>
    </row>
    <row r="56" spans="1:13" ht="18" customHeight="1">
      <c r="A56" s="3201" t="s">
        <v>1387</v>
      </c>
      <c r="B56" s="2537" t="s">
        <v>1455</v>
      </c>
      <c r="C56" s="2509" t="s">
        <v>1456</v>
      </c>
      <c r="D56" s="2510" t="s">
        <v>1406</v>
      </c>
      <c r="E56" s="2514"/>
      <c r="F56" s="2512"/>
      <c r="G56" s="2512"/>
      <c r="H56" s="2509">
        <v>23</v>
      </c>
      <c r="I56" s="2508" t="s">
        <v>1388</v>
      </c>
      <c r="J56" s="2508" t="s">
        <v>115</v>
      </c>
      <c r="K56" s="2508" t="s">
        <v>1389</v>
      </c>
      <c r="L56" s="2514"/>
      <c r="M56" s="2616"/>
    </row>
    <row r="57" spans="1:13" ht="18" customHeight="1">
      <c r="A57" s="3600" t="s">
        <v>1457</v>
      </c>
      <c r="B57" s="2538" t="s">
        <v>120</v>
      </c>
      <c r="C57" s="2509" t="s">
        <v>119</v>
      </c>
      <c r="D57" s="2512" t="s">
        <v>218</v>
      </c>
      <c r="E57" s="2508"/>
      <c r="F57" s="2512"/>
      <c r="G57" s="2512"/>
      <c r="H57" s="2509">
        <v>46</v>
      </c>
      <c r="I57" s="2508" t="s">
        <v>1458</v>
      </c>
      <c r="J57" s="2508" t="s">
        <v>121</v>
      </c>
      <c r="K57" s="2535" t="s">
        <v>1439</v>
      </c>
      <c r="L57" s="2514"/>
      <c r="M57" s="2616"/>
    </row>
    <row r="58" spans="1:13" ht="18" customHeight="1">
      <c r="A58" s="3201" t="s">
        <v>1383</v>
      </c>
      <c r="B58" s="2539" t="s">
        <v>133</v>
      </c>
      <c r="C58" s="2509" t="s">
        <v>132</v>
      </c>
      <c r="D58" s="2512" t="s">
        <v>689</v>
      </c>
      <c r="E58" s="2508" t="s">
        <v>653</v>
      </c>
      <c r="F58" s="2514"/>
      <c r="G58" s="2512"/>
      <c r="H58" s="2509">
        <v>46</v>
      </c>
      <c r="I58" s="2508" t="s">
        <v>1384</v>
      </c>
      <c r="J58" s="2508" t="s">
        <v>134</v>
      </c>
      <c r="K58" s="2508" t="s">
        <v>1459</v>
      </c>
      <c r="L58" s="2514"/>
      <c r="M58" s="2616"/>
    </row>
    <row r="59" spans="1:13" ht="18" customHeight="1">
      <c r="A59" s="3201" t="s">
        <v>1404</v>
      </c>
      <c r="B59" s="2526" t="s">
        <v>136</v>
      </c>
      <c r="C59" s="2509" t="s">
        <v>135</v>
      </c>
      <c r="D59" s="2514" t="s">
        <v>414</v>
      </c>
      <c r="E59" s="2508" t="s">
        <v>1392</v>
      </c>
      <c r="F59" s="2508"/>
      <c r="G59" s="2508"/>
      <c r="H59" s="2509">
        <v>21</v>
      </c>
      <c r="I59" s="2508" t="s">
        <v>1429</v>
      </c>
      <c r="J59" s="2508" t="s">
        <v>137</v>
      </c>
      <c r="K59" s="2508" t="s">
        <v>1447</v>
      </c>
      <c r="L59" s="2514"/>
      <c r="M59" s="2616"/>
    </row>
    <row r="60" spans="1:13" ht="18" customHeight="1">
      <c r="A60" s="3201" t="s">
        <v>1404</v>
      </c>
      <c r="B60" s="2518" t="s">
        <v>139</v>
      </c>
      <c r="C60" s="2509" t="s">
        <v>138</v>
      </c>
      <c r="D60" s="2512"/>
      <c r="E60" s="2508" t="s">
        <v>1392</v>
      </c>
      <c r="F60" s="2512" t="s">
        <v>1392</v>
      </c>
      <c r="G60" s="2512"/>
      <c r="H60" s="2509">
        <v>19</v>
      </c>
      <c r="I60" s="2508" t="s">
        <v>1460</v>
      </c>
      <c r="J60" s="2508" t="s">
        <v>53</v>
      </c>
      <c r="K60" s="2508"/>
      <c r="L60" s="2514"/>
      <c r="M60" s="2616"/>
    </row>
    <row r="61" spans="1:13" ht="18" customHeight="1">
      <c r="A61" s="3201" t="s">
        <v>1404</v>
      </c>
      <c r="B61" s="2526" t="s">
        <v>141</v>
      </c>
      <c r="C61" s="2509" t="s">
        <v>140</v>
      </c>
      <c r="D61" s="2514" t="s">
        <v>414</v>
      </c>
      <c r="E61" s="2508" t="s">
        <v>1392</v>
      </c>
      <c r="F61" s="2508"/>
      <c r="G61" s="2508"/>
      <c r="H61" s="2509">
        <v>23</v>
      </c>
      <c r="I61" s="2508" t="s">
        <v>1429</v>
      </c>
      <c r="J61" s="2508" t="s">
        <v>72</v>
      </c>
      <c r="K61" s="2508" t="s">
        <v>1461</v>
      </c>
      <c r="L61" s="2514"/>
      <c r="M61" s="2616"/>
    </row>
    <row r="62" spans="1:13" ht="24" customHeight="1">
      <c r="A62" s="3845" t="s">
        <v>1390</v>
      </c>
      <c r="B62" s="2526" t="s">
        <v>1462</v>
      </c>
      <c r="C62" s="2762" t="s">
        <v>145</v>
      </c>
      <c r="D62" s="2544" t="s">
        <v>218</v>
      </c>
      <c r="E62" s="2508" t="s">
        <v>259</v>
      </c>
      <c r="F62" s="2508" t="s">
        <v>1067</v>
      </c>
      <c r="G62" s="2508"/>
      <c r="H62" s="2561"/>
      <c r="I62" s="2508" t="s">
        <v>1463</v>
      </c>
      <c r="J62" s="2508" t="s">
        <v>1464</v>
      </c>
      <c r="K62" s="2535" t="s">
        <v>1439</v>
      </c>
      <c r="L62" s="2514"/>
      <c r="M62" s="2616"/>
    </row>
    <row r="63" spans="1:13" ht="36" customHeight="1">
      <c r="A63" s="3204" t="s">
        <v>1408</v>
      </c>
      <c r="B63" s="2518" t="s">
        <v>149</v>
      </c>
      <c r="C63" s="2509" t="s">
        <v>148</v>
      </c>
      <c r="D63" s="2512" t="s">
        <v>1409</v>
      </c>
      <c r="E63" s="2514"/>
      <c r="F63" s="2512" t="s">
        <v>1392</v>
      </c>
      <c r="G63" s="2512"/>
      <c r="H63" s="2509">
        <v>25</v>
      </c>
      <c r="I63" s="2508" t="s">
        <v>1465</v>
      </c>
      <c r="J63" s="2508" t="s">
        <v>150</v>
      </c>
      <c r="K63" s="2508"/>
      <c r="L63" s="2514"/>
      <c r="M63" s="2616"/>
    </row>
    <row r="64" spans="1:13" ht="30.75" customHeight="1">
      <c r="A64" s="3204" t="s">
        <v>1399</v>
      </c>
      <c r="B64" s="3151" t="s">
        <v>155</v>
      </c>
      <c r="C64" s="3152" t="s">
        <v>154</v>
      </c>
      <c r="D64" s="3153" t="s">
        <v>345</v>
      </c>
      <c r="E64" s="3153"/>
      <c r="F64" s="3154"/>
      <c r="G64" s="3155"/>
      <c r="H64" s="3156"/>
      <c r="I64" s="3157" t="s">
        <v>1466</v>
      </c>
      <c r="J64" s="3155" t="s">
        <v>156</v>
      </c>
      <c r="K64" s="3155" t="s">
        <v>1467</v>
      </c>
      <c r="L64" s="2514"/>
      <c r="M64" s="2616"/>
    </row>
    <row r="65" spans="1:13" ht="32.25" customHeight="1">
      <c r="A65" s="3201" t="s">
        <v>1468</v>
      </c>
      <c r="B65" s="2543" t="s">
        <v>155</v>
      </c>
      <c r="C65" s="2509" t="s">
        <v>154</v>
      </c>
      <c r="D65" s="2988" t="s">
        <v>804</v>
      </c>
      <c r="E65" s="2550"/>
      <c r="F65" s="2514"/>
      <c r="G65" s="2508"/>
      <c r="H65" s="2521"/>
      <c r="I65" s="2522" t="s">
        <v>1466</v>
      </c>
      <c r="J65" s="2508" t="s">
        <v>156</v>
      </c>
      <c r="K65" s="2989" t="s">
        <v>1469</v>
      </c>
      <c r="L65" s="2514"/>
      <c r="M65" s="2616"/>
    </row>
    <row r="66" spans="1:13" ht="18" customHeight="1">
      <c r="A66" s="3204" t="s">
        <v>1408</v>
      </c>
      <c r="B66" s="2520" t="s">
        <v>158</v>
      </c>
      <c r="C66" s="2521" t="s">
        <v>157</v>
      </c>
      <c r="D66" s="3665" t="s">
        <v>956</v>
      </c>
      <c r="E66" s="3666"/>
      <c r="F66" s="3665" t="s">
        <v>1392</v>
      </c>
      <c r="G66" s="3665"/>
      <c r="H66" s="3667">
        <v>28</v>
      </c>
      <c r="I66" s="3666" t="s">
        <v>1417</v>
      </c>
      <c r="J66" s="3666" t="s">
        <v>159</v>
      </c>
      <c r="K66" s="2515" t="s">
        <v>1470</v>
      </c>
      <c r="L66" s="2514"/>
      <c r="M66" s="2616"/>
    </row>
    <row r="67" spans="1:13" ht="18" customHeight="1">
      <c r="A67" s="3204" t="s">
        <v>1411</v>
      </c>
      <c r="B67" s="2520" t="s">
        <v>158</v>
      </c>
      <c r="C67" s="2521" t="s">
        <v>157</v>
      </c>
      <c r="D67" s="2523" t="s">
        <v>414</v>
      </c>
      <c r="E67" s="2522"/>
      <c r="F67" s="2523" t="s">
        <v>1392</v>
      </c>
      <c r="G67" s="2523"/>
      <c r="H67" s="2521">
        <v>28</v>
      </c>
      <c r="I67" s="2522" t="s">
        <v>1417</v>
      </c>
      <c r="J67" s="2522" t="s">
        <v>159</v>
      </c>
      <c r="K67" s="2515" t="s">
        <v>1471</v>
      </c>
      <c r="L67" s="2514"/>
      <c r="M67" s="2616"/>
    </row>
    <row r="68" spans="1:13" ht="18" customHeight="1">
      <c r="A68" s="3201" t="s">
        <v>1404</v>
      </c>
      <c r="B68" s="2518" t="s">
        <v>1472</v>
      </c>
      <c r="C68" s="2509" t="s">
        <v>160</v>
      </c>
      <c r="D68" s="2512" t="s">
        <v>139</v>
      </c>
      <c r="E68" s="2514"/>
      <c r="F68" s="2512" t="s">
        <v>1392</v>
      </c>
      <c r="G68" s="2512"/>
      <c r="H68" s="2509">
        <v>30</v>
      </c>
      <c r="I68" s="2508" t="s">
        <v>1402</v>
      </c>
      <c r="J68" s="2508" t="s">
        <v>56</v>
      </c>
      <c r="K68" s="2508" t="s">
        <v>1433</v>
      </c>
      <c r="L68" s="2514"/>
      <c r="M68" s="2616"/>
    </row>
    <row r="69" spans="1:13" ht="18.75" customHeight="1">
      <c r="A69" s="3203" t="s">
        <v>1405</v>
      </c>
      <c r="B69" s="2526" t="s">
        <v>169</v>
      </c>
      <c r="C69" s="2509" t="s">
        <v>168</v>
      </c>
      <c r="D69" s="2512" t="s">
        <v>1380</v>
      </c>
      <c r="E69" s="2508" t="s">
        <v>81</v>
      </c>
      <c r="F69" s="2508"/>
      <c r="G69" s="2508"/>
      <c r="H69" s="2509">
        <v>36</v>
      </c>
      <c r="I69" s="2508" t="s">
        <v>1473</v>
      </c>
      <c r="J69" s="2508" t="s">
        <v>170</v>
      </c>
      <c r="K69" s="2508" t="s">
        <v>1382</v>
      </c>
      <c r="L69" s="2514"/>
      <c r="M69" s="2616"/>
    </row>
    <row r="70" spans="1:13" ht="24" customHeight="1">
      <c r="A70" s="3201" t="s">
        <v>1451</v>
      </c>
      <c r="B70" s="2540" t="s">
        <v>175</v>
      </c>
      <c r="C70" s="2541" t="s">
        <v>174</v>
      </c>
      <c r="D70" s="2542" t="s">
        <v>1207</v>
      </c>
      <c r="E70" s="2508"/>
      <c r="F70" s="2514"/>
      <c r="G70" s="2512"/>
      <c r="H70" s="2509">
        <v>25</v>
      </c>
      <c r="I70" s="2508" t="s">
        <v>23</v>
      </c>
      <c r="J70" s="2508" t="s">
        <v>23</v>
      </c>
      <c r="K70" s="2598" t="s">
        <v>1403</v>
      </c>
      <c r="L70" s="2514"/>
      <c r="M70" s="2616"/>
    </row>
    <row r="71" spans="1:13" ht="18" customHeight="1">
      <c r="A71" s="3204" t="s">
        <v>1399</v>
      </c>
      <c r="B71" s="2543" t="s">
        <v>1474</v>
      </c>
      <c r="C71" s="2521" t="s">
        <v>1475</v>
      </c>
      <c r="D71" s="3227" t="s">
        <v>287</v>
      </c>
      <c r="E71" s="3157"/>
      <c r="F71" s="3157"/>
      <c r="G71" s="3227"/>
      <c r="H71" s="3156">
        <v>20</v>
      </c>
      <c r="I71" s="3157" t="s">
        <v>1466</v>
      </c>
      <c r="J71" s="3157" t="s">
        <v>1476</v>
      </c>
      <c r="K71" s="2515" t="s">
        <v>1477</v>
      </c>
      <c r="L71" s="2514"/>
      <c r="M71" s="2616"/>
    </row>
    <row r="72" spans="1:13" ht="18" customHeight="1">
      <c r="A72" s="3203" t="s">
        <v>1413</v>
      </c>
      <c r="B72" s="2526" t="s">
        <v>177</v>
      </c>
      <c r="C72" s="2509" t="s">
        <v>176</v>
      </c>
      <c r="D72" s="2512" t="s">
        <v>1380</v>
      </c>
      <c r="E72" s="2508" t="s">
        <v>194</v>
      </c>
      <c r="F72" s="2508"/>
      <c r="G72" s="2508"/>
      <c r="H72" s="2509">
        <v>36</v>
      </c>
      <c r="I72" s="2508" t="s">
        <v>1381</v>
      </c>
      <c r="J72" s="2508" t="s">
        <v>47</v>
      </c>
      <c r="K72" s="2508" t="s">
        <v>1478</v>
      </c>
      <c r="L72" s="2514"/>
      <c r="M72" s="2618"/>
    </row>
    <row r="73" spans="1:13" ht="18" customHeight="1">
      <c r="A73" s="3203" t="s">
        <v>1405</v>
      </c>
      <c r="B73" s="2526" t="s">
        <v>179</v>
      </c>
      <c r="C73" s="2509" t="s">
        <v>178</v>
      </c>
      <c r="D73" s="2512" t="s">
        <v>1380</v>
      </c>
      <c r="E73" s="2508" t="s">
        <v>1171</v>
      </c>
      <c r="F73" s="2508" t="s">
        <v>1392</v>
      </c>
      <c r="G73" s="2508"/>
      <c r="H73" s="2509">
        <v>34</v>
      </c>
      <c r="I73" s="2508" t="s">
        <v>1422</v>
      </c>
      <c r="J73" s="2508" t="s">
        <v>53</v>
      </c>
      <c r="K73" s="2508" t="s">
        <v>1479</v>
      </c>
      <c r="L73" s="2514"/>
      <c r="M73" s="2618"/>
    </row>
    <row r="74" spans="1:13" ht="18" customHeight="1">
      <c r="A74" s="3201" t="s">
        <v>1404</v>
      </c>
      <c r="B74" s="2526" t="s">
        <v>181</v>
      </c>
      <c r="C74" s="2509" t="s">
        <v>180</v>
      </c>
      <c r="D74" s="2514" t="s">
        <v>414</v>
      </c>
      <c r="E74" s="2508"/>
      <c r="F74" s="2508"/>
      <c r="G74" s="2508"/>
      <c r="H74" s="2509">
        <v>27</v>
      </c>
      <c r="I74" s="2508" t="s">
        <v>1402</v>
      </c>
      <c r="J74" s="2508" t="s">
        <v>1480</v>
      </c>
      <c r="K74" s="2508" t="s">
        <v>1481</v>
      </c>
      <c r="L74" s="2617"/>
      <c r="M74" s="2616"/>
    </row>
    <row r="75" spans="1:13" ht="18" customHeight="1">
      <c r="A75" s="3201" t="s">
        <v>1383</v>
      </c>
      <c r="B75" s="2539" t="s">
        <v>187</v>
      </c>
      <c r="C75" s="2509" t="s">
        <v>186</v>
      </c>
      <c r="D75" s="2512" t="s">
        <v>689</v>
      </c>
      <c r="E75" s="2508" t="s">
        <v>653</v>
      </c>
      <c r="F75" s="2514"/>
      <c r="G75" s="2512"/>
      <c r="H75" s="2509">
        <v>57</v>
      </c>
      <c r="I75" s="2508" t="s">
        <v>1384</v>
      </c>
      <c r="J75" s="2508" t="s">
        <v>188</v>
      </c>
      <c r="K75" s="2508" t="s">
        <v>1482</v>
      </c>
      <c r="L75" s="2514"/>
      <c r="M75" s="2616"/>
    </row>
    <row r="76" spans="1:13" ht="18" customHeight="1">
      <c r="A76" s="3201" t="s">
        <v>1396</v>
      </c>
      <c r="B76" s="2519" t="s">
        <v>190</v>
      </c>
      <c r="C76" s="2509" t="s">
        <v>189</v>
      </c>
      <c r="D76" s="2512"/>
      <c r="E76" s="2508"/>
      <c r="F76" s="2512"/>
      <c r="G76" s="2512"/>
      <c r="H76" s="2509">
        <v>21</v>
      </c>
      <c r="I76" s="2508" t="s">
        <v>108</v>
      </c>
      <c r="J76" s="2508" t="s">
        <v>108</v>
      </c>
      <c r="K76" s="2535"/>
      <c r="L76" s="2916"/>
      <c r="M76" s="2616"/>
    </row>
    <row r="77" spans="1:13" ht="18" customHeight="1">
      <c r="A77" s="3201" t="s">
        <v>1483</v>
      </c>
      <c r="B77" s="2519" t="s">
        <v>1484</v>
      </c>
      <c r="C77" s="2509" t="s">
        <v>1485</v>
      </c>
      <c r="D77" s="2512" t="s">
        <v>1380</v>
      </c>
      <c r="E77" s="2508" t="s">
        <v>664</v>
      </c>
      <c r="F77" s="2512"/>
      <c r="G77" s="2512"/>
      <c r="H77" s="2509">
        <v>35</v>
      </c>
      <c r="I77" s="2508" t="s">
        <v>1473</v>
      </c>
      <c r="J77" s="2508" t="s">
        <v>144</v>
      </c>
      <c r="K77" s="2508"/>
      <c r="L77" s="2514"/>
      <c r="M77" s="2616"/>
    </row>
    <row r="78" spans="1:13" ht="18" customHeight="1">
      <c r="A78" s="3203" t="s">
        <v>1405</v>
      </c>
      <c r="B78" s="2526" t="s">
        <v>192</v>
      </c>
      <c r="C78" s="2509" t="s">
        <v>191</v>
      </c>
      <c r="D78" s="2512" t="s">
        <v>1380</v>
      </c>
      <c r="E78" s="2508" t="s">
        <v>81</v>
      </c>
      <c r="F78" s="2508"/>
      <c r="G78" s="2508"/>
      <c r="H78" s="2509">
        <v>47</v>
      </c>
      <c r="I78" s="2508" t="s">
        <v>1458</v>
      </c>
      <c r="J78" s="2508" t="s">
        <v>121</v>
      </c>
      <c r="K78" s="2508" t="s">
        <v>1486</v>
      </c>
      <c r="L78" s="2514"/>
      <c r="M78" s="2616"/>
    </row>
    <row r="79" spans="1:13" ht="18" customHeight="1">
      <c r="A79" s="3203" t="s">
        <v>1379</v>
      </c>
      <c r="B79" s="2526" t="s">
        <v>194</v>
      </c>
      <c r="C79" s="2509" t="s">
        <v>193</v>
      </c>
      <c r="D79" s="2512" t="s">
        <v>1380</v>
      </c>
      <c r="E79" s="2508" t="s">
        <v>1392</v>
      </c>
      <c r="F79" s="2508"/>
      <c r="G79" s="2508"/>
      <c r="H79" s="2509">
        <v>32</v>
      </c>
      <c r="I79" s="2508" t="s">
        <v>1441</v>
      </c>
      <c r="J79" s="2508" t="s">
        <v>195</v>
      </c>
      <c r="K79" s="2508" t="s">
        <v>1382</v>
      </c>
      <c r="L79" s="2514"/>
      <c r="M79" s="2616"/>
    </row>
    <row r="80" spans="1:13" ht="18" customHeight="1">
      <c r="A80" s="3203" t="s">
        <v>1413</v>
      </c>
      <c r="B80" s="2526" t="s">
        <v>194</v>
      </c>
      <c r="C80" s="2509" t="s">
        <v>193</v>
      </c>
      <c r="D80" s="2512" t="s">
        <v>1380</v>
      </c>
      <c r="E80" s="2508" t="s">
        <v>1392</v>
      </c>
      <c r="F80" s="2508"/>
      <c r="G80" s="2508"/>
      <c r="H80" s="2509">
        <v>26</v>
      </c>
      <c r="I80" s="2508" t="s">
        <v>1441</v>
      </c>
      <c r="J80" s="2508" t="s">
        <v>195</v>
      </c>
      <c r="K80" s="2508" t="s">
        <v>1487</v>
      </c>
      <c r="L80" s="2514"/>
      <c r="M80" s="2616"/>
    </row>
    <row r="81" spans="1:13" ht="18" customHeight="1">
      <c r="A81" s="3201" t="s">
        <v>1483</v>
      </c>
      <c r="B81" s="2526" t="s">
        <v>197</v>
      </c>
      <c r="C81" s="2509" t="s">
        <v>196</v>
      </c>
      <c r="D81" s="2512" t="s">
        <v>1380</v>
      </c>
      <c r="E81" s="2508" t="s">
        <v>664</v>
      </c>
      <c r="F81" s="2508"/>
      <c r="G81" s="2508"/>
      <c r="H81" s="2509">
        <v>28</v>
      </c>
      <c r="I81" s="2508" t="s">
        <v>1473</v>
      </c>
      <c r="J81" s="2508" t="s">
        <v>144</v>
      </c>
      <c r="K81" s="2508" t="s">
        <v>1479</v>
      </c>
      <c r="L81" s="2617"/>
      <c r="M81" s="2616"/>
    </row>
    <row r="82" spans="1:13" ht="18" customHeight="1">
      <c r="A82" s="3203" t="s">
        <v>1405</v>
      </c>
      <c r="B82" s="2526" t="s">
        <v>199</v>
      </c>
      <c r="C82" s="2509" t="s">
        <v>198</v>
      </c>
      <c r="D82" s="2512" t="s">
        <v>1380</v>
      </c>
      <c r="E82" s="2508" t="s">
        <v>81</v>
      </c>
      <c r="F82" s="2508"/>
      <c r="G82" s="2508"/>
      <c r="H82" s="2509">
        <v>36</v>
      </c>
      <c r="I82" s="2508" t="s">
        <v>1381</v>
      </c>
      <c r="J82" s="2508" t="s">
        <v>47</v>
      </c>
      <c r="K82" s="2508"/>
      <c r="L82" s="2514"/>
      <c r="M82" s="2616"/>
    </row>
    <row r="83" spans="1:13" ht="24" customHeight="1">
      <c r="A83" s="3845" t="s">
        <v>1390</v>
      </c>
      <c r="B83" s="2526" t="s">
        <v>201</v>
      </c>
      <c r="C83" s="2509" t="s">
        <v>200</v>
      </c>
      <c r="D83" s="2544" t="s">
        <v>218</v>
      </c>
      <c r="E83" s="2544" t="s">
        <v>259</v>
      </c>
      <c r="F83" s="2508"/>
      <c r="G83" s="2508"/>
      <c r="H83" s="2509">
        <v>55</v>
      </c>
      <c r="I83" s="2508" t="s">
        <v>1463</v>
      </c>
      <c r="J83" s="2508" t="s">
        <v>202</v>
      </c>
      <c r="K83" s="2508" t="s">
        <v>1488</v>
      </c>
      <c r="L83" s="2913"/>
      <c r="M83" s="2616"/>
    </row>
    <row r="84" spans="1:13" ht="18" customHeight="1">
      <c r="A84" s="3201" t="s">
        <v>1451</v>
      </c>
      <c r="B84" s="2518" t="s">
        <v>204</v>
      </c>
      <c r="C84" s="2509" t="s">
        <v>203</v>
      </c>
      <c r="D84" s="2512"/>
      <c r="E84" s="2508"/>
      <c r="F84" s="2514"/>
      <c r="G84" s="2512"/>
      <c r="H84" s="2509">
        <v>13</v>
      </c>
      <c r="I84" s="2508" t="s">
        <v>23</v>
      </c>
      <c r="J84" s="2508" t="s">
        <v>23</v>
      </c>
      <c r="K84" s="2598" t="s">
        <v>1452</v>
      </c>
      <c r="L84" s="2514"/>
      <c r="M84" s="2616"/>
    </row>
    <row r="85" spans="1:13" ht="18" customHeight="1">
      <c r="A85" s="3203" t="s">
        <v>1444</v>
      </c>
      <c r="B85" s="2526" t="s">
        <v>208</v>
      </c>
      <c r="C85" s="2509" t="s">
        <v>207</v>
      </c>
      <c r="D85" s="2516" t="s">
        <v>218</v>
      </c>
      <c r="E85" s="2508"/>
      <c r="F85" s="2508"/>
      <c r="G85" s="2508"/>
      <c r="H85" s="2509">
        <v>38</v>
      </c>
      <c r="I85" s="2508" t="s">
        <v>1438</v>
      </c>
      <c r="J85" s="2508" t="s">
        <v>209</v>
      </c>
      <c r="K85" s="2535" t="s">
        <v>1439</v>
      </c>
      <c r="L85" s="2514"/>
      <c r="M85" s="2616"/>
    </row>
    <row r="86" spans="1:13" ht="18" customHeight="1">
      <c r="A86" s="3201" t="s">
        <v>1489</v>
      </c>
      <c r="B86" s="2518" t="s">
        <v>211</v>
      </c>
      <c r="C86" s="2509" t="s">
        <v>210</v>
      </c>
      <c r="D86" s="2512"/>
      <c r="E86" s="2508"/>
      <c r="F86" s="2512"/>
      <c r="G86" s="2512"/>
      <c r="H86" s="2509">
        <v>31</v>
      </c>
      <c r="I86" s="2508" t="s">
        <v>1490</v>
      </c>
      <c r="J86" s="2508" t="s">
        <v>113</v>
      </c>
      <c r="K86" s="2508" t="s">
        <v>1491</v>
      </c>
      <c r="L86" s="2514"/>
      <c r="M86" s="2616"/>
    </row>
    <row r="87" spans="1:13" ht="18" customHeight="1">
      <c r="A87" s="3204" t="s">
        <v>1408</v>
      </c>
      <c r="B87" s="2518" t="s">
        <v>213</v>
      </c>
      <c r="C87" s="2509" t="s">
        <v>212</v>
      </c>
      <c r="D87" s="2579" t="s">
        <v>1409</v>
      </c>
      <c r="E87" s="2514"/>
      <c r="F87" s="2512" t="s">
        <v>1392</v>
      </c>
      <c r="G87" s="2512"/>
      <c r="H87" s="2509">
        <v>26</v>
      </c>
      <c r="I87" s="2508" t="s">
        <v>1465</v>
      </c>
      <c r="J87" s="2508" t="s">
        <v>214</v>
      </c>
      <c r="K87" s="2508" t="s">
        <v>1492</v>
      </c>
      <c r="L87" s="2514"/>
      <c r="M87" s="2616"/>
    </row>
    <row r="88" spans="1:13" ht="18">
      <c r="A88" s="3201" t="s">
        <v>1489</v>
      </c>
      <c r="B88" s="2526" t="s">
        <v>1493</v>
      </c>
      <c r="C88" s="2509" t="s">
        <v>222</v>
      </c>
      <c r="D88" s="2512" t="s">
        <v>790</v>
      </c>
      <c r="E88" s="2514"/>
      <c r="F88" s="2512"/>
      <c r="G88" s="2512"/>
      <c r="H88" s="2509">
        <v>42</v>
      </c>
      <c r="I88" s="2508" t="s">
        <v>1490</v>
      </c>
      <c r="J88" s="2508" t="s">
        <v>105</v>
      </c>
      <c r="K88" s="2508" t="s">
        <v>1494</v>
      </c>
      <c r="L88" s="2514"/>
      <c r="M88" s="2616"/>
    </row>
    <row r="89" spans="1:13" ht="18">
      <c r="A89" s="3201" t="s">
        <v>1489</v>
      </c>
      <c r="B89" s="2545" t="s">
        <v>1495</v>
      </c>
      <c r="C89" s="2546" t="s">
        <v>951</v>
      </c>
      <c r="D89" s="2547" t="s">
        <v>790</v>
      </c>
      <c r="E89" s="2548"/>
      <c r="F89" s="2547"/>
      <c r="G89" s="2547"/>
      <c r="H89" s="2546">
        <v>42</v>
      </c>
      <c r="I89" s="2549" t="s">
        <v>1490</v>
      </c>
      <c r="J89" s="2549" t="s">
        <v>105</v>
      </c>
      <c r="K89" s="2508" t="s">
        <v>1494</v>
      </c>
      <c r="L89" s="2514"/>
      <c r="M89" s="2616"/>
    </row>
    <row r="90" spans="1:13" ht="18" customHeight="1">
      <c r="A90" s="3201" t="s">
        <v>1404</v>
      </c>
      <c r="B90" s="2526" t="s">
        <v>227</v>
      </c>
      <c r="C90" s="2509" t="s">
        <v>226</v>
      </c>
      <c r="D90" s="2514" t="s">
        <v>414</v>
      </c>
      <c r="E90" s="2508"/>
      <c r="F90" s="2512"/>
      <c r="G90" s="2512"/>
      <c r="H90" s="2509"/>
      <c r="I90" s="2508" t="s">
        <v>1460</v>
      </c>
      <c r="J90" s="2508" t="s">
        <v>72</v>
      </c>
      <c r="K90" s="2508"/>
      <c r="L90" s="2514"/>
      <c r="M90" s="2616"/>
    </row>
    <row r="91" spans="1:13" ht="18" customHeight="1">
      <c r="A91" s="3201" t="s">
        <v>1435</v>
      </c>
      <c r="B91" s="2526" t="s">
        <v>235</v>
      </c>
      <c r="C91" s="2509" t="s">
        <v>234</v>
      </c>
      <c r="D91" s="2516" t="s">
        <v>218</v>
      </c>
      <c r="E91" s="2508"/>
      <c r="F91" s="2508" t="s">
        <v>1392</v>
      </c>
      <c r="G91" s="2508" t="s">
        <v>1392</v>
      </c>
      <c r="H91" s="2509">
        <v>42</v>
      </c>
      <c r="I91" s="2508" t="s">
        <v>1438</v>
      </c>
      <c r="J91" s="2508" t="s">
        <v>236</v>
      </c>
      <c r="K91" s="2508" t="s">
        <v>1496</v>
      </c>
      <c r="L91" s="2514"/>
      <c r="M91" s="2616"/>
    </row>
    <row r="92" spans="1:13" ht="33.75" customHeight="1">
      <c r="A92" s="3845" t="s">
        <v>1390</v>
      </c>
      <c r="B92" s="2526" t="s">
        <v>1497</v>
      </c>
      <c r="C92" s="2762" t="s">
        <v>1498</v>
      </c>
      <c r="D92" s="2544" t="s">
        <v>218</v>
      </c>
      <c r="E92" s="2508" t="s">
        <v>259</v>
      </c>
      <c r="F92" s="2508" t="s">
        <v>1067</v>
      </c>
      <c r="G92" s="2508"/>
      <c r="H92" s="2561"/>
      <c r="I92" s="2508" t="s">
        <v>1463</v>
      </c>
      <c r="J92" s="2508" t="s">
        <v>1499</v>
      </c>
      <c r="K92" s="2535" t="s">
        <v>1439</v>
      </c>
      <c r="L92" s="2514"/>
      <c r="M92" s="2616"/>
    </row>
    <row r="93" spans="1:13" ht="18" customHeight="1">
      <c r="A93" s="3204" t="s">
        <v>1399</v>
      </c>
      <c r="B93" s="3153" t="s">
        <v>244</v>
      </c>
      <c r="C93" s="3152" t="s">
        <v>243</v>
      </c>
      <c r="D93" s="3237" t="s">
        <v>345</v>
      </c>
      <c r="E93" s="3153"/>
      <c r="F93" s="3154"/>
      <c r="G93" s="3155"/>
      <c r="H93" s="3238">
        <v>30</v>
      </c>
      <c r="I93" s="3153" t="s">
        <v>245</v>
      </c>
      <c r="J93" s="3155" t="s">
        <v>245</v>
      </c>
      <c r="K93" s="2535" t="s">
        <v>1500</v>
      </c>
      <c r="L93" s="2514" t="s">
        <v>1501</v>
      </c>
      <c r="M93" s="2616"/>
    </row>
    <row r="94" spans="1:13" ht="18" customHeight="1">
      <c r="A94" s="3204" t="s">
        <v>1399</v>
      </c>
      <c r="B94" s="2550" t="s">
        <v>244</v>
      </c>
      <c r="C94" s="2509" t="s">
        <v>243</v>
      </c>
      <c r="D94" s="2551" t="s">
        <v>285</v>
      </c>
      <c r="E94" s="2550"/>
      <c r="F94" s="2514"/>
      <c r="G94" s="2508"/>
      <c r="H94" s="2552">
        <v>30</v>
      </c>
      <c r="I94" s="2550" t="s">
        <v>245</v>
      </c>
      <c r="J94" s="2508" t="s">
        <v>245</v>
      </c>
      <c r="K94" s="2801" t="s">
        <v>1502</v>
      </c>
      <c r="L94" s="2514"/>
      <c r="M94" s="2616"/>
    </row>
    <row r="95" spans="1:13" ht="24" customHeight="1">
      <c r="A95" s="3845" t="s">
        <v>1390</v>
      </c>
      <c r="B95" s="2526" t="s">
        <v>247</v>
      </c>
      <c r="C95" s="2509" t="s">
        <v>246</v>
      </c>
      <c r="D95" s="2544" t="s">
        <v>218</v>
      </c>
      <c r="E95" s="2508" t="s">
        <v>259</v>
      </c>
      <c r="F95" s="2512"/>
      <c r="G95" s="2508"/>
      <c r="H95" s="2509">
        <v>60</v>
      </c>
      <c r="I95" s="2508" t="s">
        <v>1463</v>
      </c>
      <c r="J95" s="2508" t="s">
        <v>209</v>
      </c>
      <c r="K95" s="2535" t="s">
        <v>1439</v>
      </c>
      <c r="L95" s="2514"/>
      <c r="M95" s="2616"/>
    </row>
    <row r="96" spans="1:13" ht="18" customHeight="1">
      <c r="A96" s="3201" t="s">
        <v>1404</v>
      </c>
      <c r="B96" s="2518" t="s">
        <v>1503</v>
      </c>
      <c r="C96" s="2509" t="s">
        <v>248</v>
      </c>
      <c r="D96" s="2512" t="s">
        <v>1299</v>
      </c>
      <c r="E96" s="2514"/>
      <c r="F96" s="2512" t="s">
        <v>1392</v>
      </c>
      <c r="G96" s="2512"/>
      <c r="H96" s="2509">
        <v>27</v>
      </c>
      <c r="I96" s="2508" t="s">
        <v>1422</v>
      </c>
      <c r="J96" s="2508" t="s">
        <v>53</v>
      </c>
      <c r="K96" s="2508"/>
      <c r="L96" s="2514"/>
      <c r="M96" s="2616"/>
    </row>
    <row r="97" spans="1:13" ht="18" customHeight="1">
      <c r="A97" s="3201" t="s">
        <v>1404</v>
      </c>
      <c r="B97" s="2518" t="s">
        <v>1504</v>
      </c>
      <c r="C97" s="2509" t="s">
        <v>249</v>
      </c>
      <c r="D97" s="3175" t="s">
        <v>139</v>
      </c>
      <c r="E97" s="3154"/>
      <c r="F97" s="3175"/>
      <c r="G97" s="3175"/>
      <c r="H97" s="3152">
        <v>36</v>
      </c>
      <c r="I97" s="3155" t="s">
        <v>1402</v>
      </c>
      <c r="J97" s="3155" t="s">
        <v>29</v>
      </c>
      <c r="K97" s="2508" t="s">
        <v>1505</v>
      </c>
      <c r="L97" s="2514"/>
      <c r="M97" s="2616"/>
    </row>
    <row r="98" spans="1:13" ht="18" customHeight="1">
      <c r="A98" s="3204" t="s">
        <v>1411</v>
      </c>
      <c r="B98" s="2518" t="s">
        <v>1504</v>
      </c>
      <c r="C98" s="2509" t="s">
        <v>249</v>
      </c>
      <c r="D98" s="2512" t="s">
        <v>1171</v>
      </c>
      <c r="E98" s="2514"/>
      <c r="F98" s="2512"/>
      <c r="G98" s="2512"/>
      <c r="H98" s="2509">
        <v>36</v>
      </c>
      <c r="I98" s="2508" t="s">
        <v>1402</v>
      </c>
      <c r="J98" s="2508" t="s">
        <v>29</v>
      </c>
      <c r="K98" s="2508" t="s">
        <v>1505</v>
      </c>
      <c r="L98" s="2514"/>
      <c r="M98" s="2616"/>
    </row>
    <row r="99" spans="1:13" ht="18" customHeight="1">
      <c r="A99" s="3201" t="s">
        <v>1506</v>
      </c>
      <c r="B99" s="2526" t="s">
        <v>254</v>
      </c>
      <c r="C99" s="2509" t="s">
        <v>253</v>
      </c>
      <c r="D99" s="2512" t="s">
        <v>218</v>
      </c>
      <c r="E99" s="2529" t="s">
        <v>598</v>
      </c>
      <c r="F99" s="2553"/>
      <c r="G99" s="2512"/>
      <c r="H99" s="2509">
        <v>53</v>
      </c>
      <c r="I99" s="2508" t="s">
        <v>1463</v>
      </c>
      <c r="J99" s="2508" t="s">
        <v>255</v>
      </c>
      <c r="K99" s="2508" t="s">
        <v>1507</v>
      </c>
      <c r="L99" s="2514"/>
      <c r="M99" s="2616"/>
    </row>
    <row r="100" spans="1:13" ht="24" customHeight="1">
      <c r="A100" s="3845" t="s">
        <v>1390</v>
      </c>
      <c r="B100" s="2525" t="s">
        <v>259</v>
      </c>
      <c r="C100" s="2509" t="s">
        <v>258</v>
      </c>
      <c r="D100" s="2569" t="s">
        <v>218</v>
      </c>
      <c r="E100" s="2508"/>
      <c r="F100" s="2512"/>
      <c r="G100" s="2512"/>
      <c r="H100" s="2509">
        <v>55</v>
      </c>
      <c r="I100" s="2508" t="s">
        <v>1463</v>
      </c>
      <c r="J100" s="2508" t="s">
        <v>260</v>
      </c>
      <c r="K100" s="2508" t="s">
        <v>1508</v>
      </c>
      <c r="L100" s="2617"/>
      <c r="M100" s="2616"/>
    </row>
    <row r="101" spans="1:13" ht="18" customHeight="1">
      <c r="A101" s="3201" t="s">
        <v>1428</v>
      </c>
      <c r="B101" s="2538" t="s">
        <v>264</v>
      </c>
      <c r="C101" s="2509" t="s">
        <v>263</v>
      </c>
      <c r="D101" s="2512"/>
      <c r="E101" s="2508"/>
      <c r="F101" s="2510"/>
      <c r="G101" s="2512"/>
      <c r="H101" s="2509">
        <v>29</v>
      </c>
      <c r="I101" s="2508" t="s">
        <v>1458</v>
      </c>
      <c r="J101" s="2508" t="s">
        <v>121</v>
      </c>
      <c r="K101" s="2508" t="s">
        <v>1509</v>
      </c>
      <c r="L101" s="2514"/>
      <c r="M101" s="2616"/>
    </row>
    <row r="102" spans="1:13" ht="18" customHeight="1">
      <c r="A102" s="3204" t="s">
        <v>1408</v>
      </c>
      <c r="B102" s="2518" t="s">
        <v>1510</v>
      </c>
      <c r="C102" s="2509" t="s">
        <v>520</v>
      </c>
      <c r="D102" s="2512" t="s">
        <v>1409</v>
      </c>
      <c r="E102" s="2508" t="s">
        <v>1392</v>
      </c>
      <c r="F102" s="2512"/>
      <c r="G102" s="2514"/>
      <c r="H102" s="2509">
        <v>32</v>
      </c>
      <c r="I102" s="2508" t="s">
        <v>1465</v>
      </c>
      <c r="J102" s="2508" t="s">
        <v>522</v>
      </c>
      <c r="K102" s="2508" t="s">
        <v>1511</v>
      </c>
      <c r="L102" s="2514"/>
      <c r="M102" s="2616"/>
    </row>
    <row r="103" spans="1:13" ht="18" customHeight="1">
      <c r="A103" s="3201" t="s">
        <v>1451</v>
      </c>
      <c r="B103" s="2519" t="s">
        <v>1512</v>
      </c>
      <c r="C103" s="2509" t="s">
        <v>700</v>
      </c>
      <c r="D103" s="2512"/>
      <c r="E103" s="2508"/>
      <c r="F103" s="2512"/>
      <c r="G103" s="2512"/>
      <c r="H103" s="2509">
        <v>28</v>
      </c>
      <c r="I103" s="2508" t="s">
        <v>108</v>
      </c>
      <c r="J103" s="2508" t="s">
        <v>108</v>
      </c>
      <c r="K103" s="2535" t="s">
        <v>1513</v>
      </c>
      <c r="L103" s="2514"/>
      <c r="M103" s="2616"/>
    </row>
    <row r="104" spans="1:13" ht="18" customHeight="1">
      <c r="A104" s="3201" t="s">
        <v>1404</v>
      </c>
      <c r="B104" s="2526" t="s">
        <v>281</v>
      </c>
      <c r="C104" s="2509" t="s">
        <v>280</v>
      </c>
      <c r="D104" s="2514" t="s">
        <v>414</v>
      </c>
      <c r="E104" s="2508"/>
      <c r="F104" s="2508"/>
      <c r="G104" s="2508"/>
      <c r="H104" s="2509">
        <v>20</v>
      </c>
      <c r="I104" s="2508" t="s">
        <v>1460</v>
      </c>
      <c r="J104" s="2508" t="s">
        <v>72</v>
      </c>
      <c r="K104" s="2508" t="s">
        <v>1514</v>
      </c>
      <c r="L104" s="2514"/>
      <c r="M104" s="2616"/>
    </row>
    <row r="105" spans="1:13" ht="30.75" customHeight="1">
      <c r="A105" s="3201" t="s">
        <v>1468</v>
      </c>
      <c r="B105" s="2518" t="s">
        <v>283</v>
      </c>
      <c r="C105" s="2509" t="s">
        <v>282</v>
      </c>
      <c r="D105" s="2512" t="s">
        <v>287</v>
      </c>
      <c r="E105" s="2514"/>
      <c r="F105" s="2512"/>
      <c r="G105" s="2512"/>
      <c r="H105" s="2509">
        <v>14</v>
      </c>
      <c r="I105" s="2508" t="s">
        <v>270</v>
      </c>
      <c r="J105" s="2508" t="s">
        <v>270</v>
      </c>
      <c r="K105" s="2508" t="s">
        <v>1515</v>
      </c>
      <c r="L105" s="2514"/>
      <c r="M105" s="2616"/>
    </row>
    <row r="106" spans="1:13" ht="18" customHeight="1">
      <c r="A106" s="3204" t="s">
        <v>1399</v>
      </c>
      <c r="B106" s="3153" t="s">
        <v>285</v>
      </c>
      <c r="C106" s="3152" t="s">
        <v>284</v>
      </c>
      <c r="D106" s="3382" t="s">
        <v>345</v>
      </c>
      <c r="E106" s="3153"/>
      <c r="F106" s="3154"/>
      <c r="G106" s="3155"/>
      <c r="H106" s="3238">
        <v>20</v>
      </c>
      <c r="I106" s="3153" t="s">
        <v>245</v>
      </c>
      <c r="J106" s="3155" t="s">
        <v>245</v>
      </c>
      <c r="K106" s="3376" t="s">
        <v>1516</v>
      </c>
      <c r="L106" s="2514" t="s">
        <v>1517</v>
      </c>
      <c r="M106" s="2616"/>
    </row>
    <row r="107" spans="1:13" ht="18" customHeight="1">
      <c r="A107" s="3204" t="s">
        <v>1399</v>
      </c>
      <c r="B107" s="3377" t="s">
        <v>285</v>
      </c>
      <c r="C107" s="2567" t="s">
        <v>284</v>
      </c>
      <c r="D107" s="3381"/>
      <c r="E107" s="3377"/>
      <c r="F107" s="3002"/>
      <c r="G107" s="2570"/>
      <c r="H107" s="3379"/>
      <c r="I107" s="3377" t="s">
        <v>245</v>
      </c>
      <c r="J107" s="2570" t="s">
        <v>245</v>
      </c>
      <c r="K107" s="3361" t="s">
        <v>1518</v>
      </c>
      <c r="L107" s="2514"/>
      <c r="M107" s="2616"/>
    </row>
    <row r="108" spans="1:13" ht="18" customHeight="1">
      <c r="A108" s="3201" t="s">
        <v>1468</v>
      </c>
      <c r="B108" s="2518" t="s">
        <v>287</v>
      </c>
      <c r="C108" s="2509" t="s">
        <v>286</v>
      </c>
      <c r="D108" s="2512"/>
      <c r="E108" s="2508"/>
      <c r="F108" s="2512"/>
      <c r="G108" s="2512"/>
      <c r="H108" s="2509">
        <v>6</v>
      </c>
      <c r="I108" s="2508" t="s">
        <v>287</v>
      </c>
      <c r="J108" s="2508" t="s">
        <v>288</v>
      </c>
      <c r="K108" s="2535"/>
      <c r="L108" s="2514"/>
      <c r="M108" s="2616"/>
    </row>
    <row r="109" spans="1:13" ht="18">
      <c r="A109" s="3201" t="s">
        <v>1489</v>
      </c>
      <c r="B109" s="2554" t="s">
        <v>1519</v>
      </c>
      <c r="C109" s="2546" t="s">
        <v>1520</v>
      </c>
      <c r="D109" s="2547" t="s">
        <v>790</v>
      </c>
      <c r="E109" s="2549"/>
      <c r="F109" s="2547"/>
      <c r="G109" s="2547"/>
      <c r="H109" s="2546"/>
      <c r="I109" s="2549" t="s">
        <v>1490</v>
      </c>
      <c r="J109" s="2549" t="s">
        <v>105</v>
      </c>
      <c r="K109" s="2535" t="s">
        <v>1521</v>
      </c>
      <c r="L109" s="2514"/>
      <c r="M109" s="2616"/>
    </row>
    <row r="110" spans="1:13" ht="18" customHeight="1">
      <c r="A110" s="3201" t="s">
        <v>1383</v>
      </c>
      <c r="B110" s="2526" t="s">
        <v>292</v>
      </c>
      <c r="C110" s="2509" t="s">
        <v>291</v>
      </c>
      <c r="D110" s="2512" t="s">
        <v>689</v>
      </c>
      <c r="E110" s="2508"/>
      <c r="F110" s="2514"/>
      <c r="G110" s="2508"/>
      <c r="H110" s="2509">
        <v>43</v>
      </c>
      <c r="I110" s="2508" t="s">
        <v>1384</v>
      </c>
      <c r="J110" s="2508" t="s">
        <v>293</v>
      </c>
      <c r="K110" s="2508" t="s">
        <v>1522</v>
      </c>
      <c r="L110" s="2514"/>
      <c r="M110" s="2616"/>
    </row>
    <row r="111" spans="1:13" ht="18" customHeight="1">
      <c r="A111" s="3204" t="s">
        <v>1408</v>
      </c>
      <c r="B111" s="2526" t="s">
        <v>295</v>
      </c>
      <c r="C111" s="2509" t="s">
        <v>294</v>
      </c>
      <c r="D111" s="3181" t="s">
        <v>1409</v>
      </c>
      <c r="E111" s="3182" t="s">
        <v>1392</v>
      </c>
      <c r="F111" s="3387"/>
      <c r="G111" s="3181"/>
      <c r="H111" s="3180">
        <v>32</v>
      </c>
      <c r="I111" s="3182" t="s">
        <v>1465</v>
      </c>
      <c r="J111" s="3182" t="s">
        <v>32</v>
      </c>
      <c r="K111" s="2801" t="s">
        <v>1523</v>
      </c>
      <c r="L111" s="2514"/>
      <c r="M111" s="2616"/>
    </row>
    <row r="112" spans="1:13" ht="18" customHeight="1">
      <c r="A112" s="3204" t="s">
        <v>1408</v>
      </c>
      <c r="B112" s="2526" t="s">
        <v>295</v>
      </c>
      <c r="C112" s="2509" t="s">
        <v>294</v>
      </c>
      <c r="D112" s="2512" t="s">
        <v>98</v>
      </c>
      <c r="E112" s="2508"/>
      <c r="F112" s="2514"/>
      <c r="G112" s="2512"/>
      <c r="H112" s="2509">
        <v>32</v>
      </c>
      <c r="I112" s="2508" t="s">
        <v>1465</v>
      </c>
      <c r="J112" s="2508" t="s">
        <v>32</v>
      </c>
      <c r="K112" s="2801" t="s">
        <v>1524</v>
      </c>
      <c r="L112" s="2514"/>
      <c r="M112" s="2616"/>
    </row>
    <row r="113" spans="1:13" ht="18" customHeight="1">
      <c r="A113" s="3203" t="s">
        <v>1405</v>
      </c>
      <c r="B113" s="2526" t="s">
        <v>297</v>
      </c>
      <c r="C113" s="2509" t="s">
        <v>296</v>
      </c>
      <c r="D113" s="2512" t="s">
        <v>1380</v>
      </c>
      <c r="E113" s="2508" t="s">
        <v>81</v>
      </c>
      <c r="F113" s="2508"/>
      <c r="G113" s="2508"/>
      <c r="H113" s="2509">
        <v>38</v>
      </c>
      <c r="I113" s="2508" t="s">
        <v>1381</v>
      </c>
      <c r="J113" s="2508" t="s">
        <v>5</v>
      </c>
      <c r="K113" s="2508" t="s">
        <v>1382</v>
      </c>
      <c r="L113" s="2514"/>
      <c r="M113" s="2616"/>
    </row>
    <row r="114" spans="1:13" ht="18" customHeight="1">
      <c r="A114" s="3845" t="s">
        <v>1390</v>
      </c>
      <c r="B114" s="2555" t="s">
        <v>299</v>
      </c>
      <c r="C114" s="2509" t="s">
        <v>298</v>
      </c>
      <c r="D114" s="2516" t="s">
        <v>218</v>
      </c>
      <c r="E114" s="2508" t="s">
        <v>1391</v>
      </c>
      <c r="F114" s="2508"/>
      <c r="G114" s="2508"/>
      <c r="H114" s="2509">
        <v>41</v>
      </c>
      <c r="I114" s="2508" t="s">
        <v>1393</v>
      </c>
      <c r="J114" s="2508" t="s">
        <v>300</v>
      </c>
      <c r="K114" s="2508" t="s">
        <v>1525</v>
      </c>
      <c r="L114" s="2514"/>
      <c r="M114" s="2616"/>
    </row>
    <row r="115" spans="1:13" ht="18" customHeight="1">
      <c r="A115" s="3203" t="s">
        <v>1405</v>
      </c>
      <c r="B115" s="2526" t="s">
        <v>302</v>
      </c>
      <c r="C115" s="2509" t="s">
        <v>301</v>
      </c>
      <c r="D115" s="2512" t="s">
        <v>1380</v>
      </c>
      <c r="E115" s="2508" t="s">
        <v>81</v>
      </c>
      <c r="F115" s="2508"/>
      <c r="G115" s="2508"/>
      <c r="H115" s="2509">
        <v>39</v>
      </c>
      <c r="I115" s="2508" t="s">
        <v>1473</v>
      </c>
      <c r="J115" s="2508" t="s">
        <v>303</v>
      </c>
      <c r="K115" s="2508" t="s">
        <v>1382</v>
      </c>
      <c r="L115" s="2514"/>
      <c r="M115" s="2616"/>
    </row>
    <row r="116" spans="1:13" ht="18" customHeight="1">
      <c r="A116" s="3203" t="s">
        <v>1444</v>
      </c>
      <c r="B116" s="2518" t="s">
        <v>305</v>
      </c>
      <c r="C116" s="2509" t="s">
        <v>304</v>
      </c>
      <c r="D116" s="2516" t="s">
        <v>218</v>
      </c>
      <c r="E116" s="2508"/>
      <c r="F116" s="2512"/>
      <c r="G116" s="2512"/>
      <c r="H116" s="2509">
        <v>49</v>
      </c>
      <c r="I116" s="2508" t="s">
        <v>1438</v>
      </c>
      <c r="J116" s="2508" t="s">
        <v>91</v>
      </c>
      <c r="K116" s="2535" t="s">
        <v>1439</v>
      </c>
      <c r="L116" s="2514"/>
      <c r="M116" s="2616"/>
    </row>
    <row r="117" spans="1:13" ht="18" customHeight="1">
      <c r="A117" s="3201" t="s">
        <v>1383</v>
      </c>
      <c r="B117" s="2560" t="s">
        <v>307</v>
      </c>
      <c r="C117" s="2561" t="s">
        <v>306</v>
      </c>
      <c r="D117" s="2510" t="s">
        <v>1237</v>
      </c>
      <c r="E117" s="2522"/>
      <c r="F117" s="2510"/>
      <c r="G117" s="2510"/>
      <c r="H117" s="2561">
        <v>30</v>
      </c>
      <c r="I117" s="2515" t="s">
        <v>1384</v>
      </c>
      <c r="J117" s="2515" t="s">
        <v>308</v>
      </c>
      <c r="K117" s="2515" t="s">
        <v>1526</v>
      </c>
      <c r="L117" s="2816"/>
      <c r="M117" s="2616"/>
    </row>
    <row r="118" spans="1:13" ht="20.25" customHeight="1">
      <c r="A118" s="3201" t="s">
        <v>1527</v>
      </c>
      <c r="B118" s="2518" t="s">
        <v>1528</v>
      </c>
      <c r="C118" s="2509" t="s">
        <v>309</v>
      </c>
      <c r="D118" s="2544" t="s">
        <v>310</v>
      </c>
      <c r="E118" s="2508"/>
      <c r="F118" s="2512"/>
      <c r="G118" s="2512"/>
      <c r="H118" s="2509">
        <v>36</v>
      </c>
      <c r="I118" s="2508" t="s">
        <v>1463</v>
      </c>
      <c r="J118" s="2508" t="s">
        <v>118</v>
      </c>
      <c r="K118" s="2803" t="s">
        <v>1529</v>
      </c>
      <c r="L118" s="2617"/>
      <c r="M118" s="2616"/>
    </row>
    <row r="119" spans="1:13" ht="45">
      <c r="A119" s="3201" t="s">
        <v>1383</v>
      </c>
      <c r="B119" s="2815" t="s">
        <v>314</v>
      </c>
      <c r="C119" s="2506" t="s">
        <v>313</v>
      </c>
      <c r="D119" s="2507" t="s">
        <v>7</v>
      </c>
      <c r="E119" s="2768"/>
      <c r="F119" s="2507"/>
      <c r="G119" s="2507"/>
      <c r="H119" s="2506">
        <v>44</v>
      </c>
      <c r="I119" s="2599" t="s">
        <v>1384</v>
      </c>
      <c r="J119" s="2599" t="s">
        <v>315</v>
      </c>
      <c r="K119" s="2508" t="s">
        <v>1530</v>
      </c>
      <c r="L119" s="2617"/>
      <c r="M119" s="2616"/>
    </row>
    <row r="120" spans="1:13" ht="18" customHeight="1">
      <c r="A120" s="3204" t="s">
        <v>1408</v>
      </c>
      <c r="B120" s="2815" t="s">
        <v>319</v>
      </c>
      <c r="C120" s="2506" t="s">
        <v>318</v>
      </c>
      <c r="D120" s="3604" t="s">
        <v>98</v>
      </c>
      <c r="E120" s="3605"/>
      <c r="F120" s="3604"/>
      <c r="G120" s="3604"/>
      <c r="H120" s="3606">
        <v>27</v>
      </c>
      <c r="I120" s="3607" t="s">
        <v>1417</v>
      </c>
      <c r="J120" s="3607" t="s">
        <v>50</v>
      </c>
      <c r="K120" s="2813" t="s">
        <v>1531</v>
      </c>
      <c r="L120" s="2514"/>
      <c r="M120" s="2616"/>
    </row>
    <row r="121" spans="1:13" ht="18" customHeight="1">
      <c r="A121" s="3204" t="s">
        <v>1411</v>
      </c>
      <c r="B121" s="2815" t="s">
        <v>319</v>
      </c>
      <c r="C121" s="2506" t="s">
        <v>318</v>
      </c>
      <c r="D121" s="2507" t="s">
        <v>414</v>
      </c>
      <c r="E121" s="2768"/>
      <c r="F121" s="2507"/>
      <c r="G121" s="2507"/>
      <c r="H121" s="2506">
        <v>42</v>
      </c>
      <c r="I121" s="2599" t="s">
        <v>1417</v>
      </c>
      <c r="J121" s="2599" t="s">
        <v>50</v>
      </c>
      <c r="K121" s="2813" t="s">
        <v>1532</v>
      </c>
      <c r="L121" s="2514"/>
      <c r="M121" s="2616"/>
    </row>
    <row r="122" spans="1:13" ht="24" customHeight="1">
      <c r="A122" s="3201" t="s">
        <v>323</v>
      </c>
      <c r="B122" s="2563" t="s">
        <v>323</v>
      </c>
      <c r="C122" s="2509" t="s">
        <v>322</v>
      </c>
      <c r="D122" s="2939"/>
      <c r="E122" s="2514"/>
      <c r="F122" s="2565" t="s">
        <v>1392</v>
      </c>
      <c r="G122" s="2512"/>
      <c r="H122" s="2566">
        <v>23</v>
      </c>
      <c r="I122" s="2565" t="s">
        <v>1466</v>
      </c>
      <c r="J122" s="2508" t="s">
        <v>1533</v>
      </c>
      <c r="K122" s="2508"/>
      <c r="L122" s="2514"/>
      <c r="M122" s="2616"/>
    </row>
    <row r="123" spans="1:13" ht="18" customHeight="1">
      <c r="A123" s="3204" t="s">
        <v>1408</v>
      </c>
      <c r="B123" s="2563" t="s">
        <v>1534</v>
      </c>
      <c r="C123" s="2509" t="s">
        <v>400</v>
      </c>
      <c r="D123" s="2564" t="s">
        <v>1409</v>
      </c>
      <c r="E123" s="2514"/>
      <c r="F123" s="2565"/>
      <c r="G123" s="2512"/>
      <c r="H123" s="2566">
        <v>30</v>
      </c>
      <c r="I123" s="2565" t="s">
        <v>1417</v>
      </c>
      <c r="J123" s="2508" t="s">
        <v>59</v>
      </c>
      <c r="K123" s="2508" t="s">
        <v>1535</v>
      </c>
      <c r="L123" s="2514"/>
      <c r="M123" s="2616"/>
    </row>
    <row r="124" spans="1:13" ht="54">
      <c r="A124" s="3204" t="s">
        <v>1399</v>
      </c>
      <c r="B124" s="2518" t="s">
        <v>330</v>
      </c>
      <c r="C124" s="2509" t="s">
        <v>329</v>
      </c>
      <c r="D124" s="2512" t="s">
        <v>989</v>
      </c>
      <c r="E124" s="2508"/>
      <c r="F124" s="2512"/>
      <c r="G124" s="2514"/>
      <c r="H124" s="2509">
        <v>36</v>
      </c>
      <c r="I124" s="2508" t="s">
        <v>1536</v>
      </c>
      <c r="J124" s="2508" t="s">
        <v>331</v>
      </c>
      <c r="K124" s="2508" t="s">
        <v>1537</v>
      </c>
      <c r="L124" s="2514"/>
      <c r="M124" s="2616"/>
    </row>
    <row r="125" spans="1:13" ht="18" customHeight="1">
      <c r="A125" s="3204" t="s">
        <v>1538</v>
      </c>
      <c r="B125" s="2582" t="s">
        <v>1539</v>
      </c>
      <c r="C125" s="3152" t="s">
        <v>332</v>
      </c>
      <c r="D125" s="3157"/>
      <c r="E125" s="3832" t="s">
        <v>1392</v>
      </c>
      <c r="F125" s="3832" t="s">
        <v>1392</v>
      </c>
      <c r="G125" s="3175"/>
      <c r="H125" s="3833">
        <v>15</v>
      </c>
      <c r="I125" s="3832" t="s">
        <v>1400</v>
      </c>
      <c r="J125" s="3155" t="s">
        <v>333</v>
      </c>
      <c r="K125" s="2804" t="s">
        <v>1540</v>
      </c>
      <c r="L125" s="2514"/>
      <c r="M125" s="2616"/>
    </row>
    <row r="126" spans="1:13" ht="72">
      <c r="A126" s="3201" t="s">
        <v>1383</v>
      </c>
      <c r="B126" s="2511" t="s">
        <v>338</v>
      </c>
      <c r="C126" s="2509" t="s">
        <v>337</v>
      </c>
      <c r="D126" s="2512" t="s">
        <v>689</v>
      </c>
      <c r="E126" s="2514"/>
      <c r="F126" s="2512"/>
      <c r="G126" s="2512"/>
      <c r="H126" s="2509">
        <v>40</v>
      </c>
      <c r="I126" s="2508" t="s">
        <v>1384</v>
      </c>
      <c r="J126" s="2508" t="s">
        <v>339</v>
      </c>
      <c r="K126" s="2508" t="s">
        <v>1541</v>
      </c>
      <c r="L126" s="2514"/>
      <c r="M126" s="2616"/>
    </row>
    <row r="127" spans="1:13" ht="18" customHeight="1">
      <c r="A127" s="3203" t="s">
        <v>1405</v>
      </c>
      <c r="B127" s="2571" t="s">
        <v>341</v>
      </c>
      <c r="C127" s="2567" t="s">
        <v>340</v>
      </c>
      <c r="D127" s="2568" t="s">
        <v>1380</v>
      </c>
      <c r="E127" s="2572" t="s">
        <v>81</v>
      </c>
      <c r="F127" s="2572"/>
      <c r="G127" s="2569"/>
      <c r="H127" s="2509">
        <v>46</v>
      </c>
      <c r="I127" s="2572" t="s">
        <v>1473</v>
      </c>
      <c r="J127" s="2570" t="s">
        <v>303</v>
      </c>
      <c r="K127" s="2801" t="s">
        <v>1542</v>
      </c>
      <c r="L127" s="2514"/>
      <c r="M127" s="2616"/>
    </row>
    <row r="128" spans="1:13" ht="18" customHeight="1">
      <c r="A128" s="3203" t="s">
        <v>1405</v>
      </c>
      <c r="B128" s="2526" t="s">
        <v>343</v>
      </c>
      <c r="C128" s="2509" t="s">
        <v>342</v>
      </c>
      <c r="D128" s="2512" t="s">
        <v>1380</v>
      </c>
      <c r="E128" s="2508" t="s">
        <v>81</v>
      </c>
      <c r="F128" s="2508"/>
      <c r="G128" s="2508"/>
      <c r="H128" s="2509">
        <v>34</v>
      </c>
      <c r="I128" s="2508" t="s">
        <v>1473</v>
      </c>
      <c r="J128" s="2508" t="s">
        <v>144</v>
      </c>
      <c r="K128" s="2508" t="s">
        <v>1382</v>
      </c>
      <c r="L128" s="2514"/>
      <c r="M128" s="2616"/>
    </row>
    <row r="129" spans="1:13" ht="18" customHeight="1">
      <c r="A129" s="3201" t="s">
        <v>1387</v>
      </c>
      <c r="B129" s="2526" t="s">
        <v>1543</v>
      </c>
      <c r="C129" s="2509" t="s">
        <v>1544</v>
      </c>
      <c r="D129" s="2512" t="s">
        <v>553</v>
      </c>
      <c r="E129" s="2508"/>
      <c r="F129" s="2508"/>
      <c r="G129" s="2508"/>
      <c r="H129" s="2509">
        <v>20</v>
      </c>
      <c r="I129" s="2508" t="s">
        <v>1388</v>
      </c>
      <c r="J129" s="2508" t="s">
        <v>809</v>
      </c>
      <c r="K129" s="2508"/>
      <c r="L129" s="2514"/>
      <c r="M129" s="2616"/>
    </row>
    <row r="130" spans="1:13" ht="18" customHeight="1">
      <c r="A130" s="3204" t="s">
        <v>1399</v>
      </c>
      <c r="B130" s="2573" t="s">
        <v>345</v>
      </c>
      <c r="C130" s="2561" t="s">
        <v>344</v>
      </c>
      <c r="D130" s="2551"/>
      <c r="E130" s="2550"/>
      <c r="F130" s="2522"/>
      <c r="G130" s="2515"/>
      <c r="H130" s="2552">
        <v>18</v>
      </c>
      <c r="I130" s="2550" t="s">
        <v>245</v>
      </c>
      <c r="J130" s="2515" t="s">
        <v>245</v>
      </c>
      <c r="K130" s="2515"/>
      <c r="L130" s="2514"/>
      <c r="M130" s="2616"/>
    </row>
    <row r="131" spans="1:13" ht="18" customHeight="1">
      <c r="A131" s="3201" t="s">
        <v>1430</v>
      </c>
      <c r="B131" s="2526" t="s">
        <v>347</v>
      </c>
      <c r="C131" s="2509" t="s">
        <v>346</v>
      </c>
      <c r="D131" s="2514" t="s">
        <v>1269</v>
      </c>
      <c r="E131" s="2508" t="s">
        <v>1392</v>
      </c>
      <c r="F131" s="2508"/>
      <c r="G131" s="2508"/>
      <c r="H131" s="2509">
        <v>41</v>
      </c>
      <c r="I131" s="2508" t="s">
        <v>1429</v>
      </c>
      <c r="J131" s="2508" t="s">
        <v>348</v>
      </c>
      <c r="K131" s="2508" t="s">
        <v>1447</v>
      </c>
      <c r="L131" s="2514"/>
      <c r="M131" s="2616"/>
    </row>
    <row r="132" spans="1:13" ht="18" customHeight="1">
      <c r="A132" s="3204" t="s">
        <v>1399</v>
      </c>
      <c r="B132" s="3274" t="s">
        <v>1545</v>
      </c>
      <c r="C132" s="2557" t="s">
        <v>349</v>
      </c>
      <c r="D132" s="3273" t="s">
        <v>285</v>
      </c>
      <c r="E132" s="3273"/>
      <c r="F132" s="2562"/>
      <c r="G132" s="2559"/>
      <c r="H132" s="2557" t="s">
        <v>1546</v>
      </c>
      <c r="I132" s="3275" t="s">
        <v>245</v>
      </c>
      <c r="J132" s="2558" t="s">
        <v>245</v>
      </c>
      <c r="K132" s="3272" t="s">
        <v>1547</v>
      </c>
      <c r="L132" s="2514"/>
      <c r="M132" s="2616"/>
    </row>
    <row r="133" spans="1:13" ht="18" customHeight="1">
      <c r="A133" s="3201" t="s">
        <v>1468</v>
      </c>
      <c r="B133" s="2518" t="s">
        <v>1548</v>
      </c>
      <c r="C133" s="2509" t="s">
        <v>1549</v>
      </c>
      <c r="D133" s="3175" t="s">
        <v>287</v>
      </c>
      <c r="E133" s="3155"/>
      <c r="F133" s="3175"/>
      <c r="G133" s="3154"/>
      <c r="H133" s="3152">
        <v>8</v>
      </c>
      <c r="I133" s="3155" t="s">
        <v>270</v>
      </c>
      <c r="J133" s="3155" t="s">
        <v>270</v>
      </c>
      <c r="K133" s="2508" t="s">
        <v>1550</v>
      </c>
      <c r="L133" s="2514"/>
      <c r="M133" s="2616"/>
    </row>
    <row r="134" spans="1:13" ht="18" customHeight="1">
      <c r="A134" s="3201" t="s">
        <v>23</v>
      </c>
      <c r="B134" s="2518" t="s">
        <v>1548</v>
      </c>
      <c r="C134" s="2509" t="s">
        <v>1549</v>
      </c>
      <c r="D134" s="2512"/>
      <c r="E134" s="2508"/>
      <c r="F134" s="2512"/>
      <c r="G134" s="2514"/>
      <c r="H134" s="2509">
        <v>8</v>
      </c>
      <c r="I134" s="2508" t="s">
        <v>270</v>
      </c>
      <c r="J134" s="2508" t="s">
        <v>270</v>
      </c>
      <c r="K134" s="2508" t="s">
        <v>1551</v>
      </c>
      <c r="L134" s="2514"/>
      <c r="M134" s="2616"/>
    </row>
    <row r="135" spans="1:13" ht="18" customHeight="1">
      <c r="A135" s="3203" t="s">
        <v>1552</v>
      </c>
      <c r="B135" s="2526" t="s">
        <v>1553</v>
      </c>
      <c r="C135" s="2509" t="s">
        <v>1554</v>
      </c>
      <c r="D135" s="2516" t="s">
        <v>218</v>
      </c>
      <c r="E135" s="2508"/>
      <c r="F135" s="2508"/>
      <c r="G135" s="2508"/>
      <c r="H135" s="2509">
        <v>33</v>
      </c>
      <c r="I135" s="2508" t="s">
        <v>64</v>
      </c>
      <c r="J135" s="2508" t="s">
        <v>64</v>
      </c>
      <c r="K135" s="2535" t="s">
        <v>1439</v>
      </c>
      <c r="L135" s="2514"/>
      <c r="M135" s="2616"/>
    </row>
    <row r="136" spans="1:13" ht="18" customHeight="1">
      <c r="A136" s="3204" t="s">
        <v>1411</v>
      </c>
      <c r="B136" s="2526" t="s">
        <v>1555</v>
      </c>
      <c r="C136" s="2509" t="s">
        <v>358</v>
      </c>
      <c r="D136" s="2514" t="s">
        <v>414</v>
      </c>
      <c r="E136" s="2508"/>
      <c r="F136" s="2508"/>
      <c r="G136" s="2508"/>
      <c r="H136" s="2509">
        <v>45</v>
      </c>
      <c r="I136" s="2508" t="s">
        <v>1417</v>
      </c>
      <c r="J136" s="2508" t="s">
        <v>59</v>
      </c>
      <c r="K136" s="2508" t="s">
        <v>1556</v>
      </c>
      <c r="L136" s="2514"/>
      <c r="M136" s="2616"/>
    </row>
    <row r="137" spans="1:13" ht="18" customHeight="1">
      <c r="A137" s="3201" t="s">
        <v>1557</v>
      </c>
      <c r="B137" s="3370" t="s">
        <v>1558</v>
      </c>
      <c r="C137" s="3352" t="s">
        <v>1559</v>
      </c>
      <c r="D137" s="3353" t="s">
        <v>692</v>
      </c>
      <c r="E137" s="2508"/>
      <c r="F137" s="2508"/>
      <c r="G137" s="2508"/>
      <c r="H137" s="2561">
        <v>39</v>
      </c>
      <c r="I137" s="2508" t="s">
        <v>1560</v>
      </c>
      <c r="J137" s="2508" t="s">
        <v>121</v>
      </c>
      <c r="K137" s="2535" t="s">
        <v>1561</v>
      </c>
      <c r="L137" s="2514"/>
      <c r="M137" s="2616"/>
    </row>
    <row r="138" spans="1:13" ht="18" customHeight="1">
      <c r="A138" s="3201" t="s">
        <v>1557</v>
      </c>
      <c r="B138" s="3370" t="s">
        <v>1562</v>
      </c>
      <c r="C138" s="3352" t="s">
        <v>1563</v>
      </c>
      <c r="D138" s="3353" t="s">
        <v>692</v>
      </c>
      <c r="E138" s="2508"/>
      <c r="F138" s="2508"/>
      <c r="G138" s="2508"/>
      <c r="H138" s="2561">
        <v>35</v>
      </c>
      <c r="I138" s="2508" t="s">
        <v>1560</v>
      </c>
      <c r="J138" s="2508" t="s">
        <v>121</v>
      </c>
      <c r="K138" s="2535" t="s">
        <v>1561</v>
      </c>
      <c r="L138" s="2514"/>
      <c r="M138" s="2616"/>
    </row>
    <row r="139" spans="1:13" s="197" customFormat="1" ht="18" customHeight="1">
      <c r="A139" s="3201" t="s">
        <v>1387</v>
      </c>
      <c r="B139" s="3354" t="s">
        <v>1564</v>
      </c>
      <c r="C139" s="3352" t="s">
        <v>1565</v>
      </c>
      <c r="D139" s="3353" t="s">
        <v>19</v>
      </c>
      <c r="E139" s="2514"/>
      <c r="F139" s="2512"/>
      <c r="G139" s="2512"/>
      <c r="H139" s="2509">
        <v>24</v>
      </c>
      <c r="I139" s="2508" t="s">
        <v>1388</v>
      </c>
      <c r="J139" s="2508" t="s">
        <v>20</v>
      </c>
      <c r="K139" s="2508" t="s">
        <v>1566</v>
      </c>
      <c r="L139" s="2514"/>
      <c r="M139" s="2616"/>
    </row>
    <row r="140" spans="1:13" ht="18" customHeight="1">
      <c r="A140" s="3203" t="s">
        <v>1405</v>
      </c>
      <c r="B140" s="3355" t="s">
        <v>1567</v>
      </c>
      <c r="C140" s="3352" t="s">
        <v>1145</v>
      </c>
      <c r="D140" s="3353" t="s">
        <v>1380</v>
      </c>
      <c r="E140" s="2508" t="s">
        <v>1171</v>
      </c>
      <c r="F140" s="2508"/>
      <c r="G140" s="2508"/>
      <c r="H140" s="2509">
        <v>30</v>
      </c>
      <c r="I140" s="2508" t="s">
        <v>1422</v>
      </c>
      <c r="J140" s="2508" t="s">
        <v>53</v>
      </c>
      <c r="K140" s="2508" t="s">
        <v>1479</v>
      </c>
      <c r="L140" s="2514"/>
      <c r="M140" s="2616"/>
    </row>
    <row r="141" spans="1:13" ht="18" customHeight="1">
      <c r="A141" s="3203" t="s">
        <v>1405</v>
      </c>
      <c r="B141" s="3355" t="s">
        <v>1568</v>
      </c>
      <c r="C141" s="3352" t="s">
        <v>1569</v>
      </c>
      <c r="D141" s="3353" t="s">
        <v>1380</v>
      </c>
      <c r="E141" s="2508" t="s">
        <v>81</v>
      </c>
      <c r="F141" s="2508" t="s">
        <v>795</v>
      </c>
      <c r="G141" s="2508"/>
      <c r="H141" s="2509">
        <v>54</v>
      </c>
      <c r="I141" s="2508" t="s">
        <v>460</v>
      </c>
      <c r="J141" s="2508" t="s">
        <v>460</v>
      </c>
      <c r="K141" s="2508" t="s">
        <v>1570</v>
      </c>
      <c r="L141" s="2514"/>
      <c r="M141" s="2616"/>
    </row>
    <row r="142" spans="1:13" ht="18" customHeight="1">
      <c r="A142" s="3201" t="s">
        <v>1571</v>
      </c>
      <c r="B142" s="3355" t="s">
        <v>1572</v>
      </c>
      <c r="C142" s="3352" t="s">
        <v>1569</v>
      </c>
      <c r="D142" s="3353" t="s">
        <v>218</v>
      </c>
      <c r="E142" s="2508" t="s">
        <v>1303</v>
      </c>
      <c r="F142" s="2508"/>
      <c r="G142" s="2508"/>
      <c r="H142" s="2509">
        <v>32</v>
      </c>
      <c r="I142" s="2508" t="s">
        <v>460</v>
      </c>
      <c r="J142" s="2508" t="s">
        <v>460</v>
      </c>
      <c r="K142" s="2535" t="s">
        <v>1561</v>
      </c>
      <c r="L142" s="2514"/>
      <c r="M142" s="2616"/>
    </row>
    <row r="143" spans="1:13" ht="18" customHeight="1">
      <c r="A143" s="3201" t="s">
        <v>1451</v>
      </c>
      <c r="B143" s="3356" t="s">
        <v>1573</v>
      </c>
      <c r="C143" s="3352" t="s">
        <v>1574</v>
      </c>
      <c r="D143" s="3353" t="s">
        <v>204</v>
      </c>
      <c r="E143" s="2508"/>
      <c r="F143" s="2514"/>
      <c r="G143" s="2512"/>
      <c r="H143" s="2509">
        <v>16</v>
      </c>
      <c r="I143" s="2508" t="s">
        <v>23</v>
      </c>
      <c r="J143" s="2508" t="s">
        <v>23</v>
      </c>
      <c r="K143" s="2508" t="s">
        <v>1452</v>
      </c>
      <c r="L143" s="2514"/>
      <c r="M143" s="2616"/>
    </row>
    <row r="144" spans="1:13" ht="18" customHeight="1">
      <c r="A144" s="3201" t="s">
        <v>1557</v>
      </c>
      <c r="B144" s="3371" t="s">
        <v>1575</v>
      </c>
      <c r="C144" s="3352" t="s">
        <v>1576</v>
      </c>
      <c r="D144" s="3353" t="s">
        <v>692</v>
      </c>
      <c r="E144" s="3364"/>
      <c r="F144" s="3364"/>
      <c r="G144" s="3364"/>
      <c r="H144" s="2561">
        <v>38</v>
      </c>
      <c r="I144" s="2508" t="s">
        <v>1560</v>
      </c>
      <c r="J144" s="2508" t="s">
        <v>121</v>
      </c>
      <c r="K144" s="2535" t="s">
        <v>1561</v>
      </c>
      <c r="L144" s="2514"/>
      <c r="M144" s="2616"/>
    </row>
    <row r="145" spans="1:13" ht="18" customHeight="1">
      <c r="A145" s="3201" t="s">
        <v>1557</v>
      </c>
      <c r="B145" s="3371" t="s">
        <v>1577</v>
      </c>
      <c r="C145" s="3352" t="s">
        <v>1578</v>
      </c>
      <c r="D145" s="3353" t="s">
        <v>692</v>
      </c>
      <c r="E145" s="3364"/>
      <c r="F145" s="3364"/>
      <c r="G145" s="3364"/>
      <c r="H145" s="2561">
        <v>39</v>
      </c>
      <c r="I145" s="2508" t="s">
        <v>1560</v>
      </c>
      <c r="J145" s="2508" t="s">
        <v>121</v>
      </c>
      <c r="K145" s="2535" t="s">
        <v>1561</v>
      </c>
      <c r="L145" s="2514"/>
      <c r="M145" s="2616"/>
    </row>
    <row r="146" spans="1:13" ht="18" customHeight="1">
      <c r="A146" s="3201" t="s">
        <v>1557</v>
      </c>
      <c r="B146" s="3370" t="s">
        <v>1579</v>
      </c>
      <c r="C146" s="3352" t="s">
        <v>1580</v>
      </c>
      <c r="D146" s="3353" t="s">
        <v>692</v>
      </c>
      <c r="E146" s="2508"/>
      <c r="F146" s="2508"/>
      <c r="G146" s="2508"/>
      <c r="H146" s="2561">
        <v>35</v>
      </c>
      <c r="I146" s="2508" t="s">
        <v>1560</v>
      </c>
      <c r="J146" s="2508" t="s">
        <v>121</v>
      </c>
      <c r="K146" s="2535" t="s">
        <v>1561</v>
      </c>
      <c r="L146" s="2514"/>
      <c r="M146" s="2616"/>
    </row>
    <row r="147" spans="1:13" ht="18" customHeight="1">
      <c r="A147" s="3201" t="s">
        <v>1557</v>
      </c>
      <c r="B147" s="3371" t="s">
        <v>1581</v>
      </c>
      <c r="C147" s="3352" t="s">
        <v>1582</v>
      </c>
      <c r="D147" s="3353" t="s">
        <v>692</v>
      </c>
      <c r="E147" s="3364"/>
      <c r="F147" s="3364"/>
      <c r="G147" s="3364"/>
      <c r="H147" s="2561">
        <v>39</v>
      </c>
      <c r="I147" s="2508" t="s">
        <v>1560</v>
      </c>
      <c r="J147" s="2508" t="s">
        <v>121</v>
      </c>
      <c r="K147" s="2535" t="s">
        <v>1561</v>
      </c>
      <c r="L147" s="2514"/>
      <c r="M147" s="2616"/>
    </row>
    <row r="148" spans="1:13" ht="18" customHeight="1">
      <c r="A148" s="3201" t="s">
        <v>1557</v>
      </c>
      <c r="B148" s="3371" t="s">
        <v>1583</v>
      </c>
      <c r="C148" s="3352" t="s">
        <v>1584</v>
      </c>
      <c r="D148" s="3353" t="s">
        <v>692</v>
      </c>
      <c r="E148" s="3364"/>
      <c r="F148" s="3364"/>
      <c r="G148" s="3364"/>
      <c r="H148" s="2561">
        <v>39</v>
      </c>
      <c r="I148" s="2508" t="s">
        <v>1560</v>
      </c>
      <c r="J148" s="2508" t="s">
        <v>121</v>
      </c>
      <c r="K148" s="2535" t="s">
        <v>1561</v>
      </c>
      <c r="L148" s="2514"/>
      <c r="M148" s="2616"/>
    </row>
    <row r="149" spans="1:13" ht="18" customHeight="1">
      <c r="A149" s="3201" t="s">
        <v>1557</v>
      </c>
      <c r="B149" s="3371" t="s">
        <v>1585</v>
      </c>
      <c r="C149" s="3352" t="s">
        <v>1586</v>
      </c>
      <c r="D149" s="3353" t="s">
        <v>692</v>
      </c>
      <c r="E149" s="3364"/>
      <c r="F149" s="3364"/>
      <c r="G149" s="3364"/>
      <c r="H149" s="2561">
        <v>39</v>
      </c>
      <c r="I149" s="2508" t="s">
        <v>1560</v>
      </c>
      <c r="J149" s="2508" t="s">
        <v>121</v>
      </c>
      <c r="K149" s="2535" t="s">
        <v>1561</v>
      </c>
      <c r="L149" s="2514"/>
      <c r="M149" s="2616"/>
    </row>
    <row r="150" spans="1:13" ht="18" customHeight="1">
      <c r="A150" s="3204" t="s">
        <v>1399</v>
      </c>
      <c r="B150" s="3362" t="s">
        <v>1587</v>
      </c>
      <c r="C150" s="3352" t="s">
        <v>349</v>
      </c>
      <c r="D150" s="3358" t="s">
        <v>285</v>
      </c>
      <c r="E150" s="3359"/>
      <c r="F150" s="3002"/>
      <c r="G150" s="2569"/>
      <c r="H150" s="2567">
        <v>32</v>
      </c>
      <c r="I150" s="3360" t="s">
        <v>245</v>
      </c>
      <c r="J150" s="2570" t="s">
        <v>245</v>
      </c>
      <c r="K150" s="3361" t="s">
        <v>1588</v>
      </c>
      <c r="L150" s="2514"/>
      <c r="M150" s="2616"/>
    </row>
    <row r="151" spans="1:13" ht="18" customHeight="1">
      <c r="A151" s="3201" t="s">
        <v>1557</v>
      </c>
      <c r="B151" s="3370" t="s">
        <v>1589</v>
      </c>
      <c r="C151" s="3352" t="s">
        <v>1590</v>
      </c>
      <c r="D151" s="3353" t="s">
        <v>692</v>
      </c>
      <c r="E151" s="2508"/>
      <c r="F151" s="2508"/>
      <c r="G151" s="2508"/>
      <c r="H151" s="3350">
        <v>33</v>
      </c>
      <c r="I151" s="2508" t="s">
        <v>1560</v>
      </c>
      <c r="J151" s="2508" t="s">
        <v>121</v>
      </c>
      <c r="K151" s="2535" t="s">
        <v>1561</v>
      </c>
      <c r="L151" s="2514"/>
      <c r="M151" s="2616"/>
    </row>
    <row r="152" spans="1:13" ht="18" customHeight="1">
      <c r="A152" s="3201" t="s">
        <v>1557</v>
      </c>
      <c r="B152" s="3355" t="s">
        <v>1591</v>
      </c>
      <c r="C152" s="3352" t="s">
        <v>514</v>
      </c>
      <c r="D152" s="3353" t="s">
        <v>692</v>
      </c>
      <c r="E152" s="3364"/>
      <c r="F152" s="3364"/>
      <c r="G152" s="3364"/>
      <c r="H152" s="2561">
        <v>35</v>
      </c>
      <c r="I152" s="2508" t="s">
        <v>1560</v>
      </c>
      <c r="J152" s="2508" t="s">
        <v>121</v>
      </c>
      <c r="K152" s="2535" t="s">
        <v>1561</v>
      </c>
      <c r="L152" s="2514"/>
      <c r="M152" s="2616"/>
    </row>
    <row r="153" spans="1:13" ht="18" customHeight="1">
      <c r="A153" s="3204" t="s">
        <v>1399</v>
      </c>
      <c r="B153" s="3357" t="s">
        <v>1592</v>
      </c>
      <c r="C153" s="3352" t="s">
        <v>1593</v>
      </c>
      <c r="D153" s="3363" t="s">
        <v>345</v>
      </c>
      <c r="E153" s="2550"/>
      <c r="F153" s="2514"/>
      <c r="G153" s="2508"/>
      <c r="H153" s="2552">
        <v>23</v>
      </c>
      <c r="I153" s="2550" t="s">
        <v>245</v>
      </c>
      <c r="J153" s="2508" t="s">
        <v>245</v>
      </c>
      <c r="K153" s="2535"/>
      <c r="L153" s="2514"/>
      <c r="M153" s="2616"/>
    </row>
    <row r="154" spans="1:13" ht="18" customHeight="1">
      <c r="A154" s="3201" t="s">
        <v>1557</v>
      </c>
      <c r="B154" s="3370" t="s">
        <v>1594</v>
      </c>
      <c r="C154" s="3352" t="s">
        <v>1595</v>
      </c>
      <c r="D154" s="3353" t="s">
        <v>692</v>
      </c>
      <c r="E154" s="2508"/>
      <c r="F154" s="2508"/>
      <c r="G154" s="2508"/>
      <c r="H154" s="2561">
        <v>39</v>
      </c>
      <c r="I154" s="2508" t="s">
        <v>1560</v>
      </c>
      <c r="J154" s="2508" t="s">
        <v>121</v>
      </c>
      <c r="K154" s="2535" t="s">
        <v>1561</v>
      </c>
      <c r="L154" s="2514"/>
      <c r="M154" s="2616"/>
    </row>
    <row r="155" spans="1:13" ht="18" customHeight="1">
      <c r="A155" s="3201" t="s">
        <v>1557</v>
      </c>
      <c r="B155" s="3370" t="s">
        <v>1596</v>
      </c>
      <c r="C155" s="3352" t="s">
        <v>1597</v>
      </c>
      <c r="D155" s="3353" t="s">
        <v>692</v>
      </c>
      <c r="E155" s="2508"/>
      <c r="F155" s="2508"/>
      <c r="G155" s="2508"/>
      <c r="H155" s="2561">
        <v>39</v>
      </c>
      <c r="I155" s="2508" t="s">
        <v>1560</v>
      </c>
      <c r="J155" s="2508" t="s">
        <v>121</v>
      </c>
      <c r="K155" s="2535" t="s">
        <v>1561</v>
      </c>
      <c r="L155" s="2514"/>
      <c r="M155" s="2616"/>
    </row>
    <row r="156" spans="1:13" ht="18" customHeight="1">
      <c r="A156" s="3201" t="s">
        <v>1557</v>
      </c>
      <c r="B156" s="3370" t="s">
        <v>1598</v>
      </c>
      <c r="C156" s="3352" t="s">
        <v>1599</v>
      </c>
      <c r="D156" s="3353" t="s">
        <v>692</v>
      </c>
      <c r="E156" s="2508"/>
      <c r="F156" s="2508"/>
      <c r="G156" s="2508"/>
      <c r="H156" s="2561">
        <v>36</v>
      </c>
      <c r="I156" s="2508" t="s">
        <v>1560</v>
      </c>
      <c r="J156" s="2508" t="s">
        <v>121</v>
      </c>
      <c r="K156" s="2535" t="s">
        <v>1561</v>
      </c>
      <c r="L156" s="2514"/>
      <c r="M156" s="2616"/>
    </row>
    <row r="157" spans="1:13" ht="18" customHeight="1">
      <c r="A157" s="3201" t="s">
        <v>1557</v>
      </c>
      <c r="B157" s="3370" t="s">
        <v>1600</v>
      </c>
      <c r="C157" s="3352" t="s">
        <v>1601</v>
      </c>
      <c r="D157" s="3353" t="s">
        <v>692</v>
      </c>
      <c r="E157" s="2508"/>
      <c r="F157" s="2508"/>
      <c r="G157" s="2508"/>
      <c r="H157" s="2561">
        <v>39</v>
      </c>
      <c r="I157" s="2508" t="s">
        <v>1560</v>
      </c>
      <c r="J157" s="2508" t="s">
        <v>121</v>
      </c>
      <c r="K157" s="2535" t="s">
        <v>1561</v>
      </c>
      <c r="L157" s="2514"/>
      <c r="M157" s="2616"/>
    </row>
    <row r="158" spans="1:13" ht="18" customHeight="1">
      <c r="A158" s="3201" t="s">
        <v>1557</v>
      </c>
      <c r="B158" s="3370" t="s">
        <v>1602</v>
      </c>
      <c r="C158" s="3352" t="s">
        <v>846</v>
      </c>
      <c r="D158" s="3353" t="s">
        <v>692</v>
      </c>
      <c r="E158" s="2508"/>
      <c r="F158" s="2508"/>
      <c r="G158" s="2508"/>
      <c r="H158" s="2561">
        <v>39</v>
      </c>
      <c r="I158" s="2508" t="s">
        <v>1560</v>
      </c>
      <c r="J158" s="2508" t="s">
        <v>121</v>
      </c>
      <c r="K158" s="2535" t="s">
        <v>1561</v>
      </c>
      <c r="L158" s="2514"/>
      <c r="M158" s="2616"/>
    </row>
    <row r="159" spans="1:13" ht="18" customHeight="1">
      <c r="A159" s="3201" t="s">
        <v>1451</v>
      </c>
      <c r="B159" s="3351" t="s">
        <v>1603</v>
      </c>
      <c r="C159" s="3352" t="s">
        <v>1604</v>
      </c>
      <c r="D159" s="3353" t="s">
        <v>1207</v>
      </c>
      <c r="E159" s="2508"/>
      <c r="F159" s="2514"/>
      <c r="G159" s="2512"/>
      <c r="H159" s="2509">
        <v>17</v>
      </c>
      <c r="I159" s="2508" t="s">
        <v>23</v>
      </c>
      <c r="J159" s="2508" t="s">
        <v>23</v>
      </c>
      <c r="K159" s="2508" t="s">
        <v>1452</v>
      </c>
      <c r="L159" s="2514"/>
      <c r="M159" s="2616"/>
    </row>
    <row r="160" spans="1:13" ht="18" customHeight="1">
      <c r="A160" s="3201" t="s">
        <v>1557</v>
      </c>
      <c r="B160" s="3370" t="s">
        <v>1605</v>
      </c>
      <c r="C160" s="3352" t="s">
        <v>1606</v>
      </c>
      <c r="D160" s="3353" t="s">
        <v>692</v>
      </c>
      <c r="E160" s="2508"/>
      <c r="F160" s="2508"/>
      <c r="G160" s="2508"/>
      <c r="H160" s="2561">
        <v>37</v>
      </c>
      <c r="I160" s="2508" t="s">
        <v>1560</v>
      </c>
      <c r="J160" s="2508" t="s">
        <v>121</v>
      </c>
      <c r="K160" s="2535" t="s">
        <v>1561</v>
      </c>
      <c r="L160" s="2514"/>
      <c r="M160" s="2616"/>
    </row>
    <row r="161" spans="1:13" ht="18" customHeight="1">
      <c r="A161" s="3201" t="s">
        <v>1557</v>
      </c>
      <c r="B161" s="3370" t="s">
        <v>1607</v>
      </c>
      <c r="C161" s="3352" t="s">
        <v>1608</v>
      </c>
      <c r="D161" s="3353" t="s">
        <v>692</v>
      </c>
      <c r="E161" s="2508"/>
      <c r="F161" s="2508"/>
      <c r="G161" s="2508"/>
      <c r="H161" s="2561">
        <v>35</v>
      </c>
      <c r="I161" s="2508" t="s">
        <v>1560</v>
      </c>
      <c r="J161" s="2508" t="s">
        <v>121</v>
      </c>
      <c r="K161" s="2535" t="s">
        <v>1561</v>
      </c>
      <c r="L161" s="2514"/>
      <c r="M161" s="2616"/>
    </row>
    <row r="162" spans="1:13" ht="18" customHeight="1">
      <c r="A162" s="3203" t="s">
        <v>1405</v>
      </c>
      <c r="B162" s="2526" t="s">
        <v>361</v>
      </c>
      <c r="C162" s="2509" t="s">
        <v>360</v>
      </c>
      <c r="D162" s="2512" t="s">
        <v>1380</v>
      </c>
      <c r="E162" s="2508" t="s">
        <v>1392</v>
      </c>
      <c r="F162" s="2508"/>
      <c r="G162" s="2508"/>
      <c r="H162" s="2509">
        <v>37</v>
      </c>
      <c r="I162" s="2508" t="s">
        <v>1441</v>
      </c>
      <c r="J162" s="2508" t="s">
        <v>170</v>
      </c>
      <c r="K162" s="2508" t="s">
        <v>1382</v>
      </c>
      <c r="L162" s="2514"/>
      <c r="M162" s="2616"/>
    </row>
    <row r="163" spans="1:13" ht="18" customHeight="1">
      <c r="A163" s="3201" t="s">
        <v>1483</v>
      </c>
      <c r="B163" s="2571" t="s">
        <v>361</v>
      </c>
      <c r="C163" s="2567" t="s">
        <v>360</v>
      </c>
      <c r="D163" s="2568" t="s">
        <v>1380</v>
      </c>
      <c r="E163" s="2572"/>
      <c r="F163" s="2572"/>
      <c r="G163" s="2569"/>
      <c r="H163" s="2509">
        <v>34</v>
      </c>
      <c r="I163" s="2572" t="s">
        <v>1441</v>
      </c>
      <c r="J163" s="2508" t="s">
        <v>170</v>
      </c>
      <c r="K163" s="2801"/>
      <c r="L163" s="2514"/>
      <c r="M163" s="2616"/>
    </row>
    <row r="164" spans="1:13" ht="18" customHeight="1">
      <c r="A164" s="3201" t="s">
        <v>1489</v>
      </c>
      <c r="B164" s="2575" t="s">
        <v>363</v>
      </c>
      <c r="C164" s="2546" t="s">
        <v>362</v>
      </c>
      <c r="D164" s="2576" t="s">
        <v>790</v>
      </c>
      <c r="E164" s="2577"/>
      <c r="F164" s="2577"/>
      <c r="G164" s="2547"/>
      <c r="H164" s="2808"/>
      <c r="I164" s="2577" t="s">
        <v>1490</v>
      </c>
      <c r="J164" s="2549" t="s">
        <v>105</v>
      </c>
      <c r="K164" s="2535" t="s">
        <v>1521</v>
      </c>
      <c r="L164" s="2514"/>
      <c r="M164" s="2616"/>
    </row>
    <row r="165" spans="1:13" ht="18" customHeight="1">
      <c r="A165" s="3201" t="s">
        <v>1396</v>
      </c>
      <c r="B165" s="2519" t="s">
        <v>1609</v>
      </c>
      <c r="C165" s="2509" t="s">
        <v>21</v>
      </c>
      <c r="D165" s="2512"/>
      <c r="E165" s="2508"/>
      <c r="F165" s="2512"/>
      <c r="G165" s="2512"/>
      <c r="H165" s="2509">
        <v>12</v>
      </c>
      <c r="I165" s="2508" t="s">
        <v>23</v>
      </c>
      <c r="J165" s="2508" t="s">
        <v>23</v>
      </c>
      <c r="K165" s="2598"/>
      <c r="L165" s="2514"/>
      <c r="M165" s="2616"/>
    </row>
    <row r="166" spans="1:13" ht="18" customHeight="1">
      <c r="A166" s="3204" t="s">
        <v>1411</v>
      </c>
      <c r="B166" s="2518" t="s">
        <v>372</v>
      </c>
      <c r="C166" s="2509" t="s">
        <v>371</v>
      </c>
      <c r="D166" s="2512"/>
      <c r="E166" s="2508" t="s">
        <v>1392</v>
      </c>
      <c r="F166" s="2512" t="s">
        <v>1392</v>
      </c>
      <c r="G166" s="2512"/>
      <c r="H166" s="2509">
        <v>27</v>
      </c>
      <c r="I166" s="2508" t="s">
        <v>1460</v>
      </c>
      <c r="J166" s="2508" t="s">
        <v>144</v>
      </c>
      <c r="K166" s="2508" t="s">
        <v>1610</v>
      </c>
      <c r="L166" s="2514"/>
      <c r="M166" s="2616"/>
    </row>
    <row r="167" spans="1:13" ht="18" customHeight="1">
      <c r="A167" s="3203" t="s">
        <v>1405</v>
      </c>
      <c r="B167" s="2526" t="s">
        <v>376</v>
      </c>
      <c r="C167" s="2509" t="s">
        <v>375</v>
      </c>
      <c r="D167" s="2512" t="s">
        <v>1380</v>
      </c>
      <c r="E167" s="2508" t="s">
        <v>81</v>
      </c>
      <c r="F167" s="2508"/>
      <c r="G167" s="2508"/>
      <c r="H167" s="2509">
        <v>36</v>
      </c>
      <c r="I167" s="2508" t="s">
        <v>1381</v>
      </c>
      <c r="J167" s="2508" t="s">
        <v>5</v>
      </c>
      <c r="K167" s="2508" t="s">
        <v>1382</v>
      </c>
      <c r="L167" s="2514"/>
      <c r="M167" s="2616"/>
    </row>
    <row r="168" spans="1:13" ht="18" customHeight="1">
      <c r="A168" s="3203" t="s">
        <v>1413</v>
      </c>
      <c r="B168" s="2526" t="s">
        <v>378</v>
      </c>
      <c r="C168" s="2509" t="s">
        <v>377</v>
      </c>
      <c r="D168" s="2512" t="s">
        <v>1380</v>
      </c>
      <c r="E168" s="2508" t="s">
        <v>194</v>
      </c>
      <c r="F168" s="2508"/>
      <c r="G168" s="2508"/>
      <c r="H168" s="2509">
        <v>35</v>
      </c>
      <c r="I168" s="2508" t="s">
        <v>1381</v>
      </c>
      <c r="J168" s="2508" t="s">
        <v>47</v>
      </c>
      <c r="K168" s="2508" t="s">
        <v>1382</v>
      </c>
      <c r="L168" s="2514"/>
      <c r="M168" s="2616"/>
    </row>
    <row r="169" spans="1:13" ht="18" customHeight="1">
      <c r="A169" s="3201" t="s">
        <v>1428</v>
      </c>
      <c r="B169" s="2526" t="s">
        <v>1611</v>
      </c>
      <c r="C169" s="2509" t="s">
        <v>379</v>
      </c>
      <c r="D169" s="2512"/>
      <c r="E169" s="2529"/>
      <c r="F169" s="2510"/>
      <c r="G169" s="2512"/>
      <c r="H169" s="2509">
        <v>35</v>
      </c>
      <c r="I169" s="2508" t="s">
        <v>1463</v>
      </c>
      <c r="J169" s="2508" t="s">
        <v>837</v>
      </c>
      <c r="K169" s="2508"/>
      <c r="L169" s="2514"/>
      <c r="M169" s="2616"/>
    </row>
    <row r="170" spans="1:13" ht="18" customHeight="1">
      <c r="A170" s="3201" t="s">
        <v>1383</v>
      </c>
      <c r="B170" s="2511" t="s">
        <v>383</v>
      </c>
      <c r="C170" s="2509" t="s">
        <v>382</v>
      </c>
      <c r="D170" s="2512" t="s">
        <v>689</v>
      </c>
      <c r="E170" s="2578"/>
      <c r="F170" s="2514"/>
      <c r="G170" s="2512"/>
      <c r="H170" s="2509">
        <v>38</v>
      </c>
      <c r="I170" s="2508" t="s">
        <v>1384</v>
      </c>
      <c r="J170" s="2508" t="s">
        <v>384</v>
      </c>
      <c r="K170" s="2508" t="s">
        <v>1612</v>
      </c>
      <c r="L170" s="2514"/>
      <c r="M170" s="2616"/>
    </row>
    <row r="171" spans="1:13" ht="18" customHeight="1">
      <c r="A171" s="3201" t="s">
        <v>1396</v>
      </c>
      <c r="B171" s="2519" t="s">
        <v>386</v>
      </c>
      <c r="C171" s="2509" t="s">
        <v>385</v>
      </c>
      <c r="D171" s="2512"/>
      <c r="E171" s="2508"/>
      <c r="F171" s="2512"/>
      <c r="G171" s="2512"/>
      <c r="H171" s="2509">
        <v>8</v>
      </c>
      <c r="I171" s="2508" t="s">
        <v>23</v>
      </c>
      <c r="J171" s="2508" t="s">
        <v>23</v>
      </c>
      <c r="K171" s="2508"/>
      <c r="L171" s="2514"/>
      <c r="M171" s="2616"/>
    </row>
    <row r="172" spans="1:13" ht="33.75" customHeight="1">
      <c r="A172" s="3203" t="s">
        <v>1405</v>
      </c>
      <c r="B172" s="2526" t="s">
        <v>396</v>
      </c>
      <c r="C172" s="2509" t="s">
        <v>395</v>
      </c>
      <c r="D172" s="2512" t="s">
        <v>1380</v>
      </c>
      <c r="E172" s="2508" t="s">
        <v>81</v>
      </c>
      <c r="F172" s="2508"/>
      <c r="G172" s="2508"/>
      <c r="H172" s="2509">
        <v>35</v>
      </c>
      <c r="I172" s="2508" t="s">
        <v>1381</v>
      </c>
      <c r="J172" s="2508" t="s">
        <v>35</v>
      </c>
      <c r="K172" s="2508" t="s">
        <v>1613</v>
      </c>
      <c r="L172" s="2514"/>
      <c r="M172" s="2616"/>
    </row>
    <row r="173" spans="1:13" ht="18" customHeight="1">
      <c r="A173" s="3203" t="s">
        <v>1413</v>
      </c>
      <c r="B173" s="2526" t="s">
        <v>1614</v>
      </c>
      <c r="C173" s="2509" t="s">
        <v>1615</v>
      </c>
      <c r="D173" s="2512" t="s">
        <v>1380</v>
      </c>
      <c r="E173" s="2508" t="s">
        <v>1392</v>
      </c>
      <c r="F173" s="2508"/>
      <c r="G173" s="2508"/>
      <c r="H173" s="2509">
        <v>40</v>
      </c>
      <c r="I173" s="2508" t="s">
        <v>1381</v>
      </c>
      <c r="J173" s="2508" t="s">
        <v>399</v>
      </c>
      <c r="K173" s="2508" t="s">
        <v>1487</v>
      </c>
      <c r="L173" s="2514"/>
      <c r="M173" s="2616"/>
    </row>
    <row r="174" spans="1:13" ht="18" customHeight="1">
      <c r="A174" s="3203" t="s">
        <v>1616</v>
      </c>
      <c r="B174" s="2526" t="s">
        <v>398</v>
      </c>
      <c r="C174" s="2509" t="s">
        <v>397</v>
      </c>
      <c r="D174" s="2512" t="s">
        <v>1380</v>
      </c>
      <c r="E174" s="2508"/>
      <c r="F174" s="2508"/>
      <c r="G174" s="2508"/>
      <c r="H174" s="2509">
        <v>36</v>
      </c>
      <c r="I174" s="2508" t="s">
        <v>1381</v>
      </c>
      <c r="J174" s="2508" t="s">
        <v>399</v>
      </c>
      <c r="K174" s="2803"/>
      <c r="L174" s="2514"/>
      <c r="M174" s="2616"/>
    </row>
    <row r="175" spans="1:13" ht="18" customHeight="1">
      <c r="A175" s="3204" t="s">
        <v>1408</v>
      </c>
      <c r="B175" s="2518" t="s">
        <v>403</v>
      </c>
      <c r="C175" s="2509" t="s">
        <v>402</v>
      </c>
      <c r="D175" s="2512" t="s">
        <v>1409</v>
      </c>
      <c r="E175" s="2514"/>
      <c r="F175" s="2512" t="s">
        <v>1392</v>
      </c>
      <c r="G175" s="2512"/>
      <c r="H175" s="2509">
        <v>27</v>
      </c>
      <c r="I175" s="2508" t="s">
        <v>1417</v>
      </c>
      <c r="J175" s="2508" t="s">
        <v>59</v>
      </c>
      <c r="K175" s="2508"/>
      <c r="L175" s="2514"/>
      <c r="M175" s="2616"/>
    </row>
    <row r="176" spans="1:13" ht="18.75" customHeight="1">
      <c r="A176" s="3204" t="s">
        <v>1411</v>
      </c>
      <c r="B176" s="2518" t="s">
        <v>405</v>
      </c>
      <c r="C176" s="2509" t="s">
        <v>404</v>
      </c>
      <c r="D176" s="2512"/>
      <c r="E176" s="2508" t="s">
        <v>1392</v>
      </c>
      <c r="F176" s="2512" t="s">
        <v>1392</v>
      </c>
      <c r="G176" s="2512"/>
      <c r="H176" s="2509">
        <v>25</v>
      </c>
      <c r="I176" s="2508" t="s">
        <v>1460</v>
      </c>
      <c r="J176" s="2508" t="s">
        <v>72</v>
      </c>
      <c r="K176" s="2508" t="s">
        <v>1610</v>
      </c>
      <c r="L176" s="2514"/>
      <c r="M176" s="2616"/>
    </row>
    <row r="177" spans="1:13" ht="18.75" customHeight="1">
      <c r="A177" s="3201" t="s">
        <v>1527</v>
      </c>
      <c r="B177" s="2526" t="s">
        <v>409</v>
      </c>
      <c r="C177" s="2509" t="s">
        <v>408</v>
      </c>
      <c r="D177" s="2508" t="s">
        <v>310</v>
      </c>
      <c r="E177" s="2508" t="s">
        <v>1617</v>
      </c>
      <c r="F177" s="2508"/>
      <c r="G177" s="2508"/>
      <c r="H177" s="2509">
        <v>56</v>
      </c>
      <c r="I177" s="2508" t="s">
        <v>1463</v>
      </c>
      <c r="J177" s="2508" t="s">
        <v>410</v>
      </c>
      <c r="K177" s="2508" t="s">
        <v>1618</v>
      </c>
      <c r="L177" s="2514"/>
      <c r="M177" s="2616"/>
    </row>
    <row r="178" spans="1:13" ht="18" customHeight="1">
      <c r="A178" s="3203" t="s">
        <v>1405</v>
      </c>
      <c r="B178" s="2526" t="s">
        <v>412</v>
      </c>
      <c r="C178" s="2509" t="s">
        <v>411</v>
      </c>
      <c r="D178" s="2512" t="s">
        <v>1380</v>
      </c>
      <c r="E178" s="2508" t="s">
        <v>1171</v>
      </c>
      <c r="F178" s="2508" t="s">
        <v>1392</v>
      </c>
      <c r="G178" s="2508"/>
      <c r="H178" s="2509">
        <v>33</v>
      </c>
      <c r="I178" s="2508" t="s">
        <v>1422</v>
      </c>
      <c r="J178" s="2508" t="s">
        <v>53</v>
      </c>
      <c r="K178" s="2508" t="s">
        <v>1479</v>
      </c>
      <c r="L178" s="2514"/>
      <c r="M178" s="2616"/>
    </row>
    <row r="179" spans="1:13" ht="18" customHeight="1">
      <c r="A179" s="3201" t="s">
        <v>23</v>
      </c>
      <c r="B179" s="2579" t="s">
        <v>414</v>
      </c>
      <c r="C179" s="2509" t="s">
        <v>413</v>
      </c>
      <c r="D179" s="2512"/>
      <c r="E179" s="2508"/>
      <c r="F179" s="2508"/>
      <c r="G179" s="2508"/>
      <c r="H179" s="2509">
        <v>26</v>
      </c>
      <c r="I179" s="2508" t="s">
        <v>1460</v>
      </c>
      <c r="J179" s="2508" t="s">
        <v>72</v>
      </c>
      <c r="K179" s="2508" t="s">
        <v>1619</v>
      </c>
      <c r="L179" s="2514"/>
      <c r="M179" s="2616"/>
    </row>
    <row r="180" spans="1:13" ht="18" customHeight="1">
      <c r="A180" s="3201" t="s">
        <v>1404</v>
      </c>
      <c r="B180" s="2526" t="s">
        <v>414</v>
      </c>
      <c r="C180" s="2509" t="s">
        <v>413</v>
      </c>
      <c r="D180" s="2512" t="s">
        <v>1392</v>
      </c>
      <c r="E180" s="2508" t="s">
        <v>1392</v>
      </c>
      <c r="F180" s="2508"/>
      <c r="G180" s="2508"/>
      <c r="H180" s="2509">
        <v>17</v>
      </c>
      <c r="I180" s="2508" t="s">
        <v>1460</v>
      </c>
      <c r="J180" s="2508" t="s">
        <v>72</v>
      </c>
      <c r="K180" s="2508" t="s">
        <v>1447</v>
      </c>
      <c r="L180" s="2514"/>
      <c r="M180" s="2616"/>
    </row>
    <row r="181" spans="1:13" ht="18" customHeight="1">
      <c r="A181" s="3204" t="s">
        <v>1408</v>
      </c>
      <c r="B181" s="2525" t="s">
        <v>416</v>
      </c>
      <c r="C181" s="2509" t="s">
        <v>415</v>
      </c>
      <c r="D181" s="2512" t="s">
        <v>1448</v>
      </c>
      <c r="E181" s="2508" t="s">
        <v>295</v>
      </c>
      <c r="F181" s="2514"/>
      <c r="G181" s="2512"/>
      <c r="H181" s="2509">
        <v>38</v>
      </c>
      <c r="I181" s="2508" t="s">
        <v>1465</v>
      </c>
      <c r="J181" s="2508" t="s">
        <v>1620</v>
      </c>
      <c r="K181" s="2508" t="s">
        <v>1621</v>
      </c>
      <c r="L181" s="2514"/>
      <c r="M181" s="2616"/>
    </row>
    <row r="182" spans="1:13" ht="18" customHeight="1">
      <c r="A182" s="3203" t="s">
        <v>1379</v>
      </c>
      <c r="B182" s="2526" t="s">
        <v>1622</v>
      </c>
      <c r="C182" s="2509" t="s">
        <v>420</v>
      </c>
      <c r="D182" s="2512" t="s">
        <v>1380</v>
      </c>
      <c r="E182" s="3412"/>
      <c r="F182" s="3412"/>
      <c r="G182" s="3412"/>
      <c r="H182" s="3413">
        <v>35</v>
      </c>
      <c r="I182" s="3412" t="s">
        <v>1381</v>
      </c>
      <c r="J182" s="3412" t="s">
        <v>35</v>
      </c>
      <c r="K182" s="2508" t="s">
        <v>1623</v>
      </c>
      <c r="L182" s="2514"/>
      <c r="M182" s="2616"/>
    </row>
    <row r="183" spans="1:13" ht="18" customHeight="1">
      <c r="A183" s="3203" t="s">
        <v>1405</v>
      </c>
      <c r="B183" s="2526" t="s">
        <v>426</v>
      </c>
      <c r="C183" s="2509" t="s">
        <v>425</v>
      </c>
      <c r="D183" s="2512" t="s">
        <v>1380</v>
      </c>
      <c r="E183" s="2508" t="s">
        <v>81</v>
      </c>
      <c r="F183" s="2508"/>
      <c r="G183" s="2508"/>
      <c r="H183" s="2509">
        <v>40</v>
      </c>
      <c r="I183" s="2508" t="s">
        <v>1473</v>
      </c>
      <c r="J183" s="2508" t="s">
        <v>170</v>
      </c>
      <c r="K183" s="2508" t="s">
        <v>1382</v>
      </c>
      <c r="L183" s="2514"/>
      <c r="M183" s="2616"/>
    </row>
    <row r="184" spans="1:13" ht="18" customHeight="1">
      <c r="A184" s="3203" t="s">
        <v>1405</v>
      </c>
      <c r="B184" s="2526" t="s">
        <v>428</v>
      </c>
      <c r="C184" s="2509" t="s">
        <v>427</v>
      </c>
      <c r="D184" s="2512" t="s">
        <v>1380</v>
      </c>
      <c r="E184" s="2508" t="s">
        <v>1171</v>
      </c>
      <c r="F184" s="2508"/>
      <c r="G184" s="2508"/>
      <c r="H184" s="2509">
        <v>29</v>
      </c>
      <c r="I184" s="2508" t="s">
        <v>1473</v>
      </c>
      <c r="J184" s="2508" t="s">
        <v>170</v>
      </c>
      <c r="K184" s="2508" t="s">
        <v>1487</v>
      </c>
      <c r="L184" s="2514"/>
      <c r="M184" s="2616"/>
    </row>
    <row r="185" spans="1:13" ht="18" customHeight="1">
      <c r="A185" s="3203" t="s">
        <v>1552</v>
      </c>
      <c r="B185" s="2526" t="s">
        <v>436</v>
      </c>
      <c r="C185" s="2509" t="s">
        <v>435</v>
      </c>
      <c r="D185" s="2516" t="s">
        <v>218</v>
      </c>
      <c r="E185" s="2508"/>
      <c r="F185" s="2508"/>
      <c r="G185" s="2508"/>
      <c r="H185" s="2509">
        <v>52</v>
      </c>
      <c r="I185" s="2508" t="s">
        <v>1438</v>
      </c>
      <c r="J185" s="2508" t="s">
        <v>437</v>
      </c>
      <c r="K185" s="2535" t="s">
        <v>1439</v>
      </c>
      <c r="L185" s="2514"/>
      <c r="M185" s="2616"/>
    </row>
    <row r="186" spans="1:13" ht="18" customHeight="1">
      <c r="A186" s="3844" t="s">
        <v>1624</v>
      </c>
      <c r="B186" s="2526" t="s">
        <v>439</v>
      </c>
      <c r="C186" s="2509" t="s">
        <v>438</v>
      </c>
      <c r="D186" s="2516" t="s">
        <v>218</v>
      </c>
      <c r="E186" s="2508" t="s">
        <v>662</v>
      </c>
      <c r="F186" s="2508" t="s">
        <v>1392</v>
      </c>
      <c r="G186" s="2508" t="s">
        <v>1392</v>
      </c>
      <c r="H186" s="2509">
        <v>42</v>
      </c>
      <c r="I186" s="2508" t="s">
        <v>64</v>
      </c>
      <c r="J186" s="2508" t="s">
        <v>64</v>
      </c>
      <c r="K186" s="2535" t="s">
        <v>1439</v>
      </c>
      <c r="L186" s="2514" t="s">
        <v>1625</v>
      </c>
      <c r="M186" s="2616"/>
    </row>
    <row r="187" spans="1:13" ht="18" customHeight="1">
      <c r="A187" s="3203" t="s">
        <v>1626</v>
      </c>
      <c r="B187" s="2526" t="s">
        <v>439</v>
      </c>
      <c r="C187" s="2509" t="s">
        <v>438</v>
      </c>
      <c r="D187" s="2516" t="s">
        <v>218</v>
      </c>
      <c r="E187" s="2508" t="s">
        <v>662</v>
      </c>
      <c r="F187" s="2508" t="s">
        <v>1392</v>
      </c>
      <c r="G187" s="2508" t="s">
        <v>1392</v>
      </c>
      <c r="H187" s="2509">
        <v>42</v>
      </c>
      <c r="I187" s="2508" t="s">
        <v>64</v>
      </c>
      <c r="J187" s="2508" t="s">
        <v>64</v>
      </c>
      <c r="K187" s="2535" t="s">
        <v>1439</v>
      </c>
      <c r="L187" s="2514"/>
      <c r="M187" s="2616"/>
    </row>
    <row r="188" spans="1:13" ht="18" customHeight="1">
      <c r="A188" s="3201" t="s">
        <v>1430</v>
      </c>
      <c r="B188" s="2518" t="s">
        <v>446</v>
      </c>
      <c r="C188" s="2509" t="s">
        <v>445</v>
      </c>
      <c r="D188" s="3181" t="s">
        <v>1448</v>
      </c>
      <c r="E188" s="3182"/>
      <c r="F188" s="3181" t="s">
        <v>1392</v>
      </c>
      <c r="G188" s="3181"/>
      <c r="H188" s="3180">
        <v>15</v>
      </c>
      <c r="I188" s="3182" t="s">
        <v>1417</v>
      </c>
      <c r="J188" s="3182" t="s">
        <v>99</v>
      </c>
      <c r="K188" s="2801" t="s">
        <v>1627</v>
      </c>
      <c r="L188" s="2514"/>
      <c r="M188" s="2616"/>
    </row>
    <row r="189" spans="1:13" ht="18" customHeight="1">
      <c r="A189" s="3204" t="s">
        <v>1408</v>
      </c>
      <c r="B189" s="2518" t="s">
        <v>446</v>
      </c>
      <c r="C189" s="2509" t="s">
        <v>445</v>
      </c>
      <c r="D189" s="2569" t="s">
        <v>98</v>
      </c>
      <c r="E189" s="2508"/>
      <c r="F189" s="2512" t="s">
        <v>1392</v>
      </c>
      <c r="G189" s="2512"/>
      <c r="H189" s="2509">
        <v>37</v>
      </c>
      <c r="I189" s="2508" t="s">
        <v>1417</v>
      </c>
      <c r="J189" s="2508" t="s">
        <v>99</v>
      </c>
      <c r="K189" s="2801" t="s">
        <v>1450</v>
      </c>
      <c r="L189" s="2514"/>
      <c r="M189" s="2616"/>
    </row>
    <row r="190" spans="1:13" ht="27">
      <c r="A190" s="3201" t="s">
        <v>1468</v>
      </c>
      <c r="B190" s="2518" t="s">
        <v>457</v>
      </c>
      <c r="C190" s="2509" t="s">
        <v>456</v>
      </c>
      <c r="D190" s="2512" t="s">
        <v>287</v>
      </c>
      <c r="E190" s="2508"/>
      <c r="F190" s="2512"/>
      <c r="G190" s="2514"/>
      <c r="H190" s="2509">
        <v>12</v>
      </c>
      <c r="I190" s="2508" t="s">
        <v>270</v>
      </c>
      <c r="J190" s="2508" t="s">
        <v>270</v>
      </c>
      <c r="K190" s="2508" t="s">
        <v>1515</v>
      </c>
      <c r="L190" s="2514"/>
      <c r="M190" s="2616"/>
    </row>
    <row r="191" spans="1:13" ht="18" customHeight="1">
      <c r="A191" s="3203" t="s">
        <v>1405</v>
      </c>
      <c r="B191" s="2518" t="s">
        <v>1628</v>
      </c>
      <c r="C191" s="2509" t="s">
        <v>458</v>
      </c>
      <c r="D191" s="2512" t="s">
        <v>1380</v>
      </c>
      <c r="E191" s="2508" t="s">
        <v>81</v>
      </c>
      <c r="F191" s="2512"/>
      <c r="G191" s="2514"/>
      <c r="H191" s="2509">
        <v>48</v>
      </c>
      <c r="I191" s="2508" t="s">
        <v>460</v>
      </c>
      <c r="J191" s="2508" t="s">
        <v>460</v>
      </c>
      <c r="K191" s="2508" t="s">
        <v>1629</v>
      </c>
      <c r="L191" s="2514"/>
      <c r="M191" s="2616"/>
    </row>
    <row r="192" spans="1:13" ht="18" customHeight="1">
      <c r="A192" s="3203" t="s">
        <v>1405</v>
      </c>
      <c r="B192" s="2518" t="s">
        <v>462</v>
      </c>
      <c r="C192" s="2509" t="s">
        <v>461</v>
      </c>
      <c r="D192" s="2512" t="s">
        <v>1380</v>
      </c>
      <c r="E192" s="2508" t="s">
        <v>81</v>
      </c>
      <c r="F192" s="2512"/>
      <c r="G192" s="2514"/>
      <c r="H192" s="2509">
        <v>40</v>
      </c>
      <c r="I192" s="2508" t="s">
        <v>1381</v>
      </c>
      <c r="J192" s="2508" t="s">
        <v>35</v>
      </c>
      <c r="K192" s="2508"/>
      <c r="L192" s="2514"/>
      <c r="M192" s="2616"/>
    </row>
    <row r="193" spans="1:13" ht="18" customHeight="1">
      <c r="A193" s="3201" t="s">
        <v>1387</v>
      </c>
      <c r="B193" s="2580" t="s">
        <v>1630</v>
      </c>
      <c r="C193" s="2509" t="s">
        <v>1631</v>
      </c>
      <c r="D193" s="2512"/>
      <c r="E193" s="2515"/>
      <c r="F193" s="2512"/>
      <c r="G193" s="2512"/>
      <c r="H193" s="2509">
        <v>14</v>
      </c>
      <c r="I193" s="2508" t="s">
        <v>1388</v>
      </c>
      <c r="J193" s="2508" t="s">
        <v>336</v>
      </c>
      <c r="K193" s="2805" t="s">
        <v>1632</v>
      </c>
      <c r="L193" s="2514"/>
      <c r="M193" s="2616"/>
    </row>
    <row r="194" spans="1:13" ht="18" customHeight="1">
      <c r="A194" s="3203" t="s">
        <v>1440</v>
      </c>
      <c r="B194" s="2526" t="s">
        <v>466</v>
      </c>
      <c r="C194" s="2509" t="s">
        <v>465</v>
      </c>
      <c r="D194" s="2512" t="s">
        <v>1380</v>
      </c>
      <c r="E194" s="2508" t="s">
        <v>1392</v>
      </c>
      <c r="F194" s="2508"/>
      <c r="G194" s="2508"/>
      <c r="H194" s="2509">
        <v>29</v>
      </c>
      <c r="I194" s="2508" t="s">
        <v>1441</v>
      </c>
      <c r="J194" s="2508" t="s">
        <v>195</v>
      </c>
      <c r="K194" s="2508" t="s">
        <v>1382</v>
      </c>
      <c r="L194" s="2514"/>
      <c r="M194" s="2616"/>
    </row>
    <row r="195" spans="1:13" ht="18" customHeight="1">
      <c r="A195" s="3203" t="s">
        <v>1616</v>
      </c>
      <c r="B195" s="2526" t="s">
        <v>466</v>
      </c>
      <c r="C195" s="2509" t="s">
        <v>465</v>
      </c>
      <c r="D195" s="2512" t="s">
        <v>1380</v>
      </c>
      <c r="E195" s="2508" t="s">
        <v>1392</v>
      </c>
      <c r="F195" s="2508"/>
      <c r="G195" s="2508"/>
      <c r="H195" s="2509">
        <v>29</v>
      </c>
      <c r="I195" s="2508" t="s">
        <v>1441</v>
      </c>
      <c r="J195" s="2508" t="s">
        <v>195</v>
      </c>
      <c r="K195" s="2508" t="s">
        <v>1382</v>
      </c>
      <c r="L195" s="2514"/>
      <c r="M195" s="2616"/>
    </row>
    <row r="196" spans="1:13" ht="18" customHeight="1">
      <c r="A196" s="3201" t="s">
        <v>1428</v>
      </c>
      <c r="B196" s="2580" t="s">
        <v>1633</v>
      </c>
      <c r="C196" s="2509" t="s">
        <v>467</v>
      </c>
      <c r="D196" s="2512" t="s">
        <v>851</v>
      </c>
      <c r="E196" s="2515"/>
      <c r="F196" s="2512"/>
      <c r="G196" s="2512"/>
      <c r="H196" s="2509">
        <v>34</v>
      </c>
      <c r="I196" s="2508" t="s">
        <v>1458</v>
      </c>
      <c r="J196" s="2508" t="s">
        <v>469</v>
      </c>
      <c r="K196" s="2805"/>
      <c r="L196" s="2514"/>
      <c r="M196" s="2616"/>
    </row>
    <row r="197" spans="1:13" ht="18" customHeight="1">
      <c r="A197" s="3203" t="s">
        <v>1413</v>
      </c>
      <c r="B197" s="2526" t="s">
        <v>478</v>
      </c>
      <c r="C197" s="2509" t="s">
        <v>477</v>
      </c>
      <c r="D197" s="2512" t="s">
        <v>1380</v>
      </c>
      <c r="E197" s="2508" t="s">
        <v>194</v>
      </c>
      <c r="F197" s="2508"/>
      <c r="G197" s="2508"/>
      <c r="H197" s="2509">
        <v>34</v>
      </c>
      <c r="I197" s="2508" t="s">
        <v>1381</v>
      </c>
      <c r="J197" s="2508" t="s">
        <v>47</v>
      </c>
      <c r="K197" s="2508" t="s">
        <v>1414</v>
      </c>
      <c r="L197" s="2514"/>
      <c r="M197" s="2616"/>
    </row>
    <row r="198" spans="1:13" ht="18" customHeight="1">
      <c r="A198" s="3201" t="s">
        <v>1387</v>
      </c>
      <c r="B198" s="2518" t="s">
        <v>1634</v>
      </c>
      <c r="C198" s="2509" t="s">
        <v>1635</v>
      </c>
      <c r="D198" s="2512" t="s">
        <v>1406</v>
      </c>
      <c r="E198" s="2514"/>
      <c r="F198" s="2512"/>
      <c r="G198" s="2512"/>
      <c r="H198" s="2509">
        <v>20</v>
      </c>
      <c r="I198" s="2508" t="s">
        <v>1636</v>
      </c>
      <c r="J198" s="2508" t="s">
        <v>270</v>
      </c>
      <c r="K198" s="2508" t="s">
        <v>1637</v>
      </c>
      <c r="L198" s="2514"/>
      <c r="M198" s="2616"/>
    </row>
    <row r="199" spans="1:13" ht="18" customHeight="1">
      <c r="A199" s="3203" t="s">
        <v>1405</v>
      </c>
      <c r="B199" s="2526" t="s">
        <v>480</v>
      </c>
      <c r="C199" s="2509" t="s">
        <v>479</v>
      </c>
      <c r="D199" s="2512" t="s">
        <v>1380</v>
      </c>
      <c r="E199" s="2508" t="s">
        <v>81</v>
      </c>
      <c r="F199" s="2508"/>
      <c r="G199" s="2508"/>
      <c r="H199" s="2509">
        <v>34</v>
      </c>
      <c r="I199" s="2508" t="s">
        <v>1381</v>
      </c>
      <c r="J199" s="2508" t="s">
        <v>35</v>
      </c>
      <c r="K199" s="2508" t="s">
        <v>1638</v>
      </c>
      <c r="L199" s="2514"/>
      <c r="M199" s="2616"/>
    </row>
    <row r="200" spans="1:13" ht="18" customHeight="1">
      <c r="A200" s="3203" t="s">
        <v>1405</v>
      </c>
      <c r="B200" s="2526" t="s">
        <v>482</v>
      </c>
      <c r="C200" s="2509" t="s">
        <v>481</v>
      </c>
      <c r="D200" s="2512" t="s">
        <v>1380</v>
      </c>
      <c r="E200" s="2508" t="s">
        <v>81</v>
      </c>
      <c r="F200" s="2508"/>
      <c r="G200" s="2508"/>
      <c r="H200" s="2509">
        <v>36</v>
      </c>
      <c r="I200" s="2508" t="s">
        <v>1381</v>
      </c>
      <c r="J200" s="2508" t="s">
        <v>472</v>
      </c>
      <c r="K200" s="2508" t="s">
        <v>1382</v>
      </c>
      <c r="L200" s="2514"/>
      <c r="M200" s="2616"/>
    </row>
    <row r="201" spans="1:13" ht="18" customHeight="1">
      <c r="A201" s="3204" t="s">
        <v>1408</v>
      </c>
      <c r="B201" s="2518" t="s">
        <v>484</v>
      </c>
      <c r="C201" s="2509" t="s">
        <v>483</v>
      </c>
      <c r="D201" s="3181" t="s">
        <v>956</v>
      </c>
      <c r="E201" s="3387"/>
      <c r="F201" s="3181" t="s">
        <v>1392</v>
      </c>
      <c r="G201" s="3181"/>
      <c r="H201" s="3180"/>
      <c r="I201" s="3182" t="s">
        <v>1417</v>
      </c>
      <c r="J201" s="3182" t="s">
        <v>102</v>
      </c>
      <c r="K201" s="2508"/>
      <c r="L201" s="2514"/>
      <c r="M201" s="2616"/>
    </row>
    <row r="202" spans="1:13" ht="18" customHeight="1">
      <c r="A202" s="3201" t="s">
        <v>1404</v>
      </c>
      <c r="B202" s="2518" t="s">
        <v>484</v>
      </c>
      <c r="C202" s="2509" t="s">
        <v>483</v>
      </c>
      <c r="D202" s="3181" t="s">
        <v>1299</v>
      </c>
      <c r="E202" s="3387" t="s">
        <v>956</v>
      </c>
      <c r="F202" s="3181" t="s">
        <v>1392</v>
      </c>
      <c r="G202" s="3181"/>
      <c r="H202" s="3180"/>
      <c r="I202" s="3182" t="s">
        <v>1417</v>
      </c>
      <c r="J202" s="3182" t="s">
        <v>102</v>
      </c>
      <c r="K202" s="2508" t="s">
        <v>1639</v>
      </c>
      <c r="L202" s="2514"/>
      <c r="M202" s="2616"/>
    </row>
    <row r="203" spans="1:13" ht="18" customHeight="1">
      <c r="A203" s="3204" t="s">
        <v>1411</v>
      </c>
      <c r="B203" s="2518" t="s">
        <v>484</v>
      </c>
      <c r="C203" s="2509" t="s">
        <v>483</v>
      </c>
      <c r="D203" s="2512" t="s">
        <v>414</v>
      </c>
      <c r="E203" s="2514" t="s">
        <v>956</v>
      </c>
      <c r="F203" s="2512" t="s">
        <v>1392</v>
      </c>
      <c r="G203" s="2512"/>
      <c r="H203" s="2509">
        <v>50</v>
      </c>
      <c r="I203" s="2508" t="s">
        <v>1417</v>
      </c>
      <c r="J203" s="2508" t="s">
        <v>102</v>
      </c>
      <c r="K203" s="2508" t="s">
        <v>1639</v>
      </c>
      <c r="L203" s="2514"/>
      <c r="M203" s="2616"/>
    </row>
    <row r="204" spans="1:13" ht="18" customHeight="1">
      <c r="A204" s="3201" t="s">
        <v>1396</v>
      </c>
      <c r="B204" s="2540" t="s">
        <v>1640</v>
      </c>
      <c r="C204" s="2541" t="s">
        <v>174</v>
      </c>
      <c r="D204" s="2542"/>
      <c r="E204" s="2508"/>
      <c r="F204" s="2514"/>
      <c r="G204" s="2512"/>
      <c r="H204" s="2509">
        <v>18</v>
      </c>
      <c r="I204" s="2508" t="s">
        <v>23</v>
      </c>
      <c r="J204" s="2508" t="s">
        <v>23</v>
      </c>
      <c r="K204" s="2508" t="s">
        <v>1641</v>
      </c>
      <c r="L204" s="2514"/>
      <c r="M204" s="2616"/>
    </row>
    <row r="205" spans="1:13" ht="18" customHeight="1">
      <c r="A205" s="3201" t="s">
        <v>1642</v>
      </c>
      <c r="B205" s="2528" t="s">
        <v>515</v>
      </c>
      <c r="C205" s="2509" t="s">
        <v>514</v>
      </c>
      <c r="D205" s="2544" t="s">
        <v>218</v>
      </c>
      <c r="E205" s="2514"/>
      <c r="F205" s="2510"/>
      <c r="G205" s="2512"/>
      <c r="H205" s="2509">
        <v>42</v>
      </c>
      <c r="I205" s="2508" t="s">
        <v>1458</v>
      </c>
      <c r="J205" s="2508" t="s">
        <v>121</v>
      </c>
      <c r="K205" s="2535" t="s">
        <v>1439</v>
      </c>
      <c r="L205" s="2514"/>
      <c r="M205" s="2616"/>
    </row>
    <row r="206" spans="1:13" ht="18" customHeight="1">
      <c r="A206" s="3203" t="s">
        <v>1405</v>
      </c>
      <c r="B206" s="2571" t="s">
        <v>528</v>
      </c>
      <c r="C206" s="2567" t="s">
        <v>527</v>
      </c>
      <c r="D206" s="2544" t="s">
        <v>1380</v>
      </c>
      <c r="E206" s="2514" t="s">
        <v>1079</v>
      </c>
      <c r="F206" s="2572"/>
      <c r="G206" s="2569"/>
      <c r="H206" s="2509">
        <v>33</v>
      </c>
      <c r="I206" s="2572" t="s">
        <v>1473</v>
      </c>
      <c r="J206" s="2508" t="s">
        <v>170</v>
      </c>
      <c r="K206" s="2801"/>
      <c r="L206" s="2514"/>
      <c r="M206" s="2616"/>
    </row>
    <row r="207" spans="1:13" ht="18" customHeight="1">
      <c r="A207" s="3201" t="s">
        <v>1435</v>
      </c>
      <c r="B207" s="2526" t="s">
        <v>530</v>
      </c>
      <c r="C207" s="2509" t="s">
        <v>529</v>
      </c>
      <c r="D207" s="2516" t="s">
        <v>218</v>
      </c>
      <c r="E207" s="2508"/>
      <c r="F207" s="2508" t="s">
        <v>1392</v>
      </c>
      <c r="G207" s="2508"/>
      <c r="H207" s="2509">
        <v>41</v>
      </c>
      <c r="I207" s="2508" t="s">
        <v>1438</v>
      </c>
      <c r="J207" s="2508" t="s">
        <v>91</v>
      </c>
      <c r="K207" s="2535" t="s">
        <v>1439</v>
      </c>
      <c r="L207" s="2514"/>
      <c r="M207" s="2616"/>
    </row>
    <row r="208" spans="1:13" ht="18" customHeight="1">
      <c r="A208" s="3204" t="s">
        <v>1411</v>
      </c>
      <c r="B208" s="2520" t="s">
        <v>534</v>
      </c>
      <c r="C208" s="2521" t="s">
        <v>533</v>
      </c>
      <c r="D208" s="2598" t="s">
        <v>414</v>
      </c>
      <c r="E208" s="2522"/>
      <c r="F208" s="2523" t="s">
        <v>1392</v>
      </c>
      <c r="G208" s="2523"/>
      <c r="H208" s="2521">
        <v>25</v>
      </c>
      <c r="I208" s="2514" t="s">
        <v>1417</v>
      </c>
      <c r="J208" s="2514" t="s">
        <v>59</v>
      </c>
      <c r="K208" s="2535" t="s">
        <v>1643</v>
      </c>
      <c r="L208" s="2514"/>
      <c r="M208" s="2616"/>
    </row>
    <row r="209" spans="1:13" ht="18" customHeight="1">
      <c r="A209" s="3204" t="s">
        <v>1408</v>
      </c>
      <c r="B209" s="2518" t="s">
        <v>1644</v>
      </c>
      <c r="C209" s="2509" t="s">
        <v>535</v>
      </c>
      <c r="D209" s="2512"/>
      <c r="E209" s="2508" t="s">
        <v>1392</v>
      </c>
      <c r="F209" s="2512" t="s">
        <v>1392</v>
      </c>
      <c r="G209" s="2512"/>
      <c r="H209" s="2509">
        <v>40</v>
      </c>
      <c r="I209" s="2508" t="s">
        <v>1417</v>
      </c>
      <c r="J209" s="2508" t="s">
        <v>59</v>
      </c>
      <c r="K209" s="2508" t="s">
        <v>1645</v>
      </c>
      <c r="L209" s="2514"/>
      <c r="M209" s="2616"/>
    </row>
    <row r="210" spans="1:13" ht="18" customHeight="1">
      <c r="A210" s="3203" t="s">
        <v>1405</v>
      </c>
      <c r="B210" s="2518" t="s">
        <v>540</v>
      </c>
      <c r="C210" s="2509" t="s">
        <v>539</v>
      </c>
      <c r="D210" s="3175" t="s">
        <v>1380</v>
      </c>
      <c r="E210" s="3155" t="s">
        <v>1171</v>
      </c>
      <c r="F210" s="3175"/>
      <c r="G210" s="3175"/>
      <c r="H210" s="3152">
        <v>48</v>
      </c>
      <c r="I210" s="3155" t="s">
        <v>1490</v>
      </c>
      <c r="J210" s="3155" t="s">
        <v>167</v>
      </c>
      <c r="K210" s="2508" t="s">
        <v>1646</v>
      </c>
      <c r="L210" s="2514"/>
      <c r="M210" s="2616"/>
    </row>
    <row r="211" spans="1:13" ht="24" customHeight="1">
      <c r="A211" s="3845" t="s">
        <v>1390</v>
      </c>
      <c r="B211" s="3179" t="s">
        <v>540</v>
      </c>
      <c r="C211" s="3180" t="s">
        <v>539</v>
      </c>
      <c r="D211" s="3181" t="s">
        <v>218</v>
      </c>
      <c r="E211" s="3182"/>
      <c r="F211" s="3181"/>
      <c r="G211" s="3181"/>
      <c r="H211" s="3180">
        <v>60</v>
      </c>
      <c r="I211" s="3182" t="s">
        <v>1490</v>
      </c>
      <c r="J211" s="3182" t="s">
        <v>167</v>
      </c>
      <c r="K211" s="2801" t="s">
        <v>1647</v>
      </c>
      <c r="L211" s="2514"/>
      <c r="M211" s="2616"/>
    </row>
    <row r="212" spans="1:13" ht="18" customHeight="1">
      <c r="A212" s="3201" t="s">
        <v>1489</v>
      </c>
      <c r="B212" s="3183" t="s">
        <v>1648</v>
      </c>
      <c r="C212" s="3184" t="s">
        <v>539</v>
      </c>
      <c r="D212" s="3185" t="s">
        <v>930</v>
      </c>
      <c r="E212" s="3185" t="s">
        <v>1649</v>
      </c>
      <c r="F212" s="3185" t="s">
        <v>1649</v>
      </c>
      <c r="G212" s="3185" t="s">
        <v>1649</v>
      </c>
      <c r="H212" s="3184">
        <v>30</v>
      </c>
      <c r="I212" s="3185" t="s">
        <v>1490</v>
      </c>
      <c r="J212" s="3185" t="s">
        <v>167</v>
      </c>
      <c r="K212" s="2809" t="s">
        <v>1650</v>
      </c>
      <c r="L212" s="2514"/>
      <c r="M212" s="2616"/>
    </row>
    <row r="213" spans="1:13" ht="18" customHeight="1">
      <c r="A213" s="3204" t="s">
        <v>1408</v>
      </c>
      <c r="B213" s="2520" t="s">
        <v>546</v>
      </c>
      <c r="C213" s="2521" t="s">
        <v>545</v>
      </c>
      <c r="D213" s="2810" t="s">
        <v>1409</v>
      </c>
      <c r="E213" s="2810" t="s">
        <v>1649</v>
      </c>
      <c r="F213" s="2810" t="s">
        <v>1649</v>
      </c>
      <c r="G213" s="2810" t="s">
        <v>1649</v>
      </c>
      <c r="H213" s="2810">
        <v>30</v>
      </c>
      <c r="I213" s="2810" t="s">
        <v>1417</v>
      </c>
      <c r="J213" s="2810" t="s">
        <v>59</v>
      </c>
      <c r="K213" s="2811" t="s">
        <v>1651</v>
      </c>
      <c r="L213" s="2514"/>
      <c r="M213" s="2616"/>
    </row>
    <row r="214" spans="1:13" ht="18" customHeight="1">
      <c r="A214" s="3201" t="s">
        <v>1527</v>
      </c>
      <c r="B214" s="2525" t="s">
        <v>548</v>
      </c>
      <c r="C214" s="2509" t="s">
        <v>547</v>
      </c>
      <c r="D214" s="2544"/>
      <c r="E214" s="2514"/>
      <c r="F214" s="2510"/>
      <c r="G214" s="2512"/>
      <c r="H214" s="2509">
        <v>44</v>
      </c>
      <c r="I214" s="2508" t="s">
        <v>1458</v>
      </c>
      <c r="J214" s="2508" t="s">
        <v>121</v>
      </c>
      <c r="K214" s="2508"/>
      <c r="L214" s="2514"/>
      <c r="M214" s="2616"/>
    </row>
    <row r="215" spans="1:13" ht="18">
      <c r="A215" s="3201" t="s">
        <v>1387</v>
      </c>
      <c r="B215" s="2518" t="s">
        <v>553</v>
      </c>
      <c r="C215" s="2509" t="s">
        <v>552</v>
      </c>
      <c r="D215" s="2512"/>
      <c r="E215" s="2514"/>
      <c r="F215" s="2512"/>
      <c r="G215" s="2512"/>
      <c r="H215" s="2509">
        <v>11</v>
      </c>
      <c r="I215" s="2508" t="s">
        <v>1388</v>
      </c>
      <c r="J215" s="2508" t="s">
        <v>11</v>
      </c>
      <c r="K215" s="2508" t="s">
        <v>1652</v>
      </c>
      <c r="L215" s="2514"/>
      <c r="M215" s="2616"/>
    </row>
    <row r="216" spans="1:13" ht="54">
      <c r="A216" s="3204" t="s">
        <v>1411</v>
      </c>
      <c r="B216" s="2525" t="s">
        <v>555</v>
      </c>
      <c r="C216" s="2509" t="s">
        <v>554</v>
      </c>
      <c r="D216" s="2544" t="s">
        <v>414</v>
      </c>
      <c r="E216" s="2514"/>
      <c r="F216" s="2510"/>
      <c r="G216" s="2512"/>
      <c r="H216" s="2509">
        <v>30</v>
      </c>
      <c r="I216" s="2508" t="s">
        <v>1400</v>
      </c>
      <c r="J216" s="2508" t="s">
        <v>20</v>
      </c>
      <c r="K216" s="2508" t="s">
        <v>1653</v>
      </c>
      <c r="L216" s="2514"/>
      <c r="M216" s="2616"/>
    </row>
    <row r="217" spans="1:13" ht="18" customHeight="1">
      <c r="A217" s="3201" t="s">
        <v>1387</v>
      </c>
      <c r="B217" s="2518" t="s">
        <v>559</v>
      </c>
      <c r="C217" s="2509" t="s">
        <v>558</v>
      </c>
      <c r="D217" s="2512" t="s">
        <v>1406</v>
      </c>
      <c r="E217" s="2508"/>
      <c r="F217" s="2512"/>
      <c r="G217" s="2512"/>
      <c r="H217" s="2509">
        <v>21</v>
      </c>
      <c r="I217" s="2508" t="s">
        <v>1388</v>
      </c>
      <c r="J217" s="2508" t="s">
        <v>20</v>
      </c>
      <c r="K217" s="2508" t="s">
        <v>1389</v>
      </c>
      <c r="L217" s="2514"/>
      <c r="M217" s="2616"/>
    </row>
    <row r="218" spans="1:13" ht="18" customHeight="1">
      <c r="A218" s="3201" t="s">
        <v>1468</v>
      </c>
      <c r="B218" s="2528" t="s">
        <v>1654</v>
      </c>
      <c r="C218" s="2509" t="s">
        <v>1655</v>
      </c>
      <c r="D218" s="2510" t="s">
        <v>287</v>
      </c>
      <c r="E218" s="2514"/>
      <c r="F218" s="2512"/>
      <c r="G218" s="2512"/>
      <c r="H218" s="2509">
        <v>26</v>
      </c>
      <c r="I218" s="2508" t="s">
        <v>1636</v>
      </c>
      <c r="J218" s="2508" t="s">
        <v>270</v>
      </c>
      <c r="K218" s="2508"/>
      <c r="L218" s="2514"/>
      <c r="M218" s="2616"/>
    </row>
    <row r="219" spans="1:13" ht="18" customHeight="1">
      <c r="A219" s="3201" t="s">
        <v>1468</v>
      </c>
      <c r="B219" s="3311" t="s">
        <v>1656</v>
      </c>
      <c r="C219" s="3152" t="s">
        <v>574</v>
      </c>
      <c r="D219" s="3268" t="s">
        <v>804</v>
      </c>
      <c r="E219" s="3154"/>
      <c r="F219" s="3175"/>
      <c r="G219" s="3175"/>
      <c r="H219" s="3152">
        <v>19</v>
      </c>
      <c r="I219" s="3155" t="s">
        <v>576</v>
      </c>
      <c r="J219" s="3155" t="s">
        <v>576</v>
      </c>
      <c r="K219" s="2508" t="s">
        <v>1657</v>
      </c>
      <c r="L219" s="2514"/>
      <c r="M219" s="2616"/>
    </row>
    <row r="220" spans="1:13" ht="18" customHeight="1">
      <c r="A220" s="3201" t="s">
        <v>1468</v>
      </c>
      <c r="B220" s="2528" t="s">
        <v>1656</v>
      </c>
      <c r="C220" s="2509" t="s">
        <v>574</v>
      </c>
      <c r="D220" s="2510"/>
      <c r="E220" s="2514"/>
      <c r="F220" s="2512"/>
      <c r="G220" s="2512"/>
      <c r="H220" s="2509">
        <v>13</v>
      </c>
      <c r="I220" s="2508" t="s">
        <v>576</v>
      </c>
      <c r="J220" s="2508" t="s">
        <v>576</v>
      </c>
      <c r="K220" s="2508" t="s">
        <v>1658</v>
      </c>
      <c r="L220" s="2514"/>
      <c r="M220" s="2616"/>
    </row>
    <row r="221" spans="1:13" ht="44.25" customHeight="1">
      <c r="A221" s="3201" t="s">
        <v>1468</v>
      </c>
      <c r="B221" s="2528" t="s">
        <v>578</v>
      </c>
      <c r="C221" s="2509" t="s">
        <v>577</v>
      </c>
      <c r="D221" s="2510" t="s">
        <v>804</v>
      </c>
      <c r="E221" s="2514"/>
      <c r="F221" s="2512"/>
      <c r="G221" s="2512"/>
      <c r="H221" s="2509">
        <v>18</v>
      </c>
      <c r="I221" s="2508" t="s">
        <v>576</v>
      </c>
      <c r="J221" s="2508" t="s">
        <v>576</v>
      </c>
      <c r="K221" s="2508" t="s">
        <v>1659</v>
      </c>
      <c r="L221" s="2514"/>
      <c r="M221" s="2616"/>
    </row>
    <row r="222" spans="1:13" ht="18" customHeight="1">
      <c r="A222" s="3203" t="s">
        <v>1405</v>
      </c>
      <c r="B222" s="2526" t="s">
        <v>590</v>
      </c>
      <c r="C222" s="2509" t="s">
        <v>589</v>
      </c>
      <c r="D222" s="2512" t="s">
        <v>1380</v>
      </c>
      <c r="E222" s="2508" t="s">
        <v>81</v>
      </c>
      <c r="F222" s="2508"/>
      <c r="G222" s="2508"/>
      <c r="H222" s="2509">
        <v>36</v>
      </c>
      <c r="I222" s="2508" t="s">
        <v>1381</v>
      </c>
      <c r="J222" s="2508" t="s">
        <v>472</v>
      </c>
      <c r="K222" s="2508"/>
      <c r="L222" s="2514"/>
      <c r="M222" s="2616"/>
    </row>
    <row r="223" spans="1:13" ht="18" customHeight="1">
      <c r="A223" s="3201" t="s">
        <v>1404</v>
      </c>
      <c r="B223" s="2526" t="s">
        <v>592</v>
      </c>
      <c r="C223" s="2509" t="s">
        <v>591</v>
      </c>
      <c r="D223" s="2514" t="s">
        <v>414</v>
      </c>
      <c r="E223" s="2508"/>
      <c r="F223" s="2508"/>
      <c r="G223" s="2508"/>
      <c r="H223" s="2509">
        <v>22</v>
      </c>
      <c r="I223" s="2508" t="s">
        <v>1402</v>
      </c>
      <c r="J223" s="2508" t="s">
        <v>1480</v>
      </c>
      <c r="K223" s="2508" t="s">
        <v>1660</v>
      </c>
      <c r="L223" s="2514"/>
      <c r="M223" s="2616"/>
    </row>
    <row r="224" spans="1:13" ht="18" customHeight="1">
      <c r="A224" s="3204" t="s">
        <v>1411</v>
      </c>
      <c r="B224" s="2520" t="s">
        <v>1661</v>
      </c>
      <c r="C224" s="2521" t="s">
        <v>1662</v>
      </c>
      <c r="D224" s="2541" t="s">
        <v>414</v>
      </c>
      <c r="E224" s="2620" t="s">
        <v>1392</v>
      </c>
      <c r="F224" s="2621" t="s">
        <v>1392</v>
      </c>
      <c r="G224" s="2621"/>
      <c r="H224" s="2622">
        <v>20</v>
      </c>
      <c r="I224" s="2522" t="s">
        <v>1400</v>
      </c>
      <c r="J224" s="2522" t="s">
        <v>20</v>
      </c>
      <c r="K224" s="2515" t="s">
        <v>1663</v>
      </c>
      <c r="L224" s="2514"/>
      <c r="M224" s="2616"/>
    </row>
    <row r="225" spans="1:13" ht="18" customHeight="1">
      <c r="A225" s="3201" t="s">
        <v>1506</v>
      </c>
      <c r="B225" s="2526" t="s">
        <v>598</v>
      </c>
      <c r="C225" s="2509" t="s">
        <v>597</v>
      </c>
      <c r="D225" s="2512" t="s">
        <v>218</v>
      </c>
      <c r="E225" s="2508"/>
      <c r="F225" s="2508"/>
      <c r="G225" s="2508"/>
      <c r="H225" s="2509">
        <v>37</v>
      </c>
      <c r="I225" s="2508" t="s">
        <v>1463</v>
      </c>
      <c r="J225" s="2508" t="s">
        <v>599</v>
      </c>
      <c r="K225" s="2508" t="s">
        <v>1664</v>
      </c>
      <c r="L225" s="2514"/>
      <c r="M225" s="2616"/>
    </row>
    <row r="226" spans="1:13" ht="18" customHeight="1">
      <c r="A226" s="3203" t="s">
        <v>1616</v>
      </c>
      <c r="B226" s="2526" t="s">
        <v>604</v>
      </c>
      <c r="C226" s="2509" t="s">
        <v>603</v>
      </c>
      <c r="D226" s="2512" t="s">
        <v>1380</v>
      </c>
      <c r="E226" s="2508"/>
      <c r="F226" s="2508"/>
      <c r="G226" s="2508"/>
      <c r="H226" s="2509">
        <v>38</v>
      </c>
      <c r="I226" s="2508" t="s">
        <v>1381</v>
      </c>
      <c r="J226" s="2508" t="s">
        <v>605</v>
      </c>
      <c r="K226" s="2508"/>
      <c r="L226" s="2514"/>
      <c r="M226" s="2616"/>
    </row>
    <row r="227" spans="1:13" ht="33.6" customHeight="1">
      <c r="A227" s="3203" t="s">
        <v>1405</v>
      </c>
      <c r="B227" s="2526" t="s">
        <v>611</v>
      </c>
      <c r="C227" s="2509" t="s">
        <v>610</v>
      </c>
      <c r="D227" s="2512" t="s">
        <v>1380</v>
      </c>
      <c r="E227" s="2508" t="s">
        <v>81</v>
      </c>
      <c r="F227" s="2508"/>
      <c r="G227" s="2508"/>
      <c r="H227" s="2509">
        <v>37</v>
      </c>
      <c r="I227" s="2508" t="s">
        <v>1381</v>
      </c>
      <c r="J227" s="2508" t="s">
        <v>472</v>
      </c>
      <c r="K227" s="2508" t="s">
        <v>1382</v>
      </c>
      <c r="L227" s="2514"/>
      <c r="M227" s="2616"/>
    </row>
    <row r="228" spans="1:13" ht="18" customHeight="1">
      <c r="A228" s="3201" t="s">
        <v>1468</v>
      </c>
      <c r="B228" s="2539" t="s">
        <v>613</v>
      </c>
      <c r="C228" s="2561" t="s">
        <v>612</v>
      </c>
      <c r="D228" s="2510" t="s">
        <v>287</v>
      </c>
      <c r="E228" s="2522"/>
      <c r="F228" s="2510"/>
      <c r="G228" s="2510"/>
      <c r="H228" s="2561">
        <v>19</v>
      </c>
      <c r="I228" s="2515" t="s">
        <v>270</v>
      </c>
      <c r="J228" s="2515" t="s">
        <v>270</v>
      </c>
      <c r="K228" s="2806" t="s">
        <v>1515</v>
      </c>
      <c r="L228" s="2514"/>
      <c r="M228" s="2616"/>
    </row>
    <row r="229" spans="1:13" ht="18" customHeight="1">
      <c r="A229" s="3204" t="s">
        <v>1411</v>
      </c>
      <c r="B229" s="2518" t="s">
        <v>615</v>
      </c>
      <c r="C229" s="2509" t="s">
        <v>614</v>
      </c>
      <c r="D229" s="2512" t="s">
        <v>414</v>
      </c>
      <c r="E229" s="2508" t="s">
        <v>1392</v>
      </c>
      <c r="F229" s="2512" t="s">
        <v>1392</v>
      </c>
      <c r="G229" s="2512"/>
      <c r="H229" s="2509">
        <v>30</v>
      </c>
      <c r="I229" s="2508" t="s">
        <v>1665</v>
      </c>
      <c r="J229" s="2508" t="s">
        <v>616</v>
      </c>
      <c r="K229" s="2996" t="s">
        <v>1666</v>
      </c>
      <c r="L229" s="2514"/>
      <c r="M229" s="2616"/>
    </row>
    <row r="230" spans="1:13" ht="18" customHeight="1">
      <c r="A230" s="3201" t="s">
        <v>1430</v>
      </c>
      <c r="B230" s="2995" t="s">
        <v>615</v>
      </c>
      <c r="C230" s="2509" t="s">
        <v>614</v>
      </c>
      <c r="D230" s="2512"/>
      <c r="E230" s="2508" t="s">
        <v>1392</v>
      </c>
      <c r="F230" s="2512" t="s">
        <v>1392</v>
      </c>
      <c r="G230" s="2512"/>
      <c r="H230" s="2509">
        <v>35</v>
      </c>
      <c r="I230" s="2508" t="s">
        <v>1665</v>
      </c>
      <c r="J230" s="2508" t="s">
        <v>616</v>
      </c>
      <c r="K230" s="2535" t="s">
        <v>1667</v>
      </c>
      <c r="L230" s="2514"/>
      <c r="M230" s="2616"/>
    </row>
    <row r="231" spans="1:13" ht="18" customHeight="1">
      <c r="A231" s="3203" t="s">
        <v>1616</v>
      </c>
      <c r="B231" s="2526" t="s">
        <v>621</v>
      </c>
      <c r="C231" s="2509" t="s">
        <v>620</v>
      </c>
      <c r="D231" s="2512" t="s">
        <v>1380</v>
      </c>
      <c r="E231" s="2508" t="s">
        <v>604</v>
      </c>
      <c r="F231" s="2508"/>
      <c r="G231" s="2508"/>
      <c r="H231" s="2509">
        <v>40</v>
      </c>
      <c r="I231" s="2508" t="s">
        <v>1381</v>
      </c>
      <c r="J231" s="2508" t="s">
        <v>472</v>
      </c>
      <c r="K231" s="2508" t="s">
        <v>1668</v>
      </c>
      <c r="L231" s="2514"/>
      <c r="M231" s="2616"/>
    </row>
    <row r="232" spans="1:13" ht="18" customHeight="1">
      <c r="A232" s="3201" t="s">
        <v>1468</v>
      </c>
      <c r="B232" s="2518" t="s">
        <v>623</v>
      </c>
      <c r="C232" s="2509" t="s">
        <v>622</v>
      </c>
      <c r="D232" s="2512" t="s">
        <v>287</v>
      </c>
      <c r="E232" s="2514"/>
      <c r="F232" s="2512"/>
      <c r="G232" s="2512"/>
      <c r="H232" s="2509">
        <v>14</v>
      </c>
      <c r="I232" s="2508" t="s">
        <v>270</v>
      </c>
      <c r="J232" s="2508" t="s">
        <v>270</v>
      </c>
      <c r="K232" s="2806" t="s">
        <v>1669</v>
      </c>
      <c r="L232" s="2514"/>
      <c r="M232" s="2616"/>
    </row>
    <row r="233" spans="1:13" ht="32.450000000000003" customHeight="1">
      <c r="A233" s="3203" t="s">
        <v>1413</v>
      </c>
      <c r="B233" s="2526" t="s">
        <v>625</v>
      </c>
      <c r="C233" s="2509" t="s">
        <v>624</v>
      </c>
      <c r="D233" s="2512" t="s">
        <v>1380</v>
      </c>
      <c r="E233" s="2508" t="s">
        <v>194</v>
      </c>
      <c r="F233" s="2508"/>
      <c r="G233" s="2508"/>
      <c r="H233" s="2509">
        <v>36</v>
      </c>
      <c r="I233" s="2508" t="s">
        <v>1381</v>
      </c>
      <c r="J233" s="2508" t="s">
        <v>47</v>
      </c>
      <c r="K233" s="2508" t="s">
        <v>1382</v>
      </c>
      <c r="L233" s="2679">
        <v>45055</v>
      </c>
      <c r="M233" s="2616"/>
    </row>
    <row r="234" spans="1:13" ht="34.15" customHeight="1">
      <c r="A234" s="3201" t="s">
        <v>1527</v>
      </c>
      <c r="B234" s="2526" t="s">
        <v>642</v>
      </c>
      <c r="C234" s="2509" t="s">
        <v>641</v>
      </c>
      <c r="D234" s="2508" t="s">
        <v>310</v>
      </c>
      <c r="E234" s="2508"/>
      <c r="F234" s="2512"/>
      <c r="G234" s="2508"/>
      <c r="H234" s="2509">
        <v>49</v>
      </c>
      <c r="I234" s="2508" t="s">
        <v>1463</v>
      </c>
      <c r="J234" s="2508" t="s">
        <v>355</v>
      </c>
      <c r="K234" s="2508" t="s">
        <v>1670</v>
      </c>
      <c r="L234" s="2617"/>
      <c r="M234" s="2616"/>
    </row>
    <row r="235" spans="1:13" ht="18" customHeight="1">
      <c r="A235" s="3204" t="s">
        <v>1411</v>
      </c>
      <c r="B235" s="2520" t="s">
        <v>647</v>
      </c>
      <c r="C235" s="2521" t="s">
        <v>646</v>
      </c>
      <c r="D235" s="2514"/>
      <c r="E235" s="2522" t="s">
        <v>1392</v>
      </c>
      <c r="F235" s="2523" t="s">
        <v>1392</v>
      </c>
      <c r="G235" s="2523"/>
      <c r="H235" s="2521">
        <v>23</v>
      </c>
      <c r="I235" s="2522" t="s">
        <v>1460</v>
      </c>
      <c r="J235" s="2522" t="s">
        <v>72</v>
      </c>
      <c r="K235" s="2515" t="s">
        <v>1610</v>
      </c>
      <c r="L235" s="2514"/>
      <c r="M235" s="2616"/>
    </row>
    <row r="236" spans="1:13" ht="18" customHeight="1">
      <c r="A236" s="3203" t="s">
        <v>1405</v>
      </c>
      <c r="B236" s="2526" t="s">
        <v>651</v>
      </c>
      <c r="C236" s="2509" t="s">
        <v>650</v>
      </c>
      <c r="D236" s="2512" t="s">
        <v>1380</v>
      </c>
      <c r="E236" s="2508" t="s">
        <v>81</v>
      </c>
      <c r="F236" s="2508"/>
      <c r="G236" s="2508"/>
      <c r="H236" s="2509">
        <v>36</v>
      </c>
      <c r="I236" s="2508" t="s">
        <v>1381</v>
      </c>
      <c r="J236" s="2508" t="s">
        <v>47</v>
      </c>
      <c r="K236" s="2508"/>
      <c r="L236" s="2617"/>
      <c r="M236" s="2616"/>
    </row>
    <row r="237" spans="1:13" ht="18" customHeight="1">
      <c r="A237" s="3201" t="s">
        <v>1404</v>
      </c>
      <c r="B237" s="2518" t="s">
        <v>653</v>
      </c>
      <c r="C237" s="2509" t="s">
        <v>654</v>
      </c>
      <c r="D237" s="2512" t="s">
        <v>1299</v>
      </c>
      <c r="E237" s="2514"/>
      <c r="F237" s="2512" t="s">
        <v>1392</v>
      </c>
      <c r="G237" s="2512"/>
      <c r="H237" s="2509">
        <v>40</v>
      </c>
      <c r="I237" s="2508" t="s">
        <v>1446</v>
      </c>
      <c r="J237" s="2508" t="s">
        <v>53</v>
      </c>
      <c r="K237" s="2508" t="s">
        <v>1671</v>
      </c>
      <c r="L237" s="2514"/>
      <c r="M237" s="2616"/>
    </row>
    <row r="238" spans="1:13" ht="18" customHeight="1">
      <c r="A238" s="3204" t="s">
        <v>1408</v>
      </c>
      <c r="B238" s="2539" t="s">
        <v>1672</v>
      </c>
      <c r="C238" s="2521" t="s">
        <v>655</v>
      </c>
      <c r="D238" s="3665" t="s">
        <v>956</v>
      </c>
      <c r="E238" s="3666" t="s">
        <v>158</v>
      </c>
      <c r="F238" s="3665" t="s">
        <v>1392</v>
      </c>
      <c r="G238" s="3665"/>
      <c r="H238" s="3667">
        <v>43</v>
      </c>
      <c r="I238" s="3666" t="s">
        <v>1417</v>
      </c>
      <c r="J238" s="3666" t="s">
        <v>657</v>
      </c>
      <c r="K238" s="2585" t="s">
        <v>1673</v>
      </c>
      <c r="L238" s="2514"/>
      <c r="M238" s="2616"/>
    </row>
    <row r="239" spans="1:13" ht="18" customHeight="1">
      <c r="A239" s="3204" t="s">
        <v>1411</v>
      </c>
      <c r="B239" s="2539" t="s">
        <v>1674</v>
      </c>
      <c r="C239" s="2521" t="s">
        <v>655</v>
      </c>
      <c r="D239" s="2523" t="s">
        <v>414</v>
      </c>
      <c r="E239" s="2522" t="s">
        <v>158</v>
      </c>
      <c r="F239" s="2523" t="s">
        <v>1392</v>
      </c>
      <c r="G239" s="2523"/>
      <c r="H239" s="2521">
        <v>43</v>
      </c>
      <c r="I239" s="2522" t="s">
        <v>1417</v>
      </c>
      <c r="J239" s="2522" t="s">
        <v>657</v>
      </c>
      <c r="K239" s="2585" t="s">
        <v>1675</v>
      </c>
      <c r="L239" s="2514"/>
      <c r="M239" s="2616"/>
    </row>
    <row r="240" spans="1:13" ht="18" customHeight="1">
      <c r="A240" s="3201" t="s">
        <v>1451</v>
      </c>
      <c r="B240" s="2526" t="s">
        <v>659</v>
      </c>
      <c r="C240" s="2509" t="s">
        <v>658</v>
      </c>
      <c r="D240" s="2512" t="s">
        <v>204</v>
      </c>
      <c r="E240" s="2508"/>
      <c r="F240" s="2508"/>
      <c r="G240" s="2508"/>
      <c r="H240" s="2509">
        <v>40</v>
      </c>
      <c r="I240" s="2508" t="s">
        <v>660</v>
      </c>
      <c r="J240" s="2508" t="s">
        <v>660</v>
      </c>
      <c r="K240" s="2801" t="s">
        <v>1676</v>
      </c>
      <c r="L240" s="2514"/>
      <c r="M240" s="2616"/>
    </row>
    <row r="241" spans="1:13" ht="18" customHeight="1">
      <c r="A241" s="3201" t="s">
        <v>1435</v>
      </c>
      <c r="B241" s="3528" t="s">
        <v>662</v>
      </c>
      <c r="C241" s="3152" t="s">
        <v>661</v>
      </c>
      <c r="D241" s="3175" t="s">
        <v>218</v>
      </c>
      <c r="E241" s="3155"/>
      <c r="F241" s="3155"/>
      <c r="G241" s="3155"/>
      <c r="H241" s="3152">
        <v>31</v>
      </c>
      <c r="I241" s="3155" t="s">
        <v>64</v>
      </c>
      <c r="J241" s="3155" t="s">
        <v>64</v>
      </c>
      <c r="K241" s="2535" t="s">
        <v>1439</v>
      </c>
      <c r="L241" s="2514"/>
      <c r="M241" s="2616"/>
    </row>
    <row r="242" spans="1:13" ht="18" customHeight="1">
      <c r="A242" s="3203" t="s">
        <v>1626</v>
      </c>
      <c r="B242" s="2526" t="s">
        <v>662</v>
      </c>
      <c r="C242" s="2509" t="s">
        <v>661</v>
      </c>
      <c r="D242" s="2516" t="s">
        <v>218</v>
      </c>
      <c r="E242" s="2508"/>
      <c r="F242" s="2508"/>
      <c r="G242" s="2508"/>
      <c r="H242" s="2509">
        <v>31</v>
      </c>
      <c r="I242" s="2508" t="s">
        <v>64</v>
      </c>
      <c r="J242" s="2508" t="s">
        <v>64</v>
      </c>
      <c r="K242" s="2535" t="s">
        <v>1439</v>
      </c>
      <c r="L242" s="2514"/>
      <c r="M242" s="2616"/>
    </row>
    <row r="243" spans="1:13" ht="18" customHeight="1">
      <c r="A243" s="3201" t="s">
        <v>1483</v>
      </c>
      <c r="B243" s="2526" t="s">
        <v>664</v>
      </c>
      <c r="C243" s="2509" t="s">
        <v>663</v>
      </c>
      <c r="D243" s="2512" t="s">
        <v>1380</v>
      </c>
      <c r="E243" s="2508" t="s">
        <v>1392</v>
      </c>
      <c r="F243" s="2508"/>
      <c r="G243" s="2508"/>
      <c r="H243" s="2509">
        <v>34</v>
      </c>
      <c r="I243" s="2508" t="s">
        <v>1441</v>
      </c>
      <c r="J243" s="2508" t="s">
        <v>144</v>
      </c>
      <c r="K243" s="2508"/>
      <c r="L243" s="2514"/>
      <c r="M243" s="2616"/>
    </row>
    <row r="244" spans="1:13" ht="18" customHeight="1">
      <c r="A244" s="3201" t="s">
        <v>1404</v>
      </c>
      <c r="B244" s="2526" t="s">
        <v>668</v>
      </c>
      <c r="C244" s="2509" t="s">
        <v>667</v>
      </c>
      <c r="D244" s="2514" t="s">
        <v>414</v>
      </c>
      <c r="E244" s="2508" t="s">
        <v>1392</v>
      </c>
      <c r="F244" s="2508"/>
      <c r="G244" s="2508"/>
      <c r="H244" s="2509">
        <v>43</v>
      </c>
      <c r="I244" s="2508" t="s">
        <v>1422</v>
      </c>
      <c r="J244" s="2508" t="s">
        <v>72</v>
      </c>
      <c r="K244" s="2508" t="s">
        <v>1447</v>
      </c>
      <c r="L244" s="2514"/>
      <c r="M244" s="2616"/>
    </row>
    <row r="245" spans="1:13" ht="18" customHeight="1">
      <c r="A245" s="3203" t="s">
        <v>1405</v>
      </c>
      <c r="B245" s="2526" t="s">
        <v>670</v>
      </c>
      <c r="C245" s="2509" t="s">
        <v>669</v>
      </c>
      <c r="D245" s="2512" t="s">
        <v>1380</v>
      </c>
      <c r="E245" s="2508" t="s">
        <v>1171</v>
      </c>
      <c r="F245" s="2508" t="s">
        <v>1392</v>
      </c>
      <c r="G245" s="2508"/>
      <c r="H245" s="2509">
        <v>33</v>
      </c>
      <c r="I245" s="2508" t="s">
        <v>1422</v>
      </c>
      <c r="J245" s="2508" t="s">
        <v>239</v>
      </c>
      <c r="K245" s="2508" t="s">
        <v>1479</v>
      </c>
      <c r="L245" s="2514"/>
      <c r="M245" s="2616"/>
    </row>
    <row r="246" spans="1:13" ht="18" customHeight="1">
      <c r="A246" s="3201" t="s">
        <v>1383</v>
      </c>
      <c r="B246" s="2511" t="s">
        <v>674</v>
      </c>
      <c r="C246" s="2509" t="s">
        <v>673</v>
      </c>
      <c r="D246" s="2512" t="s">
        <v>689</v>
      </c>
      <c r="E246" s="2508"/>
      <c r="F246" s="2514"/>
      <c r="G246" s="2512"/>
      <c r="H246" s="2509">
        <v>42</v>
      </c>
      <c r="I246" s="2508" t="s">
        <v>1384</v>
      </c>
      <c r="J246" s="2508" t="s">
        <v>675</v>
      </c>
      <c r="K246" s="2535" t="s">
        <v>1677</v>
      </c>
      <c r="L246" s="2514"/>
      <c r="M246" s="2616"/>
    </row>
    <row r="247" spans="1:13" ht="18" customHeight="1">
      <c r="A247" s="3204" t="s">
        <v>1408</v>
      </c>
      <c r="B247" s="2520" t="s">
        <v>677</v>
      </c>
      <c r="C247" s="2521" t="s">
        <v>676</v>
      </c>
      <c r="D247" s="3665" t="s">
        <v>956</v>
      </c>
      <c r="E247" s="3665"/>
      <c r="F247" s="3666"/>
      <c r="G247" s="3665"/>
      <c r="H247" s="3667">
        <v>28</v>
      </c>
      <c r="I247" s="3666" t="s">
        <v>1417</v>
      </c>
      <c r="J247" s="3671" t="s">
        <v>678</v>
      </c>
      <c r="K247" s="2515" t="s">
        <v>1434</v>
      </c>
      <c r="L247" s="2514"/>
      <c r="M247" s="2616"/>
    </row>
    <row r="248" spans="1:13" ht="18" customHeight="1">
      <c r="A248" s="3204" t="s">
        <v>1411</v>
      </c>
      <c r="B248" s="2520" t="s">
        <v>677</v>
      </c>
      <c r="C248" s="2521" t="s">
        <v>676</v>
      </c>
      <c r="D248" s="2523" t="s">
        <v>414</v>
      </c>
      <c r="E248" s="2523"/>
      <c r="F248" s="2522"/>
      <c r="G248" s="2523"/>
      <c r="H248" s="2521">
        <v>28</v>
      </c>
      <c r="I248" s="2522" t="s">
        <v>1417</v>
      </c>
      <c r="J248" s="2522" t="s">
        <v>678</v>
      </c>
      <c r="K248" s="2515" t="s">
        <v>1678</v>
      </c>
      <c r="L248" s="2514"/>
      <c r="M248" s="2616"/>
    </row>
    <row r="249" spans="1:13" ht="18" customHeight="1">
      <c r="A249" s="3203" t="s">
        <v>1444</v>
      </c>
      <c r="B249" s="2518" t="s">
        <v>680</v>
      </c>
      <c r="C249" s="2509" t="s">
        <v>679</v>
      </c>
      <c r="D249" s="2516" t="s">
        <v>218</v>
      </c>
      <c r="E249" s="2508"/>
      <c r="F249" s="2514"/>
      <c r="G249" s="2512"/>
      <c r="H249" s="2509">
        <v>49</v>
      </c>
      <c r="I249" s="2508" t="s">
        <v>1438</v>
      </c>
      <c r="J249" s="2508" t="s">
        <v>91</v>
      </c>
      <c r="K249" s="2535" t="s">
        <v>1439</v>
      </c>
      <c r="L249" s="2514"/>
      <c r="M249" s="2616"/>
    </row>
    <row r="250" spans="1:13" ht="24" customHeight="1">
      <c r="A250" s="3845" t="s">
        <v>1390</v>
      </c>
      <c r="B250" s="2526" t="s">
        <v>1679</v>
      </c>
      <c r="C250" s="2762" t="s">
        <v>1680</v>
      </c>
      <c r="D250" s="2544" t="s">
        <v>218</v>
      </c>
      <c r="E250" s="2508" t="s">
        <v>259</v>
      </c>
      <c r="F250" s="2508" t="s">
        <v>1067</v>
      </c>
      <c r="G250" s="2508"/>
      <c r="H250" s="2561"/>
      <c r="I250" s="2508" t="s">
        <v>1463</v>
      </c>
      <c r="J250" s="2508" t="s">
        <v>962</v>
      </c>
      <c r="K250" s="2535" t="s">
        <v>1439</v>
      </c>
      <c r="L250" s="2514"/>
      <c r="M250" s="2616"/>
    </row>
    <row r="251" spans="1:13" ht="18" customHeight="1">
      <c r="A251" s="3203" t="s">
        <v>1405</v>
      </c>
      <c r="B251" s="2526" t="s">
        <v>684</v>
      </c>
      <c r="C251" s="2509" t="s">
        <v>683</v>
      </c>
      <c r="D251" s="2512" t="s">
        <v>1380</v>
      </c>
      <c r="E251" s="2508" t="s">
        <v>1171</v>
      </c>
      <c r="F251" s="2508" t="s">
        <v>1392</v>
      </c>
      <c r="G251" s="2508"/>
      <c r="H251" s="2509">
        <v>30</v>
      </c>
      <c r="I251" s="2508" t="s">
        <v>1473</v>
      </c>
      <c r="J251" s="2508" t="s">
        <v>170</v>
      </c>
      <c r="K251" s="2508" t="s">
        <v>1681</v>
      </c>
      <c r="L251" s="2514"/>
      <c r="M251" s="2616"/>
    </row>
    <row r="252" spans="1:13" ht="18" customHeight="1">
      <c r="A252" s="3204" t="s">
        <v>1399</v>
      </c>
      <c r="B252" s="3236" t="s">
        <v>686</v>
      </c>
      <c r="C252" s="3152" t="s">
        <v>685</v>
      </c>
      <c r="D252" s="3384" t="s">
        <v>345</v>
      </c>
      <c r="E252" s="3380"/>
      <c r="F252" s="3154"/>
      <c r="G252" s="3155"/>
      <c r="H252" s="3238">
        <v>45</v>
      </c>
      <c r="I252" s="3153" t="s">
        <v>1682</v>
      </c>
      <c r="J252" s="3155" t="s">
        <v>687</v>
      </c>
      <c r="K252" s="3155" t="s">
        <v>1683</v>
      </c>
      <c r="L252" s="2514"/>
      <c r="M252" s="2616"/>
    </row>
    <row r="253" spans="1:13" ht="18" customHeight="1">
      <c r="A253" s="3204" t="s">
        <v>1399</v>
      </c>
      <c r="B253" s="3378" t="s">
        <v>686</v>
      </c>
      <c r="C253" s="2567" t="s">
        <v>685</v>
      </c>
      <c r="D253" s="3383" t="s">
        <v>285</v>
      </c>
      <c r="E253" s="3381"/>
      <c r="F253" s="3002"/>
      <c r="G253" s="2570"/>
      <c r="H253" s="3379">
        <v>45</v>
      </c>
      <c r="I253" s="3377" t="s">
        <v>1682</v>
      </c>
      <c r="J253" s="2570" t="s">
        <v>687</v>
      </c>
      <c r="K253" s="2570" t="s">
        <v>1684</v>
      </c>
      <c r="L253" s="2514"/>
      <c r="M253" s="2616"/>
    </row>
    <row r="254" spans="1:13" ht="18" customHeight="1">
      <c r="A254" s="3201" t="s">
        <v>1383</v>
      </c>
      <c r="B254" s="2539" t="s">
        <v>689</v>
      </c>
      <c r="C254" s="2509" t="s">
        <v>688</v>
      </c>
      <c r="D254" s="2512"/>
      <c r="E254" s="2508"/>
      <c r="F254" s="2512"/>
      <c r="G254" s="2512"/>
      <c r="H254" s="2509">
        <v>30</v>
      </c>
      <c r="I254" s="2574" t="s">
        <v>1384</v>
      </c>
      <c r="J254" s="2508" t="s">
        <v>690</v>
      </c>
      <c r="K254" s="2508" t="s">
        <v>1685</v>
      </c>
      <c r="L254" s="2514"/>
      <c r="M254" s="2616"/>
    </row>
    <row r="255" spans="1:13" ht="18" customHeight="1">
      <c r="A255" s="3203" t="s">
        <v>1440</v>
      </c>
      <c r="B255" s="2526" t="s">
        <v>1686</v>
      </c>
      <c r="C255" s="2509" t="s">
        <v>1687</v>
      </c>
      <c r="D255" s="2512" t="s">
        <v>1380</v>
      </c>
      <c r="E255" s="2508"/>
      <c r="F255" s="2508"/>
      <c r="G255" s="2508"/>
      <c r="H255" s="2509">
        <v>31</v>
      </c>
      <c r="I255" s="2508" t="s">
        <v>1473</v>
      </c>
      <c r="J255" s="2508" t="s">
        <v>170</v>
      </c>
      <c r="K255" s="2508" t="s">
        <v>1688</v>
      </c>
      <c r="L255" s="2514"/>
      <c r="M255" s="2616"/>
    </row>
    <row r="256" spans="1:13" ht="18" customHeight="1">
      <c r="A256" s="3204" t="s">
        <v>1399</v>
      </c>
      <c r="B256" s="2539" t="s">
        <v>694</v>
      </c>
      <c r="C256" s="2509" t="s">
        <v>693</v>
      </c>
      <c r="D256" s="2512" t="s">
        <v>989</v>
      </c>
      <c r="E256" s="2579"/>
      <c r="F256" s="2517"/>
      <c r="G256" s="2512"/>
      <c r="H256" s="2509">
        <v>22</v>
      </c>
      <c r="I256" s="2508" t="s">
        <v>1536</v>
      </c>
      <c r="J256" s="2508" t="s">
        <v>695</v>
      </c>
      <c r="K256" s="2508" t="s">
        <v>1689</v>
      </c>
      <c r="L256" s="2514"/>
      <c r="M256" s="2616"/>
    </row>
    <row r="257" spans="1:13" ht="18" customHeight="1">
      <c r="A257" s="3201" t="s">
        <v>1557</v>
      </c>
      <c r="B257" s="2518" t="s">
        <v>1690</v>
      </c>
      <c r="C257" s="2509" t="s">
        <v>1691</v>
      </c>
      <c r="D257" s="2512"/>
      <c r="E257" s="2508"/>
      <c r="F257" s="2512"/>
      <c r="G257" s="2512"/>
      <c r="H257" s="2509">
        <v>30</v>
      </c>
      <c r="I257" s="2508" t="s">
        <v>1560</v>
      </c>
      <c r="J257" s="2508" t="s">
        <v>121</v>
      </c>
      <c r="K257" s="3349"/>
      <c r="L257" s="2514"/>
      <c r="M257" s="2616"/>
    </row>
    <row r="258" spans="1:13" ht="18" customHeight="1">
      <c r="A258" s="3201" t="s">
        <v>1383</v>
      </c>
      <c r="B258" s="2539" t="s">
        <v>699</v>
      </c>
      <c r="C258" s="2509" t="s">
        <v>698</v>
      </c>
      <c r="D258" s="2512" t="s">
        <v>689</v>
      </c>
      <c r="E258" s="2514"/>
      <c r="F258" s="2512" t="s">
        <v>1392</v>
      </c>
      <c r="G258" s="2512" t="s">
        <v>1392</v>
      </c>
      <c r="H258" s="2509">
        <v>30</v>
      </c>
      <c r="I258" s="2508" t="s">
        <v>1682</v>
      </c>
      <c r="J258" s="2508" t="s">
        <v>687</v>
      </c>
      <c r="K258" s="2508" t="s">
        <v>1692</v>
      </c>
      <c r="L258" s="2514"/>
      <c r="M258" s="2616"/>
    </row>
    <row r="259" spans="1:13" ht="18" customHeight="1">
      <c r="A259" s="3201" t="s">
        <v>1451</v>
      </c>
      <c r="B259" s="2519" t="s">
        <v>701</v>
      </c>
      <c r="C259" s="2509" t="s">
        <v>700</v>
      </c>
      <c r="D259" s="2512"/>
      <c r="E259" s="2508"/>
      <c r="F259" s="2512"/>
      <c r="G259" s="2512"/>
      <c r="H259" s="2509">
        <v>24</v>
      </c>
      <c r="I259" s="2508" t="s">
        <v>108</v>
      </c>
      <c r="J259" s="2508" t="s">
        <v>108</v>
      </c>
      <c r="K259" s="2801" t="s">
        <v>1693</v>
      </c>
      <c r="L259" s="2617" t="s">
        <v>1397</v>
      </c>
      <c r="M259" s="2616"/>
    </row>
    <row r="260" spans="1:13" ht="18" customHeight="1">
      <c r="A260" s="3204" t="s">
        <v>1399</v>
      </c>
      <c r="B260" s="2518" t="s">
        <v>713</v>
      </c>
      <c r="C260" s="2509" t="s">
        <v>712</v>
      </c>
      <c r="D260" s="2512" t="s">
        <v>989</v>
      </c>
      <c r="E260" s="2579"/>
      <c r="F260" s="2586"/>
      <c r="G260" s="2512"/>
      <c r="H260" s="2509">
        <v>20</v>
      </c>
      <c r="I260" s="2508" t="s">
        <v>1536</v>
      </c>
      <c r="J260" s="2508" t="s">
        <v>331</v>
      </c>
      <c r="K260" s="2508" t="s">
        <v>1537</v>
      </c>
      <c r="L260" s="2617"/>
      <c r="M260" s="2616"/>
    </row>
    <row r="261" spans="1:13" ht="18" customHeight="1">
      <c r="A261" s="3201" t="s">
        <v>1404</v>
      </c>
      <c r="B261" s="2518" t="s">
        <v>718</v>
      </c>
      <c r="C261" s="2509" t="s">
        <v>717</v>
      </c>
      <c r="D261" s="2512" t="s">
        <v>1299</v>
      </c>
      <c r="E261" s="2514"/>
      <c r="F261" s="2512" t="s">
        <v>1392</v>
      </c>
      <c r="G261" s="2512"/>
      <c r="H261" s="2509">
        <v>37</v>
      </c>
      <c r="I261" s="2508" t="s">
        <v>1422</v>
      </c>
      <c r="J261" s="2508" t="s">
        <v>53</v>
      </c>
      <c r="K261" s="2508"/>
      <c r="L261" s="2514"/>
      <c r="M261" s="2616"/>
    </row>
    <row r="262" spans="1:13" ht="18" customHeight="1">
      <c r="A262" s="3201" t="s">
        <v>1468</v>
      </c>
      <c r="B262" s="2518" t="s">
        <v>720</v>
      </c>
      <c r="C262" s="2509" t="s">
        <v>719</v>
      </c>
      <c r="D262" s="2512" t="s">
        <v>287</v>
      </c>
      <c r="E262" s="2514"/>
      <c r="F262" s="2512" t="s">
        <v>1392</v>
      </c>
      <c r="G262" s="2512"/>
      <c r="H262" s="2509">
        <v>12</v>
      </c>
      <c r="I262" s="2508" t="s">
        <v>270</v>
      </c>
      <c r="J262" s="2508" t="s">
        <v>721</v>
      </c>
      <c r="K262" s="2508" t="s">
        <v>1694</v>
      </c>
      <c r="L262" s="2617"/>
      <c r="M262" s="2616"/>
    </row>
    <row r="263" spans="1:13" ht="24" customHeight="1">
      <c r="A263" s="3845" t="s">
        <v>1390</v>
      </c>
      <c r="B263" s="2539" t="s">
        <v>725</v>
      </c>
      <c r="C263" s="2561" t="s">
        <v>724</v>
      </c>
      <c r="D263" s="2544" t="s">
        <v>218</v>
      </c>
      <c r="E263" s="2515"/>
      <c r="F263" s="2522"/>
      <c r="G263" s="2510"/>
      <c r="H263" s="2561">
        <v>52</v>
      </c>
      <c r="I263" s="2515" t="s">
        <v>1490</v>
      </c>
      <c r="J263" s="2515" t="s">
        <v>167</v>
      </c>
      <c r="K263" s="2535" t="s">
        <v>1439</v>
      </c>
      <c r="L263" s="2514"/>
      <c r="M263" s="2616"/>
    </row>
    <row r="264" spans="1:13" ht="24" customHeight="1">
      <c r="A264" s="3844" t="s">
        <v>1624</v>
      </c>
      <c r="B264" s="2526" t="s">
        <v>732</v>
      </c>
      <c r="C264" s="2509" t="s">
        <v>731</v>
      </c>
      <c r="D264" s="2512" t="s">
        <v>218</v>
      </c>
      <c r="E264" s="2508"/>
      <c r="F264" s="2508" t="s">
        <v>1392</v>
      </c>
      <c r="G264" s="2508" t="s">
        <v>1392</v>
      </c>
      <c r="H264" s="2509">
        <v>32</v>
      </c>
      <c r="I264" s="2508" t="s">
        <v>64</v>
      </c>
      <c r="J264" s="2508" t="s">
        <v>64</v>
      </c>
      <c r="K264" s="2535" t="s">
        <v>1439</v>
      </c>
      <c r="L264" s="2514" t="s">
        <v>1625</v>
      </c>
      <c r="M264" s="2616"/>
    </row>
    <row r="265" spans="1:13" ht="24" customHeight="1">
      <c r="A265" s="3203" t="s">
        <v>1626</v>
      </c>
      <c r="B265" s="2526" t="s">
        <v>732</v>
      </c>
      <c r="C265" s="2509" t="s">
        <v>731</v>
      </c>
      <c r="D265" s="2512" t="s">
        <v>218</v>
      </c>
      <c r="E265" s="2508"/>
      <c r="F265" s="2508" t="s">
        <v>1392</v>
      </c>
      <c r="G265" s="2508" t="s">
        <v>1392</v>
      </c>
      <c r="H265" s="2509">
        <v>32</v>
      </c>
      <c r="I265" s="2508" t="s">
        <v>64</v>
      </c>
      <c r="J265" s="2508" t="s">
        <v>64</v>
      </c>
      <c r="K265" s="2535" t="s">
        <v>1439</v>
      </c>
      <c r="L265" s="2514"/>
      <c r="M265" s="2616"/>
    </row>
    <row r="266" spans="1:13" ht="18" customHeight="1">
      <c r="A266" s="3204" t="s">
        <v>1399</v>
      </c>
      <c r="B266" s="3153" t="s">
        <v>735</v>
      </c>
      <c r="C266" s="3152" t="s">
        <v>734</v>
      </c>
      <c r="D266" s="3375" t="s">
        <v>345</v>
      </c>
      <c r="E266" s="3236"/>
      <c r="F266" s="3154"/>
      <c r="G266" s="3155"/>
      <c r="H266" s="3238">
        <v>28</v>
      </c>
      <c r="I266" s="3153" t="s">
        <v>1466</v>
      </c>
      <c r="J266" s="3155" t="s">
        <v>156</v>
      </c>
      <c r="K266" s="3376" t="s">
        <v>1516</v>
      </c>
      <c r="L266" s="2514"/>
      <c r="M266" s="2616"/>
    </row>
    <row r="267" spans="1:13" ht="18" customHeight="1">
      <c r="A267" s="3204" t="s">
        <v>1399</v>
      </c>
      <c r="B267" s="3377" t="s">
        <v>735</v>
      </c>
      <c r="C267" s="2567" t="s">
        <v>734</v>
      </c>
      <c r="D267" s="3359" t="s">
        <v>285</v>
      </c>
      <c r="E267" s="3378"/>
      <c r="F267" s="3002"/>
      <c r="G267" s="2570"/>
      <c r="H267" s="3379">
        <v>28</v>
      </c>
      <c r="I267" s="3377" t="s">
        <v>1466</v>
      </c>
      <c r="J267" s="2570" t="s">
        <v>156</v>
      </c>
      <c r="K267" s="3361" t="s">
        <v>1588</v>
      </c>
      <c r="L267" s="2514"/>
      <c r="M267" s="2616"/>
    </row>
    <row r="268" spans="1:13" ht="18" customHeight="1">
      <c r="A268" s="3201" t="s">
        <v>1489</v>
      </c>
      <c r="B268" s="2587" t="s">
        <v>1695</v>
      </c>
      <c r="C268" s="2561" t="s">
        <v>1696</v>
      </c>
      <c r="D268" s="2581" t="s">
        <v>211</v>
      </c>
      <c r="E268" s="2589"/>
      <c r="F268" s="2510"/>
      <c r="G268" s="2510"/>
      <c r="H268" s="2588">
        <v>48</v>
      </c>
      <c r="I268" s="2589" t="s">
        <v>1490</v>
      </c>
      <c r="J268" s="2515" t="s">
        <v>113</v>
      </c>
      <c r="K268" s="2806" t="s">
        <v>1697</v>
      </c>
      <c r="L268" s="2514"/>
      <c r="M268" s="2616"/>
    </row>
    <row r="269" spans="1:13" ht="18" customHeight="1">
      <c r="A269" s="3201" t="s">
        <v>1468</v>
      </c>
      <c r="B269" s="2526" t="s">
        <v>744</v>
      </c>
      <c r="C269" s="2509" t="s">
        <v>743</v>
      </c>
      <c r="D269" s="2512" t="s">
        <v>287</v>
      </c>
      <c r="E269" s="2514"/>
      <c r="F269" s="2512"/>
      <c r="G269" s="2512"/>
      <c r="H269" s="2509">
        <v>12</v>
      </c>
      <c r="I269" s="2508" t="s">
        <v>270</v>
      </c>
      <c r="J269" s="2508" t="s">
        <v>270</v>
      </c>
      <c r="K269" s="2508" t="s">
        <v>1698</v>
      </c>
      <c r="L269" s="2514"/>
      <c r="M269" s="2616"/>
    </row>
    <row r="270" spans="1:13" ht="27.75" customHeight="1">
      <c r="A270" s="3201" t="s">
        <v>1404</v>
      </c>
      <c r="B270" s="2526" t="s">
        <v>746</v>
      </c>
      <c r="C270" s="2509" t="s">
        <v>745</v>
      </c>
      <c r="D270" s="2514" t="s">
        <v>414</v>
      </c>
      <c r="E270" s="2508" t="s">
        <v>1392</v>
      </c>
      <c r="F270" s="2508"/>
      <c r="G270" s="2508"/>
      <c r="H270" s="2509">
        <v>38</v>
      </c>
      <c r="I270" s="2508" t="s">
        <v>1422</v>
      </c>
      <c r="J270" s="2508" t="s">
        <v>747</v>
      </c>
      <c r="K270" s="2508" t="s">
        <v>1447</v>
      </c>
      <c r="L270" s="2514"/>
      <c r="M270" s="2616"/>
    </row>
    <row r="271" spans="1:13" ht="18" customHeight="1">
      <c r="A271" s="3201" t="s">
        <v>1451</v>
      </c>
      <c r="B271" s="2519" t="s">
        <v>1699</v>
      </c>
      <c r="C271" s="2509" t="s">
        <v>1700</v>
      </c>
      <c r="D271" s="2512"/>
      <c r="E271" s="2508"/>
      <c r="F271" s="2514"/>
      <c r="G271" s="2512"/>
      <c r="H271" s="2509">
        <v>26</v>
      </c>
      <c r="I271" s="2508" t="s">
        <v>108</v>
      </c>
      <c r="J271" s="2508" t="s">
        <v>108</v>
      </c>
      <c r="K271" s="2508" t="s">
        <v>1452</v>
      </c>
      <c r="L271" s="2816"/>
      <c r="M271" s="2616"/>
    </row>
    <row r="272" spans="1:13" ht="18" customHeight="1">
      <c r="A272" s="3201" t="s">
        <v>1383</v>
      </c>
      <c r="B272" s="2519" t="s">
        <v>1701</v>
      </c>
      <c r="C272" s="2509" t="s">
        <v>1702</v>
      </c>
      <c r="D272" s="2512" t="s">
        <v>1703</v>
      </c>
      <c r="E272" s="2508"/>
      <c r="F272" s="2514"/>
      <c r="G272" s="2512"/>
      <c r="H272" s="2509">
        <v>25</v>
      </c>
      <c r="I272" s="2590"/>
      <c r="J272" s="2508" t="s">
        <v>1704</v>
      </c>
      <c r="K272" s="2801" t="s">
        <v>1705</v>
      </c>
      <c r="L272" s="2913"/>
      <c r="M272" s="2616"/>
    </row>
    <row r="273" spans="1:13" ht="44.45" customHeight="1">
      <c r="A273" s="3844" t="s">
        <v>1624</v>
      </c>
      <c r="B273" s="2526" t="s">
        <v>757</v>
      </c>
      <c r="C273" s="2509" t="s">
        <v>756</v>
      </c>
      <c r="D273" s="2516" t="s">
        <v>218</v>
      </c>
      <c r="E273" s="2508" t="s">
        <v>662</v>
      </c>
      <c r="F273" s="2508" t="s">
        <v>1392</v>
      </c>
      <c r="G273" s="2508" t="s">
        <v>1392</v>
      </c>
      <c r="H273" s="2509">
        <v>37</v>
      </c>
      <c r="I273" s="2508" t="s">
        <v>64</v>
      </c>
      <c r="J273" s="2508" t="s">
        <v>64</v>
      </c>
      <c r="K273" s="2535" t="s">
        <v>1439</v>
      </c>
      <c r="L273" s="2514" t="s">
        <v>1625</v>
      </c>
      <c r="M273" s="2616"/>
    </row>
    <row r="274" spans="1:13" ht="44.45" customHeight="1">
      <c r="A274" s="3203" t="s">
        <v>1626</v>
      </c>
      <c r="B274" s="2526" t="s">
        <v>757</v>
      </c>
      <c r="C274" s="2509" t="s">
        <v>756</v>
      </c>
      <c r="D274" s="2516" t="s">
        <v>218</v>
      </c>
      <c r="E274" s="2508" t="s">
        <v>662</v>
      </c>
      <c r="F274" s="2508" t="s">
        <v>1392</v>
      </c>
      <c r="G274" s="2508" t="s">
        <v>1392</v>
      </c>
      <c r="H274" s="2509">
        <v>37</v>
      </c>
      <c r="I274" s="2508" t="s">
        <v>64</v>
      </c>
      <c r="J274" s="2508" t="s">
        <v>64</v>
      </c>
      <c r="K274" s="2535" t="s">
        <v>1439</v>
      </c>
      <c r="L274" s="2917"/>
      <c r="M274" s="2616"/>
    </row>
    <row r="275" spans="1:13" ht="18" customHeight="1">
      <c r="A275" s="3201" t="s">
        <v>1396</v>
      </c>
      <c r="B275" s="2519" t="s">
        <v>759</v>
      </c>
      <c r="C275" s="2509" t="s">
        <v>758</v>
      </c>
      <c r="D275" s="2512"/>
      <c r="E275" s="2508"/>
      <c r="F275" s="2512"/>
      <c r="G275" s="2512"/>
      <c r="H275" s="2509">
        <v>16</v>
      </c>
      <c r="I275" s="2508" t="s">
        <v>23</v>
      </c>
      <c r="J275" s="2508" t="s">
        <v>23</v>
      </c>
      <c r="K275" s="2508" t="s">
        <v>1452</v>
      </c>
      <c r="L275" s="2918"/>
      <c r="M275" s="2616"/>
    </row>
    <row r="276" spans="1:13" ht="18" customHeight="1">
      <c r="A276" s="3201" t="s">
        <v>23</v>
      </c>
      <c r="B276" s="2518" t="s">
        <v>1706</v>
      </c>
      <c r="C276" s="2509" t="s">
        <v>1707</v>
      </c>
      <c r="D276" s="2512" t="s">
        <v>1299</v>
      </c>
      <c r="E276" s="2514"/>
      <c r="F276" s="2512" t="s">
        <v>1392</v>
      </c>
      <c r="G276" s="2512"/>
      <c r="H276" s="2509">
        <v>32</v>
      </c>
      <c r="I276" s="2508" t="s">
        <v>1422</v>
      </c>
      <c r="J276" s="2508" t="s">
        <v>53</v>
      </c>
      <c r="K276" s="2508"/>
      <c r="L276" s="2913"/>
      <c r="M276" s="2616"/>
    </row>
    <row r="277" spans="1:13" ht="18" customHeight="1">
      <c r="A277" s="3201" t="s">
        <v>1404</v>
      </c>
      <c r="B277" s="2518" t="s">
        <v>1706</v>
      </c>
      <c r="C277" s="2509" t="s">
        <v>1707</v>
      </c>
      <c r="D277" s="2512" t="s">
        <v>1299</v>
      </c>
      <c r="E277" s="2514"/>
      <c r="G277" s="2512" t="s">
        <v>1392</v>
      </c>
      <c r="H277" s="2509">
        <v>27</v>
      </c>
      <c r="I277" s="2508" t="s">
        <v>1422</v>
      </c>
      <c r="J277" s="2508" t="s">
        <v>53</v>
      </c>
      <c r="K277" s="2508"/>
      <c r="L277" s="2514"/>
      <c r="M277" s="2616"/>
    </row>
    <row r="278" spans="1:13" ht="18" customHeight="1">
      <c r="A278" s="3204" t="s">
        <v>1411</v>
      </c>
      <c r="B278" s="2518" t="s">
        <v>761</v>
      </c>
      <c r="C278" s="2509" t="s">
        <v>760</v>
      </c>
      <c r="D278" s="2598" t="s">
        <v>414</v>
      </c>
      <c r="E278" s="2514"/>
      <c r="F278" s="2512"/>
      <c r="G278" s="2512"/>
      <c r="H278" s="2509">
        <v>47</v>
      </c>
      <c r="I278" s="2508" t="s">
        <v>1417</v>
      </c>
      <c r="J278" s="2508" t="s">
        <v>59</v>
      </c>
      <c r="K278" s="2812" t="s">
        <v>1708</v>
      </c>
      <c r="L278" s="2514"/>
      <c r="M278" s="2616"/>
    </row>
    <row r="279" spans="1:13" ht="18" customHeight="1">
      <c r="A279" s="3201" t="s">
        <v>1428</v>
      </c>
      <c r="B279" s="2538" t="s">
        <v>1709</v>
      </c>
      <c r="C279" s="2509" t="s">
        <v>1710</v>
      </c>
      <c r="D279" s="2512"/>
      <c r="E279" s="2508"/>
      <c r="F279" s="2510"/>
      <c r="G279" s="2512"/>
      <c r="H279" s="2509">
        <v>33</v>
      </c>
      <c r="I279" s="2508" t="s">
        <v>1458</v>
      </c>
      <c r="J279" s="2508" t="s">
        <v>121</v>
      </c>
      <c r="K279" s="2508"/>
      <c r="L279" s="2514"/>
      <c r="M279" s="2616"/>
    </row>
    <row r="280" spans="1:13" ht="18" customHeight="1">
      <c r="A280" s="3201" t="s">
        <v>1383</v>
      </c>
      <c r="B280" s="2539" t="s">
        <v>767</v>
      </c>
      <c r="C280" s="2509" t="s">
        <v>766</v>
      </c>
      <c r="D280" s="2512" t="s">
        <v>689</v>
      </c>
      <c r="E280" s="2508" t="s">
        <v>653</v>
      </c>
      <c r="F280" s="2512"/>
      <c r="G280" s="2514"/>
      <c r="H280" s="2509">
        <v>45</v>
      </c>
      <c r="I280" s="2508" t="s">
        <v>1384</v>
      </c>
      <c r="J280" s="2508" t="s">
        <v>768</v>
      </c>
      <c r="K280" s="2508" t="s">
        <v>1711</v>
      </c>
      <c r="L280" s="2514"/>
      <c r="M280" s="2616"/>
    </row>
    <row r="281" spans="1:13" ht="18" customHeight="1">
      <c r="A281" s="3201" t="s">
        <v>1404</v>
      </c>
      <c r="B281" s="2526" t="s">
        <v>770</v>
      </c>
      <c r="C281" s="2509" t="s">
        <v>769</v>
      </c>
      <c r="D281" s="2514" t="s">
        <v>414</v>
      </c>
      <c r="E281" s="2508"/>
      <c r="F281" s="2508"/>
      <c r="G281" s="2508"/>
      <c r="H281" s="2509">
        <v>40</v>
      </c>
      <c r="I281" s="2508" t="s">
        <v>1402</v>
      </c>
      <c r="J281" s="2508" t="s">
        <v>1480</v>
      </c>
      <c r="K281" s="2508" t="s">
        <v>1712</v>
      </c>
      <c r="L281" s="2514"/>
      <c r="M281" s="2616"/>
    </row>
    <row r="282" spans="1:13" ht="18" customHeight="1">
      <c r="A282" s="3201" t="s">
        <v>1713</v>
      </c>
      <c r="B282" s="2528" t="s">
        <v>774</v>
      </c>
      <c r="C282" s="2509" t="s">
        <v>773</v>
      </c>
      <c r="D282" s="2544" t="s">
        <v>218</v>
      </c>
      <c r="E282" s="2515"/>
      <c r="F282" s="2512"/>
      <c r="G282" s="2514"/>
      <c r="H282" s="2509">
        <v>45</v>
      </c>
      <c r="I282" s="2508" t="s">
        <v>1458</v>
      </c>
      <c r="J282" s="2508" t="s">
        <v>121</v>
      </c>
      <c r="K282" s="2535" t="s">
        <v>1439</v>
      </c>
      <c r="L282" s="2514"/>
      <c r="M282" s="2616"/>
    </row>
    <row r="283" spans="1:13" ht="18" customHeight="1">
      <c r="A283" s="3201" t="s">
        <v>323</v>
      </c>
      <c r="B283" s="2582" t="s">
        <v>1714</v>
      </c>
      <c r="C283" s="2509" t="s">
        <v>1715</v>
      </c>
      <c r="D283" s="2583" t="s">
        <v>784</v>
      </c>
      <c r="E283" s="2536"/>
      <c r="F283" s="2512"/>
      <c r="G283" s="2514"/>
      <c r="H283" s="2584">
        <v>25</v>
      </c>
      <c r="I283" s="2536" t="s">
        <v>1466</v>
      </c>
      <c r="J283" s="2508" t="s">
        <v>1476</v>
      </c>
      <c r="K283" s="2508" t="s">
        <v>1716</v>
      </c>
      <c r="L283" s="2514"/>
      <c r="M283" s="2616"/>
    </row>
    <row r="284" spans="1:13" ht="18" customHeight="1">
      <c r="A284" s="3201" t="s">
        <v>1527</v>
      </c>
      <c r="B284" s="2526" t="s">
        <v>778</v>
      </c>
      <c r="C284" s="2509" t="s">
        <v>777</v>
      </c>
      <c r="D284" s="2508" t="s">
        <v>310</v>
      </c>
      <c r="E284" s="2508"/>
      <c r="F284" s="2512"/>
      <c r="G284" s="2512"/>
      <c r="H284" s="2509">
        <v>40</v>
      </c>
      <c r="I284" s="2508" t="s">
        <v>1717</v>
      </c>
      <c r="J284" s="2508" t="s">
        <v>233</v>
      </c>
      <c r="K284" s="2508" t="s">
        <v>1529</v>
      </c>
      <c r="L284" s="2514"/>
      <c r="M284" s="2616"/>
    </row>
    <row r="285" spans="1:13" ht="18" customHeight="1">
      <c r="A285" s="3201" t="s">
        <v>323</v>
      </c>
      <c r="B285" s="2526" t="s">
        <v>784</v>
      </c>
      <c r="C285" s="2509" t="s">
        <v>783</v>
      </c>
      <c r="D285" s="2508"/>
      <c r="E285" s="2508"/>
      <c r="F285" s="2512"/>
      <c r="G285" s="2512"/>
      <c r="H285" s="2509">
        <v>21</v>
      </c>
      <c r="I285" s="2508" t="s">
        <v>1466</v>
      </c>
      <c r="J285" s="2508" t="s">
        <v>785</v>
      </c>
      <c r="K285" s="2526"/>
      <c r="L285" s="2514"/>
      <c r="M285" s="2616"/>
    </row>
    <row r="286" spans="1:13" ht="18" customHeight="1">
      <c r="A286" s="3201" t="s">
        <v>1383</v>
      </c>
      <c r="B286" s="2511" t="s">
        <v>787</v>
      </c>
      <c r="C286" s="2509" t="s">
        <v>786</v>
      </c>
      <c r="D286" s="2512" t="s">
        <v>689</v>
      </c>
      <c r="E286" s="2578"/>
      <c r="F286" s="2512"/>
      <c r="G286" s="2514"/>
      <c r="H286" s="2509">
        <v>41</v>
      </c>
      <c r="I286" s="2508" t="s">
        <v>1384</v>
      </c>
      <c r="J286" s="2508" t="s">
        <v>788</v>
      </c>
      <c r="K286" s="2508" t="s">
        <v>1718</v>
      </c>
      <c r="L286" s="2919"/>
      <c r="M286" s="2616"/>
    </row>
    <row r="287" spans="1:13" ht="18" customHeight="1">
      <c r="A287" s="3201" t="s">
        <v>1489</v>
      </c>
      <c r="B287" s="2518" t="s">
        <v>790</v>
      </c>
      <c r="C287" s="2509" t="s">
        <v>789</v>
      </c>
      <c r="D287" s="2512"/>
      <c r="E287" s="2508"/>
      <c r="F287" s="2512"/>
      <c r="G287" s="2512"/>
      <c r="H287" s="2509">
        <v>26</v>
      </c>
      <c r="I287" s="2508" t="s">
        <v>1490</v>
      </c>
      <c r="J287" s="2508" t="s">
        <v>791</v>
      </c>
      <c r="K287" s="2508"/>
      <c r="L287" s="2919"/>
      <c r="M287" s="2616"/>
    </row>
    <row r="288" spans="1:13" ht="18" customHeight="1">
      <c r="A288" s="3201" t="s">
        <v>1483</v>
      </c>
      <c r="B288" s="2526" t="s">
        <v>793</v>
      </c>
      <c r="C288" s="2509" t="s">
        <v>792</v>
      </c>
      <c r="D288" s="2512" t="s">
        <v>1380</v>
      </c>
      <c r="E288" s="2508" t="s">
        <v>664</v>
      </c>
      <c r="F288" s="2508" t="s">
        <v>1392</v>
      </c>
      <c r="G288" s="2508"/>
      <c r="H288" s="2509">
        <v>38</v>
      </c>
      <c r="I288" s="2508" t="s">
        <v>1473</v>
      </c>
      <c r="J288" s="2508" t="s">
        <v>144</v>
      </c>
      <c r="K288" s="2508" t="s">
        <v>1479</v>
      </c>
      <c r="L288" s="2919"/>
      <c r="M288" s="2616"/>
    </row>
    <row r="289" spans="1:13" ht="18" customHeight="1">
      <c r="A289" s="3203" t="s">
        <v>1405</v>
      </c>
      <c r="B289" s="2526" t="s">
        <v>1719</v>
      </c>
      <c r="C289" s="2509" t="s">
        <v>794</v>
      </c>
      <c r="D289" s="2512" t="s">
        <v>1380</v>
      </c>
      <c r="E289" s="2512" t="s">
        <v>81</v>
      </c>
      <c r="F289" s="2508"/>
      <c r="G289" s="2508"/>
      <c r="H289" s="2509">
        <v>50</v>
      </c>
      <c r="I289" s="2508" t="s">
        <v>460</v>
      </c>
      <c r="J289" s="2508" t="s">
        <v>460</v>
      </c>
      <c r="K289" s="2508"/>
      <c r="L289" s="2514"/>
      <c r="M289" s="2616"/>
    </row>
    <row r="290" spans="1:13" ht="18" customHeight="1">
      <c r="A290" s="3204" t="s">
        <v>1399</v>
      </c>
      <c r="B290" s="2511" t="s">
        <v>1720</v>
      </c>
      <c r="C290" s="2509" t="s">
        <v>796</v>
      </c>
      <c r="D290" s="2512" t="s">
        <v>989</v>
      </c>
      <c r="E290" s="2578"/>
      <c r="F290" s="2512"/>
      <c r="G290" s="2514"/>
      <c r="H290" s="2509"/>
      <c r="I290" s="2508" t="s">
        <v>1536</v>
      </c>
      <c r="J290" s="2508" t="s">
        <v>798</v>
      </c>
      <c r="K290" s="2508" t="s">
        <v>1721</v>
      </c>
      <c r="L290" s="2514"/>
      <c r="M290" s="2616"/>
    </row>
    <row r="291" spans="1:13" ht="18" customHeight="1">
      <c r="A291" s="3203" t="s">
        <v>1405</v>
      </c>
      <c r="B291" s="2526" t="s">
        <v>800</v>
      </c>
      <c r="C291" s="2509" t="s">
        <v>799</v>
      </c>
      <c r="D291" s="2512" t="s">
        <v>1380</v>
      </c>
      <c r="E291" s="2508" t="s">
        <v>81</v>
      </c>
      <c r="F291" s="2508" t="s">
        <v>903</v>
      </c>
      <c r="G291" s="2508"/>
      <c r="H291" s="2509">
        <v>35</v>
      </c>
      <c r="I291" s="2508" t="s">
        <v>1381</v>
      </c>
      <c r="J291" s="2508" t="s">
        <v>47</v>
      </c>
      <c r="K291" s="2508"/>
      <c r="L291" s="2514"/>
      <c r="M291" s="2616"/>
    </row>
    <row r="292" spans="1:13" ht="18" customHeight="1">
      <c r="A292" s="3204" t="s">
        <v>1399</v>
      </c>
      <c r="B292" s="2543" t="s">
        <v>1722</v>
      </c>
      <c r="C292" s="2521" t="s">
        <v>1723</v>
      </c>
      <c r="D292" s="3157" t="s">
        <v>287</v>
      </c>
      <c r="E292" s="3157"/>
      <c r="F292" s="3227"/>
      <c r="G292" s="3157"/>
      <c r="H292" s="3156">
        <v>25</v>
      </c>
      <c r="I292" s="3157" t="s">
        <v>1400</v>
      </c>
      <c r="J292" s="3157" t="s">
        <v>26</v>
      </c>
      <c r="K292" s="2515" t="s">
        <v>1724</v>
      </c>
      <c r="L292" s="2514"/>
      <c r="M292" s="2616"/>
    </row>
    <row r="293" spans="1:13" ht="18" customHeight="1">
      <c r="A293" s="3201" t="s">
        <v>1468</v>
      </c>
      <c r="B293" s="2518" t="s">
        <v>804</v>
      </c>
      <c r="C293" s="2509" t="s">
        <v>803</v>
      </c>
      <c r="D293" s="2512"/>
      <c r="E293" s="2508"/>
      <c r="F293" s="2512"/>
      <c r="G293" s="2512"/>
      <c r="H293" s="2509">
        <v>10</v>
      </c>
      <c r="I293" s="2508" t="s">
        <v>1636</v>
      </c>
      <c r="J293" s="2508" t="s">
        <v>270</v>
      </c>
      <c r="K293" s="2535" t="s">
        <v>1725</v>
      </c>
      <c r="L293" s="2514"/>
      <c r="M293" s="2616"/>
    </row>
    <row r="294" spans="1:13" ht="18" customHeight="1">
      <c r="A294" s="3204" t="s">
        <v>1399</v>
      </c>
      <c r="B294" s="2573" t="s">
        <v>813</v>
      </c>
      <c r="C294" s="2509" t="s">
        <v>812</v>
      </c>
      <c r="D294" s="2564" t="s">
        <v>989</v>
      </c>
      <c r="E294" s="2550"/>
      <c r="F294" s="2514"/>
      <c r="G294" s="2508"/>
      <c r="H294" s="2552">
        <v>19</v>
      </c>
      <c r="I294" s="2550" t="s">
        <v>1466</v>
      </c>
      <c r="J294" s="2508" t="s">
        <v>156</v>
      </c>
      <c r="K294" s="2508" t="s">
        <v>1726</v>
      </c>
      <c r="L294" s="2514"/>
      <c r="M294" s="2616"/>
    </row>
    <row r="295" spans="1:13" ht="18" customHeight="1">
      <c r="A295" s="3201" t="s">
        <v>1404</v>
      </c>
      <c r="B295" s="2550" t="s">
        <v>1727</v>
      </c>
      <c r="C295" s="2509" t="s">
        <v>1728</v>
      </c>
      <c r="D295" s="2551" t="s">
        <v>1299</v>
      </c>
      <c r="E295" s="2550"/>
      <c r="F295" s="2514"/>
      <c r="G295" s="2508"/>
      <c r="H295" s="2552">
        <v>30</v>
      </c>
      <c r="I295" s="2550" t="s">
        <v>1402</v>
      </c>
      <c r="J295" s="2508" t="s">
        <v>29</v>
      </c>
      <c r="K295" s="2508"/>
      <c r="L295" s="2514"/>
      <c r="M295" s="2616"/>
    </row>
    <row r="296" spans="1:13" ht="18" customHeight="1">
      <c r="A296" s="3201" t="s">
        <v>1383</v>
      </c>
      <c r="B296" s="2511" t="s">
        <v>824</v>
      </c>
      <c r="C296" s="2509" t="s">
        <v>823</v>
      </c>
      <c r="D296" s="2512" t="s">
        <v>689</v>
      </c>
      <c r="E296" s="2508"/>
      <c r="F296" s="2514"/>
      <c r="G296" s="2512"/>
      <c r="H296" s="2509">
        <v>36</v>
      </c>
      <c r="I296" s="2508" t="s">
        <v>1682</v>
      </c>
      <c r="J296" s="2508" t="s">
        <v>687</v>
      </c>
      <c r="K296" s="2508" t="s">
        <v>1729</v>
      </c>
      <c r="L296" s="2514"/>
      <c r="M296" s="2616"/>
    </row>
    <row r="297" spans="1:13" ht="18" customHeight="1">
      <c r="A297" s="3201" t="s">
        <v>1396</v>
      </c>
      <c r="B297" s="2525" t="s">
        <v>832</v>
      </c>
      <c r="C297" s="2509" t="s">
        <v>831</v>
      </c>
      <c r="D297" s="2512"/>
      <c r="E297" s="2508"/>
      <c r="F297" s="2514"/>
      <c r="G297" s="2512"/>
      <c r="H297" s="2509">
        <v>26</v>
      </c>
      <c r="I297" s="2508" t="s">
        <v>108</v>
      </c>
      <c r="J297" s="2508" t="s">
        <v>108</v>
      </c>
      <c r="K297" s="2801" t="s">
        <v>1730</v>
      </c>
      <c r="L297" s="2514"/>
      <c r="M297" s="2616"/>
    </row>
    <row r="298" spans="1:13" ht="18" customHeight="1">
      <c r="A298" s="3204" t="s">
        <v>1411</v>
      </c>
      <c r="B298" s="2526" t="s">
        <v>1731</v>
      </c>
      <c r="C298" s="2509" t="s">
        <v>833</v>
      </c>
      <c r="D298" s="3154" t="s">
        <v>414</v>
      </c>
      <c r="E298" s="3155" t="s">
        <v>1392</v>
      </c>
      <c r="F298" s="3155"/>
      <c r="G298" s="3155"/>
      <c r="H298" s="3152">
        <v>21</v>
      </c>
      <c r="I298" s="3155" t="s">
        <v>1460</v>
      </c>
      <c r="J298" s="3155" t="s">
        <v>72</v>
      </c>
      <c r="K298" s="2508"/>
      <c r="L298" s="2514"/>
      <c r="M298" s="2616"/>
    </row>
    <row r="299" spans="1:13" ht="18" customHeight="1">
      <c r="A299" s="3201" t="s">
        <v>1404</v>
      </c>
      <c r="B299" s="2526" t="s">
        <v>1731</v>
      </c>
      <c r="C299" s="2509" t="s">
        <v>833</v>
      </c>
      <c r="D299" s="2514" t="s">
        <v>414</v>
      </c>
      <c r="E299" s="2508" t="s">
        <v>1392</v>
      </c>
      <c r="F299" s="2508"/>
      <c r="G299" s="2508"/>
      <c r="H299" s="2509">
        <v>34</v>
      </c>
      <c r="I299" s="2508" t="s">
        <v>1460</v>
      </c>
      <c r="J299" s="2508" t="s">
        <v>72</v>
      </c>
      <c r="K299" s="2508"/>
      <c r="L299" s="2514"/>
      <c r="M299" s="2616"/>
    </row>
    <row r="300" spans="1:13" ht="18" customHeight="1">
      <c r="A300" s="3201" t="s">
        <v>1713</v>
      </c>
      <c r="B300" s="2525" t="s">
        <v>836</v>
      </c>
      <c r="C300" s="2567" t="s">
        <v>835</v>
      </c>
      <c r="D300" s="3001" t="s">
        <v>218</v>
      </c>
      <c r="E300" s="3001" t="s">
        <v>380</v>
      </c>
      <c r="F300" s="3002"/>
      <c r="G300" s="2569"/>
      <c r="H300" s="2567"/>
      <c r="I300" s="2570" t="s">
        <v>1463</v>
      </c>
      <c r="J300" s="2570" t="s">
        <v>837</v>
      </c>
      <c r="K300" s="2535" t="s">
        <v>1439</v>
      </c>
      <c r="L300" s="2514"/>
      <c r="M300" s="2616"/>
    </row>
    <row r="301" spans="1:13" ht="18" customHeight="1">
      <c r="A301" s="3201" t="s">
        <v>1489</v>
      </c>
      <c r="B301" s="2585" t="s">
        <v>839</v>
      </c>
      <c r="C301" s="2561" t="s">
        <v>838</v>
      </c>
      <c r="D301" s="2510"/>
      <c r="E301" s="2515"/>
      <c r="F301" s="2510"/>
      <c r="G301" s="2510"/>
      <c r="H301" s="2561">
        <v>34</v>
      </c>
      <c r="I301" s="2515" t="s">
        <v>1490</v>
      </c>
      <c r="J301" s="2515" t="s">
        <v>167</v>
      </c>
      <c r="K301" s="2806" t="s">
        <v>1732</v>
      </c>
      <c r="L301" s="2919"/>
      <c r="M301" s="2616"/>
    </row>
    <row r="302" spans="1:13" ht="18" customHeight="1">
      <c r="A302" s="3201" t="s">
        <v>1451</v>
      </c>
      <c r="B302" s="2539" t="s">
        <v>843</v>
      </c>
      <c r="C302" s="2561" t="s">
        <v>842</v>
      </c>
      <c r="D302" s="2510"/>
      <c r="E302" s="2515"/>
      <c r="F302" s="2510"/>
      <c r="G302" s="2510"/>
      <c r="H302" s="2561">
        <v>23</v>
      </c>
      <c r="I302" s="2515" t="s">
        <v>108</v>
      </c>
      <c r="J302" s="2515" t="s">
        <v>108</v>
      </c>
      <c r="K302" s="2508" t="s">
        <v>1733</v>
      </c>
      <c r="L302" s="2679"/>
      <c r="M302" s="2616"/>
    </row>
    <row r="303" spans="1:13" ht="24" customHeight="1">
      <c r="A303" s="3845" t="s">
        <v>1390</v>
      </c>
      <c r="B303" s="2526" t="s">
        <v>1734</v>
      </c>
      <c r="C303" s="2762" t="s">
        <v>265</v>
      </c>
      <c r="D303" s="2544" t="s">
        <v>218</v>
      </c>
      <c r="E303" s="2508" t="s">
        <v>259</v>
      </c>
      <c r="F303" s="2508" t="s">
        <v>1067</v>
      </c>
      <c r="G303" s="2508"/>
      <c r="H303" s="2561"/>
      <c r="I303" s="2508" t="s">
        <v>1463</v>
      </c>
      <c r="J303" s="2508" t="s">
        <v>1464</v>
      </c>
      <c r="K303" s="2535" t="s">
        <v>1439</v>
      </c>
      <c r="L303" s="2514"/>
      <c r="M303" s="2616"/>
    </row>
    <row r="304" spans="1:13" ht="18" customHeight="1">
      <c r="A304" s="3201" t="s">
        <v>1468</v>
      </c>
      <c r="B304" s="2518" t="s">
        <v>845</v>
      </c>
      <c r="C304" s="2509" t="s">
        <v>844</v>
      </c>
      <c r="D304" s="2512" t="s">
        <v>287</v>
      </c>
      <c r="E304" s="2508"/>
      <c r="F304" s="2512"/>
      <c r="G304" s="2514"/>
      <c r="H304" s="2509">
        <v>12</v>
      </c>
      <c r="I304" s="2508" t="s">
        <v>270</v>
      </c>
      <c r="J304" s="2508" t="s">
        <v>270</v>
      </c>
      <c r="K304" s="2508" t="s">
        <v>1515</v>
      </c>
      <c r="L304" s="2514"/>
      <c r="M304" s="2616"/>
    </row>
    <row r="305" spans="1:13" ht="18" customHeight="1">
      <c r="A305" s="3201" t="s">
        <v>23</v>
      </c>
      <c r="B305" s="2518" t="s">
        <v>845</v>
      </c>
      <c r="C305" s="2509" t="s">
        <v>844</v>
      </c>
      <c r="D305" s="2512" t="s">
        <v>287</v>
      </c>
      <c r="E305" s="2508"/>
      <c r="F305" s="2512"/>
      <c r="G305" s="2514"/>
      <c r="H305" s="2509">
        <v>12</v>
      </c>
      <c r="I305" s="2508" t="s">
        <v>270</v>
      </c>
      <c r="J305" s="2508" t="s">
        <v>270</v>
      </c>
      <c r="K305" s="2508" t="s">
        <v>1735</v>
      </c>
      <c r="L305" s="2514"/>
      <c r="M305" s="2616"/>
    </row>
    <row r="306" spans="1:13" ht="18" customHeight="1">
      <c r="A306" s="3201" t="s">
        <v>1713</v>
      </c>
      <c r="B306" s="2537" t="s">
        <v>847</v>
      </c>
      <c r="C306" s="2509" t="s">
        <v>846</v>
      </c>
      <c r="D306" s="2544" t="s">
        <v>218</v>
      </c>
      <c r="E306" s="2515"/>
      <c r="F306" s="2512"/>
      <c r="G306" s="2514"/>
      <c r="H306" s="2509">
        <v>60</v>
      </c>
      <c r="I306" s="2508" t="s">
        <v>1458</v>
      </c>
      <c r="J306" s="2508" t="s">
        <v>121</v>
      </c>
      <c r="K306" s="2535" t="s">
        <v>1439</v>
      </c>
      <c r="L306" s="2514"/>
      <c r="M306" s="2616"/>
    </row>
    <row r="307" spans="1:13" ht="18" customHeight="1">
      <c r="A307" s="3201" t="s">
        <v>1428</v>
      </c>
      <c r="B307" s="2538" t="s">
        <v>1736</v>
      </c>
      <c r="C307" s="2509" t="s">
        <v>850</v>
      </c>
      <c r="D307" s="2512"/>
      <c r="E307" s="2508"/>
      <c r="F307" s="2510"/>
      <c r="G307" s="2512"/>
      <c r="H307" s="2509">
        <v>25</v>
      </c>
      <c r="I307" s="2508" t="s">
        <v>1458</v>
      </c>
      <c r="J307" s="2508" t="s">
        <v>121</v>
      </c>
      <c r="K307" s="2508"/>
      <c r="L307" s="2514"/>
      <c r="M307" s="2616"/>
    </row>
    <row r="308" spans="1:13" ht="18" customHeight="1">
      <c r="A308" s="3201" t="s">
        <v>1737</v>
      </c>
      <c r="B308" s="2538" t="s">
        <v>1738</v>
      </c>
      <c r="C308" s="2509" t="s">
        <v>850</v>
      </c>
      <c r="D308" s="2512"/>
      <c r="E308" s="2508"/>
      <c r="F308" s="2510"/>
      <c r="G308" s="2512"/>
      <c r="H308" s="2509">
        <v>37</v>
      </c>
      <c r="I308" s="2508" t="s">
        <v>1458</v>
      </c>
      <c r="J308" s="2508" t="s">
        <v>121</v>
      </c>
      <c r="K308" s="2508" t="s">
        <v>1739</v>
      </c>
      <c r="L308" s="2514"/>
      <c r="M308" s="2616"/>
    </row>
    <row r="309" spans="1:13" ht="18" customHeight="1">
      <c r="A309" s="3201" t="s">
        <v>1468</v>
      </c>
      <c r="B309" s="2518" t="s">
        <v>853</v>
      </c>
      <c r="C309" s="2509" t="s">
        <v>852</v>
      </c>
      <c r="D309" s="2512"/>
      <c r="E309" s="2508"/>
      <c r="F309" s="2512"/>
      <c r="G309" s="2514"/>
      <c r="H309" s="2509">
        <v>8</v>
      </c>
      <c r="I309" s="2508" t="s">
        <v>270</v>
      </c>
      <c r="J309" s="2508" t="s">
        <v>270</v>
      </c>
      <c r="K309" s="2508" t="s">
        <v>1740</v>
      </c>
      <c r="L309" s="2617"/>
      <c r="M309" s="2616"/>
    </row>
    <row r="310" spans="1:13" ht="18" customHeight="1">
      <c r="A310" s="3201" t="s">
        <v>1737</v>
      </c>
      <c r="B310" s="2538" t="s">
        <v>859</v>
      </c>
      <c r="C310" s="2509" t="s">
        <v>858</v>
      </c>
      <c r="D310" s="2512"/>
      <c r="E310" s="2508"/>
      <c r="F310" s="2512"/>
      <c r="G310" s="2512"/>
      <c r="H310" s="2509">
        <v>41</v>
      </c>
      <c r="I310" s="2508" t="s">
        <v>1458</v>
      </c>
      <c r="J310" s="2508" t="s">
        <v>121</v>
      </c>
      <c r="K310" s="2508" t="s">
        <v>1741</v>
      </c>
      <c r="L310" s="2514"/>
      <c r="M310" s="2616"/>
    </row>
    <row r="311" spans="1:13" ht="18" customHeight="1">
      <c r="A311" s="3203" t="s">
        <v>1405</v>
      </c>
      <c r="B311" s="2526" t="s">
        <v>861</v>
      </c>
      <c r="C311" s="2509" t="s">
        <v>860</v>
      </c>
      <c r="D311" s="2512" t="s">
        <v>1380</v>
      </c>
      <c r="E311" s="2508" t="s">
        <v>81</v>
      </c>
      <c r="F311" s="2508"/>
      <c r="G311" s="2508"/>
      <c r="H311" s="2509">
        <v>35</v>
      </c>
      <c r="I311" s="2508" t="s">
        <v>1381</v>
      </c>
      <c r="J311" s="2508" t="s">
        <v>35</v>
      </c>
      <c r="K311" s="2508"/>
      <c r="L311" s="2617"/>
      <c r="M311" s="2616"/>
    </row>
    <row r="312" spans="1:13" ht="18" customHeight="1">
      <c r="A312" s="3201" t="s">
        <v>1383</v>
      </c>
      <c r="B312" s="2539" t="s">
        <v>867</v>
      </c>
      <c r="C312" s="2509" t="s">
        <v>866</v>
      </c>
      <c r="D312" s="2512" t="s">
        <v>689</v>
      </c>
      <c r="E312" s="2508" t="s">
        <v>653</v>
      </c>
      <c r="F312" s="2512"/>
      <c r="G312" s="2514"/>
      <c r="H312" s="2509">
        <v>47</v>
      </c>
      <c r="I312" s="2508" t="s">
        <v>1384</v>
      </c>
      <c r="J312" s="2508" t="s">
        <v>868</v>
      </c>
      <c r="K312" s="2508" t="s">
        <v>1742</v>
      </c>
      <c r="L312" s="2514"/>
      <c r="M312" s="2616"/>
    </row>
    <row r="313" spans="1:13" ht="18" customHeight="1">
      <c r="A313" s="3201" t="s">
        <v>1383</v>
      </c>
      <c r="B313" s="2539" t="s">
        <v>870</v>
      </c>
      <c r="C313" s="2509" t="s">
        <v>869</v>
      </c>
      <c r="D313" s="2512" t="s">
        <v>689</v>
      </c>
      <c r="E313" s="2508" t="s">
        <v>653</v>
      </c>
      <c r="F313" s="2514"/>
      <c r="G313" s="2512"/>
      <c r="H313" s="2509">
        <v>45</v>
      </c>
      <c r="I313" s="2508" t="s">
        <v>1384</v>
      </c>
      <c r="J313" s="2508" t="s">
        <v>868</v>
      </c>
      <c r="K313" s="2508" t="s">
        <v>1743</v>
      </c>
      <c r="L313" s="2617"/>
      <c r="M313" s="2616"/>
    </row>
    <row r="314" spans="1:13" ht="18" customHeight="1">
      <c r="A314" s="3201" t="s">
        <v>1451</v>
      </c>
      <c r="B314" s="2528" t="s">
        <v>872</v>
      </c>
      <c r="C314" s="2509" t="s">
        <v>871</v>
      </c>
      <c r="D314" s="2542" t="s">
        <v>204</v>
      </c>
      <c r="E314" s="2508"/>
      <c r="F314" s="2514"/>
      <c r="G314" s="2512"/>
      <c r="H314" s="2509">
        <v>25</v>
      </c>
      <c r="I314" s="2508" t="s">
        <v>1744</v>
      </c>
      <c r="J314" s="2508" t="s">
        <v>873</v>
      </c>
      <c r="K314" s="2508"/>
      <c r="L314" s="2514"/>
      <c r="M314" s="2616"/>
    </row>
    <row r="315" spans="1:13" ht="27">
      <c r="A315" s="3204" t="s">
        <v>1411</v>
      </c>
      <c r="B315" s="2518" t="s">
        <v>1745</v>
      </c>
      <c r="C315" s="2509" t="s">
        <v>874</v>
      </c>
      <c r="D315" s="2512" t="s">
        <v>414</v>
      </c>
      <c r="E315" s="2508" t="s">
        <v>1392</v>
      </c>
      <c r="F315" s="2514"/>
      <c r="G315" s="2512"/>
      <c r="H315" s="2509">
        <v>30</v>
      </c>
      <c r="I315" s="2508" t="s">
        <v>1465</v>
      </c>
      <c r="J315" s="2508" t="s">
        <v>94</v>
      </c>
      <c r="K315" s="2508" t="s">
        <v>1746</v>
      </c>
      <c r="L315" s="2514"/>
      <c r="M315" s="2616"/>
    </row>
    <row r="316" spans="1:13" ht="27">
      <c r="A316" s="3204" t="s">
        <v>1408</v>
      </c>
      <c r="B316" s="2518" t="s">
        <v>1747</v>
      </c>
      <c r="C316" s="2509" t="s">
        <v>874</v>
      </c>
      <c r="D316" s="3181" t="s">
        <v>98</v>
      </c>
      <c r="E316" s="3182" t="s">
        <v>1392</v>
      </c>
      <c r="F316" s="3387"/>
      <c r="G316" s="3181"/>
      <c r="H316" s="3180">
        <v>30</v>
      </c>
      <c r="I316" s="3182" t="s">
        <v>1465</v>
      </c>
      <c r="J316" s="3182" t="s">
        <v>94</v>
      </c>
      <c r="K316" s="2508" t="s">
        <v>1748</v>
      </c>
      <c r="L316" s="2514"/>
      <c r="M316" s="2616"/>
    </row>
    <row r="317" spans="1:13" ht="18" customHeight="1">
      <c r="A317" s="3201" t="s">
        <v>1557</v>
      </c>
      <c r="B317" s="2518" t="s">
        <v>1749</v>
      </c>
      <c r="C317" s="2509" t="s">
        <v>879</v>
      </c>
      <c r="D317" s="2512"/>
      <c r="E317" s="2508"/>
      <c r="F317" s="2512"/>
      <c r="G317" s="2512"/>
      <c r="H317" s="2509"/>
      <c r="I317" s="2508" t="s">
        <v>1560</v>
      </c>
      <c r="J317" s="2508" t="s">
        <v>121</v>
      </c>
      <c r="K317" s="2801" t="s">
        <v>1750</v>
      </c>
      <c r="L317" s="2514"/>
      <c r="M317" s="2616"/>
    </row>
    <row r="318" spans="1:13" ht="18" customHeight="1">
      <c r="A318" s="3204" t="s">
        <v>1408</v>
      </c>
      <c r="B318" s="2518" t="s">
        <v>882</v>
      </c>
      <c r="C318" s="2509" t="s">
        <v>881</v>
      </c>
      <c r="D318" s="2512" t="s">
        <v>1409</v>
      </c>
      <c r="E318" s="2514"/>
      <c r="F318" s="2512" t="s">
        <v>1392</v>
      </c>
      <c r="G318" s="2512"/>
      <c r="H318" s="2509">
        <v>24</v>
      </c>
      <c r="I318" s="2508" t="s">
        <v>1465</v>
      </c>
      <c r="J318" s="2508" t="s">
        <v>522</v>
      </c>
      <c r="K318" s="2801" t="s">
        <v>1751</v>
      </c>
      <c r="L318" s="2514"/>
      <c r="M318" s="2616"/>
    </row>
    <row r="319" spans="1:13" ht="12.75" customHeight="1">
      <c r="A319" s="3201" t="s">
        <v>1383</v>
      </c>
      <c r="B319" s="2526" t="s">
        <v>1752</v>
      </c>
      <c r="C319" s="2509" t="s">
        <v>1753</v>
      </c>
      <c r="D319" s="2544" t="s">
        <v>689</v>
      </c>
      <c r="E319" s="2508"/>
      <c r="F319" s="2508"/>
      <c r="G319" s="2508"/>
      <c r="H319" s="2509">
        <v>45</v>
      </c>
      <c r="I319" s="2508" t="s">
        <v>1384</v>
      </c>
      <c r="J319" s="2508" t="s">
        <v>85</v>
      </c>
      <c r="K319" s="2508"/>
      <c r="L319" s="2514"/>
      <c r="M319" s="2616"/>
    </row>
    <row r="320" spans="1:13" ht="18" customHeight="1">
      <c r="A320" s="3201" t="s">
        <v>1404</v>
      </c>
      <c r="B320" s="2518" t="s">
        <v>1754</v>
      </c>
      <c r="C320" s="2509" t="s">
        <v>896</v>
      </c>
      <c r="D320" s="2512" t="s">
        <v>139</v>
      </c>
      <c r="E320" s="2514"/>
      <c r="F320" s="2512" t="s">
        <v>1392</v>
      </c>
      <c r="G320" s="2512"/>
      <c r="H320" s="2509">
        <v>22</v>
      </c>
      <c r="I320" s="2508" t="s">
        <v>1402</v>
      </c>
      <c r="J320" s="2508" t="s">
        <v>56</v>
      </c>
      <c r="K320" s="2508" t="s">
        <v>1433</v>
      </c>
      <c r="L320" s="2514"/>
      <c r="M320" s="2616"/>
    </row>
    <row r="321" spans="1:13" ht="12.75" customHeight="1">
      <c r="A321" s="3203" t="s">
        <v>1405</v>
      </c>
      <c r="B321" s="2526" t="s">
        <v>903</v>
      </c>
      <c r="C321" s="2509" t="s">
        <v>902</v>
      </c>
      <c r="D321" s="2512" t="s">
        <v>1380</v>
      </c>
      <c r="E321" s="2508" t="s">
        <v>81</v>
      </c>
      <c r="F321" s="2508"/>
      <c r="G321" s="2508"/>
      <c r="H321" s="2509">
        <v>36</v>
      </c>
      <c r="I321" s="2508" t="s">
        <v>1381</v>
      </c>
      <c r="J321" s="2508" t="s">
        <v>47</v>
      </c>
      <c r="K321" s="2508"/>
      <c r="L321" s="2514"/>
      <c r="M321" s="2616"/>
    </row>
    <row r="322" spans="1:13" ht="18" customHeight="1">
      <c r="A322" s="3845" t="s">
        <v>1390</v>
      </c>
      <c r="B322" s="2555" t="s">
        <v>914</v>
      </c>
      <c r="C322" s="2509" t="s">
        <v>913</v>
      </c>
      <c r="D322" s="2516" t="s">
        <v>218</v>
      </c>
      <c r="E322" s="2508" t="s">
        <v>1391</v>
      </c>
      <c r="F322" s="2549" t="s">
        <v>117</v>
      </c>
      <c r="G322" s="2508"/>
      <c r="H322" s="2509">
        <v>53</v>
      </c>
      <c r="I322" s="2508" t="s">
        <v>1438</v>
      </c>
      <c r="J322" s="2508" t="s">
        <v>236</v>
      </c>
      <c r="K322" s="2535" t="s">
        <v>1755</v>
      </c>
      <c r="L322" s="2514"/>
      <c r="M322" s="2616"/>
    </row>
    <row r="323" spans="1:13" ht="18" customHeight="1">
      <c r="A323" s="3201" t="s">
        <v>1404</v>
      </c>
      <c r="B323" s="2526" t="s">
        <v>918</v>
      </c>
      <c r="C323" s="2509" t="s">
        <v>917</v>
      </c>
      <c r="D323" s="2514" t="s">
        <v>414</v>
      </c>
      <c r="E323" s="2508"/>
      <c r="F323" s="2508"/>
      <c r="G323" s="2508"/>
      <c r="H323" s="2509">
        <v>39</v>
      </c>
      <c r="I323" s="2508" t="s">
        <v>1422</v>
      </c>
      <c r="J323" s="2508" t="s">
        <v>72</v>
      </c>
      <c r="K323" s="2508" t="s">
        <v>1447</v>
      </c>
      <c r="L323" s="2514"/>
      <c r="M323" s="2616"/>
    </row>
    <row r="324" spans="1:13" ht="18" customHeight="1">
      <c r="A324" s="3201" t="s">
        <v>1451</v>
      </c>
      <c r="B324" s="2592" t="s">
        <v>1756</v>
      </c>
      <c r="C324" s="2541" t="s">
        <v>923</v>
      </c>
      <c r="D324" s="2512" t="s">
        <v>1207</v>
      </c>
      <c r="E324" s="2508"/>
      <c r="F324" s="2512"/>
      <c r="G324" s="2512"/>
      <c r="H324" s="2509">
        <v>31</v>
      </c>
      <c r="I324" s="2593"/>
      <c r="J324" s="2593" t="s">
        <v>925</v>
      </c>
      <c r="K324" s="2801" t="s">
        <v>1757</v>
      </c>
      <c r="L324" s="2514"/>
      <c r="M324" s="2616"/>
    </row>
    <row r="325" spans="1:13" ht="18" customHeight="1">
      <c r="A325" s="3201" t="s">
        <v>1468</v>
      </c>
      <c r="B325" s="2592" t="s">
        <v>1758</v>
      </c>
      <c r="C325" s="2541" t="s">
        <v>1759</v>
      </c>
      <c r="D325" s="2512" t="s">
        <v>287</v>
      </c>
      <c r="E325" s="2508"/>
      <c r="F325" s="2512"/>
      <c r="G325" s="2512"/>
      <c r="H325" s="2509">
        <v>12</v>
      </c>
      <c r="I325" s="2593" t="s">
        <v>1636</v>
      </c>
      <c r="J325" s="2593" t="s">
        <v>270</v>
      </c>
      <c r="K325" s="2801"/>
      <c r="L325" s="2514"/>
      <c r="M325" s="2616"/>
    </row>
    <row r="326" spans="1:13" ht="18" customHeight="1">
      <c r="A326" s="3201" t="s">
        <v>1527</v>
      </c>
      <c r="B326" s="2526" t="s">
        <v>927</v>
      </c>
      <c r="C326" s="2509" t="s">
        <v>926</v>
      </c>
      <c r="D326" s="2508" t="s">
        <v>310</v>
      </c>
      <c r="E326" s="2508" t="s">
        <v>999</v>
      </c>
      <c r="F326" s="2508"/>
      <c r="G326" s="2508"/>
      <c r="H326" s="2509">
        <v>56</v>
      </c>
      <c r="I326" s="2508" t="s">
        <v>1463</v>
      </c>
      <c r="J326" s="2508" t="s">
        <v>928</v>
      </c>
      <c r="K326" s="2508" t="s">
        <v>1760</v>
      </c>
      <c r="L326" s="2514"/>
      <c r="M326" s="2616"/>
    </row>
    <row r="327" spans="1:13" ht="12.75" customHeight="1">
      <c r="A327" s="3201" t="s">
        <v>1489</v>
      </c>
      <c r="B327" s="2518" t="s">
        <v>930</v>
      </c>
      <c r="C327" s="2509" t="s">
        <v>929</v>
      </c>
      <c r="D327" s="2512"/>
      <c r="E327" s="2508"/>
      <c r="F327" s="2512"/>
      <c r="G327" s="2512"/>
      <c r="H327" s="2509">
        <v>24</v>
      </c>
      <c r="I327" s="2508" t="s">
        <v>1490</v>
      </c>
      <c r="J327" s="2508" t="s">
        <v>167</v>
      </c>
      <c r="K327" s="2508"/>
      <c r="L327" s="2514"/>
      <c r="M327" s="2616"/>
    </row>
    <row r="328" spans="1:13" ht="18" customHeight="1">
      <c r="A328" s="3203" t="s">
        <v>1405</v>
      </c>
      <c r="B328" s="2518" t="s">
        <v>937</v>
      </c>
      <c r="C328" s="2509" t="s">
        <v>936</v>
      </c>
      <c r="D328" s="3175" t="s">
        <v>1380</v>
      </c>
      <c r="E328" s="3155" t="s">
        <v>1171</v>
      </c>
      <c r="F328" s="3175" t="s">
        <v>1065</v>
      </c>
      <c r="G328" s="3175"/>
      <c r="H328" s="3152"/>
      <c r="I328" s="3696" t="s">
        <v>1490</v>
      </c>
      <c r="J328" s="3155" t="s">
        <v>167</v>
      </c>
      <c r="K328" s="2806" t="s">
        <v>1732</v>
      </c>
      <c r="L328" s="2514"/>
      <c r="M328" s="2619"/>
    </row>
    <row r="329" spans="1:13" ht="18" customHeight="1">
      <c r="A329" s="3201" t="s">
        <v>1489</v>
      </c>
      <c r="B329" s="2518" t="s">
        <v>937</v>
      </c>
      <c r="C329" s="2509" t="s">
        <v>936</v>
      </c>
      <c r="D329" s="2512" t="s">
        <v>1065</v>
      </c>
      <c r="E329" s="2508"/>
      <c r="F329" s="2512"/>
      <c r="G329" s="2512"/>
      <c r="H329" s="2509"/>
      <c r="I329" s="2591" t="s">
        <v>1490</v>
      </c>
      <c r="J329" s="2508" t="s">
        <v>167</v>
      </c>
      <c r="K329" s="2508" t="s">
        <v>1761</v>
      </c>
      <c r="L329" s="2514"/>
      <c r="M329" s="2616"/>
    </row>
    <row r="330" spans="1:13" ht="18" customHeight="1">
      <c r="A330" s="3845" t="s">
        <v>1390</v>
      </c>
      <c r="B330" s="2518" t="s">
        <v>937</v>
      </c>
      <c r="C330" s="2509" t="s">
        <v>936</v>
      </c>
      <c r="D330" s="2512" t="s">
        <v>218</v>
      </c>
      <c r="E330" s="2508" t="s">
        <v>1197</v>
      </c>
      <c r="F330" s="2512"/>
      <c r="G330" s="2512"/>
      <c r="H330" s="2509"/>
      <c r="I330" s="2591" t="s">
        <v>1490</v>
      </c>
      <c r="J330" s="2508" t="s">
        <v>167</v>
      </c>
      <c r="K330" s="3364" t="s">
        <v>1762</v>
      </c>
      <c r="L330" s="2514"/>
      <c r="M330" s="2616"/>
    </row>
    <row r="331" spans="1:13" ht="18" customHeight="1">
      <c r="A331" s="3201" t="s">
        <v>1396</v>
      </c>
      <c r="B331" s="2592" t="s">
        <v>1763</v>
      </c>
      <c r="C331" s="2541" t="s">
        <v>1764</v>
      </c>
      <c r="D331" s="2512"/>
      <c r="E331" s="2508"/>
      <c r="F331" s="2512"/>
      <c r="G331" s="2512"/>
      <c r="H331" s="2509">
        <v>16</v>
      </c>
      <c r="I331" s="2593" t="s">
        <v>23</v>
      </c>
      <c r="J331" s="2593" t="s">
        <v>23</v>
      </c>
      <c r="K331" s="2508"/>
      <c r="L331" s="2514"/>
      <c r="M331" s="2616"/>
    </row>
    <row r="332" spans="1:13" ht="18" customHeight="1">
      <c r="A332" s="3203" t="s">
        <v>1405</v>
      </c>
      <c r="B332" s="2526" t="s">
        <v>1765</v>
      </c>
      <c r="C332" s="2509" t="s">
        <v>942</v>
      </c>
      <c r="D332" s="2512" t="s">
        <v>1380</v>
      </c>
      <c r="E332" s="2508" t="s">
        <v>81</v>
      </c>
      <c r="F332" s="2508"/>
      <c r="G332" s="2508"/>
      <c r="H332" s="2509">
        <v>55</v>
      </c>
      <c r="I332" s="2508" t="s">
        <v>1458</v>
      </c>
      <c r="J332" s="2508" t="s">
        <v>121</v>
      </c>
      <c r="K332" s="2508" t="s">
        <v>1766</v>
      </c>
      <c r="L332" s="2514"/>
      <c r="M332" s="2616"/>
    </row>
    <row r="333" spans="1:13" ht="12.75" customHeight="1">
      <c r="A333" s="3201" t="s">
        <v>1506</v>
      </c>
      <c r="B333" s="2526" t="s">
        <v>945</v>
      </c>
      <c r="C333" s="2509" t="s">
        <v>944</v>
      </c>
      <c r="D333" s="2512" t="s">
        <v>218</v>
      </c>
      <c r="E333" s="2529" t="s">
        <v>598</v>
      </c>
      <c r="F333" s="2553"/>
      <c r="G333" s="2512"/>
      <c r="H333" s="2509">
        <v>44</v>
      </c>
      <c r="I333" s="2508" t="s">
        <v>1463</v>
      </c>
      <c r="J333" s="2508" t="s">
        <v>946</v>
      </c>
      <c r="K333" s="2508" t="s">
        <v>1767</v>
      </c>
      <c r="L333" s="2514"/>
      <c r="M333" s="2616"/>
    </row>
    <row r="334" spans="1:13" ht="18" customHeight="1">
      <c r="A334" s="3204" t="s">
        <v>1408</v>
      </c>
      <c r="B334" s="2518" t="s">
        <v>956</v>
      </c>
      <c r="C334" s="2509" t="s">
        <v>955</v>
      </c>
      <c r="D334" s="3827"/>
      <c r="E334" s="3828"/>
      <c r="F334" s="3829" t="s">
        <v>1392</v>
      </c>
      <c r="G334" s="3827"/>
      <c r="H334" s="3830"/>
      <c r="I334" s="3831" t="s">
        <v>1417</v>
      </c>
      <c r="J334" s="3831" t="s">
        <v>102</v>
      </c>
      <c r="K334" s="2508" t="s">
        <v>1434</v>
      </c>
      <c r="L334" s="2514"/>
      <c r="M334" s="2616"/>
    </row>
    <row r="335" spans="1:13" ht="18" customHeight="1">
      <c r="A335" s="3201" t="s">
        <v>1404</v>
      </c>
      <c r="B335" s="2518" t="s">
        <v>956</v>
      </c>
      <c r="C335" s="2509" t="s">
        <v>955</v>
      </c>
      <c r="D335" s="3827" t="s">
        <v>1299</v>
      </c>
      <c r="E335" s="3828"/>
      <c r="F335" s="3829" t="s">
        <v>1392</v>
      </c>
      <c r="G335" s="3827"/>
      <c r="H335" s="3830">
        <v>45</v>
      </c>
      <c r="I335" s="3831" t="s">
        <v>1417</v>
      </c>
      <c r="J335" s="3831" t="s">
        <v>102</v>
      </c>
      <c r="K335" s="2508" t="s">
        <v>1768</v>
      </c>
      <c r="L335" s="2514"/>
      <c r="M335" s="2616"/>
    </row>
    <row r="336" spans="1:13" ht="18" customHeight="1">
      <c r="A336" s="3204" t="s">
        <v>1411</v>
      </c>
      <c r="B336" s="2518" t="s">
        <v>956</v>
      </c>
      <c r="C336" s="2509" t="s">
        <v>955</v>
      </c>
      <c r="D336" s="2512" t="s">
        <v>414</v>
      </c>
      <c r="E336" s="2514"/>
      <c r="F336" s="2594" t="s">
        <v>1392</v>
      </c>
      <c r="G336" s="2512"/>
      <c r="H336" s="2509">
        <v>45</v>
      </c>
      <c r="I336" s="2508" t="s">
        <v>1417</v>
      </c>
      <c r="J336" s="2508" t="s">
        <v>102</v>
      </c>
      <c r="K336" s="2508" t="s">
        <v>1769</v>
      </c>
      <c r="L336" s="2514"/>
      <c r="M336" s="2616"/>
    </row>
    <row r="337" spans="1:13" ht="18" customHeight="1">
      <c r="A337" s="3201" t="s">
        <v>1404</v>
      </c>
      <c r="B337" s="2526" t="s">
        <v>958</v>
      </c>
      <c r="C337" s="2509" t="s">
        <v>957</v>
      </c>
      <c r="D337" s="2514" t="s">
        <v>414</v>
      </c>
      <c r="E337" s="2508"/>
      <c r="F337" s="2508"/>
      <c r="G337" s="2508"/>
      <c r="H337" s="2509">
        <v>26</v>
      </c>
      <c r="I337" s="2508" t="s">
        <v>1429</v>
      </c>
      <c r="J337" s="2508" t="s">
        <v>959</v>
      </c>
      <c r="K337" s="2508" t="s">
        <v>1447</v>
      </c>
      <c r="L337" s="2514"/>
      <c r="M337" s="2616"/>
    </row>
    <row r="338" spans="1:13" ht="18" customHeight="1">
      <c r="A338" s="3204" t="s">
        <v>1399</v>
      </c>
      <c r="B338" s="2573" t="s">
        <v>964</v>
      </c>
      <c r="C338" s="2509" t="s">
        <v>963</v>
      </c>
      <c r="D338" s="2551" t="s">
        <v>287</v>
      </c>
      <c r="E338" s="2550"/>
      <c r="F338" s="2514"/>
      <c r="G338" s="2508"/>
      <c r="H338" s="2552">
        <v>20</v>
      </c>
      <c r="I338" s="2550" t="s">
        <v>1536</v>
      </c>
      <c r="J338" s="2508" t="s">
        <v>965</v>
      </c>
      <c r="K338" s="2535" t="s">
        <v>1770</v>
      </c>
      <c r="L338" s="2514"/>
      <c r="M338" s="2616"/>
    </row>
    <row r="339" spans="1:13" ht="18" customHeight="1">
      <c r="A339" s="3201" t="s">
        <v>1383</v>
      </c>
      <c r="B339" s="2573" t="s">
        <v>1703</v>
      </c>
      <c r="C339" s="2509" t="s">
        <v>1771</v>
      </c>
      <c r="D339" s="2551"/>
      <c r="E339" s="2550"/>
      <c r="F339" s="2514"/>
      <c r="G339" s="2508"/>
      <c r="H339" s="2552">
        <v>22</v>
      </c>
      <c r="I339" s="2550" t="s">
        <v>1772</v>
      </c>
      <c r="J339" s="2550" t="s">
        <v>1772</v>
      </c>
      <c r="K339" s="2535" t="s">
        <v>1705</v>
      </c>
      <c r="L339" s="2514"/>
      <c r="M339" s="2616"/>
    </row>
    <row r="340" spans="1:13" ht="35.25" customHeight="1">
      <c r="A340" s="3845" t="s">
        <v>1390</v>
      </c>
      <c r="B340" s="2528" t="s">
        <v>975</v>
      </c>
      <c r="C340" s="2509" t="s">
        <v>974</v>
      </c>
      <c r="D340" s="3175" t="s">
        <v>218</v>
      </c>
      <c r="E340" s="3267" t="s">
        <v>259</v>
      </c>
      <c r="F340" s="3268"/>
      <c r="G340" s="3175"/>
      <c r="H340" s="3152"/>
      <c r="I340" s="3155" t="s">
        <v>1393</v>
      </c>
      <c r="J340" s="3155" t="s">
        <v>242</v>
      </c>
      <c r="K340" s="2508" t="s">
        <v>1773</v>
      </c>
      <c r="L340" s="2514"/>
      <c r="M340" s="2616"/>
    </row>
    <row r="341" spans="1:13" ht="26.25" customHeight="1">
      <c r="A341" s="3201" t="s">
        <v>1451</v>
      </c>
      <c r="B341" s="2519" t="s">
        <v>977</v>
      </c>
      <c r="C341" s="2509" t="s">
        <v>976</v>
      </c>
      <c r="D341" s="2512"/>
      <c r="E341" s="2508"/>
      <c r="F341" s="2512"/>
      <c r="G341" s="2512"/>
      <c r="H341" s="2509">
        <v>22</v>
      </c>
      <c r="I341" s="2508" t="s">
        <v>108</v>
      </c>
      <c r="J341" s="2508" t="s">
        <v>108</v>
      </c>
      <c r="K341" s="2801" t="s">
        <v>1693</v>
      </c>
      <c r="L341" s="2514"/>
      <c r="M341" s="2616"/>
    </row>
    <row r="342" spans="1:13" ht="26.25" customHeight="1">
      <c r="A342" s="3201" t="s">
        <v>1428</v>
      </c>
      <c r="B342" s="2525" t="s">
        <v>981</v>
      </c>
      <c r="C342" s="2509" t="s">
        <v>980</v>
      </c>
      <c r="D342" s="2544" t="s">
        <v>380</v>
      </c>
      <c r="E342" s="2514"/>
      <c r="F342" s="2510"/>
      <c r="G342" s="2512"/>
      <c r="H342" s="2509">
        <v>54</v>
      </c>
      <c r="I342" s="2508" t="s">
        <v>1458</v>
      </c>
      <c r="J342" s="2508" t="s">
        <v>121</v>
      </c>
      <c r="K342" s="2508"/>
      <c r="L342" s="2514"/>
      <c r="M342" s="2616"/>
    </row>
    <row r="343" spans="1:13" ht="18" customHeight="1">
      <c r="A343" s="3201" t="s">
        <v>1383</v>
      </c>
      <c r="B343" s="2539" t="s">
        <v>1774</v>
      </c>
      <c r="C343" s="2509" t="s">
        <v>1775</v>
      </c>
      <c r="D343" s="2544" t="s">
        <v>689</v>
      </c>
      <c r="E343" s="2508"/>
      <c r="F343" s="2512"/>
      <c r="G343" s="2512"/>
      <c r="H343" s="2509">
        <v>33</v>
      </c>
      <c r="I343" s="2508" t="s">
        <v>1384</v>
      </c>
      <c r="J343" s="2508" t="s">
        <v>85</v>
      </c>
      <c r="K343" s="2508" t="s">
        <v>1776</v>
      </c>
      <c r="L343" s="2514"/>
      <c r="M343" s="2616"/>
    </row>
    <row r="344" spans="1:13" ht="18" customHeight="1">
      <c r="A344" s="3204" t="s">
        <v>1399</v>
      </c>
      <c r="B344" s="2573" t="s">
        <v>989</v>
      </c>
      <c r="C344" s="2509" t="s">
        <v>988</v>
      </c>
      <c r="D344" s="2551"/>
      <c r="E344" s="2550"/>
      <c r="F344" s="2514"/>
      <c r="G344" s="2508"/>
      <c r="H344" s="2552">
        <v>13</v>
      </c>
      <c r="I344" s="2550" t="s">
        <v>1536</v>
      </c>
      <c r="J344" s="2508" t="s">
        <v>990</v>
      </c>
      <c r="K344" s="2508"/>
      <c r="L344" s="2514"/>
      <c r="M344" s="2616"/>
    </row>
    <row r="345" spans="1:13" ht="18" customHeight="1">
      <c r="A345" s="3201" t="s">
        <v>1430</v>
      </c>
      <c r="B345" s="2526" t="s">
        <v>1777</v>
      </c>
      <c r="C345" s="2509" t="s">
        <v>1778</v>
      </c>
      <c r="D345" s="2512"/>
      <c r="E345" s="2508" t="s">
        <v>1392</v>
      </c>
      <c r="F345" s="2512"/>
      <c r="G345" s="2512"/>
      <c r="H345" s="2509">
        <v>30</v>
      </c>
      <c r="I345" s="2508" t="s">
        <v>1417</v>
      </c>
      <c r="J345" s="2508" t="s">
        <v>50</v>
      </c>
      <c r="K345" s="2813" t="s">
        <v>1779</v>
      </c>
      <c r="L345" s="2514"/>
      <c r="M345" s="2616"/>
    </row>
    <row r="346" spans="1:13" ht="18" customHeight="1">
      <c r="A346" s="3204" t="s">
        <v>1408</v>
      </c>
      <c r="B346" s="2526" t="s">
        <v>1777</v>
      </c>
      <c r="C346" s="2509" t="s">
        <v>1778</v>
      </c>
      <c r="D346" s="3181"/>
      <c r="E346" s="3182" t="s">
        <v>1392</v>
      </c>
      <c r="F346" s="3181"/>
      <c r="G346" s="3181"/>
      <c r="H346" s="3180">
        <v>32</v>
      </c>
      <c r="I346" s="3182" t="s">
        <v>1417</v>
      </c>
      <c r="J346" s="3182" t="s">
        <v>50</v>
      </c>
      <c r="K346" s="2813" t="s">
        <v>1780</v>
      </c>
      <c r="L346" s="2514"/>
      <c r="M346" s="2616"/>
    </row>
    <row r="347" spans="1:13" ht="18" customHeight="1">
      <c r="A347" s="3204" t="s">
        <v>1411</v>
      </c>
      <c r="B347" s="2518" t="s">
        <v>1781</v>
      </c>
      <c r="C347" s="2509" t="s">
        <v>1782</v>
      </c>
      <c r="D347" s="2512" t="s">
        <v>413</v>
      </c>
      <c r="E347" s="2514"/>
      <c r="F347" s="2512" t="s">
        <v>1392</v>
      </c>
      <c r="G347" s="2512"/>
      <c r="H347" s="2509">
        <v>45</v>
      </c>
      <c r="I347" s="2508" t="s">
        <v>1417</v>
      </c>
      <c r="J347" s="2508" t="s">
        <v>50</v>
      </c>
      <c r="K347" s="2813" t="s">
        <v>1420</v>
      </c>
      <c r="L347" s="2514"/>
      <c r="M347" s="2616"/>
    </row>
    <row r="348" spans="1:13" ht="18" customHeight="1">
      <c r="A348" s="3204" t="s">
        <v>1411</v>
      </c>
      <c r="B348" s="2520" t="s">
        <v>1783</v>
      </c>
      <c r="C348" s="2521" t="s">
        <v>995</v>
      </c>
      <c r="D348" s="2517" t="s">
        <v>414</v>
      </c>
      <c r="E348" s="2522" t="s">
        <v>1784</v>
      </c>
      <c r="F348" s="2523"/>
      <c r="G348" s="2523"/>
      <c r="H348" s="2521">
        <v>20</v>
      </c>
      <c r="I348" s="2522" t="s">
        <v>1400</v>
      </c>
      <c r="J348" s="2522" t="s">
        <v>997</v>
      </c>
      <c r="K348" s="2515" t="s">
        <v>1785</v>
      </c>
      <c r="L348" s="2514"/>
      <c r="M348" s="2616"/>
    </row>
    <row r="349" spans="1:13" ht="12.75" customHeight="1">
      <c r="A349" s="3203" t="s">
        <v>1405</v>
      </c>
      <c r="B349" s="2526" t="s">
        <v>1002</v>
      </c>
      <c r="C349" s="2509" t="s">
        <v>1001</v>
      </c>
      <c r="D349" s="2512" t="s">
        <v>1380</v>
      </c>
      <c r="E349" s="2508" t="s">
        <v>1171</v>
      </c>
      <c r="F349" s="2508"/>
      <c r="G349" s="2508"/>
      <c r="H349" s="2509">
        <v>30</v>
      </c>
      <c r="I349" s="2508" t="s">
        <v>1473</v>
      </c>
      <c r="J349" s="2508" t="s">
        <v>170</v>
      </c>
      <c r="K349" s="2508"/>
      <c r="L349" s="2514"/>
      <c r="M349" s="2616"/>
    </row>
    <row r="350" spans="1:13" ht="12.75" customHeight="1">
      <c r="A350" s="3201" t="s">
        <v>1571</v>
      </c>
      <c r="B350" s="2518" t="s">
        <v>1786</v>
      </c>
      <c r="C350" s="2509" t="s">
        <v>1787</v>
      </c>
      <c r="D350" s="2512" t="s">
        <v>218</v>
      </c>
      <c r="E350" s="2514"/>
      <c r="F350" s="2512"/>
      <c r="G350" s="2512"/>
      <c r="H350" s="2509">
        <v>38</v>
      </c>
      <c r="I350" s="2508" t="s">
        <v>1560</v>
      </c>
      <c r="J350" s="2508" t="s">
        <v>121</v>
      </c>
      <c r="K350" s="2535" t="s">
        <v>1788</v>
      </c>
      <c r="L350" s="2514"/>
      <c r="M350" s="2616"/>
    </row>
    <row r="351" spans="1:13" ht="18" customHeight="1">
      <c r="A351" s="3201" t="s">
        <v>1527</v>
      </c>
      <c r="B351" s="2526" t="s">
        <v>999</v>
      </c>
      <c r="C351" s="2509" t="s">
        <v>998</v>
      </c>
      <c r="D351" s="2508" t="s">
        <v>310</v>
      </c>
      <c r="E351" s="2508"/>
      <c r="F351" s="2512"/>
      <c r="G351" s="2508"/>
      <c r="H351" s="2509">
        <v>48</v>
      </c>
      <c r="I351" s="2508" t="s">
        <v>1463</v>
      </c>
      <c r="J351" s="2508" t="s">
        <v>1789</v>
      </c>
      <c r="K351" s="2508" t="s">
        <v>1790</v>
      </c>
      <c r="L351" s="2514"/>
      <c r="M351" s="2616"/>
    </row>
    <row r="352" spans="1:13" ht="18" customHeight="1">
      <c r="A352" s="3204" t="s">
        <v>1408</v>
      </c>
      <c r="B352" s="2539" t="s">
        <v>1010</v>
      </c>
      <c r="C352" s="2509" t="s">
        <v>1009</v>
      </c>
      <c r="D352" s="2512" t="s">
        <v>1409</v>
      </c>
      <c r="E352" s="2508" t="s">
        <v>1392</v>
      </c>
      <c r="F352" s="2514"/>
      <c r="G352" s="2512"/>
      <c r="H352" s="2509">
        <v>34</v>
      </c>
      <c r="I352" s="2508" t="s">
        <v>1465</v>
      </c>
      <c r="J352" s="2508" t="s">
        <v>150</v>
      </c>
      <c r="K352" s="2508" t="s">
        <v>1791</v>
      </c>
      <c r="L352" s="2514"/>
      <c r="M352" s="2616"/>
    </row>
    <row r="353" spans="1:13" ht="12.75" customHeight="1">
      <c r="A353" s="3201" t="s">
        <v>1404</v>
      </c>
      <c r="B353" s="2526" t="s">
        <v>1012</v>
      </c>
      <c r="C353" s="2509" t="s">
        <v>1011</v>
      </c>
      <c r="D353" s="2514" t="s">
        <v>414</v>
      </c>
      <c r="E353" s="2508"/>
      <c r="F353" s="2508"/>
      <c r="G353" s="2508"/>
      <c r="H353" s="2509">
        <v>46</v>
      </c>
      <c r="I353" s="2508" t="s">
        <v>1422</v>
      </c>
      <c r="J353" s="2508" t="s">
        <v>72</v>
      </c>
      <c r="K353" s="2508" t="s">
        <v>1447</v>
      </c>
      <c r="L353" s="2514"/>
      <c r="M353" s="2616"/>
    </row>
    <row r="354" spans="1:13" ht="18" customHeight="1">
      <c r="A354" s="3201" t="s">
        <v>1383</v>
      </c>
      <c r="B354" s="2539" t="s">
        <v>1014</v>
      </c>
      <c r="C354" s="2509" t="s">
        <v>1013</v>
      </c>
      <c r="D354" s="2512" t="s">
        <v>689</v>
      </c>
      <c r="E354" s="2508" t="s">
        <v>653</v>
      </c>
      <c r="F354" s="2514"/>
      <c r="G354" s="2512"/>
      <c r="H354" s="2509">
        <v>45</v>
      </c>
      <c r="I354" s="2508" t="s">
        <v>1384</v>
      </c>
      <c r="J354" s="2508" t="s">
        <v>768</v>
      </c>
      <c r="K354" s="2508" t="s">
        <v>1792</v>
      </c>
      <c r="L354" s="2514"/>
      <c r="M354" s="2616"/>
    </row>
    <row r="355" spans="1:13" ht="18" customHeight="1">
      <c r="A355" s="3201" t="s">
        <v>1793</v>
      </c>
      <c r="B355" s="2518" t="s">
        <v>1794</v>
      </c>
      <c r="C355" s="2509" t="s">
        <v>1795</v>
      </c>
      <c r="D355" s="2512" t="s">
        <v>218</v>
      </c>
      <c r="E355" s="2508"/>
      <c r="F355" s="2508"/>
      <c r="G355" s="2508"/>
      <c r="H355" s="2509">
        <v>35</v>
      </c>
      <c r="I355" s="2508" t="s">
        <v>460</v>
      </c>
      <c r="J355" s="2508" t="s">
        <v>460</v>
      </c>
      <c r="K355" s="2535" t="s">
        <v>1796</v>
      </c>
      <c r="L355" s="2514"/>
      <c r="M355" s="2616"/>
    </row>
    <row r="356" spans="1:13" ht="12.75" customHeight="1">
      <c r="A356" s="3201" t="s">
        <v>1713</v>
      </c>
      <c r="B356" s="3826" t="s">
        <v>1797</v>
      </c>
      <c r="C356" s="2567" t="s">
        <v>1798</v>
      </c>
      <c r="D356" s="2569" t="s">
        <v>218</v>
      </c>
      <c r="E356" s="2569" t="s">
        <v>380</v>
      </c>
      <c r="F356" s="3002"/>
      <c r="G356" s="2569"/>
      <c r="H356" s="2567"/>
      <c r="I356" s="2570" t="s">
        <v>64</v>
      </c>
      <c r="J356" s="2570" t="s">
        <v>64</v>
      </c>
      <c r="K356" s="2535" t="s">
        <v>1439</v>
      </c>
      <c r="L356" s="2514"/>
      <c r="M356" s="2616"/>
    </row>
    <row r="357" spans="1:13" ht="18" customHeight="1">
      <c r="A357" s="3201" t="s">
        <v>1435</v>
      </c>
      <c r="B357" s="2526" t="s">
        <v>1020</v>
      </c>
      <c r="C357" s="2509" t="s">
        <v>1019</v>
      </c>
      <c r="D357" s="2512" t="s">
        <v>218</v>
      </c>
      <c r="E357" s="2508"/>
      <c r="F357" s="2508"/>
      <c r="G357" s="2508"/>
      <c r="H357" s="2509">
        <v>42</v>
      </c>
      <c r="I357" s="2508" t="s">
        <v>1799</v>
      </c>
      <c r="J357" s="2508" t="s">
        <v>91</v>
      </c>
      <c r="K357" s="2535" t="s">
        <v>1439</v>
      </c>
      <c r="L357" s="2514"/>
      <c r="M357" s="2616"/>
    </row>
    <row r="358" spans="1:13" ht="18" customHeight="1">
      <c r="A358" s="3201" t="s">
        <v>1527</v>
      </c>
      <c r="B358" s="2526" t="s">
        <v>1800</v>
      </c>
      <c r="C358" s="2509" t="s">
        <v>1801</v>
      </c>
      <c r="D358" s="2512" t="s">
        <v>310</v>
      </c>
      <c r="E358" s="2508"/>
      <c r="F358" s="2508"/>
      <c r="G358" s="2508"/>
      <c r="H358" s="2509">
        <v>42</v>
      </c>
      <c r="I358" s="2508" t="s">
        <v>1802</v>
      </c>
      <c r="J358" s="2508" t="s">
        <v>1036</v>
      </c>
      <c r="K358" s="2508"/>
      <c r="L358" s="2514"/>
      <c r="M358" s="2616"/>
    </row>
    <row r="359" spans="1:13" ht="12.75" customHeight="1">
      <c r="A359" s="3201" t="s">
        <v>1527</v>
      </c>
      <c r="B359" s="2526" t="s">
        <v>1022</v>
      </c>
      <c r="C359" s="2509" t="s">
        <v>1021</v>
      </c>
      <c r="D359" s="2508" t="s">
        <v>310</v>
      </c>
      <c r="E359" s="2508"/>
      <c r="F359" s="2512"/>
      <c r="G359" s="2508"/>
      <c r="H359" s="2509">
        <v>46</v>
      </c>
      <c r="I359" s="2508" t="s">
        <v>1463</v>
      </c>
      <c r="J359" s="2508" t="s">
        <v>355</v>
      </c>
      <c r="K359" s="2508" t="s">
        <v>1803</v>
      </c>
      <c r="L359" s="2514"/>
      <c r="M359" s="2616"/>
    </row>
    <row r="360" spans="1:13" ht="18" customHeight="1">
      <c r="A360" s="3845" t="s">
        <v>1390</v>
      </c>
      <c r="B360" s="2526" t="s">
        <v>1804</v>
      </c>
      <c r="C360" s="2509" t="s">
        <v>231</v>
      </c>
      <c r="D360" s="2512" t="s">
        <v>218</v>
      </c>
      <c r="E360" s="2508" t="s">
        <v>1391</v>
      </c>
      <c r="F360" s="2508"/>
      <c r="G360" s="2508"/>
      <c r="H360" s="2509">
        <v>42</v>
      </c>
      <c r="I360" s="2508" t="s">
        <v>1393</v>
      </c>
      <c r="J360" s="2508" t="s">
        <v>233</v>
      </c>
      <c r="K360" s="2535" t="s">
        <v>1439</v>
      </c>
      <c r="L360" s="2514"/>
      <c r="M360" s="2616"/>
    </row>
    <row r="361" spans="1:13" ht="24" customHeight="1">
      <c r="A361" s="3201" t="s">
        <v>1527</v>
      </c>
      <c r="B361" s="2526" t="s">
        <v>1024</v>
      </c>
      <c r="C361" s="2509" t="s">
        <v>1023</v>
      </c>
      <c r="D361" s="2508" t="s">
        <v>310</v>
      </c>
      <c r="E361" s="2508"/>
      <c r="F361" s="2512"/>
      <c r="G361" s="2512"/>
      <c r="H361" s="2509">
        <v>45</v>
      </c>
      <c r="I361" s="2508" t="s">
        <v>1717</v>
      </c>
      <c r="J361" s="2508" t="s">
        <v>1025</v>
      </c>
      <c r="K361" s="2805" t="s">
        <v>1805</v>
      </c>
      <c r="L361" s="2514"/>
      <c r="M361" s="2616"/>
    </row>
    <row r="362" spans="1:13" ht="18.75" customHeight="1">
      <c r="A362" s="3201" t="s">
        <v>1404</v>
      </c>
      <c r="B362" s="2526" t="s">
        <v>1027</v>
      </c>
      <c r="C362" s="2509" t="s">
        <v>1026</v>
      </c>
      <c r="D362" s="2512" t="s">
        <v>1299</v>
      </c>
      <c r="E362" s="2508" t="s">
        <v>653</v>
      </c>
      <c r="F362" s="2508"/>
      <c r="G362" s="2508"/>
      <c r="H362" s="2509"/>
      <c r="I362" s="2508" t="s">
        <v>1446</v>
      </c>
      <c r="J362" s="2508" t="s">
        <v>53</v>
      </c>
      <c r="K362" s="2508" t="s">
        <v>1447</v>
      </c>
      <c r="L362" s="2514"/>
      <c r="M362" s="2616"/>
    </row>
    <row r="363" spans="1:13" ht="12.75" customHeight="1">
      <c r="A363" s="3203" t="s">
        <v>1552</v>
      </c>
      <c r="B363" s="2526" t="s">
        <v>1035</v>
      </c>
      <c r="C363" s="2509" t="s">
        <v>1034</v>
      </c>
      <c r="D363" s="2516" t="s">
        <v>218</v>
      </c>
      <c r="E363" s="2508"/>
      <c r="F363" s="2508"/>
      <c r="G363" s="2508"/>
      <c r="H363" s="2509">
        <v>33</v>
      </c>
      <c r="I363" s="2508" t="s">
        <v>1393</v>
      </c>
      <c r="J363" s="2508" t="s">
        <v>1036</v>
      </c>
      <c r="K363" s="2508" t="s">
        <v>1806</v>
      </c>
      <c r="L363" s="2514"/>
      <c r="M363" s="2616"/>
    </row>
    <row r="364" spans="1:13" ht="17.25" customHeight="1">
      <c r="A364" s="3201" t="s">
        <v>1489</v>
      </c>
      <c r="B364" s="2545" t="s">
        <v>1807</v>
      </c>
      <c r="C364" s="2546" t="s">
        <v>1808</v>
      </c>
      <c r="D364" s="2547" t="s">
        <v>790</v>
      </c>
      <c r="E364" s="2548"/>
      <c r="F364" s="2547"/>
      <c r="G364" s="2547"/>
      <c r="H364" s="2546">
        <v>42</v>
      </c>
      <c r="I364" s="2549" t="s">
        <v>1490</v>
      </c>
      <c r="J364" s="2549" t="s">
        <v>105</v>
      </c>
      <c r="K364" s="2801" t="s">
        <v>1521</v>
      </c>
      <c r="L364" s="2514"/>
      <c r="M364" s="2616"/>
    </row>
    <row r="365" spans="1:13" ht="17.25" customHeight="1">
      <c r="A365" s="3201" t="s">
        <v>1387</v>
      </c>
      <c r="B365" s="2526" t="s">
        <v>1809</v>
      </c>
      <c r="C365" s="2509" t="s">
        <v>1049</v>
      </c>
      <c r="D365" s="2512" t="s">
        <v>1406</v>
      </c>
      <c r="E365" s="2508"/>
      <c r="F365" s="2508"/>
      <c r="G365" s="2508"/>
      <c r="H365" s="2509">
        <v>20</v>
      </c>
      <c r="I365" s="2508" t="s">
        <v>1388</v>
      </c>
      <c r="J365" s="2508" t="s">
        <v>11</v>
      </c>
      <c r="K365" s="2508"/>
      <c r="L365" s="2514"/>
      <c r="M365" s="2616"/>
    </row>
    <row r="366" spans="1:13" ht="18" customHeight="1">
      <c r="A366" s="3203" t="s">
        <v>1405</v>
      </c>
      <c r="B366" s="2526" t="s">
        <v>1052</v>
      </c>
      <c r="C366" s="2509" t="s">
        <v>1051</v>
      </c>
      <c r="D366" s="2512" t="s">
        <v>1380</v>
      </c>
      <c r="E366" s="2508" t="s">
        <v>81</v>
      </c>
      <c r="F366" s="2508"/>
      <c r="G366" s="2508"/>
      <c r="H366" s="2509">
        <v>36</v>
      </c>
      <c r="I366" s="2508" t="s">
        <v>1381</v>
      </c>
      <c r="J366" s="2508" t="s">
        <v>472</v>
      </c>
      <c r="K366" s="2508"/>
      <c r="L366" s="2514"/>
      <c r="M366" s="2616"/>
    </row>
    <row r="367" spans="1:13" ht="12.75" customHeight="1">
      <c r="A367" s="3201" t="s">
        <v>1404</v>
      </c>
      <c r="B367" s="2526" t="s">
        <v>1054</v>
      </c>
      <c r="C367" s="2509" t="s">
        <v>1053</v>
      </c>
      <c r="D367" s="3181" t="s">
        <v>414</v>
      </c>
      <c r="E367" s="3182" t="s">
        <v>1392</v>
      </c>
      <c r="F367" s="3182"/>
      <c r="G367" s="3182"/>
      <c r="H367" s="3180">
        <v>30</v>
      </c>
      <c r="I367" s="3182" t="s">
        <v>1429</v>
      </c>
      <c r="J367" s="3182" t="s">
        <v>72</v>
      </c>
      <c r="K367" s="2508" t="s">
        <v>1810</v>
      </c>
      <c r="L367" s="2913"/>
      <c r="M367" s="2616"/>
    </row>
    <row r="368" spans="1:13" ht="18" customHeight="1">
      <c r="A368" s="3201" t="s">
        <v>1430</v>
      </c>
      <c r="B368" s="2526" t="s">
        <v>1054</v>
      </c>
      <c r="C368" s="2509" t="s">
        <v>1053</v>
      </c>
      <c r="D368" s="2512" t="s">
        <v>1269</v>
      </c>
      <c r="E368" s="2508" t="s">
        <v>1392</v>
      </c>
      <c r="F368" s="2508"/>
      <c r="G368" s="2508"/>
      <c r="H368" s="2509">
        <v>42</v>
      </c>
      <c r="I368" s="2508" t="s">
        <v>1429</v>
      </c>
      <c r="J368" s="2508" t="s">
        <v>72</v>
      </c>
      <c r="K368" s="2508" t="s">
        <v>1811</v>
      </c>
      <c r="L368" s="2913"/>
      <c r="M368" s="2616"/>
    </row>
    <row r="369" spans="1:13" ht="18" customHeight="1">
      <c r="A369" s="3203" t="s">
        <v>1616</v>
      </c>
      <c r="B369" s="2526" t="s">
        <v>1058</v>
      </c>
      <c r="C369" s="2509" t="s">
        <v>1057</v>
      </c>
      <c r="D369" s="2512" t="s">
        <v>1380</v>
      </c>
      <c r="E369" s="2508" t="s">
        <v>604</v>
      </c>
      <c r="F369" s="2508"/>
      <c r="G369" s="2508"/>
      <c r="H369" s="2509">
        <v>39</v>
      </c>
      <c r="I369" s="2508" t="s">
        <v>1381</v>
      </c>
      <c r="J369" s="2508" t="s">
        <v>1059</v>
      </c>
      <c r="K369" s="2508"/>
      <c r="L369" s="2514"/>
      <c r="M369" s="2616"/>
    </row>
    <row r="370" spans="1:13" ht="12.75" customHeight="1">
      <c r="A370" s="3201" t="s">
        <v>1430</v>
      </c>
      <c r="B370" s="2518" t="s">
        <v>1061</v>
      </c>
      <c r="C370" s="2509" t="s">
        <v>1060</v>
      </c>
      <c r="D370" s="2512"/>
      <c r="E370" s="2508" t="s">
        <v>1392</v>
      </c>
      <c r="F370" s="2512" t="s">
        <v>1392</v>
      </c>
      <c r="G370" s="2512"/>
      <c r="H370" s="2509">
        <v>40</v>
      </c>
      <c r="I370" s="2508" t="s">
        <v>1429</v>
      </c>
      <c r="J370" s="2508" t="s">
        <v>959</v>
      </c>
      <c r="K370" s="2535" t="s">
        <v>1812</v>
      </c>
      <c r="L370" s="2514"/>
      <c r="M370" s="2616"/>
    </row>
    <row r="371" spans="1:13" ht="18" customHeight="1">
      <c r="A371" s="3201" t="s">
        <v>1489</v>
      </c>
      <c r="B371" s="2518" t="s">
        <v>1063</v>
      </c>
      <c r="C371" s="2509" t="s">
        <v>1062</v>
      </c>
      <c r="D371" s="2512" t="s">
        <v>1127</v>
      </c>
      <c r="E371" s="2508"/>
      <c r="F371" s="2512"/>
      <c r="G371" s="2512"/>
      <c r="H371" s="2509">
        <v>32</v>
      </c>
      <c r="I371" s="2508" t="s">
        <v>1490</v>
      </c>
      <c r="J371" s="2508" t="s">
        <v>167</v>
      </c>
      <c r="K371" s="2508" t="s">
        <v>1813</v>
      </c>
      <c r="L371" s="2514"/>
      <c r="M371" s="2616"/>
    </row>
    <row r="372" spans="1:13" ht="18" customHeight="1">
      <c r="A372" s="3201" t="s">
        <v>1489</v>
      </c>
      <c r="B372" s="2518" t="s">
        <v>1065</v>
      </c>
      <c r="C372" s="2509" t="s">
        <v>1064</v>
      </c>
      <c r="D372" s="2512"/>
      <c r="E372" s="2508"/>
      <c r="F372" s="2512"/>
      <c r="G372" s="2512"/>
      <c r="H372" s="2509">
        <v>32</v>
      </c>
      <c r="I372" s="2508" t="s">
        <v>1490</v>
      </c>
      <c r="J372" s="2508" t="s">
        <v>167</v>
      </c>
      <c r="K372" s="2508" t="s">
        <v>1814</v>
      </c>
      <c r="L372" s="2514"/>
      <c r="M372" s="2616"/>
    </row>
    <row r="373" spans="1:13" ht="24" customHeight="1">
      <c r="A373" s="3845" t="s">
        <v>1390</v>
      </c>
      <c r="B373" s="2525" t="s">
        <v>1067</v>
      </c>
      <c r="C373" s="2509" t="s">
        <v>1066</v>
      </c>
      <c r="D373" s="2569" t="s">
        <v>218</v>
      </c>
      <c r="E373" s="2544" t="s">
        <v>259</v>
      </c>
      <c r="F373" s="2512"/>
      <c r="G373" s="2512"/>
      <c r="H373" s="2509">
        <v>50</v>
      </c>
      <c r="I373" s="2508" t="s">
        <v>1463</v>
      </c>
      <c r="J373" s="2508" t="s">
        <v>260</v>
      </c>
      <c r="K373" s="2508" t="s">
        <v>1508</v>
      </c>
      <c r="L373" s="2514"/>
      <c r="M373" s="2616"/>
    </row>
    <row r="374" spans="1:13" ht="24" customHeight="1">
      <c r="A374" s="3845" t="s">
        <v>1390</v>
      </c>
      <c r="B374" s="2518" t="s">
        <v>1069</v>
      </c>
      <c r="C374" s="2762" t="s">
        <v>1068</v>
      </c>
      <c r="D374" s="2544" t="s">
        <v>218</v>
      </c>
      <c r="E374" s="2508" t="s">
        <v>259</v>
      </c>
      <c r="F374" s="2508" t="s">
        <v>1067</v>
      </c>
      <c r="G374" s="2508"/>
      <c r="H374" s="2561"/>
      <c r="I374" s="2508" t="s">
        <v>1463</v>
      </c>
      <c r="J374" s="2508" t="s">
        <v>1070</v>
      </c>
      <c r="K374" s="2535" t="s">
        <v>1439</v>
      </c>
      <c r="L374" s="2514"/>
      <c r="M374" s="2616"/>
    </row>
    <row r="375" spans="1:13" ht="18" customHeight="1">
      <c r="A375" s="3845" t="s">
        <v>1390</v>
      </c>
      <c r="B375" s="2526" t="s">
        <v>1391</v>
      </c>
      <c r="C375" s="2509" t="s">
        <v>1815</v>
      </c>
      <c r="D375" s="2569" t="s">
        <v>218</v>
      </c>
      <c r="E375" s="2595"/>
      <c r="F375" s="2512"/>
      <c r="G375" s="2514"/>
      <c r="H375" s="2509">
        <v>40</v>
      </c>
      <c r="I375" s="2508" t="s">
        <v>1463</v>
      </c>
      <c r="J375" s="2508" t="s">
        <v>118</v>
      </c>
      <c r="K375" s="2535" t="s">
        <v>1816</v>
      </c>
      <c r="L375" s="2514"/>
      <c r="M375" s="2616"/>
    </row>
    <row r="376" spans="1:13" ht="18" customHeight="1">
      <c r="A376" s="3201" t="s">
        <v>1489</v>
      </c>
      <c r="B376" s="2511" t="s">
        <v>1074</v>
      </c>
      <c r="C376" s="2561" t="s">
        <v>1073</v>
      </c>
      <c r="D376" s="2510" t="s">
        <v>790</v>
      </c>
      <c r="E376" s="2515"/>
      <c r="F376" s="2510"/>
      <c r="G376" s="2522"/>
      <c r="H376" s="2561">
        <v>35</v>
      </c>
      <c r="I376" s="2515" t="s">
        <v>1490</v>
      </c>
      <c r="J376" s="2515" t="s">
        <v>113</v>
      </c>
      <c r="K376" s="2806" t="s">
        <v>1817</v>
      </c>
      <c r="L376" s="2514"/>
      <c r="M376" s="2616"/>
    </row>
    <row r="377" spans="1:13" ht="18">
      <c r="A377" s="3201" t="s">
        <v>1506</v>
      </c>
      <c r="B377" s="2526" t="s">
        <v>1076</v>
      </c>
      <c r="C377" s="2509" t="s">
        <v>1075</v>
      </c>
      <c r="D377" s="2512" t="s">
        <v>218</v>
      </c>
      <c r="E377" s="2529" t="s">
        <v>598</v>
      </c>
      <c r="F377" s="2553"/>
      <c r="G377" s="2512"/>
      <c r="H377" s="2509">
        <v>45</v>
      </c>
      <c r="I377" s="2508" t="s">
        <v>1463</v>
      </c>
      <c r="J377" s="2508" t="s">
        <v>1077</v>
      </c>
      <c r="K377" s="2508" t="s">
        <v>1818</v>
      </c>
      <c r="L377" s="2514"/>
      <c r="M377" s="2616"/>
    </row>
    <row r="378" spans="1:13">
      <c r="A378" s="3203" t="s">
        <v>1405</v>
      </c>
      <c r="B378" s="2526" t="s">
        <v>1079</v>
      </c>
      <c r="C378" s="2509" t="s">
        <v>1078</v>
      </c>
      <c r="D378" s="2512" t="s">
        <v>1380</v>
      </c>
      <c r="E378" s="2508" t="s">
        <v>1392</v>
      </c>
      <c r="F378" s="2508"/>
      <c r="G378" s="2508"/>
      <c r="H378" s="2509">
        <v>38</v>
      </c>
      <c r="I378" s="2508" t="s">
        <v>1441</v>
      </c>
      <c r="J378" s="2508" t="s">
        <v>69</v>
      </c>
      <c r="K378" s="2508" t="s">
        <v>1382</v>
      </c>
      <c r="L378" s="2514"/>
      <c r="M378" s="2616"/>
    </row>
    <row r="379" spans="1:13" ht="18" customHeight="1">
      <c r="A379" s="3203" t="s">
        <v>1405</v>
      </c>
      <c r="B379" s="2526" t="s">
        <v>1081</v>
      </c>
      <c r="C379" s="2509" t="s">
        <v>1080</v>
      </c>
      <c r="D379" s="2512" t="s">
        <v>1380</v>
      </c>
      <c r="E379" s="2508" t="s">
        <v>664</v>
      </c>
      <c r="F379" s="2508" t="s">
        <v>1392</v>
      </c>
      <c r="G379" s="2508"/>
      <c r="H379" s="2509"/>
      <c r="I379" s="2508" t="s">
        <v>1473</v>
      </c>
      <c r="J379" s="2508" t="s">
        <v>144</v>
      </c>
      <c r="K379" s="2508" t="s">
        <v>1479</v>
      </c>
      <c r="L379" s="2514"/>
      <c r="M379" s="2616"/>
    </row>
    <row r="380" spans="1:13" ht="18" customHeight="1">
      <c r="A380" s="3201" t="s">
        <v>1506</v>
      </c>
      <c r="B380" s="2526" t="s">
        <v>1083</v>
      </c>
      <c r="C380" s="2509" t="s">
        <v>1082</v>
      </c>
      <c r="D380" s="2512" t="s">
        <v>218</v>
      </c>
      <c r="E380" s="3411" t="s">
        <v>598</v>
      </c>
      <c r="F380" s="2553"/>
      <c r="G380" s="2512"/>
      <c r="H380" s="2596">
        <v>58</v>
      </c>
      <c r="I380" s="2591" t="s">
        <v>1463</v>
      </c>
      <c r="J380" s="2508" t="s">
        <v>1084</v>
      </c>
      <c r="K380" s="2508" t="s">
        <v>1819</v>
      </c>
      <c r="L380" s="2514"/>
      <c r="M380" s="2616"/>
    </row>
    <row r="381" spans="1:13" ht="18" customHeight="1">
      <c r="A381" s="3201" t="s">
        <v>1428</v>
      </c>
      <c r="B381" s="2526" t="s">
        <v>1820</v>
      </c>
      <c r="C381" s="2509" t="s">
        <v>1821</v>
      </c>
      <c r="D381" s="2544" t="s">
        <v>380</v>
      </c>
      <c r="E381" s="2514"/>
      <c r="F381" s="2510"/>
      <c r="G381" s="2512"/>
      <c r="H381" s="2509">
        <v>55</v>
      </c>
      <c r="I381" s="2508" t="s">
        <v>460</v>
      </c>
      <c r="J381" s="2508" t="s">
        <v>460</v>
      </c>
      <c r="K381" s="2508"/>
      <c r="L381" s="2514"/>
      <c r="M381" s="2616"/>
    </row>
    <row r="382" spans="1:13" ht="18">
      <c r="A382" s="3203" t="s">
        <v>1405</v>
      </c>
      <c r="B382" s="2526" t="s">
        <v>1086</v>
      </c>
      <c r="C382" s="2509" t="s">
        <v>1085</v>
      </c>
      <c r="D382" s="2512" t="s">
        <v>1380</v>
      </c>
      <c r="E382" s="2508" t="s">
        <v>81</v>
      </c>
      <c r="F382" s="2508" t="s">
        <v>1392</v>
      </c>
      <c r="G382" s="2508"/>
      <c r="H382" s="2509">
        <v>36</v>
      </c>
      <c r="I382" s="2508" t="s">
        <v>1381</v>
      </c>
      <c r="J382" s="2508" t="s">
        <v>94</v>
      </c>
      <c r="K382" s="2801" t="s">
        <v>1822</v>
      </c>
      <c r="L382" s="2514"/>
      <c r="M382" s="2616"/>
    </row>
    <row r="383" spans="1:13" ht="41.25" customHeight="1">
      <c r="A383" s="3204" t="s">
        <v>1538</v>
      </c>
      <c r="B383" s="2520" t="s">
        <v>1092</v>
      </c>
      <c r="C383" s="3156" t="s">
        <v>1091</v>
      </c>
      <c r="D383" s="3157"/>
      <c r="E383" s="3157"/>
      <c r="F383" s="3227"/>
      <c r="G383" s="3227"/>
      <c r="H383" s="3156">
        <v>19</v>
      </c>
      <c r="I383" s="3157" t="s">
        <v>1400</v>
      </c>
      <c r="J383" s="3835" t="s">
        <v>809</v>
      </c>
      <c r="K383" s="2515" t="s">
        <v>1823</v>
      </c>
      <c r="L383" s="2514"/>
      <c r="M383" s="2616"/>
    </row>
    <row r="384" spans="1:13" ht="18" customHeight="1">
      <c r="A384" s="3201" t="s">
        <v>1404</v>
      </c>
      <c r="B384" s="2520" t="s">
        <v>1096</v>
      </c>
      <c r="C384" s="2521" t="s">
        <v>1095</v>
      </c>
      <c r="D384" s="2522" t="s">
        <v>414</v>
      </c>
      <c r="E384" s="2522"/>
      <c r="F384" s="2523"/>
      <c r="G384" s="2523"/>
      <c r="H384" s="2521">
        <v>44</v>
      </c>
      <c r="I384" s="2522" t="s">
        <v>1422</v>
      </c>
      <c r="J384" s="2522" t="s">
        <v>72</v>
      </c>
      <c r="K384" s="2515"/>
      <c r="L384" s="2617"/>
      <c r="M384" s="2616"/>
    </row>
    <row r="385" spans="1:13" ht="18" customHeight="1">
      <c r="A385" s="3201" t="s">
        <v>1404</v>
      </c>
      <c r="B385" s="2518" t="s">
        <v>1102</v>
      </c>
      <c r="C385" s="2509" t="s">
        <v>1101</v>
      </c>
      <c r="D385" s="3175" t="s">
        <v>1299</v>
      </c>
      <c r="E385" s="3154"/>
      <c r="F385" s="3175" t="s">
        <v>1392</v>
      </c>
      <c r="G385" s="3175"/>
      <c r="H385" s="3152">
        <v>36</v>
      </c>
      <c r="I385" s="3155" t="s">
        <v>1490</v>
      </c>
      <c r="J385" s="3155" t="s">
        <v>167</v>
      </c>
      <c r="K385" s="2508" t="s">
        <v>1824</v>
      </c>
      <c r="L385" s="2514"/>
      <c r="M385" s="2616"/>
    </row>
    <row r="386" spans="1:13" ht="18" customHeight="1">
      <c r="A386" s="3845" t="s">
        <v>1390</v>
      </c>
      <c r="B386" s="2518" t="s">
        <v>1102</v>
      </c>
      <c r="C386" s="2509" t="s">
        <v>1101</v>
      </c>
      <c r="D386" s="2512" t="s">
        <v>218</v>
      </c>
      <c r="E386" s="2514"/>
      <c r="F386" s="2512" t="s">
        <v>1392</v>
      </c>
      <c r="G386" s="2512"/>
      <c r="H386" s="2509"/>
      <c r="I386" s="2508" t="s">
        <v>1490</v>
      </c>
      <c r="J386" s="2508" t="s">
        <v>167</v>
      </c>
      <c r="K386" s="2508"/>
      <c r="L386" s="2514"/>
      <c r="M386" s="2616"/>
    </row>
    <row r="387" spans="1:13" ht="12.75" customHeight="1">
      <c r="A387" s="3204" t="s">
        <v>1408</v>
      </c>
      <c r="B387" s="2556" t="s">
        <v>1104</v>
      </c>
      <c r="C387" s="2557" t="s">
        <v>1103</v>
      </c>
      <c r="D387" s="2559" t="s">
        <v>1409</v>
      </c>
      <c r="E387" s="2562"/>
      <c r="F387" s="2559" t="s">
        <v>1392</v>
      </c>
      <c r="G387" s="2559"/>
      <c r="H387" s="2557">
        <v>30</v>
      </c>
      <c r="I387" s="2558" t="s">
        <v>1417</v>
      </c>
      <c r="J387" s="2558" t="s">
        <v>59</v>
      </c>
      <c r="K387" s="2508"/>
      <c r="L387" s="2514"/>
      <c r="M387" s="2616"/>
    </row>
    <row r="388" spans="1:13" ht="18" customHeight="1">
      <c r="A388" s="3203" t="s">
        <v>1444</v>
      </c>
      <c r="B388" s="2518" t="s">
        <v>1106</v>
      </c>
      <c r="C388" s="2509" t="s">
        <v>1105</v>
      </c>
      <c r="D388" s="2516" t="s">
        <v>218</v>
      </c>
      <c r="E388" s="2508"/>
      <c r="F388" s="2512"/>
      <c r="G388" s="2512"/>
      <c r="H388" s="2509">
        <v>46</v>
      </c>
      <c r="I388" s="2508" t="s">
        <v>1438</v>
      </c>
      <c r="J388" s="2508" t="s">
        <v>91</v>
      </c>
      <c r="K388" s="2535" t="s">
        <v>1439</v>
      </c>
      <c r="L388" s="2514"/>
      <c r="M388" s="2616"/>
    </row>
    <row r="389" spans="1:13" ht="24" customHeight="1">
      <c r="A389" s="3845" t="s">
        <v>1390</v>
      </c>
      <c r="B389" s="2518" t="s">
        <v>1108</v>
      </c>
      <c r="C389" s="2509" t="s">
        <v>1107</v>
      </c>
      <c r="D389" s="2569" t="s">
        <v>218</v>
      </c>
      <c r="E389" s="2544" t="s">
        <v>259</v>
      </c>
      <c r="F389" s="2512"/>
      <c r="G389" s="2508"/>
      <c r="H389" s="2509">
        <v>45</v>
      </c>
      <c r="I389" s="2508" t="s">
        <v>1463</v>
      </c>
      <c r="J389" s="2508" t="s">
        <v>1109</v>
      </c>
      <c r="K389" s="2508" t="s">
        <v>1508</v>
      </c>
      <c r="L389" s="2514"/>
      <c r="M389" s="2616"/>
    </row>
    <row r="390" spans="1:13" ht="18" customHeight="1">
      <c r="A390" s="3201" t="s">
        <v>1383</v>
      </c>
      <c r="B390" s="2511" t="s">
        <v>1115</v>
      </c>
      <c r="C390" s="2509" t="s">
        <v>1114</v>
      </c>
      <c r="D390" s="2512" t="s">
        <v>689</v>
      </c>
      <c r="E390" s="2514"/>
      <c r="F390" s="2512"/>
      <c r="G390" s="2512"/>
      <c r="H390" s="2509">
        <v>34</v>
      </c>
      <c r="I390" s="2508" t="s">
        <v>1384</v>
      </c>
      <c r="J390" s="2508" t="s">
        <v>8</v>
      </c>
      <c r="K390" s="2508" t="s">
        <v>1825</v>
      </c>
      <c r="L390" s="2617"/>
      <c r="M390" s="2616"/>
    </row>
    <row r="391" spans="1:13" ht="18" customHeight="1">
      <c r="A391" s="3201" t="s">
        <v>1404</v>
      </c>
      <c r="B391" s="2518" t="s">
        <v>1119</v>
      </c>
      <c r="C391" s="2509" t="s">
        <v>1118</v>
      </c>
      <c r="D391" s="2512" t="s">
        <v>139</v>
      </c>
      <c r="E391" s="2514"/>
      <c r="F391" s="2512" t="s">
        <v>1392</v>
      </c>
      <c r="G391" s="2512"/>
      <c r="H391" s="2509">
        <v>27</v>
      </c>
      <c r="I391" s="2508" t="s">
        <v>1446</v>
      </c>
      <c r="J391" s="2508" t="s">
        <v>53</v>
      </c>
      <c r="K391" s="2508" t="s">
        <v>1826</v>
      </c>
      <c r="L391" s="2514"/>
      <c r="M391" s="2616"/>
    </row>
    <row r="392" spans="1:13">
      <c r="A392" s="3201" t="s">
        <v>1489</v>
      </c>
      <c r="B392" s="2518" t="s">
        <v>1127</v>
      </c>
      <c r="C392" s="2509" t="s">
        <v>1126</v>
      </c>
      <c r="D392" s="2512"/>
      <c r="E392" s="2508"/>
      <c r="F392" s="2512"/>
      <c r="G392" s="2512"/>
      <c r="H392" s="2509">
        <v>24</v>
      </c>
      <c r="I392" s="2508" t="s">
        <v>1490</v>
      </c>
      <c r="J392" s="2508" t="s">
        <v>167</v>
      </c>
      <c r="K392" s="3305" t="s">
        <v>1827</v>
      </c>
      <c r="L392" s="2514"/>
      <c r="M392" s="2616"/>
    </row>
    <row r="393" spans="1:13" ht="18" customHeight="1">
      <c r="A393" s="3201" t="s">
        <v>1435</v>
      </c>
      <c r="B393" s="2518" t="s">
        <v>1113</v>
      </c>
      <c r="C393" s="2509" t="s">
        <v>1112</v>
      </c>
      <c r="D393" s="2512" t="s">
        <v>218</v>
      </c>
      <c r="E393" s="2508"/>
      <c r="F393" s="2512"/>
      <c r="G393" s="2512"/>
      <c r="H393" s="2509">
        <v>50</v>
      </c>
      <c r="I393" s="2508" t="s">
        <v>1438</v>
      </c>
      <c r="J393" s="2508" t="s">
        <v>91</v>
      </c>
      <c r="K393" s="2535" t="s">
        <v>1439</v>
      </c>
      <c r="L393" s="2816"/>
      <c r="M393" s="2616"/>
    </row>
    <row r="394" spans="1:13">
      <c r="A394" s="3201" t="s">
        <v>1428</v>
      </c>
      <c r="B394" s="2538" t="s">
        <v>1133</v>
      </c>
      <c r="C394" s="2509" t="s">
        <v>1132</v>
      </c>
      <c r="D394" s="2512"/>
      <c r="E394" s="2508"/>
      <c r="F394" s="2510"/>
      <c r="G394" s="2512"/>
      <c r="H394" s="2509">
        <v>31</v>
      </c>
      <c r="I394" s="2508" t="s">
        <v>1458</v>
      </c>
      <c r="J394" s="2508" t="s">
        <v>121</v>
      </c>
      <c r="K394" s="2508"/>
      <c r="L394" s="2514"/>
      <c r="M394" s="2616"/>
    </row>
    <row r="395" spans="1:13" ht="18" customHeight="1">
      <c r="A395" s="3201" t="s">
        <v>1737</v>
      </c>
      <c r="B395" s="2538" t="s">
        <v>1133</v>
      </c>
      <c r="C395" s="2509" t="s">
        <v>1132</v>
      </c>
      <c r="D395" s="2512"/>
      <c r="E395" s="2508"/>
      <c r="F395" s="2510"/>
      <c r="G395" s="2512"/>
      <c r="H395" s="2509">
        <v>44</v>
      </c>
      <c r="I395" s="2508" t="s">
        <v>1458</v>
      </c>
      <c r="J395" s="2508" t="s">
        <v>121</v>
      </c>
      <c r="K395" s="2508"/>
      <c r="L395" s="2514"/>
      <c r="M395" s="2616"/>
    </row>
    <row r="396" spans="1:13" ht="31.5" customHeight="1">
      <c r="A396" s="3201" t="s">
        <v>1571</v>
      </c>
      <c r="B396" s="2518" t="s">
        <v>1135</v>
      </c>
      <c r="C396" s="2509" t="s">
        <v>1134</v>
      </c>
      <c r="D396" s="2512" t="s">
        <v>218</v>
      </c>
      <c r="E396" s="2514"/>
      <c r="F396" s="2512"/>
      <c r="G396" s="2512"/>
      <c r="H396" s="2509">
        <v>30</v>
      </c>
      <c r="I396" s="2508" t="s">
        <v>1560</v>
      </c>
      <c r="J396" s="2508" t="s">
        <v>121</v>
      </c>
      <c r="K396" s="2535" t="s">
        <v>1439</v>
      </c>
      <c r="L396" s="2514"/>
      <c r="M396" s="2616"/>
    </row>
    <row r="397" spans="1:13" ht="18" customHeight="1">
      <c r="A397" s="3201" t="s">
        <v>1387</v>
      </c>
      <c r="B397" s="2528" t="s">
        <v>1152</v>
      </c>
      <c r="C397" s="2509" t="s">
        <v>1151</v>
      </c>
      <c r="D397" s="2510" t="s">
        <v>1406</v>
      </c>
      <c r="E397" s="2514"/>
      <c r="F397" s="2512"/>
      <c r="G397" s="2512"/>
      <c r="H397" s="2509">
        <v>20</v>
      </c>
      <c r="I397" s="2508" t="s">
        <v>1388</v>
      </c>
      <c r="J397" s="2508" t="s">
        <v>11</v>
      </c>
      <c r="K397" s="2508" t="s">
        <v>1828</v>
      </c>
      <c r="L397" s="2514"/>
      <c r="M397" s="2616"/>
    </row>
    <row r="398" spans="1:13" ht="18">
      <c r="A398" s="3201" t="s">
        <v>1387</v>
      </c>
      <c r="B398" s="2528" t="s">
        <v>1829</v>
      </c>
      <c r="C398" s="2509" t="s">
        <v>1161</v>
      </c>
      <c r="D398" s="2512" t="s">
        <v>1406</v>
      </c>
      <c r="E398" s="2514"/>
      <c r="F398" s="2512"/>
      <c r="G398" s="2512"/>
      <c r="H398" s="2509">
        <v>20</v>
      </c>
      <c r="I398" s="2508" t="s">
        <v>1388</v>
      </c>
      <c r="J398" s="2508" t="s">
        <v>1163</v>
      </c>
      <c r="K398" s="2508" t="s">
        <v>1830</v>
      </c>
      <c r="L398" s="2514"/>
      <c r="M398" s="2616"/>
    </row>
    <row r="399" spans="1:13" ht="23.25">
      <c r="A399" s="3201" t="s">
        <v>1387</v>
      </c>
      <c r="B399" s="2528" t="s">
        <v>1831</v>
      </c>
      <c r="C399" s="2509" t="s">
        <v>1164</v>
      </c>
      <c r="D399" s="2510" t="s">
        <v>1630</v>
      </c>
      <c r="E399" s="2514"/>
      <c r="F399" s="2512"/>
      <c r="G399" s="2512"/>
      <c r="H399" s="2509">
        <v>21</v>
      </c>
      <c r="I399" s="2508" t="s">
        <v>1388</v>
      </c>
      <c r="J399" s="2508" t="s">
        <v>1163</v>
      </c>
      <c r="K399" s="2801" t="s">
        <v>1832</v>
      </c>
      <c r="L399" s="2514"/>
      <c r="M399" s="2616"/>
    </row>
    <row r="400" spans="1:13" ht="18" customHeight="1">
      <c r="A400" s="3203" t="s">
        <v>1405</v>
      </c>
      <c r="B400" s="2526" t="s">
        <v>1171</v>
      </c>
      <c r="C400" s="2509" t="s">
        <v>1170</v>
      </c>
      <c r="D400" s="2512" t="s">
        <v>1380</v>
      </c>
      <c r="E400" s="2508" t="s">
        <v>1392</v>
      </c>
      <c r="F400" s="2508" t="s">
        <v>1392</v>
      </c>
      <c r="G400" s="2508"/>
      <c r="H400" s="2509">
        <v>26</v>
      </c>
      <c r="I400" s="2508" t="s">
        <v>1422</v>
      </c>
      <c r="J400" s="2508" t="s">
        <v>239</v>
      </c>
      <c r="K400" s="2508" t="s">
        <v>1479</v>
      </c>
      <c r="L400" s="2514"/>
      <c r="M400" s="2616"/>
    </row>
    <row r="401" spans="1:13" ht="18" customHeight="1">
      <c r="A401" s="3203" t="s">
        <v>1405</v>
      </c>
      <c r="B401" s="2597" t="s">
        <v>1833</v>
      </c>
      <c r="C401" s="2598" t="s">
        <v>1834</v>
      </c>
      <c r="D401" s="2512" t="s">
        <v>1380</v>
      </c>
      <c r="E401" s="2508" t="s">
        <v>81</v>
      </c>
      <c r="F401" s="2508"/>
      <c r="G401" s="2508"/>
      <c r="H401" s="2509">
        <v>42</v>
      </c>
      <c r="I401" s="2508" t="s">
        <v>1381</v>
      </c>
      <c r="J401" s="2508" t="s">
        <v>5</v>
      </c>
      <c r="K401" s="2508"/>
      <c r="L401" s="2514"/>
      <c r="M401" s="2616"/>
    </row>
    <row r="402" spans="1:13" ht="18" customHeight="1">
      <c r="A402" s="3203" t="s">
        <v>1405</v>
      </c>
      <c r="B402" s="2597" t="s">
        <v>1835</v>
      </c>
      <c r="C402" s="2598" t="s">
        <v>1836</v>
      </c>
      <c r="D402" s="2512" t="s">
        <v>1380</v>
      </c>
      <c r="E402" s="2508" t="s">
        <v>81</v>
      </c>
      <c r="F402" s="2508"/>
      <c r="G402" s="2508"/>
      <c r="H402" s="2509">
        <v>42</v>
      </c>
      <c r="I402" s="2508" t="s">
        <v>1381</v>
      </c>
      <c r="J402" s="2508" t="s">
        <v>5</v>
      </c>
      <c r="K402" s="2508"/>
      <c r="L402" s="2514"/>
      <c r="M402" s="2616"/>
    </row>
    <row r="403" spans="1:13" ht="18" customHeight="1">
      <c r="A403" s="3201" t="s">
        <v>1404</v>
      </c>
      <c r="B403" s="2518" t="s">
        <v>1837</v>
      </c>
      <c r="C403" s="2509" t="s">
        <v>1176</v>
      </c>
      <c r="D403" s="2512" t="s">
        <v>139</v>
      </c>
      <c r="E403" s="2514"/>
      <c r="F403" s="2512" t="s">
        <v>1392</v>
      </c>
      <c r="G403" s="2512"/>
      <c r="H403" s="2509">
        <v>24</v>
      </c>
      <c r="I403" s="2508" t="s">
        <v>1402</v>
      </c>
      <c r="J403" s="2508" t="s">
        <v>56</v>
      </c>
      <c r="K403" s="2508" t="s">
        <v>1433</v>
      </c>
      <c r="L403" s="2514"/>
      <c r="M403" s="2616"/>
    </row>
    <row r="404" spans="1:13" ht="18" customHeight="1">
      <c r="A404" s="3201" t="s">
        <v>1387</v>
      </c>
      <c r="B404" s="2525" t="s">
        <v>1181</v>
      </c>
      <c r="C404" s="2509" t="s">
        <v>1180</v>
      </c>
      <c r="D404" s="2510" t="s">
        <v>1406</v>
      </c>
      <c r="E404" s="2514"/>
      <c r="F404" s="2512"/>
      <c r="G404" s="2512"/>
      <c r="H404" s="2509">
        <v>25</v>
      </c>
      <c r="I404" s="2508" t="s">
        <v>1388</v>
      </c>
      <c r="J404" s="2508" t="s">
        <v>809</v>
      </c>
      <c r="K404" s="2508" t="s">
        <v>1838</v>
      </c>
      <c r="L404" s="2514"/>
      <c r="M404" s="2616"/>
    </row>
    <row r="405" spans="1:13" ht="36">
      <c r="A405" s="3204" t="s">
        <v>1411</v>
      </c>
      <c r="B405" s="2520" t="s">
        <v>1839</v>
      </c>
      <c r="C405" s="2521" t="s">
        <v>1182</v>
      </c>
      <c r="D405" s="2541" t="s">
        <v>414</v>
      </c>
      <c r="E405" s="2522" t="s">
        <v>1784</v>
      </c>
      <c r="F405" s="2523"/>
      <c r="G405" s="2523"/>
      <c r="H405" s="2521">
        <v>51</v>
      </c>
      <c r="I405" s="2522" t="s">
        <v>1400</v>
      </c>
      <c r="J405" s="2522" t="s">
        <v>50</v>
      </c>
      <c r="K405" s="2515" t="s">
        <v>1840</v>
      </c>
      <c r="L405" s="2514"/>
      <c r="M405" s="2616"/>
    </row>
    <row r="406" spans="1:13" ht="12.75" customHeight="1">
      <c r="A406" s="3203" t="s">
        <v>1413</v>
      </c>
      <c r="B406" s="2526" t="s">
        <v>1193</v>
      </c>
      <c r="C406" s="2509" t="s">
        <v>1192</v>
      </c>
      <c r="D406" s="2512" t="s">
        <v>1380</v>
      </c>
      <c r="E406" s="2508" t="s">
        <v>194</v>
      </c>
      <c r="F406" s="2508"/>
      <c r="G406" s="2508"/>
      <c r="H406" s="2509">
        <v>36</v>
      </c>
      <c r="I406" s="2508" t="s">
        <v>1381</v>
      </c>
      <c r="J406" s="2508" t="s">
        <v>47</v>
      </c>
      <c r="K406" s="2508" t="s">
        <v>1414</v>
      </c>
      <c r="L406" s="2514"/>
      <c r="M406" s="2616"/>
    </row>
    <row r="407" spans="1:13" ht="18" customHeight="1">
      <c r="A407" s="3203" t="s">
        <v>1405</v>
      </c>
      <c r="B407" s="2526" t="s">
        <v>1195</v>
      </c>
      <c r="C407" s="2509" t="s">
        <v>1194</v>
      </c>
      <c r="D407" s="2512" t="s">
        <v>1380</v>
      </c>
      <c r="E407" s="2508" t="s">
        <v>81</v>
      </c>
      <c r="F407" s="2508"/>
      <c r="G407" s="2508"/>
      <c r="H407" s="2509">
        <v>37</v>
      </c>
      <c r="I407" s="2508" t="s">
        <v>1381</v>
      </c>
      <c r="J407" s="2508" t="s">
        <v>35</v>
      </c>
      <c r="K407" s="2508"/>
      <c r="L407" s="2514"/>
      <c r="M407" s="2616"/>
    </row>
    <row r="408" spans="1:13" ht="12.75" customHeight="1">
      <c r="A408" s="3201" t="s">
        <v>1404</v>
      </c>
      <c r="B408" s="2518" t="s">
        <v>1197</v>
      </c>
      <c r="C408" s="2509" t="s">
        <v>1196</v>
      </c>
      <c r="D408" s="3175" t="s">
        <v>1299</v>
      </c>
      <c r="E408" s="3155"/>
      <c r="F408" s="3154"/>
      <c r="G408" s="3175"/>
      <c r="H408" s="3152">
        <v>37</v>
      </c>
      <c r="I408" s="3155" t="s">
        <v>1490</v>
      </c>
      <c r="J408" s="3155" t="s">
        <v>167</v>
      </c>
      <c r="K408" s="2508" t="s">
        <v>1824</v>
      </c>
      <c r="L408" s="2514"/>
      <c r="M408" s="2616"/>
    </row>
    <row r="409" spans="1:13" ht="21.75" customHeight="1">
      <c r="A409" s="3845" t="s">
        <v>1390</v>
      </c>
      <c r="B409" s="2518" t="s">
        <v>1197</v>
      </c>
      <c r="C409" s="2509" t="s">
        <v>1196</v>
      </c>
      <c r="D409" s="2512" t="s">
        <v>218</v>
      </c>
      <c r="E409" s="2508"/>
      <c r="F409" s="2514"/>
      <c r="G409" s="2512"/>
      <c r="H409" s="2509"/>
      <c r="I409" s="2508" t="s">
        <v>1490</v>
      </c>
      <c r="J409" s="2508" t="s">
        <v>167</v>
      </c>
      <c r="K409" s="3364" t="s">
        <v>1762</v>
      </c>
      <c r="L409" s="2514"/>
      <c r="M409" s="2616"/>
    </row>
    <row r="410" spans="1:13" ht="18" customHeight="1">
      <c r="A410" s="3201" t="s">
        <v>1451</v>
      </c>
      <c r="B410" s="2526" t="s">
        <v>1203</v>
      </c>
      <c r="C410" s="2509" t="s">
        <v>1202</v>
      </c>
      <c r="D410" s="2512" t="s">
        <v>204</v>
      </c>
      <c r="E410" s="2508"/>
      <c r="F410" s="2508"/>
      <c r="G410" s="2508"/>
      <c r="H410" s="2509">
        <v>29</v>
      </c>
      <c r="I410" s="2508" t="s">
        <v>660</v>
      </c>
      <c r="J410" s="2508" t="s">
        <v>660</v>
      </c>
      <c r="K410" s="2801" t="s">
        <v>1676</v>
      </c>
      <c r="L410" s="2514"/>
      <c r="M410" s="2616"/>
    </row>
    <row r="411" spans="1:13" ht="18" customHeight="1">
      <c r="A411" s="3201" t="s">
        <v>1451</v>
      </c>
      <c r="B411" s="2519" t="s">
        <v>1207</v>
      </c>
      <c r="C411" s="2509" t="s">
        <v>1206</v>
      </c>
      <c r="D411" s="2512"/>
      <c r="E411" s="2508"/>
      <c r="F411" s="2514"/>
      <c r="G411" s="2512"/>
      <c r="H411" s="2509">
        <v>15</v>
      </c>
      <c r="I411" s="2508" t="s">
        <v>23</v>
      </c>
      <c r="J411" s="2508" t="s">
        <v>23</v>
      </c>
      <c r="K411" s="2535" t="s">
        <v>1397</v>
      </c>
      <c r="L411" s="2514"/>
      <c r="M411" s="2616"/>
    </row>
    <row r="412" spans="1:13" ht="18" customHeight="1">
      <c r="A412" s="3201" t="s">
        <v>1383</v>
      </c>
      <c r="B412" s="2511" t="s">
        <v>1213</v>
      </c>
      <c r="C412" s="2509" t="s">
        <v>1212</v>
      </c>
      <c r="D412" s="2512" t="s">
        <v>689</v>
      </c>
      <c r="E412" s="2595"/>
      <c r="F412" s="2514"/>
      <c r="G412" s="2512"/>
      <c r="H412" s="2509">
        <v>38</v>
      </c>
      <c r="I412" s="2508" t="s">
        <v>1384</v>
      </c>
      <c r="J412" s="2508" t="s">
        <v>1214</v>
      </c>
      <c r="K412" s="2508" t="s">
        <v>1825</v>
      </c>
      <c r="L412" s="2913"/>
      <c r="M412" s="2616"/>
    </row>
    <row r="413" spans="1:13" ht="18" customHeight="1">
      <c r="A413" s="3203" t="s">
        <v>1405</v>
      </c>
      <c r="B413" s="2526" t="s">
        <v>1216</v>
      </c>
      <c r="C413" s="2509" t="s">
        <v>1215</v>
      </c>
      <c r="D413" s="2512" t="s">
        <v>1380</v>
      </c>
      <c r="E413" s="2508" t="s">
        <v>81</v>
      </c>
      <c r="F413" s="2508"/>
      <c r="G413" s="2508"/>
      <c r="H413" s="2509">
        <v>40</v>
      </c>
      <c r="I413" s="2508" t="s">
        <v>1381</v>
      </c>
      <c r="J413" s="2508" t="s">
        <v>1217</v>
      </c>
      <c r="K413" s="2801"/>
      <c r="L413" s="2514"/>
      <c r="M413" s="2616"/>
    </row>
    <row r="414" spans="1:13" ht="18" customHeight="1">
      <c r="A414" s="3204" t="s">
        <v>1399</v>
      </c>
      <c r="B414" s="3236" t="s">
        <v>1219</v>
      </c>
      <c r="C414" s="3152" t="s">
        <v>1218</v>
      </c>
      <c r="D414" s="3237" t="s">
        <v>989</v>
      </c>
      <c r="E414" s="3153"/>
      <c r="F414" s="3154"/>
      <c r="G414" s="3155"/>
      <c r="H414" s="3238">
        <v>25</v>
      </c>
      <c r="I414" s="3153" t="s">
        <v>1536</v>
      </c>
      <c r="J414" s="3155" t="s">
        <v>331</v>
      </c>
      <c r="K414" s="3155" t="s">
        <v>1841</v>
      </c>
      <c r="L414" s="2514"/>
      <c r="M414" s="2616"/>
    </row>
    <row r="415" spans="1:13" ht="18" customHeight="1">
      <c r="A415" s="3204" t="s">
        <v>1399</v>
      </c>
      <c r="B415" s="2573" t="s">
        <v>1219</v>
      </c>
      <c r="C415" s="2509" t="s">
        <v>1218</v>
      </c>
      <c r="D415" s="2551" t="s">
        <v>287</v>
      </c>
      <c r="E415" s="2550"/>
      <c r="F415" s="2514"/>
      <c r="G415" s="2508"/>
      <c r="H415" s="2552">
        <v>25</v>
      </c>
      <c r="I415" s="2550" t="s">
        <v>1536</v>
      </c>
      <c r="J415" s="2508" t="s">
        <v>331</v>
      </c>
      <c r="K415" s="2508" t="s">
        <v>1842</v>
      </c>
      <c r="L415" s="2514"/>
      <c r="M415" s="2616"/>
    </row>
    <row r="416" spans="1:13" ht="18" customHeight="1">
      <c r="A416" s="3201" t="s">
        <v>1642</v>
      </c>
      <c r="B416" s="2528" t="s">
        <v>1843</v>
      </c>
      <c r="C416" s="2509" t="s">
        <v>1844</v>
      </c>
      <c r="D416" s="2508" t="s">
        <v>218</v>
      </c>
      <c r="E416" s="2512"/>
      <c r="F416" s="2553"/>
      <c r="G416" s="2512"/>
      <c r="H416" s="2509">
        <v>50</v>
      </c>
      <c r="I416" s="2508" t="s">
        <v>1458</v>
      </c>
      <c r="J416" s="2508" t="s">
        <v>121</v>
      </c>
      <c r="K416" s="2535" t="s">
        <v>1439</v>
      </c>
      <c r="L416" s="2514"/>
      <c r="M416" s="2616"/>
    </row>
    <row r="417" spans="1:13" ht="18" customHeight="1">
      <c r="A417" s="3201" t="s">
        <v>323</v>
      </c>
      <c r="B417" s="2528" t="s">
        <v>1223</v>
      </c>
      <c r="C417" s="2509" t="s">
        <v>1222</v>
      </c>
      <c r="D417" s="2512" t="s">
        <v>784</v>
      </c>
      <c r="E417" s="2512"/>
      <c r="F417" s="2553"/>
      <c r="G417" s="2512"/>
      <c r="H417" s="2509">
        <v>30</v>
      </c>
      <c r="I417" s="2508" t="s">
        <v>1466</v>
      </c>
      <c r="J417" s="2508" t="s">
        <v>1533</v>
      </c>
      <c r="K417" s="2807" t="s">
        <v>1845</v>
      </c>
      <c r="L417" s="2514"/>
      <c r="M417" s="2616"/>
    </row>
    <row r="418" spans="1:13" ht="18" customHeight="1">
      <c r="A418" s="3201" t="s">
        <v>1404</v>
      </c>
      <c r="B418" s="2518" t="s">
        <v>1229</v>
      </c>
      <c r="C418" s="2509" t="s">
        <v>1228</v>
      </c>
      <c r="D418" s="2512" t="s">
        <v>1299</v>
      </c>
      <c r="E418" s="2514"/>
      <c r="F418" s="2512" t="s">
        <v>1392</v>
      </c>
      <c r="G418" s="2512"/>
      <c r="H418" s="2509">
        <v>20</v>
      </c>
      <c r="I418" s="2508" t="s">
        <v>1422</v>
      </c>
      <c r="J418" s="2508" t="s">
        <v>53</v>
      </c>
      <c r="K418" s="2508"/>
      <c r="L418" s="2514"/>
      <c r="M418" s="2616"/>
    </row>
    <row r="419" spans="1:13" ht="18" customHeight="1">
      <c r="A419" s="3204" t="s">
        <v>1408</v>
      </c>
      <c r="B419" s="2539" t="s">
        <v>1846</v>
      </c>
      <c r="C419" s="2521" t="s">
        <v>1230</v>
      </c>
      <c r="D419" s="3665" t="s">
        <v>956</v>
      </c>
      <c r="E419" s="3666" t="s">
        <v>158</v>
      </c>
      <c r="F419" s="3665" t="s">
        <v>1392</v>
      </c>
      <c r="G419" s="3665"/>
      <c r="H419" s="3667" t="s">
        <v>1847</v>
      </c>
      <c r="I419" s="3666" t="s">
        <v>1417</v>
      </c>
      <c r="J419" s="3666" t="s">
        <v>657</v>
      </c>
      <c r="K419" s="2585" t="s">
        <v>1848</v>
      </c>
      <c r="L419" s="2514"/>
      <c r="M419" s="2616"/>
    </row>
    <row r="420" spans="1:13" ht="18" customHeight="1">
      <c r="A420" s="3204" t="s">
        <v>1411</v>
      </c>
      <c r="B420" s="2539" t="s">
        <v>1849</v>
      </c>
      <c r="C420" s="2521" t="s">
        <v>1230</v>
      </c>
      <c r="D420" s="2523" t="s">
        <v>414</v>
      </c>
      <c r="E420" s="2522" t="s">
        <v>158</v>
      </c>
      <c r="F420" s="2523" t="s">
        <v>1392</v>
      </c>
      <c r="G420" s="2523"/>
      <c r="H420" s="2521" t="s">
        <v>1847</v>
      </c>
      <c r="I420" s="2522" t="s">
        <v>1417</v>
      </c>
      <c r="J420" s="2522" t="s">
        <v>657</v>
      </c>
      <c r="K420" s="2585" t="s">
        <v>1850</v>
      </c>
      <c r="L420" s="2514"/>
      <c r="M420" s="2616"/>
    </row>
    <row r="421" spans="1:13" ht="18" customHeight="1">
      <c r="A421" s="3201" t="s">
        <v>1396</v>
      </c>
      <c r="B421" s="2519" t="s">
        <v>1233</v>
      </c>
      <c r="C421" s="2509" t="s">
        <v>1232</v>
      </c>
      <c r="D421" s="2512"/>
      <c r="E421" s="2508"/>
      <c r="F421" s="2512"/>
      <c r="G421" s="2512"/>
      <c r="H421" s="2509">
        <v>25</v>
      </c>
      <c r="I421" s="2508" t="s">
        <v>108</v>
      </c>
      <c r="J421" s="2508" t="s">
        <v>108</v>
      </c>
      <c r="K421" s="2801" t="s">
        <v>1730</v>
      </c>
      <c r="L421" s="2514"/>
      <c r="M421" s="2616"/>
    </row>
    <row r="422" spans="1:13" ht="18" customHeight="1">
      <c r="A422" s="3203" t="s">
        <v>1405</v>
      </c>
      <c r="B422" s="2526" t="s">
        <v>1235</v>
      </c>
      <c r="C422" s="2509" t="s">
        <v>1234</v>
      </c>
      <c r="D422" s="2512" t="s">
        <v>1380</v>
      </c>
      <c r="E422" s="2508" t="s">
        <v>81</v>
      </c>
      <c r="F422" s="2508"/>
      <c r="G422" s="2508"/>
      <c r="H422" s="2509">
        <v>37</v>
      </c>
      <c r="I422" s="2508" t="s">
        <v>1473</v>
      </c>
      <c r="J422" s="2508" t="s">
        <v>170</v>
      </c>
      <c r="K422" s="2508"/>
      <c r="L422" s="2514"/>
      <c r="M422" s="2616"/>
    </row>
    <row r="423" spans="1:13" ht="18" customHeight="1">
      <c r="A423" s="3204" t="s">
        <v>1408</v>
      </c>
      <c r="B423" s="2518" t="s">
        <v>1409</v>
      </c>
      <c r="C423" s="2509" t="s">
        <v>1851</v>
      </c>
      <c r="D423" s="2512"/>
      <c r="E423" s="2508"/>
      <c r="F423" s="2512"/>
      <c r="G423" s="2512"/>
      <c r="H423" s="2509">
        <v>42</v>
      </c>
      <c r="I423" s="2508" t="s">
        <v>1417</v>
      </c>
      <c r="J423" s="2508" t="s">
        <v>59</v>
      </c>
      <c r="K423" s="2508"/>
      <c r="L423" s="2514"/>
      <c r="M423" s="2616"/>
    </row>
    <row r="424" spans="1:13" ht="18" customHeight="1">
      <c r="A424" s="3201" t="s">
        <v>1383</v>
      </c>
      <c r="B424" s="2511" t="s">
        <v>1237</v>
      </c>
      <c r="C424" s="2509" t="s">
        <v>1236</v>
      </c>
      <c r="D424" s="2512"/>
      <c r="E424" s="2514"/>
      <c r="F424" s="2512"/>
      <c r="G424" s="2512"/>
      <c r="H424" s="2509">
        <v>28</v>
      </c>
      <c r="I424" s="2508" t="s">
        <v>1384</v>
      </c>
      <c r="J424" s="2508" t="s">
        <v>1214</v>
      </c>
      <c r="K424" s="2508" t="s">
        <v>1852</v>
      </c>
      <c r="L424" s="2514"/>
      <c r="M424" s="2616"/>
    </row>
    <row r="425" spans="1:13">
      <c r="A425" s="3204" t="s">
        <v>1408</v>
      </c>
      <c r="B425" s="2518" t="s">
        <v>1245</v>
      </c>
      <c r="C425" s="2509" t="s">
        <v>1244</v>
      </c>
      <c r="D425" s="3181" t="s">
        <v>1409</v>
      </c>
      <c r="E425" s="3387"/>
      <c r="F425" s="3181" t="s">
        <v>1392</v>
      </c>
      <c r="G425" s="3181"/>
      <c r="H425" s="3180">
        <v>30</v>
      </c>
      <c r="I425" s="3182" t="s">
        <v>1417</v>
      </c>
      <c r="J425" s="3182" t="s">
        <v>102</v>
      </c>
      <c r="K425" s="2801" t="s">
        <v>1853</v>
      </c>
      <c r="L425" s="2514"/>
      <c r="M425" s="2616"/>
    </row>
    <row r="426" spans="1:13">
      <c r="A426" s="3204" t="s">
        <v>1411</v>
      </c>
      <c r="B426" s="2518" t="s">
        <v>1245</v>
      </c>
      <c r="C426" s="2509" t="s">
        <v>1244</v>
      </c>
      <c r="D426" s="2512" t="s">
        <v>414</v>
      </c>
      <c r="E426" s="2514"/>
      <c r="F426" s="2512" t="s">
        <v>1392</v>
      </c>
      <c r="G426" s="2512"/>
      <c r="H426" s="2509">
        <v>30</v>
      </c>
      <c r="I426" s="2508" t="s">
        <v>1417</v>
      </c>
      <c r="J426" s="2508" t="s">
        <v>102</v>
      </c>
      <c r="K426" s="2801" t="s">
        <v>1854</v>
      </c>
      <c r="L426" s="2514"/>
      <c r="M426" s="2616"/>
    </row>
    <row r="427" spans="1:13" ht="18" customHeight="1">
      <c r="A427" s="3203" t="s">
        <v>1405</v>
      </c>
      <c r="B427" s="2526" t="s">
        <v>1247</v>
      </c>
      <c r="C427" s="2509" t="s">
        <v>1246</v>
      </c>
      <c r="D427" s="2512" t="s">
        <v>1380</v>
      </c>
      <c r="E427" s="2508" t="s">
        <v>81</v>
      </c>
      <c r="F427" s="2508"/>
      <c r="G427" s="2508"/>
      <c r="H427" s="2509">
        <v>36</v>
      </c>
      <c r="I427" s="2508" t="s">
        <v>1473</v>
      </c>
      <c r="J427" s="2508" t="s">
        <v>170</v>
      </c>
      <c r="K427" s="2508"/>
      <c r="L427" s="2816"/>
      <c r="M427" s="2616"/>
    </row>
    <row r="428" spans="1:13" ht="18" customHeight="1">
      <c r="A428" s="3201" t="s">
        <v>1383</v>
      </c>
      <c r="B428" s="2511" t="s">
        <v>1251</v>
      </c>
      <c r="C428" s="2509" t="s">
        <v>1250</v>
      </c>
      <c r="D428" s="2512" t="s">
        <v>689</v>
      </c>
      <c r="E428" s="2514"/>
      <c r="F428" s="2512"/>
      <c r="G428" s="2512"/>
      <c r="H428" s="2509">
        <v>35</v>
      </c>
      <c r="I428" s="2536" t="s">
        <v>1384</v>
      </c>
      <c r="J428" s="2508" t="s">
        <v>85</v>
      </c>
      <c r="K428" s="2535" t="s">
        <v>1855</v>
      </c>
      <c r="L428" s="2514"/>
      <c r="M428" s="2616"/>
    </row>
    <row r="429" spans="1:13" ht="18" customHeight="1">
      <c r="A429" s="3203" t="s">
        <v>1440</v>
      </c>
      <c r="B429" s="2511" t="s">
        <v>1856</v>
      </c>
      <c r="C429" s="2509" t="s">
        <v>1260</v>
      </c>
      <c r="D429" s="2512" t="s">
        <v>1380</v>
      </c>
      <c r="E429" s="2514" t="s">
        <v>466</v>
      </c>
      <c r="F429" s="2512"/>
      <c r="G429" s="2512"/>
      <c r="H429" s="2509"/>
      <c r="I429" s="2536" t="s">
        <v>1381</v>
      </c>
      <c r="J429" s="2508" t="s">
        <v>472</v>
      </c>
      <c r="K429" s="2508"/>
      <c r="L429" s="2514"/>
      <c r="M429" s="2616"/>
    </row>
    <row r="430" spans="1:13" ht="18" customHeight="1">
      <c r="A430" s="3203" t="s">
        <v>1616</v>
      </c>
      <c r="B430" s="2511" t="s">
        <v>1856</v>
      </c>
      <c r="C430" s="2509" t="s">
        <v>1260</v>
      </c>
      <c r="D430" s="2512" t="s">
        <v>1380</v>
      </c>
      <c r="E430" s="2514" t="s">
        <v>466</v>
      </c>
      <c r="F430" s="2512"/>
      <c r="G430" s="2512"/>
      <c r="H430" s="2509"/>
      <c r="I430" s="2536" t="s">
        <v>1381</v>
      </c>
      <c r="J430" s="2508" t="s">
        <v>472</v>
      </c>
      <c r="K430" s="2508"/>
      <c r="L430" s="2514"/>
      <c r="M430" s="2616"/>
    </row>
    <row r="431" spans="1:13" ht="21" customHeight="1">
      <c r="A431" s="3204" t="s">
        <v>1408</v>
      </c>
      <c r="B431" s="2518" t="s">
        <v>1267</v>
      </c>
      <c r="C431" s="2509" t="s">
        <v>1266</v>
      </c>
      <c r="D431" s="2512" t="s">
        <v>1409</v>
      </c>
      <c r="E431" s="2514"/>
      <c r="F431" s="2512" t="s">
        <v>1392</v>
      </c>
      <c r="G431" s="2512"/>
      <c r="H431" s="2509">
        <v>27</v>
      </c>
      <c r="I431" s="2508" t="s">
        <v>1417</v>
      </c>
      <c r="J431" s="2508" t="s">
        <v>59</v>
      </c>
      <c r="K431" s="2508"/>
      <c r="L431" s="2514"/>
      <c r="M431" s="2616"/>
    </row>
    <row r="432" spans="1:13" ht="18" customHeight="1">
      <c r="A432" s="3201" t="s">
        <v>1430</v>
      </c>
      <c r="B432" s="2518" t="s">
        <v>1269</v>
      </c>
      <c r="C432" s="2509" t="s">
        <v>1268</v>
      </c>
      <c r="D432" s="2512"/>
      <c r="E432" s="2514"/>
      <c r="F432" s="2512" t="s">
        <v>1392</v>
      </c>
      <c r="G432" s="2512"/>
      <c r="H432" s="2509">
        <v>38</v>
      </c>
      <c r="I432" s="2508" t="s">
        <v>1429</v>
      </c>
      <c r="J432" s="2508" t="s">
        <v>72</v>
      </c>
      <c r="K432" s="2535" t="s">
        <v>1812</v>
      </c>
      <c r="L432" s="2514"/>
      <c r="M432" s="2616"/>
    </row>
    <row r="433" spans="1:13" ht="18" customHeight="1">
      <c r="A433" s="3201" t="s">
        <v>1404</v>
      </c>
      <c r="B433" s="2526" t="s">
        <v>1857</v>
      </c>
      <c r="C433" s="2509" t="s">
        <v>1270</v>
      </c>
      <c r="D433" s="2514" t="s">
        <v>414</v>
      </c>
      <c r="E433" s="2508"/>
      <c r="F433" s="2508"/>
      <c r="G433" s="2508"/>
      <c r="H433" s="2509">
        <v>33</v>
      </c>
      <c r="I433" s="2508" t="s">
        <v>1402</v>
      </c>
      <c r="J433" s="2508" t="s">
        <v>1480</v>
      </c>
      <c r="K433" s="2508" t="s">
        <v>1447</v>
      </c>
      <c r="L433" s="2514"/>
      <c r="M433" s="2616"/>
    </row>
    <row r="434" spans="1:13" ht="18" customHeight="1">
      <c r="A434" s="3201" t="s">
        <v>1404</v>
      </c>
      <c r="B434" s="2526" t="s">
        <v>1279</v>
      </c>
      <c r="C434" s="2509" t="s">
        <v>1278</v>
      </c>
      <c r="D434" s="2514" t="s">
        <v>414</v>
      </c>
      <c r="E434" s="2508"/>
      <c r="F434" s="2508"/>
      <c r="G434" s="2508"/>
      <c r="H434" s="2509">
        <v>33</v>
      </c>
      <c r="I434" s="2508" t="s">
        <v>1402</v>
      </c>
      <c r="J434" s="2508" t="s">
        <v>1280</v>
      </c>
      <c r="K434" s="2508" t="s">
        <v>1858</v>
      </c>
      <c r="L434" s="2514"/>
      <c r="M434" s="2616"/>
    </row>
    <row r="435" spans="1:13" ht="27">
      <c r="A435" s="3201" t="s">
        <v>1468</v>
      </c>
      <c r="B435" s="2518" t="s">
        <v>1284</v>
      </c>
      <c r="C435" s="2509" t="s">
        <v>1283</v>
      </c>
      <c r="D435" s="2512" t="s">
        <v>287</v>
      </c>
      <c r="E435" s="2514"/>
      <c r="F435" s="2512"/>
      <c r="G435" s="2512"/>
      <c r="H435" s="2509">
        <v>12</v>
      </c>
      <c r="I435" s="2508" t="s">
        <v>270</v>
      </c>
      <c r="J435" s="2508" t="s">
        <v>270</v>
      </c>
      <c r="K435" s="2508" t="s">
        <v>1515</v>
      </c>
      <c r="L435" s="2514"/>
      <c r="M435" s="2616"/>
    </row>
    <row r="436" spans="1:13" ht="18" customHeight="1">
      <c r="A436" s="3203" t="s">
        <v>1405</v>
      </c>
      <c r="B436" s="2526" t="s">
        <v>1859</v>
      </c>
      <c r="C436" s="2509" t="s">
        <v>1860</v>
      </c>
      <c r="D436" s="2512" t="s">
        <v>1380</v>
      </c>
      <c r="E436" s="2508" t="s">
        <v>81</v>
      </c>
      <c r="F436" s="2508"/>
      <c r="G436" s="2508"/>
      <c r="H436" s="2509">
        <v>36</v>
      </c>
      <c r="I436" s="2508" t="s">
        <v>1381</v>
      </c>
      <c r="J436" s="2508" t="s">
        <v>472</v>
      </c>
      <c r="K436" s="2508"/>
      <c r="L436" s="2514"/>
      <c r="M436" s="2616"/>
    </row>
    <row r="437" spans="1:13" ht="18" customHeight="1">
      <c r="A437" s="3201" t="s">
        <v>1387</v>
      </c>
      <c r="B437" s="2526" t="s">
        <v>1290</v>
      </c>
      <c r="C437" s="2509" t="s">
        <v>1289</v>
      </c>
      <c r="D437" s="2510" t="s">
        <v>1406</v>
      </c>
      <c r="E437" s="2514"/>
      <c r="F437" s="2512"/>
      <c r="G437" s="2512"/>
      <c r="H437" s="2509">
        <v>22</v>
      </c>
      <c r="I437" s="2508" t="s">
        <v>1388</v>
      </c>
      <c r="J437" s="2508" t="s">
        <v>11</v>
      </c>
      <c r="K437" s="2508" t="s">
        <v>1861</v>
      </c>
      <c r="L437" s="2514"/>
      <c r="M437" s="2616"/>
    </row>
    <row r="438" spans="1:13" ht="18" customHeight="1">
      <c r="A438" s="3201" t="s">
        <v>1387</v>
      </c>
      <c r="B438" s="2526" t="s">
        <v>1292</v>
      </c>
      <c r="C438" s="2509" t="s">
        <v>1291</v>
      </c>
      <c r="D438" s="2512"/>
      <c r="E438" s="2515"/>
      <c r="F438" s="2512"/>
      <c r="G438" s="2512"/>
      <c r="H438" s="2509">
        <v>18</v>
      </c>
      <c r="I438" s="2508" t="s">
        <v>1388</v>
      </c>
      <c r="J438" s="2508" t="s">
        <v>1293</v>
      </c>
      <c r="K438" s="2508" t="s">
        <v>1862</v>
      </c>
      <c r="L438" s="2514"/>
      <c r="M438" s="2616"/>
    </row>
    <row r="439" spans="1:13" ht="18" customHeight="1">
      <c r="A439" s="3201" t="s">
        <v>1489</v>
      </c>
      <c r="B439" s="2525" t="s">
        <v>1297</v>
      </c>
      <c r="C439" s="2509" t="s">
        <v>1296</v>
      </c>
      <c r="D439" s="2512" t="s">
        <v>211</v>
      </c>
      <c r="E439" s="2514"/>
      <c r="F439" s="2512"/>
      <c r="G439" s="2512"/>
      <c r="H439" s="2509">
        <v>60</v>
      </c>
      <c r="I439" s="2508" t="s">
        <v>1490</v>
      </c>
      <c r="J439" s="2508" t="s">
        <v>113</v>
      </c>
      <c r="K439" s="2801" t="s">
        <v>1863</v>
      </c>
      <c r="L439" s="2514"/>
      <c r="M439" s="2616"/>
    </row>
    <row r="440" spans="1:13" ht="18" customHeight="1">
      <c r="A440" s="3201" t="s">
        <v>1404</v>
      </c>
      <c r="B440" s="2518" t="s">
        <v>1299</v>
      </c>
      <c r="C440" s="2509" t="s">
        <v>1298</v>
      </c>
      <c r="D440" s="2512"/>
      <c r="E440" s="2508" t="s">
        <v>1392</v>
      </c>
      <c r="F440" s="2512" t="s">
        <v>1392</v>
      </c>
      <c r="G440" s="2512"/>
      <c r="H440" s="2509">
        <v>22</v>
      </c>
      <c r="I440" s="2508" t="s">
        <v>1460</v>
      </c>
      <c r="J440" s="2508" t="s">
        <v>53</v>
      </c>
      <c r="K440" s="2508" t="s">
        <v>1864</v>
      </c>
      <c r="L440" s="2514"/>
      <c r="M440" s="2616"/>
    </row>
    <row r="441" spans="1:13" ht="18" customHeight="1">
      <c r="A441" s="3408" t="s">
        <v>1435</v>
      </c>
      <c r="B441" s="2526" t="s">
        <v>1301</v>
      </c>
      <c r="C441" s="2509" t="s">
        <v>1300</v>
      </c>
      <c r="D441" s="2516" t="s">
        <v>218</v>
      </c>
      <c r="E441" s="2508"/>
      <c r="F441" s="2508"/>
      <c r="G441" s="2508"/>
      <c r="H441" s="2509">
        <v>52</v>
      </c>
      <c r="I441" s="2508" t="s">
        <v>1438</v>
      </c>
      <c r="J441" s="2508" t="s">
        <v>91</v>
      </c>
      <c r="K441" s="2535" t="s">
        <v>1439</v>
      </c>
      <c r="L441" s="2514"/>
      <c r="M441" s="2616"/>
    </row>
    <row r="442" spans="1:13" ht="18" customHeight="1">
      <c r="A442" s="3201" t="s">
        <v>1793</v>
      </c>
      <c r="B442" s="3410" t="s">
        <v>1303</v>
      </c>
      <c r="C442" s="2601" t="s">
        <v>1302</v>
      </c>
      <c r="D442" s="2512" t="s">
        <v>218</v>
      </c>
      <c r="E442" s="2514"/>
      <c r="F442" s="2512"/>
      <c r="G442" s="2512"/>
      <c r="H442" s="2509">
        <v>25</v>
      </c>
      <c r="I442" s="2508" t="s">
        <v>460</v>
      </c>
      <c r="J442" s="2508" t="s">
        <v>460</v>
      </c>
      <c r="K442" s="2801" t="s">
        <v>1865</v>
      </c>
      <c r="L442" s="2514"/>
      <c r="M442" s="2616"/>
    </row>
    <row r="443" spans="1:13" ht="18" customHeight="1">
      <c r="A443" s="3201" t="s">
        <v>1571</v>
      </c>
      <c r="B443" s="2518" t="s">
        <v>1303</v>
      </c>
      <c r="C443" s="2509" t="s">
        <v>1302</v>
      </c>
      <c r="D443" s="2512" t="s">
        <v>218</v>
      </c>
      <c r="E443" s="2514"/>
      <c r="F443" s="2512"/>
      <c r="G443" s="2512"/>
      <c r="H443" s="2509">
        <v>25</v>
      </c>
      <c r="I443" s="2508" t="s">
        <v>460</v>
      </c>
      <c r="J443" s="2508" t="s">
        <v>460</v>
      </c>
      <c r="K443" s="2801" t="s">
        <v>1865</v>
      </c>
      <c r="L443" s="2514"/>
      <c r="M443" s="2616"/>
    </row>
    <row r="444" spans="1:13">
      <c r="A444" s="3204" t="s">
        <v>1408</v>
      </c>
      <c r="B444" s="2518" t="s">
        <v>1305</v>
      </c>
      <c r="C444" s="2509" t="s">
        <v>1304</v>
      </c>
      <c r="D444" s="2512" t="s">
        <v>1409</v>
      </c>
      <c r="E444" s="2514"/>
      <c r="F444" s="2512" t="s">
        <v>1392</v>
      </c>
      <c r="G444" s="2512"/>
      <c r="H444" s="2509">
        <v>27</v>
      </c>
      <c r="I444" s="2508" t="s">
        <v>1465</v>
      </c>
      <c r="J444" s="2508" t="s">
        <v>214</v>
      </c>
      <c r="K444" s="2508"/>
      <c r="L444" s="2514"/>
      <c r="M444" s="2616"/>
    </row>
    <row r="445" spans="1:13">
      <c r="A445" s="3201" t="s">
        <v>1404</v>
      </c>
      <c r="B445" s="2526" t="s">
        <v>1309</v>
      </c>
      <c r="C445" s="2509" t="s">
        <v>1308</v>
      </c>
      <c r="D445" s="3181" t="s">
        <v>414</v>
      </c>
      <c r="E445" s="3182" t="s">
        <v>1392</v>
      </c>
      <c r="F445" s="3182"/>
      <c r="G445" s="3182"/>
      <c r="H445" s="3180">
        <v>30</v>
      </c>
      <c r="I445" s="3182" t="s">
        <v>1429</v>
      </c>
      <c r="J445" s="3182" t="s">
        <v>72</v>
      </c>
      <c r="K445" s="2508" t="s">
        <v>1810</v>
      </c>
      <c r="L445" s="2514"/>
      <c r="M445" s="2616"/>
    </row>
    <row r="446" spans="1:13" ht="18" customHeight="1">
      <c r="A446" s="3201" t="s">
        <v>1430</v>
      </c>
      <c r="B446" s="3345" t="s">
        <v>1309</v>
      </c>
      <c r="C446" s="3346" t="s">
        <v>1308</v>
      </c>
      <c r="D446" s="3347" t="s">
        <v>1269</v>
      </c>
      <c r="E446" s="3348" t="s">
        <v>1392</v>
      </c>
      <c r="F446" s="3348"/>
      <c r="G446" s="3348"/>
      <c r="H446" s="3346">
        <v>43</v>
      </c>
      <c r="I446" s="3348" t="s">
        <v>1429</v>
      </c>
      <c r="J446" s="3348" t="s">
        <v>72</v>
      </c>
      <c r="K446" s="3348" t="s">
        <v>1811</v>
      </c>
      <c r="L446" s="3103"/>
      <c r="M446" s="2616"/>
    </row>
    <row r="447" spans="1:13">
      <c r="A447" s="3201" t="s">
        <v>1713</v>
      </c>
      <c r="B447" s="2528" t="s">
        <v>1311</v>
      </c>
      <c r="C447" s="2567" t="s">
        <v>1310</v>
      </c>
      <c r="D447" s="2569" t="s">
        <v>218</v>
      </c>
      <c r="E447" s="2999" t="s">
        <v>380</v>
      </c>
      <c r="F447" s="3000"/>
      <c r="G447" s="2569"/>
      <c r="H447" s="2567">
        <v>55</v>
      </c>
      <c r="I447" s="2570" t="s">
        <v>64</v>
      </c>
      <c r="J447" s="2570" t="s">
        <v>64</v>
      </c>
      <c r="K447" s="2535" t="s">
        <v>1439</v>
      </c>
      <c r="L447" s="2514"/>
      <c r="M447" s="2616"/>
    </row>
    <row r="448" spans="1:13">
      <c r="A448" s="3203" t="s">
        <v>1405</v>
      </c>
      <c r="B448" s="2526" t="s">
        <v>1315</v>
      </c>
      <c r="C448" s="2509" t="s">
        <v>1314</v>
      </c>
      <c r="D448" s="2512" t="s">
        <v>1380</v>
      </c>
      <c r="E448" s="2508" t="s">
        <v>1171</v>
      </c>
      <c r="F448" s="2508" t="s">
        <v>1392</v>
      </c>
      <c r="G448" s="2508"/>
      <c r="H448" s="2509">
        <v>33</v>
      </c>
      <c r="I448" s="2508" t="s">
        <v>1422</v>
      </c>
      <c r="J448" s="2508" t="s">
        <v>53</v>
      </c>
      <c r="K448" s="2508" t="s">
        <v>1479</v>
      </c>
      <c r="L448" s="2514"/>
      <c r="M448" s="2616"/>
    </row>
    <row r="449" spans="1:13" ht="24" customHeight="1">
      <c r="A449" s="3845" t="s">
        <v>1390</v>
      </c>
      <c r="B449" s="2518" t="s">
        <v>1317</v>
      </c>
      <c r="C449" s="2509" t="s">
        <v>1316</v>
      </c>
      <c r="D449" s="2569" t="s">
        <v>218</v>
      </c>
      <c r="E449" s="2508"/>
      <c r="F449" s="2514"/>
      <c r="G449" s="2512"/>
      <c r="H449" s="2509">
        <v>58</v>
      </c>
      <c r="I449" s="2508" t="s">
        <v>1490</v>
      </c>
      <c r="J449" s="2508" t="s">
        <v>167</v>
      </c>
      <c r="K449" s="2508" t="s">
        <v>1866</v>
      </c>
      <c r="L449" s="2514"/>
      <c r="M449" s="2616"/>
    </row>
    <row r="450" spans="1:13">
      <c r="A450" s="3201" t="s">
        <v>1527</v>
      </c>
      <c r="B450" s="3174" t="s">
        <v>1317</v>
      </c>
      <c r="C450" s="3152" t="s">
        <v>1316</v>
      </c>
      <c r="D450" s="3155" t="s">
        <v>310</v>
      </c>
      <c r="E450" s="3155"/>
      <c r="F450" s="3154"/>
      <c r="G450" s="3175"/>
      <c r="H450" s="3152">
        <v>58</v>
      </c>
      <c r="I450" s="3155" t="s">
        <v>1490</v>
      </c>
      <c r="J450" s="3155" t="s">
        <v>167</v>
      </c>
      <c r="K450" s="2801" t="s">
        <v>1867</v>
      </c>
      <c r="L450" s="2514"/>
      <c r="M450" s="2616"/>
    </row>
    <row r="451" spans="1:13" ht="27">
      <c r="A451" s="3201" t="s">
        <v>1468</v>
      </c>
      <c r="B451" s="2526" t="s">
        <v>1868</v>
      </c>
      <c r="C451" s="2509" t="s">
        <v>1320</v>
      </c>
      <c r="D451" s="2512" t="s">
        <v>287</v>
      </c>
      <c r="E451" s="2508"/>
      <c r="F451" s="2512"/>
      <c r="G451" s="2514"/>
      <c r="H451" s="2509">
        <v>13</v>
      </c>
      <c r="I451" s="2508" t="s">
        <v>270</v>
      </c>
      <c r="J451" s="2508" t="s">
        <v>270</v>
      </c>
      <c r="K451" s="2508" t="s">
        <v>1550</v>
      </c>
      <c r="L451" s="2514"/>
      <c r="M451" s="2616"/>
    </row>
    <row r="452" spans="1:13">
      <c r="A452" s="3201" t="s">
        <v>1489</v>
      </c>
      <c r="B452" s="2528" t="s">
        <v>1323</v>
      </c>
      <c r="C452" s="2509" t="s">
        <v>1322</v>
      </c>
      <c r="D452" s="2512" t="s">
        <v>1127</v>
      </c>
      <c r="E452" s="2512" t="s">
        <v>1063</v>
      </c>
      <c r="F452" s="2508"/>
      <c r="G452" s="2512"/>
      <c r="H452" s="2509">
        <v>35</v>
      </c>
      <c r="I452" s="2508" t="s">
        <v>1490</v>
      </c>
      <c r="J452" s="2508" t="s">
        <v>167</v>
      </c>
      <c r="K452" s="2508" t="s">
        <v>1869</v>
      </c>
      <c r="L452" s="2514"/>
      <c r="M452" s="2616"/>
    </row>
    <row r="453" spans="1:13">
      <c r="A453" s="3204" t="s">
        <v>1408</v>
      </c>
      <c r="B453" s="2528" t="s">
        <v>1327</v>
      </c>
      <c r="C453" s="2509" t="s">
        <v>1326</v>
      </c>
      <c r="D453" s="3181" t="s">
        <v>956</v>
      </c>
      <c r="E453" s="3182"/>
      <c r="F453" s="3387"/>
      <c r="G453" s="3181"/>
      <c r="H453" s="3180"/>
      <c r="I453" s="3185" t="s">
        <v>1417</v>
      </c>
      <c r="J453" s="3182" t="s">
        <v>102</v>
      </c>
      <c r="K453" s="2508" t="s">
        <v>1434</v>
      </c>
      <c r="L453" s="2514"/>
      <c r="M453" s="2616"/>
    </row>
    <row r="454" spans="1:13">
      <c r="A454" s="3201" t="s">
        <v>1404</v>
      </c>
      <c r="B454" s="2528" t="s">
        <v>1327</v>
      </c>
      <c r="C454" s="2509" t="s">
        <v>1326</v>
      </c>
      <c r="D454" s="3181" t="s">
        <v>1299</v>
      </c>
      <c r="E454" s="3181" t="s">
        <v>956</v>
      </c>
      <c r="F454" s="3387"/>
      <c r="G454" s="3181"/>
      <c r="H454" s="3180"/>
      <c r="I454" s="3185" t="s">
        <v>1417</v>
      </c>
      <c r="J454" s="3182" t="s">
        <v>102</v>
      </c>
      <c r="K454" s="2508" t="s">
        <v>1639</v>
      </c>
      <c r="L454" s="2514"/>
      <c r="M454" s="2616"/>
    </row>
    <row r="455" spans="1:13">
      <c r="A455" s="3204" t="s">
        <v>1411</v>
      </c>
      <c r="B455" s="2528" t="s">
        <v>1327</v>
      </c>
      <c r="C455" s="2509" t="s">
        <v>1326</v>
      </c>
      <c r="D455" s="2512" t="s">
        <v>414</v>
      </c>
      <c r="E455" s="2512" t="s">
        <v>956</v>
      </c>
      <c r="F455" s="2514"/>
      <c r="G455" s="2512"/>
      <c r="H455" s="2509">
        <v>50</v>
      </c>
      <c r="I455" s="2598" t="s">
        <v>1417</v>
      </c>
      <c r="J455" s="2508" t="s">
        <v>102</v>
      </c>
      <c r="K455" s="2508" t="s">
        <v>1870</v>
      </c>
      <c r="L455" s="2514"/>
      <c r="M455" s="2616"/>
    </row>
    <row r="456" spans="1:13">
      <c r="A456" s="3201" t="s">
        <v>1383</v>
      </c>
      <c r="B456" s="2573" t="s">
        <v>1334</v>
      </c>
      <c r="C456" s="2509" t="s">
        <v>1333</v>
      </c>
      <c r="D456" s="2517" t="s">
        <v>689</v>
      </c>
      <c r="E456" s="2550"/>
      <c r="F456" s="2514"/>
      <c r="G456" s="2508"/>
      <c r="H456" s="2552">
        <v>35</v>
      </c>
      <c r="I456" s="2550" t="s">
        <v>245</v>
      </c>
      <c r="J456" s="2508" t="s">
        <v>1335</v>
      </c>
      <c r="K456" s="2535" t="s">
        <v>1871</v>
      </c>
      <c r="L456" s="2514"/>
      <c r="M456" s="2616"/>
    </row>
    <row r="457" spans="1:13">
      <c r="A457" s="3201" t="s">
        <v>1451</v>
      </c>
      <c r="B457" s="3409" t="s">
        <v>1337</v>
      </c>
      <c r="C457" s="3346" t="s">
        <v>1336</v>
      </c>
      <c r="D457" s="3347"/>
      <c r="E457" s="3348"/>
      <c r="F457" s="3347"/>
      <c r="G457" s="3347"/>
      <c r="H457" s="3346">
        <v>22</v>
      </c>
      <c r="I457" s="3348" t="s">
        <v>108</v>
      </c>
      <c r="J457" s="3348" t="s">
        <v>108</v>
      </c>
      <c r="K457" s="3348" t="s">
        <v>1452</v>
      </c>
      <c r="L457" s="3103"/>
      <c r="M457" s="2616"/>
    </row>
    <row r="458" spans="1:13">
      <c r="A458" s="3203" t="s">
        <v>1379</v>
      </c>
      <c r="B458" s="2526" t="s">
        <v>1872</v>
      </c>
      <c r="C458" s="2509" t="s">
        <v>1873</v>
      </c>
      <c r="D458" s="2512" t="s">
        <v>1380</v>
      </c>
      <c r="E458" s="2508" t="s">
        <v>1392</v>
      </c>
      <c r="F458" s="2508"/>
      <c r="G458" s="2508"/>
      <c r="H458" s="2509">
        <v>39</v>
      </c>
      <c r="I458" s="2508" t="s">
        <v>1441</v>
      </c>
      <c r="J458" s="2508" t="s">
        <v>82</v>
      </c>
      <c r="K458" s="2508" t="s">
        <v>1382</v>
      </c>
      <c r="L458" s="2514"/>
      <c r="M458" s="2616"/>
    </row>
    <row r="459" spans="1:13" ht="18" customHeight="1">
      <c r="A459" s="3201" t="s">
        <v>1527</v>
      </c>
      <c r="B459" s="2519" t="s">
        <v>1874</v>
      </c>
      <c r="C459" s="2509" t="s">
        <v>1875</v>
      </c>
      <c r="D459" s="2512"/>
      <c r="E459" s="2508"/>
      <c r="F459" s="2512"/>
      <c r="G459" s="2512"/>
      <c r="H459" s="2509">
        <v>48</v>
      </c>
      <c r="I459" s="2508" t="s">
        <v>1458</v>
      </c>
      <c r="J459" s="2508" t="s">
        <v>121</v>
      </c>
      <c r="K459" s="2535" t="s">
        <v>1439</v>
      </c>
      <c r="L459" s="2514"/>
      <c r="M459" s="2616"/>
    </row>
    <row r="460" spans="1:13" ht="18" customHeight="1">
      <c r="A460" s="3204" t="s">
        <v>1408</v>
      </c>
      <c r="B460" s="2526" t="s">
        <v>1876</v>
      </c>
      <c r="C460" s="2509" t="s">
        <v>1877</v>
      </c>
      <c r="D460" s="2512"/>
      <c r="E460" s="2508"/>
      <c r="F460" s="2508"/>
      <c r="G460" s="2508"/>
      <c r="H460" s="2509">
        <v>38</v>
      </c>
      <c r="I460" s="2508" t="s">
        <v>1417</v>
      </c>
      <c r="J460" s="2508" t="s">
        <v>59</v>
      </c>
      <c r="K460" s="2508" t="s">
        <v>1878</v>
      </c>
      <c r="L460" s="2514"/>
      <c r="M460" s="2616"/>
    </row>
    <row r="461" spans="1:13" ht="18" customHeight="1">
      <c r="A461" s="3201" t="s">
        <v>323</v>
      </c>
      <c r="B461" s="2526" t="s">
        <v>1358</v>
      </c>
      <c r="C461" s="2509" t="s">
        <v>1357</v>
      </c>
      <c r="D461" s="2512" t="s">
        <v>784</v>
      </c>
      <c r="E461" s="2508"/>
      <c r="F461" s="2508"/>
      <c r="G461" s="2508"/>
      <c r="H461" s="2509">
        <v>30</v>
      </c>
      <c r="I461" s="2508" t="s">
        <v>1466</v>
      </c>
      <c r="J461" s="2508" t="s">
        <v>1533</v>
      </c>
      <c r="K461" s="2814" t="s">
        <v>1879</v>
      </c>
      <c r="L461" s="2514"/>
      <c r="M461" s="2616"/>
    </row>
    <row r="462" spans="1:13" ht="18" customHeight="1">
      <c r="A462" s="3201" t="s">
        <v>1489</v>
      </c>
      <c r="B462" s="2518" t="s">
        <v>1360</v>
      </c>
      <c r="C462" s="2509" t="s">
        <v>1359</v>
      </c>
      <c r="D462" s="2600" t="s">
        <v>790</v>
      </c>
      <c r="E462" s="2508"/>
      <c r="F462" s="2512"/>
      <c r="G462" s="2512"/>
      <c r="H462" s="2509">
        <v>40</v>
      </c>
      <c r="I462" s="2508" t="s">
        <v>1490</v>
      </c>
      <c r="J462" s="2508" t="s">
        <v>113</v>
      </c>
      <c r="K462" s="2806" t="s">
        <v>1880</v>
      </c>
      <c r="L462" s="2514"/>
      <c r="M462" s="2616"/>
    </row>
    <row r="463" spans="1:13" ht="18" customHeight="1">
      <c r="A463" s="3472" t="s">
        <v>1405</v>
      </c>
      <c r="B463" s="3345" t="s">
        <v>1362</v>
      </c>
      <c r="C463" s="3346" t="s">
        <v>1361</v>
      </c>
      <c r="D463" s="3347" t="s">
        <v>1380</v>
      </c>
      <c r="E463" s="3348" t="s">
        <v>81</v>
      </c>
      <c r="F463" s="3348"/>
      <c r="G463" s="3348"/>
      <c r="H463" s="3346">
        <v>36</v>
      </c>
      <c r="I463" s="3348" t="s">
        <v>1441</v>
      </c>
      <c r="J463" s="3348" t="s">
        <v>82</v>
      </c>
      <c r="K463" s="3348"/>
      <c r="L463" s="3103"/>
      <c r="M463" s="2616"/>
    </row>
    <row r="464" spans="1:13" ht="24" customHeight="1">
      <c r="A464" s="3845" t="s">
        <v>1390</v>
      </c>
      <c r="B464" s="3708" t="s">
        <v>538</v>
      </c>
      <c r="C464" s="3709" t="s">
        <v>537</v>
      </c>
      <c r="D464" s="3710" t="s">
        <v>218</v>
      </c>
      <c r="E464" s="3711"/>
      <c r="F464" s="3711"/>
      <c r="G464" s="3711"/>
      <c r="H464" s="3712"/>
      <c r="I464" s="3711" t="s">
        <v>1490</v>
      </c>
      <c r="J464" s="3711" t="s">
        <v>167</v>
      </c>
      <c r="K464" s="2508" t="s">
        <v>1881</v>
      </c>
      <c r="L464" s="2514"/>
      <c r="M464" s="2616"/>
    </row>
    <row r="465" spans="1:12" ht="15">
      <c r="A465" s="3718" t="s">
        <v>1882</v>
      </c>
      <c r="B465" s="3700" t="s">
        <v>684</v>
      </c>
      <c r="C465" s="3700" t="s">
        <v>683</v>
      </c>
      <c r="D465" s="3700" t="s">
        <v>1332</v>
      </c>
      <c r="E465" s="3700" t="s">
        <v>1649</v>
      </c>
      <c r="F465" s="3697"/>
      <c r="G465" s="3697"/>
      <c r="H465" s="3697">
        <v>51</v>
      </c>
      <c r="I465" s="3700" t="s">
        <v>1473</v>
      </c>
      <c r="J465" s="3700" t="s">
        <v>170</v>
      </c>
      <c r="K465" s="3698"/>
      <c r="L465" s="3699"/>
    </row>
    <row r="466" spans="1:12" ht="15">
      <c r="A466" s="3718" t="s">
        <v>1882</v>
      </c>
      <c r="B466" s="3700" t="s">
        <v>1079</v>
      </c>
      <c r="C466" s="3700" t="s">
        <v>1078</v>
      </c>
      <c r="D466" s="3700" t="s">
        <v>1332</v>
      </c>
      <c r="E466" s="3700" t="s">
        <v>1649</v>
      </c>
      <c r="F466" s="3697"/>
      <c r="G466" s="3697"/>
      <c r="H466" s="3697">
        <v>56</v>
      </c>
      <c r="I466" s="3700" t="s">
        <v>1441</v>
      </c>
      <c r="J466" s="3700" t="s">
        <v>69</v>
      </c>
      <c r="K466" s="3698"/>
      <c r="L466" s="3699"/>
    </row>
    <row r="467" spans="1:12" ht="15">
      <c r="A467" s="3718" t="s">
        <v>1882</v>
      </c>
      <c r="B467" s="3700" t="s">
        <v>81</v>
      </c>
      <c r="C467" s="3700" t="s">
        <v>80</v>
      </c>
      <c r="D467" s="3700" t="s">
        <v>1332</v>
      </c>
      <c r="E467" s="3700" t="s">
        <v>1649</v>
      </c>
      <c r="F467" s="3697"/>
      <c r="G467" s="3697"/>
      <c r="H467" s="3697">
        <v>58</v>
      </c>
      <c r="I467" s="3700" t="s">
        <v>1441</v>
      </c>
      <c r="J467" s="3700" t="s">
        <v>82</v>
      </c>
      <c r="K467" s="3698"/>
      <c r="L467" s="3699"/>
    </row>
    <row r="468" spans="1:12" ht="15">
      <c r="A468" s="3718" t="s">
        <v>1882</v>
      </c>
      <c r="B468" s="3700" t="s">
        <v>466</v>
      </c>
      <c r="C468" s="3700" t="s">
        <v>465</v>
      </c>
      <c r="D468" s="3700" t="s">
        <v>1332</v>
      </c>
      <c r="E468" s="3700" t="s">
        <v>1649</v>
      </c>
      <c r="F468" s="3697"/>
      <c r="G468" s="3697"/>
      <c r="H468" s="3697">
        <v>60</v>
      </c>
      <c r="I468" s="3700" t="s">
        <v>1441</v>
      </c>
      <c r="J468" s="3700" t="s">
        <v>195</v>
      </c>
      <c r="K468" s="3698"/>
      <c r="L468" s="3699"/>
    </row>
    <row r="469" spans="1:12" ht="15">
      <c r="A469" s="3718" t="s">
        <v>1882</v>
      </c>
      <c r="B469" s="3700" t="s">
        <v>1261</v>
      </c>
      <c r="C469" s="3700" t="s">
        <v>1260</v>
      </c>
      <c r="D469" s="3700" t="s">
        <v>1332</v>
      </c>
      <c r="E469" s="3700" t="s">
        <v>466</v>
      </c>
      <c r="F469" s="3697"/>
      <c r="G469" s="3697"/>
      <c r="H469" s="3697"/>
      <c r="I469" s="3700" t="s">
        <v>1381</v>
      </c>
      <c r="J469" s="3700" t="s">
        <v>472</v>
      </c>
      <c r="K469" s="3698"/>
      <c r="L469" s="3699"/>
    </row>
    <row r="470" spans="1:12" ht="15">
      <c r="A470" s="3718" t="s">
        <v>1882</v>
      </c>
      <c r="B470" s="3700" t="s">
        <v>1686</v>
      </c>
      <c r="C470" s="3700" t="s">
        <v>1687</v>
      </c>
      <c r="D470" s="3700" t="s">
        <v>1332</v>
      </c>
      <c r="E470" s="3700" t="s">
        <v>1649</v>
      </c>
      <c r="F470" s="3697"/>
      <c r="G470" s="3697"/>
      <c r="H470" s="3697">
        <v>62</v>
      </c>
      <c r="I470" s="3700" t="s">
        <v>1473</v>
      </c>
      <c r="J470" s="3700" t="s">
        <v>170</v>
      </c>
      <c r="K470" s="3698"/>
      <c r="L470" s="3699"/>
    </row>
    <row r="471" spans="1:12" ht="15">
      <c r="A471" s="3718" t="s">
        <v>1882</v>
      </c>
      <c r="B471" s="3700" t="s">
        <v>365</v>
      </c>
      <c r="C471" s="3700" t="s">
        <v>364</v>
      </c>
      <c r="D471" s="3700" t="s">
        <v>1332</v>
      </c>
      <c r="E471" s="3700" t="s">
        <v>1079</v>
      </c>
      <c r="F471" s="3697"/>
      <c r="G471" s="3697"/>
      <c r="H471" s="3697"/>
      <c r="I471" s="3700" t="s">
        <v>1381</v>
      </c>
      <c r="J471" s="3700" t="s">
        <v>47</v>
      </c>
      <c r="K471" s="3698"/>
      <c r="L471" s="3699"/>
    </row>
    <row r="472" spans="1:12" ht="15">
      <c r="A472" s="3718" t="s">
        <v>1882</v>
      </c>
      <c r="B472" s="3700" t="s">
        <v>419</v>
      </c>
      <c r="C472" s="3700" t="s">
        <v>418</v>
      </c>
      <c r="D472" s="3700" t="s">
        <v>1332</v>
      </c>
      <c r="E472" s="3700" t="s">
        <v>1079</v>
      </c>
      <c r="F472" s="3697"/>
      <c r="G472" s="3697"/>
      <c r="H472" s="3697"/>
      <c r="I472" s="3700" t="s">
        <v>1381</v>
      </c>
      <c r="J472" s="3700" t="s">
        <v>47</v>
      </c>
      <c r="K472" s="3698"/>
      <c r="L472" s="3699"/>
    </row>
    <row r="473" spans="1:12" ht="15">
      <c r="A473" s="3718" t="s">
        <v>1882</v>
      </c>
      <c r="B473" s="3700" t="s">
        <v>528</v>
      </c>
      <c r="C473" s="3700" t="s">
        <v>527</v>
      </c>
      <c r="D473" s="3700" t="s">
        <v>1332</v>
      </c>
      <c r="E473" s="3700" t="s">
        <v>1079</v>
      </c>
      <c r="F473" s="3697"/>
      <c r="G473" s="3697"/>
      <c r="H473" s="3697"/>
      <c r="I473" s="3700" t="s">
        <v>1473</v>
      </c>
      <c r="J473" s="3700" t="s">
        <v>170</v>
      </c>
      <c r="K473" s="3698"/>
      <c r="L473" s="3699"/>
    </row>
    <row r="474" spans="1:12" ht="15">
      <c r="A474" s="3718" t="s">
        <v>1882</v>
      </c>
      <c r="B474" s="3700" t="s">
        <v>899</v>
      </c>
      <c r="C474" s="3700" t="s">
        <v>898</v>
      </c>
      <c r="D474" s="3700" t="s">
        <v>1332</v>
      </c>
      <c r="E474" s="3700" t="s">
        <v>1079</v>
      </c>
      <c r="F474" s="3697"/>
      <c r="G474" s="3697"/>
      <c r="H474" s="3697"/>
      <c r="I474" s="3700" t="s">
        <v>1381</v>
      </c>
      <c r="J474" s="3700" t="s">
        <v>47</v>
      </c>
      <c r="K474" s="3698"/>
      <c r="L474" s="3699"/>
    </row>
    <row r="475" spans="1:12" ht="15">
      <c r="A475" s="3718" t="s">
        <v>1882</v>
      </c>
      <c r="B475" s="3700" t="s">
        <v>1100</v>
      </c>
      <c r="C475" s="3700" t="s">
        <v>1099</v>
      </c>
      <c r="D475" s="3700" t="s">
        <v>1332</v>
      </c>
      <c r="E475" s="3700" t="s">
        <v>1079</v>
      </c>
      <c r="F475" s="3697"/>
      <c r="G475" s="3697"/>
      <c r="H475" s="3697"/>
      <c r="I475" s="3700" t="s">
        <v>1381</v>
      </c>
      <c r="J475" s="3700" t="s">
        <v>47</v>
      </c>
      <c r="K475" s="3698"/>
      <c r="L475" s="3699"/>
    </row>
    <row r="476" spans="1:12" ht="15">
      <c r="A476" s="3718" t="s">
        <v>1882</v>
      </c>
      <c r="B476" s="3700" t="s">
        <v>1187</v>
      </c>
      <c r="C476" s="3700" t="s">
        <v>1186</v>
      </c>
      <c r="D476" s="3700" t="s">
        <v>1332</v>
      </c>
      <c r="E476" s="3700" t="s">
        <v>1079</v>
      </c>
      <c r="F476" s="3697"/>
      <c r="G476" s="3697"/>
      <c r="H476" s="3697"/>
      <c r="I476" s="3700" t="s">
        <v>1473</v>
      </c>
      <c r="J476" s="3700" t="s">
        <v>170</v>
      </c>
      <c r="K476" s="3698"/>
      <c r="L476" s="3699"/>
    </row>
    <row r="477" spans="1:12" ht="15">
      <c r="A477" s="3718" t="s">
        <v>1882</v>
      </c>
      <c r="B477" s="3700" t="s">
        <v>34</v>
      </c>
      <c r="C477" s="3700" t="s">
        <v>33</v>
      </c>
      <c r="D477" s="3700" t="s">
        <v>1332</v>
      </c>
      <c r="E477" s="3700" t="s">
        <v>81</v>
      </c>
      <c r="F477" s="3697"/>
      <c r="G477" s="3697"/>
      <c r="H477" s="3697"/>
      <c r="I477" s="3700" t="s">
        <v>1381</v>
      </c>
      <c r="J477" s="3700" t="s">
        <v>35</v>
      </c>
      <c r="K477" s="3698"/>
      <c r="L477" s="3699"/>
    </row>
    <row r="478" spans="1:12" ht="15">
      <c r="A478" s="3718" t="s">
        <v>1882</v>
      </c>
      <c r="B478" s="3700" t="s">
        <v>169</v>
      </c>
      <c r="C478" s="3700" t="s">
        <v>168</v>
      </c>
      <c r="D478" s="3700" t="s">
        <v>1332</v>
      </c>
      <c r="E478" s="3700" t="s">
        <v>81</v>
      </c>
      <c r="F478" s="3697"/>
      <c r="G478" s="3697"/>
      <c r="H478" s="3697"/>
      <c r="I478" s="3700" t="s">
        <v>1473</v>
      </c>
      <c r="J478" s="3700" t="s">
        <v>170</v>
      </c>
      <c r="K478" s="3698"/>
      <c r="L478" s="3699"/>
    </row>
    <row r="479" spans="1:12" ht="15">
      <c r="A479" s="3718" t="s">
        <v>1882</v>
      </c>
      <c r="B479" s="3700" t="s">
        <v>199</v>
      </c>
      <c r="C479" s="3700" t="s">
        <v>198</v>
      </c>
      <c r="D479" s="3700" t="s">
        <v>1332</v>
      </c>
      <c r="E479" s="3700" t="s">
        <v>81</v>
      </c>
      <c r="F479" s="3697"/>
      <c r="G479" s="3697"/>
      <c r="H479" s="3697"/>
      <c r="I479" s="3700" t="s">
        <v>1381</v>
      </c>
      <c r="J479" s="3700" t="s">
        <v>47</v>
      </c>
      <c r="K479" s="3698"/>
      <c r="L479" s="3699"/>
    </row>
    <row r="480" spans="1:12" ht="15">
      <c r="A480" s="3718" t="s">
        <v>1882</v>
      </c>
      <c r="B480" s="3700" t="s">
        <v>297</v>
      </c>
      <c r="C480" s="3700" t="s">
        <v>296</v>
      </c>
      <c r="D480" s="3700" t="s">
        <v>1332</v>
      </c>
      <c r="E480" s="3700" t="s">
        <v>81</v>
      </c>
      <c r="F480" s="3697"/>
      <c r="G480" s="3697"/>
      <c r="H480" s="3697"/>
      <c r="I480" s="3700" t="s">
        <v>1381</v>
      </c>
      <c r="J480" s="3700" t="s">
        <v>5</v>
      </c>
      <c r="K480" s="3698"/>
      <c r="L480" s="3699"/>
    </row>
    <row r="481" spans="1:12" ht="15">
      <c r="A481" s="3718" t="s">
        <v>1882</v>
      </c>
      <c r="B481" s="3700" t="s">
        <v>302</v>
      </c>
      <c r="C481" s="3700" t="s">
        <v>301</v>
      </c>
      <c r="D481" s="3700" t="s">
        <v>1332</v>
      </c>
      <c r="E481" s="3700" t="s">
        <v>81</v>
      </c>
      <c r="F481" s="3697"/>
      <c r="G481" s="3697"/>
      <c r="H481" s="3697"/>
      <c r="I481" s="3700" t="s">
        <v>1473</v>
      </c>
      <c r="J481" s="3700" t="s">
        <v>303</v>
      </c>
      <c r="K481" s="3698"/>
      <c r="L481" s="3699"/>
    </row>
    <row r="482" spans="1:12" ht="15">
      <c r="A482" s="3718" t="s">
        <v>1882</v>
      </c>
      <c r="B482" s="3700" t="s">
        <v>341</v>
      </c>
      <c r="C482" s="3700" t="s">
        <v>340</v>
      </c>
      <c r="D482" s="3700" t="s">
        <v>1332</v>
      </c>
      <c r="E482" s="3700" t="s">
        <v>81</v>
      </c>
      <c r="F482" s="3697"/>
      <c r="G482" s="3697"/>
      <c r="H482" s="3697"/>
      <c r="I482" s="3700" t="s">
        <v>1473</v>
      </c>
      <c r="J482" s="3700" t="s">
        <v>303</v>
      </c>
      <c r="K482" s="3698"/>
      <c r="L482" s="3699"/>
    </row>
    <row r="483" spans="1:12" ht="15">
      <c r="A483" s="3718" t="s">
        <v>1882</v>
      </c>
      <c r="B483" s="3700" t="s">
        <v>343</v>
      </c>
      <c r="C483" s="3700" t="s">
        <v>342</v>
      </c>
      <c r="D483" s="3700" t="s">
        <v>1332</v>
      </c>
      <c r="E483" s="3700" t="s">
        <v>81</v>
      </c>
      <c r="F483" s="3697"/>
      <c r="G483" s="3697"/>
      <c r="H483" s="3697"/>
      <c r="I483" s="3700" t="s">
        <v>1473</v>
      </c>
      <c r="J483" s="3700" t="s">
        <v>144</v>
      </c>
      <c r="K483" s="3698"/>
      <c r="L483" s="3699"/>
    </row>
    <row r="484" spans="1:12" ht="15">
      <c r="A484" s="3718" t="s">
        <v>1882</v>
      </c>
      <c r="B484" s="3700" t="s">
        <v>376</v>
      </c>
      <c r="C484" s="3700" t="s">
        <v>375</v>
      </c>
      <c r="D484" s="3700" t="s">
        <v>1332</v>
      </c>
      <c r="E484" s="3700" t="s">
        <v>81</v>
      </c>
      <c r="F484" s="3697"/>
      <c r="G484" s="3697"/>
      <c r="H484" s="3697"/>
      <c r="I484" s="3700" t="s">
        <v>1381</v>
      </c>
      <c r="J484" s="3700" t="s">
        <v>5</v>
      </c>
      <c r="K484" s="3698"/>
      <c r="L484" s="3699"/>
    </row>
    <row r="485" spans="1:12" ht="15">
      <c r="A485" s="3718" t="s">
        <v>1882</v>
      </c>
      <c r="B485" s="3700" t="s">
        <v>396</v>
      </c>
      <c r="C485" s="3700" t="s">
        <v>395</v>
      </c>
      <c r="D485" s="3700" t="s">
        <v>1332</v>
      </c>
      <c r="E485" s="3700" t="s">
        <v>81</v>
      </c>
      <c r="F485" s="3697"/>
      <c r="G485" s="3697"/>
      <c r="H485" s="3697"/>
      <c r="I485" s="3700" t="s">
        <v>1381</v>
      </c>
      <c r="J485" s="3700" t="s">
        <v>35</v>
      </c>
      <c r="K485" s="3698"/>
      <c r="L485" s="3699"/>
    </row>
    <row r="486" spans="1:12" ht="15">
      <c r="A486" s="3718" t="s">
        <v>1882</v>
      </c>
      <c r="B486" s="3700" t="s">
        <v>426</v>
      </c>
      <c r="C486" s="3700" t="s">
        <v>425</v>
      </c>
      <c r="D486" s="3700" t="s">
        <v>1332</v>
      </c>
      <c r="E486" s="3700" t="s">
        <v>81</v>
      </c>
      <c r="F486" s="3697"/>
      <c r="G486" s="3697"/>
      <c r="H486" s="3697"/>
      <c r="I486" s="3700" t="s">
        <v>1473</v>
      </c>
      <c r="J486" s="3700" t="s">
        <v>170</v>
      </c>
      <c r="K486" s="3698"/>
      <c r="L486" s="3699"/>
    </row>
    <row r="487" spans="1:12" ht="15">
      <c r="A487" s="3718" t="s">
        <v>1882</v>
      </c>
      <c r="B487" s="3700" t="s">
        <v>462</v>
      </c>
      <c r="C487" s="3700" t="s">
        <v>461</v>
      </c>
      <c r="D487" s="3700" t="s">
        <v>1332</v>
      </c>
      <c r="E487" s="3700" t="s">
        <v>81</v>
      </c>
      <c r="F487" s="3697"/>
      <c r="G487" s="3697"/>
      <c r="H487" s="3697"/>
      <c r="I487" s="3700" t="s">
        <v>1381</v>
      </c>
      <c r="J487" s="3700" t="s">
        <v>35</v>
      </c>
      <c r="K487" s="3698"/>
      <c r="L487" s="3699"/>
    </row>
    <row r="488" spans="1:12" ht="15">
      <c r="A488" s="3718" t="s">
        <v>1882</v>
      </c>
      <c r="B488" s="3700" t="s">
        <v>480</v>
      </c>
      <c r="C488" s="3700" t="s">
        <v>479</v>
      </c>
      <c r="D488" s="3700" t="s">
        <v>1332</v>
      </c>
      <c r="E488" s="3700" t="s">
        <v>81</v>
      </c>
      <c r="F488" s="3697"/>
      <c r="G488" s="3697"/>
      <c r="H488" s="3697"/>
      <c r="I488" s="3700" t="s">
        <v>1381</v>
      </c>
      <c r="J488" s="3700" t="s">
        <v>35</v>
      </c>
      <c r="K488" s="3698"/>
      <c r="L488" s="3699"/>
    </row>
    <row r="489" spans="1:12" ht="15">
      <c r="A489" s="3718" t="s">
        <v>1882</v>
      </c>
      <c r="B489" s="3700" t="s">
        <v>482</v>
      </c>
      <c r="C489" s="3700" t="s">
        <v>481</v>
      </c>
      <c r="D489" s="3700" t="s">
        <v>1332</v>
      </c>
      <c r="E489" s="3700" t="s">
        <v>81</v>
      </c>
      <c r="F489" s="3697"/>
      <c r="G489" s="3697"/>
      <c r="H489" s="3697"/>
      <c r="I489" s="3700" t="s">
        <v>1381</v>
      </c>
      <c r="J489" s="3700" t="s">
        <v>472</v>
      </c>
      <c r="K489" s="3698"/>
      <c r="L489" s="3699"/>
    </row>
    <row r="490" spans="1:12" ht="15">
      <c r="A490" s="3718" t="s">
        <v>1882</v>
      </c>
      <c r="B490" s="3700" t="s">
        <v>590</v>
      </c>
      <c r="C490" s="3700" t="s">
        <v>589</v>
      </c>
      <c r="D490" s="3700" t="s">
        <v>1332</v>
      </c>
      <c r="E490" s="3700" t="s">
        <v>81</v>
      </c>
      <c r="F490" s="3697"/>
      <c r="G490" s="3697"/>
      <c r="H490" s="3697"/>
      <c r="I490" s="3700" t="s">
        <v>1381</v>
      </c>
      <c r="J490" s="3700" t="s">
        <v>472</v>
      </c>
      <c r="K490" s="3698"/>
      <c r="L490" s="3699"/>
    </row>
    <row r="491" spans="1:12" ht="15">
      <c r="A491" s="3718" t="s">
        <v>1882</v>
      </c>
      <c r="B491" s="3700" t="s">
        <v>611</v>
      </c>
      <c r="C491" s="3700" t="s">
        <v>610</v>
      </c>
      <c r="D491" s="3700" t="s">
        <v>1332</v>
      </c>
      <c r="E491" s="3700" t="s">
        <v>81</v>
      </c>
      <c r="F491" s="3697"/>
      <c r="G491" s="3697"/>
      <c r="H491" s="3697"/>
      <c r="I491" s="3700" t="s">
        <v>1381</v>
      </c>
      <c r="J491" s="3700" t="s">
        <v>472</v>
      </c>
      <c r="K491" s="3698"/>
      <c r="L491" s="3699"/>
    </row>
    <row r="492" spans="1:12" ht="15">
      <c r="A492" s="3718" t="s">
        <v>1882</v>
      </c>
      <c r="B492" s="3700" t="s">
        <v>651</v>
      </c>
      <c r="C492" s="3700" t="s">
        <v>650</v>
      </c>
      <c r="D492" s="3700" t="s">
        <v>1332</v>
      </c>
      <c r="E492" s="3700" t="s">
        <v>81</v>
      </c>
      <c r="F492" s="3697"/>
      <c r="G492" s="3697"/>
      <c r="H492" s="3697"/>
      <c r="I492" s="3700" t="s">
        <v>1381</v>
      </c>
      <c r="J492" s="3700" t="s">
        <v>47</v>
      </c>
      <c r="K492" s="3698"/>
      <c r="L492" s="3699"/>
    </row>
    <row r="493" spans="1:12" ht="15">
      <c r="A493" s="3718" t="s">
        <v>1882</v>
      </c>
      <c r="B493" s="3700" t="s">
        <v>800</v>
      </c>
      <c r="C493" s="3700" t="s">
        <v>799</v>
      </c>
      <c r="D493" s="3700" t="s">
        <v>1332</v>
      </c>
      <c r="E493" s="3700" t="s">
        <v>81</v>
      </c>
      <c r="F493" s="3697"/>
      <c r="G493" s="3697"/>
      <c r="H493" s="3697"/>
      <c r="I493" s="3700" t="s">
        <v>1381</v>
      </c>
      <c r="J493" s="3700" t="s">
        <v>47</v>
      </c>
      <c r="K493" s="3698"/>
      <c r="L493" s="3699"/>
    </row>
    <row r="494" spans="1:12" ht="15">
      <c r="A494" s="3718" t="s">
        <v>1882</v>
      </c>
      <c r="B494" s="3700" t="s">
        <v>861</v>
      </c>
      <c r="C494" s="3700" t="s">
        <v>860</v>
      </c>
      <c r="D494" s="3700" t="s">
        <v>1332</v>
      </c>
      <c r="E494" s="3700" t="s">
        <v>81</v>
      </c>
      <c r="F494" s="3697"/>
      <c r="G494" s="3697"/>
      <c r="H494" s="3697"/>
      <c r="I494" s="3700" t="s">
        <v>1381</v>
      </c>
      <c r="J494" s="3700" t="s">
        <v>35</v>
      </c>
      <c r="K494" s="3698"/>
      <c r="L494" s="3699"/>
    </row>
    <row r="495" spans="1:12" ht="15">
      <c r="A495" s="3718" t="s">
        <v>1882</v>
      </c>
      <c r="B495" s="3700" t="s">
        <v>903</v>
      </c>
      <c r="C495" s="3700" t="s">
        <v>902</v>
      </c>
      <c r="D495" s="3700" t="s">
        <v>1332</v>
      </c>
      <c r="E495" s="3700" t="s">
        <v>81</v>
      </c>
      <c r="F495" s="3697"/>
      <c r="G495" s="3697"/>
      <c r="H495" s="3697"/>
      <c r="I495" s="3700" t="s">
        <v>1381</v>
      </c>
      <c r="J495" s="3700" t="s">
        <v>47</v>
      </c>
      <c r="K495" s="3698"/>
      <c r="L495" s="3699"/>
    </row>
    <row r="496" spans="1:12" ht="15">
      <c r="A496" s="3718" t="s">
        <v>1882</v>
      </c>
      <c r="B496" s="3700" t="s">
        <v>1052</v>
      </c>
      <c r="C496" s="3700" t="s">
        <v>1051</v>
      </c>
      <c r="D496" s="3700" t="s">
        <v>1332</v>
      </c>
      <c r="E496" s="3700" t="s">
        <v>81</v>
      </c>
      <c r="F496" s="3697"/>
      <c r="G496" s="3697"/>
      <c r="H496" s="3697"/>
      <c r="I496" s="3700" t="s">
        <v>1381</v>
      </c>
      <c r="J496" s="3700" t="s">
        <v>472</v>
      </c>
      <c r="K496" s="3698"/>
      <c r="L496" s="3699"/>
    </row>
    <row r="497" spans="1:12" ht="15">
      <c r="A497" s="3718" t="s">
        <v>1882</v>
      </c>
      <c r="B497" s="3700" t="s">
        <v>1086</v>
      </c>
      <c r="C497" s="3700" t="s">
        <v>1085</v>
      </c>
      <c r="D497" s="3700" t="s">
        <v>1332</v>
      </c>
      <c r="E497" s="3700" t="s">
        <v>81</v>
      </c>
      <c r="F497" s="3697"/>
      <c r="G497" s="3697"/>
      <c r="H497" s="3697"/>
      <c r="I497" s="3700" t="s">
        <v>1381</v>
      </c>
      <c r="J497" s="3700" t="s">
        <v>94</v>
      </c>
      <c r="K497" s="3698"/>
      <c r="L497" s="3699"/>
    </row>
    <row r="498" spans="1:12" ht="15">
      <c r="A498" s="3718" t="s">
        <v>1882</v>
      </c>
      <c r="B498" s="3700" t="s">
        <v>1833</v>
      </c>
      <c r="C498" s="3700" t="s">
        <v>1834</v>
      </c>
      <c r="D498" s="3700" t="s">
        <v>1332</v>
      </c>
      <c r="E498" s="3700" t="s">
        <v>81</v>
      </c>
      <c r="F498" s="3697"/>
      <c r="G498" s="3697"/>
      <c r="H498" s="3697"/>
      <c r="I498" s="3700" t="s">
        <v>1381</v>
      </c>
      <c r="J498" s="3700" t="s">
        <v>5</v>
      </c>
      <c r="K498" s="3698"/>
      <c r="L498" s="3699"/>
    </row>
    <row r="499" spans="1:12" ht="15">
      <c r="A499" s="3718" t="s">
        <v>1882</v>
      </c>
      <c r="B499" s="3700" t="s">
        <v>1835</v>
      </c>
      <c r="C499" s="3700" t="s">
        <v>1836</v>
      </c>
      <c r="D499" s="3700" t="s">
        <v>1332</v>
      </c>
      <c r="E499" s="3700" t="s">
        <v>81</v>
      </c>
      <c r="F499" s="3697"/>
      <c r="G499" s="3697"/>
      <c r="H499" s="3697"/>
      <c r="I499" s="3700" t="s">
        <v>1381</v>
      </c>
      <c r="J499" s="3700" t="s">
        <v>35</v>
      </c>
      <c r="K499" s="3698"/>
      <c r="L499" s="3699"/>
    </row>
    <row r="500" spans="1:12" ht="15">
      <c r="A500" s="3718" t="s">
        <v>1882</v>
      </c>
      <c r="B500" s="3700" t="s">
        <v>1195</v>
      </c>
      <c r="C500" s="3700" t="s">
        <v>1194</v>
      </c>
      <c r="D500" s="3700" t="s">
        <v>1332</v>
      </c>
      <c r="E500" s="3700" t="s">
        <v>81</v>
      </c>
      <c r="F500" s="3697"/>
      <c r="G500" s="3697"/>
      <c r="H500" s="3697"/>
      <c r="I500" s="3700" t="s">
        <v>1381</v>
      </c>
      <c r="J500" s="3700" t="s">
        <v>35</v>
      </c>
      <c r="K500" s="3698"/>
      <c r="L500" s="3699"/>
    </row>
    <row r="501" spans="1:12" ht="15">
      <c r="A501" s="3718" t="s">
        <v>1882</v>
      </c>
      <c r="B501" s="3700" t="s">
        <v>1216</v>
      </c>
      <c r="C501" s="3700" t="s">
        <v>1215</v>
      </c>
      <c r="D501" s="3700" t="s">
        <v>1332</v>
      </c>
      <c r="E501" s="3700" t="s">
        <v>81</v>
      </c>
      <c r="F501" s="3697"/>
      <c r="G501" s="3697"/>
      <c r="H501" s="3697"/>
      <c r="I501" s="3700" t="s">
        <v>1381</v>
      </c>
      <c r="J501" s="3700" t="s">
        <v>1217</v>
      </c>
      <c r="K501" s="3698"/>
      <c r="L501" s="3699"/>
    </row>
    <row r="502" spans="1:12" ht="15">
      <c r="A502" s="3718" t="s">
        <v>1882</v>
      </c>
      <c r="B502" s="3700" t="s">
        <v>1235</v>
      </c>
      <c r="C502" s="3700" t="s">
        <v>1234</v>
      </c>
      <c r="D502" s="3700" t="s">
        <v>1332</v>
      </c>
      <c r="E502" s="3700" t="s">
        <v>81</v>
      </c>
      <c r="F502" s="3697"/>
      <c r="G502" s="3697"/>
      <c r="H502" s="3697"/>
      <c r="I502" s="3700" t="s">
        <v>1473</v>
      </c>
      <c r="J502" s="3700" t="s">
        <v>170</v>
      </c>
      <c r="K502" s="3698"/>
      <c r="L502" s="3699"/>
    </row>
    <row r="503" spans="1:12" ht="15">
      <c r="A503" s="3718" t="s">
        <v>1882</v>
      </c>
      <c r="B503" s="3700" t="s">
        <v>1247</v>
      </c>
      <c r="C503" s="3700" t="s">
        <v>1246</v>
      </c>
      <c r="D503" s="3700" t="s">
        <v>1332</v>
      </c>
      <c r="E503" s="3700" t="s">
        <v>81</v>
      </c>
      <c r="F503" s="3697"/>
      <c r="G503" s="3697"/>
      <c r="H503" s="3697"/>
      <c r="I503" s="3700" t="s">
        <v>1473</v>
      </c>
      <c r="J503" s="3700" t="s">
        <v>170</v>
      </c>
      <c r="K503" s="3698"/>
      <c r="L503" s="3699"/>
    </row>
    <row r="504" spans="1:12" ht="15">
      <c r="A504" s="3718" t="s">
        <v>1882</v>
      </c>
      <c r="B504" s="3700" t="s">
        <v>1362</v>
      </c>
      <c r="C504" s="3700" t="s">
        <v>1361</v>
      </c>
      <c r="D504" s="3700" t="s">
        <v>1332</v>
      </c>
      <c r="E504" s="3700" t="s">
        <v>81</v>
      </c>
      <c r="F504" s="3697"/>
      <c r="G504" s="3697"/>
      <c r="H504" s="3697"/>
      <c r="I504" s="3700" t="s">
        <v>1441</v>
      </c>
      <c r="J504" s="3700" t="s">
        <v>82</v>
      </c>
      <c r="K504" s="3698"/>
      <c r="L504" s="3699"/>
    </row>
    <row r="505" spans="1:12" ht="15">
      <c r="A505" s="3718" t="s">
        <v>1882</v>
      </c>
      <c r="B505" s="3700" t="s">
        <v>1859</v>
      </c>
      <c r="C505" s="3700" t="s">
        <v>1860</v>
      </c>
      <c r="D505" s="3700" t="s">
        <v>1332</v>
      </c>
      <c r="E505" s="3700" t="s">
        <v>81</v>
      </c>
      <c r="F505" s="3697"/>
      <c r="G505" s="3697"/>
      <c r="H505" s="3697"/>
      <c r="I505" s="3700" t="s">
        <v>1381</v>
      </c>
      <c r="J505" s="3700" t="s">
        <v>472</v>
      </c>
      <c r="K505" s="3698"/>
      <c r="L505" s="3699"/>
    </row>
    <row r="506" spans="1:12" ht="15">
      <c r="A506" s="3718" t="s">
        <v>1883</v>
      </c>
      <c r="B506" s="3700" t="s">
        <v>1063</v>
      </c>
      <c r="C506" s="3700" t="s">
        <v>1062</v>
      </c>
      <c r="D506" s="3700"/>
      <c r="E506" s="3697"/>
      <c r="F506" s="3697"/>
      <c r="G506" s="3697"/>
      <c r="H506" s="3739">
        <v>22</v>
      </c>
      <c r="I506" s="3700" t="s">
        <v>1490</v>
      </c>
      <c r="J506" s="3700" t="s">
        <v>167</v>
      </c>
      <c r="K506" s="3707" t="s">
        <v>1884</v>
      </c>
      <c r="L506" s="3699"/>
    </row>
    <row r="507" spans="1:12" ht="15">
      <c r="A507" s="3718" t="s">
        <v>1883</v>
      </c>
      <c r="B507" s="3700" t="s">
        <v>930</v>
      </c>
      <c r="C507" s="3700" t="s">
        <v>929</v>
      </c>
      <c r="D507" s="3700"/>
      <c r="E507" s="3697"/>
      <c r="F507" s="3697"/>
      <c r="G507" s="3697"/>
      <c r="H507" s="3697"/>
      <c r="I507" s="3700" t="s">
        <v>1490</v>
      </c>
      <c r="J507" s="3700" t="s">
        <v>167</v>
      </c>
      <c r="K507" s="3707" t="s">
        <v>1885</v>
      </c>
      <c r="L507" s="3699"/>
    </row>
    <row r="508" spans="1:12" ht="15">
      <c r="A508" s="3718" t="s">
        <v>1883</v>
      </c>
      <c r="B508" s="3700" t="s">
        <v>540</v>
      </c>
      <c r="C508" s="3700" t="s">
        <v>539</v>
      </c>
      <c r="D508" s="3700"/>
      <c r="E508" s="3697"/>
      <c r="F508" s="3697"/>
      <c r="G508" s="3697"/>
      <c r="H508" s="3739">
        <v>29</v>
      </c>
      <c r="I508" s="3700" t="s">
        <v>1490</v>
      </c>
      <c r="J508" s="3700" t="s">
        <v>167</v>
      </c>
      <c r="K508" s="3707" t="s">
        <v>1884</v>
      </c>
      <c r="L508" s="3699"/>
    </row>
    <row r="509" spans="1:12" ht="15">
      <c r="A509" s="3718" t="s">
        <v>1883</v>
      </c>
      <c r="B509" s="3700" t="s">
        <v>1127</v>
      </c>
      <c r="C509" s="3700" t="s">
        <v>1126</v>
      </c>
      <c r="D509" s="3700"/>
      <c r="E509" s="3697"/>
      <c r="F509" s="3697"/>
      <c r="G509" s="3697"/>
      <c r="H509" s="3697"/>
      <c r="I509" s="3700" t="s">
        <v>1490</v>
      </c>
      <c r="J509" s="3700" t="s">
        <v>167</v>
      </c>
      <c r="K509" s="3707" t="s">
        <v>1885</v>
      </c>
      <c r="L509" s="3699"/>
    </row>
    <row r="510" spans="1:12" ht="15">
      <c r="A510" s="3718" t="s">
        <v>1883</v>
      </c>
      <c r="B510" s="3700" t="s">
        <v>538</v>
      </c>
      <c r="C510" s="3700" t="s">
        <v>537</v>
      </c>
      <c r="D510" s="3700"/>
      <c r="E510" s="3697"/>
      <c r="F510" s="3697"/>
      <c r="G510" s="3697"/>
      <c r="H510" s="3739">
        <v>33</v>
      </c>
      <c r="I510" s="3700" t="s">
        <v>1490</v>
      </c>
      <c r="J510" s="3700" t="s">
        <v>167</v>
      </c>
      <c r="K510" s="3707" t="s">
        <v>1884</v>
      </c>
      <c r="L510" s="3699"/>
    </row>
    <row r="511" spans="1:12" ht="15" customHeight="1">
      <c r="A511" s="3718" t="s">
        <v>1883</v>
      </c>
      <c r="B511" s="3700" t="s">
        <v>839</v>
      </c>
      <c r="C511" s="3700" t="s">
        <v>838</v>
      </c>
      <c r="D511" s="3700" t="s">
        <v>1886</v>
      </c>
      <c r="E511" s="3697"/>
      <c r="F511" s="3697"/>
      <c r="G511" s="3697"/>
      <c r="H511" s="3697"/>
      <c r="I511" s="3700" t="s">
        <v>1490</v>
      </c>
      <c r="J511" s="3700" t="s">
        <v>167</v>
      </c>
      <c r="K511" s="3707" t="s">
        <v>1887</v>
      </c>
      <c r="L511" s="3699"/>
    </row>
    <row r="512" spans="1:12" ht="15">
      <c r="A512" s="3718" t="s">
        <v>1883</v>
      </c>
      <c r="B512" s="3700" t="s">
        <v>1323</v>
      </c>
      <c r="C512" s="3700" t="s">
        <v>1322</v>
      </c>
      <c r="D512" s="3700" t="s">
        <v>1886</v>
      </c>
      <c r="E512" s="3697"/>
      <c r="F512" s="3697"/>
      <c r="G512" s="3697"/>
      <c r="H512" s="3697"/>
      <c r="I512" s="3700" t="s">
        <v>1490</v>
      </c>
      <c r="J512" s="3700" t="s">
        <v>167</v>
      </c>
      <c r="K512" s="3707" t="s">
        <v>1888</v>
      </c>
      <c r="L512" s="3699"/>
    </row>
    <row r="513" spans="1:12" ht="15">
      <c r="A513" s="3718" t="s">
        <v>1883</v>
      </c>
      <c r="B513" s="3700" t="s">
        <v>790</v>
      </c>
      <c r="C513" s="3700" t="s">
        <v>789</v>
      </c>
      <c r="D513" s="3700" t="s">
        <v>1886</v>
      </c>
      <c r="E513" s="3697"/>
      <c r="F513" s="3697"/>
      <c r="G513" s="3697"/>
      <c r="H513" s="3697"/>
      <c r="I513" s="3700" t="s">
        <v>1490</v>
      </c>
      <c r="J513" s="3700" t="s">
        <v>791</v>
      </c>
      <c r="K513" s="3707" t="s">
        <v>1887</v>
      </c>
      <c r="L513" s="3699"/>
    </row>
    <row r="514" spans="1:12" ht="15">
      <c r="A514" s="3718" t="s">
        <v>1883</v>
      </c>
      <c r="B514" s="3700" t="s">
        <v>211</v>
      </c>
      <c r="C514" s="3700" t="s">
        <v>210</v>
      </c>
      <c r="D514" s="3700" t="s">
        <v>1886</v>
      </c>
      <c r="E514" s="3697"/>
      <c r="F514" s="3697"/>
      <c r="G514" s="3697"/>
      <c r="H514" s="3697"/>
      <c r="I514" s="3700" t="s">
        <v>1490</v>
      </c>
      <c r="J514" s="3700" t="s">
        <v>113</v>
      </c>
      <c r="K514" s="3707" t="s">
        <v>1889</v>
      </c>
      <c r="L514" s="3699"/>
    </row>
    <row r="563" spans="1:3">
      <c r="A563" s="2602" t="s">
        <v>1890</v>
      </c>
      <c r="B563" s="2603"/>
      <c r="C563" s="2604"/>
    </row>
    <row r="564" spans="1:3">
      <c r="A564" s="2605" t="s">
        <v>1891</v>
      </c>
      <c r="B564" s="2603"/>
      <c r="C564" s="2606" t="s">
        <v>1892</v>
      </c>
    </row>
    <row r="565" spans="1:3">
      <c r="A565" s="2604"/>
      <c r="B565" s="2603"/>
      <c r="C565" s="2606"/>
    </row>
    <row r="566" spans="1:3">
      <c r="A566" s="2605" t="s">
        <v>1893</v>
      </c>
      <c r="B566" s="2605" t="s">
        <v>1894</v>
      </c>
      <c r="C566" s="2607" t="s">
        <v>1895</v>
      </c>
    </row>
    <row r="567" spans="1:3">
      <c r="A567" s="2605" t="s">
        <v>1896</v>
      </c>
      <c r="B567" s="2605" t="s">
        <v>1897</v>
      </c>
      <c r="C567" s="2607" t="s">
        <v>1898</v>
      </c>
    </row>
    <row r="568" spans="1:3">
      <c r="A568" s="2605" t="s">
        <v>1899</v>
      </c>
      <c r="B568" s="2605" t="s">
        <v>1900</v>
      </c>
      <c r="C568" s="2607" t="s">
        <v>1901</v>
      </c>
    </row>
    <row r="569" spans="1:3">
      <c r="A569" s="2605" t="s">
        <v>1902</v>
      </c>
      <c r="B569" s="2605" t="s">
        <v>1903</v>
      </c>
      <c r="C569" s="2607" t="s">
        <v>1904</v>
      </c>
    </row>
    <row r="570" spans="1:3">
      <c r="A570" s="3244" t="s">
        <v>1905</v>
      </c>
      <c r="B570" s="2605" t="s">
        <v>1906</v>
      </c>
      <c r="C570" s="2607" t="s">
        <v>1907</v>
      </c>
    </row>
    <row r="571" spans="1:3">
      <c r="A571" s="2605" t="s">
        <v>1908</v>
      </c>
      <c r="B571" s="2605" t="s">
        <v>1909</v>
      </c>
      <c r="C571" s="2607" t="s">
        <v>1910</v>
      </c>
    </row>
    <row r="572" spans="1:3">
      <c r="A572" s="2605" t="s">
        <v>1911</v>
      </c>
      <c r="B572" s="2605" t="s">
        <v>1912</v>
      </c>
      <c r="C572" s="2607" t="s">
        <v>1913</v>
      </c>
    </row>
    <row r="573" spans="1:3">
      <c r="A573" s="2605" t="s">
        <v>1914</v>
      </c>
      <c r="B573" s="2605" t="s">
        <v>1915</v>
      </c>
      <c r="C573" s="2607" t="s">
        <v>1916</v>
      </c>
    </row>
    <row r="574" spans="1:3">
      <c r="A574" s="2605" t="s">
        <v>1917</v>
      </c>
      <c r="B574" s="2605" t="s">
        <v>1918</v>
      </c>
      <c r="C574" s="2607" t="s">
        <v>1919</v>
      </c>
    </row>
    <row r="575" spans="1:3" ht="11.45" customHeight="1">
      <c r="A575" s="2605" t="s">
        <v>1920</v>
      </c>
      <c r="B575" s="2605" t="s">
        <v>1921</v>
      </c>
      <c r="C575" s="2607" t="s">
        <v>1922</v>
      </c>
    </row>
    <row r="576" spans="1:3">
      <c r="A576" s="2605" t="s">
        <v>1923</v>
      </c>
      <c r="B576" s="2605" t="s">
        <v>1924</v>
      </c>
      <c r="C576" s="2607" t="s">
        <v>1925</v>
      </c>
    </row>
    <row r="577" spans="1:3">
      <c r="A577" s="2608"/>
      <c r="B577" s="2609"/>
      <c r="C577" s="2606"/>
    </row>
    <row r="578" spans="1:3">
      <c r="A578" s="2604" t="s">
        <v>1926</v>
      </c>
      <c r="B578" s="2605" t="s">
        <v>1927</v>
      </c>
      <c r="C578" s="2605"/>
    </row>
    <row r="579" spans="1:3">
      <c r="A579" s="2604"/>
      <c r="B579" s="2605"/>
      <c r="C579" s="2605"/>
    </row>
    <row r="580" spans="1:3">
      <c r="A580" s="2602" t="s">
        <v>1928</v>
      </c>
      <c r="B580" s="2610"/>
      <c r="C580" s="2605"/>
    </row>
    <row r="581" spans="1:3">
      <c r="A581" s="2604" t="s">
        <v>1929</v>
      </c>
      <c r="B581" s="2605"/>
      <c r="C581" s="2389" t="s">
        <v>1930</v>
      </c>
    </row>
    <row r="582" spans="1:3">
      <c r="A582" s="2604"/>
      <c r="B582" s="2605"/>
      <c r="C582" s="2606"/>
    </row>
    <row r="583" spans="1:3">
      <c r="A583" s="2604" t="s">
        <v>1931</v>
      </c>
      <c r="B583" s="2611" t="s">
        <v>1932</v>
      </c>
      <c r="C583" s="2389" t="s">
        <v>1933</v>
      </c>
    </row>
    <row r="584" spans="1:3">
      <c r="A584" s="2604" t="s">
        <v>1934</v>
      </c>
      <c r="B584" s="2611" t="s">
        <v>1935</v>
      </c>
      <c r="C584" s="2389" t="s">
        <v>1936</v>
      </c>
    </row>
    <row r="585" spans="1:3">
      <c r="A585" s="2612" t="s">
        <v>1937</v>
      </c>
      <c r="B585" s="2611" t="s">
        <v>1938</v>
      </c>
      <c r="C585" s="2389" t="s">
        <v>1939</v>
      </c>
    </row>
    <row r="586" spans="1:3">
      <c r="A586" s="2604" t="s">
        <v>1940</v>
      </c>
      <c r="B586" s="2611" t="s">
        <v>1941</v>
      </c>
      <c r="C586" s="2389" t="s">
        <v>1942</v>
      </c>
    </row>
    <row r="587" spans="1:3" ht="15">
      <c r="A587" s="2604" t="s">
        <v>1943</v>
      </c>
      <c r="B587" s="2611" t="s">
        <v>1944</v>
      </c>
      <c r="C587" s="3239" t="s">
        <v>1945</v>
      </c>
    </row>
    <row r="588" spans="1:3">
      <c r="A588" s="2604" t="s">
        <v>1946</v>
      </c>
      <c r="B588" s="2611" t="s">
        <v>1947</v>
      </c>
      <c r="C588" s="2389" t="s">
        <v>1948</v>
      </c>
    </row>
    <row r="589" spans="1:3" ht="15">
      <c r="A589" s="3239"/>
      <c r="B589" s="2605"/>
      <c r="C589" s="2606"/>
    </row>
    <row r="590" spans="1:3">
      <c r="A590" s="2605" t="s">
        <v>1949</v>
      </c>
      <c r="B590" s="2605" t="s">
        <v>1949</v>
      </c>
      <c r="C590" s="2606" t="s">
        <v>1949</v>
      </c>
    </row>
    <row r="591" spans="1:3">
      <c r="A591" s="2604"/>
      <c r="B591" s="2605"/>
      <c r="C591" s="2606"/>
    </row>
    <row r="592" spans="1:3">
      <c r="A592" s="2604"/>
      <c r="B592" s="2605"/>
      <c r="C592" s="2606"/>
    </row>
    <row r="593" spans="1:3">
      <c r="A593" s="2604" t="s">
        <v>1950</v>
      </c>
      <c r="B593" s="2605" t="s">
        <v>1951</v>
      </c>
      <c r="C593" s="2605"/>
    </row>
    <row r="594" spans="1:3">
      <c r="A594" s="2604"/>
      <c r="B594" s="3210"/>
      <c r="C594" s="2605"/>
    </row>
    <row r="595" spans="1:3">
      <c r="A595" s="2602" t="s">
        <v>1952</v>
      </c>
      <c r="B595" s="3210" t="s">
        <v>1953</v>
      </c>
      <c r="C595" s="2610"/>
    </row>
    <row r="596" spans="1:3">
      <c r="A596" s="2604" t="s">
        <v>1954</v>
      </c>
      <c r="B596" s="2605" t="s">
        <v>1953</v>
      </c>
      <c r="C596" s="2606" t="s">
        <v>1955</v>
      </c>
    </row>
    <row r="597" spans="1:3">
      <c r="A597" s="2604" t="s">
        <v>1956</v>
      </c>
      <c r="B597" s="2605"/>
      <c r="C597" s="2606" t="s">
        <v>1957</v>
      </c>
    </row>
    <row r="598" spans="1:3">
      <c r="A598" s="2604" t="s">
        <v>1958</v>
      </c>
      <c r="B598" s="2605" t="s">
        <v>1959</v>
      </c>
      <c r="C598" s="2606" t="s">
        <v>1960</v>
      </c>
    </row>
    <row r="599" spans="1:3">
      <c r="A599" s="2604" t="s">
        <v>1961</v>
      </c>
      <c r="B599" s="2605" t="s">
        <v>1962</v>
      </c>
      <c r="C599" s="2606" t="s">
        <v>1963</v>
      </c>
    </row>
    <row r="600" spans="1:3">
      <c r="A600" s="2604" t="s">
        <v>1964</v>
      </c>
      <c r="B600" s="2605" t="s">
        <v>1965</v>
      </c>
      <c r="C600" s="2606" t="s">
        <v>1966</v>
      </c>
    </row>
    <row r="601" spans="1:3">
      <c r="A601" s="2604" t="s">
        <v>1967</v>
      </c>
      <c r="B601" s="2605" t="s">
        <v>1968</v>
      </c>
      <c r="C601" s="2613" t="s">
        <v>1969</v>
      </c>
    </row>
    <row r="602" spans="1:3">
      <c r="A602" s="2604" t="s">
        <v>1970</v>
      </c>
      <c r="B602" s="2605" t="s">
        <v>1971</v>
      </c>
      <c r="C602" s="2606" t="s">
        <v>1970</v>
      </c>
    </row>
    <row r="603" spans="1:3">
      <c r="A603" s="2604" t="s">
        <v>1972</v>
      </c>
      <c r="B603" s="2605" t="s">
        <v>1973</v>
      </c>
      <c r="C603" s="2606" t="s">
        <v>1974</v>
      </c>
    </row>
    <row r="604" spans="1:3">
      <c r="A604" s="2604" t="s">
        <v>1975</v>
      </c>
      <c r="B604" s="2605" t="s">
        <v>1976</v>
      </c>
      <c r="C604" s="2614" t="s">
        <v>1977</v>
      </c>
    </row>
    <row r="605" spans="1:3">
      <c r="A605" s="2604" t="s">
        <v>1978</v>
      </c>
      <c r="B605" s="2605" t="s">
        <v>1979</v>
      </c>
      <c r="C605" s="2615" t="s">
        <v>1980</v>
      </c>
    </row>
    <row r="606" spans="1:3">
      <c r="A606" s="2604"/>
      <c r="B606" s="2605"/>
      <c r="C606" s="2605"/>
    </row>
    <row r="607" spans="1:3">
      <c r="A607" s="2604"/>
      <c r="B607" s="2605"/>
      <c r="C607" s="2605"/>
    </row>
    <row r="608" spans="1:3">
      <c r="A608" s="2604" t="s">
        <v>1950</v>
      </c>
      <c r="B608" s="2605" t="s">
        <v>1981</v>
      </c>
      <c r="C608" s="2604"/>
    </row>
  </sheetData>
  <sheetProtection formatCells="0" formatRows="0" insertRows="0" sort="0" autoFilter="0"/>
  <autoFilter ref="A17:M514" xr:uid="{00000000-0001-0000-0200-000000000000}"/>
  <sortState xmlns:xlrd2="http://schemas.microsoft.com/office/spreadsheetml/2017/richdata2" ref="A18:L446">
    <sortCondition ref="B95:B446"/>
  </sortState>
  <dataConsolidate/>
  <customSheetViews>
    <customSheetView guid="{25211047-2AA7-431D-8637-AA6183637E8E}"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1"/>
      <headerFooter>
        <oddFooter>&amp;L&amp;1#&amp;"Calibri"&amp;10&amp;K000000Sensitivity: Internal</oddFooter>
      </headerFooter>
      <autoFilter ref="A13:K651" xr:uid="{854CCFBB-CA2C-40E8-AF86-1B3925DBC07C}">
        <filterColumn colId="1">
          <filters>
            <filter val="PORT EVERGLADES"/>
          </filters>
        </filterColumn>
      </autoFilter>
    </customSheetView>
    <customSheetView guid="{B0B43395-6E32-4DB3-A2D8-DD2362C77F4F}"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2"/>
      <headerFooter>
        <oddFooter>&amp;L&amp;1#&amp;"Calibri"&amp;10&amp;K000000Sensitivity: Internal</oddFooter>
      </headerFooter>
      <autoFilter ref="A13:K651" xr:uid="{69D25432-6898-4F1A-95E9-00AD499FEA51}">
        <filterColumn colId="1">
          <filters>
            <filter val="PORT EVERGLADES"/>
          </filters>
        </filterColumn>
      </autoFilter>
    </customSheetView>
    <customSheetView guid="{82E65AA3-5988-4ED4-A56D-19D1BA591355}" scale="115" fitToPage="1" filter="1" showAutoFilter="1">
      <pane ySplit="13" topLeftCell="A14" activePane="bottomLeft" state="frozen"/>
      <selection pane="bottomLeft" activeCell="A266" sqref="A266"/>
      <pageMargins left="0" right="0" top="0" bottom="0" header="0" footer="0"/>
      <pageSetup paperSize="9" scale="86" fitToHeight="20" orientation="landscape" r:id="rId3"/>
      <headerFooter>
        <oddFooter>&amp;L&amp;1#&amp;"Calibri"&amp;10 Sensitivity: Internal</oddFooter>
      </headerFooter>
      <autoFilter ref="A13:K574" xr:uid="{A154B86D-2870-4503-9BF9-03EFB575F647}">
        <filterColumn colId="1">
          <filters>
            <filter val="KOLKATA"/>
          </filters>
        </filterColumn>
      </autoFilter>
    </customSheetView>
    <customSheetView guid="{999D0099-E3FC-46FC-839A-D58F693EE82E}" scale="115" fitToPage="1" showAutoFilter="1">
      <pane ySplit="13" topLeftCell="A14" activePane="bottomLeft" state="frozen"/>
      <selection pane="bottomLeft" activeCell="E12" sqref="B12:E13"/>
      <pageMargins left="0" right="0" top="0" bottom="0" header="0" footer="0"/>
      <pageSetup paperSize="9" scale="87" fitToHeight="20" orientation="landscape" r:id="rId4"/>
      <headerFooter>
        <oddFooter>&amp;L&amp;1#&amp;"Calibri"&amp;10 Sensitivity: Internal</oddFooter>
      </headerFooter>
      <autoFilter ref="A13:K564" xr:uid="{7720E158-6719-4B07-981A-377830DD102C}"/>
    </customSheetView>
    <customSheetView guid="{9C701732-F58F-4708-A15C-976D1C40D46C}" scale="120" fitToPage="1" printArea="1" showAutoFilter="1">
      <pane ySplit="13" topLeftCell="A14" activePane="bottomLeft" state="frozen"/>
      <selection pane="bottomLeft" activeCell="F2" sqref="F2"/>
      <pageMargins left="0" right="0" top="0" bottom="0" header="0" footer="0"/>
      <pageSetup paperSize="9" scale="95" orientation="landscape" r:id="rId5"/>
      <autoFilter ref="A13:K619" xr:uid="{FB95B3F8-E59D-480F-BC23-859AE50EBB34}"/>
    </customSheetView>
    <customSheetView guid="{4207851A-A9C4-4C7F-A983-5888F88768C0}" scale="120" fitToPage="1" filter="1" showAutoFilter="1">
      <pane ySplit="12" topLeftCell="A14" activePane="bottomLeft" state="frozen"/>
      <selection pane="bottomLeft" activeCell="D614" sqref="D614"/>
      <pageMargins left="0" right="0" top="0" bottom="0" header="0" footer="0"/>
      <pageSetup paperSize="9" scale="95" orientation="landscape" r:id="rId6"/>
      <autoFilter ref="A13:K612" xr:uid="{35F2FBA0-3D79-4128-9D33-A46858B8A905}">
        <filterColumn colId="1">
          <filters>
            <filter val="SEATTLE"/>
          </filters>
        </filterColumn>
      </autoFilter>
    </customSheetView>
    <customSheetView guid="{1A9C4D40-FD7F-415B-AEEF-6F3B6F11E2D9}" scale="120" fitToPage="1" filter="1" showAutoFilter="1">
      <pane ySplit="13" topLeftCell="A14" activePane="bottomLeft" state="frozen"/>
      <selection pane="bottomLeft" activeCell="B13" sqref="B13"/>
      <pageMargins left="0" right="0" top="0" bottom="0" header="0" footer="0"/>
      <pageSetup paperSize="9" scale="95" orientation="landscape" r:id="rId7"/>
      <autoFilter ref="A13:K594" xr:uid="{509F0AC1-D502-420A-8FA1-CC958E489609}">
        <filterColumn colId="1">
          <filters>
            <filter val="ALEXANDRIA EL DEKHEILA"/>
            <filter val="ALEXANDRIA-OLD PORT"/>
          </filters>
        </filterColumn>
      </autoFilter>
    </customSheetView>
    <customSheetView guid="{160FD25C-1E8A-49AB-8AA3-887F1FFDB82C}" scale="120" fitToPage="1" filter="1" showAutoFilter="1">
      <pane ySplit="13" topLeftCell="A14" activePane="bottomLeft" state="frozen"/>
      <selection pane="bottomLeft" sqref="A1:K1"/>
      <pageMargins left="0" right="0" top="0" bottom="0" header="0" footer="0"/>
      <pageSetup paperSize="9" scale="95" orientation="landscape" r:id="rId8"/>
      <autoFilter ref="A13:K569" xr:uid="{F9CA0BE6-31AF-45FA-9EEE-CAEA8354168D}">
        <filterColumn colId="1">
          <filters>
            <filter val="SAINT PETERSBURG"/>
          </filters>
        </filterColumn>
      </autoFilter>
    </customSheetView>
    <customSheetView guid="{03674205-2BF0-451F-960D-B59271ECD65B}" scale="120" fitToPage="1" showAutoFilter="1">
      <pane ySplit="10" topLeftCell="A181" activePane="bottomLeft" state="frozen"/>
      <selection pane="bottomLeft" sqref="A1:K1"/>
      <pageMargins left="0" right="0" top="0" bottom="0" header="0" footer="0"/>
      <pageSetup paperSize="9" scale="95" orientation="landscape" r:id="rId9"/>
      <autoFilter ref="A10:K531" xr:uid="{DF357DC7-5ED0-432D-9766-31606BCA7B52}">
        <sortState xmlns:xlrd2="http://schemas.microsoft.com/office/spreadsheetml/2017/richdata2" ref="A162:K162">
          <sortCondition ref="B10:B531"/>
        </sortState>
      </autoFilter>
    </customSheetView>
    <customSheetView guid="{D36430BB-1304-416E-AC9B-64341E38D53B}" scale="120" fitToPage="1" filter="1" showAutoFilter="1">
      <pane ySplit="10" topLeftCell="A11" activePane="bottomLeft" state="frozen"/>
      <selection pane="bottomLeft" sqref="A1:K1"/>
      <pageMargins left="0" right="0" top="0" bottom="0" header="0" footer="0"/>
      <pageSetup paperSize="9" scale="97" orientation="landscape" r:id="rId10"/>
      <autoFilter ref="A10:K614" xr:uid="{49589DC0-B5B0-4CE4-9B25-9E9ADC5AD613}">
        <filterColumn colId="1">
          <filters>
            <filter val="VARNA"/>
          </filters>
        </filterColumn>
      </autoFilter>
    </customSheetView>
    <customSheetView guid="{A1DFBD3A-7D67-4D0B-A768-38A02D65809C}" scale="120" fitToPage="1" showAutoFilter="1">
      <pane ySplit="10" topLeftCell="A109" activePane="bottomLeft" state="frozen"/>
      <selection pane="bottomLeft" activeCell="F112" sqref="F112"/>
      <pageMargins left="0" right="0" top="0" bottom="0" header="0" footer="0"/>
      <pageSetup paperSize="9" scale="10" orientation="portrait" r:id="rId11"/>
      <autoFilter ref="A10:K553" xr:uid="{D25F0E6C-5326-4C54-B394-E0FF424F7117}"/>
    </customSheetView>
    <customSheetView guid="{8F6257B3-44F8-495E-975F-715EC7CBE577}" scale="120" fitToPage="1" showAutoFilter="1">
      <pane xSplit="3" ySplit="10" topLeftCell="D401" activePane="bottomRight" state="frozen"/>
      <selection pane="bottomRight" activeCell="B429" sqref="B429"/>
      <pageMargins left="0" right="0" top="0" bottom="0" header="0" footer="0"/>
      <pageSetup paperSize="9" scale="61" orientation="portrait" r:id="rId12"/>
      <autoFilter ref="A10:K509" xr:uid="{3B37B408-71B7-45DB-87B4-CF50DEBE1A38}"/>
    </customSheetView>
    <customSheetView guid="{4E666960-F75E-4DEC-AA08-CB80C5246F2D}" scale="120" fitToPage="1" showAutoFilter="1">
      <pane xSplit="3" ySplit="10" topLeftCell="D491" activePane="bottomRight" state="frozen"/>
      <selection pane="bottomRight" activeCell="A501" sqref="A501:XFD501"/>
      <pageMargins left="0" right="0" top="0" bottom="0" header="0" footer="0"/>
      <pageSetup paperSize="9" scale="61" orientation="portrait" r:id="rId13"/>
      <autoFilter ref="A10:K531" xr:uid="{17E770E4-D0E7-4165-8008-CE865B860A89}"/>
    </customSheetView>
    <customSheetView guid="{DF664468-2591-4537-A401-E39E9401FA18}" scale="120" fitToPage="1" showAutoFilter="1">
      <pane xSplit="3" ySplit="10" topLeftCell="D20" activePane="bottomRight" state="frozen"/>
      <selection pane="bottomRight" activeCell="E30" sqref="E30"/>
      <pageMargins left="0" right="0" top="0" bottom="0" header="0" footer="0"/>
      <pageSetup paperSize="9" scale="61" orientation="portrait" r:id="rId14"/>
      <autoFilter ref="A10:K535" xr:uid="{68BCF697-A98E-4FA5-8A9B-3F263EFBBBEF}"/>
    </customSheetView>
    <customSheetView guid="{16EA4947-C328-4911-A966-8572790A84A9}" scale="120" fitToPage="1" filter="1" showAutoFilter="1">
      <pane ySplit="13" topLeftCell="A14" activePane="bottomLeft" state="frozen"/>
      <selection pane="bottomLeft" activeCell="A457" sqref="A457"/>
      <pageMargins left="0" right="0" top="0" bottom="0" header="0" footer="0"/>
      <pageSetup paperSize="9" scale="89" fitToHeight="20" orientation="landscape" r:id="rId15"/>
      <headerFooter>
        <oddFooter>&amp;L&amp;1#&amp;"Calibri"&amp;10 Sensitivity: Internal</oddFooter>
      </headerFooter>
      <autoFilter ref="A13:K532" xr:uid="{684F8CF7-FDF8-4ED7-9E02-DD0A8FB5A335}">
        <filterColumn colId="1">
          <filters>
            <filter val="TINCAN/LAGOS"/>
          </filters>
        </filterColumn>
      </autoFilter>
    </customSheetView>
    <customSheetView guid="{5024D59A-F791-4B48-8A8A-90A9A8BA3CB8}" scale="120" fitToPage="1" showAutoFilter="1">
      <pane ySplit="13" topLeftCell="A266" activePane="bottomLeft" state="frozen"/>
      <selection pane="bottomLeft" sqref="A1:K1"/>
      <pageMargins left="0" right="0" top="0" bottom="0" header="0" footer="0"/>
      <pageSetup paperSize="9" scale="89" fitToHeight="20" orientation="landscape" r:id="rId16"/>
      <headerFooter>
        <oddFooter>&amp;L&amp;1#&amp;"Calibri"&amp;10 Sensitivity: Internal</oddFooter>
      </headerFooter>
      <autoFilter ref="A13:K565" xr:uid="{BA79B88D-EFA6-44ED-97F3-353FB9C44F38}"/>
    </customSheetView>
    <customSheetView guid="{834388B3-D1C0-4496-81CB-D8907F6C94B1}" scale="115" fitToPage="1" filter="1" showAutoFilter="1">
      <pane ySplit="13" topLeftCell="A14" activePane="bottomLeft" state="frozen"/>
      <selection pane="bottomLeft" sqref="A1:K1"/>
      <pageMargins left="0" right="0" top="0" bottom="0" header="0" footer="0"/>
      <pageSetup paperSize="9" scale="89" fitToHeight="20" orientation="landscape" r:id="rId17"/>
      <headerFooter>
        <oddFooter>&amp;L&amp;1#&amp;"Calibri"&amp;10 Sensitivity: Internal</oddFooter>
      </headerFooter>
      <autoFilter ref="A13:K540" xr:uid="{AF3B3605-3374-4B61-914B-CA4B0D83FFEE}">
        <filterColumn colId="1">
          <filters>
            <filter val="PORT HARCOURT"/>
          </filters>
        </filterColumn>
      </autoFilter>
    </customSheetView>
    <customSheetView guid="{C9B667F6-80E0-402E-8E37-77C446D41929}" scale="115" fitToPage="1" filter="1" showAutoFilter="1">
      <pane ySplit="13" topLeftCell="A14" activePane="bottomLeft" state="frozen"/>
      <selection pane="bottomLeft" sqref="A1:K1"/>
      <pageMargins left="0" right="0" top="0" bottom="0" header="0" footer="0"/>
      <pageSetup paperSize="9" scale="86" fitToHeight="20" orientation="landscape" r:id="rId18"/>
      <headerFooter>
        <oddFooter>&amp;L&amp;1#&amp;"Calibri"&amp;10&amp;K000000Sensitivity: Internal</oddFooter>
      </headerFooter>
      <autoFilter ref="A13:K611" xr:uid="{79AEC1A8-CA2C-4FC9-8840-1755B6DF68C7}">
        <filterColumn colId="1">
          <filters>
            <filter val="KING ABDULLAH PORT"/>
            <filter val="KING ABDULLAH PORT  wef 31/05"/>
          </filters>
        </filterColumn>
      </autoFilter>
    </customSheetView>
    <customSheetView guid="{F64DF93A-0CD5-4665-A448-613906F88C7C}" scale="115" fitToPage="1" filter="1" showAutoFilter="1">
      <pane ySplit="13" topLeftCell="A14" activePane="bottomLeft" state="frozen"/>
      <selection pane="bottomLeft" sqref="A1:K1"/>
      <pageMargins left="0" right="0" top="0" bottom="0" header="0" footer="0"/>
      <pageSetup paperSize="9" scale="86" fitToHeight="20" orientation="landscape" r:id="rId19"/>
      <headerFooter>
        <oddFooter>&amp;L&amp;1#&amp;"Calibri"&amp;10&amp;K000000Sensitivity: Internal</oddFooter>
      </headerFooter>
      <autoFilter ref="A13:K650" xr:uid="{13A090C1-2BF7-449A-9AAC-AF08541BF65F}">
        <filterColumn colId="1">
          <filters>
            <filter val="BAHRAIN"/>
          </filters>
        </filterColumn>
        <sortState xmlns:xlrd2="http://schemas.microsoft.com/office/spreadsheetml/2017/richdata2" ref="A15:K650">
          <sortCondition ref="B13:B650"/>
        </sortState>
      </autoFilter>
    </customSheetView>
    <customSheetView guid="{D8AE3607-C68D-4DD7-8BE1-F63EA4A613B4}"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20"/>
      <headerFooter>
        <oddFooter>&amp;L&amp;1#&amp;"Calibri"&amp;10&amp;K000000Sensitivity: Internal</oddFooter>
      </headerFooter>
      <autoFilter ref="A13:K651" xr:uid="{A6DD5366-B7A1-439C-8AA1-461398AA417B}">
        <filterColumn colId="1">
          <filters>
            <filter val="PORT EVERGLADES"/>
          </filters>
        </filterColumn>
      </autoFilter>
    </customSheetView>
  </customSheetViews>
  <mergeCells count="2">
    <mergeCell ref="A13:D13"/>
    <mergeCell ref="A1:L1"/>
  </mergeCells>
  <hyperlinks>
    <hyperlink ref="C566" r:id="rId21" xr:uid="{C8CDE340-0662-4AAC-A752-F8DBCA22AA00}"/>
    <hyperlink ref="C584" r:id="rId22" xr:uid="{F35767E0-F9DE-4F10-9896-FAA2BC1E40C7}"/>
    <hyperlink ref="C570" r:id="rId23" xr:uid="{B098CFDC-2FB9-43DD-98FD-C21F8B877996}"/>
    <hyperlink ref="C574" r:id="rId24" xr:uid="{BFEA414C-088B-4FD2-9C66-C1F9ADE0891F}"/>
    <hyperlink ref="C603" r:id="rId25" xr:uid="{ABEA4AE6-B1BC-47EC-AB3E-90540C1A63A3}"/>
    <hyperlink ref="C576" r:id="rId26" xr:uid="{4A4DAEED-CE25-4740-B9FF-68416C185A2D}"/>
    <hyperlink ref="C575" r:id="rId27" xr:uid="{51CAF012-BC0D-4D61-8C16-28AF1A8B3F76}"/>
    <hyperlink ref="A13" r:id="rId28" display="MSC NEWS ROOM" xr:uid="{8EEFFFC6-B38C-4317-B6B2-11D3BAC2C31C}"/>
    <hyperlink ref="A13:C13" r:id="rId29" display="MSC NEWSROOM --&gt; CUSTOMER ADVISOTY" xr:uid="{D77CFE6D-4A59-4BAA-9CD8-F097DAF9B203}"/>
    <hyperlink ref="A19" location="'AFRICA EXPRESS'!Print_Area" display="AFRICA EX" xr:uid="{C5C6E4D6-A2BA-4755-889D-89321BEE3037}"/>
    <hyperlink ref="A25" location="'AFRICA EXPRESS'!Print_Area" display="AFRICA EX" xr:uid="{935B541C-960B-499F-8E9F-A7157F7B4EFB}"/>
    <hyperlink ref="A49" location="'AFRICA EXPRESS'!Print_Area" display="AFRICA EX" xr:uid="{BCF54ED0-2936-4261-B8BC-BF3A49919A50}"/>
    <hyperlink ref="A58" location="'AFRICA EXPRESS'!Print_Area" display="AFRICA EX" xr:uid="{B9F1605F-4545-44BC-9444-03DB5385AB7E}"/>
    <hyperlink ref="A75" location="'AFRICA EXPRESS'!Print_Area" display="AFRICA EX" xr:uid="{43D73FD2-EEE6-4D92-8D84-5CFF331C9730}"/>
    <hyperlink ref="A110" location="'AFRICA EXPRESS'!Print_Area" display="AFRICA EX" xr:uid="{391F512B-56E8-4C24-B22B-33E4CE73ACF3}"/>
    <hyperlink ref="A117" location="'AFRICA EXPRESS'!Print_Area" display="AFRICA EX" xr:uid="{3D292DB1-2619-4CBD-88C0-EFDB7EF56610}"/>
    <hyperlink ref="A119" location="'AFRICA EXPRESS'!Print_Area" display="AFRICA EX" xr:uid="{37A3A9A7-8D2D-4C1E-9529-93C92AE645EA}"/>
    <hyperlink ref="A126" location="'AFRICA EXPRESS'!Print_Area" display="AFRICA EX" xr:uid="{3EE7102C-2D78-4615-A289-F9987EA6CCDC}"/>
    <hyperlink ref="A170" location="'AFRICA EXPRESS'!Print_Area" display="AFRICA EX" xr:uid="{91CF7367-C27F-463A-AC26-B45E8C079FE4}"/>
    <hyperlink ref="A246" location="'AFRICA EXPRESS'!Print_Area" display="AFRICA EX" xr:uid="{E74E5608-B9FD-4AC0-A5E5-DF42CBA566E3}"/>
    <hyperlink ref="A254" location="'AFRICA EXPRESS'!Print_Area" display="AFRICA EX" xr:uid="{C9624FFE-439C-4390-B8F0-B743F8A03A4E}"/>
    <hyperlink ref="A258" location="'AFRICA EXPRESS'!Print_Area" display="AFRICA EX" xr:uid="{458A2B79-E687-4F65-9B3A-563B8B30A68A}"/>
    <hyperlink ref="A272" location="'AFRICA EXPRESS'!Print_Area" display="AFRICA EX" xr:uid="{24BD1037-EA7D-4001-B0F7-567C3D4D68CE}"/>
    <hyperlink ref="A280" location="'AFRICA EXPRESS'!Print_Area" display="AFRICA EX" xr:uid="{FD2713FB-C0DA-4397-AFC5-D23493BB1FC5}"/>
    <hyperlink ref="A286" location="'AFRICA EXPRESS'!Print_Area" display="AFRICA EX" xr:uid="{90F9E0C2-D704-4BB3-BA16-2420BF7D42F1}"/>
    <hyperlink ref="A296" location="'AFRICA EXPRESS'!Print_Area" display="AFRICA EX" xr:uid="{F412BCDF-CA8B-4ADB-8742-CBDB493BBC26}"/>
    <hyperlink ref="A319" location="'AFRICA EXPRESS'!Print_Area" display="AFRICA EX" xr:uid="{36E64577-402D-4213-ACAF-7572927FF47C}"/>
    <hyperlink ref="A339" location="'AFRICA EXPRESS'!Print_Area" display="AFRICA EX" xr:uid="{A24B2650-540F-4D2A-A6DB-F0ED2D0F95FE}"/>
    <hyperlink ref="A343" location="'AFRICA EXPRESS'!Print_Area" display="AFRICA EX" xr:uid="{4971673B-BFB8-4A78-87C8-F17956EF1417}"/>
    <hyperlink ref="A354" location="'AFRICA EXPRESS'!Print_Area" display="AFRICA EX" xr:uid="{B0ECDE9D-794B-4E59-B03E-F7A6A71F1BB0}"/>
    <hyperlink ref="A390" location="'AFRICA EXPRESS'!Print_Area" display="AFRICA EX" xr:uid="{5FEECFF0-EC06-484A-A7C4-2EBDCBA9289D}"/>
    <hyperlink ref="A412" location="'AFRICA EXPRESS'!Print_Area" display="AFRICA EX" xr:uid="{3D60D49F-A98A-4B87-918B-96D547088E78}"/>
    <hyperlink ref="A424" location="'AFRICA EXPRESS'!Print_Area" display="AFRICA EX" xr:uid="{E906F833-3665-4D74-A886-2CA70EE11AEE}"/>
    <hyperlink ref="A428" location="'AFRICA EXPRESS'!Print_Area" display="AFRICA EX" xr:uid="{CA1766FB-B3CE-45F5-BAB6-55ECC40301CC}"/>
    <hyperlink ref="A456" location="'AFRICA EXPRESS'!Print_Area" display="AFRICA EX" xr:uid="{592F27FF-4168-4751-BE3A-2C46C52673AC}"/>
    <hyperlink ref="A18" location="ALBATROSS!A1" display="ALBATROSS" xr:uid="{7083A815-71FB-436C-B1B2-06AB214522FD}"/>
    <hyperlink ref="A79" location="ALBATROSS!A1" display="ALBATROSS" xr:uid="{B194AD90-3B09-4EE6-8DAE-5C7F9E1E1549}"/>
    <hyperlink ref="A182" location="ALBATROSS!A1" display="ALBATROSS" xr:uid="{DC065EBC-621E-4FAD-B837-41DAC9E967A6}"/>
    <hyperlink ref="A458" location="ALBATROSS!A1" display="ALBATROSS" xr:uid="{5A42D44D-3950-41BD-B851-688CC9BC0F26}"/>
    <hyperlink ref="A99" location="AMBERJACK!A1" display="AMBERJACK" xr:uid="{2656CDDF-2A5C-4A4B-9981-71D16BFD0772}"/>
    <hyperlink ref="A225" location="AMBERJACK!A1" display="AMBERJACK" xr:uid="{7C4A7C58-ECC3-4BA3-A419-1CDF5242288B}"/>
    <hyperlink ref="A333" location="AMBERJACK!A1" display="AMBERJACK" xr:uid="{1EB0DBB7-6321-4648-B44F-0FF52B209598}"/>
    <hyperlink ref="A377" location="AMBERJACK!A1" display="AMBERJACK" xr:uid="{F22B8C4A-6B0F-4CA4-BFC4-9721848D3BAC}"/>
    <hyperlink ref="A380" location="AMBERJACK!A1" display="AMBERJACK" xr:uid="{143B48AE-E1B2-46FE-BBA5-AAEB854BAD6C}"/>
    <hyperlink ref="A40" location="AMERICA!A1" display="AMERICA" xr:uid="{41C0980F-D842-4AC0-B030-61E8951DDE0D}"/>
    <hyperlink ref="A101" location="AMERICA!A1" display="AMERICA" xr:uid="{85C2111F-AFFE-4A58-9979-C874894CB8CB}"/>
    <hyperlink ref="A169" location="AMERICA!A1" display="AMERICA" xr:uid="{A9D49021-3757-4394-B28F-148C78E34BB5}"/>
    <hyperlink ref="A196" location="AMERICA!A1" display="AMERICA" xr:uid="{FC244D52-31AB-45E9-831A-FA1CF674A6B5}"/>
    <hyperlink ref="A279" location="AMERICA!A1" display="AMERICA" xr:uid="{B0D82ADC-2708-4F75-8DF9-2F4D6E270E82}"/>
    <hyperlink ref="A307" location="AMERICA!A1" display="AMERICA" xr:uid="{A218385A-A6E1-4FC8-B71A-555BA418E3E6}"/>
    <hyperlink ref="A342" location="AMERICA!A1" display="AMERICA" xr:uid="{EC8158B5-AE1C-4924-871B-39EFA88FEB18}"/>
    <hyperlink ref="A381" location="AMERICA!A1" display="AMERICA" xr:uid="{2BB74E47-E224-4A69-9DE6-B0A2230C4298}"/>
    <hyperlink ref="A394" location="AMERICA!A1" display="AMERICA" xr:uid="{87E132A9-BD27-442A-81FC-668F0E648C2D}"/>
    <hyperlink ref="A21" location="SANTANA!A1" display="SANTANA" xr:uid="{4F548C6A-702E-49B0-B930-8F5FA7C6AEF2}"/>
    <hyperlink ref="A134" location="AUSTRALIA!A1" display="AUSTRALIA" xr:uid="{055FD9D9-8055-4FB5-8526-F4CD909F9823}"/>
    <hyperlink ref="A179" location="AUSTRALIA!A1" display="AUSTRALIA" xr:uid="{5767E6D1-7F9B-419B-BB0F-6BFD74BF9A47}"/>
    <hyperlink ref="A276" location="AUSTRALIA!A1" display="AUSTRALIA" xr:uid="{A6684007-4403-4148-9AB3-9E50A475EC79}"/>
    <hyperlink ref="A305" location="AUSTRALIA!A1" display="AUSTRALIA" xr:uid="{D69F6B7D-F911-41A8-820E-CA0AB5311049}"/>
    <hyperlink ref="A23" location="CAPRICORN!A1" display="CAPRICORN" xr:uid="{767D27A2-B34E-41FD-ADC5-C14952AA06EA}"/>
    <hyperlink ref="A76" location="CAPRICORN!A1" display="CAPRICORN" xr:uid="{B5899652-DB76-4D99-B017-D7AF74AD5E75}"/>
    <hyperlink ref="A165" location="CAPRICORN!A1" display="CAPRICORN" xr:uid="{07084F78-AAEB-478C-A3D7-204E74DC02C2}"/>
    <hyperlink ref="A171" location="CAPRICORN!A1" display="CAPRICORN" xr:uid="{8808421E-DB9C-457C-838D-3B440B19D9DD}"/>
    <hyperlink ref="A204" location="CAPRICORN!A1" display="CAPRICORN" xr:uid="{2384C674-9C97-4FDC-AFB2-91A4D29A287C}"/>
    <hyperlink ref="A275" location="CAPRICORN!A1" display="CAPRICORN" xr:uid="{8353A5FD-3A65-4D19-BFB6-487186425608}"/>
    <hyperlink ref="A297" location="CAPRICORN!A1" display="CAPRICORN" xr:uid="{083C384D-B0A7-4BE1-983E-B9A5D1E7CD06}"/>
    <hyperlink ref="A331" location="CAPRICORN!A1" display="CAPRICORN" xr:uid="{72BD756E-13DE-4A1F-9110-3B352AABE6CC}"/>
    <hyperlink ref="A421" location="CAPRICORN!A1" display="CAPRICORN" xr:uid="{9C54A098-8B9D-4806-AF0D-D4CF91F87CAA}"/>
    <hyperlink ref="A396" location="CHINOOK!A1" display="CHINOOK" xr:uid="{8D27331C-00BD-435E-81AD-051DE7C17DD9}"/>
    <hyperlink ref="A443" location="CHINOOK!A1" display="CHINOOK" xr:uid="{C030585D-9093-4EED-8BBA-1F30DF6A6156}"/>
    <hyperlink ref="A47" location="CONDOR!A1" display="CONDOR" xr:uid="{51EE385C-AFF1-4EBD-B19F-FB18B2839003}"/>
    <hyperlink ref="A194" location="CONDOR!A1" display="CONDOR" xr:uid="{EC5422E0-19B1-44D9-A577-04595B22F9DB}"/>
    <hyperlink ref="A255" location="CONDOR!A1" display="CONDOR" xr:uid="{A3435BFD-5053-4140-8FAA-CE2BAE16701E}"/>
    <hyperlink ref="A308" location="ELEPHANT!A1" display="ELEPHANT " xr:uid="{7D9266AB-BF00-4E84-984F-E93FF4C5616D}"/>
    <hyperlink ref="A310" location="ELEPHANT!A1" display="ELEPHANT " xr:uid="{6BDFBC08-CDEB-4AD9-B26B-2C03A19D0D74}"/>
    <hyperlink ref="A395" location="ELEPHANT!A1" display="ELEPHANT " xr:uid="{9A238A3A-8834-4249-8C83-C62E8D217B10}"/>
    <hyperlink ref="A118" location="'EMERALD '!A1" display="EMERALD " xr:uid="{9B8515C9-2270-4805-9AC4-9C985D2A3A5E}"/>
    <hyperlink ref="A177" location="'EMERALD '!A1" display="EMERALD " xr:uid="{DBCB277D-5E8F-4E44-A5E9-ADC6B8B2AE39}"/>
    <hyperlink ref="A214" location="'EMERALD '!A1" display="EMERALD " xr:uid="{72C1C1E2-0E79-4519-8FD8-5014C5F7A4BB}"/>
    <hyperlink ref="A234" location="'EMERALD '!A1" display="EMERALD " xr:uid="{6DC3DCDD-0039-4BD8-BCEC-5781EBD9A718}"/>
    <hyperlink ref="A284" location="'EMERALD '!A1" display="EMERALD " xr:uid="{CBA37BED-DAC9-4688-B06E-C9E9E9430B60}"/>
    <hyperlink ref="A326" location="'EMERALD '!A1" display="EMERALD " xr:uid="{A5E9B3CC-3F74-4670-9AC8-1CDB4AAD4C7A}"/>
    <hyperlink ref="A351" location="'EMERALD '!A1" display="EMERALD " xr:uid="{D350C11F-0EBD-4863-8F6D-F3C803085C3C}"/>
    <hyperlink ref="A361" location="'EMERALD '!A1" display="EMERALD " xr:uid="{43429C42-3119-42F9-8B96-970D8EB33F83}"/>
    <hyperlink ref="A450" location="'EMERALD '!A1" display="EMERALD " xr:uid="{DAD064F3-8AF4-45CF-811B-A5C739A6A029}"/>
    <hyperlink ref="A57" location="EMPIRE!A1" display="EMPIRE" xr:uid="{DDBAAFB5-D2BA-4144-ADBF-7D7349AF5DC9}"/>
    <hyperlink ref="A77" location="GRIFFIN!A1" display="GRIFFIN" xr:uid="{25148EDE-2493-4AF1-9A5E-B618BFE4F399}"/>
    <hyperlink ref="A81" location="GRIFFIN!A1" display="GRIFFIN" xr:uid="{80F64724-1ED7-44C7-B38D-34107AD61023}"/>
    <hyperlink ref="A163" location="GRIFFIN!A1" display="GRIFFIN" xr:uid="{C9E52BA5-9EB9-46D9-B304-E0750FF6D0B9}"/>
    <hyperlink ref="A243" location="GRIFFIN!A1" display="GRIFFIN" xr:uid="{F8E87AA7-9A4A-400F-8924-DA334C152DD5}"/>
    <hyperlink ref="A288" location="GRIFFIN!A1" display="GRIFFIN" xr:uid="{975CF209-5B3C-402B-ABD7-2D4A15C87303}"/>
    <hyperlink ref="A46" location="INCA!A1" display="INCA" xr:uid="{1236D04E-368F-4170-B60B-078FB2427B77}"/>
    <hyperlink ref="A91" location="INCA!A1" display="INCA" xr:uid="{D14B6000-07F4-4A6E-BE73-857D0AAE0EEB}"/>
    <hyperlink ref="A207" location="INCA!A1" display="INCA" xr:uid="{8092EE85-39FB-4DC0-A834-2098A869B167}"/>
    <hyperlink ref="A357" location="INCA!A1" display="INCA" xr:uid="{B3C19B5F-8E80-4400-92B0-61040CA178AF}"/>
    <hyperlink ref="A441" location="INCA!A1" display="INCA" xr:uid="{A8F97EBC-1B1A-4294-803C-D5C702F1297A}"/>
    <hyperlink ref="A24" location="INGWE!A1" display="INGWE" xr:uid="{EACE7AFC-5171-4199-992E-9ECA5CC26965}"/>
    <hyperlink ref="A86" location="IPANEMA!A1" display="IPANEMA" xr:uid="{03CD8656-1FD6-41B1-BBAE-FC42FD1F9567}"/>
    <hyperlink ref="A26" location="JADE!A1" display="JADE" xr:uid="{2B1DE99D-AB66-46F0-B965-94413519BC20}"/>
    <hyperlink ref="A58:A60" location="JADE!A1" display="JADE" xr:uid="{AAD96C0E-1167-419B-8AAC-3882A78FBE66}"/>
    <hyperlink ref="A415:A416" location="JADE!A1" display="JADE" xr:uid="{2F73A7F2-3D47-420B-9425-AEE6DAE1F43C}"/>
    <hyperlink ref="A27" location="LION!A1" display="LION" xr:uid="{4CE8CB38-F2CC-445E-B4CA-B8D32BB514D9}"/>
    <hyperlink ref="A173:A174" location="LION!A1" display="LION" xr:uid="{6CAA0231-FCF2-4250-8231-3AE134A55C4C}"/>
    <hyperlink ref="A357:A358" location="LION!A1" display="LION" xr:uid="{CEC5D5A2-9D37-4760-8B34-9D106C4D015D}"/>
    <hyperlink ref="A379:A381" location="LION!A1" display="LION" xr:uid="{CF416B5E-0BE9-41ED-85C6-97B5FA7B1B54}"/>
    <hyperlink ref="A282" location="'LONE STAR'!A1" display="LONE STAR" xr:uid="{CB0EFFA3-CF03-4BFE-BD76-28963899A1C9}"/>
    <hyperlink ref="A355" location="MAPLE!A1" display="MAPLE" xr:uid="{2D3A1412-EBF2-462F-8FBC-B1B48FA69A99}"/>
    <hyperlink ref="A442" location="MAPLE!A1" display="MAPLE" xr:uid="{47A3CC47-0F12-4C64-B61E-58926FACE472}"/>
    <hyperlink ref="A20" location="'NEW FALCON'!A1" display="NEW FALCON" xr:uid="{C37F8118-B891-4AC3-9997-6AFE1F49B0BB}"/>
    <hyperlink ref="A54" location="KIWI!A1" display="KIWI" xr:uid="{6A7B23A6-7208-46F9-8D9A-37C64E79335A}"/>
    <hyperlink ref="A205" location="PELICAN!A1" display="PELICAN" xr:uid="{A8D76497-DB2F-4119-BC24-DA9863E5B0CE}"/>
    <hyperlink ref="A416" location="PELICAN!A1" display="PELICAN" xr:uid="{1FACB723-DBE8-4A88-84FB-FC65C515EFB7}"/>
    <hyperlink ref="A42" location="PHOENIX!A1" display="PHOENIX" xr:uid="{6D62F44C-A015-4697-B11E-E06921E45F7A}"/>
    <hyperlink ref="A105" location="SHIKRA!A1" display="SHIKRA" xr:uid="{8001ABE7-D0BE-4030-A05E-6EDDBB303941}"/>
    <hyperlink ref="A108" location="SHIKRA!A1" display="SHIKRA" xr:uid="{DF35D7B1-7319-4A7F-9ED3-96544A237264}"/>
    <hyperlink ref="A122" location="'DAR FEEDER'!A1" display="DAR ES SALAAM" xr:uid="{21332070-94E8-48C9-A452-A0DB51A84DBF}"/>
    <hyperlink ref="A133" location="SHIKRA!A1" display="SHIKRA" xr:uid="{42D5134D-12CF-4EA5-9D5C-10677B0DAD2E}"/>
    <hyperlink ref="A190" location="SHIKRA!A1" display="SHIKRA" xr:uid="{9EBCD14F-B45E-4396-92C4-3A843550FBCD}"/>
    <hyperlink ref="A228" location="SHIKRA!A1" display="SHIKRA" xr:uid="{64771F1D-08BE-47F4-916D-4E27B755B0FA}"/>
    <hyperlink ref="A232" location="SHIKRA!A1" display="SHIKRA" xr:uid="{C42DE7C2-2F0E-4891-8643-19BDA4005DA7}"/>
    <hyperlink ref="A262" location="SHIKRA!A1" display="SHIKRA" xr:uid="{051EDBDD-9599-44A5-AEA7-67EE573D0138}"/>
    <hyperlink ref="A269" location="SHIKRA!A1" display="SHIKRA" xr:uid="{D5423C86-166F-4C9C-8887-308A814596C1}"/>
    <hyperlink ref="A304" location="SHIKRA!A1" display="SHIKRA" xr:uid="{E034406C-8BAE-4A41-BD7A-B091FFF2DBBD}"/>
    <hyperlink ref="A309" location="SHIKRA!A1" display="SHIKRA" xr:uid="{87F3864F-579A-42EE-B62A-B1F2CFF1123C}"/>
    <hyperlink ref="A31" location="SILK!A1" display="SILK EXPRESS" xr:uid="{5F9839F2-7133-4234-9140-9B26FFC8BA72}"/>
    <hyperlink ref="A35" location="SILK!A1" display="SILK EXPRESS" xr:uid="{B852620A-9891-4E6E-9D6E-8F7FC990FB5E}"/>
    <hyperlink ref="A72" location="SILK!A1" display="SILK EXPRESS" xr:uid="{3E20EC7D-52E3-43EC-823C-DDC6009315C4}"/>
    <hyperlink ref="A80" location="SILK!A1" display="SILK EXPRESS" xr:uid="{53CA6D6A-8EF1-432A-8AEE-5D0A164C3473}"/>
    <hyperlink ref="A168" location="SILK!A1" display="SILK EXPRESS" xr:uid="{9227F4A0-524B-42B9-BA8A-CA711BE08247}"/>
    <hyperlink ref="A173" location="SILK!A1" display="SILK EXPRESS" xr:uid="{8A6E25AB-333C-4533-A0E5-A4A50369C895}"/>
    <hyperlink ref="A197" location="SILK!A1" display="SILK EXPRESS" xr:uid="{4405D8CA-BE37-48EA-81D8-AC51819A62EA}"/>
    <hyperlink ref="A233" location="SILK!A1" display="SILK EXPRESS" xr:uid="{8459CA07-9A01-4405-A3D2-485D0BB82438}"/>
    <hyperlink ref="A406" location="SILK!A1" display="SILK EXPRESS" xr:uid="{25F08006-DBA2-40A2-8178-F07547403543}"/>
    <hyperlink ref="A174" location="SWAN!A1" display="SWAN" xr:uid="{24F16150-6370-4BB5-8D2E-556757AFD779}"/>
    <hyperlink ref="A226" location="SWAN!A1" display="SWAN" xr:uid="{9B25A313-8EB9-4D59-9D2D-C975516DEB72}"/>
    <hyperlink ref="A231" location="SWAN!A1" display="SWAN" xr:uid="{5AAD2F5D-D807-4165-AD33-EE434A7F03A4}"/>
    <hyperlink ref="A369" location="SWAN!A1" display="SWAN" xr:uid="{67E37C25-FF89-45CC-B62A-5B97F3D63256}"/>
    <hyperlink ref="A29" location="TIGER!A1" display="TIGER" xr:uid="{172A2C0F-F631-4925-A359-6CE7DCC5780D}"/>
    <hyperlink ref="A459" location="'EMERALD '!A1" display="EMERALD " xr:uid="{D8BDCB25-4C7C-42FB-B16C-51EE348206CC}"/>
    <hyperlink ref="A65" location="SHIKRA!A1" display="SHIKRA" xr:uid="{66313BC4-07D2-4013-8B9C-52F6BA0000A3}"/>
    <hyperlink ref="A125" location="PETRA!A1" display="PETRA" xr:uid="{6B6444ED-E3FD-4C41-931E-8CEF95B965FC}"/>
    <hyperlink ref="A325" location="SHIKRA!A1" display="SHIKRA" xr:uid="{D8577D7A-A2A1-4396-8A44-A44DA91332F7}"/>
    <hyperlink ref="A435" location="SHIKRA!A1" display="SHIKRA" xr:uid="{DE91C5E5-3D92-4F5B-A5FF-BB29CC53A8BB}"/>
    <hyperlink ref="A451" location="SHIKRA!A1" display="SHIKRA" xr:uid="{5698B139-EF44-4ED4-9167-C2F70FCBEF93}"/>
    <hyperlink ref="A283" location="'DAR FEEDER'!A1" display="DAR ES SALAAM" xr:uid="{14D073AD-9FB8-484B-8D15-583AA7363FE9}"/>
    <hyperlink ref="A285" location="'DAR FEEDER'!A1" display="DAR ES SALAAM" xr:uid="{4AFDA8DC-B60E-4F58-8039-2AF703C16B9E}"/>
    <hyperlink ref="A417" location="'DAR FEEDER'!A1" display="DAR ES SALAAM" xr:uid="{6B42CCD4-DD76-4CB4-AE00-E5A91CF1E837}"/>
    <hyperlink ref="A461" location="'DAR FEEDER'!A1" display="DAR ES SALAAM" xr:uid="{8C92BFD3-EDC9-4985-A652-360C1DBF4BE3}"/>
    <hyperlink ref="A166" location="DRAGON!A1" display="DRAGON" xr:uid="{B62FD445-2521-4F2B-AD34-5BCB4BD5EBF1}"/>
    <hyperlink ref="A32" location="DRAGON!A1" display="DRAGON" xr:uid="{717F6B93-8192-42E3-9726-217C54BE954F}"/>
    <hyperlink ref="A34" location="DRAGON!A1" display="DRAGON" xr:uid="{C03698C3-1735-4C22-877F-E929CB338402}"/>
    <hyperlink ref="A67" location="DRAGON!A1" display="DRAGON" xr:uid="{55569426-0386-404B-8C5D-CA72DED3CA8A}"/>
    <hyperlink ref="A136" location="DRAGON!A1" display="DRAGON" xr:uid="{F4E2AC3C-EC28-4FCC-B207-1E0BDB9221C0}"/>
    <hyperlink ref="A176" location="DRAGON!A1" display="DRAGON" xr:uid="{980888AD-08D5-446C-8005-6AFE3DB8008F}"/>
    <hyperlink ref="A203" location="DRAGON!A1" display="DRAGON" xr:uid="{8A3B3D5F-1CAE-4972-96DC-CA1C2ED6CDCF}"/>
    <hyperlink ref="A208" location="DRAGON!A1" display="DRAGON" xr:uid="{81A16EE6-EE5A-47AC-B6BB-6A4F15A24CCF}"/>
    <hyperlink ref="A216" location="DRAGON!A1" display="DRAGON" xr:uid="{B4330ABA-4D76-4AD2-A484-D13F0E51A5C9}"/>
    <hyperlink ref="A224" location="DRAGON!A1" display="DRAGON" xr:uid="{1B7A73AA-9BE6-491D-BA79-5E17AF716AC2}"/>
    <hyperlink ref="A229" location="DRAGON!A1" display="DRAGON" xr:uid="{712258FC-E635-4A72-9289-8C204BC4F3F5}"/>
    <hyperlink ref="A235" location="DRAGON!A1" display="DRAGON" xr:uid="{95B9F5A7-A939-4B9D-B6F1-344567E5513B}"/>
    <hyperlink ref="A239" location="DRAGON!A1" display="DRAGON" xr:uid="{8664474A-8BC6-42D8-8403-963DD283C0BF}"/>
    <hyperlink ref="A248" location="DRAGON!A1" display="DRAGON" xr:uid="{DF431B61-CEAF-4F15-B101-36D4AE0C0436}"/>
    <hyperlink ref="A278" location="DRAGON!A1" display="DRAGON" xr:uid="{CBEB5C83-E5C4-473D-94FD-65F5124D4504}"/>
    <hyperlink ref="A298" location="DRAGON!A1" display="DRAGON" xr:uid="{A6B0C568-D3EC-4D38-AC90-EDBE406E64C5}"/>
    <hyperlink ref="A315" location="DRAGON!A1" display="DRAGON" xr:uid="{982EE785-3452-4BBD-83E5-71317CABBF44}"/>
    <hyperlink ref="A336" location="DRAGON!A1" display="DRAGON" xr:uid="{1997DC9A-3BA5-46EC-A61A-09B9CC428200}"/>
    <hyperlink ref="A405" location="DRAGON!A1" display="DRAGON" xr:uid="{8A1DC68C-1C08-48F8-836B-4F8D7B60EFF8}"/>
    <hyperlink ref="A420" location="DRAGON!A1" display="DRAGON" xr:uid="{D1824672-14CF-4B9A-829A-472CA18DBB68}"/>
    <hyperlink ref="A426" location="DRAGON!A1" display="DRAGON" xr:uid="{A5698EAE-4D7E-4DAA-AA61-569E7C345654}"/>
    <hyperlink ref="A455" location="DRAGON!A1" display="DRAGON" xr:uid="{9E85DACC-4952-4F01-BD63-1FA1D6BD9579}"/>
    <hyperlink ref="A135" location="AZTEC!A1" display="AZTEC" xr:uid="{471B7145-34DB-4B29-BE45-38A4289F609A}"/>
    <hyperlink ref="A185" location="AZTEC!A1" display="AZTEC" xr:uid="{61D902F6-4177-433F-8AA7-50EAFE4C06CC}"/>
    <hyperlink ref="A363" location="AZTEC!A1" display="AZTEC" xr:uid="{4B76B230-FA5B-4235-B353-ABA924C26E45}"/>
    <hyperlink ref="A300" location="'LONE STAR'!A1" display="LONE STAR" xr:uid="{3176FE54-5A71-4A51-8BD8-E3E8330D7725}"/>
    <hyperlink ref="A306" location="'LONE STAR'!A1" display="LONE STAR" xr:uid="{C12E1E72-0E75-453D-8FD7-8D2743FC8943}"/>
    <hyperlink ref="A356" location="'LONE STAR'!A1" display="LONE STAR" xr:uid="{4989793C-1FEE-4B24-9972-67F0AECC7214}"/>
    <hyperlink ref="A447" location="'LONE STAR'!A1" display="LONE STAR" xr:uid="{434E84EE-E632-431C-904A-FBC6DC085AFD}"/>
    <hyperlink ref="A50" location="ANDES!A1" display="ANDES" xr:uid="{32F633A4-7196-4D18-9254-7645AB9AA616}"/>
    <hyperlink ref="A116" location="ANDES!A1" display="ANDES" xr:uid="{1A91F008-920C-4D0A-9017-572CEAF2F7C7}"/>
    <hyperlink ref="A249" location="ANDES!A1" display="ANDES" xr:uid="{900A4EF5-16E8-45A3-B403-A5BA7004EA48}"/>
    <hyperlink ref="A388" location="ANDES!A1" display="ANDES" xr:uid="{0E62037A-1EBD-476D-BADA-139CAE7F9088}"/>
    <hyperlink ref="A142" location="CHINOOK!A1" display="CHINOOK" xr:uid="{5952B102-916E-4496-9C40-354D416B5239}"/>
    <hyperlink ref="A350" location="CHINOOK!A1" display="CHINOOK" xr:uid="{D368F3B3-0788-4C91-8042-637440B1BB40}"/>
    <hyperlink ref="A64" location="INGWE!A1" display="INGWE" xr:uid="{E6CB62B3-4E1F-4F45-AD87-EAD7C28440CD}"/>
    <hyperlink ref="A71" location="INGWE!A1" display="INGWE" xr:uid="{79EE1F9D-C16F-41A7-992E-C454460D2CE7}"/>
    <hyperlink ref="A93:A94" location="INGWE!A1" display="INGWE" xr:uid="{929AFD8B-EA40-401A-8A36-9031CB9C8DC2}"/>
    <hyperlink ref="A106:A107" location="INGWE!A1" display="INGWE" xr:uid="{4CFF3A10-47B4-4D10-89EC-461459654036}"/>
    <hyperlink ref="A124" location="INGWE!A1" display="INGWE" xr:uid="{F52C102F-DE79-4E1E-89DD-FA9DB45A39D8}"/>
    <hyperlink ref="A130" location="INGWE!A1" display="INGWE" xr:uid="{47E192C3-E128-4896-9D03-D204BECEF1EE}"/>
    <hyperlink ref="A132" location="INGWE!A1" display="INGWE" xr:uid="{49DBB6BD-FEF7-4380-B987-899603B45E97}"/>
    <hyperlink ref="A150" location="INGWE!A1" display="INGWE" xr:uid="{0DB58EF6-7B3D-484B-865B-D66613A21743}"/>
    <hyperlink ref="A153" location="INGWE!A1" display="INGWE" xr:uid="{88972889-23A1-46CE-B152-4BA54CBC013B}"/>
    <hyperlink ref="A252:A253" location="INGWE!A1" display="INGWE" xr:uid="{D846FA2B-2D69-42C2-A814-C2D579F73983}"/>
    <hyperlink ref="A256" location="INGWE!A1" display="INGWE" xr:uid="{B60EBF0B-B178-42CB-AA31-767965335A18}"/>
    <hyperlink ref="A260" location="INGWE!A1" display="INGWE" xr:uid="{ACDB2D82-FCC8-4AB5-8813-0472D32FD8F4}"/>
    <hyperlink ref="A266:A267" location="INGWE!A1" display="INGWE" xr:uid="{5F0903D5-F4E0-4A6D-B2D8-8A196AC9B4CB}"/>
    <hyperlink ref="A290" location="INGWE!A1" display="INGWE" xr:uid="{207B88EC-8CE8-46B9-AB47-4A7F871AA49D}"/>
    <hyperlink ref="A292" location="INGWE!A1" display="INGWE" xr:uid="{BF901407-3911-4D16-B756-37BE60074F13}"/>
    <hyperlink ref="A294" location="INGWE!A1" display="INGWE" xr:uid="{3366700F-7E08-46ED-ADFD-626B84FD1643}"/>
    <hyperlink ref="A338" location="INGWE!A1" display="INGWE" xr:uid="{AF277380-6CFB-446E-A19F-A535DF5C2733}"/>
    <hyperlink ref="A344" location="INGWE!A1" display="INGWE" xr:uid="{0EE7865F-6007-483D-8285-D0341984D783}"/>
    <hyperlink ref="A414:A415" location="INGWE!A1" display="INGWE" xr:uid="{CB6CC0F1-D61F-41CD-9C1E-1DDED684764F}"/>
    <hyperlink ref="A88:A89" location="IPANEMA!A1" display="IPANEMA" xr:uid="{3DC7771F-7E07-4769-8FBA-51D24A413A43}"/>
    <hyperlink ref="A109" location="IPANEMA!A1" display="IPANEMA" xr:uid="{CCDB6C94-C25C-466D-B4B5-71501BA9EE23}"/>
    <hyperlink ref="A164" location="IPANEMA!A1" display="IPANEMA" xr:uid="{D5D93BBB-EEEB-43A8-9282-BE5939819F56}"/>
    <hyperlink ref="A212" location="IPANEMA!A1" display="IPANEMA" xr:uid="{8BB040AE-04A7-4D7B-964D-26A9E1E4FE9D}"/>
    <hyperlink ref="A268" location="IPANEMA!A1" display="IPANEMA" xr:uid="{B7B182D3-67A8-46C9-9362-BDF0A0EF0045}"/>
    <hyperlink ref="A287" location="IPANEMA!A1" display="IPANEMA" xr:uid="{C6EB0BF0-E681-40A5-9EBF-D490F4DB95A7}"/>
    <hyperlink ref="A301" location="IPANEMA!A1" display="IPANEMA" xr:uid="{37B3946A-F8E4-46A2-9360-4B2C49675625}"/>
    <hyperlink ref="A327" location="IPANEMA!A1" display="IPANEMA" xr:uid="{9D8B2138-213C-47E3-BBA3-9D38E835D9FE}"/>
    <hyperlink ref="A329" location="IPANEMA!A1" display="IPANEMA" xr:uid="{CDEBFA0B-DE09-4B1C-8B3C-A3EE64581059}"/>
    <hyperlink ref="A364" location="IPANEMA!A1" display="IPANEMA" xr:uid="{2BB9E360-F1CC-4BFB-88DA-BA1B5973D5CD}"/>
    <hyperlink ref="A371:A372" location="IPANEMA!A1" display="IPANEMA" xr:uid="{4B274E0A-B369-4B71-A973-FDF3D5951F62}"/>
    <hyperlink ref="A376" location="IPANEMA!A1" display="IPANEMA" xr:uid="{F0D99DE1-0F2C-4284-B8F5-B2AE0ABAF405}"/>
    <hyperlink ref="A392" location="IPANEMA!A1" display="IPANEMA" xr:uid="{FF923197-74BC-4B92-8FAF-D4464BD50521}"/>
    <hyperlink ref="A439" location="IPANEMA!A1" display="IPANEMA" xr:uid="{C6118A5F-9CCF-4133-AC64-68372F94AD62}"/>
    <hyperlink ref="A452" location="IPANEMA!A1" display="IPANEMA" xr:uid="{CA1340CC-D80A-4E08-8570-3560240FC908}"/>
    <hyperlink ref="A462" location="IPANEMA!A1" display="IPANEMA" xr:uid="{D77D8802-BA55-48F8-9327-76492CFD4091}"/>
    <hyperlink ref="A36" location="JADE!A1" display="JADE" xr:uid="{F90BA821-4788-44C1-BC97-3E3EDD56EF89}"/>
    <hyperlink ref="A39" location="JADE!A1" display="JADE" xr:uid="{2CBF21CC-F1C8-4D58-98F2-AE6B65DE31D3}"/>
    <hyperlink ref="A41" location="JADE!A1" display="JADE" xr:uid="{1DFCD408-C0C9-4CE1-AC74-765707D735DB}"/>
    <hyperlink ref="A43" location="JADE!A1" display="JADE" xr:uid="{5E563E64-F6A2-456A-94A4-68C9532091CC}"/>
    <hyperlink ref="A51" location="JADE!A1" display="JADE" xr:uid="{30C75A38-37C7-4302-901B-A718E74DC9C0}"/>
    <hyperlink ref="A55" location="JADE!A1" display="JADE" xr:uid="{F748F58F-1D7C-4D28-9774-723A4ADFE550}"/>
    <hyperlink ref="A59:A61" location="JADE!A1" display="JADE" xr:uid="{BAFBFFC6-A5C4-4A2A-B0A8-0938F03E27CF}"/>
    <hyperlink ref="A68" location="JADE!A1" display="JADE" xr:uid="{618BC395-A955-4692-8E02-383212C858E5}"/>
    <hyperlink ref="A74" location="JADE!A1" display="JADE" xr:uid="{D944656A-325C-4724-B805-39B0B7499ACB}"/>
    <hyperlink ref="A90" location="JADE!A1" display="JADE" xr:uid="{C6845F7C-E25B-4F36-A09F-042EA54A1B68}"/>
    <hyperlink ref="A96:A97" location="JADE!A1" display="JADE" xr:uid="{5BA437DB-9738-45DE-A4A5-6F70D9915095}"/>
    <hyperlink ref="A104" location="JADE!A1" display="JADE" xr:uid="{95F566D5-2BC7-4E7C-ACAA-5275B52E58FD}"/>
    <hyperlink ref="A180" location="JADE!A1" display="JADE" xr:uid="{B914C83C-C17A-4451-B618-D685259B6C87}"/>
    <hyperlink ref="A202" location="JADE!A1" display="JADE" xr:uid="{33FFAFDB-68A9-49A6-8E34-1A7CF51C27B0}"/>
    <hyperlink ref="A223" location="JADE!A1" display="JADE" xr:uid="{BC9D6C9A-10CB-4FC4-9EFD-D157F5DD06B0}"/>
    <hyperlink ref="A237" location="JADE!A1" display="JADE" xr:uid="{540801AE-B176-40E1-86DC-AA5ACD094B53}"/>
    <hyperlink ref="A244" location="JADE!A1" display="JADE" xr:uid="{64EA6EC3-A2C9-44C1-BC8D-2BEE1A914303}"/>
    <hyperlink ref="A261" location="JADE!A1" display="JADE" xr:uid="{C8804688-6B0D-4702-8D98-84F3ADE03881}"/>
    <hyperlink ref="A270" location="JADE!A1" display="JADE" xr:uid="{B8216A7F-CAE0-40E1-9F50-FBEEA0FEC85D}"/>
    <hyperlink ref="A277" location="JADE!A1" display="JADE" xr:uid="{0E11CB61-DA00-4927-A63D-A864834E32AC}"/>
    <hyperlink ref="A281" location="JADE!A1" display="JADE" xr:uid="{4E1C8541-586E-4963-BB38-48B1C9E0B74F}"/>
    <hyperlink ref="A295" location="JADE!A1" display="JADE" xr:uid="{939445D9-DD63-496B-B0A6-0351AA9AB03E}"/>
    <hyperlink ref="A320" location="JADE!A1" display="JADE" xr:uid="{8F792D71-6317-414E-8BD1-90E9B72701B4}"/>
    <hyperlink ref="A323" location="JADE!A1" display="JADE" xr:uid="{2C64D798-5ABC-45E9-8620-0C0B139406FC}"/>
    <hyperlink ref="A335" location="JADE!A1" display="JADE" xr:uid="{DF8BC23F-F482-4FC6-B45E-A7C690A6F376}"/>
    <hyperlink ref="A337" location="JADE!A1" display="JADE" xr:uid="{4E47DD63-C150-496D-A0CA-B2CFF906A20E}"/>
    <hyperlink ref="A353" location="JADE!A1" display="JADE" xr:uid="{AE84C882-E863-4A73-A5FD-1214336CAB33}"/>
    <hyperlink ref="A362" location="JADE!A1" display="JADE" xr:uid="{041E5CB9-BEAB-40B6-8ADD-73699FDCC756}"/>
    <hyperlink ref="A367" location="JADE!A1" display="JADE" xr:uid="{8B1E21D9-2D30-4FA2-9DFB-DF22CFA50F39}"/>
    <hyperlink ref="A384:A385" location="JADE!A1" display="JADE" xr:uid="{73D8A678-14C2-4CFC-ACAD-0C168D593676}"/>
    <hyperlink ref="A391" location="JADE!A1" display="JADE" xr:uid="{16B0B641-FB2D-48E3-BA75-B33B3153E9F9}"/>
    <hyperlink ref="A403" location="JADE!A1" display="JADE" xr:uid="{29D9EEBC-92DE-4186-B255-46A102640EED}"/>
    <hyperlink ref="A408" location="JADE!A1" display="JADE" xr:uid="{CB6B149A-DF9A-4597-A70A-8C37D591C8C2}"/>
    <hyperlink ref="A418" location="JADE!A1" display="JADE" xr:uid="{9DF0FD27-7B21-4213-BE4F-FEA40BFA42D1}"/>
    <hyperlink ref="A433:A434" location="JADE!A1" display="JADE" xr:uid="{8D705140-25C7-4031-8F3C-B6C49701CC79}"/>
    <hyperlink ref="A440" location="JADE!A1" display="JADE" xr:uid="{B67832E1-D1FF-4900-9975-B9DEB6334332}"/>
    <hyperlink ref="A445" location="JADE!A1" display="JADE" xr:uid="{44B15978-BFFB-4815-AA24-93FCC9743686}"/>
    <hyperlink ref="A454" location="JADE!A1" display="JADE" xr:uid="{81B56265-DBC1-4BF0-80A7-D3FF5C40548B}"/>
    <hyperlink ref="A48" location="LION!A1" display="LION" xr:uid="{90996C2B-4A2D-4434-8FA6-7E9EA097F260}"/>
    <hyperlink ref="A69" location="LION!A1" display="LION" xr:uid="{78C9C37D-846B-48DF-8397-0D200B4C9B93}"/>
    <hyperlink ref="A73" location="LION!A1" display="LION" xr:uid="{B61261EE-0299-496A-857C-2C6DF1646878}"/>
    <hyperlink ref="A78" location="LION!A1" display="LION" xr:uid="{86A2BFC6-9158-4062-8112-EB906349823B}"/>
    <hyperlink ref="A82" location="LION!A1" display="LION" xr:uid="{88E059CC-D985-483F-9D45-9F459EBBFE99}"/>
    <hyperlink ref="A113" location="LION!A1" display="LION" xr:uid="{B96447B0-6899-4D82-9607-615F1EE22C65}"/>
    <hyperlink ref="A115" location="LION!A1" display="LION" xr:uid="{DD45980C-2F7A-4796-8C44-41310BA61F75}"/>
    <hyperlink ref="A127:A128" location="LION!A1" display="LION" xr:uid="{8159697E-2112-4D0B-A442-BB6AA684687B}"/>
    <hyperlink ref="A140:A141" location="LION!A1" display="LION" xr:uid="{FA0BA7F7-0B7F-4DA8-B121-F8ECB9C272EA}"/>
    <hyperlink ref="A162" location="LION!A1" display="LION" xr:uid="{D370548E-3F03-4084-8006-9D5A460A6167}"/>
    <hyperlink ref="A167" location="LION!A1" display="LION" xr:uid="{24778978-03C6-47FA-9561-3F9077912290}"/>
    <hyperlink ref="A172" location="LION!A1" display="LION" xr:uid="{3C32C38B-D282-4863-A4BE-CF5F5B5A3773}"/>
    <hyperlink ref="A178" location="LION!A1" display="LION" xr:uid="{94F5B350-B576-430B-AD59-1CE76535E9D7}"/>
    <hyperlink ref="A183:A184" location="LION!A1" display="LION" xr:uid="{572AFA63-30A5-4909-9474-3AC037446209}"/>
    <hyperlink ref="A191:A192" location="LION!A1" display="LION" xr:uid="{D971D1A8-77FA-4005-BCB8-E6DE3DE26663}"/>
    <hyperlink ref="A199:A200" location="LION!A1" display="LION" xr:uid="{7F0240C9-FAC5-48A9-8F9B-D47C8D072A0D}"/>
    <hyperlink ref="A206" location="LION!A1" display="LION" xr:uid="{A9E42019-3DD0-42B4-A352-FD3DC7062354}"/>
    <hyperlink ref="A210" location="LION!A1" display="LION" xr:uid="{4FB4BD76-9CF3-449F-A80C-0F2752E397B8}"/>
    <hyperlink ref="A222" location="LION!A1" display="LION" xr:uid="{D2AAF967-2BFF-4238-B8B3-2BEFBAB80F93}"/>
    <hyperlink ref="A227" location="LION!A1" display="LION" xr:uid="{E6DBE1BC-DF49-48BB-A56D-F1E0E849A68E}"/>
    <hyperlink ref="A236" location="LION!A1" display="LION" xr:uid="{E8374691-216A-4C94-B8CD-0178E1CFFDBF}"/>
    <hyperlink ref="A245" location="LION!A1" display="LION" xr:uid="{DEDC5587-ECDD-4E93-8A0E-B6F679D52131}"/>
    <hyperlink ref="A251" location="LION!A1" display="LION" xr:uid="{29723E18-4F17-4728-AC4C-BCA174166EF4}"/>
    <hyperlink ref="A289" location="LION!A1" display="LION" xr:uid="{810613A2-F360-466B-AB1E-F9B5835FE111}"/>
    <hyperlink ref="A291" location="LION!A1" display="LION" xr:uid="{E7E2F3BF-4C18-4B2A-AE0D-C2752B1FF683}"/>
    <hyperlink ref="A311" location="LION!A1" display="LION" xr:uid="{D64BE38C-27C4-433A-9089-9FF23948AFE0}"/>
    <hyperlink ref="A321" location="LION!A1" display="LION" xr:uid="{2255CE95-1204-48D8-9578-F87CE8308CF8}"/>
    <hyperlink ref="A328" location="LION!A1" display="LION" xr:uid="{AF895A46-25F0-4388-ADEC-FEA66BE8B562}"/>
    <hyperlink ref="A332" location="LION!A1" display="LION" xr:uid="{316D7676-A419-488F-8882-D43302D64741}"/>
    <hyperlink ref="A349" location="LION!A1" display="LION" xr:uid="{69CBC067-4645-4DC3-BD3F-76734FB0B422}"/>
    <hyperlink ref="A366" location="LION!A1" display="LION" xr:uid="{76053D12-4FB5-437A-84AC-07DFE5100DA3}"/>
    <hyperlink ref="A378:A379" location="LION!A1" display="LION" xr:uid="{F9EBCEDE-377F-44B1-8E3F-9BE6C8A4C33D}"/>
    <hyperlink ref="A382" location="LION!A1" display="LION" xr:uid="{1DC94FA7-1516-4AAC-9BC4-A57CDA6A8D83}"/>
    <hyperlink ref="A400:A402" location="LION!A1" display="LION" xr:uid="{D4E7B021-C3E2-4D8A-8563-62313122B9D3}"/>
    <hyperlink ref="A407" location="LION!A1" display="LION" xr:uid="{96537AF2-5B25-4603-A705-C82FE38A9375}"/>
    <hyperlink ref="A413" location="LION!A1" display="LION" xr:uid="{A2F36BC2-C4FA-494C-9245-C5870ACC72C4}"/>
    <hyperlink ref="A422" location="LION!A1" display="LION" xr:uid="{62A83217-4172-48E6-AC8F-5217B5ABFF88}"/>
    <hyperlink ref="A427" location="LION!A1" display="LION" xr:uid="{FA5597E4-1FC3-4A07-BDF6-3A75511C4B7A}"/>
    <hyperlink ref="A436" location="LION!A1" display="LION" xr:uid="{6EFD0DA0-2F19-4703-BCEF-47FF7E501BFF}"/>
    <hyperlink ref="A448" location="LION!A1" display="LION" xr:uid="{88442DCC-897A-48A3-B32D-285CF22E554B}"/>
    <hyperlink ref="A463" location="LION!A1" display="LION" xr:uid="{935F6BB9-BA01-499F-B710-450587C59EA4}"/>
    <hyperlink ref="A22" location="'NEW FALCON'!A1" display="NEW FALCON" xr:uid="{ABDCF6B9-D956-4DEB-8EC8-C9A736B9E89D}"/>
    <hyperlink ref="A28" location="'NEW FALCON'!A1" display="NEW FALCON" xr:uid="{9634F7C1-B121-4D9B-900C-E074030DE613}"/>
    <hyperlink ref="A56" location="'NEW FALCON'!A1" display="NEW FALCON" xr:uid="{D13A1B5A-9A7D-4941-915E-00F041F8D508}"/>
    <hyperlink ref="A129" location="'NEW FALCON'!A1" display="NEW FALCON" xr:uid="{60189B70-BC23-4CB8-B6E7-142FFC880279}"/>
    <hyperlink ref="A139" location="'NEW FALCON'!A1" display="NEW FALCON" xr:uid="{E799D12C-3FD2-4395-9C17-C51EA11512FE}"/>
    <hyperlink ref="A193" location="'NEW FALCON'!A1" display="NEW FALCON" xr:uid="{576671F6-7931-49CD-B3BD-0E635A3D294C}"/>
    <hyperlink ref="A198" location="'NEW FALCON'!A1" display="NEW FALCON" xr:uid="{D1CBA40B-154D-422E-9290-48DF70F7EAD3}"/>
    <hyperlink ref="A215" location="'NEW FALCON'!A1" display="NEW FALCON" xr:uid="{A11C8707-F805-4632-8CDC-5329A2125045}"/>
    <hyperlink ref="A217" location="'NEW FALCON'!A1" display="NEW FALCON" xr:uid="{4F24650A-1953-4AD3-98B5-60DFE930DC45}"/>
    <hyperlink ref="A365" location="'NEW FALCON'!A1" display="NEW FALCON" xr:uid="{0C94BF31-ADA2-4772-B7E1-F23A19A61F65}"/>
    <hyperlink ref="A397:A399" location="'NEW FALCON'!A1" display="NEW FALCON" xr:uid="{2F4625F4-4BF1-4FAB-97F9-D3AA858AF18E}"/>
    <hyperlink ref="A404" location="'NEW FALCON'!A1" display="NEW FALCON" xr:uid="{9280E130-6394-4034-B036-83244317C39F}"/>
    <hyperlink ref="A437:A438" location="'NEW FALCON'!A1" display="NEW FALCON" xr:uid="{85DE8410-9820-4C98-AF5E-4853CA286236}"/>
    <hyperlink ref="A70" location="KIWI!A1" display="KIWI" xr:uid="{371382D3-1CB7-4474-AF53-7CA9CF51EFEB}"/>
    <hyperlink ref="A84" location="KIWI!A1" display="KIWI" xr:uid="{791AAD8B-B800-4B22-BB39-92E507083D91}"/>
    <hyperlink ref="A103" location="KIWI!A1" display="KIWI" xr:uid="{1E74869D-C05B-4C2A-84CC-854AB9950567}"/>
    <hyperlink ref="A143" location="KIWI!A1" display="KIWI" xr:uid="{115D72E8-18DB-4AC8-A82B-7250312012BE}"/>
    <hyperlink ref="A159" location="KIWI!A1" display="KIWI" xr:uid="{A11AB168-F102-4D19-A879-EF8955B6251F}"/>
    <hyperlink ref="A240" location="KIWI!A1" display="KIWI" xr:uid="{59ADB59C-C0D8-4325-AF50-9B26B8518E77}"/>
    <hyperlink ref="A259" location="KIWI!A1" display="KIWI" xr:uid="{FC8823EF-3B56-4731-85BE-3465FC8B8205}"/>
    <hyperlink ref="A271" location="KIWI!A1" display="KIWI" xr:uid="{083CA120-F04B-463F-930F-FCB6B49D74CE}"/>
    <hyperlink ref="A302" location="KIWI!A1" display="KIWI" xr:uid="{77C16736-2FFD-4E7F-BA78-8BEA6E1B1635}"/>
    <hyperlink ref="A314" location="KIWI!A1" display="KIWI" xr:uid="{A735C2D2-6D9F-4E91-8143-D589CCEAAC6D}"/>
    <hyperlink ref="A341" location="KIWI!A1" display="KIWI" xr:uid="{D5DC25A9-AAFD-4874-8D21-A28E7EDB713E}"/>
    <hyperlink ref="A410:A411" location="KIWI!A1" display="KIWI" xr:uid="{38A84FD1-287E-443B-92B0-8120C8ECB919}"/>
    <hyperlink ref="A457" location="KIWI!A1" display="KIWI" xr:uid="{B1732C0D-33F8-4370-8EDE-92A426AFA6FD}"/>
    <hyperlink ref="A383" location="PETRA!A1" display="PETRA" xr:uid="{3FFA90C5-3F8D-4EA6-8263-26E334937CC2}"/>
    <hyperlink ref="A52" location="PHOENIX!A1" display="PHOENIX" xr:uid="{02DC7CBF-0399-44FF-8898-F0F31E60559C}"/>
    <hyperlink ref="A131" location="PHOENIX!A1" display="PHOENIX" xr:uid="{A3774F69-BE3E-4960-ACF1-01B738AE23A6}"/>
    <hyperlink ref="A188" location="PHOENIX!A1" display="PHOENIX" xr:uid="{6382A2DE-10FD-46E0-8DC2-9289B2227717}"/>
    <hyperlink ref="A230" location="PHOENIX!A1" display="PHOENIX" xr:uid="{2D06A84C-2B53-4A70-9B7B-A41E0E8484C7}"/>
    <hyperlink ref="A345" location="PHOENIX!A1" display="PHOENIX" xr:uid="{175168A8-A712-4521-A875-A5A10D4FC899}"/>
    <hyperlink ref="A368" location="PHOENIX!A1" display="PHOENIX" xr:uid="{BC006D98-7F98-436B-AE1A-74F692851E02}"/>
    <hyperlink ref="A370" location="PHOENIX!A1" display="PHOENIX" xr:uid="{B7171ECA-71A1-49B5-8186-1044CBB8D652}"/>
    <hyperlink ref="A432" location="PHOENIX!A1" display="PHOENIX" xr:uid="{DD1FD5FC-BF25-43C7-B63F-7A8762B57177}"/>
    <hyperlink ref="A446" location="PHOENIX!A1" display="PHOENIX" xr:uid="{C749D32B-8DE1-43A6-BC9E-95F552B5285F}"/>
    <hyperlink ref="A317" location="'SENTOSA USWC'!A1" display="SENTOSA USWC" xr:uid="{26B49C08-E082-4601-812C-DA5393203542}"/>
    <hyperlink ref="A137" location="'SENTOSA USWC'!A1" display="SENTOSA USWC" xr:uid="{1DBD68A6-9D13-4544-A299-F04CC66C5D90}"/>
    <hyperlink ref="A138" location="'SENTOSA USWC'!A1" display="SENTOSA USWC" xr:uid="{039A4E5F-F3C1-4C74-9E93-B36647910A56}"/>
    <hyperlink ref="A144:A149" location="'SENTOSA USWC'!A1" display="SENTOSA USWC" xr:uid="{CF4BA844-6D5A-4BEE-85B5-BD796CD453E5}"/>
    <hyperlink ref="A151:A152" location="'SENTOSA USWC'!A1" display="SENTOSA USWC" xr:uid="{B110879E-1358-4DD1-A06E-DDC21C735E78}"/>
    <hyperlink ref="A154:A158" location="'SENTOSA USWC'!A1" display="SENTOSA USWC" xr:uid="{86468573-1351-4081-B031-FD774B67BD8B}"/>
    <hyperlink ref="A160:A161" location="'SENTOSA USWC'!A1" display="SENTOSA USWC" xr:uid="{F75B33C1-DB0D-4612-842E-F35B6F39C80E}"/>
    <hyperlink ref="A257" location="'SENTOSA USWC'!A1" display="SENTOSA USWC" xr:uid="{9A8A95F3-AB53-4313-834C-0AB22EE17B08}"/>
    <hyperlink ref="A33" location="TIGER!A1" display="TIGER" xr:uid="{66C8BF1C-6216-45CA-A8DF-2D24DDC51FF3}"/>
    <hyperlink ref="A38" location="TIGER!A1" display="TIGER" xr:uid="{F09DD1A5-B864-4FE5-9B4B-5CB41C795395}"/>
    <hyperlink ref="A44:A45" location="TIGER!A1" display="TIGER" xr:uid="{35C8E895-BC47-46FB-9B19-0588525B49F2}"/>
    <hyperlink ref="A53" location="TIGER!A1" display="TIGER" xr:uid="{0A6C9525-5051-41E5-B9DC-DF27D7963A25}"/>
    <hyperlink ref="A63" location="TIGER!A1" display="TIGER" xr:uid="{01745553-AA6C-4250-B6F6-10CBBC0CE8B4}"/>
    <hyperlink ref="A66" location="TIGER!A1" display="TIGER" xr:uid="{9DD847C6-EE30-46E0-8934-D502DB8961AF}"/>
    <hyperlink ref="A87" location="TIGER!A1" display="TIGER" xr:uid="{54B571C0-94FF-49DE-B898-6B99E41496EE}"/>
    <hyperlink ref="A102" location="TIGER!A1" display="TIGER" xr:uid="{6C364C3B-9F7B-443D-ADB5-4C6F6204B639}"/>
    <hyperlink ref="A111:A112" location="TIGER!A1" display="TIGER" xr:uid="{EE59B3BF-72B7-4D20-82F8-1567E82A7D32}"/>
    <hyperlink ref="A120" location="TIGER!A1" display="TIGER" xr:uid="{17572E2F-9AE2-4684-9DFA-15990EA10A5C}"/>
    <hyperlink ref="A123" location="TIGER!A1" display="TIGER" xr:uid="{7C9C44B3-DC05-4CBA-B7FC-560AF301C602}"/>
    <hyperlink ref="A175" location="TIGER!A1" display="TIGER" xr:uid="{2EE90F7C-6E9C-4767-BEA8-EFA65E1C8DBC}"/>
    <hyperlink ref="A181" location="TIGER!A1" display="TIGER" xr:uid="{265967F5-00B6-4796-861F-F45F041C3DCC}"/>
    <hyperlink ref="A189" location="TIGER!A1" display="TIGER" xr:uid="{6A6228E7-7EB4-4969-8EAB-6791DE41F493}"/>
    <hyperlink ref="A201" location="TIGER!A1" display="TIGER" xr:uid="{B9E6AB56-4506-4BB2-AF1C-AE91A5B5583E}"/>
    <hyperlink ref="A213" location="TIGER!A1" display="TIGER" xr:uid="{9F3F9FFD-16F1-4051-860B-ED69F7A8E832}"/>
    <hyperlink ref="A238" location="TIGER!A1" display="TIGER" xr:uid="{2777CB4E-B618-47AE-B5A1-4203D1988C6C}"/>
    <hyperlink ref="A247" location="TIGER!A1" display="TIGER" xr:uid="{BAE55D87-F12C-422D-8187-E884FE3AD33C}"/>
    <hyperlink ref="A316" location="TIGER!A1" display="TIGER" xr:uid="{E663C888-0907-43D4-A0C0-8457D16B2198}"/>
    <hyperlink ref="A318" location="TIGER!A1" display="TIGER" xr:uid="{9F5B18BC-8919-4246-8107-96CA8D96ED78}"/>
    <hyperlink ref="A334" location="TIGER!A1" display="TIGER" xr:uid="{95E6E381-0A21-459F-ACC0-F7640D59B514}"/>
    <hyperlink ref="A346" location="TIGER!A1" display="TIGER" xr:uid="{7D70D197-C973-4BEB-BD12-F01FF6F8DE11}"/>
    <hyperlink ref="A352" location="TIGER!A1" display="TIGER" xr:uid="{1756FD48-CCA2-45B2-85BF-B033A4F4799F}"/>
    <hyperlink ref="A387" location="TIGER!A1" display="TIGER" xr:uid="{79913B27-F813-4282-A92D-B57546ADEB9F}"/>
    <hyperlink ref="A419" location="TIGER!A1" display="TIGER" xr:uid="{CC39AABE-E704-41D3-968E-0B183ED73FF2}"/>
    <hyperlink ref="A423" location="TIGER!A1" display="TIGER" xr:uid="{E587EEF0-C427-4A15-BB4F-726262BBC0FA}"/>
    <hyperlink ref="A425" location="TIGER!A1" display="TIGER" xr:uid="{5F09A17C-DB74-429B-86D2-53789073FAA3}"/>
    <hyperlink ref="A431" location="TIGER!A1" display="TIGER" xr:uid="{C37CC3C0-755A-472B-9A2E-A959E4BC91F7}"/>
    <hyperlink ref="A444" location="TIGER!A1" display="TIGER" xr:uid="{9E1C2FFB-DF7D-455C-875D-21DDD9DDE24C}"/>
    <hyperlink ref="A453" location="TIGER!A1" display="TIGER" xr:uid="{52707DA4-7D16-48F6-965D-548522AD830A}"/>
    <hyperlink ref="A460" location="TIGER!A1" display="TIGER" xr:uid="{883110EF-CA3B-40B7-907B-9AF6B09DCFD6}"/>
    <hyperlink ref="A30" location="TIGER!A1" display="TIGER" xr:uid="{BEC98522-87B4-4EC1-9AA3-62B2D20A86F1}"/>
    <hyperlink ref="A265" location="MEXICAS!A1" display="MEXICAS" xr:uid="{C9BC7370-0009-40CD-A812-1FC936C095D0}"/>
    <hyperlink ref="A37" location="DRAGON!A1" display="DRAGON" xr:uid="{C269762F-C171-4E24-A3C1-7DB64ED22C58}"/>
    <hyperlink ref="A98" location="DRAGON!A1" display="DRAGON" xr:uid="{7EA3AA93-5F73-4053-8FB3-C97FFA9C6972}"/>
    <hyperlink ref="A299" location="JADE!A1" display="JADE" xr:uid="{CF2A0330-FE11-4DC4-83E8-BD74FC8A487D}"/>
    <hyperlink ref="A324" location="KIWI!A1" display="KIWI" xr:uid="{AF97AFC1-6E3A-4F53-A5B8-FEF847315AFC}"/>
    <hyperlink ref="A121" location="DRAGON!A1" display="DRAGON" xr:uid="{6D467D0D-4263-43E2-9FBF-1B0CA14FC858}"/>
    <hyperlink ref="C568" r:id="rId30" xr:uid="{A2F138E0-867E-4640-AF52-7DBA141B2FAD}"/>
    <hyperlink ref="C567" r:id="rId31" xr:uid="{1B25603F-20D9-4200-BB8F-3CBDE5CDDB82}"/>
    <hyperlink ref="A429" location="CONDOR!A1" display="CONDOR" xr:uid="{B30D578F-1D55-420F-A631-61D7E66163A6}"/>
    <hyperlink ref="A430" location="SWAN!A1" display="SWAN" xr:uid="{73B1CAF5-D779-41C5-B21E-E33C4B1BFEBB}"/>
    <hyperlink ref="A195" location="SWAN!A1" display="SWAN" xr:uid="{DDD5D84C-76FC-41F5-82E2-DA7CCEBAB024}"/>
    <hyperlink ref="A508:A509" location="CARIOCA!A1" display="CARIOCA" xr:uid="{DBD3A3C1-539A-4649-81DD-4556269727D8}"/>
    <hyperlink ref="A510:A514" location="CARIOCA!A1" display="CARIOCA" xr:uid="{A2B96FC6-12E9-4B80-AEFD-834C317AB7F8}"/>
    <hyperlink ref="A465" location="'BRITANNIA '!A1" display="BRITANNIA" xr:uid="{02736698-D732-4B5F-9322-F02F902337DC}"/>
    <hyperlink ref="A466" location="'BRITANNIA '!A1" display="BRITANNIA" xr:uid="{F48F7F52-A66F-460D-A673-F5D57BDF4C05}"/>
    <hyperlink ref="A467" location="'BRITANNIA '!A1" display="BRITANNIA" xr:uid="{BC567B40-DFFC-4978-B3EB-2EE213E8FCEC}"/>
    <hyperlink ref="A468" location="'BRITANNIA '!A1" display="BRITANNIA" xr:uid="{6CF86D30-DC10-401E-96A8-FDB043B6E268}"/>
    <hyperlink ref="A469" location="'BRITANNIA '!A1" display="BRITANNIA" xr:uid="{085DC536-1E90-491F-A55B-8A38904CF6A5}"/>
    <hyperlink ref="A470" location="'BRITANNIA '!A1" display="BRITANNIA" xr:uid="{E86E4408-D263-4AAD-A805-47CAE72A7D5F}"/>
    <hyperlink ref="A471" location="'BRITANNIA '!A1" display="BRITANNIA" xr:uid="{0D3106A6-831B-403F-BF46-546AF0F3589F}"/>
    <hyperlink ref="A472" location="'BRITANNIA '!A1" display="BRITANNIA" xr:uid="{85557425-D4A4-4AA3-AC03-F0E0D8CBADD2}"/>
    <hyperlink ref="A473" location="'BRITANNIA '!A1" display="BRITANNIA" xr:uid="{3D12E367-B966-4A72-AA8C-E60FA0A9408A}"/>
    <hyperlink ref="A474" location="'BRITANNIA '!A1" display="BRITANNIA" xr:uid="{B545F637-F7C5-4999-809E-0DF9EC525AF2}"/>
    <hyperlink ref="A475" location="'BRITANNIA '!A1" display="BRITANNIA" xr:uid="{9EAE0F5F-514C-4702-98BD-47D2468D2A52}"/>
    <hyperlink ref="A476" location="'BRITANNIA '!A1" display="BRITANNIA" xr:uid="{F0A31FCB-D872-44B9-98E9-E9F09CA8072E}"/>
    <hyperlink ref="A477" location="'BRITANNIA '!A1" display="BRITANNIA" xr:uid="{236B3670-7CE9-4934-811D-6AE7F01F69B2}"/>
    <hyperlink ref="A478" location="'BRITANNIA '!A1" display="BRITANNIA" xr:uid="{AE59DDD8-DB67-4509-950F-BE1F4014771D}"/>
    <hyperlink ref="A479" location="'BRITANNIA '!A1" display="BRITANNIA" xr:uid="{229AA7E7-975A-4C3E-8136-9FEF1DFCD08D}"/>
    <hyperlink ref="A480" location="'BRITANNIA '!A1" display="BRITANNIA" xr:uid="{80235938-6356-45B0-9CBF-2523BAB77517}"/>
    <hyperlink ref="A481" location="'BRITANNIA '!A1" display="BRITANNIA" xr:uid="{35A79345-126D-49E3-BCF6-BEA211B7BA73}"/>
    <hyperlink ref="A482" location="'BRITANNIA '!A1" display="BRITANNIA" xr:uid="{E484DD44-29CC-46E5-8F02-604B94CECE62}"/>
    <hyperlink ref="A483" location="'BRITANNIA '!A1" display="BRITANNIA" xr:uid="{DB432123-3E06-4071-AA76-D1A62E8C62E4}"/>
    <hyperlink ref="A484" location="'BRITANNIA '!A1" display="BRITANNIA" xr:uid="{750C50F8-8F84-4457-A7A7-F9F44C823B48}"/>
    <hyperlink ref="A485" location="'BRITANNIA '!A1" display="BRITANNIA" xr:uid="{05227FF2-B147-4EA3-82D0-1BADA9C59FF0}"/>
    <hyperlink ref="A486" location="'BRITANNIA '!A1" display="BRITANNIA" xr:uid="{591160B5-5445-4DC0-A90D-D07C2FE3A6D8}"/>
    <hyperlink ref="A487" location="'BRITANNIA '!A1" display="BRITANNIA" xr:uid="{498907FD-C2C2-4F62-A522-5A3DA8F8B24E}"/>
    <hyperlink ref="A488" location="'BRITANNIA '!A1" display="BRITANNIA" xr:uid="{1C30C0B0-184A-423C-BD2C-E92DA07F8783}"/>
    <hyperlink ref="A489" location="'BRITANNIA '!A1" display="BRITANNIA" xr:uid="{C0772BF5-E57E-4A8D-835F-3842E4CA196C}"/>
    <hyperlink ref="A490" location="'BRITANNIA '!A1" display="BRITANNIA" xr:uid="{3E4621EC-44DE-407F-9E2D-E8D8C52201E1}"/>
    <hyperlink ref="A491" location="'BRITANNIA '!A1" display="BRITANNIA" xr:uid="{19D74042-58D0-4659-AE72-5529CE282F84}"/>
    <hyperlink ref="A492" location="'BRITANNIA '!A1" display="BRITANNIA" xr:uid="{F5248002-71AB-4F73-8384-FA4A4FF1E2B6}"/>
    <hyperlink ref="A493" location="'BRITANNIA '!A1" display="BRITANNIA" xr:uid="{0D4B7B7F-8641-4FEC-A726-CF9B4C8A0DF3}"/>
    <hyperlink ref="A494" location="'BRITANNIA '!A1" display="BRITANNIA" xr:uid="{ED7856B5-A223-4E29-931D-44B0D49AE245}"/>
    <hyperlink ref="A495" location="'BRITANNIA '!A1" display="BRITANNIA" xr:uid="{697CD38C-739B-4DE6-A0F4-E8E8C92C34E6}"/>
    <hyperlink ref="A496" location="'BRITANNIA '!A1" display="BRITANNIA" xr:uid="{9FB13135-0F2D-45B3-87EB-2ADD0F7FC039}"/>
    <hyperlink ref="A497" location="'BRITANNIA '!A1" display="BRITANNIA" xr:uid="{8363AB94-2D6D-4B5B-A298-137CA1CC2D16}"/>
    <hyperlink ref="A498" location="'BRITANNIA '!A1" display="BRITANNIA" xr:uid="{4E352461-98FC-48D7-AB45-D78881DE4F1A}"/>
    <hyperlink ref="A499" location="'BRITANNIA '!A1" display="BRITANNIA" xr:uid="{C6AE84D5-B9E8-453E-87AE-E81CEE805717}"/>
    <hyperlink ref="A500" location="'BRITANNIA '!A1" display="BRITANNIA" xr:uid="{F6BC7D72-E8F7-4F67-98E5-28A290370A28}"/>
    <hyperlink ref="A501" location="'BRITANNIA '!A1" display="BRITANNIA" xr:uid="{4CB81C9E-2E22-44BD-913F-5B35FC591622}"/>
    <hyperlink ref="A502" location="'BRITANNIA '!A1" display="BRITANNIA" xr:uid="{73E42765-7DFB-4173-84D4-F61C9006E551}"/>
    <hyperlink ref="A503" location="'BRITANNIA '!A1" display="BRITANNIA" xr:uid="{A53BBC42-C256-494A-8BFD-A54E6F06F084}"/>
    <hyperlink ref="A504" location="'BRITANNIA '!A1" display="BRITANNIA" xr:uid="{27F1D662-2B60-4D26-97F1-72C420744CA4}"/>
    <hyperlink ref="A506:A507" location="CARIOCA!A1" display="CARIOCA" xr:uid="{6AA8B818-D05B-4CC9-A55B-8EA703C9E92E}"/>
    <hyperlink ref="A505" location="'BRITANNIA '!A1" display="BRITANNIA" xr:uid="{972C1DFF-F6FE-45B4-8852-4AD94CC9779B}"/>
    <hyperlink ref="A393" location="INCA!A1" display="INCA" xr:uid="{E0A31321-E860-4182-A1DA-93BE884B5CDC}"/>
    <hyperlink ref="A85" location="ANDES!A1" display="ANDES" xr:uid="{D7052AA5-2068-4A41-BDA5-62198163AD0B}"/>
    <hyperlink ref="A264" location="DAHLIA!A1" display="MEXICAS" xr:uid="{A57B2BC5-7919-4D10-AC35-D63406C84C5C}"/>
    <hyperlink ref="A241" location="INCA!A1" display="INCA" xr:uid="{843C3733-E3C2-4DC6-AD43-F9CD3CBE2291}"/>
    <hyperlink ref="A242" location="MEXICAS!A1" display="MEXICAS" xr:uid="{741043C8-BBE0-45D1-8A00-AD5631B0B389}"/>
    <hyperlink ref="A274" location="MEXICAS!A1" display="MEXICAS" xr:uid="{5ACEE4B3-8E98-438B-B16A-B6C250C7BDEC}"/>
    <hyperlink ref="A187" location="MEXICAS!A1" display="MEXICAS" xr:uid="{92D9ABD6-4375-4840-BB61-2279EF234CA7}"/>
    <hyperlink ref="A62" location="SANTANA!A1" display="SANTANA" xr:uid="{875EDEAF-CD2E-447C-A828-274022D1AC6A}"/>
    <hyperlink ref="A83" location="SANTANA!A1" display="SANTANA" xr:uid="{A63D0667-7A37-4F11-BDD7-6EE491FA974B}"/>
    <hyperlink ref="A92" location="SANTANA!A1" display="SANTANA" xr:uid="{42535DEC-B4D3-47DC-BD7F-CB4CDDCC976F}"/>
    <hyperlink ref="A95" location="SANTANA!A1" display="SANTANA" xr:uid="{4C7CAF88-F332-4A05-80D1-14982D5356FA}"/>
    <hyperlink ref="A100" location="SANTANA!A1" display="SANTANA" xr:uid="{64F732E5-BDE4-42B7-A1EA-57C96400E3E6}"/>
    <hyperlink ref="A114" location="SANTANA!A1" display="SANTANA" xr:uid="{27B95FAF-5723-49C6-AFFC-41B0339878AD}"/>
    <hyperlink ref="A211" location="SANTANA!A1" display="SANTANA" xr:uid="{80170924-9D50-4DF8-A378-F5A939C4D7D3}"/>
    <hyperlink ref="A250" location="SANTANA!A1" display="SANTANA" xr:uid="{038C448F-D51C-4D71-B9BB-F1A578A78A47}"/>
    <hyperlink ref="A263" location="SANTANA!A1" display="SANTANA" xr:uid="{79CCE18D-E76B-430E-A550-8642F0692E69}"/>
    <hyperlink ref="A303" location="SANTANA!A1" display="SANTANA" xr:uid="{DF980E18-0573-4D2A-BAC7-CBB475CD96B0}"/>
    <hyperlink ref="A322" location="SANTANA!A1" display="SANTANA" xr:uid="{64FEC5C2-9E46-4049-9C52-FFB2FD0DB58F}"/>
    <hyperlink ref="A330" location="SANTANA!A1" display="SANTANA" xr:uid="{FC1A742C-0120-4008-B658-EDD23CBE7835}"/>
    <hyperlink ref="A340" location="SANTANA!A1" display="SANTANA" xr:uid="{8E889596-6C71-41EE-BD9E-1929D88531E4}"/>
    <hyperlink ref="A360" location="SANTANA!A1" display="SANTANA" xr:uid="{90DD3460-1BC2-4752-BAA6-7A6422874C68}"/>
    <hyperlink ref="A373:A375" location="SANTANA!A1" display="SANTANA" xr:uid="{7C3E7E7F-1B86-46D3-A48C-7929AA5A4E53}"/>
    <hyperlink ref="A386" location="SANTANA!A1" display="SANTANA" xr:uid="{068B95DC-BFE3-450D-B2AC-972C11097991}"/>
    <hyperlink ref="A389" location="SANTANA!A1" display="SANTANA" xr:uid="{02682537-34E5-42CD-A0D5-D240221CCEDE}"/>
    <hyperlink ref="A409" location="SANTANA!A1" display="SANTANA" xr:uid="{1113928F-1766-4DB0-80C7-ED8264235506}"/>
    <hyperlink ref="A449" location="SANTANA!A1" display="SANTANA" xr:uid="{32291F15-75B4-47B4-B559-865122D3EA52}"/>
    <hyperlink ref="A464" location="SANTANA!A1" display="SANTANA" xr:uid="{3036F27D-32AC-49C6-81DC-81758CEF5DB1}"/>
    <hyperlink ref="A186" location="DAHLIA!A1" display="MEXICAS" xr:uid="{6823425C-7DA5-4CC9-9440-47DFFB5C56A1}"/>
    <hyperlink ref="A273" location="DAHLIA!A1" display="MEXICAS" xr:uid="{334AA68D-122F-4EF0-A1C9-789D1A0BF805}"/>
    <hyperlink ref="A209" location="TIGER!A1" display="TIGER" xr:uid="{2583CDEC-9722-45B6-B409-ADE17540B07A}"/>
  </hyperlinks>
  <pageMargins left="0.70866141732283472" right="0.23622047244094491" top="0.74803149606299213" bottom="0.74803149606299213" header="0.31496062992125984" footer="0.31496062992125984"/>
  <pageSetup paperSize="9" scale="81" fitToHeight="20" orientation="landscape" r:id="rId32"/>
  <headerFooter>
    <oddFooter>&amp;L_x000D_&amp;1#&amp;"Calibri"&amp;10&amp;K000000 Sensitivity: Internal</oddFooter>
  </headerFooter>
  <drawing r:id="rId33"/>
  <legacyDrawing r:id="rId3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00B0F0"/>
    <pageSetUpPr fitToPage="1"/>
  </sheetPr>
  <dimension ref="A1:P151"/>
  <sheetViews>
    <sheetView zoomScale="115" zoomScaleNormal="115" workbookViewId="0"/>
  </sheetViews>
  <sheetFormatPr defaultColWidth="9.42578125" defaultRowHeight="12.75"/>
  <cols>
    <col min="1" max="1" width="9.42578125" style="62"/>
    <col min="2" max="2" width="7.42578125" style="846" customWidth="1"/>
    <col min="3" max="3" width="21" customWidth="1"/>
    <col min="4" max="4" width="10.42578125" customWidth="1"/>
    <col min="5" max="5" width="12" customWidth="1"/>
    <col min="6" max="6" width="16.42578125" customWidth="1"/>
    <col min="7" max="7" width="15" customWidth="1"/>
    <col min="8" max="8" width="14.5703125" customWidth="1"/>
    <col min="9" max="9" width="13.5703125" customWidth="1"/>
    <col min="10" max="10" width="14.42578125" customWidth="1"/>
    <col min="11" max="11" width="13.28515625" customWidth="1"/>
    <col min="12" max="12" width="14.42578125" customWidth="1"/>
    <col min="13" max="13" width="12" customWidth="1"/>
    <col min="14" max="14" width="14.42578125" customWidth="1"/>
    <col min="15" max="15" width="13.5703125" bestFit="1" customWidth="1"/>
  </cols>
  <sheetData>
    <row r="1" spans="1:16" ht="6" customHeight="1">
      <c r="A1" s="187">
        <v>45319</v>
      </c>
      <c r="B1" s="845"/>
      <c r="C1" s="62"/>
      <c r="D1" s="62"/>
      <c r="E1" s="62"/>
      <c r="F1" s="62"/>
      <c r="G1" s="62"/>
      <c r="H1" s="62"/>
      <c r="I1" s="62"/>
      <c r="J1" s="62"/>
      <c r="K1" s="62"/>
      <c r="L1" s="62"/>
      <c r="M1" s="62"/>
      <c r="O1" s="37"/>
      <c r="P1" s="5"/>
    </row>
    <row r="2" spans="1:16" s="37" customFormat="1" ht="15.75">
      <c r="A2" s="62"/>
      <c r="B2" s="846"/>
      <c r="C2" s="7" t="s">
        <v>1982</v>
      </c>
      <c r="P2" s="63"/>
    </row>
    <row r="3" spans="1:16" s="37" customFormat="1" ht="22.5" customHeight="1">
      <c r="A3" s="62"/>
      <c r="B3" s="846"/>
      <c r="C3" s="7"/>
      <c r="P3" s="63"/>
    </row>
    <row r="4" spans="1:16" s="62" customFormat="1">
      <c r="B4" s="845"/>
      <c r="C4" s="67"/>
      <c r="D4" s="67"/>
      <c r="E4" s="9" t="s">
        <v>5967</v>
      </c>
      <c r="F4" s="67"/>
      <c r="G4" s="67"/>
      <c r="H4" s="67"/>
      <c r="I4" s="67"/>
      <c r="J4" s="67"/>
      <c r="K4" s="67"/>
    </row>
    <row r="5" spans="1:16" s="62" customFormat="1" ht="11.25">
      <c r="B5" s="845"/>
      <c r="C5" s="85"/>
      <c r="D5" s="85"/>
      <c r="E5" s="85"/>
      <c r="F5" s="85"/>
      <c r="H5" s="85"/>
      <c r="I5" s="85"/>
      <c r="J5" s="1068"/>
      <c r="K5" s="85"/>
    </row>
    <row r="6" spans="1:16" s="72" customFormat="1" ht="23.45" hidden="1" customHeight="1">
      <c r="A6" s="71"/>
      <c r="B6" s="847"/>
      <c r="C6" s="932" t="s">
        <v>5968</v>
      </c>
      <c r="D6" s="783"/>
      <c r="E6" s="947" t="s">
        <v>1985</v>
      </c>
      <c r="F6" s="947" t="s">
        <v>310</v>
      </c>
      <c r="G6" s="947" t="s">
        <v>1133</v>
      </c>
      <c r="H6" s="948" t="s">
        <v>859</v>
      </c>
      <c r="I6" s="947" t="s">
        <v>5969</v>
      </c>
      <c r="J6" s="1050"/>
      <c r="P6" s="290"/>
    </row>
    <row r="7" spans="1:16" s="72" customFormat="1" ht="20.45" hidden="1" customHeight="1">
      <c r="A7" s="71"/>
      <c r="B7" s="847"/>
      <c r="C7" s="412"/>
      <c r="D7" s="413" t="s">
        <v>3123</v>
      </c>
      <c r="E7" s="949"/>
      <c r="F7" s="950" t="s">
        <v>3220</v>
      </c>
      <c r="G7" s="950" t="s">
        <v>3221</v>
      </c>
      <c r="H7" s="950" t="s">
        <v>4734</v>
      </c>
      <c r="I7" s="950" t="s">
        <v>4658</v>
      </c>
      <c r="J7" s="1050"/>
      <c r="K7" s="1352" t="s">
        <v>5970</v>
      </c>
      <c r="P7" s="290"/>
    </row>
    <row r="8" spans="1:16" s="72" customFormat="1" ht="11.25" hidden="1">
      <c r="A8" s="71"/>
      <c r="B8" s="847"/>
      <c r="C8" s="539" t="s">
        <v>5971</v>
      </c>
      <c r="D8" s="316" t="s">
        <v>5972</v>
      </c>
      <c r="E8" s="1335">
        <v>44713</v>
      </c>
      <c r="F8" s="1335"/>
      <c r="G8" s="1335"/>
      <c r="H8" s="1335"/>
      <c r="I8" s="1335"/>
      <c r="J8" s="1373" t="s">
        <v>5596</v>
      </c>
      <c r="K8" s="1353">
        <v>45079</v>
      </c>
      <c r="L8" s="1625" t="s">
        <v>5973</v>
      </c>
      <c r="P8" s="290"/>
    </row>
    <row r="9" spans="1:16" s="72" customFormat="1" ht="11.25" hidden="1">
      <c r="A9" s="71"/>
      <c r="B9" s="847"/>
      <c r="C9" s="622" t="s">
        <v>2151</v>
      </c>
      <c r="D9" s="316" t="s">
        <v>5974</v>
      </c>
      <c r="E9" s="1335">
        <v>44720</v>
      </c>
      <c r="F9" s="1335"/>
      <c r="G9" s="1335"/>
      <c r="H9" s="1335"/>
      <c r="I9" s="1335"/>
      <c r="J9" s="1373" t="s">
        <v>5384</v>
      </c>
      <c r="K9" s="1353">
        <f t="shared" ref="K9" si="0">K8+7</f>
        <v>45086</v>
      </c>
      <c r="L9" s="1625"/>
      <c r="P9" s="290"/>
    </row>
    <row r="10" spans="1:16" s="72" customFormat="1" ht="11.25" hidden="1">
      <c r="A10" s="71"/>
      <c r="B10" s="847"/>
      <c r="C10" s="539" t="s">
        <v>3210</v>
      </c>
      <c r="D10" s="316" t="s">
        <v>5975</v>
      </c>
      <c r="E10" s="316">
        <v>44738</v>
      </c>
      <c r="F10" s="316">
        <f t="shared" ref="F10" si="1">E10+37</f>
        <v>44775</v>
      </c>
      <c r="G10" s="316">
        <f t="shared" ref="G10" si="2">E10+41</f>
        <v>44779</v>
      </c>
      <c r="H10" s="316">
        <f t="shared" ref="H10" si="3">E10+45</f>
        <v>44783</v>
      </c>
      <c r="I10" s="316">
        <f t="shared" ref="I10" si="4">E10+51</f>
        <v>44789</v>
      </c>
      <c r="J10" s="1373" t="s">
        <v>5976</v>
      </c>
      <c r="K10" s="1353">
        <f t="shared" ref="K10" si="5">K9+7</f>
        <v>45093</v>
      </c>
      <c r="L10" s="1625" t="s">
        <v>5977</v>
      </c>
      <c r="P10" s="290"/>
    </row>
    <row r="11" spans="1:16" s="72" customFormat="1" ht="11.25" hidden="1">
      <c r="A11" s="71"/>
      <c r="B11" s="847"/>
      <c r="C11" s="622" t="s">
        <v>2151</v>
      </c>
      <c r="D11" s="316" t="s">
        <v>2229</v>
      </c>
      <c r="E11" s="1335">
        <v>44734</v>
      </c>
      <c r="F11" s="1335"/>
      <c r="G11" s="1335"/>
      <c r="H11" s="1335"/>
      <c r="I11" s="1335"/>
      <c r="J11" s="1373" t="s">
        <v>5978</v>
      </c>
      <c r="K11" s="1353">
        <f>K10+7</f>
        <v>45100</v>
      </c>
      <c r="L11" s="1625"/>
      <c r="P11" s="290"/>
    </row>
    <row r="12" spans="1:16" s="72" customFormat="1" ht="11.25" hidden="1">
      <c r="A12" s="71"/>
      <c r="B12" s="847"/>
      <c r="C12" s="539" t="s">
        <v>5979</v>
      </c>
      <c r="D12" s="316" t="s">
        <v>2233</v>
      </c>
      <c r="E12" s="316">
        <v>44751</v>
      </c>
      <c r="F12" s="316">
        <f t="shared" ref="F12:F15" si="6">E12+37</f>
        <v>44788</v>
      </c>
      <c r="G12" s="316">
        <f t="shared" ref="G12:G15" si="7">E12+41</f>
        <v>44792</v>
      </c>
      <c r="H12" s="316">
        <f t="shared" ref="H12:H15" si="8">E12+45</f>
        <v>44796</v>
      </c>
      <c r="I12" s="316">
        <f t="shared" ref="I12:I15" si="9">E12+51</f>
        <v>44802</v>
      </c>
      <c r="J12" s="1373" t="s">
        <v>5598</v>
      </c>
      <c r="K12" s="1353">
        <f>K11+7</f>
        <v>45107</v>
      </c>
      <c r="L12" s="1625"/>
      <c r="P12" s="290"/>
    </row>
    <row r="13" spans="1:16" s="72" customFormat="1" ht="11.25" hidden="1">
      <c r="A13" s="71"/>
      <c r="B13" s="847"/>
      <c r="C13" s="940" t="s">
        <v>5550</v>
      </c>
      <c r="D13" s="941" t="s">
        <v>2237</v>
      </c>
      <c r="E13" s="941">
        <v>44762</v>
      </c>
      <c r="F13" s="941">
        <f>E13+37</f>
        <v>44799</v>
      </c>
      <c r="G13" s="941">
        <f>E13+41</f>
        <v>44803</v>
      </c>
      <c r="H13" s="941">
        <f>E13+45</f>
        <v>44807</v>
      </c>
      <c r="I13" s="941">
        <f>E13+51</f>
        <v>44813</v>
      </c>
      <c r="J13" s="1373" t="s">
        <v>5599</v>
      </c>
      <c r="K13" s="1353">
        <f>K12+7</f>
        <v>45114</v>
      </c>
      <c r="L13" s="1625"/>
      <c r="P13" s="290"/>
    </row>
    <row r="14" spans="1:16" s="72" customFormat="1" ht="11.25" hidden="1">
      <c r="A14" s="71"/>
      <c r="B14" s="847"/>
      <c r="C14" s="1334" t="s">
        <v>2151</v>
      </c>
      <c r="D14" s="941" t="s">
        <v>2241</v>
      </c>
      <c r="E14" s="1335">
        <v>44755</v>
      </c>
      <c r="F14" s="1335"/>
      <c r="G14" s="1335"/>
      <c r="H14" s="1335"/>
      <c r="I14" s="1335"/>
      <c r="J14" s="1373" t="s">
        <v>5600</v>
      </c>
      <c r="K14" s="1353">
        <f>K13+7</f>
        <v>45121</v>
      </c>
      <c r="L14" s="1625"/>
      <c r="P14" s="290"/>
    </row>
    <row r="15" spans="1:16" s="72" customFormat="1" ht="11.25" hidden="1">
      <c r="A15" s="71"/>
      <c r="B15" s="847"/>
      <c r="C15" s="940" t="s">
        <v>3909</v>
      </c>
      <c r="D15" s="941" t="s">
        <v>2245</v>
      </c>
      <c r="E15" s="941">
        <v>44781</v>
      </c>
      <c r="F15" s="941">
        <f t="shared" si="6"/>
        <v>44818</v>
      </c>
      <c r="G15" s="941">
        <f t="shared" si="7"/>
        <v>44822</v>
      </c>
      <c r="H15" s="941">
        <f t="shared" si="8"/>
        <v>44826</v>
      </c>
      <c r="I15" s="941">
        <f t="shared" si="9"/>
        <v>44832</v>
      </c>
      <c r="J15" s="1373" t="s">
        <v>5601</v>
      </c>
      <c r="K15" s="1353">
        <f t="shared" ref="K15:K20" si="10">K14+7</f>
        <v>45128</v>
      </c>
      <c r="L15" s="1625"/>
      <c r="P15" s="290"/>
    </row>
    <row r="16" spans="1:16" s="72" customFormat="1" ht="11.25" hidden="1">
      <c r="A16" s="71"/>
      <c r="B16" s="847" t="s">
        <v>5980</v>
      </c>
      <c r="C16" s="450" t="s">
        <v>5981</v>
      </c>
      <c r="D16" s="941" t="s">
        <v>2248</v>
      </c>
      <c r="E16" s="941">
        <v>44790</v>
      </c>
      <c r="F16" s="941">
        <f>E16+37</f>
        <v>44827</v>
      </c>
      <c r="G16" s="941">
        <f>E16+41</f>
        <v>44831</v>
      </c>
      <c r="H16" s="941">
        <f>E16+45</f>
        <v>44835</v>
      </c>
      <c r="I16" s="941">
        <f>E16+51</f>
        <v>44841</v>
      </c>
      <c r="J16" s="1373" t="s">
        <v>5982</v>
      </c>
      <c r="K16" s="1353">
        <f t="shared" si="10"/>
        <v>45135</v>
      </c>
      <c r="L16" s="1625"/>
      <c r="P16" s="290"/>
    </row>
    <row r="17" spans="2:16" s="72" customFormat="1" ht="11.25" hidden="1">
      <c r="B17" s="847"/>
      <c r="C17" s="539" t="s">
        <v>5983</v>
      </c>
      <c r="D17" s="316" t="s">
        <v>5984</v>
      </c>
      <c r="E17" s="316">
        <v>44803</v>
      </c>
      <c r="F17" s="316">
        <f t="shared" ref="F17:F19" si="11">E17+37</f>
        <v>44840</v>
      </c>
      <c r="G17" s="316">
        <f t="shared" ref="G17:G19" si="12">E17+41</f>
        <v>44844</v>
      </c>
      <c r="H17" s="316">
        <f t="shared" ref="H17:H19" si="13">E17+45</f>
        <v>44848</v>
      </c>
      <c r="I17" s="316">
        <f t="shared" ref="I17:I19" si="14">E17+51</f>
        <v>44854</v>
      </c>
      <c r="J17" s="1373" t="s">
        <v>5605</v>
      </c>
      <c r="K17" s="1353">
        <f t="shared" si="10"/>
        <v>45142</v>
      </c>
      <c r="L17" s="1625"/>
      <c r="P17" s="290"/>
    </row>
    <row r="18" spans="2:16" s="72" customFormat="1" ht="11.25" hidden="1">
      <c r="B18" s="847"/>
      <c r="C18" s="539" t="s">
        <v>5846</v>
      </c>
      <c r="D18" s="316" t="s">
        <v>2256</v>
      </c>
      <c r="E18" s="1335">
        <v>44783</v>
      </c>
      <c r="F18" s="1335"/>
      <c r="G18" s="1335"/>
      <c r="H18" s="1335"/>
      <c r="I18" s="1335"/>
      <c r="J18" s="1373" t="s">
        <v>5607</v>
      </c>
      <c r="K18" s="1353">
        <f t="shared" si="10"/>
        <v>45149</v>
      </c>
      <c r="L18" s="1625"/>
      <c r="P18" s="290"/>
    </row>
    <row r="19" spans="2:16" s="72" customFormat="1" ht="11.25" hidden="1">
      <c r="B19" s="847"/>
      <c r="C19" s="539" t="s">
        <v>5985</v>
      </c>
      <c r="D19" s="316" t="s">
        <v>2257</v>
      </c>
      <c r="E19" s="316">
        <v>44817</v>
      </c>
      <c r="F19" s="316">
        <f t="shared" si="11"/>
        <v>44854</v>
      </c>
      <c r="G19" s="316">
        <f t="shared" si="12"/>
        <v>44858</v>
      </c>
      <c r="H19" s="316">
        <f t="shared" si="13"/>
        <v>44862</v>
      </c>
      <c r="I19" s="316">
        <f t="shared" si="14"/>
        <v>44868</v>
      </c>
      <c r="J19" s="1373" t="s">
        <v>5608</v>
      </c>
      <c r="K19" s="1353">
        <f t="shared" si="10"/>
        <v>45156</v>
      </c>
      <c r="L19" s="1625"/>
      <c r="P19" s="290"/>
    </row>
    <row r="20" spans="2:16" s="72" customFormat="1" ht="11.25" hidden="1">
      <c r="B20" s="847"/>
      <c r="C20" s="539" t="s">
        <v>4554</v>
      </c>
      <c r="D20" s="316" t="s">
        <v>2259</v>
      </c>
      <c r="E20" s="316">
        <v>44825</v>
      </c>
      <c r="F20" s="316">
        <f t="shared" ref="F20:F24" si="15">E20+37</f>
        <v>44862</v>
      </c>
      <c r="G20" s="316">
        <f t="shared" ref="G20:G24" si="16">E20+41</f>
        <v>44866</v>
      </c>
      <c r="H20" s="316">
        <f t="shared" ref="H20:H24" si="17">E20+45</f>
        <v>44870</v>
      </c>
      <c r="I20" s="316">
        <f t="shared" ref="I20:I24" si="18">E20+51</f>
        <v>44876</v>
      </c>
      <c r="J20" s="1373" t="s">
        <v>5986</v>
      </c>
      <c r="K20" s="1353">
        <f t="shared" si="10"/>
        <v>45163</v>
      </c>
      <c r="L20" s="1625"/>
      <c r="P20" s="290"/>
    </row>
    <row r="21" spans="2:16" s="72" customFormat="1" ht="11.25" hidden="1">
      <c r="B21" s="847"/>
      <c r="C21" s="622" t="s">
        <v>2151</v>
      </c>
      <c r="D21" s="316" t="s">
        <v>2262</v>
      </c>
      <c r="E21" s="1335">
        <v>44804</v>
      </c>
      <c r="F21" s="1335"/>
      <c r="G21" s="1335"/>
      <c r="H21" s="1335"/>
      <c r="I21" s="1335"/>
      <c r="J21" s="1373" t="s">
        <v>5613</v>
      </c>
      <c r="K21" s="1353">
        <f t="shared" ref="K21:K34" si="19">K20+7</f>
        <v>45170</v>
      </c>
      <c r="L21" s="1625"/>
      <c r="P21" s="290"/>
    </row>
    <row r="22" spans="2:16" s="72" customFormat="1" ht="11.25" hidden="1">
      <c r="B22" s="847" t="s">
        <v>3210</v>
      </c>
      <c r="C22" s="342" t="s">
        <v>3210</v>
      </c>
      <c r="D22" s="316" t="s">
        <v>5987</v>
      </c>
      <c r="E22" s="941">
        <v>44833</v>
      </c>
      <c r="F22" s="941">
        <f>E22+42</f>
        <v>44875</v>
      </c>
      <c r="G22" s="941">
        <f>E22+46</f>
        <v>44879</v>
      </c>
      <c r="H22" s="941">
        <f>E22+50</f>
        <v>44883</v>
      </c>
      <c r="I22" s="941">
        <f>E22+55</f>
        <v>44888</v>
      </c>
      <c r="J22" s="1373" t="s">
        <v>5614</v>
      </c>
      <c r="K22" s="1353">
        <f t="shared" si="19"/>
        <v>45177</v>
      </c>
      <c r="L22" s="1625" t="s">
        <v>4909</v>
      </c>
      <c r="P22" s="290"/>
    </row>
    <row r="23" spans="2:16" s="72" customFormat="1" ht="11.25" hidden="1">
      <c r="B23" s="847"/>
      <c r="C23" s="539" t="s">
        <v>5112</v>
      </c>
      <c r="D23" s="316" t="s">
        <v>5988</v>
      </c>
      <c r="E23" s="941">
        <v>44850</v>
      </c>
      <c r="F23" s="941">
        <f t="shared" si="15"/>
        <v>44887</v>
      </c>
      <c r="G23" s="941">
        <f t="shared" si="16"/>
        <v>44891</v>
      </c>
      <c r="H23" s="941">
        <f t="shared" si="17"/>
        <v>44895</v>
      </c>
      <c r="I23" s="941">
        <f t="shared" si="18"/>
        <v>44901</v>
      </c>
      <c r="J23" s="1373" t="s">
        <v>5615</v>
      </c>
      <c r="K23" s="1353">
        <f t="shared" si="19"/>
        <v>45184</v>
      </c>
      <c r="L23" s="1625"/>
      <c r="P23" s="290"/>
    </row>
    <row r="24" spans="2:16" s="72" customFormat="1" ht="11.25" hidden="1">
      <c r="B24" s="847"/>
      <c r="C24" s="539" t="s">
        <v>5979</v>
      </c>
      <c r="D24" s="316" t="s">
        <v>2275</v>
      </c>
      <c r="E24" s="941">
        <v>44848</v>
      </c>
      <c r="F24" s="941">
        <f t="shared" si="15"/>
        <v>44885</v>
      </c>
      <c r="G24" s="941">
        <f t="shared" si="16"/>
        <v>44889</v>
      </c>
      <c r="H24" s="941">
        <f t="shared" si="17"/>
        <v>44893</v>
      </c>
      <c r="I24" s="941">
        <f t="shared" si="18"/>
        <v>44899</v>
      </c>
      <c r="J24" s="1373" t="s">
        <v>5617</v>
      </c>
      <c r="K24" s="1353">
        <f t="shared" si="19"/>
        <v>45191</v>
      </c>
      <c r="L24" s="1625"/>
      <c r="P24" s="290"/>
    </row>
    <row r="25" spans="2:16" s="72" customFormat="1" ht="11.25" hidden="1">
      <c r="B25" s="847"/>
      <c r="C25" s="622" t="s">
        <v>2151</v>
      </c>
      <c r="D25" s="316" t="s">
        <v>2278</v>
      </c>
      <c r="E25" s="1335">
        <v>44832</v>
      </c>
      <c r="F25" s="1335"/>
      <c r="G25" s="1335"/>
      <c r="H25" s="1335"/>
      <c r="I25" s="1335"/>
      <c r="J25" s="1373" t="s">
        <v>5619</v>
      </c>
      <c r="K25" s="1353">
        <f t="shared" si="19"/>
        <v>45198</v>
      </c>
      <c r="L25" s="1625"/>
      <c r="P25" s="290"/>
    </row>
    <row r="26" spans="2:16" s="72" customFormat="1" ht="11.25" hidden="1">
      <c r="B26" s="847"/>
      <c r="C26" s="539" t="s">
        <v>5550</v>
      </c>
      <c r="D26" s="316" t="s">
        <v>2281</v>
      </c>
      <c r="E26" s="316">
        <v>44859</v>
      </c>
      <c r="F26" s="316">
        <f t="shared" ref="F26" si="20">E26+37</f>
        <v>44896</v>
      </c>
      <c r="G26" s="316">
        <f t="shared" ref="G26" si="21">E26+41</f>
        <v>44900</v>
      </c>
      <c r="H26" s="316">
        <f t="shared" ref="H26" si="22">E26+45</f>
        <v>44904</v>
      </c>
      <c r="I26" s="316">
        <f t="shared" ref="I26" si="23">E26+51</f>
        <v>44910</v>
      </c>
      <c r="J26" s="1373" t="s">
        <v>5621</v>
      </c>
      <c r="K26" s="1353">
        <f t="shared" si="19"/>
        <v>45205</v>
      </c>
      <c r="L26" s="1625"/>
      <c r="P26" s="290"/>
    </row>
    <row r="27" spans="2:16" s="72" customFormat="1" ht="11.25" hidden="1">
      <c r="B27" s="847"/>
      <c r="C27" s="539" t="s">
        <v>5989</v>
      </c>
      <c r="D27" s="316" t="s">
        <v>5990</v>
      </c>
      <c r="E27" s="316">
        <v>44876</v>
      </c>
      <c r="F27" s="316">
        <f t="shared" ref="F27" si="24">E27+37</f>
        <v>44913</v>
      </c>
      <c r="G27" s="316">
        <f t="shared" ref="G27" si="25">E27+41</f>
        <v>44917</v>
      </c>
      <c r="H27" s="316">
        <f t="shared" ref="H27" si="26">E27+45</f>
        <v>44921</v>
      </c>
      <c r="I27" s="316">
        <f t="shared" ref="I27" si="27">E27+51</f>
        <v>44927</v>
      </c>
      <c r="J27" s="1373" t="s">
        <v>5625</v>
      </c>
      <c r="K27" s="1353">
        <f t="shared" si="19"/>
        <v>45212</v>
      </c>
      <c r="L27" s="1625"/>
      <c r="P27" s="290"/>
    </row>
    <row r="28" spans="2:16" s="72" customFormat="1" ht="11.25" hidden="1">
      <c r="B28" s="847"/>
      <c r="C28" s="539" t="s">
        <v>3909</v>
      </c>
      <c r="D28" s="316" t="s">
        <v>2286</v>
      </c>
      <c r="E28" s="316">
        <v>44883</v>
      </c>
      <c r="F28" s="316">
        <f t="shared" ref="F28" si="28">E28+37</f>
        <v>44920</v>
      </c>
      <c r="G28" s="316">
        <f t="shared" ref="G28" si="29">E28+41</f>
        <v>44924</v>
      </c>
      <c r="H28" s="316">
        <f t="shared" ref="H28" si="30">E28+45</f>
        <v>44928</v>
      </c>
      <c r="I28" s="316">
        <f t="shared" ref="I28" si="31">E28+51</f>
        <v>44934</v>
      </c>
      <c r="J28" s="1373" t="s">
        <v>5627</v>
      </c>
      <c r="K28" s="1353">
        <f t="shared" si="19"/>
        <v>45219</v>
      </c>
      <c r="L28" s="1625"/>
      <c r="P28" s="290"/>
    </row>
    <row r="29" spans="2:16" s="72" customFormat="1" ht="11.25" hidden="1">
      <c r="B29" s="847"/>
      <c r="C29" s="622" t="s">
        <v>2151</v>
      </c>
      <c r="D29" s="316" t="s">
        <v>2289</v>
      </c>
      <c r="E29" s="1335">
        <v>44860</v>
      </c>
      <c r="F29" s="1335"/>
      <c r="G29" s="1335"/>
      <c r="H29" s="1335"/>
      <c r="I29" s="1335"/>
      <c r="J29" s="1373" t="s">
        <v>5629</v>
      </c>
      <c r="K29" s="1353">
        <f t="shared" si="19"/>
        <v>45226</v>
      </c>
      <c r="L29" s="1625"/>
      <c r="P29" s="290"/>
    </row>
    <row r="30" spans="2:16" s="72" customFormat="1" ht="11.25" hidden="1">
      <c r="B30" s="847"/>
      <c r="C30" s="940" t="s">
        <v>5981</v>
      </c>
      <c r="D30" s="941" t="s">
        <v>2293</v>
      </c>
      <c r="E30" s="941">
        <v>44894</v>
      </c>
      <c r="F30" s="941">
        <f t="shared" ref="F30:F32" si="32">E30+37</f>
        <v>44931</v>
      </c>
      <c r="G30" s="941">
        <f t="shared" ref="G30:G32" si="33">E30+41</f>
        <v>44935</v>
      </c>
      <c r="H30" s="941">
        <f t="shared" ref="H30:H32" si="34">E30+45</f>
        <v>44939</v>
      </c>
      <c r="I30" s="941">
        <f t="shared" ref="I30:I32" si="35">E30+51</f>
        <v>44945</v>
      </c>
      <c r="J30" s="1373" t="s">
        <v>5632</v>
      </c>
      <c r="K30" s="1353">
        <v>44868</v>
      </c>
      <c r="L30" s="1625"/>
      <c r="P30" s="290"/>
    </row>
    <row r="31" spans="2:16" s="72" customFormat="1" ht="11.25" hidden="1">
      <c r="B31" s="847"/>
      <c r="C31" s="1334" t="s">
        <v>2151</v>
      </c>
      <c r="D31" s="941" t="s">
        <v>2298</v>
      </c>
      <c r="E31" s="1335">
        <v>44874</v>
      </c>
      <c r="F31" s="1335"/>
      <c r="G31" s="1335"/>
      <c r="H31" s="1335"/>
      <c r="I31" s="1335"/>
      <c r="J31" s="1373" t="s">
        <v>5635</v>
      </c>
      <c r="K31" s="1353">
        <f t="shared" si="19"/>
        <v>44875</v>
      </c>
      <c r="L31" s="1625"/>
      <c r="P31" s="290"/>
    </row>
    <row r="32" spans="2:16" s="72" customFormat="1" ht="11.25" hidden="1">
      <c r="B32" s="847"/>
      <c r="C32" s="940" t="s">
        <v>5983</v>
      </c>
      <c r="D32" s="941" t="s">
        <v>5991</v>
      </c>
      <c r="E32" s="941">
        <v>44902</v>
      </c>
      <c r="F32" s="941">
        <f t="shared" si="32"/>
        <v>44939</v>
      </c>
      <c r="G32" s="941">
        <f t="shared" si="33"/>
        <v>44943</v>
      </c>
      <c r="H32" s="941">
        <f t="shared" si="34"/>
        <v>44947</v>
      </c>
      <c r="I32" s="941">
        <f t="shared" si="35"/>
        <v>44953</v>
      </c>
      <c r="J32" s="1373" t="s">
        <v>5638</v>
      </c>
      <c r="K32" s="1353">
        <f t="shared" si="19"/>
        <v>44882</v>
      </c>
      <c r="L32" s="1625"/>
      <c r="P32" s="290"/>
    </row>
    <row r="33" spans="2:16" s="72" customFormat="1" ht="11.25" hidden="1">
      <c r="B33" s="847"/>
      <c r="C33" s="940" t="s">
        <v>5909</v>
      </c>
      <c r="D33" s="941" t="s">
        <v>2302</v>
      </c>
      <c r="E33" s="941">
        <v>44908</v>
      </c>
      <c r="F33" s="941">
        <f t="shared" ref="F33:F34" si="36">E33+37</f>
        <v>44945</v>
      </c>
      <c r="G33" s="941">
        <f t="shared" ref="G33:G34" si="37">E33+41</f>
        <v>44949</v>
      </c>
      <c r="H33" s="941">
        <f t="shared" ref="H33:H34" si="38">E33+45</f>
        <v>44953</v>
      </c>
      <c r="I33" s="941">
        <f t="shared" ref="I33:I34" si="39">E33+51</f>
        <v>44959</v>
      </c>
      <c r="J33" s="1373" t="s">
        <v>5640</v>
      </c>
      <c r="K33" s="1353">
        <f t="shared" si="19"/>
        <v>44889</v>
      </c>
      <c r="L33" s="1625"/>
      <c r="P33" s="290"/>
    </row>
    <row r="34" spans="2:16" s="72" customFormat="1" ht="11.25" hidden="1">
      <c r="B34" s="847"/>
      <c r="C34" s="940" t="s">
        <v>5985</v>
      </c>
      <c r="D34" s="941" t="s">
        <v>2305</v>
      </c>
      <c r="E34" s="941">
        <v>44928</v>
      </c>
      <c r="F34" s="941">
        <f t="shared" si="36"/>
        <v>44965</v>
      </c>
      <c r="G34" s="941">
        <f t="shared" si="37"/>
        <v>44969</v>
      </c>
      <c r="H34" s="941">
        <f t="shared" si="38"/>
        <v>44973</v>
      </c>
      <c r="I34" s="941">
        <f t="shared" si="39"/>
        <v>44979</v>
      </c>
      <c r="J34" s="1373" t="s">
        <v>5642</v>
      </c>
      <c r="K34" s="1353">
        <f t="shared" si="19"/>
        <v>44896</v>
      </c>
      <c r="L34" s="1625"/>
      <c r="P34" s="290"/>
    </row>
    <row r="35" spans="2:16" s="72" customFormat="1" ht="11.25" hidden="1">
      <c r="B35" s="847"/>
      <c r="C35" s="539" t="s">
        <v>4940</v>
      </c>
      <c r="D35" s="316" t="s">
        <v>2307</v>
      </c>
      <c r="E35" s="1335">
        <v>44930</v>
      </c>
      <c r="F35" s="1335"/>
      <c r="G35" s="1335"/>
      <c r="H35" s="1335"/>
      <c r="I35" s="1335"/>
      <c r="J35" s="1373" t="s">
        <v>5644</v>
      </c>
      <c r="K35" s="1353">
        <f>K34+7</f>
        <v>44903</v>
      </c>
      <c r="L35" s="83" t="s">
        <v>5992</v>
      </c>
      <c r="P35" s="290"/>
    </row>
    <row r="36" spans="2:16" s="72" customFormat="1" ht="11.25" hidden="1">
      <c r="B36" s="847"/>
      <c r="C36" s="622" t="s">
        <v>2151</v>
      </c>
      <c r="D36" s="316" t="s">
        <v>2309</v>
      </c>
      <c r="E36" s="1335">
        <v>44909</v>
      </c>
      <c r="F36" s="1335"/>
      <c r="G36" s="1335"/>
      <c r="H36" s="1335"/>
      <c r="I36" s="1335"/>
      <c r="J36" s="1373" t="s">
        <v>5646</v>
      </c>
      <c r="K36" s="1353">
        <f>K35+7</f>
        <v>44910</v>
      </c>
      <c r="L36" s="1625"/>
      <c r="P36" s="290"/>
    </row>
    <row r="37" spans="2:16" s="72" customFormat="1" ht="11.25" hidden="1">
      <c r="B37" s="847"/>
      <c r="C37" s="539" t="s">
        <v>3210</v>
      </c>
      <c r="D37" s="316" t="s">
        <v>5993</v>
      </c>
      <c r="E37" s="316">
        <v>44932</v>
      </c>
      <c r="F37" s="316">
        <f t="shared" ref="F37:F42" si="40">E37+37</f>
        <v>44969</v>
      </c>
      <c r="G37" s="316">
        <f t="shared" ref="G37:G42" si="41">E37+41</f>
        <v>44973</v>
      </c>
      <c r="H37" s="316">
        <f t="shared" ref="H37:H42" si="42">E37+45</f>
        <v>44977</v>
      </c>
      <c r="I37" s="316">
        <f t="shared" ref="I37:I42" si="43">E37+51</f>
        <v>44983</v>
      </c>
      <c r="J37" s="1373" t="s">
        <v>5648</v>
      </c>
      <c r="K37" s="1353">
        <f>K36+7</f>
        <v>44917</v>
      </c>
      <c r="L37" s="1625"/>
      <c r="P37" s="290"/>
    </row>
    <row r="38" spans="2:16" s="72" customFormat="1" ht="11.25" hidden="1">
      <c r="B38" s="847"/>
      <c r="C38" s="539" t="s">
        <v>5979</v>
      </c>
      <c r="D38" s="316" t="s">
        <v>2314</v>
      </c>
      <c r="E38" s="316">
        <v>44938</v>
      </c>
      <c r="F38" s="316">
        <f t="shared" si="40"/>
        <v>44975</v>
      </c>
      <c r="G38" s="316">
        <f t="shared" si="41"/>
        <v>44979</v>
      </c>
      <c r="H38" s="316">
        <f t="shared" si="42"/>
        <v>44983</v>
      </c>
      <c r="I38" s="316">
        <f t="shared" si="43"/>
        <v>44989</v>
      </c>
      <c r="J38" s="1373" t="s">
        <v>5650</v>
      </c>
      <c r="K38" s="1353">
        <v>44924</v>
      </c>
      <c r="L38" s="1625"/>
      <c r="P38" s="290"/>
    </row>
    <row r="39" spans="2:16" s="72" customFormat="1" ht="11.25" hidden="1">
      <c r="B39" s="847"/>
      <c r="C39" s="940" t="s">
        <v>5112</v>
      </c>
      <c r="D39" s="941" t="s">
        <v>5994</v>
      </c>
      <c r="E39" s="941">
        <v>44944</v>
      </c>
      <c r="F39" s="941">
        <f t="shared" si="40"/>
        <v>44981</v>
      </c>
      <c r="G39" s="941">
        <f t="shared" si="41"/>
        <v>44985</v>
      </c>
      <c r="H39" s="941">
        <f t="shared" si="42"/>
        <v>44989</v>
      </c>
      <c r="I39" s="941">
        <f t="shared" si="43"/>
        <v>44995</v>
      </c>
      <c r="J39" s="1373" t="s">
        <v>5652</v>
      </c>
      <c r="K39" s="1353">
        <f>K38+7</f>
        <v>44931</v>
      </c>
      <c r="L39" s="1625"/>
      <c r="P39" s="290"/>
    </row>
    <row r="40" spans="2:16" s="72" customFormat="1" ht="11.25" hidden="1">
      <c r="B40" s="847"/>
      <c r="C40" s="940" t="s">
        <v>5550</v>
      </c>
      <c r="D40" s="941" t="s">
        <v>2320</v>
      </c>
      <c r="E40" s="941">
        <v>44950</v>
      </c>
      <c r="F40" s="941">
        <f t="shared" si="40"/>
        <v>44987</v>
      </c>
      <c r="G40" s="941">
        <f t="shared" si="41"/>
        <v>44991</v>
      </c>
      <c r="H40" s="941">
        <f t="shared" si="42"/>
        <v>44995</v>
      </c>
      <c r="I40" s="941">
        <f t="shared" si="43"/>
        <v>45001</v>
      </c>
      <c r="J40" s="1373" t="s">
        <v>5654</v>
      </c>
      <c r="K40" s="1353">
        <f>K39+7</f>
        <v>44938</v>
      </c>
      <c r="L40" s="1625"/>
      <c r="P40" s="290"/>
    </row>
    <row r="41" spans="2:16" s="72" customFormat="1" ht="11.25" hidden="1">
      <c r="B41" s="847" t="s">
        <v>5995</v>
      </c>
      <c r="C41" s="1334" t="s">
        <v>5989</v>
      </c>
      <c r="D41" s="941" t="s">
        <v>5996</v>
      </c>
      <c r="E41" s="941">
        <v>44961</v>
      </c>
      <c r="F41" s="941">
        <f>E41+37</f>
        <v>44998</v>
      </c>
      <c r="G41" s="941">
        <f>E41+41</f>
        <v>45002</v>
      </c>
      <c r="H41" s="941">
        <f>E41+45</f>
        <v>45006</v>
      </c>
      <c r="I41" s="941">
        <f>E41+51</f>
        <v>45012</v>
      </c>
      <c r="J41" s="1373" t="s">
        <v>5656</v>
      </c>
      <c r="K41" s="1353">
        <f>K40+7</f>
        <v>44945</v>
      </c>
      <c r="L41" s="1625"/>
      <c r="P41" s="290"/>
    </row>
    <row r="42" spans="2:16" s="72" customFormat="1" ht="11.25" hidden="1">
      <c r="B42" s="847"/>
      <c r="C42" s="940" t="s">
        <v>3909</v>
      </c>
      <c r="D42" s="941" t="s">
        <v>2326</v>
      </c>
      <c r="E42" s="941">
        <v>44965</v>
      </c>
      <c r="F42" s="941">
        <f t="shared" si="40"/>
        <v>45002</v>
      </c>
      <c r="G42" s="941">
        <f t="shared" si="41"/>
        <v>45006</v>
      </c>
      <c r="H42" s="941">
        <f t="shared" si="42"/>
        <v>45010</v>
      </c>
      <c r="I42" s="941">
        <f t="shared" si="43"/>
        <v>45016</v>
      </c>
      <c r="J42" s="1373" t="s">
        <v>5658</v>
      </c>
      <c r="K42" s="1353">
        <f>K41+7</f>
        <v>44952</v>
      </c>
      <c r="L42" s="1625"/>
      <c r="P42" s="290"/>
    </row>
    <row r="43" spans="2:16" s="72" customFormat="1" ht="11.25" hidden="1">
      <c r="B43" s="847"/>
      <c r="C43" s="622" t="s">
        <v>2151</v>
      </c>
      <c r="D43" s="316" t="s">
        <v>2328</v>
      </c>
      <c r="E43" s="1335">
        <v>44958</v>
      </c>
      <c r="F43" s="1335"/>
      <c r="G43" s="1335"/>
      <c r="H43" s="1335"/>
      <c r="I43" s="1335"/>
      <c r="J43" s="1373" t="s">
        <v>5660</v>
      </c>
      <c r="K43" s="1353">
        <f t="shared" ref="K43:K48" si="44">K42+7</f>
        <v>44959</v>
      </c>
      <c r="L43" s="1625"/>
      <c r="P43" s="290"/>
    </row>
    <row r="44" spans="2:16" s="72" customFormat="1" ht="11.25" hidden="1">
      <c r="B44" s="847"/>
      <c r="C44" s="622" t="s">
        <v>2151</v>
      </c>
      <c r="D44" s="316" t="s">
        <v>2330</v>
      </c>
      <c r="E44" s="1335">
        <v>44965</v>
      </c>
      <c r="F44" s="1335"/>
      <c r="G44" s="1335"/>
      <c r="H44" s="1335"/>
      <c r="I44" s="1335"/>
      <c r="J44" s="1373" t="s">
        <v>5662</v>
      </c>
      <c r="K44" s="1353">
        <f t="shared" si="44"/>
        <v>44966</v>
      </c>
      <c r="L44" s="1625"/>
      <c r="P44" s="290"/>
    </row>
    <row r="45" spans="2:16" s="72" customFormat="1" ht="11.25" hidden="1">
      <c r="B45" s="847"/>
      <c r="C45" s="539" t="s">
        <v>5981</v>
      </c>
      <c r="D45" s="316" t="s">
        <v>2334</v>
      </c>
      <c r="E45" s="316">
        <v>44974</v>
      </c>
      <c r="F45" s="316">
        <f t="shared" ref="F45:F48" si="45">E45+37</f>
        <v>45011</v>
      </c>
      <c r="G45" s="316">
        <f t="shared" ref="G45:G48" si="46">E45+41</f>
        <v>45015</v>
      </c>
      <c r="H45" s="316">
        <f t="shared" ref="H45:H48" si="47">E45+45</f>
        <v>45019</v>
      </c>
      <c r="I45" s="316">
        <f t="shared" ref="I45:I48" si="48">E45+51</f>
        <v>45025</v>
      </c>
      <c r="J45" s="1373" t="s">
        <v>5665</v>
      </c>
      <c r="K45" s="1353">
        <f t="shared" si="44"/>
        <v>44973</v>
      </c>
      <c r="L45" s="1625"/>
      <c r="P45" s="290"/>
    </row>
    <row r="46" spans="2:16" s="72" customFormat="1" ht="11.25" hidden="1">
      <c r="B46" s="847"/>
      <c r="C46" s="539" t="s">
        <v>5983</v>
      </c>
      <c r="D46" s="316" t="s">
        <v>5997</v>
      </c>
      <c r="E46" s="316">
        <v>44987</v>
      </c>
      <c r="F46" s="316">
        <f t="shared" si="45"/>
        <v>45024</v>
      </c>
      <c r="G46" s="316">
        <f t="shared" si="46"/>
        <v>45028</v>
      </c>
      <c r="H46" s="316">
        <f t="shared" si="47"/>
        <v>45032</v>
      </c>
      <c r="I46" s="316">
        <f t="shared" si="48"/>
        <v>45038</v>
      </c>
      <c r="J46" s="1373" t="s">
        <v>5667</v>
      </c>
      <c r="K46" s="1353">
        <f t="shared" si="44"/>
        <v>44980</v>
      </c>
      <c r="L46" s="1625"/>
      <c r="P46" s="290"/>
    </row>
    <row r="47" spans="2:16" s="72" customFormat="1" ht="11.25" hidden="1">
      <c r="B47" s="847"/>
      <c r="C47" s="940" t="s">
        <v>5909</v>
      </c>
      <c r="D47" s="941" t="s">
        <v>2340</v>
      </c>
      <c r="E47" s="941">
        <v>44993</v>
      </c>
      <c r="F47" s="941">
        <f t="shared" si="45"/>
        <v>45030</v>
      </c>
      <c r="G47" s="941">
        <f t="shared" si="46"/>
        <v>45034</v>
      </c>
      <c r="H47" s="941">
        <f t="shared" si="47"/>
        <v>45038</v>
      </c>
      <c r="I47" s="941">
        <f t="shared" si="48"/>
        <v>45044</v>
      </c>
      <c r="J47" s="1373" t="s">
        <v>5669</v>
      </c>
      <c r="K47" s="1353">
        <f t="shared" si="44"/>
        <v>44987</v>
      </c>
      <c r="L47" s="1625"/>
      <c r="P47" s="290"/>
    </row>
    <row r="48" spans="2:16" s="72" customFormat="1" ht="11.25" hidden="1">
      <c r="B48" s="847"/>
      <c r="C48" s="940" t="s">
        <v>5800</v>
      </c>
      <c r="D48" s="941" t="s">
        <v>2342</v>
      </c>
      <c r="E48" s="941">
        <v>45000</v>
      </c>
      <c r="F48" s="941">
        <f t="shared" si="45"/>
        <v>45037</v>
      </c>
      <c r="G48" s="941">
        <f t="shared" si="46"/>
        <v>45041</v>
      </c>
      <c r="H48" s="941">
        <f t="shared" si="47"/>
        <v>45045</v>
      </c>
      <c r="I48" s="941">
        <f t="shared" si="48"/>
        <v>45051</v>
      </c>
      <c r="J48" s="1373" t="s">
        <v>5671</v>
      </c>
      <c r="K48" s="1353">
        <f t="shared" si="44"/>
        <v>44994</v>
      </c>
      <c r="L48" s="1625"/>
      <c r="P48" s="290"/>
    </row>
    <row r="49" spans="1:16" s="72" customFormat="1" ht="11.25" hidden="1">
      <c r="A49" s="71"/>
      <c r="B49" s="847"/>
      <c r="C49" s="940" t="s">
        <v>5985</v>
      </c>
      <c r="D49" s="941" t="s">
        <v>2345</v>
      </c>
      <c r="E49" s="941">
        <v>45011</v>
      </c>
      <c r="F49" s="941">
        <f>E49+37</f>
        <v>45048</v>
      </c>
      <c r="G49" s="941">
        <f>E49+41</f>
        <v>45052</v>
      </c>
      <c r="H49" s="941">
        <f>E49+45</f>
        <v>45056</v>
      </c>
      <c r="I49" s="941">
        <f>E49+51</f>
        <v>45062</v>
      </c>
      <c r="J49" s="1373" t="s">
        <v>5673</v>
      </c>
      <c r="K49" s="1353">
        <f>K48+7</f>
        <v>45001</v>
      </c>
      <c r="L49" s="1625"/>
      <c r="P49" s="290"/>
    </row>
    <row r="50" spans="1:16" s="72" customFormat="1" ht="11.25" hidden="1">
      <c r="A50" s="71"/>
      <c r="B50" s="847" t="s">
        <v>5998</v>
      </c>
      <c r="C50" s="1334" t="s">
        <v>4870</v>
      </c>
      <c r="D50" s="941" t="s">
        <v>5999</v>
      </c>
      <c r="E50" s="1335">
        <v>45007</v>
      </c>
      <c r="F50" s="1335">
        <f>E50+37</f>
        <v>45044</v>
      </c>
      <c r="G50" s="1335">
        <f>E50+41</f>
        <v>45048</v>
      </c>
      <c r="H50" s="1335">
        <f>E50+45</f>
        <v>45052</v>
      </c>
      <c r="I50" s="1335">
        <f>E50+51</f>
        <v>45058</v>
      </c>
      <c r="J50" s="1373" t="s">
        <v>5675</v>
      </c>
      <c r="K50" s="1353">
        <f>K49+7</f>
        <v>45008</v>
      </c>
      <c r="L50" s="1625"/>
      <c r="P50" s="290"/>
    </row>
    <row r="51" spans="1:16" s="72" customFormat="1" ht="11.25" hidden="1">
      <c r="A51" s="71"/>
      <c r="B51" s="847"/>
      <c r="C51" s="940" t="s">
        <v>5117</v>
      </c>
      <c r="D51" s="941" t="s">
        <v>2350</v>
      </c>
      <c r="E51" s="941">
        <v>45021</v>
      </c>
      <c r="F51" s="941">
        <f>E51+37</f>
        <v>45058</v>
      </c>
      <c r="G51" s="941">
        <f>E51+41</f>
        <v>45062</v>
      </c>
      <c r="H51" s="941">
        <f>E51+45</f>
        <v>45066</v>
      </c>
      <c r="I51" s="941">
        <f>E51+51</f>
        <v>45072</v>
      </c>
      <c r="J51" s="1373" t="s">
        <v>5677</v>
      </c>
      <c r="K51" s="1353">
        <f>K50+7</f>
        <v>45015</v>
      </c>
      <c r="L51" s="2239"/>
      <c r="P51" s="290"/>
    </row>
    <row r="52" spans="1:16" s="72" customFormat="1" ht="11.25" hidden="1">
      <c r="A52" s="71"/>
      <c r="B52" s="847" t="s">
        <v>6000</v>
      </c>
      <c r="C52" s="539" t="s">
        <v>5112</v>
      </c>
      <c r="D52" s="316" t="s">
        <v>6001</v>
      </c>
      <c r="E52" s="316">
        <v>45026</v>
      </c>
      <c r="F52" s="316">
        <f t="shared" ref="F52:F53" si="49">E52+37</f>
        <v>45063</v>
      </c>
      <c r="G52" s="316">
        <f t="shared" ref="G52:G53" si="50">E52+41</f>
        <v>45067</v>
      </c>
      <c r="H52" s="316">
        <f t="shared" ref="H52:H53" si="51">E52+45</f>
        <v>45071</v>
      </c>
      <c r="I52" s="316">
        <f t="shared" ref="I52:I53" si="52">E52+51</f>
        <v>45077</v>
      </c>
      <c r="J52" s="1373" t="s">
        <v>5679</v>
      </c>
      <c r="K52" s="1353">
        <f t="shared" ref="K52:K53" si="53">K51+7</f>
        <v>45022</v>
      </c>
      <c r="L52" s="1625"/>
      <c r="P52" s="290"/>
    </row>
    <row r="53" spans="1:16" s="72" customFormat="1" ht="11.25" hidden="1">
      <c r="A53" s="71"/>
      <c r="B53" s="847" t="s">
        <v>6002</v>
      </c>
      <c r="C53" s="539" t="s">
        <v>5550</v>
      </c>
      <c r="D53" s="316" t="s">
        <v>2354</v>
      </c>
      <c r="E53" s="316">
        <v>45033</v>
      </c>
      <c r="F53" s="316">
        <f t="shared" si="49"/>
        <v>45070</v>
      </c>
      <c r="G53" s="316">
        <f t="shared" si="50"/>
        <v>45074</v>
      </c>
      <c r="H53" s="316">
        <f t="shared" si="51"/>
        <v>45078</v>
      </c>
      <c r="I53" s="316">
        <f t="shared" si="52"/>
        <v>45084</v>
      </c>
      <c r="J53" s="1373" t="s">
        <v>5682</v>
      </c>
      <c r="K53" s="1353">
        <f t="shared" si="53"/>
        <v>45029</v>
      </c>
      <c r="L53" s="1625"/>
      <c r="P53" s="290"/>
    </row>
    <row r="54" spans="1:16" s="72" customFormat="1" ht="11.25" hidden="1">
      <c r="A54" s="71"/>
      <c r="B54" s="847"/>
      <c r="C54" s="280"/>
      <c r="D54" s="71"/>
      <c r="E54" s="400"/>
      <c r="F54" s="264"/>
      <c r="J54" s="1373"/>
      <c r="K54" s="1353"/>
      <c r="L54" s="1625"/>
      <c r="P54" s="290"/>
    </row>
    <row r="55" spans="1:16" s="72" customFormat="1" ht="11.25" hidden="1">
      <c r="A55" s="71"/>
      <c r="B55" s="847"/>
      <c r="C55" s="280"/>
      <c r="D55" s="71"/>
      <c r="E55" s="400"/>
      <c r="F55" s="264"/>
      <c r="J55" s="1373"/>
      <c r="K55" s="1353"/>
      <c r="L55" s="1625"/>
      <c r="P55" s="290"/>
    </row>
    <row r="56" spans="1:16" s="72" customFormat="1" ht="22.5" hidden="1">
      <c r="A56" s="71"/>
      <c r="B56" s="847"/>
      <c r="C56" s="2842" t="s">
        <v>6003</v>
      </c>
      <c r="D56" s="783"/>
      <c r="E56" s="947" t="s">
        <v>1985</v>
      </c>
      <c r="F56" s="947" t="s">
        <v>310</v>
      </c>
      <c r="G56" s="947" t="s">
        <v>1133</v>
      </c>
      <c r="H56" s="947" t="s">
        <v>548</v>
      </c>
      <c r="I56" s="947" t="s">
        <v>5153</v>
      </c>
      <c r="J56" s="947" t="s">
        <v>5969</v>
      </c>
      <c r="K56" s="1050"/>
      <c r="M56" s="1625"/>
      <c r="O56" s="290"/>
    </row>
    <row r="57" spans="1:16" s="72" customFormat="1" ht="22.5" hidden="1">
      <c r="A57" s="71"/>
      <c r="B57" s="847"/>
      <c r="C57" s="412"/>
      <c r="D57" s="413" t="s">
        <v>3123</v>
      </c>
      <c r="E57" s="949"/>
      <c r="F57" s="950" t="s">
        <v>3220</v>
      </c>
      <c r="G57" s="950" t="s">
        <v>3221</v>
      </c>
      <c r="H57" s="950" t="s">
        <v>5130</v>
      </c>
      <c r="I57" s="950" t="s">
        <v>3223</v>
      </c>
      <c r="J57" s="950" t="s">
        <v>4962</v>
      </c>
      <c r="K57" s="1050"/>
      <c r="L57" s="1352" t="s">
        <v>5970</v>
      </c>
      <c r="M57" s="1625"/>
      <c r="O57" s="290"/>
    </row>
    <row r="58" spans="1:16" s="72" customFormat="1" ht="11.25" hidden="1">
      <c r="A58" s="71"/>
      <c r="B58" s="847" t="s">
        <v>6004</v>
      </c>
      <c r="C58" s="622" t="s">
        <v>2151</v>
      </c>
      <c r="D58" s="316" t="s">
        <v>2356</v>
      </c>
      <c r="E58" s="1335">
        <v>45035</v>
      </c>
      <c r="F58" s="1335"/>
      <c r="G58" s="1335"/>
      <c r="H58" s="1335"/>
      <c r="I58" s="1335"/>
      <c r="J58" s="1335"/>
      <c r="K58" s="1373" t="s">
        <v>5684</v>
      </c>
      <c r="L58" s="1353">
        <f>K53+7</f>
        <v>45036</v>
      </c>
      <c r="M58" s="2240" t="s">
        <v>6005</v>
      </c>
      <c r="O58" s="290"/>
    </row>
    <row r="59" spans="1:16" s="72" customFormat="1" ht="11.25" hidden="1">
      <c r="A59" s="71"/>
      <c r="B59" s="847" t="s">
        <v>6006</v>
      </c>
      <c r="C59" s="622" t="s">
        <v>4870</v>
      </c>
      <c r="D59" s="316" t="s">
        <v>2358</v>
      </c>
      <c r="E59" s="1335">
        <f>E58+7</f>
        <v>45042</v>
      </c>
      <c r="F59" s="1335">
        <f t="shared" ref="F59:F66" si="54">E59+37</f>
        <v>45079</v>
      </c>
      <c r="G59" s="1335">
        <f>E59+41</f>
        <v>45083</v>
      </c>
      <c r="H59" s="1335">
        <f>F59+41</f>
        <v>45120</v>
      </c>
      <c r="I59" s="1335">
        <f>G59+41</f>
        <v>45124</v>
      </c>
      <c r="J59" s="1335">
        <f>E59+51</f>
        <v>45093</v>
      </c>
      <c r="K59" s="1373" t="s">
        <v>5687</v>
      </c>
      <c r="L59" s="1353">
        <f>L58+7</f>
        <v>45043</v>
      </c>
      <c r="M59" s="2240"/>
      <c r="O59" s="290"/>
    </row>
    <row r="60" spans="1:16" s="72" customFormat="1" ht="11.25" hidden="1">
      <c r="A60" s="71"/>
      <c r="B60" s="847"/>
      <c r="C60" s="2497"/>
      <c r="D60" s="2498"/>
      <c r="E60" s="2498"/>
      <c r="F60" s="2498"/>
      <c r="G60" s="2498"/>
      <c r="H60" s="2498"/>
      <c r="I60" s="2498"/>
      <c r="J60" s="2498"/>
      <c r="K60" s="1373"/>
      <c r="L60" s="1353"/>
      <c r="M60" s="2240"/>
      <c r="O60" s="290"/>
    </row>
    <row r="61" spans="1:16" s="72" customFormat="1" ht="11.25" hidden="1">
      <c r="A61" s="71"/>
      <c r="B61" s="847" t="s">
        <v>6007</v>
      </c>
      <c r="C61" s="539" t="s">
        <v>5989</v>
      </c>
      <c r="D61" s="316" t="s">
        <v>6008</v>
      </c>
      <c r="E61" s="316">
        <v>45056</v>
      </c>
      <c r="F61" s="316">
        <f t="shared" si="54"/>
        <v>45093</v>
      </c>
      <c r="G61" s="316">
        <f t="shared" ref="G61:G66" si="55">E61+41</f>
        <v>45097</v>
      </c>
      <c r="H61" s="316">
        <f t="shared" ref="H61:H66" si="56">E61+44</f>
        <v>45100</v>
      </c>
      <c r="I61" s="316">
        <f t="shared" ref="I61:I66" si="57">E61+46</f>
        <v>45102</v>
      </c>
      <c r="J61" s="316">
        <f t="shared" ref="J61:J66" si="58">E61+49</f>
        <v>45105</v>
      </c>
      <c r="K61" s="1373" t="s">
        <v>5691</v>
      </c>
      <c r="L61" s="1353">
        <v>45057</v>
      </c>
      <c r="M61" s="2240"/>
      <c r="O61" s="290"/>
    </row>
    <row r="62" spans="1:16" s="72" customFormat="1" ht="11.25" hidden="1">
      <c r="A62" s="71"/>
      <c r="B62" s="847" t="s">
        <v>6009</v>
      </c>
      <c r="C62" s="622" t="s">
        <v>4870</v>
      </c>
      <c r="D62" s="316" t="s">
        <v>2362</v>
      </c>
      <c r="E62" s="1335">
        <v>45063</v>
      </c>
      <c r="F62" s="1335"/>
      <c r="G62" s="1335"/>
      <c r="H62" s="1335"/>
      <c r="I62" s="1335"/>
      <c r="J62" s="1335"/>
      <c r="K62" s="1373" t="s">
        <v>5694</v>
      </c>
      <c r="L62" s="1353">
        <f>L61+7</f>
        <v>45064</v>
      </c>
      <c r="M62" s="2240"/>
      <c r="O62" s="290"/>
    </row>
    <row r="63" spans="1:16" s="72" customFormat="1" ht="11.25" hidden="1">
      <c r="A63" s="71"/>
      <c r="B63" s="847" t="s">
        <v>6010</v>
      </c>
      <c r="C63" s="539" t="s">
        <v>5983</v>
      </c>
      <c r="D63" s="316" t="s">
        <v>6011</v>
      </c>
      <c r="E63" s="316">
        <v>45070</v>
      </c>
      <c r="F63" s="316">
        <f t="shared" si="54"/>
        <v>45107</v>
      </c>
      <c r="G63" s="316">
        <f t="shared" si="55"/>
        <v>45111</v>
      </c>
      <c r="H63" s="316">
        <f t="shared" si="56"/>
        <v>45114</v>
      </c>
      <c r="I63" s="316">
        <f t="shared" si="57"/>
        <v>45116</v>
      </c>
      <c r="J63" s="316">
        <f t="shared" si="58"/>
        <v>45119</v>
      </c>
      <c r="K63" s="1373" t="s">
        <v>5696</v>
      </c>
      <c r="L63" s="1353">
        <f>L62+7</f>
        <v>45071</v>
      </c>
      <c r="M63" s="2240"/>
      <c r="O63" s="290"/>
    </row>
    <row r="64" spans="1:16" s="72" customFormat="1" ht="11.25" hidden="1">
      <c r="A64" s="71"/>
      <c r="B64" s="847" t="s">
        <v>6012</v>
      </c>
      <c r="C64" s="539" t="s">
        <v>5909</v>
      </c>
      <c r="D64" s="316" t="s">
        <v>2367</v>
      </c>
      <c r="E64" s="316">
        <v>45077</v>
      </c>
      <c r="F64" s="316">
        <f t="shared" si="54"/>
        <v>45114</v>
      </c>
      <c r="G64" s="316">
        <f t="shared" si="55"/>
        <v>45118</v>
      </c>
      <c r="H64" s="316">
        <f t="shared" si="56"/>
        <v>45121</v>
      </c>
      <c r="I64" s="316">
        <f t="shared" si="57"/>
        <v>45123</v>
      </c>
      <c r="J64" s="316">
        <f t="shared" si="58"/>
        <v>45126</v>
      </c>
      <c r="K64" s="1373" t="s">
        <v>5698</v>
      </c>
      <c r="L64" s="1353">
        <f>L63+7</f>
        <v>45078</v>
      </c>
      <c r="M64" s="2240"/>
      <c r="O64" s="290"/>
    </row>
    <row r="65" spans="1:15" s="72" customFormat="1" ht="11.25" hidden="1">
      <c r="A65" s="71"/>
      <c r="B65" s="847" t="s">
        <v>6013</v>
      </c>
      <c r="C65" s="539" t="s">
        <v>5800</v>
      </c>
      <c r="D65" s="316" t="s">
        <v>2369</v>
      </c>
      <c r="E65" s="316">
        <v>45084</v>
      </c>
      <c r="F65" s="316">
        <f t="shared" si="54"/>
        <v>45121</v>
      </c>
      <c r="G65" s="316">
        <f t="shared" si="55"/>
        <v>45125</v>
      </c>
      <c r="H65" s="316">
        <f t="shared" si="56"/>
        <v>45128</v>
      </c>
      <c r="I65" s="316">
        <f t="shared" si="57"/>
        <v>45130</v>
      </c>
      <c r="J65" s="316">
        <f t="shared" si="58"/>
        <v>45133</v>
      </c>
      <c r="K65" s="1373" t="s">
        <v>5701</v>
      </c>
      <c r="L65" s="1353">
        <f>L64+7</f>
        <v>45085</v>
      </c>
      <c r="M65" s="2240"/>
      <c r="O65" s="290"/>
    </row>
    <row r="66" spans="1:15" s="72" customFormat="1" ht="11.25" hidden="1">
      <c r="A66" s="71"/>
      <c r="B66" s="847" t="s">
        <v>6014</v>
      </c>
      <c r="C66" s="539" t="s">
        <v>5985</v>
      </c>
      <c r="D66" s="316" t="s">
        <v>2371</v>
      </c>
      <c r="E66" s="316">
        <v>45089</v>
      </c>
      <c r="F66" s="316">
        <f t="shared" si="54"/>
        <v>45126</v>
      </c>
      <c r="G66" s="316">
        <f t="shared" si="55"/>
        <v>45130</v>
      </c>
      <c r="H66" s="316">
        <f t="shared" si="56"/>
        <v>45133</v>
      </c>
      <c r="I66" s="316">
        <f t="shared" si="57"/>
        <v>45135</v>
      </c>
      <c r="J66" s="316">
        <f t="shared" si="58"/>
        <v>45138</v>
      </c>
      <c r="K66" s="1373" t="s">
        <v>5704</v>
      </c>
      <c r="L66" s="1353">
        <v>45091</v>
      </c>
      <c r="M66" s="2240"/>
      <c r="O66" s="290"/>
    </row>
    <row r="67" spans="1:15" s="72" customFormat="1" ht="11.25" hidden="1">
      <c r="A67" s="71"/>
      <c r="B67" s="847" t="s">
        <v>6015</v>
      </c>
      <c r="C67" s="539" t="s">
        <v>6016</v>
      </c>
      <c r="D67" s="316" t="s">
        <v>6017</v>
      </c>
      <c r="E67" s="1335">
        <v>45098</v>
      </c>
      <c r="F67" s="1335"/>
      <c r="G67" s="1335"/>
      <c r="H67" s="1335"/>
      <c r="I67" s="1335"/>
      <c r="J67" s="1335"/>
      <c r="K67" s="1373" t="s">
        <v>5706</v>
      </c>
      <c r="L67" s="1353">
        <v>45098</v>
      </c>
      <c r="M67" s="2240"/>
      <c r="O67" s="290"/>
    </row>
    <row r="68" spans="1:15" s="72" customFormat="1" ht="11.25" hidden="1">
      <c r="A68" s="71"/>
      <c r="B68" s="847" t="s">
        <v>6018</v>
      </c>
      <c r="C68" s="539" t="s">
        <v>5117</v>
      </c>
      <c r="D68" s="316" t="s">
        <v>2375</v>
      </c>
      <c r="E68" s="316">
        <v>45105</v>
      </c>
      <c r="F68" s="316">
        <f>E68+37</f>
        <v>45142</v>
      </c>
      <c r="G68" s="316">
        <f>E68+41</f>
        <v>45146</v>
      </c>
      <c r="H68" s="316">
        <f>E68+44</f>
        <v>45149</v>
      </c>
      <c r="I68" s="316">
        <f>E68+46</f>
        <v>45151</v>
      </c>
      <c r="J68" s="316">
        <f>E68+49</f>
        <v>45154</v>
      </c>
      <c r="K68" s="1373" t="s">
        <v>5709</v>
      </c>
      <c r="L68" s="1353">
        <v>45105</v>
      </c>
      <c r="M68" s="2240"/>
      <c r="O68" s="290"/>
    </row>
    <row r="69" spans="1:15" s="72" customFormat="1" ht="11.25" hidden="1">
      <c r="A69" s="71"/>
      <c r="B69" s="847" t="s">
        <v>6019</v>
      </c>
      <c r="C69" s="539" t="s">
        <v>5112</v>
      </c>
      <c r="D69" s="316" t="s">
        <v>6020</v>
      </c>
      <c r="E69" s="316">
        <v>45112</v>
      </c>
      <c r="F69" s="316">
        <f>E69+37</f>
        <v>45149</v>
      </c>
      <c r="G69" s="316">
        <f>E69+41</f>
        <v>45153</v>
      </c>
      <c r="H69" s="316">
        <f>E69+44</f>
        <v>45156</v>
      </c>
      <c r="I69" s="316">
        <f>E69+46</f>
        <v>45158</v>
      </c>
      <c r="J69" s="316">
        <f>E69+49</f>
        <v>45161</v>
      </c>
      <c r="K69" s="1373" t="s">
        <v>5711</v>
      </c>
      <c r="L69" s="1353">
        <v>45112</v>
      </c>
      <c r="M69" s="2240"/>
      <c r="O69" s="290"/>
    </row>
    <row r="70" spans="1:15" s="72" customFormat="1" ht="11.25" hidden="1">
      <c r="A70" s="71"/>
      <c r="B70" s="847" t="s">
        <v>6021</v>
      </c>
      <c r="C70" s="539" t="s">
        <v>5550</v>
      </c>
      <c r="D70" s="316" t="s">
        <v>2009</v>
      </c>
      <c r="E70" s="316">
        <v>45119</v>
      </c>
      <c r="F70" s="316">
        <f t="shared" ref="F70:F74" si="59">E70+37</f>
        <v>45156</v>
      </c>
      <c r="G70" s="316">
        <f t="shared" ref="G70:G74" si="60">E70+41</f>
        <v>45160</v>
      </c>
      <c r="H70" s="316">
        <f t="shared" ref="H70:H74" si="61">E70+44</f>
        <v>45163</v>
      </c>
      <c r="I70" s="316">
        <f t="shared" ref="I70:I74" si="62">E70+46</f>
        <v>45165</v>
      </c>
      <c r="J70" s="316">
        <f t="shared" ref="J70:J74" si="63">E70+49</f>
        <v>45168</v>
      </c>
      <c r="K70" s="1373" t="s">
        <v>5714</v>
      </c>
      <c r="L70" s="1353">
        <v>45119</v>
      </c>
      <c r="M70" s="2240"/>
      <c r="O70" s="290"/>
    </row>
    <row r="71" spans="1:15" s="72" customFormat="1" ht="11.25" hidden="1">
      <c r="A71" s="71"/>
      <c r="B71" s="847" t="s">
        <v>6022</v>
      </c>
      <c r="C71" s="539" t="s">
        <v>6023</v>
      </c>
      <c r="D71" s="316" t="s">
        <v>2013</v>
      </c>
      <c r="E71" s="316">
        <v>45126</v>
      </c>
      <c r="F71" s="316">
        <f t="shared" si="59"/>
        <v>45163</v>
      </c>
      <c r="G71" s="316">
        <f t="shared" si="60"/>
        <v>45167</v>
      </c>
      <c r="H71" s="316">
        <f t="shared" si="61"/>
        <v>45170</v>
      </c>
      <c r="I71" s="316">
        <f t="shared" si="62"/>
        <v>45172</v>
      </c>
      <c r="J71" s="316">
        <f t="shared" si="63"/>
        <v>45175</v>
      </c>
      <c r="K71" s="1373" t="s">
        <v>5717</v>
      </c>
      <c r="L71" s="1353">
        <v>45126</v>
      </c>
      <c r="M71" s="2240"/>
      <c r="O71" s="290"/>
    </row>
    <row r="72" spans="1:15" s="72" customFormat="1" ht="11.25" hidden="1">
      <c r="A72" s="71"/>
      <c r="B72" s="847" t="s">
        <v>6024</v>
      </c>
      <c r="C72" s="539" t="s">
        <v>6025</v>
      </c>
      <c r="D72" s="316" t="s">
        <v>6026</v>
      </c>
      <c r="E72" s="316">
        <v>45133</v>
      </c>
      <c r="F72" s="316">
        <f t="shared" si="59"/>
        <v>45170</v>
      </c>
      <c r="G72" s="316">
        <f t="shared" si="60"/>
        <v>45174</v>
      </c>
      <c r="H72" s="316">
        <f t="shared" si="61"/>
        <v>45177</v>
      </c>
      <c r="I72" s="316">
        <f t="shared" si="62"/>
        <v>45179</v>
      </c>
      <c r="J72" s="316">
        <f t="shared" si="63"/>
        <v>45182</v>
      </c>
      <c r="K72" s="1373" t="s">
        <v>5719</v>
      </c>
      <c r="L72" s="1353">
        <v>45133</v>
      </c>
      <c r="M72" s="2240"/>
      <c r="O72" s="290"/>
    </row>
    <row r="73" spans="1:15" s="72" customFormat="1" ht="11.25" hidden="1">
      <c r="A73" s="71"/>
      <c r="B73" s="847" t="s">
        <v>6027</v>
      </c>
      <c r="C73" s="539" t="s">
        <v>6028</v>
      </c>
      <c r="D73" s="316" t="s">
        <v>6029</v>
      </c>
      <c r="E73" s="316">
        <v>45138</v>
      </c>
      <c r="F73" s="316">
        <f t="shared" si="59"/>
        <v>45175</v>
      </c>
      <c r="G73" s="316">
        <f t="shared" si="60"/>
        <v>45179</v>
      </c>
      <c r="H73" s="316">
        <f t="shared" si="61"/>
        <v>45182</v>
      </c>
      <c r="I73" s="316">
        <f t="shared" si="62"/>
        <v>45184</v>
      </c>
      <c r="J73" s="316">
        <f t="shared" si="63"/>
        <v>45187</v>
      </c>
      <c r="K73" s="1373" t="s">
        <v>5722</v>
      </c>
      <c r="L73" s="1353">
        <v>45140</v>
      </c>
      <c r="M73" s="2240"/>
      <c r="O73" s="290"/>
    </row>
    <row r="74" spans="1:15" s="72" customFormat="1" ht="11.25" hidden="1">
      <c r="A74" s="71"/>
      <c r="B74" s="847" t="s">
        <v>6030</v>
      </c>
      <c r="C74" s="539" t="s">
        <v>3207</v>
      </c>
      <c r="D74" s="316" t="s">
        <v>6031</v>
      </c>
      <c r="E74" s="316">
        <v>45155</v>
      </c>
      <c r="F74" s="316">
        <f t="shared" si="59"/>
        <v>45192</v>
      </c>
      <c r="G74" s="316">
        <f t="shared" si="60"/>
        <v>45196</v>
      </c>
      <c r="H74" s="316">
        <f t="shared" si="61"/>
        <v>45199</v>
      </c>
      <c r="I74" s="316">
        <f t="shared" si="62"/>
        <v>45201</v>
      </c>
      <c r="J74" s="316">
        <f t="shared" si="63"/>
        <v>45204</v>
      </c>
      <c r="K74" s="1373" t="s">
        <v>5724</v>
      </c>
      <c r="L74" s="1353">
        <v>45147</v>
      </c>
      <c r="M74" s="2240"/>
      <c r="O74" s="290"/>
    </row>
    <row r="75" spans="1:15" s="72" customFormat="1" ht="11.25" hidden="1">
      <c r="A75" s="71"/>
      <c r="B75" s="847" t="s">
        <v>6032</v>
      </c>
      <c r="C75" s="539" t="s">
        <v>5983</v>
      </c>
      <c r="D75" s="316" t="s">
        <v>6033</v>
      </c>
      <c r="E75" s="316">
        <v>45148</v>
      </c>
      <c r="F75" s="316">
        <f>E75+37</f>
        <v>45185</v>
      </c>
      <c r="G75" s="316">
        <f>E75+41</f>
        <v>45189</v>
      </c>
      <c r="H75" s="316">
        <f>E75+44</f>
        <v>45192</v>
      </c>
      <c r="I75" s="316">
        <f>E75+46</f>
        <v>45194</v>
      </c>
      <c r="J75" s="316">
        <f>E75+49</f>
        <v>45197</v>
      </c>
      <c r="K75" s="1373" t="s">
        <v>5727</v>
      </c>
      <c r="L75" s="1353">
        <v>45154</v>
      </c>
      <c r="M75" s="2240"/>
      <c r="O75" s="290"/>
    </row>
    <row r="76" spans="1:15" s="72" customFormat="1" ht="11.25" hidden="1">
      <c r="A76" s="71" t="s">
        <v>6034</v>
      </c>
      <c r="B76" s="847" t="s">
        <v>6035</v>
      </c>
      <c r="C76" s="622" t="s">
        <v>4193</v>
      </c>
      <c r="D76" s="316" t="s">
        <v>2038</v>
      </c>
      <c r="E76" s="1335">
        <v>45161</v>
      </c>
      <c r="F76" s="1335"/>
      <c r="G76" s="1335"/>
      <c r="H76" s="1335"/>
      <c r="I76" s="1335"/>
      <c r="J76" s="1335"/>
      <c r="K76" s="1373" t="s">
        <v>5730</v>
      </c>
      <c r="L76" s="1353">
        <v>45161</v>
      </c>
      <c r="M76" s="2240"/>
      <c r="O76" s="290"/>
    </row>
    <row r="77" spans="1:15" s="72" customFormat="1" ht="11.25" hidden="1">
      <c r="A77" s="71"/>
      <c r="B77" s="847" t="s">
        <v>6036</v>
      </c>
      <c r="C77" s="539" t="s">
        <v>5800</v>
      </c>
      <c r="D77" s="316" t="s">
        <v>2043</v>
      </c>
      <c r="E77" s="316">
        <v>45170</v>
      </c>
      <c r="F77" s="316">
        <f t="shared" ref="F77:F78" si="64">E77+37</f>
        <v>45207</v>
      </c>
      <c r="G77" s="316">
        <f t="shared" ref="G77:G78" si="65">E77+41</f>
        <v>45211</v>
      </c>
      <c r="H77" s="316">
        <f t="shared" ref="H77:H78" si="66">E77+44</f>
        <v>45214</v>
      </c>
      <c r="I77" s="316">
        <f t="shared" ref="I77:I78" si="67">E77+46</f>
        <v>45216</v>
      </c>
      <c r="J77" s="316">
        <f t="shared" ref="J77:J78" si="68">E77+49</f>
        <v>45219</v>
      </c>
      <c r="K77" s="1373" t="s">
        <v>5732</v>
      </c>
      <c r="L77" s="1353">
        <v>45168</v>
      </c>
      <c r="M77" s="2844"/>
      <c r="O77" s="290"/>
    </row>
    <row r="78" spans="1:15" s="72" customFormat="1" ht="11.25" hidden="1">
      <c r="A78" s="71"/>
      <c r="B78" s="847" t="s">
        <v>6037</v>
      </c>
      <c r="C78" s="539" t="s">
        <v>5985</v>
      </c>
      <c r="D78" s="316" t="s">
        <v>2046</v>
      </c>
      <c r="E78" s="316">
        <v>45176</v>
      </c>
      <c r="F78" s="316">
        <f t="shared" si="64"/>
        <v>45213</v>
      </c>
      <c r="G78" s="316">
        <f t="shared" si="65"/>
        <v>45217</v>
      </c>
      <c r="H78" s="316">
        <f t="shared" si="66"/>
        <v>45220</v>
      </c>
      <c r="I78" s="316">
        <f t="shared" si="67"/>
        <v>45222</v>
      </c>
      <c r="J78" s="316">
        <f t="shared" si="68"/>
        <v>45225</v>
      </c>
      <c r="K78" s="1373" t="s">
        <v>5734</v>
      </c>
      <c r="L78" s="1353">
        <v>45175</v>
      </c>
      <c r="M78" s="2240"/>
      <c r="O78" s="290"/>
    </row>
    <row r="79" spans="1:15" s="72" customFormat="1" ht="11.25" hidden="1">
      <c r="A79" s="71"/>
      <c r="B79" s="847" t="s">
        <v>6038</v>
      </c>
      <c r="C79" s="539" t="s">
        <v>3099</v>
      </c>
      <c r="D79" s="316" t="s">
        <v>6039</v>
      </c>
      <c r="E79" s="316">
        <v>45183</v>
      </c>
      <c r="F79" s="316">
        <f t="shared" ref="F79:F81" si="69">E79+37</f>
        <v>45220</v>
      </c>
      <c r="G79" s="316">
        <f t="shared" ref="G79:G81" si="70">E79+41</f>
        <v>45224</v>
      </c>
      <c r="H79" s="316">
        <f t="shared" ref="H79:H81" si="71">E79+44</f>
        <v>45227</v>
      </c>
      <c r="I79" s="316">
        <f t="shared" ref="I79:I81" si="72">E79+46</f>
        <v>45229</v>
      </c>
      <c r="J79" s="316">
        <f t="shared" ref="J79:J81" si="73">E79+49</f>
        <v>45232</v>
      </c>
      <c r="K79" s="1373" t="s">
        <v>5736</v>
      </c>
      <c r="L79" s="1353">
        <v>45182</v>
      </c>
      <c r="M79" s="2240"/>
      <c r="O79" s="290"/>
    </row>
    <row r="80" spans="1:15" s="72" customFormat="1" ht="11.25" hidden="1">
      <c r="A80" s="71"/>
      <c r="B80" s="847" t="s">
        <v>6040</v>
      </c>
      <c r="C80" s="539" t="s">
        <v>5117</v>
      </c>
      <c r="D80" s="316" t="s">
        <v>2056</v>
      </c>
      <c r="E80" s="316">
        <v>45190</v>
      </c>
      <c r="F80" s="316">
        <f t="shared" si="69"/>
        <v>45227</v>
      </c>
      <c r="G80" s="316">
        <f t="shared" si="70"/>
        <v>45231</v>
      </c>
      <c r="H80" s="316">
        <f t="shared" si="71"/>
        <v>45234</v>
      </c>
      <c r="I80" s="316">
        <f t="shared" si="72"/>
        <v>45236</v>
      </c>
      <c r="J80" s="316">
        <f t="shared" si="73"/>
        <v>45239</v>
      </c>
      <c r="K80" s="1373" t="s">
        <v>5740</v>
      </c>
      <c r="L80" s="1353">
        <v>45189</v>
      </c>
      <c r="M80" s="2240"/>
      <c r="O80" s="290"/>
    </row>
    <row r="81" spans="1:15" s="72" customFormat="1" ht="11.25" hidden="1">
      <c r="A81" s="71"/>
      <c r="B81" s="847" t="s">
        <v>6041</v>
      </c>
      <c r="C81" s="539" t="s">
        <v>5112</v>
      </c>
      <c r="D81" s="316" t="s">
        <v>6042</v>
      </c>
      <c r="E81" s="316">
        <v>45196</v>
      </c>
      <c r="F81" s="316">
        <f t="shared" si="69"/>
        <v>45233</v>
      </c>
      <c r="G81" s="316">
        <f t="shared" si="70"/>
        <v>45237</v>
      </c>
      <c r="H81" s="316">
        <f t="shared" si="71"/>
        <v>45240</v>
      </c>
      <c r="I81" s="316">
        <f t="shared" si="72"/>
        <v>45242</v>
      </c>
      <c r="J81" s="316">
        <f t="shared" si="73"/>
        <v>45245</v>
      </c>
      <c r="K81" s="1373" t="s">
        <v>5741</v>
      </c>
      <c r="L81" s="1353">
        <v>45196</v>
      </c>
      <c r="M81" s="2240"/>
      <c r="O81" s="290"/>
    </row>
    <row r="82" spans="1:15" s="72" customFormat="1" ht="11.25" hidden="1">
      <c r="A82" s="71"/>
      <c r="B82" s="847"/>
      <c r="C82" s="280"/>
      <c r="D82" s="71"/>
      <c r="E82" s="400"/>
      <c r="F82" s="264"/>
      <c r="J82" s="71"/>
      <c r="K82" s="1373"/>
      <c r="L82" s="1353"/>
      <c r="M82" s="2240"/>
      <c r="O82" s="290"/>
    </row>
    <row r="83" spans="1:15" s="72" customFormat="1" ht="11.25" hidden="1">
      <c r="A83" s="71"/>
      <c r="B83" s="847"/>
      <c r="C83" s="280"/>
      <c r="D83" s="71"/>
      <c r="E83" s="400"/>
      <c r="F83" s="264"/>
      <c r="J83" s="71"/>
      <c r="K83" s="1373"/>
      <c r="L83" s="1353"/>
      <c r="M83" s="2240"/>
      <c r="O83" s="290"/>
    </row>
    <row r="84" spans="1:15" s="72" customFormat="1" ht="22.5">
      <c r="A84" s="71"/>
      <c r="B84" s="847"/>
      <c r="C84" s="2842" t="s">
        <v>6043</v>
      </c>
      <c r="D84" s="783"/>
      <c r="E84" s="947" t="s">
        <v>1985</v>
      </c>
      <c r="F84" s="947" t="s">
        <v>310</v>
      </c>
      <c r="G84" s="947" t="s">
        <v>1133</v>
      </c>
      <c r="H84" s="947" t="s">
        <v>548</v>
      </c>
      <c r="I84" s="947" t="s">
        <v>5153</v>
      </c>
      <c r="J84" s="947" t="s">
        <v>5969</v>
      </c>
      <c r="K84" s="1373" t="s">
        <v>2000</v>
      </c>
      <c r="L84" s="1352" t="s">
        <v>5970</v>
      </c>
      <c r="M84" s="2240"/>
      <c r="O84" s="290"/>
    </row>
    <row r="85" spans="1:15" s="72" customFormat="1" ht="11.25">
      <c r="A85" s="71"/>
      <c r="B85" s="847"/>
      <c r="C85" s="412"/>
      <c r="D85" s="413" t="s">
        <v>3123</v>
      </c>
      <c r="E85" s="949"/>
      <c r="F85" s="950" t="s">
        <v>3220</v>
      </c>
      <c r="G85" s="950" t="s">
        <v>3221</v>
      </c>
      <c r="H85" s="950" t="s">
        <v>5130</v>
      </c>
      <c r="I85" s="950" t="s">
        <v>6044</v>
      </c>
      <c r="J85" s="950" t="s">
        <v>4659</v>
      </c>
      <c r="K85" s="1373"/>
      <c r="L85" s="1353"/>
      <c r="M85" s="2240"/>
      <c r="O85" s="290"/>
    </row>
    <row r="86" spans="1:15" s="72" customFormat="1" ht="11.25" hidden="1">
      <c r="A86" s="71" t="s">
        <v>5567</v>
      </c>
      <c r="B86" s="847" t="s">
        <v>6045</v>
      </c>
      <c r="C86" s="622" t="s">
        <v>4193</v>
      </c>
      <c r="D86" s="316" t="s">
        <v>2062</v>
      </c>
      <c r="E86" s="1335">
        <v>45204</v>
      </c>
      <c r="F86" s="1335"/>
      <c r="G86" s="1335"/>
      <c r="H86" s="1335"/>
      <c r="I86" s="1335"/>
      <c r="J86" s="1335"/>
      <c r="K86" s="1726">
        <v>45204</v>
      </c>
      <c r="L86" s="1353">
        <f>K86+1</f>
        <v>45205</v>
      </c>
      <c r="M86" s="2240"/>
      <c r="O86" s="290"/>
    </row>
    <row r="87" spans="1:15" s="72" customFormat="1" ht="11.25" hidden="1">
      <c r="A87" s="71"/>
      <c r="B87" s="847" t="s">
        <v>6046</v>
      </c>
      <c r="C87" s="539" t="s">
        <v>6023</v>
      </c>
      <c r="D87" s="316" t="s">
        <v>2067</v>
      </c>
      <c r="E87" s="316">
        <v>45211</v>
      </c>
      <c r="F87" s="316">
        <f t="shared" ref="F87" si="74">E87+37</f>
        <v>45248</v>
      </c>
      <c r="G87" s="316">
        <f t="shared" ref="G87" si="75">E87+41</f>
        <v>45252</v>
      </c>
      <c r="H87" s="316">
        <f t="shared" ref="H87" si="76">E87+44</f>
        <v>45255</v>
      </c>
      <c r="I87" s="316">
        <f t="shared" ref="I87" si="77">E87+46</f>
        <v>45257</v>
      </c>
      <c r="J87" s="316">
        <f t="shared" ref="J87" si="78">E87+49</f>
        <v>45260</v>
      </c>
      <c r="K87" s="1726">
        <v>45211</v>
      </c>
      <c r="L87" s="1353">
        <f>K87+1</f>
        <v>45212</v>
      </c>
      <c r="M87" s="2240"/>
      <c r="O87" s="290"/>
    </row>
    <row r="88" spans="1:15" s="72" customFormat="1" ht="11.25" hidden="1">
      <c r="A88" s="71"/>
      <c r="B88" s="847" t="s">
        <v>6047</v>
      </c>
      <c r="C88" s="539" t="s">
        <v>6025</v>
      </c>
      <c r="D88" s="316" t="s">
        <v>6048</v>
      </c>
      <c r="E88" s="316">
        <v>45218</v>
      </c>
      <c r="F88" s="316">
        <f t="shared" ref="F88:F89" si="79">E88+37</f>
        <v>45255</v>
      </c>
      <c r="G88" s="316">
        <f t="shared" ref="G88:G89" si="80">E88+41</f>
        <v>45259</v>
      </c>
      <c r="H88" s="316">
        <f t="shared" ref="H88:H89" si="81">E88+44</f>
        <v>45262</v>
      </c>
      <c r="I88" s="316">
        <f t="shared" ref="I88:I89" si="82">E88+46</f>
        <v>45264</v>
      </c>
      <c r="J88" s="316">
        <f t="shared" ref="J88:J89" si="83">E88+49</f>
        <v>45267</v>
      </c>
      <c r="K88" s="1726">
        <v>45218</v>
      </c>
      <c r="L88" s="1353">
        <f>K88+1</f>
        <v>45219</v>
      </c>
      <c r="M88" s="2240"/>
      <c r="O88" s="290"/>
    </row>
    <row r="89" spans="1:15" s="72" customFormat="1" ht="11.25" hidden="1">
      <c r="A89" s="71"/>
      <c r="B89" s="847" t="s">
        <v>6049</v>
      </c>
      <c r="C89" s="539" t="s">
        <v>6028</v>
      </c>
      <c r="D89" s="316" t="s">
        <v>6050</v>
      </c>
      <c r="E89" s="316">
        <v>45226</v>
      </c>
      <c r="F89" s="316">
        <f t="shared" si="79"/>
        <v>45263</v>
      </c>
      <c r="G89" s="316">
        <f t="shared" si="80"/>
        <v>45267</v>
      </c>
      <c r="H89" s="316">
        <f t="shared" si="81"/>
        <v>45270</v>
      </c>
      <c r="I89" s="316">
        <f t="shared" si="82"/>
        <v>45272</v>
      </c>
      <c r="J89" s="316">
        <f t="shared" si="83"/>
        <v>45275</v>
      </c>
      <c r="K89" s="1726">
        <v>45225</v>
      </c>
      <c r="L89" s="1353">
        <f t="shared" ref="L89:L100" si="84">K89+1</f>
        <v>45226</v>
      </c>
      <c r="M89" s="2240"/>
      <c r="O89" s="290"/>
    </row>
    <row r="90" spans="1:15" s="72" customFormat="1" ht="11.25" hidden="1">
      <c r="A90" s="71"/>
      <c r="B90" s="847" t="s">
        <v>6051</v>
      </c>
      <c r="C90" s="539" t="s">
        <v>5983</v>
      </c>
      <c r="D90" s="316" t="s">
        <v>6052</v>
      </c>
      <c r="E90" s="316">
        <v>45232</v>
      </c>
      <c r="F90" s="316">
        <f t="shared" ref="F90" si="85">E90+37</f>
        <v>45269</v>
      </c>
      <c r="G90" s="316">
        <f t="shared" ref="G90" si="86">E90+41</f>
        <v>45273</v>
      </c>
      <c r="H90" s="316">
        <f t="shared" ref="H90" si="87">E90+44</f>
        <v>45276</v>
      </c>
      <c r="I90" s="316">
        <f t="shared" ref="I90" si="88">E90+46</f>
        <v>45278</v>
      </c>
      <c r="J90" s="316">
        <f t="shared" ref="J90" si="89">E90+49</f>
        <v>45281</v>
      </c>
      <c r="K90" s="1726">
        <v>45232</v>
      </c>
      <c r="L90" s="1353">
        <f t="shared" si="84"/>
        <v>45233</v>
      </c>
      <c r="M90" s="2240"/>
      <c r="O90" s="290"/>
    </row>
    <row r="91" spans="1:15" s="72" customFormat="1" ht="11.25" hidden="1">
      <c r="A91" s="71"/>
      <c r="B91" s="847" t="s">
        <v>6053</v>
      </c>
      <c r="C91" s="539" t="s">
        <v>3207</v>
      </c>
      <c r="D91" s="316" t="s">
        <v>6054</v>
      </c>
      <c r="E91" s="316">
        <v>45239</v>
      </c>
      <c r="F91" s="316">
        <f t="shared" ref="F91" si="90">E91+37</f>
        <v>45276</v>
      </c>
      <c r="G91" s="316">
        <f t="shared" ref="G91" si="91">E91+41</f>
        <v>45280</v>
      </c>
      <c r="H91" s="316">
        <f t="shared" ref="H91" si="92">E91+44</f>
        <v>45283</v>
      </c>
      <c r="I91" s="316">
        <f t="shared" ref="I91" si="93">E91+46</f>
        <v>45285</v>
      </c>
      <c r="J91" s="316">
        <f t="shared" ref="J91" si="94">E91+49</f>
        <v>45288</v>
      </c>
      <c r="K91" s="1726">
        <v>45239</v>
      </c>
      <c r="L91" s="1353">
        <f t="shared" si="84"/>
        <v>45240</v>
      </c>
      <c r="M91" s="2240"/>
      <c r="O91" s="290"/>
    </row>
    <row r="92" spans="1:15" s="72" customFormat="1" ht="11.25" hidden="1">
      <c r="A92" s="71"/>
      <c r="B92" s="847" t="s">
        <v>6055</v>
      </c>
      <c r="C92" s="539" t="s">
        <v>6056</v>
      </c>
      <c r="D92" s="316" t="s">
        <v>2084</v>
      </c>
      <c r="E92" s="316">
        <v>45254</v>
      </c>
      <c r="F92" s="316">
        <f>E92+37</f>
        <v>45291</v>
      </c>
      <c r="G92" s="316">
        <f>E92+41</f>
        <v>45295</v>
      </c>
      <c r="H92" s="316">
        <f>E92+44</f>
        <v>45298</v>
      </c>
      <c r="I92" s="316">
        <f>E92+46</f>
        <v>45300</v>
      </c>
      <c r="J92" s="316">
        <f>E92+49</f>
        <v>45303</v>
      </c>
      <c r="K92" s="1726">
        <v>45246</v>
      </c>
      <c r="L92" s="1353">
        <f>K92+1</f>
        <v>45247</v>
      </c>
      <c r="M92" s="2240"/>
      <c r="O92" s="290"/>
    </row>
    <row r="93" spans="1:15" s="72" customFormat="1" ht="11.25" hidden="1">
      <c r="A93" s="71"/>
      <c r="B93" s="847" t="s">
        <v>6057</v>
      </c>
      <c r="C93" s="622" t="s">
        <v>6058</v>
      </c>
      <c r="D93" s="316" t="s">
        <v>2087</v>
      </c>
      <c r="E93" s="540">
        <v>45253</v>
      </c>
      <c r="F93" s="540">
        <f>E93+37</f>
        <v>45290</v>
      </c>
      <c r="G93" s="540">
        <f>E93+41</f>
        <v>45294</v>
      </c>
      <c r="H93" s="540">
        <f>E93+44</f>
        <v>45297</v>
      </c>
      <c r="I93" s="540">
        <f>E93+46</f>
        <v>45299</v>
      </c>
      <c r="J93" s="540">
        <f>E93+49</f>
        <v>45302</v>
      </c>
      <c r="K93" s="1726">
        <v>45253</v>
      </c>
      <c r="L93" s="1353">
        <f t="shared" si="84"/>
        <v>45254</v>
      </c>
      <c r="M93" s="2240"/>
      <c r="O93" s="290"/>
    </row>
    <row r="94" spans="1:15" s="72" customFormat="1" ht="11.25" hidden="1">
      <c r="A94" s="71"/>
      <c r="B94" s="847" t="s">
        <v>6059</v>
      </c>
      <c r="C94" s="622" t="s">
        <v>4193</v>
      </c>
      <c r="D94" s="316" t="s">
        <v>2089</v>
      </c>
      <c r="E94" s="540">
        <v>45260</v>
      </c>
      <c r="F94" s="540"/>
      <c r="G94" s="540"/>
      <c r="H94" s="540"/>
      <c r="I94" s="540"/>
      <c r="J94" s="540"/>
      <c r="K94" s="1726">
        <v>45260</v>
      </c>
      <c r="L94" s="1353">
        <f t="shared" si="84"/>
        <v>45261</v>
      </c>
      <c r="M94" s="2240"/>
      <c r="O94" s="290"/>
    </row>
    <row r="95" spans="1:15" s="72" customFormat="1" ht="11.25" hidden="1">
      <c r="A95" s="71"/>
      <c r="B95" s="847" t="s">
        <v>6060</v>
      </c>
      <c r="C95" s="539" t="s">
        <v>3099</v>
      </c>
      <c r="D95" s="316" t="s">
        <v>2090</v>
      </c>
      <c r="E95" s="316">
        <v>45267</v>
      </c>
      <c r="F95" s="316">
        <f>E95+37</f>
        <v>45304</v>
      </c>
      <c r="G95" s="316">
        <f>E95+41</f>
        <v>45308</v>
      </c>
      <c r="H95" s="316">
        <f>E95+44</f>
        <v>45311</v>
      </c>
      <c r="I95" s="316">
        <f>E95+46</f>
        <v>45313</v>
      </c>
      <c r="J95" s="316">
        <f>E95+49</f>
        <v>45316</v>
      </c>
      <c r="K95" s="1726">
        <v>45267</v>
      </c>
      <c r="L95" s="1353">
        <f>K95+1</f>
        <v>45268</v>
      </c>
      <c r="M95" s="2240"/>
      <c r="O95" s="290"/>
    </row>
    <row r="96" spans="1:15" s="72" customFormat="1" ht="11.25" hidden="1">
      <c r="A96" s="71"/>
      <c r="B96" s="847" t="s">
        <v>6061</v>
      </c>
      <c r="C96" s="342" t="s">
        <v>5117</v>
      </c>
      <c r="D96" s="316" t="s">
        <v>2093</v>
      </c>
      <c r="E96" s="316">
        <v>45274</v>
      </c>
      <c r="F96" s="316">
        <f>E96+37</f>
        <v>45311</v>
      </c>
      <c r="G96" s="316">
        <f>E96+41</f>
        <v>45315</v>
      </c>
      <c r="H96" s="316">
        <f>E96+44</f>
        <v>45318</v>
      </c>
      <c r="I96" s="316">
        <f>E96+46</f>
        <v>45320</v>
      </c>
      <c r="J96" s="316">
        <f>E96+49</f>
        <v>45323</v>
      </c>
      <c r="K96" s="1726">
        <v>45274</v>
      </c>
      <c r="L96" s="1353">
        <f t="shared" si="84"/>
        <v>45275</v>
      </c>
      <c r="M96" s="2240"/>
      <c r="O96" s="290"/>
    </row>
    <row r="97" spans="1:15" s="72" customFormat="1" ht="11.25" hidden="1">
      <c r="A97" s="71"/>
      <c r="B97" s="847" t="s">
        <v>6062</v>
      </c>
      <c r="C97" s="539" t="s">
        <v>5112</v>
      </c>
      <c r="D97" s="316" t="s">
        <v>6063</v>
      </c>
      <c r="E97" s="316">
        <v>45287</v>
      </c>
      <c r="F97" s="316">
        <f>E97+37</f>
        <v>45324</v>
      </c>
      <c r="G97" s="316">
        <f>E97+41</f>
        <v>45328</v>
      </c>
      <c r="H97" s="316">
        <f>E97+44</f>
        <v>45331</v>
      </c>
      <c r="I97" s="316">
        <f>E97+46</f>
        <v>45333</v>
      </c>
      <c r="J97" s="316">
        <f>E97+49</f>
        <v>45336</v>
      </c>
      <c r="K97" s="1726">
        <v>45281</v>
      </c>
      <c r="L97" s="1353">
        <f t="shared" si="84"/>
        <v>45282</v>
      </c>
      <c r="M97" s="2240"/>
      <c r="O97" s="290"/>
    </row>
    <row r="98" spans="1:15" s="72" customFormat="1" ht="11.25" hidden="1">
      <c r="A98" s="71"/>
      <c r="B98" s="847" t="s">
        <v>6064</v>
      </c>
      <c r="C98" s="622" t="s">
        <v>4193</v>
      </c>
      <c r="D98" s="316" t="s">
        <v>2101</v>
      </c>
      <c r="E98" s="1335">
        <v>45288</v>
      </c>
      <c r="F98" s="1335"/>
      <c r="G98" s="1335"/>
      <c r="H98" s="1335"/>
      <c r="I98" s="1335"/>
      <c r="J98" s="1335"/>
      <c r="K98" s="1726">
        <v>45288</v>
      </c>
      <c r="L98" s="1353">
        <f t="shared" si="84"/>
        <v>45289</v>
      </c>
      <c r="M98" s="2240"/>
      <c r="O98" s="290"/>
    </row>
    <row r="99" spans="1:15" s="72" customFormat="1" ht="11.25" hidden="1">
      <c r="A99" s="71"/>
      <c r="B99" s="847" t="s">
        <v>6065</v>
      </c>
      <c r="C99" s="539" t="s">
        <v>6023</v>
      </c>
      <c r="D99" s="316" t="s">
        <v>2102</v>
      </c>
      <c r="E99" s="316">
        <v>45302</v>
      </c>
      <c r="F99" s="316">
        <f t="shared" ref="F99:F105" si="95">E99+37</f>
        <v>45339</v>
      </c>
      <c r="G99" s="316">
        <f t="shared" ref="G99:G105" si="96">E99+41</f>
        <v>45343</v>
      </c>
      <c r="H99" s="316">
        <f t="shared" ref="H99:H105" si="97">E99+44</f>
        <v>45346</v>
      </c>
      <c r="I99" s="316">
        <f t="shared" ref="I99:I100" si="98">E99+46</f>
        <v>45348</v>
      </c>
      <c r="J99" s="316">
        <f t="shared" ref="J99:J100" si="99">E99+49</f>
        <v>45351</v>
      </c>
      <c r="K99" s="1726">
        <v>45295</v>
      </c>
      <c r="L99" s="1353">
        <f t="shared" si="84"/>
        <v>45296</v>
      </c>
      <c r="M99" s="2240"/>
      <c r="O99" s="290"/>
    </row>
    <row r="100" spans="1:15" s="72" customFormat="1" ht="11.25" hidden="1">
      <c r="A100" s="71"/>
      <c r="B100" s="847" t="s">
        <v>6066</v>
      </c>
      <c r="C100" s="539" t="s">
        <v>6025</v>
      </c>
      <c r="D100" s="316" t="s">
        <v>6067</v>
      </c>
      <c r="E100" s="316">
        <v>45306</v>
      </c>
      <c r="F100" s="316">
        <f t="shared" si="95"/>
        <v>45343</v>
      </c>
      <c r="G100" s="316">
        <f t="shared" si="96"/>
        <v>45347</v>
      </c>
      <c r="H100" s="316">
        <f t="shared" si="97"/>
        <v>45350</v>
      </c>
      <c r="I100" s="316">
        <f t="shared" si="98"/>
        <v>45352</v>
      </c>
      <c r="J100" s="316">
        <f t="shared" si="99"/>
        <v>45355</v>
      </c>
      <c r="K100" s="1726">
        <v>45302</v>
      </c>
      <c r="L100" s="1353">
        <f t="shared" si="84"/>
        <v>45303</v>
      </c>
      <c r="M100" s="2240"/>
      <c r="O100" s="290"/>
    </row>
    <row r="101" spans="1:15" s="72" customFormat="1" ht="11.25" hidden="1">
      <c r="A101" s="71" t="s">
        <v>6068</v>
      </c>
      <c r="B101" s="847" t="s">
        <v>6069</v>
      </c>
      <c r="C101" s="622" t="s">
        <v>2159</v>
      </c>
      <c r="D101" s="316" t="s">
        <v>6070</v>
      </c>
      <c r="E101" s="1335">
        <v>45319</v>
      </c>
      <c r="F101" s="1335"/>
      <c r="G101" s="1335"/>
      <c r="H101" s="1335"/>
      <c r="I101" s="1335"/>
      <c r="J101" s="1335"/>
      <c r="K101" s="1726">
        <v>45309</v>
      </c>
      <c r="L101" s="1353">
        <f t="shared" ref="L101" si="100">K101+1</f>
        <v>45310</v>
      </c>
      <c r="M101" s="2240"/>
      <c r="O101" s="290"/>
    </row>
    <row r="102" spans="1:15" s="72" customFormat="1" ht="11.25" hidden="1">
      <c r="A102" s="71"/>
      <c r="B102" s="847" t="s">
        <v>6071</v>
      </c>
      <c r="C102" s="539" t="s">
        <v>5983</v>
      </c>
      <c r="D102" s="316" t="s">
        <v>6072</v>
      </c>
      <c r="E102" s="316">
        <v>45322</v>
      </c>
      <c r="F102" s="316">
        <f>E102+37</f>
        <v>45359</v>
      </c>
      <c r="G102" s="316">
        <f>E102+41</f>
        <v>45363</v>
      </c>
      <c r="H102" s="316">
        <f>E102+44</f>
        <v>45366</v>
      </c>
      <c r="I102" s="316">
        <f>E102+46</f>
        <v>45368</v>
      </c>
      <c r="J102" s="316">
        <f>E102+49</f>
        <v>45371</v>
      </c>
      <c r="K102" s="1726">
        <v>45316</v>
      </c>
      <c r="L102" s="1353">
        <f>K102+1</f>
        <v>45317</v>
      </c>
      <c r="M102" s="2240"/>
      <c r="O102" s="290"/>
    </row>
    <row r="103" spans="1:15" s="72" customFormat="1" ht="11.25" hidden="1">
      <c r="A103" s="71"/>
      <c r="B103" s="847" t="s">
        <v>6073</v>
      </c>
      <c r="C103" s="539" t="s">
        <v>3207</v>
      </c>
      <c r="D103" s="316" t="s">
        <v>6074</v>
      </c>
      <c r="E103" s="1335">
        <v>45331</v>
      </c>
      <c r="F103" s="1335"/>
      <c r="G103" s="1335"/>
      <c r="H103" s="1335"/>
      <c r="I103" s="1335"/>
      <c r="J103" s="1335"/>
      <c r="K103" s="1726">
        <v>45323</v>
      </c>
      <c r="L103" s="1353">
        <f t="shared" ref="L103" si="101">K103+1</f>
        <v>45324</v>
      </c>
      <c r="M103" s="2240"/>
      <c r="O103" s="290"/>
    </row>
    <row r="104" spans="1:15" s="72" customFormat="1" ht="11.25" hidden="1">
      <c r="A104" s="71"/>
      <c r="B104" s="847" t="s">
        <v>6075</v>
      </c>
      <c r="C104" s="539" t="s">
        <v>5550</v>
      </c>
      <c r="D104" s="316" t="s">
        <v>2117</v>
      </c>
      <c r="E104" s="316">
        <v>45330</v>
      </c>
      <c r="F104" s="316">
        <f t="shared" si="95"/>
        <v>45367</v>
      </c>
      <c r="G104" s="316">
        <f t="shared" si="96"/>
        <v>45371</v>
      </c>
      <c r="H104" s="316">
        <f t="shared" si="97"/>
        <v>45374</v>
      </c>
      <c r="I104" s="316">
        <f>E104+50</f>
        <v>45380</v>
      </c>
      <c r="J104" s="316">
        <f>E104+53</f>
        <v>45383</v>
      </c>
      <c r="K104" s="1726">
        <v>45330</v>
      </c>
      <c r="L104" s="1353">
        <f t="shared" ref="L104:L105" si="102">K104+1</f>
        <v>45331</v>
      </c>
      <c r="M104" s="3042" t="s">
        <v>6076</v>
      </c>
      <c r="O104" s="290"/>
    </row>
    <row r="105" spans="1:15" s="72" customFormat="1" ht="11.25" hidden="1">
      <c r="A105" s="71"/>
      <c r="B105" s="847" t="s">
        <v>6077</v>
      </c>
      <c r="C105" s="539" t="s">
        <v>6056</v>
      </c>
      <c r="D105" s="316" t="s">
        <v>2121</v>
      </c>
      <c r="E105" s="316">
        <v>45339</v>
      </c>
      <c r="F105" s="316">
        <f t="shared" si="95"/>
        <v>45376</v>
      </c>
      <c r="G105" s="316">
        <f t="shared" si="96"/>
        <v>45380</v>
      </c>
      <c r="H105" s="316">
        <f t="shared" si="97"/>
        <v>45383</v>
      </c>
      <c r="I105" s="316">
        <f>E105+50</f>
        <v>45389</v>
      </c>
      <c r="J105" s="316">
        <f>E105+53</f>
        <v>45392</v>
      </c>
      <c r="K105" s="1726">
        <v>45337</v>
      </c>
      <c r="L105" s="1353">
        <f t="shared" si="102"/>
        <v>45338</v>
      </c>
      <c r="M105" s="2240"/>
      <c r="O105" s="290"/>
    </row>
    <row r="106" spans="1:15" s="72" customFormat="1" ht="11.25" hidden="1">
      <c r="A106" s="71"/>
      <c r="B106" s="847" t="s">
        <v>6078</v>
      </c>
      <c r="C106" s="622" t="s">
        <v>2159</v>
      </c>
      <c r="D106" s="316" t="s">
        <v>2123</v>
      </c>
      <c r="E106" s="1335">
        <v>45344</v>
      </c>
      <c r="F106" s="1335"/>
      <c r="G106" s="1335"/>
      <c r="H106" s="1335"/>
      <c r="I106" s="1335"/>
      <c r="J106" s="1335"/>
      <c r="K106" s="1726">
        <v>45344</v>
      </c>
      <c r="L106" s="1353">
        <f t="shared" ref="L106:L112" si="103">K106+1</f>
        <v>45345</v>
      </c>
      <c r="M106" s="2240"/>
      <c r="O106" s="290"/>
    </row>
    <row r="107" spans="1:15" s="72" customFormat="1" ht="11.25" hidden="1">
      <c r="A107" s="71"/>
      <c r="B107" s="847" t="s">
        <v>6079</v>
      </c>
      <c r="C107" s="539" t="s">
        <v>3099</v>
      </c>
      <c r="D107" s="316" t="s">
        <v>6080</v>
      </c>
      <c r="E107" s="316">
        <v>45360</v>
      </c>
      <c r="F107" s="316">
        <f>E107+37</f>
        <v>45397</v>
      </c>
      <c r="G107" s="316">
        <f>E107+41</f>
        <v>45401</v>
      </c>
      <c r="H107" s="316">
        <f>E107+44</f>
        <v>45404</v>
      </c>
      <c r="I107" s="316">
        <f>E107+50</f>
        <v>45410</v>
      </c>
      <c r="J107" s="316">
        <f>E107+53</f>
        <v>45413</v>
      </c>
      <c r="K107" s="1726">
        <v>45351</v>
      </c>
      <c r="L107" s="1353">
        <f t="shared" si="103"/>
        <v>45352</v>
      </c>
      <c r="M107" s="2240" t="s">
        <v>5939</v>
      </c>
      <c r="O107" s="290"/>
    </row>
    <row r="108" spans="1:15" s="72" customFormat="1" ht="11.25" hidden="1">
      <c r="A108" s="71"/>
      <c r="B108" s="847" t="s">
        <v>6081</v>
      </c>
      <c r="C108" s="622" t="s">
        <v>2159</v>
      </c>
      <c r="D108" s="316" t="s">
        <v>2127</v>
      </c>
      <c r="E108" s="1335">
        <v>45358</v>
      </c>
      <c r="F108" s="1335"/>
      <c r="G108" s="1335"/>
      <c r="H108" s="1335"/>
      <c r="I108" s="1335"/>
      <c r="J108" s="1335"/>
      <c r="K108" s="1726">
        <v>45358</v>
      </c>
      <c r="L108" s="1353">
        <f t="shared" si="103"/>
        <v>45359</v>
      </c>
      <c r="M108" s="2240" t="s">
        <v>5943</v>
      </c>
      <c r="O108" s="290"/>
    </row>
    <row r="109" spans="1:15" s="72" customFormat="1" ht="11.25" hidden="1">
      <c r="A109" s="71" t="s">
        <v>6082</v>
      </c>
      <c r="B109" s="847" t="s">
        <v>6083</v>
      </c>
      <c r="C109" s="622" t="s">
        <v>2159</v>
      </c>
      <c r="D109" s="316" t="s">
        <v>6084</v>
      </c>
      <c r="E109" s="1335"/>
      <c r="F109" s="1335"/>
      <c r="G109" s="1335"/>
      <c r="H109" s="1335"/>
      <c r="I109" s="1335"/>
      <c r="J109" s="1335"/>
      <c r="K109" s="1726">
        <v>45365</v>
      </c>
      <c r="L109" s="1353">
        <f t="shared" si="103"/>
        <v>45366</v>
      </c>
      <c r="M109" s="2240" t="s">
        <v>5945</v>
      </c>
      <c r="O109" s="290"/>
    </row>
    <row r="110" spans="1:15" s="72" customFormat="1" ht="11.25" hidden="1">
      <c r="A110" s="71"/>
      <c r="B110" s="847" t="s">
        <v>6085</v>
      </c>
      <c r="C110" s="539" t="s">
        <v>4628</v>
      </c>
      <c r="D110" s="316" t="s">
        <v>2132</v>
      </c>
      <c r="E110" s="1335">
        <v>45378</v>
      </c>
      <c r="F110" s="1335"/>
      <c r="G110" s="1335"/>
      <c r="H110" s="1335"/>
      <c r="I110" s="1335"/>
      <c r="J110" s="1335"/>
      <c r="K110" s="1726">
        <v>45372</v>
      </c>
      <c r="L110" s="1353">
        <f t="shared" si="103"/>
        <v>45373</v>
      </c>
      <c r="M110" s="2240" t="s">
        <v>5948</v>
      </c>
      <c r="O110" s="290"/>
    </row>
    <row r="111" spans="1:15" s="72" customFormat="1" ht="11.25" hidden="1">
      <c r="A111" s="71"/>
      <c r="B111" s="847" t="s">
        <v>6086</v>
      </c>
      <c r="C111" s="539" t="s">
        <v>6023</v>
      </c>
      <c r="D111" s="316" t="s">
        <v>2136</v>
      </c>
      <c r="E111" s="316">
        <v>45384</v>
      </c>
      <c r="F111" s="316">
        <f>E111+37</f>
        <v>45421</v>
      </c>
      <c r="G111" s="316">
        <f>E111+41</f>
        <v>45425</v>
      </c>
      <c r="H111" s="316">
        <f>E111+44</f>
        <v>45428</v>
      </c>
      <c r="I111" s="316">
        <f>E111+50</f>
        <v>45434</v>
      </c>
      <c r="J111" s="316">
        <f>E111+53</f>
        <v>45437</v>
      </c>
      <c r="K111" s="1726">
        <v>45379</v>
      </c>
      <c r="L111" s="1353">
        <f t="shared" si="103"/>
        <v>45380</v>
      </c>
      <c r="M111" s="2240"/>
      <c r="O111" s="290"/>
    </row>
    <row r="112" spans="1:15" s="72" customFormat="1" ht="11.25" hidden="1">
      <c r="A112" s="71"/>
      <c r="B112" s="847" t="s">
        <v>6000</v>
      </c>
      <c r="C112" s="539" t="s">
        <v>6025</v>
      </c>
      <c r="D112" s="316" t="s">
        <v>6087</v>
      </c>
      <c r="E112" s="316">
        <v>45397</v>
      </c>
      <c r="F112" s="316">
        <f>E112+37</f>
        <v>45434</v>
      </c>
      <c r="G112" s="316">
        <f>E112+41</f>
        <v>45438</v>
      </c>
      <c r="H112" s="316">
        <f>E112+44</f>
        <v>45441</v>
      </c>
      <c r="I112" s="316">
        <f>E112+50</f>
        <v>45447</v>
      </c>
      <c r="J112" s="316">
        <f>E112+53</f>
        <v>45450</v>
      </c>
      <c r="K112" s="1726">
        <v>45386</v>
      </c>
      <c r="L112" s="1353">
        <f t="shared" si="103"/>
        <v>45387</v>
      </c>
      <c r="M112" s="2240" t="s">
        <v>5951</v>
      </c>
      <c r="O112" s="290"/>
    </row>
    <row r="113" spans="1:15" s="72" customFormat="1" ht="11.25" hidden="1">
      <c r="A113" s="71"/>
      <c r="B113" s="847" t="s">
        <v>6002</v>
      </c>
      <c r="C113" s="539" t="s">
        <v>6028</v>
      </c>
      <c r="D113" s="316" t="s">
        <v>6088</v>
      </c>
      <c r="E113" s="316">
        <v>45413</v>
      </c>
      <c r="F113" s="316">
        <f>E113+37</f>
        <v>45450</v>
      </c>
      <c r="G113" s="316">
        <f>E113+41</f>
        <v>45454</v>
      </c>
      <c r="H113" s="316">
        <f>E113+44</f>
        <v>45457</v>
      </c>
      <c r="I113" s="316">
        <f>E113+50</f>
        <v>45463</v>
      </c>
      <c r="J113" s="316">
        <f>E113+53</f>
        <v>45466</v>
      </c>
      <c r="K113" s="1726">
        <v>45393</v>
      </c>
      <c r="L113" s="1353">
        <f t="shared" ref="L113" si="104">K113+1</f>
        <v>45394</v>
      </c>
      <c r="M113" s="2240"/>
      <c r="O113" s="290"/>
    </row>
    <row r="114" spans="1:15" s="72" customFormat="1" ht="11.25" hidden="1">
      <c r="A114" s="71"/>
      <c r="B114" s="847" t="s">
        <v>6004</v>
      </c>
      <c r="C114" s="539" t="s">
        <v>5983</v>
      </c>
      <c r="D114" s="316" t="s">
        <v>6089</v>
      </c>
      <c r="E114" s="316">
        <v>45415</v>
      </c>
      <c r="F114" s="316">
        <f t="shared" ref="F114:F119" si="105">E114+37</f>
        <v>45452</v>
      </c>
      <c r="G114" s="316">
        <f t="shared" ref="G114:G117" si="106">E114+41</f>
        <v>45456</v>
      </c>
      <c r="H114" s="316">
        <f t="shared" ref="H114:H117" si="107">E114+44</f>
        <v>45459</v>
      </c>
      <c r="I114" s="316">
        <f t="shared" ref="I114:I117" si="108">E114+50</f>
        <v>45465</v>
      </c>
      <c r="J114" s="316">
        <f t="shared" ref="J114:J117" si="109">E114+53</f>
        <v>45468</v>
      </c>
      <c r="K114" s="1726">
        <f>K113+7</f>
        <v>45400</v>
      </c>
      <c r="L114" s="1353">
        <f t="shared" ref="L114:L118" si="110">K114+1</f>
        <v>45401</v>
      </c>
      <c r="M114" s="2240"/>
      <c r="O114" s="290"/>
    </row>
    <row r="115" spans="1:15" s="72" customFormat="1" ht="11.25" hidden="1">
      <c r="A115" s="71"/>
      <c r="B115" s="847" t="s">
        <v>6006</v>
      </c>
      <c r="C115" s="3287" t="s">
        <v>2151</v>
      </c>
      <c r="D115" s="316" t="s">
        <v>6090</v>
      </c>
      <c r="E115" s="1335">
        <f>E114+7</f>
        <v>45422</v>
      </c>
      <c r="F115" s="1335">
        <f t="shared" si="105"/>
        <v>45459</v>
      </c>
      <c r="G115" s="1335">
        <f t="shared" si="106"/>
        <v>45463</v>
      </c>
      <c r="H115" s="1335">
        <f t="shared" si="107"/>
        <v>45466</v>
      </c>
      <c r="I115" s="1335">
        <f t="shared" si="108"/>
        <v>45472</v>
      </c>
      <c r="J115" s="1335">
        <f t="shared" si="109"/>
        <v>45475</v>
      </c>
      <c r="K115" s="1726">
        <f>K114+7</f>
        <v>45407</v>
      </c>
      <c r="L115" s="1353">
        <f t="shared" si="110"/>
        <v>45408</v>
      </c>
      <c r="M115" s="2240"/>
      <c r="O115" s="290"/>
    </row>
    <row r="116" spans="1:15" s="72" customFormat="1" ht="11.25" hidden="1">
      <c r="A116" s="71"/>
      <c r="B116" s="847" t="s">
        <v>6091</v>
      </c>
      <c r="C116" s="539" t="s">
        <v>5550</v>
      </c>
      <c r="D116" s="316" t="s">
        <v>2148</v>
      </c>
      <c r="E116" s="316">
        <v>45423</v>
      </c>
      <c r="F116" s="316">
        <f t="shared" si="105"/>
        <v>45460</v>
      </c>
      <c r="G116" s="316">
        <f t="shared" si="106"/>
        <v>45464</v>
      </c>
      <c r="H116" s="316">
        <f t="shared" si="107"/>
        <v>45467</v>
      </c>
      <c r="I116" s="316">
        <f t="shared" si="108"/>
        <v>45473</v>
      </c>
      <c r="J116" s="316">
        <f t="shared" si="109"/>
        <v>45476</v>
      </c>
      <c r="K116" s="1726">
        <v>45415</v>
      </c>
      <c r="L116" s="1353">
        <f t="shared" si="110"/>
        <v>45416</v>
      </c>
      <c r="M116" s="2240"/>
      <c r="O116" s="290"/>
    </row>
    <row r="117" spans="1:15" s="72" customFormat="1" ht="11.25" hidden="1">
      <c r="A117" s="71"/>
      <c r="B117" s="847" t="s">
        <v>6007</v>
      </c>
      <c r="C117" s="3287" t="s">
        <v>2151</v>
      </c>
      <c r="D117" s="316" t="s">
        <v>6092</v>
      </c>
      <c r="E117" s="1335">
        <v>45422</v>
      </c>
      <c r="F117" s="1335">
        <f t="shared" si="105"/>
        <v>45459</v>
      </c>
      <c r="G117" s="1335">
        <f t="shared" si="106"/>
        <v>45463</v>
      </c>
      <c r="H117" s="1335">
        <f t="shared" si="107"/>
        <v>45466</v>
      </c>
      <c r="I117" s="1335">
        <f t="shared" si="108"/>
        <v>45472</v>
      </c>
      <c r="J117" s="1335">
        <f t="shared" si="109"/>
        <v>45475</v>
      </c>
      <c r="K117" s="1726">
        <f>K116+7</f>
        <v>45422</v>
      </c>
      <c r="L117" s="1353">
        <f t="shared" si="110"/>
        <v>45423</v>
      </c>
      <c r="M117" s="2240"/>
      <c r="O117" s="290"/>
    </row>
    <row r="118" spans="1:15" s="72" customFormat="1" ht="11.25">
      <c r="A118" s="71"/>
      <c r="B118" s="847" t="s">
        <v>6009</v>
      </c>
      <c r="C118" s="539" t="s">
        <v>6056</v>
      </c>
      <c r="D118" s="316" t="s">
        <v>2153</v>
      </c>
      <c r="E118" s="3558">
        <v>45433</v>
      </c>
      <c r="F118" s="316">
        <f>E118+37</f>
        <v>45470</v>
      </c>
      <c r="G118" s="316">
        <f>E118+41</f>
        <v>45474</v>
      </c>
      <c r="H118" s="316">
        <f>E118+44</f>
        <v>45477</v>
      </c>
      <c r="I118" s="316">
        <f>E118+50</f>
        <v>45483</v>
      </c>
      <c r="J118" s="316">
        <f>E118+53</f>
        <v>45486</v>
      </c>
      <c r="K118" s="1726">
        <f>K117+7</f>
        <v>45429</v>
      </c>
      <c r="L118" s="1353">
        <f t="shared" si="110"/>
        <v>45430</v>
      </c>
      <c r="M118" s="2240"/>
      <c r="O118" s="290"/>
    </row>
    <row r="119" spans="1:15" s="72" customFormat="1" ht="11.25">
      <c r="A119" s="71" t="s">
        <v>3207</v>
      </c>
      <c r="B119" s="847" t="s">
        <v>6010</v>
      </c>
      <c r="C119" s="622" t="s">
        <v>3207</v>
      </c>
      <c r="D119" s="316" t="s">
        <v>6093</v>
      </c>
      <c r="E119" s="396" t="s">
        <v>5612</v>
      </c>
      <c r="F119" s="1335" t="e">
        <f t="shared" si="105"/>
        <v>#VALUE!</v>
      </c>
      <c r="G119" s="1335" t="e">
        <f t="shared" ref="G119" si="111">E119+41</f>
        <v>#VALUE!</v>
      </c>
      <c r="H119" s="1335" t="e">
        <f t="shared" ref="H119" si="112">E119+44</f>
        <v>#VALUE!</v>
      </c>
      <c r="I119" s="1335" t="e">
        <f t="shared" ref="I119" si="113">E119+50</f>
        <v>#VALUE!</v>
      </c>
      <c r="J119" s="1335" t="e">
        <f t="shared" ref="J119" si="114">E119+53</f>
        <v>#VALUE!</v>
      </c>
      <c r="K119" s="1726">
        <v>45436</v>
      </c>
      <c r="L119" s="1353">
        <f t="shared" ref="L119" si="115">K119+1</f>
        <v>45437</v>
      </c>
      <c r="M119" s="2240"/>
      <c r="O119" s="290"/>
    </row>
    <row r="120" spans="1:15" s="72" customFormat="1" ht="11.25">
      <c r="A120" s="71"/>
      <c r="B120" s="847" t="s">
        <v>6012</v>
      </c>
      <c r="C120" s="622" t="s">
        <v>3099</v>
      </c>
      <c r="D120" s="316" t="s">
        <v>6094</v>
      </c>
      <c r="E120" s="396" t="s">
        <v>6095</v>
      </c>
      <c r="F120" s="1335" t="e">
        <f t="shared" ref="F120:F128" si="116">E120+37</f>
        <v>#VALUE!</v>
      </c>
      <c r="G120" s="1335" t="e">
        <f t="shared" ref="G120:G128" si="117">E120+41</f>
        <v>#VALUE!</v>
      </c>
      <c r="H120" s="1335" t="e">
        <f t="shared" ref="H120:H128" si="118">E120+44</f>
        <v>#VALUE!</v>
      </c>
      <c r="I120" s="1335" t="e">
        <f t="shared" ref="I120:I128" si="119">E120+50</f>
        <v>#VALUE!</v>
      </c>
      <c r="J120" s="1335" t="e">
        <f t="shared" ref="J120:J128" si="120">E120+53</f>
        <v>#VALUE!</v>
      </c>
      <c r="K120" s="1726">
        <f>K119+7</f>
        <v>45443</v>
      </c>
      <c r="L120" s="1353">
        <f t="shared" ref="L120" si="121">K120+1</f>
        <v>45444</v>
      </c>
      <c r="M120" s="2240"/>
      <c r="O120" s="290"/>
    </row>
    <row r="121" spans="1:15" s="72" customFormat="1" ht="11.25">
      <c r="A121" s="71"/>
      <c r="B121" s="847" t="s">
        <v>6013</v>
      </c>
      <c r="C121" s="622" t="s">
        <v>4614</v>
      </c>
      <c r="D121" s="316" t="s">
        <v>6096</v>
      </c>
      <c r="E121" s="396" t="s">
        <v>6095</v>
      </c>
      <c r="F121" s="1335"/>
      <c r="G121" s="1335"/>
      <c r="H121" s="1335"/>
      <c r="I121" s="1335"/>
      <c r="J121" s="1335"/>
      <c r="K121" s="1726">
        <v>45450</v>
      </c>
      <c r="L121" s="1353">
        <f t="shared" ref="L121:L128" si="122">K121+1</f>
        <v>45451</v>
      </c>
      <c r="M121" s="2240"/>
      <c r="O121" s="290"/>
    </row>
    <row r="122" spans="1:15" s="72" customFormat="1" ht="11.25">
      <c r="A122" s="71"/>
      <c r="B122" s="847" t="s">
        <v>6014</v>
      </c>
      <c r="C122" s="622" t="s">
        <v>6097</v>
      </c>
      <c r="D122" s="316" t="s">
        <v>6098</v>
      </c>
      <c r="E122" s="396" t="s">
        <v>6095</v>
      </c>
      <c r="F122" s="1335"/>
      <c r="G122" s="1335"/>
      <c r="H122" s="1335"/>
      <c r="I122" s="1335"/>
      <c r="J122" s="1335"/>
      <c r="K122" s="1726">
        <v>45457</v>
      </c>
      <c r="L122" s="1353">
        <f t="shared" si="122"/>
        <v>45458</v>
      </c>
      <c r="M122" s="2240"/>
      <c r="O122" s="290"/>
    </row>
    <row r="123" spans="1:15" s="72" customFormat="1" ht="11.25">
      <c r="A123" s="71"/>
      <c r="B123" s="847" t="s">
        <v>6015</v>
      </c>
      <c r="C123" s="539" t="s">
        <v>6023</v>
      </c>
      <c r="D123" s="316" t="s">
        <v>2174</v>
      </c>
      <c r="E123" s="316">
        <v>45468</v>
      </c>
      <c r="F123" s="316">
        <f t="shared" si="116"/>
        <v>45505</v>
      </c>
      <c r="G123" s="316">
        <f t="shared" si="117"/>
        <v>45509</v>
      </c>
      <c r="H123" s="316">
        <f t="shared" si="118"/>
        <v>45512</v>
      </c>
      <c r="I123" s="316">
        <f t="shared" si="119"/>
        <v>45518</v>
      </c>
      <c r="J123" s="316">
        <f t="shared" si="120"/>
        <v>45521</v>
      </c>
      <c r="K123" s="1726">
        <v>45464</v>
      </c>
      <c r="L123" s="1353">
        <f t="shared" si="122"/>
        <v>45465</v>
      </c>
      <c r="M123" s="2240"/>
      <c r="O123" s="290"/>
    </row>
    <row r="124" spans="1:15" s="72" customFormat="1" ht="11.25">
      <c r="A124" s="71"/>
      <c r="B124" s="847" t="s">
        <v>6018</v>
      </c>
      <c r="C124" s="539" t="s">
        <v>6099</v>
      </c>
      <c r="D124" s="316" t="s">
        <v>2177</v>
      </c>
      <c r="E124" s="316">
        <v>45478</v>
      </c>
      <c r="F124" s="316">
        <f t="shared" si="116"/>
        <v>45515</v>
      </c>
      <c r="G124" s="316">
        <f t="shared" si="117"/>
        <v>45519</v>
      </c>
      <c r="H124" s="316">
        <f t="shared" si="118"/>
        <v>45522</v>
      </c>
      <c r="I124" s="316">
        <f t="shared" si="119"/>
        <v>45528</v>
      </c>
      <c r="J124" s="316">
        <f t="shared" si="120"/>
        <v>45531</v>
      </c>
      <c r="K124" s="1726">
        <v>45471</v>
      </c>
      <c r="L124" s="1353">
        <f t="shared" si="122"/>
        <v>45472</v>
      </c>
      <c r="M124" s="2240"/>
      <c r="O124" s="290"/>
    </row>
    <row r="125" spans="1:15" s="72" customFormat="1" ht="11.25">
      <c r="A125" s="71"/>
      <c r="B125" s="847" t="s">
        <v>6019</v>
      </c>
      <c r="C125" s="539" t="s">
        <v>6025</v>
      </c>
      <c r="D125" s="316" t="s">
        <v>6100</v>
      </c>
      <c r="E125" s="316">
        <v>45486</v>
      </c>
      <c r="F125" s="316">
        <f t="shared" si="116"/>
        <v>45523</v>
      </c>
      <c r="G125" s="316">
        <f t="shared" si="117"/>
        <v>45527</v>
      </c>
      <c r="H125" s="316">
        <f t="shared" si="118"/>
        <v>45530</v>
      </c>
      <c r="I125" s="316">
        <f t="shared" si="119"/>
        <v>45536</v>
      </c>
      <c r="J125" s="316">
        <f t="shared" si="120"/>
        <v>45539</v>
      </c>
      <c r="K125" s="1726">
        <v>45478</v>
      </c>
      <c r="L125" s="1353">
        <f t="shared" si="122"/>
        <v>45479</v>
      </c>
      <c r="M125" s="2240"/>
      <c r="O125" s="290"/>
    </row>
    <row r="126" spans="1:15" s="72" customFormat="1" ht="11.25">
      <c r="A126" s="71"/>
      <c r="B126" s="847" t="s">
        <v>6021</v>
      </c>
      <c r="C126" s="3287" t="s">
        <v>2151</v>
      </c>
      <c r="D126" s="316" t="s">
        <v>6101</v>
      </c>
      <c r="E126" s="1335">
        <v>45485</v>
      </c>
      <c r="F126" s="1335"/>
      <c r="G126" s="1335"/>
      <c r="H126" s="1335"/>
      <c r="I126" s="1335"/>
      <c r="J126" s="1335"/>
      <c r="K126" s="1726">
        <v>45485</v>
      </c>
      <c r="L126" s="1353">
        <f t="shared" si="122"/>
        <v>45486</v>
      </c>
      <c r="M126" s="2240"/>
      <c r="O126" s="290"/>
    </row>
    <row r="127" spans="1:15" s="72" customFormat="1" ht="11.25">
      <c r="A127" s="71"/>
      <c r="B127" s="847" t="s">
        <v>6022</v>
      </c>
      <c r="C127" s="539" t="s">
        <v>6028</v>
      </c>
      <c r="D127" s="316" t="s">
        <v>6102</v>
      </c>
      <c r="E127" s="316">
        <v>45492</v>
      </c>
      <c r="F127" s="316">
        <f t="shared" si="116"/>
        <v>45529</v>
      </c>
      <c r="G127" s="316">
        <f t="shared" si="117"/>
        <v>45533</v>
      </c>
      <c r="H127" s="316">
        <f t="shared" si="118"/>
        <v>45536</v>
      </c>
      <c r="I127" s="316">
        <f t="shared" si="119"/>
        <v>45542</v>
      </c>
      <c r="J127" s="316">
        <f t="shared" si="120"/>
        <v>45545</v>
      </c>
      <c r="K127" s="1726">
        <v>45492</v>
      </c>
      <c r="L127" s="1353">
        <f t="shared" si="122"/>
        <v>45493</v>
      </c>
      <c r="M127" s="2240"/>
      <c r="O127" s="290"/>
    </row>
    <row r="128" spans="1:15" s="72" customFormat="1" ht="11.25">
      <c r="A128" s="71"/>
      <c r="B128" s="847" t="s">
        <v>6024</v>
      </c>
      <c r="C128" s="539" t="s">
        <v>5983</v>
      </c>
      <c r="D128" s="316" t="s">
        <v>6103</v>
      </c>
      <c r="E128" s="316">
        <v>45499</v>
      </c>
      <c r="F128" s="316">
        <f t="shared" si="116"/>
        <v>45536</v>
      </c>
      <c r="G128" s="316">
        <f t="shared" si="117"/>
        <v>45540</v>
      </c>
      <c r="H128" s="316">
        <f t="shared" si="118"/>
        <v>45543</v>
      </c>
      <c r="I128" s="316">
        <f t="shared" si="119"/>
        <v>45549</v>
      </c>
      <c r="J128" s="316">
        <f t="shared" si="120"/>
        <v>45552</v>
      </c>
      <c r="K128" s="1726">
        <v>45499</v>
      </c>
      <c r="L128" s="1353">
        <f t="shared" si="122"/>
        <v>45500</v>
      </c>
      <c r="M128" s="2240"/>
      <c r="O128" s="290"/>
    </row>
    <row r="129" spans="1:16" s="72" customFormat="1" ht="11.25">
      <c r="A129" s="71"/>
      <c r="B129" s="847" t="s">
        <v>6027</v>
      </c>
      <c r="C129" s="539" t="s">
        <v>5550</v>
      </c>
      <c r="D129" s="316" t="s">
        <v>2193</v>
      </c>
      <c r="E129" s="316">
        <v>45506</v>
      </c>
      <c r="F129" s="316">
        <f>E129+37</f>
        <v>45543</v>
      </c>
      <c r="G129" s="316">
        <f>E129+41</f>
        <v>45547</v>
      </c>
      <c r="H129" s="316">
        <f>E129+44</f>
        <v>45550</v>
      </c>
      <c r="I129" s="316">
        <f>E129+50</f>
        <v>45556</v>
      </c>
      <c r="J129" s="316">
        <f>E129+53</f>
        <v>45559</v>
      </c>
      <c r="K129" s="1726">
        <v>45506</v>
      </c>
      <c r="L129" s="1353">
        <f>K129+1</f>
        <v>45507</v>
      </c>
      <c r="M129" s="2240"/>
      <c r="O129" s="290"/>
    </row>
    <row r="130" spans="1:16" s="72" customFormat="1" ht="11.25">
      <c r="A130" s="71"/>
      <c r="B130" s="847" t="s">
        <v>6030</v>
      </c>
      <c r="C130" s="539" t="s">
        <v>6056</v>
      </c>
      <c r="D130" s="316" t="s">
        <v>2197</v>
      </c>
      <c r="E130" s="316">
        <v>45513</v>
      </c>
      <c r="F130" s="316">
        <f>E130+37</f>
        <v>45550</v>
      </c>
      <c r="G130" s="316">
        <f>E130+41</f>
        <v>45554</v>
      </c>
      <c r="H130" s="316">
        <f>E130+44</f>
        <v>45557</v>
      </c>
      <c r="I130" s="316">
        <f>E130+50</f>
        <v>45563</v>
      </c>
      <c r="J130" s="316">
        <f>E130+53</f>
        <v>45566</v>
      </c>
      <c r="K130" s="1726">
        <v>45513</v>
      </c>
      <c r="L130" s="1353">
        <f>K130+1</f>
        <v>45514</v>
      </c>
      <c r="M130" s="2240"/>
      <c r="O130" s="290"/>
    </row>
    <row r="131" spans="1:16" s="72" customFormat="1" ht="11.25">
      <c r="A131" s="71"/>
      <c r="B131" s="847" t="s">
        <v>6032</v>
      </c>
      <c r="C131" s="539" t="s">
        <v>3207</v>
      </c>
      <c r="D131" s="316" t="s">
        <v>6104</v>
      </c>
      <c r="E131" s="316">
        <v>45520</v>
      </c>
      <c r="F131" s="316">
        <f>E131+37</f>
        <v>45557</v>
      </c>
      <c r="G131" s="316">
        <f>E131+41</f>
        <v>45561</v>
      </c>
      <c r="H131" s="316">
        <f>E131+44</f>
        <v>45564</v>
      </c>
      <c r="I131" s="316">
        <f>E131+50</f>
        <v>45570</v>
      </c>
      <c r="J131" s="316">
        <f>E131+53</f>
        <v>45573</v>
      </c>
      <c r="K131" s="1726">
        <v>45520</v>
      </c>
      <c r="L131" s="1353">
        <f>K131+1</f>
        <v>45521</v>
      </c>
      <c r="M131" s="2240"/>
      <c r="O131" s="290"/>
    </row>
    <row r="132" spans="1:16" s="72" customFormat="1" ht="11.25">
      <c r="A132" s="71"/>
      <c r="B132" s="847" t="s">
        <v>6035</v>
      </c>
      <c r="C132" s="3287" t="s">
        <v>2151</v>
      </c>
      <c r="D132" s="316" t="s">
        <v>2201</v>
      </c>
      <c r="E132" s="1335">
        <v>45527</v>
      </c>
      <c r="F132" s="1335"/>
      <c r="G132" s="1335"/>
      <c r="H132" s="1335"/>
      <c r="I132" s="1335"/>
      <c r="J132" s="1335"/>
      <c r="K132" s="1726">
        <f>K131+7</f>
        <v>45527</v>
      </c>
      <c r="L132" s="1353">
        <f>K132+1</f>
        <v>45528</v>
      </c>
      <c r="M132" s="2240"/>
      <c r="O132" s="290"/>
    </row>
    <row r="133" spans="1:16" s="72" customFormat="1" ht="11.25">
      <c r="A133" s="71"/>
      <c r="B133" s="848"/>
      <c r="C133" s="79" t="s">
        <v>2215</v>
      </c>
      <c r="D133" s="62"/>
      <c r="E133" s="62"/>
      <c r="F133" s="62"/>
      <c r="G133" s="62"/>
      <c r="H133" s="62"/>
      <c r="I133" s="62"/>
      <c r="J133" s="80"/>
      <c r="K133" s="62"/>
      <c r="L133" s="66"/>
      <c r="M133" s="62"/>
      <c r="N133" s="83"/>
      <c r="O133" s="62"/>
      <c r="P133" s="62"/>
    </row>
    <row r="134" spans="1:16" s="72" customFormat="1" ht="11.25">
      <c r="A134" s="71"/>
      <c r="B134" s="848"/>
      <c r="C134" s="79" t="s">
        <v>6105</v>
      </c>
      <c r="D134" s="62"/>
      <c r="E134" s="62"/>
      <c r="F134" s="187"/>
      <c r="G134" s="62"/>
      <c r="H134" s="62"/>
      <c r="I134" s="62"/>
      <c r="J134" s="116"/>
      <c r="K134" s="62"/>
      <c r="L134" s="66"/>
      <c r="M134" s="62"/>
      <c r="N134" s="83"/>
      <c r="O134" s="71"/>
      <c r="P134" s="71"/>
    </row>
    <row r="135" spans="1:16" s="71" customFormat="1" ht="11.25">
      <c r="B135" s="848"/>
      <c r="C135" s="280"/>
      <c r="E135" s="400">
        <v>45170</v>
      </c>
      <c r="F135" s="264">
        <f>E135+48</f>
        <v>45218</v>
      </c>
      <c r="G135" s="72"/>
      <c r="H135" s="72"/>
      <c r="I135" s="72"/>
      <c r="L135" s="72"/>
      <c r="M135" s="72"/>
      <c r="N135" s="72"/>
      <c r="O135" s="62"/>
      <c r="P135" s="62"/>
    </row>
    <row r="136" spans="1:16" s="71" customFormat="1" ht="11.25">
      <c r="B136" s="848"/>
      <c r="C136" s="280" t="s">
        <v>1890</v>
      </c>
      <c r="F136" s="281"/>
      <c r="G136" s="72" t="s">
        <v>1928</v>
      </c>
      <c r="H136" s="72"/>
      <c r="I136" s="72"/>
      <c r="L136" s="72" t="s">
        <v>1952</v>
      </c>
      <c r="M136" s="72"/>
      <c r="N136" s="72"/>
      <c r="O136" s="62"/>
      <c r="P136" s="62"/>
    </row>
    <row r="137" spans="1:16" s="71" customFormat="1" ht="11.25">
      <c r="B137" s="848"/>
      <c r="C137" s="83" t="s">
        <v>1891</v>
      </c>
      <c r="E137" s="84" t="s">
        <v>2217</v>
      </c>
      <c r="F137" s="72"/>
      <c r="G137" s="71" t="s">
        <v>1929</v>
      </c>
      <c r="J137" s="84" t="s">
        <v>1930</v>
      </c>
      <c r="L137" s="71" t="s">
        <v>1954</v>
      </c>
      <c r="N137" s="82" t="s">
        <v>1955</v>
      </c>
      <c r="O137" s="62"/>
      <c r="P137" s="62"/>
    </row>
    <row r="138" spans="1:16" s="62" customFormat="1" ht="11.25">
      <c r="B138" s="848"/>
      <c r="C138" s="83"/>
      <c r="D138" s="71"/>
      <c r="E138" s="84"/>
      <c r="F138" s="72"/>
      <c r="G138" s="71"/>
      <c r="H138" s="71"/>
      <c r="I138" s="71"/>
      <c r="J138" s="84"/>
      <c r="K138" s="71"/>
      <c r="L138" s="71"/>
      <c r="M138" s="71"/>
      <c r="N138" s="82"/>
    </row>
    <row r="139" spans="1:16" s="62" customFormat="1" ht="11.25">
      <c r="B139" s="849"/>
      <c r="C139" s="81" t="str">
        <f>HOME!A$566</f>
        <v>ZANT CHONG</v>
      </c>
      <c r="D139" s="81" t="str">
        <f>HOME!B$566</f>
        <v>6011 2429</v>
      </c>
      <c r="E139" s="66" t="str">
        <f>HOME!C$566</f>
        <v>zant.chong@msc.com</v>
      </c>
      <c r="G139" s="81" t="str">
        <f>HOME!A$583</f>
        <v>ROBERT CHIA</v>
      </c>
      <c r="H139" s="81" t="str">
        <f>HOME!B$583</f>
        <v>6011 0564</v>
      </c>
      <c r="I139" s="66" t="str">
        <f>HOME!C$583</f>
        <v>robert.chia@msc.com</v>
      </c>
      <c r="K139" s="81" t="str">
        <f>HOME!A$598</f>
        <v>RAYNAR ANG</v>
      </c>
      <c r="L139" s="81" t="str">
        <f>HOME!B$598</f>
        <v>6011 2358</v>
      </c>
      <c r="M139" s="66" t="str">
        <f>HOME!C$598</f>
        <v>raynar.ang@msc.com</v>
      </c>
      <c r="N139" s="66"/>
    </row>
    <row r="140" spans="1:16" s="62" customFormat="1" ht="11.25">
      <c r="B140" s="848"/>
      <c r="C140" s="81" t="str">
        <f>HOME!A$567</f>
        <v>PHOEBE HUANG</v>
      </c>
      <c r="D140" s="81" t="str">
        <f>HOME!B$567</f>
        <v>6011 0562</v>
      </c>
      <c r="E140" s="66" t="str">
        <f>HOME!C$567</f>
        <v>phoebe.huang@msc.com</v>
      </c>
      <c r="G140" s="81" t="str">
        <f>HOME!A$584</f>
        <v>S. Y. LIEW</v>
      </c>
      <c r="H140" s="81" t="str">
        <f>HOME!B$584</f>
        <v>6011 2348</v>
      </c>
      <c r="I140" s="66" t="str">
        <f>HOME!C$584</f>
        <v>seoyi.liew@msc.com</v>
      </c>
      <c r="K140" s="81" t="str">
        <f>HOME!A$599</f>
        <v>KAI SIANG</v>
      </c>
      <c r="L140" s="81" t="str">
        <f>HOME!B$599</f>
        <v>6011 2356</v>
      </c>
      <c r="M140" s="66" t="str">
        <f>HOME!C$599</f>
        <v>kaisiang.lim@msc.com</v>
      </c>
      <c r="N140" s="66"/>
      <c r="P140" s="115"/>
    </row>
    <row r="141" spans="1:16" s="62" customFormat="1" ht="11.25">
      <c r="B141" s="848"/>
      <c r="C141" s="81" t="str">
        <f>HOME!A$568</f>
        <v>SHERWIN LIM</v>
      </c>
      <c r="D141" s="81" t="str">
        <f>HOME!B$568</f>
        <v>6011 2395</v>
      </c>
      <c r="E141" s="66" t="str">
        <f>HOME!C$568</f>
        <v>sherwin.lim@msc.com</v>
      </c>
      <c r="G141" s="81" t="str">
        <f>HOME!A$585</f>
        <v>SHARON KOH</v>
      </c>
      <c r="H141" s="81" t="str">
        <f>HOME!B$585</f>
        <v>6011 2349</v>
      </c>
      <c r="I141" s="66" t="str">
        <f>HOME!C$585</f>
        <v>sharon.koh@msc.com</v>
      </c>
      <c r="K141" s="81" t="str">
        <f>HOME!A$600</f>
        <v>DEWI</v>
      </c>
      <c r="L141" s="81" t="str">
        <f>HOME!B$600</f>
        <v>6011 2354</v>
      </c>
      <c r="M141" s="66" t="str">
        <f>HOME!C$600</f>
        <v>dewi.ratnah@msc.com</v>
      </c>
      <c r="N141" s="66"/>
      <c r="P141" s="115"/>
    </row>
    <row r="142" spans="1:16" s="62" customFormat="1" ht="11.25">
      <c r="B142" s="848"/>
      <c r="C142" s="81" t="str">
        <f>HOME!A$569</f>
        <v>NATALIE LEW</v>
      </c>
      <c r="D142" s="81" t="str">
        <f>HOME!B$569</f>
        <v>6011 2399</v>
      </c>
      <c r="E142" s="66" t="str">
        <f>HOME!C$569</f>
        <v>natalie.lew@msc.com</v>
      </c>
      <c r="G142" s="81" t="str">
        <f>HOME!A$586</f>
        <v>ANGELIA LAU</v>
      </c>
      <c r="H142" s="81" t="str">
        <f>HOME!B$586</f>
        <v>6011 2346</v>
      </c>
      <c r="I142" s="66" t="str">
        <f>HOME!C$586</f>
        <v>angelia.lau@msc.com</v>
      </c>
      <c r="K142" s="81" t="str">
        <f>HOME!A$601</f>
        <v>YU TING</v>
      </c>
      <c r="L142" s="81" t="str">
        <f>HOME!B$601</f>
        <v>6011 2359</v>
      </c>
      <c r="M142" s="66" t="str">
        <f>HOME!C$601</f>
        <v>yuting.luo@msc.com</v>
      </c>
      <c r="N142" s="66"/>
    </row>
    <row r="143" spans="1:16" s="62" customFormat="1" ht="11.25">
      <c r="B143" s="848"/>
      <c r="C143" s="81" t="str">
        <f>HOME!A$570</f>
        <v xml:space="preserve">LIM LEE HLI </v>
      </c>
      <c r="D143" s="81" t="str">
        <f>HOME!B$570</f>
        <v>6011 2352</v>
      </c>
      <c r="E143" s="66" t="str">
        <f>HOME!C$570</f>
        <v>leehli.lim@msc.com</v>
      </c>
      <c r="G143" s="81" t="str">
        <f>HOME!A$587</f>
        <v>NOOR AFNINDAH</v>
      </c>
      <c r="H143" s="81" t="str">
        <f>HOME!B$587</f>
        <v>6011 2347</v>
      </c>
      <c r="I143" s="66" t="str">
        <f>HOME!C$587</f>
        <v>noor.afnindah@msc.com</v>
      </c>
      <c r="K143" s="81" t="str">
        <f>HOME!A$602</f>
        <v>-</v>
      </c>
      <c r="L143" s="81" t="str">
        <f>HOME!B$602</f>
        <v>6011 0567</v>
      </c>
      <c r="M143" s="66" t="str">
        <f>HOME!C$602</f>
        <v>-</v>
      </c>
      <c r="N143" s="66"/>
    </row>
    <row r="144" spans="1:16" s="62" customFormat="1" ht="11.25">
      <c r="B144" s="848"/>
      <c r="C144" s="81" t="str">
        <f>HOME!A$571</f>
        <v>LIM AI PHEN</v>
      </c>
      <c r="D144" s="81" t="str">
        <f>HOME!B$571</f>
        <v>6011 9646</v>
      </c>
      <c r="E144" s="66" t="str">
        <f>HOME!C$571</f>
        <v>aiphen.lim@msc.com</v>
      </c>
      <c r="G144" s="81" t="str">
        <f>HOME!A$588</f>
        <v>NG CHING WEI</v>
      </c>
      <c r="H144" s="81" t="str">
        <f>HOME!B$588</f>
        <v>6011 2404</v>
      </c>
      <c r="I144" s="66" t="str">
        <f>HOME!C$588</f>
        <v>chingwei.ng@msc.com</v>
      </c>
      <c r="K144" s="81" t="str">
        <f>HOME!A$603</f>
        <v>SHAN SHAN</v>
      </c>
      <c r="L144" s="81" t="str">
        <f>HOME!B$603</f>
        <v>6011 2353</v>
      </c>
      <c r="M144" s="66" t="str">
        <f>HOME!C$603</f>
        <v>shanshan.chin@msc.com</v>
      </c>
      <c r="N144" s="66"/>
    </row>
    <row r="145" spans="2:16" s="62" customFormat="1" ht="11.25">
      <c r="B145" s="848"/>
      <c r="C145" s="81" t="str">
        <f>HOME!A$572</f>
        <v>DARIUS ONG</v>
      </c>
      <c r="D145" s="81" t="str">
        <f>HOME!B$572</f>
        <v>6011 2396</v>
      </c>
      <c r="E145" s="66" t="str">
        <f>HOME!C$572</f>
        <v>darius.ong@msc.com</v>
      </c>
      <c r="G145" s="81">
        <f>HOME!A$589</f>
        <v>0</v>
      </c>
      <c r="H145" s="81">
        <f>HOME!B$589</f>
        <v>0</v>
      </c>
      <c r="I145" s="66">
        <f>HOME!C$589</f>
        <v>0</v>
      </c>
      <c r="K145" s="81" t="str">
        <f>HOME!A$604</f>
        <v>EUNICE</v>
      </c>
      <c r="L145" s="81" t="str">
        <f>HOME!B$604</f>
        <v>6011 2355</v>
      </c>
      <c r="M145" s="66" t="str">
        <f>HOME!C$604</f>
        <v>eunice.chan@msc.com</v>
      </c>
      <c r="N145" s="66"/>
    </row>
    <row r="146" spans="2:16" s="62" customFormat="1" ht="11.25">
      <c r="B146" s="848"/>
      <c r="C146" s="81" t="str">
        <f>HOME!A$573</f>
        <v>LAWRENCE ANG (CROSS-TRADE)</v>
      </c>
      <c r="D146" s="81" t="str">
        <f>HOME!B$573</f>
        <v>6011 2400</v>
      </c>
      <c r="E146" s="66" t="str">
        <f>HOME!C$573</f>
        <v>lawrence.ang@msc.com</v>
      </c>
      <c r="G146" s="81" t="str">
        <f>HOME!A$590</f>
        <v>.</v>
      </c>
      <c r="H146" s="81" t="str">
        <f>HOME!B$590</f>
        <v>.</v>
      </c>
      <c r="I146" s="66" t="str">
        <f>HOME!C$590</f>
        <v>.</v>
      </c>
      <c r="K146" s="81" t="str">
        <f>HOME!A$605</f>
        <v>HAZEL</v>
      </c>
      <c r="L146" s="81" t="str">
        <f>HOME!B$605</f>
        <v>6011 2435</v>
      </c>
      <c r="M146" s="66" t="str">
        <f>HOME!C$605</f>
        <v>hazel.toh@msc.com</v>
      </c>
      <c r="N146" s="66"/>
    </row>
    <row r="147" spans="2:16" s="62" customFormat="1" ht="11.25">
      <c r="B147" s="848"/>
      <c r="C147" s="81" t="str">
        <f>HOME!A574</f>
        <v>ASHTON YAN</v>
      </c>
      <c r="D147" s="81" t="str">
        <f>HOME!B574</f>
        <v>6011 2398</v>
      </c>
      <c r="E147" s="66" t="str">
        <f>HOME!C574</f>
        <v>ashton.yan@msc.com</v>
      </c>
      <c r="H147" s="85"/>
      <c r="I147" s="85"/>
      <c r="J147" s="82"/>
      <c r="L147" s="81"/>
    </row>
    <row r="148" spans="2:16" s="62" customFormat="1" ht="11.25">
      <c r="B148" s="848"/>
      <c r="C148" s="81" t="str">
        <f>HOME!A575</f>
        <v>JUN YUAN (IMP)</v>
      </c>
      <c r="D148" s="81" t="str">
        <f>HOME!B575</f>
        <v>6011 2402</v>
      </c>
      <c r="E148" s="66" t="str">
        <f>HOME!C575</f>
        <v>junyuan.kwa@msc.com</v>
      </c>
      <c r="H148" s="85"/>
      <c r="I148" s="85"/>
      <c r="J148" s="82"/>
    </row>
    <row r="149" spans="2:16" s="62" customFormat="1" ht="11.25">
      <c r="B149" s="845"/>
      <c r="C149" s="81" t="str">
        <f>HOME!A576</f>
        <v>KARTHI</v>
      </c>
      <c r="D149" s="81" t="str">
        <f>HOME!B576</f>
        <v>6011 2397</v>
      </c>
      <c r="E149" s="66" t="str">
        <f>HOME!C576</f>
        <v>karthigayan.velu@msc.com</v>
      </c>
      <c r="H149" s="85"/>
      <c r="I149" s="85"/>
      <c r="J149" s="85"/>
      <c r="K149" s="82"/>
    </row>
    <row r="150" spans="2:16" ht="15">
      <c r="C150" s="81">
        <f>HOME!A577</f>
        <v>0</v>
      </c>
      <c r="D150" s="81">
        <f>HOME!B577</f>
        <v>0</v>
      </c>
      <c r="E150" s="66">
        <f>HOME!C577</f>
        <v>0</v>
      </c>
      <c r="F150" s="62"/>
      <c r="G150" s="62"/>
      <c r="H150" s="62"/>
      <c r="I150" s="62"/>
      <c r="J150" s="62"/>
      <c r="K150" s="62"/>
      <c r="L150" s="62"/>
      <c r="M150" s="62"/>
      <c r="O150" s="37"/>
      <c r="P150" s="5"/>
    </row>
    <row r="151" spans="2:16" ht="15">
      <c r="C151" s="81" t="str">
        <f>HOME!A578</f>
        <v xml:space="preserve">MAIN LINE  </v>
      </c>
      <c r="D151" s="81" t="str">
        <f>HOME!B578</f>
        <v>6011 2424</v>
      </c>
      <c r="E151" s="66">
        <f>HOME!C578</f>
        <v>0</v>
      </c>
      <c r="F151" s="62"/>
      <c r="G151" s="62"/>
      <c r="H151" s="62"/>
      <c r="I151" s="62"/>
      <c r="J151" s="62"/>
      <c r="K151" s="62"/>
      <c r="L151" s="62"/>
      <c r="M151" s="62"/>
      <c r="O151" s="37"/>
      <c r="P151" s="5"/>
    </row>
  </sheetData>
  <customSheetViews>
    <customSheetView guid="{25211047-2AA7-431D-8637-AA6183637E8E}" fitToPage="1" hiddenRows="1" topLeftCell="A141">
      <selection activeCell="B143" sqref="B143"/>
      <pageMargins left="0" right="0" top="0" bottom="0" header="0" footer="0"/>
      <pageSetup paperSize="9" scale="72" orientation="landscape" r:id="rId1"/>
      <headerFooter>
        <oddFooter>&amp;RLast update : &amp;D   &amp;T&amp;L&amp;1#&amp;"Calibri"&amp;10&amp;K000000Sensitivity: Internal</oddFooter>
      </headerFooter>
    </customSheetView>
    <customSheetView guid="{B0B43395-6E32-4DB3-A2D8-DD2362C77F4F}" fitToPage="1" hiddenRows="1" topLeftCell="A141">
      <selection activeCell="B143" sqref="B143"/>
      <pageMargins left="0" right="0" top="0" bottom="0" header="0" footer="0"/>
      <pageSetup paperSize="9" scale="72" orientation="landscape" r:id="rId2"/>
      <headerFooter>
        <oddFooter>&amp;RLast update : &amp;D   &amp;T&amp;L&amp;1#&amp;"Calibri"&amp;10&amp;K000000Sensitivity: Internal</oddFooter>
      </headerFooter>
    </customSheetView>
    <customSheetView guid="{82E65AA3-5988-4ED4-A56D-19D1BA591355}" fitToPage="1" hiddenRows="1">
      <selection activeCell="B91" sqref="B91:E103"/>
      <pageMargins left="0" right="0" top="0" bottom="0" header="0" footer="0"/>
      <pageSetup paperSize="9" scale="72" orientation="landscape" r:id="rId3"/>
      <headerFooter>
        <oddFooter>&amp;RLast update : &amp;D   &amp;T&amp;L&amp;1#&amp;"Calibri"&amp;10 Sensitivity: Internal</oddFooter>
      </headerFooter>
    </customSheetView>
    <customSheetView guid="{999D0099-E3FC-46FC-839A-D58F693EE82E}" fitToPage="1" hiddenRows="1">
      <selection activeCell="B91" sqref="B91:G98"/>
      <pageMargins left="0" right="0" top="0" bottom="0" header="0" footer="0"/>
      <pageSetup paperSize="9" scale="72" orientation="landscape" r:id="rId4"/>
      <headerFooter>
        <oddFooter>&amp;RLast update : &amp;D   &amp;T&amp;L&amp;1#&amp;"Calibri"&amp;10 Sensitivity: Internal</oddFooter>
      </headerFooter>
    </customSheetView>
    <customSheetView guid="{9C701732-F58F-4708-A15C-976D1C40D46C}" fitToPage="1" hiddenRows="1">
      <selection activeCell="G45" sqref="G45"/>
      <pageMargins left="0" right="0" top="0" bottom="0" header="0" footer="0"/>
      <pageSetup paperSize="9" scale="90" orientation="landscape" r:id="rId5"/>
      <headerFooter>
        <oddFooter>&amp;RLast update : &amp;D   &amp;T</oddFooter>
      </headerFooter>
    </customSheetView>
    <customSheetView guid="{4207851A-A9C4-4C7F-A983-5888F88768C0}" fitToPage="1" hiddenRows="1">
      <selection activeCell="B14" sqref="B14"/>
      <pageMargins left="0" right="0" top="0" bottom="0" header="0" footer="0"/>
      <pageSetup paperSize="9" scale="90" orientation="landscape" r:id="rId6"/>
      <headerFooter>
        <oddFooter>&amp;RLast update : &amp;D   &amp;T</oddFooter>
      </headerFooter>
    </customSheetView>
    <customSheetView guid="{1A9C4D40-FD7F-415B-AEEF-6F3B6F11E2D9}" fitToPage="1" hiddenRows="1">
      <selection activeCell="A40" sqref="A40:XFD43"/>
      <pageMargins left="0" right="0" top="0" bottom="0" header="0" footer="0"/>
      <pageSetup paperSize="9" scale="90" orientation="landscape" r:id="rId7"/>
      <headerFooter>
        <oddFooter>&amp;RLast update : &amp;D   &amp;T</oddFooter>
      </headerFooter>
    </customSheetView>
    <customSheetView guid="{160FD25C-1E8A-49AB-8AA3-887F1FFDB82C}" fitToPage="1" hiddenRows="1">
      <selection activeCell="D38" sqref="D38"/>
      <pageMargins left="0" right="0" top="0" bottom="0" header="0" footer="0"/>
      <pageSetup paperSize="9" scale="90" orientation="landscape" r:id="rId8"/>
      <headerFooter>
        <oddFooter>&amp;RLast update : &amp;D   &amp;T</oddFooter>
      </headerFooter>
    </customSheetView>
    <customSheetView guid="{03674205-2BF0-451F-960D-B59271ECD65B}" fitToPage="1" hiddenRows="1">
      <selection activeCell="J68" sqref="J68"/>
      <pageMargins left="0" right="0" top="0" bottom="0" header="0" footer="0"/>
      <pageSetup paperSize="9" scale="90" orientation="landscape" r:id="rId9"/>
      <headerFooter>
        <oddFooter>&amp;RLast update : &amp;D   &amp;T</oddFooter>
      </headerFooter>
    </customSheetView>
    <customSheetView guid="{D36430BB-1304-416E-AC9B-64341E38D53B}" fitToPage="1" hiddenRows="1">
      <selection activeCell="E50" sqref="E50"/>
      <pageMargins left="0" right="0" top="0" bottom="0" header="0" footer="0"/>
      <pageSetup paperSize="9" scale="90" orientation="landscape" r:id="rId10"/>
      <headerFooter>
        <oddFooter>&amp;RLast update : &amp;D   &amp;T</oddFooter>
      </headerFooter>
    </customSheetView>
    <customSheetView guid="{16EA4947-C328-4911-A966-8572790A84A9}" fitToPage="1" hiddenRows="1">
      <selection activeCell="F97" sqref="F97"/>
      <pageMargins left="0" right="0" top="0" bottom="0" header="0" footer="0"/>
      <pageSetup paperSize="9" scale="75" orientation="landscape" r:id="rId11"/>
      <headerFooter>
        <oddFooter>&amp;RLast update : &amp;D   &amp;T&amp;L&amp;1#&amp;"Calibri"&amp;10 Sensitivity: Internal</oddFooter>
      </headerFooter>
    </customSheetView>
    <customSheetView guid="{5024D59A-F791-4B48-8A8A-90A9A8BA3CB8}" fitToPage="1" printArea="1" hiddenRows="1" topLeftCell="A7">
      <selection activeCell="A32" sqref="A32:XFD35"/>
      <pageMargins left="0" right="0" top="0" bottom="0" header="0" footer="0"/>
      <pageSetup paperSize="9" scale="75" orientation="landscape" r:id="rId12"/>
      <headerFooter>
        <oddFooter>&amp;RLast update : &amp;D   &amp;T&amp;L&amp;1#&amp;"Calibri"&amp;10 Sensitivity: Internal</oddFooter>
      </headerFooter>
    </customSheetView>
    <customSheetView guid="{834388B3-D1C0-4496-81CB-D8907F6C94B1}" fitToPage="1" printArea="1" hiddenRows="1">
      <selection activeCell="B69" sqref="B69"/>
      <pageMargins left="0" right="0" top="0" bottom="0" header="0" footer="0"/>
      <pageSetup paperSize="9" scale="75" orientation="landscape" r:id="rId13"/>
      <headerFooter>
        <oddFooter>&amp;RLast update : &amp;D   &amp;T&amp;L&amp;1#&amp;"Calibri"&amp;10 Sensitivity: Internal</oddFooter>
      </headerFooter>
    </customSheetView>
    <customSheetView guid="{C9B667F6-80E0-402E-8E37-77C446D41929}" fitToPage="1" hiddenRows="1">
      <selection activeCell="A106" sqref="A106:XFD119"/>
      <pageMargins left="0" right="0" top="0" bottom="0" header="0" footer="0"/>
      <pageSetup paperSize="9" scale="72" orientation="landscape" r:id="rId14"/>
      <headerFooter>
        <oddFooter>&amp;RLast update : &amp;D   &amp;T&amp;L&amp;1#&amp;"Calibri"&amp;10&amp;K000000Sensitivity: Internal</oddFooter>
      </headerFooter>
    </customSheetView>
    <customSheetView guid="{F64DF93A-0CD5-4665-A448-613906F88C7C}" fitToPage="1" hiddenRows="1">
      <selection activeCell="F133" sqref="F133"/>
      <pageMargins left="0" right="0" top="0" bottom="0" header="0" footer="0"/>
      <pageSetup paperSize="9" scale="72" orientation="landscape" r:id="rId15"/>
      <headerFooter>
        <oddFooter>&amp;RLast update : &amp;D   &amp;T&amp;L&amp;1#&amp;"Calibri"&amp;10&amp;K000000Sensitivity: Internal</oddFooter>
      </headerFooter>
    </customSheetView>
    <customSheetView guid="{D8AE3607-C68D-4DD7-8BE1-F63EA4A613B4}" fitToPage="1" hiddenRows="1" topLeftCell="A141">
      <selection activeCell="B143" sqref="B143"/>
      <pageMargins left="0" right="0" top="0" bottom="0" header="0" footer="0"/>
      <pageSetup paperSize="9" scale="72" orientation="landscape" r:id="rId16"/>
      <headerFooter>
        <oddFooter>&amp;RLast update : &amp;D   &amp;T&amp;L&amp;1#&amp;"Calibri"&amp;10&amp;K000000Sensitivity: Internal</oddFooter>
      </headerFooter>
    </customSheetView>
  </customSheetViews>
  <phoneticPr fontId="32" type="noConversion"/>
  <hyperlinks>
    <hyperlink ref="N134" display="sinexp@msca.com.sg" xr:uid="{00000000-0004-0000-1700-000001000000}"/>
    <hyperlink ref="E134" display="mktg-dept@msca.com.sg" xr:uid="{00000000-0004-0000-1700-000002000000}"/>
  </hyperlinks>
  <pageMargins left="0.19685039370078741" right="0.35433070866141736" top="0.74803149606299213" bottom="0.47244094488188981" header="0.31496062992125984" footer="0.31496062992125984"/>
  <pageSetup paperSize="9" scale="71" orientation="landscape" r:id="rId17"/>
  <headerFooter>
    <oddFooter>&amp;L_x000D_&amp;1#&amp;"Calibri"&amp;10&amp;K000000 Sensitivity: Internal&amp;RLast update : &amp;D   &amp;T&amp;</oddFooter>
  </headerFooter>
  <drawing r:id="rId18"/>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B02E5-BE14-4526-B691-58281929B914}">
  <sheetPr codeName="Sheet26">
    <tabColor rgb="FF00B0F0"/>
  </sheetPr>
  <dimension ref="A2:M193"/>
  <sheetViews>
    <sheetView topLeftCell="A2" zoomScaleNormal="100" workbookViewId="0">
      <selection activeCell="J188" sqref="J188"/>
    </sheetView>
  </sheetViews>
  <sheetFormatPr defaultColWidth="9.42578125" defaultRowHeight="12.75"/>
  <cols>
    <col min="1" max="1" width="18.5703125" style="1681" customWidth="1"/>
    <col min="2" max="2" width="2.85546875" style="1679" customWidth="1"/>
    <col min="3" max="3" width="20.5703125" style="122" customWidth="1"/>
    <col min="4" max="4" width="12.5703125" style="122" customWidth="1"/>
    <col min="5" max="5" width="14.42578125" style="122" customWidth="1"/>
    <col min="6" max="7" width="12.5703125" style="122" customWidth="1"/>
    <col min="8" max="8" width="17.7109375" style="122" customWidth="1"/>
    <col min="9" max="9" width="14.42578125" style="122" customWidth="1"/>
    <col min="10" max="12" width="13" style="122" customWidth="1"/>
    <col min="13" max="13" width="18" style="122" customWidth="1"/>
    <col min="14" max="14" width="14.42578125" style="122" bestFit="1" customWidth="1"/>
    <col min="15" max="16384" width="9.42578125" style="122"/>
  </cols>
  <sheetData>
    <row r="2" spans="2:12" s="6" customFormat="1" ht="33">
      <c r="B2" s="292"/>
      <c r="C2" s="456" t="s">
        <v>1982</v>
      </c>
      <c r="D2"/>
      <c r="E2"/>
      <c r="F2"/>
      <c r="G2"/>
      <c r="H2"/>
      <c r="I2"/>
      <c r="J2"/>
      <c r="K2"/>
      <c r="L2" s="120"/>
    </row>
    <row r="3" spans="2:12" customFormat="1" ht="15.75">
      <c r="B3" s="293"/>
      <c r="C3" s="121"/>
      <c r="D3" s="121"/>
      <c r="E3" s="7"/>
      <c r="F3" s="122"/>
      <c r="G3" s="7"/>
      <c r="H3" s="121"/>
      <c r="I3" s="121"/>
      <c r="J3" s="121"/>
      <c r="K3" s="123"/>
      <c r="L3" s="123"/>
    </row>
    <row r="4" spans="2:12" s="125" customFormat="1" ht="15">
      <c r="B4" s="294"/>
      <c r="C4" s="60"/>
      <c r="D4" s="60"/>
      <c r="E4" s="1696" t="s">
        <v>6106</v>
      </c>
      <c r="F4" s="126"/>
      <c r="G4" s="126"/>
      <c r="H4" s="126"/>
      <c r="I4" s="126"/>
      <c r="J4" s="126"/>
      <c r="K4" s="126"/>
      <c r="L4" s="1531"/>
    </row>
    <row r="5" spans="2:12" customFormat="1" ht="15.75">
      <c r="B5" s="293"/>
      <c r="C5" s="121"/>
      <c r="D5" s="121"/>
      <c r="E5" s="7"/>
      <c r="F5" s="122"/>
      <c r="G5" s="7"/>
      <c r="H5" s="121"/>
      <c r="I5" s="121"/>
      <c r="J5" s="121"/>
      <c r="K5" s="123"/>
      <c r="L5" s="123"/>
    </row>
    <row r="6" spans="2:12" s="30" customFormat="1" ht="24" hidden="1" customHeight="1">
      <c r="B6" s="296"/>
      <c r="C6" s="492" t="s">
        <v>6107</v>
      </c>
      <c r="D6" s="1326"/>
      <c r="E6" s="241" t="s">
        <v>1985</v>
      </c>
      <c r="F6" s="241" t="s">
        <v>3718</v>
      </c>
      <c r="G6" s="192" t="s">
        <v>6108</v>
      </c>
      <c r="H6" s="241" t="s">
        <v>1988</v>
      </c>
      <c r="I6" s="241" t="s">
        <v>6109</v>
      </c>
      <c r="J6" s="340" t="s">
        <v>264</v>
      </c>
      <c r="K6" s="286" t="s">
        <v>1133</v>
      </c>
      <c r="L6" s="340" t="s">
        <v>5969</v>
      </c>
    </row>
    <row r="7" spans="2:12" s="30" customFormat="1" ht="14.25" hidden="1">
      <c r="B7" s="296"/>
      <c r="C7" s="80"/>
      <c r="D7" s="1327"/>
      <c r="E7" s="1308"/>
      <c r="F7" s="1325" t="s">
        <v>5381</v>
      </c>
      <c r="G7" s="1309"/>
      <c r="H7" s="1309"/>
      <c r="I7" s="1328"/>
      <c r="J7" s="1328" t="s">
        <v>6110</v>
      </c>
      <c r="K7" s="1328" t="s">
        <v>3221</v>
      </c>
      <c r="L7" s="1328" t="s">
        <v>4734</v>
      </c>
    </row>
    <row r="8" spans="2:12" s="30" customFormat="1" ht="15" hidden="1" thickTop="1">
      <c r="B8" s="296" t="s">
        <v>6111</v>
      </c>
      <c r="C8" s="1319" t="s">
        <v>2469</v>
      </c>
      <c r="D8" s="1320" t="s">
        <v>6112</v>
      </c>
      <c r="E8" s="1337">
        <v>44346</v>
      </c>
      <c r="F8" s="1338" t="s">
        <v>2159</v>
      </c>
      <c r="G8" s="1319" t="s">
        <v>6113</v>
      </c>
      <c r="H8" s="1320" t="s">
        <v>4808</v>
      </c>
      <c r="I8" s="1320">
        <v>44357</v>
      </c>
      <c r="J8" s="1320">
        <f>I8+28</f>
        <v>44385</v>
      </c>
      <c r="K8" s="1320">
        <f>I8+30</f>
        <v>44387</v>
      </c>
      <c r="L8" s="1320">
        <f>I8+34</f>
        <v>44391</v>
      </c>
    </row>
    <row r="9" spans="2:12" s="30" customFormat="1" ht="15" hidden="1" thickBot="1">
      <c r="B9" s="296"/>
      <c r="C9" s="1321"/>
      <c r="D9" s="1322"/>
      <c r="E9" s="1322"/>
      <c r="F9" s="1322"/>
      <c r="G9" s="1323"/>
      <c r="H9" s="1324"/>
      <c r="I9" s="1322"/>
      <c r="J9" s="1322"/>
      <c r="K9" s="1322"/>
      <c r="L9" s="1322"/>
    </row>
    <row r="10" spans="2:12" s="30" customFormat="1" ht="15" hidden="1" thickTop="1">
      <c r="B10" s="296"/>
      <c r="C10" s="1310" t="s">
        <v>2533</v>
      </c>
      <c r="D10" s="1305" t="s">
        <v>6114</v>
      </c>
      <c r="E10" s="1305">
        <v>44353</v>
      </c>
      <c r="F10" s="1338" t="s">
        <v>2159</v>
      </c>
      <c r="G10" s="1310" t="s">
        <v>4940</v>
      </c>
      <c r="H10" s="1305" t="s">
        <v>6115</v>
      </c>
      <c r="I10" s="1337" t="s">
        <v>6116</v>
      </c>
      <c r="J10" s="1305">
        <v>44392</v>
      </c>
      <c r="K10" s="1305">
        <v>44394</v>
      </c>
      <c r="L10" s="1305">
        <v>44398</v>
      </c>
    </row>
    <row r="11" spans="2:12" s="30" customFormat="1" ht="15" hidden="1" thickBot="1">
      <c r="B11" s="296"/>
      <c r="C11" s="1313"/>
      <c r="D11" s="1314"/>
      <c r="E11" s="1314"/>
      <c r="F11" s="1314"/>
      <c r="G11" s="1311"/>
      <c r="H11" s="1306"/>
      <c r="I11" s="1307"/>
      <c r="J11" s="1307"/>
      <c r="K11" s="1314"/>
      <c r="L11" s="1314"/>
    </row>
    <row r="12" spans="2:12" s="30" customFormat="1" ht="15" hidden="1" thickTop="1">
      <c r="B12" s="296"/>
      <c r="C12" s="1310" t="s">
        <v>6117</v>
      </c>
      <c r="D12" s="1305" t="s">
        <v>6118</v>
      </c>
      <c r="E12" s="1305">
        <v>44360</v>
      </c>
      <c r="F12" s="1338" t="s">
        <v>2159</v>
      </c>
      <c r="G12" s="1310" t="s">
        <v>4990</v>
      </c>
      <c r="H12" s="1305" t="s">
        <v>5030</v>
      </c>
      <c r="I12" s="1305">
        <v>44371</v>
      </c>
      <c r="J12" s="1305">
        <f>I12+28</f>
        <v>44399</v>
      </c>
      <c r="K12" s="1305">
        <f>I12+30</f>
        <v>44401</v>
      </c>
      <c r="L12" s="1305">
        <f>I12+34</f>
        <v>44405</v>
      </c>
    </row>
    <row r="13" spans="2:12" s="30" customFormat="1" ht="15" hidden="1" thickBot="1">
      <c r="B13" s="296"/>
      <c r="C13" s="1311"/>
      <c r="D13" s="1307"/>
      <c r="E13" s="1307"/>
      <c r="F13" s="1307"/>
      <c r="G13" s="1312"/>
      <c r="H13" s="1306"/>
      <c r="I13" s="1307"/>
      <c r="J13" s="1307"/>
      <c r="K13" s="1307"/>
      <c r="L13" s="1307"/>
    </row>
    <row r="14" spans="2:12" s="30" customFormat="1" ht="15" hidden="1" thickTop="1">
      <c r="B14" s="296" t="s">
        <v>6119</v>
      </c>
      <c r="C14" s="1310" t="s">
        <v>6120</v>
      </c>
      <c r="D14" s="1305" t="s">
        <v>4813</v>
      </c>
      <c r="E14" s="1305">
        <v>44365</v>
      </c>
      <c r="F14" s="1338" t="s">
        <v>2159</v>
      </c>
      <c r="G14" s="1310" t="s">
        <v>6121</v>
      </c>
      <c r="H14" s="1305" t="s">
        <v>6122</v>
      </c>
      <c r="I14" s="1305">
        <v>44378</v>
      </c>
      <c r="J14" s="1305">
        <f>I14+28</f>
        <v>44406</v>
      </c>
      <c r="K14" s="1305">
        <f>I14+30</f>
        <v>44408</v>
      </c>
      <c r="L14" s="1305">
        <f>I14+34</f>
        <v>44412</v>
      </c>
    </row>
    <row r="15" spans="2:12" s="30" customFormat="1" ht="15" hidden="1" thickBot="1">
      <c r="B15" s="296"/>
      <c r="C15" s="1313"/>
      <c r="D15" s="1314"/>
      <c r="E15" s="1314"/>
      <c r="F15" s="1314"/>
      <c r="G15" s="1315"/>
      <c r="H15" s="1316"/>
      <c r="I15" s="1307"/>
      <c r="J15" s="1314"/>
      <c r="K15" s="1314"/>
      <c r="L15" s="1314"/>
    </row>
    <row r="16" spans="2:12" s="30" customFormat="1" ht="15" hidden="1" thickTop="1">
      <c r="B16" s="296" t="s">
        <v>6123</v>
      </c>
      <c r="C16" s="1317" t="s">
        <v>2151</v>
      </c>
      <c r="D16" s="1372" t="s">
        <v>3739</v>
      </c>
      <c r="E16" s="1338" t="s">
        <v>2159</v>
      </c>
      <c r="F16" s="1338" t="s">
        <v>2159</v>
      </c>
      <c r="G16" s="1310" t="s">
        <v>5092</v>
      </c>
      <c r="H16" s="1305" t="s">
        <v>5033</v>
      </c>
      <c r="I16" s="1305">
        <v>44385</v>
      </c>
      <c r="J16" s="1305">
        <f>I16+28</f>
        <v>44413</v>
      </c>
      <c r="K16" s="1305">
        <f>I16+30</f>
        <v>44415</v>
      </c>
      <c r="L16" s="1305">
        <f>I16+34</f>
        <v>44419</v>
      </c>
    </row>
    <row r="18" spans="2:13" s="30" customFormat="1" ht="15" hidden="1" thickTop="1">
      <c r="B18" s="296" t="s">
        <v>6124</v>
      </c>
      <c r="C18" s="1319" t="s">
        <v>6125</v>
      </c>
      <c r="D18" s="1320" t="s">
        <v>6126</v>
      </c>
      <c r="E18" s="1320">
        <v>44382</v>
      </c>
      <c r="F18" s="1320">
        <f>E18+5</f>
        <v>44387</v>
      </c>
      <c r="G18" s="1319" t="s">
        <v>6127</v>
      </c>
      <c r="H18" s="1320" t="s">
        <v>5034</v>
      </c>
      <c r="I18" s="1320">
        <v>44392</v>
      </c>
      <c r="J18" s="1320">
        <f>I18+28</f>
        <v>44420</v>
      </c>
      <c r="K18" s="1320">
        <f>I18+30</f>
        <v>44422</v>
      </c>
      <c r="L18" s="1320">
        <f>I18+34</f>
        <v>44426</v>
      </c>
      <c r="M18" s="369"/>
    </row>
    <row r="19" spans="2:13" s="30" customFormat="1" ht="15" hidden="1" thickBot="1">
      <c r="B19" s="296"/>
      <c r="C19" s="1321"/>
      <c r="D19" s="1322"/>
      <c r="E19" s="1322"/>
      <c r="F19" s="1322"/>
      <c r="G19" s="1323"/>
      <c r="H19" s="1324"/>
      <c r="I19" s="1322"/>
      <c r="J19" s="1322"/>
      <c r="K19" s="1322"/>
      <c r="L19" s="1322"/>
      <c r="M19" s="369"/>
    </row>
    <row r="20" spans="2:13" s="30" customFormat="1" ht="15" hidden="1" thickTop="1">
      <c r="B20" s="296" t="s">
        <v>6128</v>
      </c>
      <c r="C20" s="1319" t="s">
        <v>6129</v>
      </c>
      <c r="D20" s="1320" t="s">
        <v>4815</v>
      </c>
      <c r="E20" s="1320">
        <v>44391</v>
      </c>
      <c r="F20" s="1414">
        <v>44397</v>
      </c>
      <c r="G20" s="1319" t="s">
        <v>6130</v>
      </c>
      <c r="H20" s="1320" t="s">
        <v>5049</v>
      </c>
      <c r="I20" s="1414">
        <v>44399</v>
      </c>
      <c r="J20" s="1320">
        <v>44429</v>
      </c>
      <c r="K20" s="1320">
        <v>44431</v>
      </c>
      <c r="L20" s="1320">
        <v>44435</v>
      </c>
      <c r="M20" s="369"/>
    </row>
    <row r="21" spans="2:13" s="30" customFormat="1" ht="15" hidden="1" thickBot="1">
      <c r="B21" s="296"/>
      <c r="C21" s="1321"/>
      <c r="D21" s="1322"/>
      <c r="E21" s="1322"/>
      <c r="F21" s="1322">
        <v>44400</v>
      </c>
      <c r="G21" s="1323"/>
      <c r="H21" s="1324"/>
      <c r="I21" s="1322">
        <v>44404</v>
      </c>
      <c r="J21" s="1322"/>
      <c r="K21" s="1322"/>
      <c r="L21" s="1322"/>
      <c r="M21" s="369"/>
    </row>
    <row r="22" spans="2:13" s="30" customFormat="1" ht="15" hidden="1" thickTop="1">
      <c r="B22" s="296" t="s">
        <v>6131</v>
      </c>
      <c r="C22" s="1319" t="s">
        <v>6132</v>
      </c>
      <c r="D22" s="1320" t="s">
        <v>6133</v>
      </c>
      <c r="E22" s="1320">
        <v>44394</v>
      </c>
      <c r="F22" s="1414">
        <f>E22+7</f>
        <v>44401</v>
      </c>
      <c r="G22" s="1319" t="s">
        <v>5092</v>
      </c>
      <c r="H22" s="1320" t="s">
        <v>4816</v>
      </c>
      <c r="I22" s="1414">
        <v>44406</v>
      </c>
      <c r="J22" s="1320">
        <f>I22+28</f>
        <v>44434</v>
      </c>
      <c r="K22" s="1320">
        <f>I22+30</f>
        <v>44436</v>
      </c>
      <c r="L22" s="1320">
        <f>I22+34</f>
        <v>44440</v>
      </c>
      <c r="M22" s="369"/>
    </row>
    <row r="23" spans="2:13" s="30" customFormat="1" ht="15" hidden="1" thickBot="1">
      <c r="B23" s="296"/>
      <c r="C23" s="1321"/>
      <c r="D23" s="1322"/>
      <c r="E23" s="1322"/>
      <c r="F23" s="1444">
        <v>44414</v>
      </c>
      <c r="G23" s="1323"/>
      <c r="H23" s="1324"/>
      <c r="I23" s="1444">
        <v>44410</v>
      </c>
      <c r="J23" s="1322"/>
      <c r="K23" s="1322"/>
      <c r="L23" s="1322"/>
      <c r="M23" s="369"/>
    </row>
    <row r="24" spans="2:13" s="30" customFormat="1" ht="15" hidden="1" thickTop="1">
      <c r="B24" s="296" t="s">
        <v>6134</v>
      </c>
      <c r="C24" s="1404" t="s">
        <v>2151</v>
      </c>
      <c r="D24" s="1320" t="s">
        <v>6135</v>
      </c>
      <c r="E24" s="1320">
        <v>44402</v>
      </c>
      <c r="F24" s="1320">
        <f>E24+7</f>
        <v>44409</v>
      </c>
      <c r="G24" s="1319" t="s">
        <v>6136</v>
      </c>
      <c r="H24" s="1320" t="s">
        <v>5049</v>
      </c>
      <c r="I24" s="1337">
        <v>44413</v>
      </c>
      <c r="J24" s="1337"/>
      <c r="K24" s="1337"/>
      <c r="L24" s="1337"/>
      <c r="M24" s="369"/>
    </row>
    <row r="25" spans="2:13" s="30" customFormat="1" ht="15" hidden="1" thickBot="1">
      <c r="B25" s="296"/>
      <c r="C25" s="1321"/>
      <c r="D25" s="1322"/>
      <c r="E25" s="1322"/>
      <c r="F25" s="1322"/>
      <c r="G25" s="1323"/>
      <c r="H25" s="1324"/>
      <c r="I25" s="1322" t="s">
        <v>6137</v>
      </c>
      <c r="J25" s="1322"/>
      <c r="K25" s="1322"/>
      <c r="L25" s="1322"/>
      <c r="M25" s="369"/>
    </row>
    <row r="26" spans="2:13" s="30" customFormat="1" ht="15" hidden="1" thickTop="1">
      <c r="B26" s="296" t="s">
        <v>6138</v>
      </c>
      <c r="C26" s="1469" t="s">
        <v>4870</v>
      </c>
      <c r="D26" s="1470" t="s">
        <v>6139</v>
      </c>
      <c r="E26" s="1470">
        <v>44409</v>
      </c>
      <c r="F26" s="1470">
        <f>E26+7</f>
        <v>44416</v>
      </c>
      <c r="G26" s="1310" t="s">
        <v>6140</v>
      </c>
      <c r="H26" s="1305" t="s">
        <v>4823</v>
      </c>
      <c r="I26" s="1305">
        <v>44434</v>
      </c>
      <c r="J26" s="1305">
        <f>I26+28</f>
        <v>44462</v>
      </c>
      <c r="K26" s="1305">
        <f>I26+30</f>
        <v>44464</v>
      </c>
      <c r="L26" s="1305">
        <f>I26+34</f>
        <v>44468</v>
      </c>
      <c r="M26" s="369"/>
    </row>
    <row r="27" spans="2:13" s="30" customFormat="1" ht="15.75" hidden="1" thickTop="1" thickBot="1">
      <c r="B27" s="296" t="s">
        <v>2660</v>
      </c>
      <c r="C27" s="1407" t="s">
        <v>2363</v>
      </c>
      <c r="D27" s="1320" t="s">
        <v>6141</v>
      </c>
      <c r="E27" s="1320">
        <v>44404</v>
      </c>
      <c r="F27" s="1320">
        <v>44418</v>
      </c>
      <c r="G27" s="1312"/>
      <c r="H27" s="1306"/>
      <c r="I27" s="1307"/>
      <c r="J27" s="1307"/>
      <c r="K27" s="1307"/>
      <c r="L27" s="1307"/>
      <c r="M27" s="369"/>
    </row>
    <row r="28" spans="2:13" s="30" customFormat="1" ht="15" hidden="1" thickTop="1">
      <c r="B28" s="296" t="s">
        <v>6142</v>
      </c>
      <c r="C28" s="1469" t="s">
        <v>2588</v>
      </c>
      <c r="D28" s="1470" t="s">
        <v>2629</v>
      </c>
      <c r="E28" s="1470">
        <v>44416</v>
      </c>
      <c r="F28" s="1470">
        <f>E28+7</f>
        <v>44423</v>
      </c>
      <c r="G28" s="1469" t="s">
        <v>6113</v>
      </c>
      <c r="H28" s="1470" t="s">
        <v>4825</v>
      </c>
      <c r="I28" s="1470">
        <v>44427</v>
      </c>
      <c r="J28" s="1470">
        <f>I28+28</f>
        <v>44455</v>
      </c>
      <c r="K28" s="1470">
        <f>I28+30</f>
        <v>44457</v>
      </c>
      <c r="L28" s="1470">
        <f>I28+34</f>
        <v>44461</v>
      </c>
      <c r="M28" s="1432" t="s">
        <v>5610</v>
      </c>
    </row>
    <row r="29" spans="2:13" s="30" customFormat="1" ht="15" hidden="1" thickBot="1">
      <c r="B29" s="296"/>
      <c r="C29" s="1434"/>
      <c r="D29" s="1435"/>
      <c r="E29" s="1435"/>
      <c r="F29" s="1435"/>
      <c r="G29" s="1432" t="s">
        <v>5610</v>
      </c>
      <c r="H29" s="1306"/>
      <c r="I29" s="1307"/>
      <c r="J29" s="1307"/>
      <c r="K29" s="1307"/>
      <c r="L29" s="1307"/>
      <c r="M29" s="1432"/>
    </row>
    <row r="30" spans="2:13" s="30" customFormat="1" ht="15" hidden="1" thickTop="1">
      <c r="B30" s="296"/>
      <c r="C30" s="1469" t="s">
        <v>2533</v>
      </c>
      <c r="D30" s="1470" t="s">
        <v>6143</v>
      </c>
      <c r="E30" s="1470">
        <v>44423</v>
      </c>
      <c r="F30" s="1470">
        <f>E30+7</f>
        <v>44430</v>
      </c>
      <c r="G30" s="1469" t="s">
        <v>4940</v>
      </c>
      <c r="H30" s="1470" t="s">
        <v>5040</v>
      </c>
      <c r="I30" s="1470">
        <v>44434</v>
      </c>
      <c r="J30" s="1470">
        <f>I30+28</f>
        <v>44462</v>
      </c>
      <c r="K30" s="1470">
        <f>I30+30</f>
        <v>44464</v>
      </c>
      <c r="L30" s="1470">
        <f>I30+34</f>
        <v>44468</v>
      </c>
      <c r="M30" s="1432" t="s">
        <v>5610</v>
      </c>
    </row>
    <row r="31" spans="2:13" s="30" customFormat="1" ht="15" hidden="1" thickBot="1">
      <c r="B31" s="296"/>
      <c r="C31" s="1311"/>
      <c r="D31" s="1307"/>
      <c r="E31" s="1307"/>
      <c r="F31" s="1307"/>
      <c r="G31" s="1432" t="s">
        <v>5610</v>
      </c>
      <c r="H31" s="1306"/>
      <c r="I31" s="1307"/>
      <c r="J31" s="1307"/>
      <c r="K31" s="1307"/>
      <c r="L31" s="1307"/>
      <c r="M31" s="1432"/>
    </row>
    <row r="32" spans="2:13" s="30" customFormat="1" ht="15" hidden="1" thickTop="1">
      <c r="B32" s="296" t="s">
        <v>6144</v>
      </c>
      <c r="C32" s="1310" t="s">
        <v>6117</v>
      </c>
      <c r="D32" s="1305" t="s">
        <v>6145</v>
      </c>
      <c r="E32" s="1305">
        <v>44436</v>
      </c>
      <c r="F32" s="1305">
        <f>E32+7</f>
        <v>44443</v>
      </c>
      <c r="G32" s="1310" t="s">
        <v>6146</v>
      </c>
      <c r="H32" s="1305" t="s">
        <v>6147</v>
      </c>
      <c r="I32" s="1305">
        <v>44446</v>
      </c>
      <c r="J32" s="1305">
        <f>I32+28</f>
        <v>44474</v>
      </c>
      <c r="K32" s="1305">
        <f>I32+30</f>
        <v>44476</v>
      </c>
      <c r="L32" s="1305">
        <f>I32+34</f>
        <v>44480</v>
      </c>
      <c r="M32" s="1433" t="s">
        <v>6148</v>
      </c>
    </row>
    <row r="34" spans="2:13" s="30" customFormat="1" ht="15" hidden="1" thickTop="1">
      <c r="B34" s="296" t="s">
        <v>6149</v>
      </c>
      <c r="C34" s="1475" t="s">
        <v>6117</v>
      </c>
      <c r="D34" s="1476" t="s">
        <v>6145</v>
      </c>
      <c r="E34" s="1476">
        <v>44436</v>
      </c>
      <c r="F34" s="1476">
        <f>E34+7</f>
        <v>44443</v>
      </c>
      <c r="G34" s="1310" t="s">
        <v>4990</v>
      </c>
      <c r="H34" s="1305" t="s">
        <v>4830</v>
      </c>
      <c r="I34" s="1305">
        <v>44453</v>
      </c>
      <c r="J34" s="1305">
        <f>I34+28</f>
        <v>44481</v>
      </c>
      <c r="K34" s="1305">
        <f>I34+30</f>
        <v>44483</v>
      </c>
      <c r="L34" s="1305">
        <f>I34+34</f>
        <v>44487</v>
      </c>
      <c r="M34" s="1433" t="s">
        <v>6150</v>
      </c>
    </row>
    <row r="35" spans="2:13" s="30" customFormat="1" ht="15" hidden="1" thickBot="1">
      <c r="B35" s="296"/>
      <c r="C35" s="1477" t="s">
        <v>2634</v>
      </c>
      <c r="D35" s="1478" t="s">
        <v>6151</v>
      </c>
      <c r="E35" s="1478">
        <v>44438</v>
      </c>
      <c r="F35" s="1478">
        <v>44449</v>
      </c>
      <c r="G35" s="1312"/>
      <c r="H35" s="1306"/>
      <c r="I35" s="1307"/>
      <c r="J35" s="1307"/>
      <c r="K35" s="1307"/>
      <c r="L35" s="1307"/>
      <c r="M35" s="1433"/>
    </row>
    <row r="36" spans="2:13" s="30" customFormat="1" ht="15.75" hidden="1" thickTop="1" thickBot="1">
      <c r="B36" s="296" t="s">
        <v>6152</v>
      </c>
      <c r="C36" s="1479" t="s">
        <v>6153</v>
      </c>
      <c r="D36" s="1480" t="s">
        <v>4831</v>
      </c>
      <c r="E36" s="1480">
        <v>44444</v>
      </c>
      <c r="F36" s="1480">
        <v>44455</v>
      </c>
      <c r="G36" s="1319" t="s">
        <v>4697</v>
      </c>
      <c r="H36" s="1320" t="s">
        <v>5042</v>
      </c>
      <c r="I36" s="1320">
        <v>44465</v>
      </c>
      <c r="J36" s="1320">
        <f>I36+28</f>
        <v>44493</v>
      </c>
      <c r="K36" s="1320">
        <f>I36+30</f>
        <v>44495</v>
      </c>
      <c r="L36" s="1320">
        <f>I36+34</f>
        <v>44499</v>
      </c>
      <c r="M36" s="1433"/>
    </row>
    <row r="37" spans="2:13" s="30" customFormat="1" ht="15" hidden="1" thickBot="1">
      <c r="B37" s="296"/>
      <c r="C37" s="1479"/>
      <c r="D37" s="1480"/>
      <c r="E37" s="1480"/>
      <c r="F37" s="1480"/>
      <c r="G37" s="1323"/>
      <c r="H37" s="1324"/>
      <c r="I37" s="1322"/>
      <c r="J37" s="1322"/>
      <c r="K37" s="1322"/>
      <c r="L37" s="1322"/>
      <c r="M37" s="1433"/>
    </row>
    <row r="38" spans="2:13" s="30" customFormat="1" ht="15" hidden="1" thickTop="1">
      <c r="B38" s="296" t="s">
        <v>6154</v>
      </c>
      <c r="C38" s="1469" t="s">
        <v>2533</v>
      </c>
      <c r="D38" s="1470" t="s">
        <v>6155</v>
      </c>
      <c r="E38" s="1470">
        <v>44451</v>
      </c>
      <c r="F38" s="1470">
        <f>E38+7</f>
        <v>44458</v>
      </c>
      <c r="G38" s="1469" t="s">
        <v>6121</v>
      </c>
      <c r="H38" s="1470" t="s">
        <v>5043</v>
      </c>
      <c r="I38" s="1470">
        <v>44466</v>
      </c>
      <c r="J38" s="1470">
        <f>I38+28</f>
        <v>44494</v>
      </c>
      <c r="K38" s="1470">
        <f>I38+30</f>
        <v>44496</v>
      </c>
      <c r="L38" s="1470">
        <f>I38+34</f>
        <v>44500</v>
      </c>
      <c r="M38" s="1432" t="s">
        <v>5610</v>
      </c>
    </row>
    <row r="39" spans="2:13" s="30" customFormat="1" ht="15" hidden="1" thickBot="1">
      <c r="B39" s="296"/>
      <c r="C39" s="1321"/>
      <c r="D39" s="1322"/>
      <c r="E39" s="1322"/>
      <c r="F39" s="1322"/>
      <c r="G39" s="1457" t="s">
        <v>5610</v>
      </c>
      <c r="H39" s="1324"/>
      <c r="I39" s="1322"/>
      <c r="J39" s="1322"/>
      <c r="K39" s="1322"/>
      <c r="L39" s="1322"/>
      <c r="M39" s="1433"/>
    </row>
    <row r="40" spans="2:13" s="30" customFormat="1" ht="15.75" hidden="1" thickTop="1" thickBot="1">
      <c r="B40" s="296" t="s">
        <v>6156</v>
      </c>
      <c r="C40" s="1467" t="s">
        <v>2946</v>
      </c>
      <c r="D40" s="1468" t="s">
        <v>5045</v>
      </c>
      <c r="E40" s="1468">
        <v>44456</v>
      </c>
      <c r="F40" s="1468">
        <v>44464</v>
      </c>
      <c r="G40" s="1319" t="s">
        <v>4940</v>
      </c>
      <c r="H40" s="1320" t="s">
        <v>4834</v>
      </c>
      <c r="I40" s="1320">
        <v>44469</v>
      </c>
      <c r="J40" s="1320">
        <f>I40+28</f>
        <v>44497</v>
      </c>
      <c r="K40" s="1320">
        <f>I40+30</f>
        <v>44499</v>
      </c>
      <c r="L40" s="1320">
        <f>I40+34</f>
        <v>44503</v>
      </c>
      <c r="M40" s="1433"/>
    </row>
    <row r="41" spans="2:13" s="30" customFormat="1" ht="15.75" hidden="1" thickTop="1" thickBot="1">
      <c r="B41" s="296"/>
      <c r="C41" s="1469" t="s">
        <v>2588</v>
      </c>
      <c r="D41" s="1470" t="s">
        <v>6157</v>
      </c>
      <c r="E41" s="1470">
        <v>44450</v>
      </c>
      <c r="F41" s="1470">
        <v>44462</v>
      </c>
      <c r="G41" s="1323"/>
      <c r="H41" s="1324"/>
      <c r="I41" s="1322"/>
      <c r="J41" s="1322"/>
      <c r="K41" s="1322"/>
      <c r="L41" s="1322"/>
      <c r="M41" s="1433"/>
    </row>
    <row r="42" spans="2:13" s="30" customFormat="1" ht="15" hidden="1" thickTop="1">
      <c r="B42" s="296" t="s">
        <v>6158</v>
      </c>
      <c r="C42" s="1469" t="s">
        <v>2860</v>
      </c>
      <c r="D42" s="1470" t="s">
        <v>4837</v>
      </c>
      <c r="E42" s="1470">
        <v>44465</v>
      </c>
      <c r="F42" s="1470" t="s">
        <v>2159</v>
      </c>
      <c r="G42" s="1319" t="s">
        <v>6127</v>
      </c>
      <c r="H42" s="1320" t="s">
        <v>6159</v>
      </c>
      <c r="I42" s="1320">
        <v>44476</v>
      </c>
      <c r="J42" s="1320">
        <f>I42+28</f>
        <v>44504</v>
      </c>
      <c r="K42" s="1320">
        <f>I42+30</f>
        <v>44506</v>
      </c>
      <c r="L42" s="1320">
        <f>I42+34</f>
        <v>44510</v>
      </c>
      <c r="M42" s="1433"/>
    </row>
    <row r="43" spans="2:13" s="30" customFormat="1" ht="15" hidden="1" thickBot="1">
      <c r="B43" s="296"/>
      <c r="C43" s="1321"/>
      <c r="D43" s="1322"/>
      <c r="E43" s="1322"/>
      <c r="F43" s="1322"/>
      <c r="G43" s="1323"/>
      <c r="H43" s="1324"/>
      <c r="I43" s="1322"/>
      <c r="J43" s="1322"/>
      <c r="K43" s="1322"/>
      <c r="L43" s="1322"/>
      <c r="M43" s="1433"/>
    </row>
    <row r="44" spans="2:13" s="30" customFormat="1" ht="15" hidden="1" thickTop="1">
      <c r="B44" s="296" t="s">
        <v>6160</v>
      </c>
      <c r="C44" s="1310" t="s">
        <v>2791</v>
      </c>
      <c r="D44" s="1305" t="s">
        <v>4558</v>
      </c>
      <c r="E44" s="1305">
        <v>44467</v>
      </c>
      <c r="F44" s="1305">
        <v>44479</v>
      </c>
      <c r="G44" s="1310" t="s">
        <v>6161</v>
      </c>
      <c r="H44" s="1305" t="s">
        <v>4835</v>
      </c>
      <c r="I44" s="1305">
        <v>44483</v>
      </c>
      <c r="J44" s="1305">
        <f>I44+28</f>
        <v>44511</v>
      </c>
      <c r="K44" s="1305">
        <f>I44+30</f>
        <v>44513</v>
      </c>
      <c r="L44" s="1305">
        <f>I44+34</f>
        <v>44517</v>
      </c>
      <c r="M44" s="1433"/>
    </row>
    <row r="45" spans="2:13" s="30" customFormat="1" ht="15" hidden="1" thickBot="1">
      <c r="B45" s="296"/>
      <c r="C45" s="1311"/>
      <c r="D45" s="1307"/>
      <c r="E45" s="1307"/>
      <c r="F45" s="1307"/>
      <c r="G45" s="1312"/>
      <c r="H45" s="1306"/>
      <c r="I45" s="1307"/>
      <c r="J45" s="1307"/>
      <c r="K45" s="1307"/>
      <c r="L45" s="1307"/>
      <c r="M45" s="1433"/>
    </row>
    <row r="46" spans="2:13" s="30" customFormat="1" ht="15" hidden="1" thickTop="1">
      <c r="B46" s="296"/>
      <c r="C46" s="1310" t="s">
        <v>4839</v>
      </c>
      <c r="D46" s="1305" t="s">
        <v>4840</v>
      </c>
      <c r="E46" s="1305">
        <v>44476</v>
      </c>
      <c r="F46" s="1305">
        <f>E46+5</f>
        <v>44481</v>
      </c>
      <c r="G46" s="1310" t="s">
        <v>6130</v>
      </c>
      <c r="H46" s="1305" t="s">
        <v>5058</v>
      </c>
      <c r="I46" s="1305">
        <v>44490</v>
      </c>
      <c r="J46" s="1305">
        <f>I46+28</f>
        <v>44518</v>
      </c>
      <c r="K46" s="1305">
        <f>I46+30</f>
        <v>44520</v>
      </c>
      <c r="L46" s="1305">
        <f>I46+34</f>
        <v>44524</v>
      </c>
      <c r="M46" s="1433"/>
    </row>
    <row r="47" spans="2:13" s="30" customFormat="1" ht="15" hidden="1" thickBot="1">
      <c r="B47" s="296"/>
      <c r="C47" s="1311"/>
      <c r="D47" s="1307"/>
      <c r="E47" s="1307"/>
      <c r="F47" s="1307"/>
      <c r="G47" s="1312"/>
      <c r="H47" s="1306"/>
      <c r="I47" s="1307"/>
      <c r="J47" s="1307"/>
      <c r="K47" s="1307"/>
      <c r="L47" s="1307"/>
      <c r="M47" s="1433"/>
    </row>
    <row r="48" spans="2:13" s="30" customFormat="1" ht="15" hidden="1" thickTop="1">
      <c r="B48" s="296"/>
      <c r="C48" s="1310" t="s">
        <v>2789</v>
      </c>
      <c r="D48" s="1305" t="s">
        <v>4842</v>
      </c>
      <c r="E48" s="1305">
        <v>44482</v>
      </c>
      <c r="F48" s="1305">
        <f>E48+8</f>
        <v>44490</v>
      </c>
      <c r="G48" s="1310" t="s">
        <v>5092</v>
      </c>
      <c r="H48" s="1305" t="s">
        <v>4838</v>
      </c>
      <c r="I48" s="1305">
        <v>44497</v>
      </c>
      <c r="J48" s="1305">
        <f>I48+28</f>
        <v>44525</v>
      </c>
      <c r="K48" s="1305">
        <f>I48+30</f>
        <v>44527</v>
      </c>
      <c r="L48" s="1305">
        <f>I48+34</f>
        <v>44531</v>
      </c>
      <c r="M48" s="1433"/>
    </row>
    <row r="50" spans="2:13" s="30" customFormat="1" ht="15" hidden="1" thickTop="1">
      <c r="B50" s="296"/>
      <c r="C50" s="1469" t="s">
        <v>6162</v>
      </c>
      <c r="D50" s="1470" t="s">
        <v>4844</v>
      </c>
      <c r="E50" s="1470">
        <v>44490</v>
      </c>
      <c r="F50" s="1470" t="s">
        <v>2159</v>
      </c>
      <c r="G50" s="1310" t="s">
        <v>6163</v>
      </c>
      <c r="H50" s="1305" t="s">
        <v>5058</v>
      </c>
      <c r="I50" s="1305">
        <v>44504</v>
      </c>
      <c r="J50" s="1305">
        <f>I50+28</f>
        <v>44532</v>
      </c>
      <c r="K50" s="1305">
        <f>I50+30</f>
        <v>44534</v>
      </c>
      <c r="L50" s="1305">
        <f>I50+34</f>
        <v>44538</v>
      </c>
      <c r="M50" s="1433"/>
    </row>
    <row r="51" spans="2:13" s="30" customFormat="1" ht="15.75" hidden="1" thickTop="1" thickBot="1">
      <c r="B51" s="296"/>
      <c r="C51" s="1310" t="s">
        <v>3350</v>
      </c>
      <c r="D51" s="1305" t="s">
        <v>4845</v>
      </c>
      <c r="E51" s="1305">
        <v>44493</v>
      </c>
      <c r="F51" s="1305">
        <f>E51+6</f>
        <v>44499</v>
      </c>
      <c r="G51" s="1312"/>
      <c r="H51" s="1306"/>
      <c r="I51" s="1307"/>
      <c r="J51" s="1307"/>
      <c r="K51" s="1307"/>
      <c r="L51" s="1307"/>
      <c r="M51" s="1433"/>
    </row>
    <row r="52" spans="2:13" s="30" customFormat="1" ht="15" hidden="1" thickTop="1">
      <c r="B52" s="296"/>
      <c r="C52" s="1475" t="s">
        <v>3350</v>
      </c>
      <c r="D52" s="1476" t="s">
        <v>4845</v>
      </c>
      <c r="E52" s="1476">
        <v>44493</v>
      </c>
      <c r="F52" s="1476">
        <f>E52+6</f>
        <v>44499</v>
      </c>
      <c r="G52" s="1310" t="s">
        <v>6140</v>
      </c>
      <c r="H52" s="1305" t="s">
        <v>6164</v>
      </c>
      <c r="I52" s="1305">
        <v>44518</v>
      </c>
      <c r="J52" s="1305">
        <f>I52+28</f>
        <v>44546</v>
      </c>
      <c r="K52" s="1305">
        <f>I52+30</f>
        <v>44548</v>
      </c>
      <c r="L52" s="1305">
        <f>I52+34</f>
        <v>44552</v>
      </c>
      <c r="M52" s="1433"/>
    </row>
    <row r="53" spans="2:13" s="30" customFormat="1" ht="15" hidden="1" thickTop="1">
      <c r="B53" s="296"/>
      <c r="C53" s="1469" t="s">
        <v>2380</v>
      </c>
      <c r="D53" s="1470" t="s">
        <v>4847</v>
      </c>
      <c r="E53" s="1470">
        <v>44504</v>
      </c>
      <c r="F53" s="1470" t="s">
        <v>2159</v>
      </c>
      <c r="G53" s="1315"/>
      <c r="H53" s="1316"/>
      <c r="I53" s="1314"/>
      <c r="J53" s="1314"/>
      <c r="K53" s="1314"/>
      <c r="L53" s="1314"/>
      <c r="M53" s="1433"/>
    </row>
    <row r="54" spans="2:13" s="30" customFormat="1" ht="15" hidden="1" thickBot="1">
      <c r="B54" s="296"/>
      <c r="C54" s="1477" t="s">
        <v>2412</v>
      </c>
      <c r="D54" s="1478" t="s">
        <v>4849</v>
      </c>
      <c r="E54" s="1478">
        <v>44512</v>
      </c>
      <c r="F54" s="1478">
        <f>E54+6</f>
        <v>44518</v>
      </c>
      <c r="G54" s="1529"/>
      <c r="H54" s="1306"/>
      <c r="I54" s="1307"/>
      <c r="J54" s="1307"/>
      <c r="K54" s="1307"/>
      <c r="L54" s="1307"/>
      <c r="M54" s="1433"/>
    </row>
    <row r="55" spans="2:13" s="30" customFormat="1" ht="14.25" hidden="1">
      <c r="B55" s="296"/>
      <c r="C55" s="1313"/>
      <c r="D55" s="1314"/>
      <c r="E55" s="1314"/>
      <c r="F55" s="1314"/>
      <c r="G55" s="1457" t="s">
        <v>5610</v>
      </c>
      <c r="H55" s="1314" t="s">
        <v>4843</v>
      </c>
      <c r="I55" s="1528">
        <v>44523</v>
      </c>
      <c r="J55" s="1528"/>
      <c r="K55" s="1528"/>
      <c r="L55" s="1528"/>
      <c r="M55" s="1432" t="s">
        <v>5610</v>
      </c>
    </row>
    <row r="56" spans="2:13" s="30" customFormat="1" ht="15" hidden="1" thickBot="1">
      <c r="B56" s="296"/>
      <c r="C56" s="1311"/>
      <c r="D56" s="1307"/>
      <c r="E56" s="1307"/>
      <c r="F56" s="1307"/>
      <c r="G56" s="1312"/>
      <c r="H56" s="1306"/>
      <c r="I56" s="1307"/>
      <c r="J56" s="1307"/>
      <c r="K56" s="1307"/>
      <c r="L56" s="1307"/>
      <c r="M56" s="1433"/>
    </row>
    <row r="57" spans="2:13" s="30" customFormat="1" ht="15" hidden="1" thickTop="1">
      <c r="B57" s="296"/>
      <c r="C57" s="1310" t="s">
        <v>2412</v>
      </c>
      <c r="D57" s="1305" t="s">
        <v>4849</v>
      </c>
      <c r="E57" s="1305">
        <v>44512</v>
      </c>
      <c r="F57" s="1305">
        <f>E57+10</f>
        <v>44522</v>
      </c>
      <c r="G57" s="1310" t="s">
        <v>6146</v>
      </c>
      <c r="H57" s="1535" t="s">
        <v>6165</v>
      </c>
      <c r="I57" s="1305">
        <v>44526</v>
      </c>
      <c r="J57" s="1305">
        <f>I57+31</f>
        <v>44557</v>
      </c>
      <c r="K57" s="1305">
        <f>I57+30</f>
        <v>44556</v>
      </c>
      <c r="L57" s="1305">
        <f>I57+34</f>
        <v>44560</v>
      </c>
      <c r="M57" s="1433"/>
    </row>
    <row r="58" spans="2:13" s="30" customFormat="1" ht="15" hidden="1" thickBot="1">
      <c r="B58" s="296"/>
      <c r="C58" s="1311"/>
      <c r="D58" s="1307"/>
      <c r="E58" s="1307"/>
      <c r="F58" s="1307"/>
      <c r="G58" s="1312"/>
      <c r="H58" s="1306"/>
      <c r="I58" s="1307"/>
      <c r="J58" s="1307"/>
      <c r="K58" s="1307"/>
      <c r="L58" s="1307"/>
      <c r="M58" s="1433"/>
    </row>
    <row r="59" spans="2:13" s="30" customFormat="1" ht="15" hidden="1" thickTop="1">
      <c r="B59" s="296"/>
      <c r="C59" s="1317" t="s">
        <v>1426</v>
      </c>
      <c r="D59" s="1305"/>
      <c r="E59" s="1305"/>
      <c r="F59" s="1305"/>
      <c r="G59" s="1310" t="s">
        <v>4990</v>
      </c>
      <c r="H59" s="1305" t="s">
        <v>4848</v>
      </c>
      <c r="I59" s="1305">
        <v>44532</v>
      </c>
      <c r="J59" s="1305">
        <f>I59+28</f>
        <v>44560</v>
      </c>
      <c r="K59" s="1305">
        <f>I59+30</f>
        <v>44562</v>
      </c>
      <c r="L59" s="1305">
        <f>I59+34</f>
        <v>44566</v>
      </c>
      <c r="M59" s="1433"/>
    </row>
    <row r="60" spans="2:13" s="30" customFormat="1" ht="15" hidden="1" thickBot="1">
      <c r="B60" s="296"/>
      <c r="C60" s="1537"/>
      <c r="D60" s="1307"/>
      <c r="E60" s="1307"/>
      <c r="F60" s="1307"/>
      <c r="G60" s="1312"/>
      <c r="H60" s="1306"/>
      <c r="I60" s="1307"/>
      <c r="J60" s="1307"/>
      <c r="K60" s="1307"/>
      <c r="L60" s="1307"/>
      <c r="M60" s="1433"/>
    </row>
    <row r="61" spans="2:13" s="30" customFormat="1" ht="15" hidden="1" thickTop="1">
      <c r="B61" s="296"/>
      <c r="C61" s="1317" t="s">
        <v>1426</v>
      </c>
      <c r="D61" s="1305" t="s">
        <v>6166</v>
      </c>
      <c r="E61" s="1305">
        <v>44523</v>
      </c>
      <c r="F61" s="1305">
        <v>44536</v>
      </c>
      <c r="G61" s="1310" t="s">
        <v>4697</v>
      </c>
      <c r="H61" s="1305" t="s">
        <v>5053</v>
      </c>
      <c r="I61" s="1305">
        <v>44541</v>
      </c>
      <c r="J61" s="1305">
        <f>I61+28</f>
        <v>44569</v>
      </c>
      <c r="K61" s="1305">
        <f>I61+30</f>
        <v>44571</v>
      </c>
      <c r="L61" s="1305">
        <f>I61+34</f>
        <v>44575</v>
      </c>
      <c r="M61" s="1433"/>
    </row>
    <row r="62" spans="2:13" s="30" customFormat="1" ht="15" hidden="1" thickBot="1">
      <c r="B62" s="296"/>
      <c r="C62" s="1311"/>
      <c r="D62" s="1307"/>
      <c r="E62" s="1307"/>
      <c r="F62" s="1307"/>
      <c r="G62" s="1312"/>
      <c r="H62" s="1306"/>
      <c r="I62" s="1307"/>
      <c r="J62" s="1307"/>
      <c r="K62" s="1307"/>
      <c r="L62" s="1307"/>
      <c r="M62" s="1433"/>
    </row>
    <row r="63" spans="2:13" s="30" customFormat="1" ht="15" hidden="1" thickTop="1">
      <c r="B63" s="296" t="s">
        <v>6167</v>
      </c>
      <c r="C63" s="1317" t="s">
        <v>1426</v>
      </c>
      <c r="D63" s="1305" t="s">
        <v>6168</v>
      </c>
      <c r="E63" s="1305">
        <v>44528</v>
      </c>
      <c r="F63" s="1305">
        <v>44542</v>
      </c>
      <c r="G63" s="1310" t="s">
        <v>4940</v>
      </c>
      <c r="H63" s="1305" t="s">
        <v>4850</v>
      </c>
      <c r="I63" s="1305">
        <v>44549</v>
      </c>
      <c r="J63" s="1305">
        <f>I63+28</f>
        <v>44577</v>
      </c>
      <c r="K63" s="1305">
        <f>I63+30</f>
        <v>44579</v>
      </c>
      <c r="L63" s="1305">
        <f>I63+34</f>
        <v>44583</v>
      </c>
      <c r="M63" s="1433"/>
    </row>
    <row r="65" spans="1:12" s="30" customFormat="1" ht="15" hidden="1" thickTop="1">
      <c r="A65" s="530"/>
      <c r="B65" s="296"/>
      <c r="C65" s="1310"/>
      <c r="D65" s="1305"/>
      <c r="E65" s="1305"/>
      <c r="F65" s="1305"/>
      <c r="G65" s="1310" t="s">
        <v>6127</v>
      </c>
      <c r="H65" s="1305" t="s">
        <v>6169</v>
      </c>
      <c r="I65" s="1305">
        <v>44555</v>
      </c>
      <c r="J65" s="1305">
        <f>I65+28</f>
        <v>44583</v>
      </c>
      <c r="K65" s="1305">
        <f>I65+30</f>
        <v>44585</v>
      </c>
      <c r="L65" s="1305">
        <f>I65+34</f>
        <v>44589</v>
      </c>
    </row>
    <row r="66" spans="1:12" s="30" customFormat="1" ht="15" hidden="1" thickBot="1">
      <c r="A66" s="530"/>
      <c r="B66" s="296"/>
      <c r="C66" s="1311"/>
      <c r="D66" s="1307"/>
      <c r="E66" s="1307"/>
      <c r="F66" s="1307"/>
      <c r="G66" s="1312"/>
      <c r="H66" s="1306"/>
      <c r="I66" s="1307"/>
      <c r="J66" s="1307"/>
      <c r="K66" s="1307"/>
      <c r="L66" s="1307"/>
    </row>
    <row r="67" spans="1:12" s="29" customFormat="1" ht="15" hidden="1">
      <c r="A67" s="977"/>
      <c r="B67" s="292"/>
      <c r="C67" s="26" t="s">
        <v>2215</v>
      </c>
      <c r="D67" s="30"/>
      <c r="E67" s="30"/>
      <c r="F67" s="54"/>
      <c r="G67" s="361"/>
      <c r="H67" s="361"/>
      <c r="I67" s="30"/>
      <c r="J67" s="30"/>
      <c r="K67" s="55"/>
      <c r="L67" s="55"/>
    </row>
    <row r="68" spans="1:12" s="29" customFormat="1" ht="15" hidden="1">
      <c r="A68" s="977"/>
      <c r="B68" s="292"/>
      <c r="C68" s="26"/>
      <c r="D68" s="30"/>
      <c r="E68" s="30"/>
      <c r="F68" s="54"/>
      <c r="G68" s="55"/>
      <c r="H68" s="55"/>
      <c r="I68" s="30"/>
      <c r="J68" s="30"/>
      <c r="K68" s="55"/>
      <c r="L68" s="55"/>
    </row>
    <row r="69" spans="1:12" s="29" customFormat="1" ht="15" hidden="1">
      <c r="A69" s="977"/>
      <c r="B69" s="292"/>
      <c r="C69" s="26"/>
      <c r="D69" s="30"/>
      <c r="E69" s="30"/>
      <c r="F69" s="54"/>
      <c r="G69" s="55"/>
      <c r="H69" s="55"/>
      <c r="I69" s="30"/>
      <c r="J69" s="30"/>
      <c r="K69" s="55"/>
      <c r="L69" s="55"/>
    </row>
    <row r="70" spans="1:12" s="29" customFormat="1" ht="33.75" hidden="1">
      <c r="A70" s="977"/>
      <c r="B70" s="292"/>
      <c r="C70" s="492" t="s">
        <v>6170</v>
      </c>
      <c r="D70" s="1326"/>
      <c r="E70" s="241" t="s">
        <v>1985</v>
      </c>
      <c r="F70" s="241" t="s">
        <v>6171</v>
      </c>
      <c r="G70" s="192" t="s">
        <v>6108</v>
      </c>
      <c r="H70" s="241" t="s">
        <v>1988</v>
      </c>
      <c r="I70" s="241" t="s">
        <v>6172</v>
      </c>
      <c r="J70" s="340" t="s">
        <v>264</v>
      </c>
      <c r="K70" s="55"/>
      <c r="L70" s="55"/>
    </row>
    <row r="71" spans="1:12" s="29" customFormat="1" ht="15.75" hidden="1" thickBot="1">
      <c r="A71" s="977"/>
      <c r="B71" s="292"/>
      <c r="C71" s="80"/>
      <c r="D71" s="1327"/>
      <c r="E71" s="1308"/>
      <c r="F71" s="1325" t="s">
        <v>6173</v>
      </c>
      <c r="G71" s="1309"/>
      <c r="H71" s="1309"/>
      <c r="I71" s="1328"/>
      <c r="J71" s="1328" t="s">
        <v>4961</v>
      </c>
      <c r="K71" s="55"/>
      <c r="L71" s="55"/>
    </row>
    <row r="72" spans="1:12" s="29" customFormat="1" ht="15.75" hidden="1" thickTop="1">
      <c r="A72" s="977"/>
      <c r="B72" s="292"/>
      <c r="C72" s="1635" t="s">
        <v>2234</v>
      </c>
      <c r="D72" s="1419" t="s">
        <v>2689</v>
      </c>
      <c r="E72" s="1419">
        <v>44571</v>
      </c>
      <c r="F72" s="1419">
        <f>E72+1</f>
        <v>44572</v>
      </c>
      <c r="G72" s="1632" t="s">
        <v>6136</v>
      </c>
      <c r="H72" s="1633" t="s">
        <v>6174</v>
      </c>
      <c r="I72" s="1633">
        <v>44575</v>
      </c>
      <c r="J72" s="1633">
        <f>I72+36</f>
        <v>44611</v>
      </c>
      <c r="K72" s="55"/>
      <c r="L72" s="55"/>
    </row>
    <row r="73" spans="1:12" s="29" customFormat="1" ht="15.75" hidden="1" thickBot="1">
      <c r="A73" s="977"/>
      <c r="B73" s="292"/>
      <c r="C73" s="1639" t="s">
        <v>6175</v>
      </c>
      <c r="D73" s="505"/>
      <c r="E73" s="505"/>
      <c r="F73" s="505"/>
      <c r="G73" s="1638" t="s">
        <v>6176</v>
      </c>
      <c r="H73" s="1306"/>
      <c r="I73" s="1307"/>
      <c r="J73" s="1307"/>
      <c r="K73" s="55"/>
      <c r="L73" s="55"/>
    </row>
    <row r="74" spans="1:12" s="29" customFormat="1" ht="15.75" hidden="1" thickTop="1">
      <c r="A74" s="977" t="s">
        <v>6177</v>
      </c>
      <c r="B74" s="292"/>
      <c r="C74" s="1656" t="s">
        <v>6178</v>
      </c>
      <c r="D74" s="866" t="s">
        <v>2693</v>
      </c>
      <c r="E74" s="866">
        <v>44579</v>
      </c>
      <c r="F74" s="867">
        <v>44580</v>
      </c>
      <c r="G74" s="1654" t="s">
        <v>6140</v>
      </c>
      <c r="H74" s="1633" t="s">
        <v>3997</v>
      </c>
      <c r="I74" s="1633">
        <v>44599</v>
      </c>
      <c r="J74" s="1633">
        <f>I74+36</f>
        <v>44635</v>
      </c>
      <c r="K74" s="1692" t="s">
        <v>6179</v>
      </c>
      <c r="L74" s="55"/>
    </row>
    <row r="75" spans="1:12" s="29" customFormat="1" ht="15.75" hidden="1" thickBot="1">
      <c r="A75" s="977"/>
      <c r="B75" s="292"/>
      <c r="C75" s="1637" t="s">
        <v>6180</v>
      </c>
      <c r="D75" s="1428" t="s">
        <v>6181</v>
      </c>
      <c r="E75" s="1428">
        <v>44597</v>
      </c>
      <c r="F75" s="1428">
        <f>E75+1</f>
        <v>44598</v>
      </c>
      <c r="G75" s="1655" t="s">
        <v>6182</v>
      </c>
      <c r="H75" s="1634"/>
      <c r="I75" s="1634"/>
      <c r="J75" s="1634"/>
      <c r="K75" s="55"/>
      <c r="L75" s="55"/>
    </row>
    <row r="76" spans="1:12" s="29" customFormat="1" ht="15.75" hidden="1" thickTop="1">
      <c r="A76" s="977" t="s">
        <v>6183</v>
      </c>
      <c r="B76" s="491"/>
      <c r="C76" s="1635" t="s">
        <v>6184</v>
      </c>
      <c r="D76" s="1419" t="s">
        <v>2696</v>
      </c>
      <c r="E76" s="1419">
        <v>44588</v>
      </c>
      <c r="F76" s="1419">
        <f>E76+1</f>
        <v>44589</v>
      </c>
      <c r="G76" s="1662" t="s">
        <v>4976</v>
      </c>
      <c r="H76" s="1663" t="s">
        <v>2480</v>
      </c>
      <c r="I76" s="1663" t="s">
        <v>2496</v>
      </c>
      <c r="J76" s="1661"/>
      <c r="K76" s="1691"/>
      <c r="L76" s="55"/>
    </row>
    <row r="77" spans="1:12" s="29" customFormat="1" ht="15.75" hidden="1" thickBot="1">
      <c r="A77" s="977"/>
      <c r="B77" s="292"/>
      <c r="C77" s="1638"/>
      <c r="D77" s="1424"/>
      <c r="E77" s="1424"/>
      <c r="F77" s="1424"/>
      <c r="G77" s="1638" t="s">
        <v>6185</v>
      </c>
      <c r="H77" s="1634"/>
      <c r="I77" s="1634"/>
      <c r="J77" s="1634"/>
      <c r="K77" s="1691"/>
      <c r="L77" s="55"/>
    </row>
    <row r="78" spans="1:12" s="29" customFormat="1" ht="15" hidden="1" thickTop="1">
      <c r="A78" s="977"/>
      <c r="B78" s="292"/>
      <c r="C78" s="1635" t="s">
        <v>6186</v>
      </c>
      <c r="D78" s="1419" t="s">
        <v>2708</v>
      </c>
      <c r="E78" s="1419">
        <v>44622</v>
      </c>
      <c r="F78" s="1419">
        <f>E78+1</f>
        <v>44623</v>
      </c>
      <c r="G78" s="1632" t="s">
        <v>4940</v>
      </c>
      <c r="H78" s="1633" t="s">
        <v>4005</v>
      </c>
      <c r="I78" s="1633">
        <v>44624</v>
      </c>
      <c r="J78" s="1633">
        <f>I78+36</f>
        <v>44660</v>
      </c>
      <c r="K78" s="1692" t="s">
        <v>6187</v>
      </c>
      <c r="L78" s="1628"/>
    </row>
    <row r="79" spans="1:12" s="29" customFormat="1" ht="15.75" hidden="1" thickBot="1">
      <c r="A79" s="977"/>
      <c r="B79" s="292"/>
      <c r="C79" s="1636"/>
      <c r="D79" s="1424"/>
      <c r="E79" s="1424"/>
      <c r="F79" s="1424"/>
      <c r="G79" s="1638" t="s">
        <v>6188</v>
      </c>
      <c r="H79" s="1634"/>
      <c r="I79" s="1634"/>
      <c r="J79" s="1634"/>
      <c r="K79" s="1691"/>
      <c r="L79" s="55"/>
    </row>
    <row r="80" spans="1:12" s="29" customFormat="1" ht="15.75" hidden="1" thickTop="1">
      <c r="A80" s="977" t="s">
        <v>6189</v>
      </c>
      <c r="B80" s="292"/>
      <c r="C80" s="1635" t="s">
        <v>6190</v>
      </c>
      <c r="D80" s="1419" t="s">
        <v>2712</v>
      </c>
      <c r="E80" s="1419">
        <v>44623</v>
      </c>
      <c r="F80" s="1419">
        <f>E80+1</f>
        <v>44624</v>
      </c>
      <c r="G80" s="1632" t="s">
        <v>6127</v>
      </c>
      <c r="H80" s="1633" t="s">
        <v>4007</v>
      </c>
      <c r="I80" s="1633">
        <v>44629</v>
      </c>
      <c r="J80" s="1633">
        <f>I80+36</f>
        <v>44665</v>
      </c>
      <c r="K80" s="1692" t="s">
        <v>5068</v>
      </c>
      <c r="L80" s="55"/>
    </row>
    <row r="81" spans="1:13" s="29" customFormat="1" ht="15.75" hidden="1" thickBot="1">
      <c r="A81" s="977"/>
      <c r="B81" s="292"/>
      <c r="C81" s="1636"/>
      <c r="D81" s="1424"/>
      <c r="E81" s="1424"/>
      <c r="F81" s="1424"/>
      <c r="G81" s="1638" t="s">
        <v>5670</v>
      </c>
      <c r="H81" s="1634"/>
      <c r="I81" s="1634"/>
      <c r="J81" s="1634"/>
      <c r="K81" s="1691"/>
      <c r="L81" s="55"/>
      <c r="M81" s="55"/>
    </row>
    <row r="82" spans="1:13" s="29" customFormat="1" ht="15.75" hidden="1" thickTop="1">
      <c r="A82" s="977" t="s">
        <v>2714</v>
      </c>
      <c r="B82" s="292"/>
      <c r="C82" s="1715" t="s">
        <v>6191</v>
      </c>
      <c r="D82" s="1716" t="s">
        <v>2715</v>
      </c>
      <c r="E82" s="1419">
        <v>44633</v>
      </c>
      <c r="F82" s="1419">
        <f>E82+1</f>
        <v>44634</v>
      </c>
      <c r="G82" s="1632" t="s">
        <v>6161</v>
      </c>
      <c r="H82" s="1633" t="s">
        <v>4009</v>
      </c>
      <c r="I82" s="1633">
        <v>44636</v>
      </c>
      <c r="J82" s="1633">
        <f>I82+36</f>
        <v>44672</v>
      </c>
      <c r="K82" s="1692" t="s">
        <v>6192</v>
      </c>
      <c r="L82" s="55"/>
      <c r="M82" s="55"/>
    </row>
    <row r="83" spans="1:13" s="29" customFormat="1" ht="15.75" hidden="1" thickBot="1">
      <c r="A83" s="977"/>
      <c r="B83" s="292"/>
      <c r="C83" s="1636"/>
      <c r="D83" s="1424"/>
      <c r="E83" s="1424"/>
      <c r="F83" s="1424"/>
      <c r="G83" s="1638" t="s">
        <v>5672</v>
      </c>
      <c r="H83" s="1634"/>
      <c r="I83" s="1634"/>
      <c r="J83" s="1634"/>
      <c r="K83" s="1691"/>
      <c r="L83" s="55"/>
      <c r="M83" s="55"/>
    </row>
    <row r="84" spans="1:13" s="29" customFormat="1" ht="15.75" hidden="1" thickTop="1">
      <c r="A84" s="977" t="s">
        <v>6193</v>
      </c>
      <c r="B84" s="292"/>
      <c r="C84" s="1635" t="s">
        <v>6194</v>
      </c>
      <c r="D84" s="1419" t="s">
        <v>2717</v>
      </c>
      <c r="E84" s="1419">
        <v>44638</v>
      </c>
      <c r="F84" s="1419">
        <f>E84+1</f>
        <v>44639</v>
      </c>
      <c r="G84" s="1632" t="s">
        <v>6130</v>
      </c>
      <c r="H84" s="1633" t="s">
        <v>6195</v>
      </c>
      <c r="I84" s="1661">
        <v>44643</v>
      </c>
      <c r="J84" s="1738" t="s">
        <v>6196</v>
      </c>
      <c r="K84" s="1692" t="s">
        <v>6197</v>
      </c>
      <c r="L84" s="55"/>
      <c r="M84" s="55"/>
    </row>
    <row r="85" spans="1:13" s="29" customFormat="1" ht="15.75" hidden="1" thickBot="1">
      <c r="A85" s="977"/>
      <c r="B85" s="292"/>
      <c r="C85" s="1636"/>
      <c r="D85" s="1424"/>
      <c r="E85" s="1424"/>
      <c r="F85" s="1424"/>
      <c r="G85" s="1638" t="s">
        <v>5674</v>
      </c>
      <c r="H85" s="1634"/>
      <c r="I85" s="1634"/>
      <c r="J85" s="1634"/>
      <c r="K85" s="1691"/>
      <c r="L85" s="55"/>
      <c r="M85" s="55"/>
    </row>
    <row r="86" spans="1:13" s="29" customFormat="1" ht="15.75" hidden="1" thickTop="1">
      <c r="A86" s="977"/>
      <c r="B86" s="292"/>
      <c r="C86" s="1635"/>
      <c r="D86" s="1419"/>
      <c r="E86" s="1419"/>
      <c r="F86" s="1419"/>
      <c r="G86" s="1737" t="s">
        <v>5681</v>
      </c>
      <c r="H86" s="1633" t="s">
        <v>5189</v>
      </c>
      <c r="I86" s="1661">
        <v>44650</v>
      </c>
      <c r="J86" s="1661"/>
      <c r="K86" s="1692" t="s">
        <v>4859</v>
      </c>
      <c r="L86" s="55"/>
      <c r="M86" s="55"/>
    </row>
    <row r="87" spans="1:13" s="29" customFormat="1" ht="15.75" hidden="1" thickBot="1">
      <c r="A87" s="977"/>
      <c r="B87" s="292"/>
      <c r="C87" s="1636"/>
      <c r="D87" s="1424"/>
      <c r="E87" s="1424"/>
      <c r="F87" s="1424"/>
      <c r="G87" s="1638" t="s">
        <v>5676</v>
      </c>
      <c r="H87" s="1634"/>
      <c r="I87" s="1634"/>
      <c r="J87" s="1634"/>
      <c r="K87" s="1691"/>
      <c r="L87" s="55"/>
      <c r="M87" s="55"/>
    </row>
    <row r="88" spans="1:13" s="29" customFormat="1" ht="15.75" hidden="1" thickTop="1">
      <c r="A88" s="977"/>
      <c r="B88" s="292"/>
      <c r="C88" s="1735"/>
      <c r="D88" s="1471"/>
      <c r="E88" s="1471"/>
      <c r="F88" s="1471"/>
      <c r="G88" s="1632" t="s">
        <v>5099</v>
      </c>
      <c r="H88" s="1633" t="s">
        <v>5189</v>
      </c>
      <c r="I88" s="1738" t="s">
        <v>2496</v>
      </c>
      <c r="J88" s="1738" t="s">
        <v>6196</v>
      </c>
      <c r="K88" s="1691"/>
      <c r="L88" s="55"/>
      <c r="M88" s="55"/>
    </row>
    <row r="89" spans="1:13" s="29" customFormat="1" ht="15.75" hidden="1" thickBot="1">
      <c r="A89" s="977"/>
      <c r="B89" s="292"/>
      <c r="C89" s="1735"/>
      <c r="D89" s="1471"/>
      <c r="E89" s="1471"/>
      <c r="F89" s="1471"/>
      <c r="G89" s="1638" t="s">
        <v>5678</v>
      </c>
      <c r="H89" s="1736"/>
      <c r="I89" s="1736"/>
      <c r="J89" s="1736"/>
      <c r="K89" s="1691"/>
      <c r="L89" s="55"/>
      <c r="M89" s="55"/>
    </row>
    <row r="90" spans="1:13" s="29" customFormat="1" ht="15.75" hidden="1" thickTop="1">
      <c r="A90" s="977" t="s">
        <v>6198</v>
      </c>
      <c r="B90" s="292"/>
      <c r="C90" s="1727" t="s">
        <v>6199</v>
      </c>
      <c r="D90" s="1521" t="s">
        <v>2719</v>
      </c>
      <c r="E90" s="1521">
        <v>44645</v>
      </c>
      <c r="F90" s="1521">
        <f>E90+1</f>
        <v>44646</v>
      </c>
      <c r="G90" s="1632" t="s">
        <v>6136</v>
      </c>
      <c r="H90" s="1633" t="s">
        <v>6195</v>
      </c>
      <c r="I90" s="1633">
        <v>44663</v>
      </c>
      <c r="J90" s="1633">
        <f>I90+36</f>
        <v>44699</v>
      </c>
      <c r="K90" s="1692" t="s">
        <v>6200</v>
      </c>
      <c r="L90" s="55"/>
      <c r="M90" s="55"/>
    </row>
    <row r="91" spans="1:13" s="29" customFormat="1" ht="15.75" hidden="1" thickBot="1">
      <c r="A91" s="977" t="s">
        <v>6201</v>
      </c>
      <c r="B91" s="292"/>
      <c r="C91" s="1637" t="s">
        <v>6202</v>
      </c>
      <c r="D91" s="1428" t="s">
        <v>2721</v>
      </c>
      <c r="E91" s="1428">
        <v>44653</v>
      </c>
      <c r="F91" s="1428">
        <f>E91+1</f>
        <v>44654</v>
      </c>
      <c r="G91" s="1638" t="s">
        <v>5680</v>
      </c>
      <c r="H91" s="1634"/>
      <c r="I91" s="1634"/>
      <c r="J91" s="1634"/>
      <c r="K91" s="1692"/>
      <c r="L91" s="55"/>
      <c r="M91" s="55"/>
    </row>
    <row r="92" spans="1:13" s="29" customFormat="1" ht="15.75" hidden="1" thickTop="1">
      <c r="A92" s="977"/>
      <c r="B92" s="292"/>
      <c r="C92" s="211"/>
      <c r="D92" s="228"/>
      <c r="E92" s="228"/>
      <c r="F92" s="228"/>
      <c r="G92" s="1680"/>
      <c r="H92" s="1631"/>
      <c r="I92" s="1631"/>
      <c r="J92" s="1631"/>
      <c r="K92" s="1692"/>
      <c r="L92" s="55"/>
      <c r="M92" s="55"/>
    </row>
    <row r="93" spans="1:13" s="29" customFormat="1" ht="15" hidden="1">
      <c r="A93" s="977"/>
      <c r="B93" s="292"/>
      <c r="C93" s="211"/>
      <c r="D93" s="228"/>
      <c r="E93" s="228"/>
      <c r="F93" s="228"/>
      <c r="G93" s="1680"/>
      <c r="H93" s="1631"/>
      <c r="I93" s="1631"/>
      <c r="J93" s="1631"/>
      <c r="K93" s="1692"/>
      <c r="L93" s="55"/>
      <c r="M93" s="55"/>
    </row>
    <row r="94" spans="1:13" s="29" customFormat="1" ht="22.5">
      <c r="A94" s="977"/>
      <c r="B94" s="292"/>
      <c r="C94" s="492" t="s">
        <v>6203</v>
      </c>
      <c r="D94" s="1326"/>
      <c r="E94" s="340" t="s">
        <v>1985</v>
      </c>
      <c r="F94" s="1796" t="s">
        <v>6171</v>
      </c>
      <c r="G94" s="1799" t="s">
        <v>6204</v>
      </c>
      <c r="H94" s="192" t="s">
        <v>6108</v>
      </c>
      <c r="I94" s="241" t="s">
        <v>1988</v>
      </c>
      <c r="J94" s="1783" t="s">
        <v>6171</v>
      </c>
      <c r="K94" s="1809" t="s">
        <v>6205</v>
      </c>
      <c r="L94" s="340" t="s">
        <v>264</v>
      </c>
      <c r="M94" s="1692"/>
    </row>
    <row r="95" spans="1:13" s="29" customFormat="1" ht="15" thickBot="1">
      <c r="A95" s="977"/>
      <c r="B95" s="292"/>
      <c r="C95" s="1741" t="s">
        <v>6206</v>
      </c>
      <c r="D95" s="1327"/>
      <c r="E95" s="1797"/>
      <c r="F95" s="1798"/>
      <c r="G95" s="1800"/>
      <c r="H95" s="1309"/>
      <c r="I95" s="1309"/>
      <c r="J95" s="1784"/>
      <c r="K95" s="1810"/>
      <c r="L95" s="1328" t="s">
        <v>4961</v>
      </c>
      <c r="M95" s="1692"/>
    </row>
    <row r="96" spans="1:13" s="29" customFormat="1" ht="15" hidden="1" thickTop="1">
      <c r="A96" s="977" t="s">
        <v>6207</v>
      </c>
      <c r="B96" s="292"/>
      <c r="C96" s="1635" t="s">
        <v>6208</v>
      </c>
      <c r="D96" s="1419" t="s">
        <v>6209</v>
      </c>
      <c r="E96" s="1419">
        <v>44676</v>
      </c>
      <c r="F96" s="1790" t="s">
        <v>1970</v>
      </c>
      <c r="G96" s="1801">
        <f>E96+7</f>
        <v>44683</v>
      </c>
      <c r="H96" s="1632" t="s">
        <v>6210</v>
      </c>
      <c r="I96" s="1633" t="s">
        <v>5058</v>
      </c>
      <c r="J96" s="1661">
        <v>44679</v>
      </c>
      <c r="K96" s="1811">
        <v>44679</v>
      </c>
      <c r="L96" s="1738" t="s">
        <v>6196</v>
      </c>
      <c r="M96" s="1692" t="s">
        <v>6211</v>
      </c>
    </row>
    <row r="97" spans="1:13" s="29" customFormat="1" ht="15" hidden="1" thickBot="1">
      <c r="A97" s="977"/>
      <c r="B97" s="292"/>
      <c r="C97" s="1217"/>
      <c r="D97" s="507"/>
      <c r="E97" s="507"/>
      <c r="F97" s="1791"/>
      <c r="G97" s="1802"/>
      <c r="H97" s="1639" t="s">
        <v>5683</v>
      </c>
      <c r="I97" s="1736"/>
      <c r="J97" s="1786"/>
      <c r="K97" s="1812"/>
      <c r="L97" s="1736"/>
      <c r="M97" s="1692"/>
    </row>
    <row r="98" spans="1:13" s="29" customFormat="1" ht="15" hidden="1" thickTop="1">
      <c r="A98" s="977" t="s">
        <v>6212</v>
      </c>
      <c r="B98" s="292"/>
      <c r="C98" s="1635" t="s">
        <v>6213</v>
      </c>
      <c r="D98" s="1419" t="s">
        <v>6214</v>
      </c>
      <c r="E98" s="1419">
        <v>44673</v>
      </c>
      <c r="F98" s="1790" t="s">
        <v>1970</v>
      </c>
      <c r="G98" s="1801">
        <f>E98+7</f>
        <v>44680</v>
      </c>
      <c r="H98" s="1632" t="s">
        <v>6215</v>
      </c>
      <c r="I98" s="1633" t="s">
        <v>6216</v>
      </c>
      <c r="J98" s="1661">
        <v>44686</v>
      </c>
      <c r="K98" s="1811">
        <v>44686</v>
      </c>
      <c r="L98" s="1738" t="s">
        <v>6196</v>
      </c>
      <c r="M98" s="1692" t="s">
        <v>6216</v>
      </c>
    </row>
    <row r="99" spans="1:13" s="29" customFormat="1" ht="15" hidden="1" thickBot="1">
      <c r="A99" s="977"/>
      <c r="B99" s="292"/>
      <c r="C99" s="1217"/>
      <c r="D99" s="507"/>
      <c r="E99" s="507"/>
      <c r="F99" s="1792"/>
      <c r="G99" s="1803"/>
      <c r="H99" s="1639" t="s">
        <v>5685</v>
      </c>
      <c r="I99" s="1736"/>
      <c r="J99" s="1786"/>
      <c r="K99" s="1812"/>
      <c r="L99" s="1736"/>
      <c r="M99" s="1692"/>
    </row>
    <row r="100" spans="1:13" s="29" customFormat="1" ht="15" hidden="1" thickTop="1">
      <c r="A100" s="977"/>
      <c r="B100" s="292"/>
      <c r="C100" s="1399"/>
      <c r="D100" s="505"/>
      <c r="E100" s="505"/>
      <c r="F100" s="1793"/>
      <c r="G100" s="1805"/>
      <c r="H100" s="1737" t="s">
        <v>2151</v>
      </c>
      <c r="I100" s="1633"/>
      <c r="J100" s="1661"/>
      <c r="K100" s="1816" t="s">
        <v>1970</v>
      </c>
      <c r="L100" s="1661"/>
      <c r="M100" s="1692"/>
    </row>
    <row r="101" spans="1:13" s="29" customFormat="1" ht="15" hidden="1" thickBot="1">
      <c r="A101" s="977"/>
      <c r="B101" s="292"/>
      <c r="C101" s="1399"/>
      <c r="D101" s="505"/>
      <c r="E101" s="505"/>
      <c r="F101" s="1793"/>
      <c r="G101" s="1805"/>
      <c r="H101" s="1639" t="s">
        <v>5688</v>
      </c>
      <c r="I101" s="1736"/>
      <c r="J101" s="1786"/>
      <c r="K101" s="1812"/>
      <c r="L101" s="1736"/>
      <c r="M101" s="1692"/>
    </row>
    <row r="102" spans="1:13" s="29" customFormat="1" ht="15" hidden="1" thickTop="1">
      <c r="A102" s="977" t="s">
        <v>6217</v>
      </c>
      <c r="B102" s="292"/>
      <c r="C102" s="1740" t="s">
        <v>6218</v>
      </c>
      <c r="D102" s="1419" t="s">
        <v>2734</v>
      </c>
      <c r="E102" s="1419">
        <v>44687</v>
      </c>
      <c r="F102" s="1794">
        <v>44688</v>
      </c>
      <c r="G102" s="1804"/>
      <c r="H102" s="1632" t="s">
        <v>6219</v>
      </c>
      <c r="I102" s="1633" t="s">
        <v>6220</v>
      </c>
      <c r="J102" s="1785">
        <v>44693</v>
      </c>
      <c r="K102" s="1813" t="s">
        <v>1970</v>
      </c>
      <c r="L102" s="1633">
        <v>44728</v>
      </c>
      <c r="M102" s="1692" t="s">
        <v>5121</v>
      </c>
    </row>
    <row r="103" spans="1:13" s="29" customFormat="1" ht="15" hidden="1" thickBot="1">
      <c r="A103" s="977"/>
      <c r="B103" s="292"/>
      <c r="C103" s="1217"/>
      <c r="D103" s="507"/>
      <c r="E103" s="507"/>
      <c r="F103" s="1792"/>
      <c r="G103" s="1803"/>
      <c r="H103" s="1639" t="s">
        <v>5690</v>
      </c>
      <c r="I103" s="1736"/>
      <c r="J103" s="1786"/>
      <c r="K103" s="1812"/>
      <c r="L103" s="1736"/>
      <c r="M103" s="1692"/>
    </row>
    <row r="104" spans="1:13" s="29" customFormat="1" ht="15" hidden="1" thickTop="1">
      <c r="A104" s="977" t="s">
        <v>6221</v>
      </c>
      <c r="B104" s="292"/>
      <c r="C104" s="1635" t="s">
        <v>6222</v>
      </c>
      <c r="D104" s="1419" t="s">
        <v>6223</v>
      </c>
      <c r="E104" s="1419">
        <v>44693</v>
      </c>
      <c r="F104" s="1790" t="s">
        <v>1970</v>
      </c>
      <c r="G104" s="1801">
        <f>E104+7</f>
        <v>44700</v>
      </c>
      <c r="H104" s="1632" t="s">
        <v>6224</v>
      </c>
      <c r="I104" s="1633" t="s">
        <v>5108</v>
      </c>
      <c r="J104" s="1787" t="s">
        <v>1970</v>
      </c>
      <c r="K104" s="1811">
        <v>44708</v>
      </c>
      <c r="L104" s="1633">
        <v>44736</v>
      </c>
      <c r="M104" s="1692"/>
    </row>
    <row r="105" spans="1:13" s="29" customFormat="1" ht="15" hidden="1" thickBot="1">
      <c r="A105" s="977"/>
      <c r="B105" s="292"/>
      <c r="C105" s="1399"/>
      <c r="D105" s="505"/>
      <c r="E105" s="505"/>
      <c r="F105" s="1793"/>
      <c r="G105" s="1805"/>
      <c r="H105" s="1639" t="s">
        <v>5692</v>
      </c>
      <c r="I105" s="1736"/>
      <c r="J105" s="1786"/>
      <c r="K105" s="1812"/>
      <c r="L105" s="1736"/>
      <c r="M105" s="1692"/>
    </row>
    <row r="106" spans="1:13" s="29" customFormat="1" ht="15" hidden="1" thickTop="1">
      <c r="A106" s="977" t="s">
        <v>6225</v>
      </c>
      <c r="B106" s="292"/>
      <c r="C106" s="1740" t="s">
        <v>6226</v>
      </c>
      <c r="D106" s="1419" t="s">
        <v>2223</v>
      </c>
      <c r="E106" s="1419">
        <v>44712</v>
      </c>
      <c r="F106" s="1794">
        <f>E106+1</f>
        <v>44713</v>
      </c>
      <c r="G106" s="1806" t="s">
        <v>1970</v>
      </c>
      <c r="H106" s="1632" t="s">
        <v>6130</v>
      </c>
      <c r="I106" s="1633" t="s">
        <v>6227</v>
      </c>
      <c r="J106" s="1785">
        <v>44714</v>
      </c>
      <c r="K106" s="1813" t="s">
        <v>1970</v>
      </c>
      <c r="L106" s="1633">
        <v>44746</v>
      </c>
      <c r="M106" s="1692" t="s">
        <v>4971</v>
      </c>
    </row>
    <row r="107" spans="1:13" s="29" customFormat="1" ht="15" hidden="1" thickBot="1">
      <c r="A107" s="977"/>
      <c r="B107" s="292"/>
      <c r="C107" s="1217"/>
      <c r="D107" s="507"/>
      <c r="E107" s="507"/>
      <c r="F107" s="1795"/>
      <c r="G107" s="1807"/>
      <c r="H107" s="1639" t="s">
        <v>5695</v>
      </c>
      <c r="I107" s="1306"/>
      <c r="J107" s="1788"/>
      <c r="K107" s="1814"/>
      <c r="L107" s="1634"/>
      <c r="M107" s="1692"/>
    </row>
    <row r="108" spans="1:13" s="29" customFormat="1" ht="15" hidden="1" thickTop="1">
      <c r="A108" s="977"/>
      <c r="B108" s="292"/>
      <c r="C108" s="1740" t="s">
        <v>6228</v>
      </c>
      <c r="D108" s="1419" t="s">
        <v>6229</v>
      </c>
      <c r="E108" s="1419">
        <v>44716</v>
      </c>
      <c r="F108" s="1790" t="s">
        <v>1970</v>
      </c>
      <c r="G108" s="1801">
        <f>E108+7</f>
        <v>44723</v>
      </c>
      <c r="H108" s="1632" t="s">
        <v>6230</v>
      </c>
      <c r="I108" s="1633" t="s">
        <v>5019</v>
      </c>
      <c r="J108" s="1787" t="s">
        <v>1970</v>
      </c>
      <c r="K108" s="1811">
        <v>44724</v>
      </c>
      <c r="L108" s="1633">
        <v>44751</v>
      </c>
      <c r="M108" s="1692" t="s">
        <v>5019</v>
      </c>
    </row>
    <row r="109" spans="1:13" s="29" customFormat="1" ht="15" hidden="1" thickBot="1">
      <c r="A109" s="977"/>
      <c r="B109" s="292"/>
      <c r="C109" s="1217"/>
      <c r="D109" s="507"/>
      <c r="E109" s="507"/>
      <c r="F109" s="1795"/>
      <c r="G109" s="1808"/>
      <c r="H109" s="1639" t="s">
        <v>5697</v>
      </c>
      <c r="I109" s="1306"/>
      <c r="J109" s="1788"/>
      <c r="K109" s="1814"/>
      <c r="L109" s="1307"/>
      <c r="M109" s="1692"/>
    </row>
    <row r="110" spans="1:13" s="29" customFormat="1" ht="15" hidden="1" thickTop="1">
      <c r="A110" s="977" t="s">
        <v>6201</v>
      </c>
      <c r="B110" s="292"/>
      <c r="C110" s="1740"/>
      <c r="D110" s="1419"/>
      <c r="E110" s="1419"/>
      <c r="F110" s="1794"/>
      <c r="G110" s="1806" t="s">
        <v>1970</v>
      </c>
      <c r="H110" s="1632" t="s">
        <v>5099</v>
      </c>
      <c r="I110" s="1633" t="s">
        <v>6231</v>
      </c>
      <c r="J110" s="1785">
        <v>44726</v>
      </c>
      <c r="K110" s="1813" t="s">
        <v>1970</v>
      </c>
      <c r="L110" s="1633">
        <v>44758</v>
      </c>
      <c r="M110" s="1692" t="s">
        <v>5006</v>
      </c>
    </row>
    <row r="111" spans="1:13" s="29" customFormat="1" ht="15.75" hidden="1" thickBot="1">
      <c r="A111" s="977"/>
      <c r="B111" s="292"/>
      <c r="C111" s="1217"/>
      <c r="D111" s="507"/>
      <c r="E111" s="507"/>
      <c r="F111" s="1792"/>
      <c r="G111" s="1803"/>
      <c r="H111" s="1639" t="s">
        <v>5699</v>
      </c>
      <c r="I111" s="1634"/>
      <c r="J111" s="1789"/>
      <c r="K111" s="1815"/>
      <c r="L111" s="1634"/>
      <c r="M111" s="55"/>
    </row>
    <row r="112" spans="1:13" s="29" customFormat="1" ht="15" hidden="1" thickTop="1">
      <c r="A112" s="977" t="s">
        <v>6232</v>
      </c>
      <c r="B112" s="292"/>
      <c r="C112" s="1845" t="s">
        <v>6233</v>
      </c>
      <c r="D112" s="1760" t="s">
        <v>2232</v>
      </c>
      <c r="E112" s="1760">
        <v>44725</v>
      </c>
      <c r="F112" s="1846" t="s">
        <v>2159</v>
      </c>
      <c r="G112" s="1806" t="s">
        <v>1970</v>
      </c>
      <c r="H112" s="1632" t="s">
        <v>6136</v>
      </c>
      <c r="I112" s="1633" t="s">
        <v>4971</v>
      </c>
      <c r="J112" s="1785">
        <v>44737</v>
      </c>
      <c r="K112" s="1813" t="s">
        <v>1970</v>
      </c>
      <c r="L112" s="1633">
        <v>44770</v>
      </c>
      <c r="M112" s="1692" t="s">
        <v>4971</v>
      </c>
    </row>
    <row r="113" spans="1:13" s="29" customFormat="1" ht="15.75" hidden="1" thickBot="1">
      <c r="A113" s="977"/>
      <c r="B113" s="292"/>
      <c r="C113" s="1217" t="s">
        <v>6234</v>
      </c>
      <c r="D113" s="1424" t="s">
        <v>2235</v>
      </c>
      <c r="E113" s="1424">
        <v>44730</v>
      </c>
      <c r="F113" s="1792">
        <v>44731</v>
      </c>
      <c r="G113" s="1803"/>
      <c r="H113" s="1639" t="s">
        <v>5702</v>
      </c>
      <c r="I113" s="1634"/>
      <c r="J113" s="1789"/>
      <c r="K113" s="1815"/>
      <c r="L113" s="1634"/>
      <c r="M113" s="55"/>
    </row>
    <row r="114" spans="1:13" s="29" customFormat="1" ht="15" hidden="1" thickTop="1">
      <c r="A114" s="977"/>
      <c r="B114" s="292"/>
      <c r="C114" s="1740" t="s">
        <v>6235</v>
      </c>
      <c r="D114" s="1419" t="s">
        <v>6236</v>
      </c>
      <c r="E114" s="1419">
        <v>44732</v>
      </c>
      <c r="F114" s="1790" t="s">
        <v>1970</v>
      </c>
      <c r="G114" s="1801">
        <v>44737</v>
      </c>
      <c r="H114" s="1632" t="s">
        <v>6237</v>
      </c>
      <c r="I114" s="1633" t="s">
        <v>5071</v>
      </c>
      <c r="J114" s="1787" t="s">
        <v>1970</v>
      </c>
      <c r="K114" s="1811">
        <v>44739</v>
      </c>
      <c r="L114" s="1633">
        <v>44767</v>
      </c>
      <c r="M114" s="1692" t="s">
        <v>5071</v>
      </c>
    </row>
    <row r="115" spans="1:13" s="29" customFormat="1" ht="15" hidden="1" thickBot="1">
      <c r="A115" s="977"/>
      <c r="B115" s="292"/>
      <c r="C115" s="1217"/>
      <c r="D115" s="507"/>
      <c r="E115" s="507"/>
      <c r="F115" s="1795"/>
      <c r="G115" s="1808"/>
      <c r="H115" s="1639" t="s">
        <v>5705</v>
      </c>
      <c r="I115" s="1306"/>
      <c r="J115" s="1788"/>
      <c r="K115" s="1814"/>
      <c r="L115" s="1307"/>
      <c r="M115" s="1692"/>
    </row>
    <row r="116" spans="1:13" s="29" customFormat="1" ht="15" hidden="1" thickTop="1">
      <c r="A116" s="977"/>
      <c r="B116" s="292"/>
      <c r="C116" s="1740" t="s">
        <v>6238</v>
      </c>
      <c r="D116" s="1419" t="s">
        <v>6239</v>
      </c>
      <c r="E116" s="1419">
        <v>44735</v>
      </c>
      <c r="F116" s="1790" t="s">
        <v>1970</v>
      </c>
      <c r="G116" s="1801">
        <f>E116+7</f>
        <v>44742</v>
      </c>
      <c r="H116" s="1632" t="s">
        <v>5288</v>
      </c>
      <c r="I116" s="1633" t="s">
        <v>5028</v>
      </c>
      <c r="J116" s="1787" t="s">
        <v>1970</v>
      </c>
      <c r="K116" s="1811">
        <v>44749</v>
      </c>
      <c r="L116" s="1633">
        <v>44777</v>
      </c>
      <c r="M116" s="1692" t="s">
        <v>5058</v>
      </c>
    </row>
    <row r="117" spans="1:13" s="29" customFormat="1" ht="15" hidden="1" thickBot="1">
      <c r="A117" s="977"/>
      <c r="B117" s="292"/>
      <c r="C117" s="1217"/>
      <c r="D117" s="507"/>
      <c r="E117" s="507"/>
      <c r="F117" s="1795"/>
      <c r="G117" s="1808"/>
      <c r="H117" s="1638" t="s">
        <v>5707</v>
      </c>
      <c r="I117" s="1306"/>
      <c r="J117" s="1788"/>
      <c r="K117" s="1814"/>
      <c r="L117" s="1307"/>
      <c r="M117" s="1692"/>
    </row>
    <row r="118" spans="1:13" s="29" customFormat="1" ht="15" hidden="1" thickTop="1">
      <c r="A118" s="977" t="s">
        <v>6240</v>
      </c>
      <c r="B118" s="292"/>
      <c r="C118" s="1740" t="s">
        <v>6241</v>
      </c>
      <c r="D118" s="1419" t="s">
        <v>5875</v>
      </c>
      <c r="E118" s="1419">
        <v>44744</v>
      </c>
      <c r="F118" s="1790" t="s">
        <v>1970</v>
      </c>
      <c r="G118" s="1801">
        <f>E118+5</f>
        <v>44749</v>
      </c>
      <c r="H118" s="1632" t="s">
        <v>5114</v>
      </c>
      <c r="I118" s="1633" t="s">
        <v>5189</v>
      </c>
      <c r="J118" s="1787" t="s">
        <v>1970</v>
      </c>
      <c r="K118" s="1811">
        <v>44756</v>
      </c>
      <c r="L118" s="1633">
        <v>44784</v>
      </c>
      <c r="M118" s="1692" t="s">
        <v>5071</v>
      </c>
    </row>
    <row r="119" spans="1:13" s="29" customFormat="1" ht="15" hidden="1" thickBot="1">
      <c r="A119" s="977"/>
      <c r="B119" s="292"/>
      <c r="C119" s="1217"/>
      <c r="D119" s="507"/>
      <c r="E119" s="507"/>
      <c r="F119" s="1792"/>
      <c r="G119" s="1803"/>
      <c r="H119" s="1638" t="s">
        <v>5710</v>
      </c>
      <c r="I119" s="1306"/>
      <c r="J119" s="1789"/>
      <c r="K119" s="1815"/>
      <c r="L119" s="1307"/>
      <c r="M119" s="1692"/>
    </row>
    <row r="120" spans="1:13" s="29" customFormat="1" ht="15" hidden="1" thickTop="1">
      <c r="A120" s="977" t="s">
        <v>6242</v>
      </c>
      <c r="B120" s="292"/>
      <c r="C120" s="1740" t="s">
        <v>6243</v>
      </c>
      <c r="D120" s="1419" t="s">
        <v>2246</v>
      </c>
      <c r="E120" s="1419">
        <v>44755</v>
      </c>
      <c r="F120" s="1794">
        <v>44756</v>
      </c>
      <c r="G120" s="1806" t="s">
        <v>1970</v>
      </c>
      <c r="H120" s="1632" t="s">
        <v>6215</v>
      </c>
      <c r="I120" s="1633" t="s">
        <v>6244</v>
      </c>
      <c r="J120" s="1785">
        <v>44756</v>
      </c>
      <c r="K120" s="1813" t="s">
        <v>1970</v>
      </c>
      <c r="L120" s="1633">
        <v>44791</v>
      </c>
      <c r="M120" s="1692" t="s">
        <v>6244</v>
      </c>
    </row>
    <row r="121" spans="1:13" s="29" customFormat="1" ht="15" hidden="1" thickBot="1">
      <c r="A121" s="977"/>
      <c r="B121" s="292"/>
      <c r="C121" s="1217"/>
      <c r="D121" s="507"/>
      <c r="E121" s="507"/>
      <c r="F121" s="1792"/>
      <c r="G121" s="1803"/>
      <c r="H121" s="1638" t="s">
        <v>5713</v>
      </c>
      <c r="I121" s="1306"/>
      <c r="J121" s="1789"/>
      <c r="K121" s="1815"/>
      <c r="L121" s="1307"/>
      <c r="M121" s="1692"/>
    </row>
    <row r="122" spans="1:13" s="29" customFormat="1" ht="15" hidden="1" thickTop="1">
      <c r="A122" s="977" t="s">
        <v>6245</v>
      </c>
      <c r="B122" s="292"/>
      <c r="C122" s="1740" t="s">
        <v>6246</v>
      </c>
      <c r="D122" s="1419" t="s">
        <v>2250</v>
      </c>
      <c r="E122" s="1419">
        <v>44760</v>
      </c>
      <c r="F122" s="1794">
        <v>44761</v>
      </c>
      <c r="G122" s="1806" t="s">
        <v>1970</v>
      </c>
      <c r="H122" s="1632" t="s">
        <v>6219</v>
      </c>
      <c r="I122" s="1633" t="s">
        <v>5199</v>
      </c>
      <c r="J122" s="1785">
        <v>44764</v>
      </c>
      <c r="K122" s="1813" t="s">
        <v>1970</v>
      </c>
      <c r="L122" s="1633">
        <v>44798</v>
      </c>
      <c r="M122" s="1839" t="s">
        <v>5189</v>
      </c>
    </row>
    <row r="123" spans="1:13" s="29" customFormat="1" ht="15" hidden="1" thickBot="1">
      <c r="A123" s="977"/>
      <c r="B123" s="292"/>
      <c r="C123" s="1217"/>
      <c r="D123" s="507"/>
      <c r="E123" s="507"/>
      <c r="F123" s="1792"/>
      <c r="G123" s="1803"/>
      <c r="H123" s="1638" t="s">
        <v>5716</v>
      </c>
      <c r="I123" s="1306"/>
      <c r="J123" s="1789"/>
      <c r="K123" s="1815"/>
      <c r="L123" s="1307"/>
      <c r="M123" s="1692"/>
    </row>
    <row r="124" spans="1:13" s="29" customFormat="1" ht="15" hidden="1" thickTop="1">
      <c r="A124" s="977" t="s">
        <v>6247</v>
      </c>
      <c r="B124" s="292"/>
      <c r="C124" s="1740" t="s">
        <v>6248</v>
      </c>
      <c r="D124" s="1419" t="s">
        <v>2254</v>
      </c>
      <c r="E124" s="1419">
        <v>44764</v>
      </c>
      <c r="F124" s="1794">
        <f>E124+1</f>
        <v>44765</v>
      </c>
      <c r="G124" s="1806" t="s">
        <v>1970</v>
      </c>
      <c r="H124" s="1737" t="s">
        <v>2151</v>
      </c>
      <c r="I124" s="1633" t="s">
        <v>5071</v>
      </c>
      <c r="J124" s="1661">
        <v>44769</v>
      </c>
      <c r="K124" s="1816"/>
      <c r="L124" s="1661">
        <v>44805</v>
      </c>
      <c r="M124" s="1839" t="s">
        <v>5199</v>
      </c>
    </row>
    <row r="125" spans="1:13" s="29" customFormat="1" ht="15" hidden="1" thickBot="1">
      <c r="A125" s="977"/>
      <c r="B125" s="292"/>
      <c r="C125" s="1217"/>
      <c r="D125" s="507"/>
      <c r="E125" s="507"/>
      <c r="F125" s="1792"/>
      <c r="G125" s="1803"/>
      <c r="H125" s="1638" t="s">
        <v>5718</v>
      </c>
      <c r="I125" s="1306"/>
      <c r="J125" s="1789"/>
      <c r="K125" s="1815"/>
      <c r="L125" s="1307"/>
      <c r="M125" s="1692"/>
    </row>
    <row r="126" spans="1:13" s="29" customFormat="1" ht="15" hidden="1" thickTop="1">
      <c r="A126" s="977" t="s">
        <v>6249</v>
      </c>
      <c r="B126" s="292"/>
      <c r="C126" s="1740" t="s">
        <v>6250</v>
      </c>
      <c r="D126" s="1419" t="s">
        <v>2258</v>
      </c>
      <c r="E126" s="1419">
        <v>44770</v>
      </c>
      <c r="F126" s="1794">
        <f>E126+1</f>
        <v>44771</v>
      </c>
      <c r="G126" s="1806" t="s">
        <v>1970</v>
      </c>
      <c r="H126" s="1632" t="s">
        <v>6251</v>
      </c>
      <c r="I126" s="1633" t="s">
        <v>5071</v>
      </c>
      <c r="J126" s="1785">
        <v>44776</v>
      </c>
      <c r="K126" s="1813" t="s">
        <v>1970</v>
      </c>
      <c r="L126" s="1633">
        <v>44812</v>
      </c>
      <c r="M126" s="1839" t="s">
        <v>4985</v>
      </c>
    </row>
    <row r="127" spans="1:13" s="29" customFormat="1" ht="15" hidden="1" thickBot="1">
      <c r="A127" s="977"/>
      <c r="B127" s="292"/>
      <c r="C127" s="1217"/>
      <c r="D127" s="507"/>
      <c r="E127" s="507"/>
      <c r="F127" s="1792"/>
      <c r="G127" s="1803"/>
      <c r="H127" s="1638" t="s">
        <v>5720</v>
      </c>
      <c r="I127" s="1306"/>
      <c r="J127" s="1789"/>
      <c r="K127" s="1815"/>
      <c r="L127" s="1307"/>
      <c r="M127" s="1692"/>
    </row>
    <row r="128" spans="1:13" s="29" customFormat="1" ht="15" hidden="1" thickTop="1">
      <c r="A128" s="977" t="s">
        <v>6252</v>
      </c>
      <c r="B128" s="292"/>
      <c r="C128" s="1845" t="s">
        <v>6253</v>
      </c>
      <c r="D128" s="1760" t="s">
        <v>6254</v>
      </c>
      <c r="E128" s="1760">
        <v>44779</v>
      </c>
      <c r="F128" s="1869">
        <f>E128+1</f>
        <v>44780</v>
      </c>
      <c r="G128" s="1806" t="s">
        <v>1970</v>
      </c>
      <c r="H128" s="1737" t="s">
        <v>2151</v>
      </c>
      <c r="I128" s="1633" t="s">
        <v>4985</v>
      </c>
      <c r="J128" s="1874">
        <v>44790</v>
      </c>
      <c r="K128" s="1816" t="s">
        <v>1970</v>
      </c>
      <c r="L128" s="1661">
        <v>44826</v>
      </c>
      <c r="M128" s="1692"/>
    </row>
    <row r="129" spans="1:13" s="29" customFormat="1" ht="15" hidden="1" thickBot="1">
      <c r="A129" s="977"/>
      <c r="B129" s="292"/>
      <c r="C129" s="1217"/>
      <c r="D129" s="507"/>
      <c r="E129" s="507"/>
      <c r="F129" s="1792"/>
      <c r="G129" s="1803"/>
      <c r="H129" s="1638" t="s">
        <v>5723</v>
      </c>
      <c r="I129" s="1306"/>
      <c r="J129" s="1789"/>
      <c r="K129" s="1815"/>
      <c r="L129" s="1307"/>
      <c r="M129" s="1692"/>
    </row>
    <row r="130" spans="1:13" s="29" customFormat="1" ht="15" hidden="1" thickTop="1">
      <c r="A130" s="977" t="s">
        <v>6255</v>
      </c>
      <c r="B130" s="292"/>
      <c r="C130" s="1740" t="s">
        <v>6256</v>
      </c>
      <c r="D130" s="1760" t="s">
        <v>6257</v>
      </c>
      <c r="E130" s="1760">
        <v>44782</v>
      </c>
      <c r="F130" s="1869">
        <f>E130+1</f>
        <v>44783</v>
      </c>
      <c r="G130" s="1806" t="s">
        <v>1970</v>
      </c>
      <c r="H130" s="1632" t="s">
        <v>6130</v>
      </c>
      <c r="I130" s="1633" t="s">
        <v>4985</v>
      </c>
      <c r="J130" s="1785">
        <v>44790</v>
      </c>
      <c r="K130" s="1813" t="s">
        <v>1970</v>
      </c>
      <c r="L130" s="1633">
        <v>44826</v>
      </c>
      <c r="M130" s="1633">
        <v>44828</v>
      </c>
    </row>
    <row r="131" spans="1:13" s="29" customFormat="1" ht="14.25" hidden="1">
      <c r="A131" s="977" t="s">
        <v>6258</v>
      </c>
      <c r="B131" s="292"/>
      <c r="C131" s="1880" t="s">
        <v>6259</v>
      </c>
      <c r="D131" s="1881" t="s">
        <v>6260</v>
      </c>
      <c r="E131" s="1881">
        <v>44785</v>
      </c>
      <c r="F131" s="1882">
        <f>E131+1</f>
        <v>44786</v>
      </c>
      <c r="G131" s="1879" t="s">
        <v>1970</v>
      </c>
      <c r="H131" s="1639" t="s">
        <v>5726</v>
      </c>
      <c r="I131" s="1316"/>
      <c r="J131" s="1786"/>
      <c r="K131" s="1812"/>
      <c r="L131" s="1314"/>
      <c r="M131" s="1314" t="s">
        <v>6261</v>
      </c>
    </row>
    <row r="132" spans="1:13" s="29" customFormat="1" ht="15.75" hidden="1" thickTop="1" thickBot="1">
      <c r="A132" s="977"/>
      <c r="B132" s="292"/>
      <c r="C132" s="1867" t="s">
        <v>2264</v>
      </c>
      <c r="D132" s="1424" t="s">
        <v>2265</v>
      </c>
      <c r="E132" s="1424">
        <v>44788</v>
      </c>
      <c r="F132" s="1791">
        <f>E132+1</f>
        <v>44789</v>
      </c>
      <c r="G132" s="1868"/>
      <c r="H132" s="1638"/>
      <c r="I132" s="1306"/>
      <c r="J132" s="1789"/>
      <c r="K132" s="1815"/>
      <c r="L132" s="1307"/>
      <c r="M132" s="1307"/>
    </row>
    <row r="133" spans="1:13" s="29" customFormat="1" ht="15" hidden="1" thickTop="1">
      <c r="A133" s="977" t="s">
        <v>6262</v>
      </c>
      <c r="B133" s="292"/>
      <c r="C133" s="1740" t="s">
        <v>6263</v>
      </c>
      <c r="D133" s="1419" t="s">
        <v>2269</v>
      </c>
      <c r="E133" s="1419">
        <v>44793</v>
      </c>
      <c r="F133" s="1794">
        <f>E133+1</f>
        <v>44794</v>
      </c>
      <c r="G133" s="1806" t="s">
        <v>1970</v>
      </c>
      <c r="H133" s="1632" t="s">
        <v>6230</v>
      </c>
      <c r="I133" s="1633" t="s">
        <v>5028</v>
      </c>
      <c r="J133" s="1785">
        <v>44800</v>
      </c>
      <c r="K133" s="1813" t="s">
        <v>1970</v>
      </c>
      <c r="L133" s="1633">
        <v>44836</v>
      </c>
      <c r="M133" s="1633">
        <v>44838</v>
      </c>
    </row>
    <row r="134" spans="1:13" s="29" customFormat="1" ht="15" hidden="1" thickBot="1">
      <c r="A134" s="977"/>
      <c r="B134" s="292"/>
      <c r="C134" s="1217"/>
      <c r="D134" s="507"/>
      <c r="E134" s="507"/>
      <c r="F134" s="1792"/>
      <c r="G134" s="1803"/>
      <c r="H134" s="1638" t="s">
        <v>5729</v>
      </c>
      <c r="I134" s="1306"/>
      <c r="J134" s="1789"/>
      <c r="K134" s="1815"/>
      <c r="L134" s="1307"/>
      <c r="M134" s="1307" t="s">
        <v>6261</v>
      </c>
    </row>
    <row r="135" spans="1:13" s="29" customFormat="1" ht="15" hidden="1" thickTop="1">
      <c r="A135" s="977" t="s">
        <v>6264</v>
      </c>
      <c r="B135" s="292"/>
      <c r="C135" s="1740" t="s">
        <v>6265</v>
      </c>
      <c r="D135" s="1760" t="s">
        <v>2274</v>
      </c>
      <c r="E135" s="1760">
        <v>44798</v>
      </c>
      <c r="F135" s="1869">
        <f>E135+1</f>
        <v>44799</v>
      </c>
      <c r="G135" s="1806" t="s">
        <v>1970</v>
      </c>
      <c r="H135" s="1632" t="s">
        <v>5099</v>
      </c>
      <c r="I135" s="1633" t="s">
        <v>5019</v>
      </c>
      <c r="J135" s="1785">
        <v>44804</v>
      </c>
      <c r="K135" s="1813" t="s">
        <v>1970</v>
      </c>
      <c r="L135" s="1633">
        <v>44840</v>
      </c>
      <c r="M135" s="1692"/>
    </row>
    <row r="136" spans="1:13" s="29" customFormat="1" ht="15" hidden="1" thickBot="1">
      <c r="A136" s="977"/>
      <c r="B136" s="292"/>
      <c r="C136" s="1217"/>
      <c r="D136" s="507"/>
      <c r="E136" s="507"/>
      <c r="F136" s="1792"/>
      <c r="G136" s="1803"/>
      <c r="H136" s="1638" t="s">
        <v>5731</v>
      </c>
      <c r="I136" s="1306"/>
      <c r="J136" s="1789"/>
      <c r="K136" s="1815"/>
      <c r="L136" s="1307"/>
      <c r="M136" s="1692"/>
    </row>
    <row r="137" spans="1:13" s="29" customFormat="1" ht="15" hidden="1" thickTop="1">
      <c r="A137" s="977"/>
      <c r="B137" s="292"/>
      <c r="C137" s="1845" t="s">
        <v>6266</v>
      </c>
      <c r="D137" s="1760" t="s">
        <v>2276</v>
      </c>
      <c r="E137" s="1760" t="s">
        <v>2159</v>
      </c>
      <c r="F137" s="1794"/>
      <c r="G137" s="1806" t="s">
        <v>1970</v>
      </c>
      <c r="H137" s="1632" t="s">
        <v>6237</v>
      </c>
      <c r="I137" s="1633" t="s">
        <v>5082</v>
      </c>
      <c r="J137" s="1785">
        <v>44811</v>
      </c>
      <c r="K137" s="1813" t="s">
        <v>1970</v>
      </c>
      <c r="L137" s="1633">
        <v>44847</v>
      </c>
      <c r="M137" s="1633">
        <v>44849</v>
      </c>
    </row>
    <row r="138" spans="1:13" s="29" customFormat="1" ht="15" hidden="1" thickBot="1">
      <c r="A138" s="977"/>
      <c r="B138" s="292"/>
      <c r="C138" s="1867" t="s">
        <v>2234</v>
      </c>
      <c r="D138" s="1424" t="s">
        <v>2279</v>
      </c>
      <c r="E138" s="1424">
        <v>44803</v>
      </c>
      <c r="F138" s="1792">
        <f>E138+1</f>
        <v>44804</v>
      </c>
      <c r="G138" s="1803"/>
      <c r="H138" s="1638" t="s">
        <v>5733</v>
      </c>
      <c r="I138" s="1306"/>
      <c r="J138" s="1789"/>
      <c r="K138" s="1815"/>
      <c r="L138" s="1307"/>
      <c r="M138" s="1307" t="s">
        <v>6261</v>
      </c>
    </row>
    <row r="139" spans="1:13" s="29" customFormat="1" ht="15" hidden="1" thickTop="1">
      <c r="A139" s="977" t="s">
        <v>5531</v>
      </c>
      <c r="B139" s="292"/>
      <c r="C139" s="1740" t="s">
        <v>6267</v>
      </c>
      <c r="D139" s="1419" t="s">
        <v>2280</v>
      </c>
      <c r="E139" s="1419">
        <v>44813</v>
      </c>
      <c r="F139" s="1794">
        <f>E139+1</f>
        <v>44814</v>
      </c>
      <c r="G139" s="1806" t="s">
        <v>1970</v>
      </c>
      <c r="H139" s="1632" t="s">
        <v>6136</v>
      </c>
      <c r="I139" s="1633" t="s">
        <v>4985</v>
      </c>
      <c r="J139" s="1785">
        <v>44819</v>
      </c>
      <c r="K139" s="1813" t="s">
        <v>1970</v>
      </c>
      <c r="L139" s="1633">
        <v>44855</v>
      </c>
      <c r="M139" s="1633">
        <v>44856</v>
      </c>
    </row>
    <row r="140" spans="1:13" s="29" customFormat="1" ht="15" hidden="1" thickBot="1">
      <c r="A140" s="977"/>
      <c r="B140" s="292"/>
      <c r="C140" s="1217"/>
      <c r="D140" s="507"/>
      <c r="E140" s="507"/>
      <c r="F140" s="1792"/>
      <c r="G140" s="1803"/>
      <c r="H140" s="1638" t="s">
        <v>5735</v>
      </c>
      <c r="I140" s="1306" t="s">
        <v>6268</v>
      </c>
      <c r="J140" s="1789"/>
      <c r="K140" s="1815"/>
      <c r="L140" s="1307"/>
      <c r="M140" s="1307" t="s">
        <v>6261</v>
      </c>
    </row>
    <row r="141" spans="1:13" s="29" customFormat="1" ht="15" hidden="1" thickTop="1">
      <c r="A141" s="977" t="s">
        <v>6269</v>
      </c>
      <c r="B141" s="292"/>
      <c r="C141" s="1740" t="s">
        <v>6270</v>
      </c>
      <c r="D141" s="1419" t="s">
        <v>2283</v>
      </c>
      <c r="E141" s="1419">
        <v>44822</v>
      </c>
      <c r="F141" s="1794">
        <f>E141+1</f>
        <v>44823</v>
      </c>
      <c r="G141" s="1806" t="s">
        <v>1970</v>
      </c>
      <c r="H141" s="1632" t="s">
        <v>5288</v>
      </c>
      <c r="I141" s="1633" t="s">
        <v>5039</v>
      </c>
      <c r="J141" s="1785">
        <v>44828</v>
      </c>
      <c r="K141" s="1813" t="s">
        <v>1970</v>
      </c>
      <c r="L141" s="1633">
        <v>44861</v>
      </c>
      <c r="M141" s="1633">
        <v>44863</v>
      </c>
    </row>
    <row r="142" spans="1:13" s="29" customFormat="1" ht="15" hidden="1" thickBot="1">
      <c r="A142" s="977"/>
      <c r="B142" s="292"/>
      <c r="C142" s="1217"/>
      <c r="D142" s="507"/>
      <c r="E142" s="507"/>
      <c r="F142" s="1792"/>
      <c r="G142" s="1803"/>
      <c r="H142" s="1638" t="s">
        <v>5738</v>
      </c>
      <c r="I142" s="1306"/>
      <c r="J142" s="1789"/>
      <c r="K142" s="1815"/>
      <c r="L142" s="1307"/>
      <c r="M142" s="1307" t="s">
        <v>6261</v>
      </c>
    </row>
    <row r="143" spans="1:13" s="29" customFormat="1" ht="15" hidden="1" thickTop="1">
      <c r="A143" s="977" t="s">
        <v>6271</v>
      </c>
      <c r="B143" s="292"/>
      <c r="C143" s="1740" t="s">
        <v>6272</v>
      </c>
      <c r="D143" s="1419" t="s">
        <v>2285</v>
      </c>
      <c r="E143" s="1419">
        <v>44826</v>
      </c>
      <c r="F143" s="1794">
        <f>E143+1</f>
        <v>44827</v>
      </c>
      <c r="G143" s="1806" t="s">
        <v>1970</v>
      </c>
      <c r="H143" s="1920" t="s">
        <v>2151</v>
      </c>
      <c r="I143" s="1633" t="s">
        <v>5189</v>
      </c>
      <c r="J143" s="1661">
        <v>44832</v>
      </c>
      <c r="K143" s="1816" t="s">
        <v>1970</v>
      </c>
      <c r="L143" s="1661">
        <v>44868</v>
      </c>
      <c r="M143" s="1692"/>
    </row>
    <row r="144" spans="1:13" s="29" customFormat="1" ht="15" hidden="1" thickBot="1">
      <c r="A144" s="977"/>
      <c r="B144" s="292"/>
      <c r="C144" s="1217"/>
      <c r="D144" s="507"/>
      <c r="E144" s="507"/>
      <c r="F144" s="1792"/>
      <c r="G144" s="1803"/>
      <c r="H144" s="1638" t="s">
        <v>5618</v>
      </c>
      <c r="I144" s="1306"/>
      <c r="J144" s="1789"/>
      <c r="K144" s="1815"/>
      <c r="L144" s="1307"/>
      <c r="M144" s="1692"/>
    </row>
    <row r="145" spans="1:13" s="29" customFormat="1" ht="15" hidden="1" thickTop="1">
      <c r="A145" s="977"/>
      <c r="B145" s="292"/>
      <c r="C145" s="1740" t="s">
        <v>6273</v>
      </c>
      <c r="D145" s="1419" t="s">
        <v>2287</v>
      </c>
      <c r="E145" s="1419">
        <v>44835</v>
      </c>
      <c r="F145" s="1794">
        <f>E145+1</f>
        <v>44836</v>
      </c>
      <c r="G145" s="1806" t="s">
        <v>1970</v>
      </c>
      <c r="H145" s="1920" t="s">
        <v>2151</v>
      </c>
      <c r="I145" s="1633"/>
      <c r="J145" s="1661">
        <v>44839</v>
      </c>
      <c r="K145" s="1816" t="s">
        <v>1970</v>
      </c>
      <c r="L145" s="1661">
        <v>44875</v>
      </c>
      <c r="M145" s="1692"/>
    </row>
    <row r="146" spans="1:13" s="29" customFormat="1" ht="15" hidden="1" thickBot="1">
      <c r="A146" s="977"/>
      <c r="B146" s="292"/>
      <c r="C146" s="1217"/>
      <c r="D146" s="507"/>
      <c r="E146" s="507"/>
      <c r="F146" s="1792"/>
      <c r="G146" s="1803"/>
      <c r="H146" s="1638" t="s">
        <v>5620</v>
      </c>
      <c r="I146" s="1306"/>
      <c r="J146" s="1789"/>
      <c r="K146" s="1815"/>
      <c r="L146" s="1307"/>
      <c r="M146" s="1692"/>
    </row>
    <row r="147" spans="1:13" s="29" customFormat="1" ht="15" hidden="1" thickTop="1">
      <c r="A147" s="977" t="s">
        <v>6274</v>
      </c>
      <c r="B147" s="292"/>
      <c r="C147" s="1740" t="s">
        <v>6275</v>
      </c>
      <c r="D147" s="1419" t="s">
        <v>2292</v>
      </c>
      <c r="E147" s="1419">
        <v>44839</v>
      </c>
      <c r="F147" s="1794">
        <f>E147+1</f>
        <v>44840</v>
      </c>
      <c r="G147" s="1806" t="s">
        <v>1970</v>
      </c>
      <c r="H147" s="1632" t="s">
        <v>6276</v>
      </c>
      <c r="I147" s="1633" t="s">
        <v>5189</v>
      </c>
      <c r="J147" s="1785">
        <v>44846</v>
      </c>
      <c r="K147" s="1813" t="s">
        <v>1970</v>
      </c>
      <c r="L147" s="1633">
        <v>44882</v>
      </c>
      <c r="M147" s="1692"/>
    </row>
    <row r="148" spans="1:13" s="29" customFormat="1" ht="15" hidden="1" thickBot="1">
      <c r="A148" s="977"/>
      <c r="B148" s="292"/>
      <c r="C148" s="1217"/>
      <c r="D148" s="507"/>
      <c r="E148" s="507"/>
      <c r="F148" s="1792"/>
      <c r="G148" s="1803"/>
      <c r="H148" s="1638" t="s">
        <v>5623</v>
      </c>
      <c r="I148" s="1306"/>
      <c r="J148" s="1789"/>
      <c r="K148" s="1815"/>
      <c r="L148" s="1307"/>
      <c r="M148" s="1692"/>
    </row>
    <row r="149" spans="1:13" s="29" customFormat="1" ht="15" hidden="1" thickTop="1">
      <c r="A149" s="977" t="s">
        <v>6277</v>
      </c>
      <c r="B149" s="292"/>
      <c r="C149" s="1740" t="s">
        <v>6278</v>
      </c>
      <c r="D149" s="1419" t="s">
        <v>2297</v>
      </c>
      <c r="E149" s="1419">
        <v>44847</v>
      </c>
      <c r="F149" s="1794">
        <f>E149+1</f>
        <v>44848</v>
      </c>
      <c r="G149" s="1806" t="s">
        <v>1970</v>
      </c>
      <c r="H149" s="1920" t="s">
        <v>2151</v>
      </c>
      <c r="I149" s="1633" t="s">
        <v>5025</v>
      </c>
      <c r="J149" s="1661">
        <v>44853</v>
      </c>
      <c r="K149" s="1816" t="s">
        <v>1970</v>
      </c>
      <c r="L149" s="1661"/>
      <c r="M149" s="1692"/>
    </row>
    <row r="150" spans="1:13" s="29" customFormat="1" ht="15" hidden="1" thickBot="1">
      <c r="A150" s="977"/>
      <c r="B150" s="292"/>
      <c r="C150" s="1217"/>
      <c r="D150" s="507"/>
      <c r="E150" s="507"/>
      <c r="F150" s="1792"/>
      <c r="G150" s="1803"/>
      <c r="H150" s="1638" t="s">
        <v>5626</v>
      </c>
      <c r="I150" s="1306"/>
      <c r="J150" s="1789"/>
      <c r="K150" s="1815"/>
      <c r="L150" s="1307"/>
      <c r="M150" s="1692"/>
    </row>
    <row r="151" spans="1:13" s="29" customFormat="1" ht="15" hidden="1" thickTop="1">
      <c r="A151" s="977" t="s">
        <v>6279</v>
      </c>
      <c r="B151" s="292"/>
      <c r="C151" s="1740" t="s">
        <v>6280</v>
      </c>
      <c r="D151" s="1419" t="s">
        <v>2299</v>
      </c>
      <c r="E151" s="1419">
        <v>44856</v>
      </c>
      <c r="F151" s="1794">
        <f>E151+1</f>
        <v>44857</v>
      </c>
      <c r="G151" s="1806" t="s">
        <v>1970</v>
      </c>
      <c r="H151" s="1632" t="s">
        <v>6219</v>
      </c>
      <c r="I151" s="1633" t="s">
        <v>5025</v>
      </c>
      <c r="J151" s="1785">
        <v>44860</v>
      </c>
      <c r="K151" s="1813" t="s">
        <v>1970</v>
      </c>
      <c r="L151" s="1633">
        <v>44896</v>
      </c>
      <c r="M151" s="1692"/>
    </row>
    <row r="152" spans="1:13" s="29" customFormat="1" ht="15" hidden="1" thickBot="1">
      <c r="A152" s="977"/>
      <c r="B152" s="292"/>
      <c r="C152" s="1217"/>
      <c r="D152" s="507"/>
      <c r="E152" s="507"/>
      <c r="F152" s="1792"/>
      <c r="G152" s="1803"/>
      <c r="H152" s="1638" t="s">
        <v>5628</v>
      </c>
      <c r="I152" s="1306"/>
      <c r="J152" s="1789"/>
      <c r="K152" s="1815"/>
      <c r="L152" s="1307"/>
      <c r="M152" s="1692"/>
    </row>
    <row r="153" spans="1:13" s="29" customFormat="1" ht="15" thickTop="1">
      <c r="A153" s="977" t="s">
        <v>6281</v>
      </c>
      <c r="B153" s="292"/>
      <c r="C153" s="1740" t="s">
        <v>6282</v>
      </c>
      <c r="D153" s="1419" t="s">
        <v>2301</v>
      </c>
      <c r="E153" s="1419">
        <v>44863</v>
      </c>
      <c r="F153" s="1794">
        <f>E153+1</f>
        <v>44864</v>
      </c>
      <c r="G153" s="1806" t="s">
        <v>1970</v>
      </c>
      <c r="H153" s="1632" t="s">
        <v>6251</v>
      </c>
      <c r="I153" s="1633" t="s">
        <v>5082</v>
      </c>
      <c r="J153" s="1785">
        <v>44867</v>
      </c>
      <c r="K153" s="1813" t="s">
        <v>1970</v>
      </c>
      <c r="L153" s="1633">
        <v>44903</v>
      </c>
      <c r="M153" s="1692"/>
    </row>
    <row r="154" spans="1:13" s="29" customFormat="1" ht="15" thickBot="1">
      <c r="A154" s="977"/>
      <c r="B154" s="292"/>
      <c r="C154" s="1217"/>
      <c r="D154" s="507"/>
      <c r="E154" s="507"/>
      <c r="F154" s="1792"/>
      <c r="G154" s="1803"/>
      <c r="H154" s="1638" t="s">
        <v>5631</v>
      </c>
      <c r="I154" s="1306"/>
      <c r="J154" s="1789"/>
      <c r="K154" s="1815"/>
      <c r="L154" s="1307"/>
      <c r="M154" s="1692"/>
    </row>
    <row r="155" spans="1:13" s="29" customFormat="1" ht="15" thickTop="1">
      <c r="A155" s="977" t="s">
        <v>6283</v>
      </c>
      <c r="B155" s="292"/>
      <c r="C155" s="1740" t="s">
        <v>6284</v>
      </c>
      <c r="D155" s="1419" t="s">
        <v>2304</v>
      </c>
      <c r="E155" s="1419">
        <v>44875</v>
      </c>
      <c r="F155" s="1794">
        <f>E155+1</f>
        <v>44876</v>
      </c>
      <c r="G155" s="1806" t="s">
        <v>1970</v>
      </c>
      <c r="H155" s="1632" t="s">
        <v>6130</v>
      </c>
      <c r="I155" s="1633" t="s">
        <v>5238</v>
      </c>
      <c r="J155" s="1785">
        <v>44874</v>
      </c>
      <c r="K155" s="1813" t="s">
        <v>1970</v>
      </c>
      <c r="L155" s="1633">
        <v>44910</v>
      </c>
      <c r="M155" s="1692"/>
    </row>
    <row r="156" spans="1:13" s="29" customFormat="1" ht="15" thickBot="1">
      <c r="A156" s="977"/>
      <c r="B156" s="292"/>
      <c r="C156" s="1217"/>
      <c r="D156" s="507"/>
      <c r="E156" s="507"/>
      <c r="F156" s="1792"/>
      <c r="G156" s="1803"/>
      <c r="H156" s="1638" t="s">
        <v>5634</v>
      </c>
      <c r="I156" s="1306"/>
      <c r="J156" s="1789"/>
      <c r="K156" s="1815"/>
      <c r="L156" s="1307"/>
      <c r="M156" s="1692"/>
    </row>
    <row r="157" spans="1:13" s="29" customFormat="1" ht="15" thickTop="1">
      <c r="A157" s="977" t="s">
        <v>6285</v>
      </c>
      <c r="B157" s="292"/>
      <c r="C157" s="1740" t="s">
        <v>6286</v>
      </c>
      <c r="D157" s="1419" t="s">
        <v>2306</v>
      </c>
      <c r="E157" s="1419">
        <v>44873</v>
      </c>
      <c r="F157" s="1794">
        <f>E157+1</f>
        <v>44874</v>
      </c>
      <c r="G157" s="1806" t="s">
        <v>1970</v>
      </c>
      <c r="H157" s="1920" t="s">
        <v>2151</v>
      </c>
      <c r="I157" s="1633" t="s">
        <v>5039</v>
      </c>
      <c r="J157" s="1661">
        <v>44881</v>
      </c>
      <c r="K157" s="1816" t="s">
        <v>1970</v>
      </c>
      <c r="L157" s="1661"/>
      <c r="M157" s="1692"/>
    </row>
    <row r="158" spans="1:13" s="29" customFormat="1" ht="15" thickBot="1">
      <c r="A158" s="977"/>
      <c r="B158" s="292"/>
      <c r="C158" s="1217"/>
      <c r="D158" s="507"/>
      <c r="E158" s="507"/>
      <c r="F158" s="1792"/>
      <c r="G158" s="1803"/>
      <c r="H158" s="1638" t="s">
        <v>5637</v>
      </c>
      <c r="I158" s="1306"/>
      <c r="J158" s="1789"/>
      <c r="K158" s="1815"/>
      <c r="L158" s="1307"/>
      <c r="M158" s="1692"/>
    </row>
    <row r="159" spans="1:13" s="29" customFormat="1" ht="15" thickTop="1">
      <c r="A159" s="977" t="s">
        <v>6287</v>
      </c>
      <c r="B159" s="292"/>
      <c r="C159" s="1740" t="s">
        <v>6288</v>
      </c>
      <c r="D159" s="1419" t="s">
        <v>2308</v>
      </c>
      <c r="E159" s="1419">
        <v>44885</v>
      </c>
      <c r="F159" s="1794">
        <f>E159+1</f>
        <v>44886</v>
      </c>
      <c r="G159" s="1806" t="s">
        <v>1970</v>
      </c>
      <c r="H159" s="1632" t="s">
        <v>6230</v>
      </c>
      <c r="I159" s="1633" t="s">
        <v>5039</v>
      </c>
      <c r="J159" s="1785">
        <v>44888</v>
      </c>
      <c r="K159" s="1813" t="s">
        <v>1970</v>
      </c>
      <c r="L159" s="1633">
        <v>44924</v>
      </c>
      <c r="M159" s="2037" t="s">
        <v>6289</v>
      </c>
    </row>
    <row r="160" spans="1:13" s="29" customFormat="1" ht="15" thickBot="1">
      <c r="A160" s="977"/>
      <c r="B160" s="292"/>
      <c r="C160" s="1217"/>
      <c r="D160" s="507"/>
      <c r="E160" s="507"/>
      <c r="F160" s="1792"/>
      <c r="G160" s="1803"/>
      <c r="H160" s="1638" t="s">
        <v>5639</v>
      </c>
      <c r="I160" s="1306"/>
      <c r="J160" s="1789"/>
      <c r="K160" s="1815"/>
      <c r="L160" s="1307"/>
      <c r="M160" s="1692"/>
    </row>
    <row r="161" spans="1:13" s="29" customFormat="1" ht="15" hidden="1" thickTop="1">
      <c r="A161" s="977" t="s">
        <v>6290</v>
      </c>
      <c r="B161" s="292"/>
      <c r="C161" s="1740" t="s">
        <v>6291</v>
      </c>
      <c r="D161" s="1419" t="s">
        <v>2310</v>
      </c>
      <c r="E161" s="1419">
        <v>44889</v>
      </c>
      <c r="F161" s="1794">
        <f>E161+1</f>
        <v>44890</v>
      </c>
      <c r="G161" s="1806" t="s">
        <v>1970</v>
      </c>
      <c r="H161" s="2003" t="s">
        <v>5099</v>
      </c>
      <c r="I161" s="1661" t="s">
        <v>5028</v>
      </c>
      <c r="J161" s="1661">
        <v>44895</v>
      </c>
      <c r="K161" s="1816" t="s">
        <v>1970</v>
      </c>
      <c r="L161" s="1661">
        <v>44938</v>
      </c>
      <c r="M161" s="1692"/>
    </row>
    <row r="162" spans="1:13" s="29" customFormat="1" ht="15" hidden="1" thickBot="1">
      <c r="A162" s="977"/>
      <c r="B162" s="292"/>
      <c r="C162" s="1217"/>
      <c r="D162" s="507"/>
      <c r="E162" s="507"/>
      <c r="F162" s="1792"/>
      <c r="G162" s="1803"/>
      <c r="H162" s="2004" t="s">
        <v>5641</v>
      </c>
      <c r="I162" s="2005"/>
      <c r="J162" s="2006"/>
      <c r="K162" s="2006"/>
      <c r="L162" s="2000"/>
      <c r="M162" s="1692"/>
    </row>
    <row r="163" spans="1:13" s="29" customFormat="1" ht="15" hidden="1" thickTop="1">
      <c r="A163" s="977" t="s">
        <v>6292</v>
      </c>
      <c r="B163" s="292"/>
      <c r="C163" s="1740" t="s">
        <v>6293</v>
      </c>
      <c r="D163" s="1419" t="s">
        <v>2313</v>
      </c>
      <c r="E163" s="1419">
        <v>44896</v>
      </c>
      <c r="F163" s="1794">
        <f>E163+1</f>
        <v>44897</v>
      </c>
      <c r="G163" s="1806" t="s">
        <v>1970</v>
      </c>
      <c r="H163" s="2007" t="s">
        <v>2151</v>
      </c>
      <c r="I163" s="1661" t="s">
        <v>5238</v>
      </c>
      <c r="J163" s="1661">
        <v>44902</v>
      </c>
      <c r="K163" s="1816" t="s">
        <v>1970</v>
      </c>
      <c r="L163" s="1661"/>
      <c r="M163" s="1692"/>
    </row>
    <row r="164" spans="1:13" s="29" customFormat="1" ht="15" hidden="1" thickBot="1">
      <c r="A164" s="977"/>
      <c r="B164" s="292"/>
      <c r="C164" s="1217"/>
      <c r="D164" s="507"/>
      <c r="E164" s="507"/>
      <c r="F164" s="1792"/>
      <c r="G164" s="1803"/>
      <c r="H164" s="2004" t="s">
        <v>5643</v>
      </c>
      <c r="I164" s="2005"/>
      <c r="J164" s="2006"/>
      <c r="K164" s="2006"/>
      <c r="L164" s="2000"/>
      <c r="M164" s="1692"/>
    </row>
    <row r="165" spans="1:13" s="29" customFormat="1" ht="15" hidden="1" thickTop="1">
      <c r="A165" s="977" t="s">
        <v>6294</v>
      </c>
      <c r="B165" s="292"/>
      <c r="C165" s="1740" t="s">
        <v>6295</v>
      </c>
      <c r="D165" s="1419" t="s">
        <v>2317</v>
      </c>
      <c r="E165" s="1419">
        <v>44903</v>
      </c>
      <c r="F165" s="1794">
        <f>E165+1</f>
        <v>44904</v>
      </c>
      <c r="G165" s="1806" t="s">
        <v>1970</v>
      </c>
      <c r="H165" s="2003" t="s">
        <v>5288</v>
      </c>
      <c r="I165" s="1661" t="s">
        <v>5049</v>
      </c>
      <c r="J165" s="1661">
        <v>44909</v>
      </c>
      <c r="K165" s="1816" t="s">
        <v>1970</v>
      </c>
      <c r="L165" s="1661">
        <v>44952</v>
      </c>
      <c r="M165" s="1692"/>
    </row>
    <row r="166" spans="1:13" s="29" customFormat="1" ht="15" hidden="1" thickBot="1">
      <c r="A166" s="977"/>
      <c r="B166" s="292"/>
      <c r="C166" s="1217"/>
      <c r="D166" s="507"/>
      <c r="E166" s="507"/>
      <c r="F166" s="1792"/>
      <c r="G166" s="1803"/>
      <c r="H166" s="2004" t="s">
        <v>5645</v>
      </c>
      <c r="I166" s="2005"/>
      <c r="J166" s="2006"/>
      <c r="K166" s="2006"/>
      <c r="L166" s="2000"/>
      <c r="M166" s="1692"/>
    </row>
    <row r="167" spans="1:13" s="29" customFormat="1" ht="15" hidden="1" thickTop="1">
      <c r="A167" s="977" t="s">
        <v>6296</v>
      </c>
      <c r="B167" s="292"/>
      <c r="C167" s="1740" t="s">
        <v>6297</v>
      </c>
      <c r="D167" s="1419" t="s">
        <v>2319</v>
      </c>
      <c r="E167" s="1419">
        <v>44910</v>
      </c>
      <c r="F167" s="1794">
        <f>E167+1</f>
        <v>44911</v>
      </c>
      <c r="G167" s="1806" t="s">
        <v>1970</v>
      </c>
      <c r="H167" s="2007" t="s">
        <v>2151</v>
      </c>
      <c r="I167" s="1661" t="s">
        <v>5006</v>
      </c>
      <c r="J167" s="1661">
        <v>44916</v>
      </c>
      <c r="K167" s="1816" t="s">
        <v>1970</v>
      </c>
      <c r="L167" s="1661"/>
      <c r="M167" s="1692"/>
    </row>
    <row r="168" spans="1:13" s="29" customFormat="1" ht="15" hidden="1" thickBot="1">
      <c r="A168" s="977"/>
      <c r="B168" s="292"/>
      <c r="C168" s="1217"/>
      <c r="D168" s="507"/>
      <c r="E168" s="507"/>
      <c r="F168" s="1792"/>
      <c r="G168" s="1803"/>
      <c r="H168" s="2004" t="s">
        <v>5647</v>
      </c>
      <c r="I168" s="2005"/>
      <c r="J168" s="2006"/>
      <c r="K168" s="2006"/>
      <c r="L168" s="2000"/>
      <c r="M168" s="1692"/>
    </row>
    <row r="169" spans="1:13" s="29" customFormat="1" ht="15" hidden="1" thickTop="1">
      <c r="A169" s="977"/>
      <c r="B169" s="292"/>
      <c r="C169" s="1740" t="s">
        <v>6298</v>
      </c>
      <c r="D169" s="1419" t="s">
        <v>2323</v>
      </c>
      <c r="E169" s="1419">
        <v>44917</v>
      </c>
      <c r="F169" s="1794">
        <f>E169+1</f>
        <v>44918</v>
      </c>
      <c r="G169" s="1806" t="s">
        <v>1970</v>
      </c>
      <c r="H169" s="2003" t="s">
        <v>6276</v>
      </c>
      <c r="I169" s="1661" t="s">
        <v>5006</v>
      </c>
      <c r="J169" s="1661">
        <v>44923</v>
      </c>
      <c r="K169" s="1816" t="s">
        <v>1970</v>
      </c>
      <c r="L169" s="1661">
        <v>44959</v>
      </c>
      <c r="M169" s="1692"/>
    </row>
    <row r="170" spans="1:13" s="29" customFormat="1" ht="15" hidden="1" thickBot="1">
      <c r="A170" s="977"/>
      <c r="B170" s="292"/>
      <c r="C170" s="1217"/>
      <c r="D170" s="507"/>
      <c r="E170" s="507"/>
      <c r="F170" s="1792"/>
      <c r="G170" s="1803"/>
      <c r="H170" s="2004" t="s">
        <v>5649</v>
      </c>
      <c r="I170" s="2005"/>
      <c r="J170" s="2006"/>
      <c r="K170" s="2006"/>
      <c r="L170" s="2000"/>
      <c r="M170" s="1692"/>
    </row>
    <row r="171" spans="1:13" s="29" customFormat="1" ht="15" hidden="1" thickTop="1">
      <c r="A171" s="977"/>
      <c r="B171" s="292"/>
      <c r="C171" s="1740" t="s">
        <v>6299</v>
      </c>
      <c r="D171" s="1419" t="s">
        <v>2325</v>
      </c>
      <c r="E171" s="1419">
        <v>44924</v>
      </c>
      <c r="F171" s="1794">
        <f>E171+1</f>
        <v>44925</v>
      </c>
      <c r="G171" s="1806" t="s">
        <v>1970</v>
      </c>
      <c r="H171" s="2003" t="s">
        <v>6219</v>
      </c>
      <c r="I171" s="1661" t="s">
        <v>5037</v>
      </c>
      <c r="J171" s="1661">
        <v>44930</v>
      </c>
      <c r="K171" s="1816" t="s">
        <v>1970</v>
      </c>
      <c r="L171" s="1661">
        <v>44966</v>
      </c>
      <c r="M171" s="1692"/>
    </row>
    <row r="172" spans="1:13" s="29" customFormat="1" ht="15" hidden="1" thickBot="1">
      <c r="A172" s="977"/>
      <c r="B172" s="292"/>
      <c r="C172" s="1217"/>
      <c r="D172" s="507"/>
      <c r="E172" s="507"/>
      <c r="F172" s="1792"/>
      <c r="G172" s="1803"/>
      <c r="H172" s="2004" t="s">
        <v>5913</v>
      </c>
      <c r="I172" s="2005"/>
      <c r="J172" s="2006"/>
      <c r="K172" s="2006"/>
      <c r="L172" s="2000"/>
      <c r="M172" s="1692"/>
    </row>
    <row r="173" spans="1:13" s="29" customFormat="1" ht="15" hidden="1" thickTop="1">
      <c r="A173" s="977"/>
      <c r="B173" s="292"/>
      <c r="C173" s="1740" t="s">
        <v>6300</v>
      </c>
      <c r="D173" s="1419" t="s">
        <v>2327</v>
      </c>
      <c r="E173" s="1419">
        <v>44931</v>
      </c>
      <c r="F173" s="1794">
        <f>E173+1</f>
        <v>44932</v>
      </c>
      <c r="G173" s="1806" t="s">
        <v>1970</v>
      </c>
      <c r="H173" s="2003" t="s">
        <v>6301</v>
      </c>
      <c r="I173" s="1661" t="s">
        <v>6302</v>
      </c>
      <c r="J173" s="1661">
        <v>44937</v>
      </c>
      <c r="K173" s="1816" t="s">
        <v>1970</v>
      </c>
      <c r="L173" s="1661">
        <v>44973</v>
      </c>
      <c r="M173" s="1692"/>
    </row>
    <row r="174" spans="1:13" s="29" customFormat="1" ht="15" hidden="1" thickBot="1">
      <c r="A174" s="977"/>
      <c r="B174" s="292"/>
      <c r="C174" s="1217"/>
      <c r="D174" s="507"/>
      <c r="E174" s="507"/>
      <c r="F174" s="1792"/>
      <c r="G174" s="1803"/>
      <c r="H174" s="2004" t="s">
        <v>6303</v>
      </c>
      <c r="I174" s="2005"/>
      <c r="J174" s="2006"/>
      <c r="K174" s="2006"/>
      <c r="L174" s="2000"/>
      <c r="M174" s="1692"/>
    </row>
    <row r="175" spans="1:13" s="29" customFormat="1" ht="15" hidden="1" thickTop="1">
      <c r="A175" s="977"/>
      <c r="B175" s="292"/>
      <c r="C175" s="1740" t="s">
        <v>6304</v>
      </c>
      <c r="D175" s="1419" t="s">
        <v>2329</v>
      </c>
      <c r="E175" s="1419">
        <v>44938</v>
      </c>
      <c r="F175" s="1794">
        <f>E175+1</f>
        <v>44939</v>
      </c>
      <c r="G175" s="1806" t="s">
        <v>1970</v>
      </c>
      <c r="H175" s="2003" t="s">
        <v>6251</v>
      </c>
      <c r="I175" s="1661" t="s">
        <v>5037</v>
      </c>
      <c r="J175" s="1661">
        <v>44944</v>
      </c>
      <c r="K175" s="1816" t="s">
        <v>1970</v>
      </c>
      <c r="L175" s="1661">
        <v>44980</v>
      </c>
      <c r="M175" s="1692"/>
    </row>
    <row r="176" spans="1:13" s="29" customFormat="1" ht="15" hidden="1" thickBot="1">
      <c r="A176" s="977"/>
      <c r="B176" s="292"/>
      <c r="C176" s="1217"/>
      <c r="D176" s="507"/>
      <c r="E176" s="507"/>
      <c r="F176" s="1792"/>
      <c r="G176" s="1803"/>
      <c r="H176" s="2004" t="s">
        <v>6305</v>
      </c>
      <c r="I176" s="2005"/>
      <c r="J176" s="2006"/>
      <c r="K176" s="2006"/>
      <c r="L176" s="2000"/>
      <c r="M176" s="1692"/>
    </row>
    <row r="177" spans="3:13" s="29" customFormat="1" ht="15.75" thickTop="1">
      <c r="C177" s="26" t="s">
        <v>2215</v>
      </c>
      <c r="D177" s="30"/>
      <c r="E177" s="30"/>
      <c r="F177" s="54"/>
      <c r="G177" s="55"/>
      <c r="H177" s="55"/>
      <c r="I177" s="30"/>
      <c r="J177" s="30"/>
      <c r="K177" s="55"/>
      <c r="L177" s="55"/>
      <c r="M177" s="55"/>
    </row>
    <row r="178" spans="3:13" s="29" customFormat="1" ht="15">
      <c r="C178" s="26"/>
      <c r="D178" s="30"/>
      <c r="E178" s="30"/>
      <c r="F178" s="54"/>
      <c r="G178" s="55"/>
      <c r="H178" s="55"/>
      <c r="I178" s="30"/>
      <c r="J178" s="30"/>
      <c r="K178" s="55"/>
      <c r="L178" s="55"/>
      <c r="M178" s="55"/>
    </row>
    <row r="179" spans="3:13" s="29" customFormat="1" ht="15">
      <c r="C179" s="1627"/>
      <c r="D179" s="1628"/>
      <c r="E179" s="1628"/>
      <c r="F179" s="1628"/>
      <c r="G179" s="1629"/>
      <c r="H179" s="1630"/>
      <c r="I179" s="1628"/>
      <c r="J179" s="1628"/>
      <c r="K179" s="55"/>
      <c r="L179" s="55"/>
      <c r="M179" s="55"/>
    </row>
    <row r="180" spans="3:13" s="29" customFormat="1" ht="15">
      <c r="C180" s="53" t="s">
        <v>1890</v>
      </c>
      <c r="D180" s="30"/>
      <c r="E180" s="30"/>
      <c r="F180" s="54"/>
      <c r="G180" s="55" t="s">
        <v>1928</v>
      </c>
      <c r="H180" s="55"/>
      <c r="I180" s="30"/>
      <c r="J180" s="30"/>
      <c r="K180" s="55" t="s">
        <v>1952</v>
      </c>
      <c r="L180" s="55"/>
      <c r="M180" s="55"/>
    </row>
    <row r="181" spans="3:13" s="29" customFormat="1" ht="14.25">
      <c r="C181" s="31" t="s">
        <v>1891</v>
      </c>
      <c r="D181" s="27"/>
      <c r="E181" s="1570" t="s">
        <v>2217</v>
      </c>
      <c r="F181" s="23"/>
      <c r="G181" s="27" t="s">
        <v>1929</v>
      </c>
      <c r="H181" s="27"/>
      <c r="I181" s="1570" t="s">
        <v>1930</v>
      </c>
      <c r="J181" s="27"/>
      <c r="K181" s="27" t="s">
        <v>1954</v>
      </c>
      <c r="L181" s="27"/>
      <c r="M181" s="33" t="s">
        <v>1955</v>
      </c>
    </row>
    <row r="182" spans="3:13" s="29" customFormat="1" ht="14.25">
      <c r="C182" s="31"/>
      <c r="D182" s="27"/>
      <c r="E182" s="1570"/>
      <c r="F182" s="23"/>
      <c r="G182" s="27"/>
      <c r="H182" s="27"/>
      <c r="I182" s="1570"/>
      <c r="J182" s="27"/>
      <c r="K182" s="27"/>
      <c r="L182" s="27"/>
      <c r="M182" s="33"/>
    </row>
    <row r="183" spans="3:13" s="29" customFormat="1" ht="14.25">
      <c r="C183" s="81" t="str">
        <f>HOME!A$566</f>
        <v>ZANT CHONG</v>
      </c>
      <c r="D183" s="81" t="str">
        <f>HOME!B$566</f>
        <v>6011 2429</v>
      </c>
      <c r="E183" s="66" t="str">
        <f>HOME!C$566</f>
        <v>zant.chong@msc.com</v>
      </c>
      <c r="F183" s="62"/>
      <c r="G183" s="81" t="str">
        <f>HOME!A$583</f>
        <v>ROBERT CHIA</v>
      </c>
      <c r="H183" s="81" t="str">
        <f>HOME!B$583</f>
        <v>6011 0564</v>
      </c>
      <c r="I183" s="66" t="str">
        <f>HOME!C$583</f>
        <v>robert.chia@msc.com</v>
      </c>
      <c r="J183" s="62"/>
      <c r="K183" s="81" t="str">
        <f>HOME!A$598</f>
        <v>RAYNAR ANG</v>
      </c>
      <c r="L183" s="81" t="str">
        <f>HOME!B$598</f>
        <v>6011 2358</v>
      </c>
      <c r="M183" s="66" t="str">
        <f>HOME!C$598</f>
        <v>raynar.ang@msc.com</v>
      </c>
    </row>
    <row r="184" spans="3:13">
      <c r="C184" s="81" t="str">
        <f>HOME!A$567</f>
        <v>PHOEBE HUANG</v>
      </c>
      <c r="D184" s="81" t="str">
        <f>HOME!B$567</f>
        <v>6011 0562</v>
      </c>
      <c r="E184" s="66" t="str">
        <f>HOME!C$567</f>
        <v>phoebe.huang@msc.com</v>
      </c>
      <c r="F184" s="62"/>
      <c r="G184" s="81" t="str">
        <f>HOME!A$584</f>
        <v>S. Y. LIEW</v>
      </c>
      <c r="H184" s="81" t="str">
        <f>HOME!B$584</f>
        <v>6011 2348</v>
      </c>
      <c r="I184" s="66" t="str">
        <f>HOME!C$584</f>
        <v>seoyi.liew@msc.com</v>
      </c>
      <c r="J184" s="62"/>
      <c r="K184" s="81" t="str">
        <f>HOME!A$600</f>
        <v>DEWI</v>
      </c>
      <c r="L184" s="81" t="str">
        <f>HOME!B$600</f>
        <v>6011 2354</v>
      </c>
      <c r="M184" s="66" t="str">
        <f>HOME!C$600</f>
        <v>dewi.ratnah@msc.com</v>
      </c>
    </row>
    <row r="185" spans="3:13">
      <c r="C185" s="81" t="str">
        <f>HOME!A$568</f>
        <v>SHERWIN LIM</v>
      </c>
      <c r="D185" s="81" t="str">
        <f>HOME!B$568</f>
        <v>6011 2395</v>
      </c>
      <c r="E185" s="66" t="str">
        <f>HOME!C$568</f>
        <v>sherwin.lim@msc.com</v>
      </c>
      <c r="F185" s="62"/>
      <c r="G185" s="81" t="str">
        <f>HOME!A$61</f>
        <v>JADE</v>
      </c>
      <c r="H185" s="81" t="str">
        <f>HOME!B$585</f>
        <v>6011 2349</v>
      </c>
      <c r="I185" s="66" t="str">
        <f>HOME!C$585</f>
        <v>sharon.koh@msc.com</v>
      </c>
      <c r="J185" s="62"/>
      <c r="K185" s="81" t="str">
        <f>HOME!A$603</f>
        <v>SHAN SHAN</v>
      </c>
      <c r="L185" s="81" t="str">
        <f>HOME!B$603</f>
        <v>6011 2353</v>
      </c>
      <c r="M185" s="66" t="str">
        <f>HOME!C$603</f>
        <v>shanshan.chin@msc.com</v>
      </c>
    </row>
    <row r="186" spans="3:13">
      <c r="C186" s="81" t="str">
        <f>HOME!A$569</f>
        <v>NATALIE LEW</v>
      </c>
      <c r="D186" s="81" t="str">
        <f>HOME!B$569</f>
        <v>6011 2399</v>
      </c>
      <c r="E186" s="66" t="str">
        <f>HOME!C$569</f>
        <v>natalie.lew@msc.com</v>
      </c>
      <c r="F186" s="62"/>
      <c r="G186" s="81" t="str">
        <f>HOME!A$586</f>
        <v>ANGELIA LAU</v>
      </c>
      <c r="H186" s="81" t="str">
        <f>HOME!B$586</f>
        <v>6011 2346</v>
      </c>
      <c r="I186" s="66" t="str">
        <f>HOME!C$586</f>
        <v>angelia.lau@msc.com</v>
      </c>
      <c r="J186" s="62"/>
      <c r="K186" s="81" t="str">
        <f>HOME!A$604</f>
        <v>EUNICE</v>
      </c>
      <c r="L186" s="81" t="str">
        <f>HOME!B$604</f>
        <v>6011 2355</v>
      </c>
      <c r="M186" s="66" t="str">
        <f>HOME!C$604</f>
        <v>eunice.chan@msc.com</v>
      </c>
    </row>
    <row r="187" spans="3:13">
      <c r="C187" s="81" t="str">
        <f>HOME!A$570</f>
        <v xml:space="preserve">LIM LEE HLI </v>
      </c>
      <c r="D187" s="81" t="str">
        <f>HOME!B$570</f>
        <v>6011 2352</v>
      </c>
      <c r="E187" s="66" t="str">
        <f>HOME!C$570</f>
        <v>leehli.lim@msc.com</v>
      </c>
      <c r="F187" s="62"/>
      <c r="G187" s="81" t="str">
        <f>HOME!A$587</f>
        <v>NOOR AFNINDAH</v>
      </c>
      <c r="H187" s="81" t="str">
        <f>HOME!B$587</f>
        <v>6011 2347</v>
      </c>
      <c r="I187" s="66" t="str">
        <f>HOME!C$587</f>
        <v>noor.afnindah@msc.com</v>
      </c>
      <c r="J187" s="62"/>
      <c r="K187" s="81" t="str">
        <f>HOME!A$599</f>
        <v>KAI SIANG</v>
      </c>
      <c r="L187" s="81" t="str">
        <f>HOME!B$599</f>
        <v>6011 2356</v>
      </c>
      <c r="M187" s="66" t="str">
        <f>HOME!C$599</f>
        <v>kaisiang.lim@msc.com</v>
      </c>
    </row>
    <row r="188" spans="3:13">
      <c r="C188" s="81" t="str">
        <f>HOME!A$571</f>
        <v>LIM AI PHEN</v>
      </c>
      <c r="D188" s="81" t="str">
        <f>HOME!B$571</f>
        <v>6011 9646</v>
      </c>
      <c r="E188" s="66" t="str">
        <f>HOME!C$571</f>
        <v>aiphen.lim@msc.com</v>
      </c>
      <c r="F188" s="62"/>
      <c r="G188" s="81" t="str">
        <f>HOME!A$588</f>
        <v>NG CHING WEI</v>
      </c>
      <c r="H188" s="81" t="str">
        <f>HOME!B$588</f>
        <v>6011 2404</v>
      </c>
      <c r="I188" s="66" t="str">
        <f>HOME!C$588</f>
        <v>chingwei.ng@msc.com</v>
      </c>
      <c r="J188" s="62"/>
      <c r="K188" s="81" t="str">
        <f>HOME!A$601</f>
        <v>YU TING</v>
      </c>
      <c r="L188" s="81" t="str">
        <f>HOME!B$601</f>
        <v>6011 2359</v>
      </c>
      <c r="M188" s="66" t="str">
        <f>HOME!C$601</f>
        <v>yuting.luo@msc.com</v>
      </c>
    </row>
    <row r="189" spans="3:13">
      <c r="C189" s="81" t="str">
        <f>HOME!A$572</f>
        <v>DARIUS ONG</v>
      </c>
      <c r="D189" s="81" t="str">
        <f>HOME!B$572</f>
        <v>6011 2396</v>
      </c>
      <c r="E189" s="66" t="str">
        <f>HOME!C$572</f>
        <v>darius.ong@msc.com</v>
      </c>
      <c r="F189" s="62"/>
      <c r="G189" s="81">
        <f>HOME!A$589</f>
        <v>0</v>
      </c>
      <c r="H189" s="81">
        <f>HOME!B$589</f>
        <v>0</v>
      </c>
      <c r="I189" s="66">
        <f>HOME!C$589</f>
        <v>0</v>
      </c>
      <c r="J189" s="62"/>
      <c r="K189" s="81" t="str">
        <f>HOME!A$605</f>
        <v>HAZEL</v>
      </c>
      <c r="L189" s="81" t="str">
        <f>HOME!B$605</f>
        <v>6011 2435</v>
      </c>
      <c r="M189" s="66" t="str">
        <f>HOME!C$605</f>
        <v>hazel.toh@msc.com</v>
      </c>
    </row>
    <row r="190" spans="3:13">
      <c r="C190" s="81" t="str">
        <f>HOME!A$573</f>
        <v>LAWRENCE ANG (CROSS-TRADE)</v>
      </c>
      <c r="D190" s="81" t="str">
        <f>HOME!B$573</f>
        <v>6011 2400</v>
      </c>
      <c r="E190" s="66" t="str">
        <f>HOME!C$573</f>
        <v>lawrence.ang@msc.com</v>
      </c>
      <c r="F190" s="62"/>
      <c r="G190" s="81" t="str">
        <f>HOME!A$590</f>
        <v>.</v>
      </c>
      <c r="H190" s="81" t="str">
        <f>HOME!B$590</f>
        <v>.</v>
      </c>
      <c r="I190" s="66" t="str">
        <f>HOME!C$590</f>
        <v>.</v>
      </c>
      <c r="J190" s="62"/>
      <c r="K190" s="81" t="str">
        <f>HOME!A$602</f>
        <v>-</v>
      </c>
      <c r="L190" s="81" t="str">
        <f>HOME!B$602</f>
        <v>6011 0567</v>
      </c>
      <c r="M190" s="66" t="str">
        <f>HOME!C$602</f>
        <v>-</v>
      </c>
    </row>
    <row r="193" spans="3:12" ht="14.25">
      <c r="C193" s="29" t="s">
        <v>1926</v>
      </c>
      <c r="D193" s="29" t="s">
        <v>2779</v>
      </c>
      <c r="E193" s="1156"/>
      <c r="F193" s="29"/>
      <c r="G193" s="29" t="s">
        <v>1950</v>
      </c>
      <c r="H193" s="60" t="s">
        <v>1951</v>
      </c>
      <c r="I193" s="60"/>
      <c r="J193" s="1156"/>
      <c r="K193" s="29" t="s">
        <v>1950</v>
      </c>
      <c r="L193" s="29" t="s">
        <v>1981</v>
      </c>
    </row>
  </sheetData>
  <pageMargins left="0.7" right="0.7" top="0.75" bottom="0.75" header="0.3" footer="0.3"/>
  <pageSetup paperSize="9" scale="69" orientation="landscape" r:id="rId1"/>
  <headerFooter>
    <oddFooter>&amp;L_x000D_&amp;1#&amp;"Calibri"&amp;10&amp;K000000 Sensitivity: Internal</oddFooter>
  </headerFooter>
  <drawing r:id="rId2"/>
  <legacy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00B0F0"/>
  </sheetPr>
  <dimension ref="A2:M149"/>
  <sheetViews>
    <sheetView zoomScale="85" zoomScaleNormal="85" workbookViewId="0">
      <selection activeCell="C74" sqref="C74:H125"/>
    </sheetView>
  </sheetViews>
  <sheetFormatPr defaultColWidth="9.42578125" defaultRowHeight="12.75"/>
  <cols>
    <col min="1" max="1" width="17.140625" style="1549" customWidth="1"/>
    <col min="2" max="2" width="5.140625" style="297" customWidth="1"/>
    <col min="3" max="3" width="20.5703125" style="122" customWidth="1"/>
    <col min="4" max="4" width="12.5703125" style="122" customWidth="1"/>
    <col min="5" max="6" width="14.42578125" style="122" customWidth="1"/>
    <col min="7" max="7" width="14.85546875" style="122" customWidth="1"/>
    <col min="8" max="11" width="14.42578125" style="122" customWidth="1"/>
    <col min="12" max="12" width="13" style="122" customWidth="1"/>
    <col min="13" max="13" width="18" style="122" customWidth="1"/>
    <col min="14" max="14" width="14.42578125" style="122" bestFit="1" customWidth="1"/>
    <col min="15" max="16384" width="9.42578125" style="122"/>
  </cols>
  <sheetData>
    <row r="2" spans="1:10" s="6" customFormat="1" ht="33">
      <c r="A2" s="385"/>
      <c r="B2" s="292"/>
      <c r="C2" s="456" t="s">
        <v>1982</v>
      </c>
      <c r="D2"/>
      <c r="E2"/>
      <c r="F2"/>
      <c r="G2"/>
      <c r="H2"/>
      <c r="I2"/>
      <c r="J2"/>
    </row>
    <row r="3" spans="1:10" customFormat="1" ht="15.75">
      <c r="A3" s="34"/>
      <c r="B3" s="293"/>
      <c r="C3" s="121"/>
      <c r="D3" s="121"/>
      <c r="E3" s="7"/>
      <c r="F3" s="122"/>
      <c r="G3" s="7"/>
      <c r="H3" s="121"/>
      <c r="I3" s="121"/>
      <c r="J3" s="121"/>
    </row>
    <row r="4" spans="1:10" s="125" customFormat="1" ht="15">
      <c r="A4" s="1548"/>
      <c r="B4" s="294"/>
      <c r="C4" s="60"/>
      <c r="D4" s="60"/>
      <c r="E4" s="1696" t="s">
        <v>6306</v>
      </c>
      <c r="F4" s="126"/>
      <c r="G4" s="126"/>
      <c r="H4" s="126"/>
      <c r="I4" s="126"/>
      <c r="J4" s="126"/>
    </row>
    <row r="5" spans="1:10" ht="18.600000000000001" customHeight="1">
      <c r="B5" s="295"/>
      <c r="C5" s="127"/>
      <c r="D5" s="127"/>
      <c r="E5" s="127"/>
      <c r="F5" s="127"/>
      <c r="G5" s="127"/>
      <c r="H5" s="127"/>
      <c r="I5" s="128"/>
      <c r="J5" s="127"/>
    </row>
    <row r="6" spans="1:10" s="30" customFormat="1" ht="36" hidden="1">
      <c r="A6" s="1345"/>
      <c r="B6" s="296"/>
      <c r="C6" s="1009"/>
      <c r="D6" s="1010"/>
      <c r="E6" s="1011" t="s">
        <v>5540</v>
      </c>
      <c r="F6" s="1011" t="s">
        <v>6307</v>
      </c>
      <c r="G6" s="1012" t="s">
        <v>859</v>
      </c>
      <c r="H6" s="1012" t="s">
        <v>1133</v>
      </c>
      <c r="I6" s="1012" t="s">
        <v>380</v>
      </c>
      <c r="J6" s="140"/>
    </row>
    <row r="7" spans="1:10" s="30" customFormat="1" ht="14.25" hidden="1">
      <c r="A7" s="1345"/>
      <c r="B7" s="296"/>
      <c r="C7" s="1013"/>
      <c r="D7" s="206" t="s">
        <v>5155</v>
      </c>
      <c r="E7" s="1014"/>
      <c r="F7" s="1012" t="s">
        <v>3557</v>
      </c>
      <c r="G7" s="1012" t="s">
        <v>3668</v>
      </c>
      <c r="H7" s="1012" t="s">
        <v>3743</v>
      </c>
      <c r="I7" s="1012" t="s">
        <v>4083</v>
      </c>
      <c r="J7" s="140"/>
    </row>
    <row r="8" spans="1:10" s="30" customFormat="1" ht="14.25" hidden="1">
      <c r="A8" s="1345"/>
      <c r="B8" s="296" t="s">
        <v>6308</v>
      </c>
      <c r="C8" s="545" t="s">
        <v>4589</v>
      </c>
      <c r="D8" s="208" t="s">
        <v>3956</v>
      </c>
      <c r="E8" s="547">
        <v>44127</v>
      </c>
      <c r="F8" s="547">
        <f>E8+29</f>
        <v>44156</v>
      </c>
      <c r="G8" s="547">
        <f>E8+32</f>
        <v>44159</v>
      </c>
      <c r="H8" s="547">
        <f>E8+35</f>
        <v>44162</v>
      </c>
      <c r="I8" s="547">
        <f>E8+38</f>
        <v>44165</v>
      </c>
      <c r="J8" s="882" t="s">
        <v>6309</v>
      </c>
    </row>
    <row r="9" spans="1:10" s="30" customFormat="1" ht="14.25" hidden="1">
      <c r="A9" s="1345"/>
      <c r="B9" s="296" t="s">
        <v>6310</v>
      </c>
      <c r="C9" s="545" t="s">
        <v>6311</v>
      </c>
      <c r="D9" s="208" t="s">
        <v>3957</v>
      </c>
      <c r="E9" s="547">
        <v>44135</v>
      </c>
      <c r="F9" s="547">
        <f t="shared" ref="F9:F13" si="0">E9+29</f>
        <v>44164</v>
      </c>
      <c r="G9" s="547">
        <f t="shared" ref="G9:G13" si="1">E9+32</f>
        <v>44167</v>
      </c>
      <c r="H9" s="547">
        <f t="shared" ref="H9:H13" si="2">E9+35</f>
        <v>44170</v>
      </c>
      <c r="I9" s="547">
        <f t="shared" ref="I9:I13" si="3">E9+38</f>
        <v>44173</v>
      </c>
      <c r="J9" s="882" t="s">
        <v>6312</v>
      </c>
    </row>
    <row r="10" spans="1:10" s="30" customFormat="1" ht="14.25" hidden="1">
      <c r="A10" s="1345"/>
      <c r="B10" s="296" t="s">
        <v>6313</v>
      </c>
      <c r="C10" s="218" t="s">
        <v>6314</v>
      </c>
      <c r="D10" s="209" t="s">
        <v>2493</v>
      </c>
      <c r="E10" s="679">
        <v>44146</v>
      </c>
      <c r="F10" s="679">
        <f t="shared" si="0"/>
        <v>44175</v>
      </c>
      <c r="G10" s="679">
        <f t="shared" si="1"/>
        <v>44178</v>
      </c>
      <c r="H10" s="679">
        <f t="shared" si="2"/>
        <v>44181</v>
      </c>
      <c r="I10" s="679">
        <f t="shared" si="3"/>
        <v>44184</v>
      </c>
      <c r="J10" s="882" t="s">
        <v>6315</v>
      </c>
    </row>
    <row r="11" spans="1:10" s="30" customFormat="1" ht="14.25" hidden="1">
      <c r="A11" s="1345"/>
      <c r="B11" s="296" t="s">
        <v>6316</v>
      </c>
      <c r="C11" s="218" t="s">
        <v>6317</v>
      </c>
      <c r="D11" s="209" t="s">
        <v>2497</v>
      </c>
      <c r="E11" s="679">
        <v>44150</v>
      </c>
      <c r="F11" s="679">
        <f t="shared" si="0"/>
        <v>44179</v>
      </c>
      <c r="G11" s="679">
        <f t="shared" si="1"/>
        <v>44182</v>
      </c>
      <c r="H11" s="679">
        <f t="shared" si="2"/>
        <v>44185</v>
      </c>
      <c r="I11" s="679">
        <f t="shared" si="3"/>
        <v>44188</v>
      </c>
      <c r="J11" s="882" t="s">
        <v>6318</v>
      </c>
    </row>
    <row r="12" spans="1:10" s="30" customFormat="1" ht="14.25" hidden="1">
      <c r="A12" s="1345"/>
      <c r="B12" s="296" t="s">
        <v>6319</v>
      </c>
      <c r="C12" s="218" t="s">
        <v>6320</v>
      </c>
      <c r="D12" s="209" t="s">
        <v>2500</v>
      </c>
      <c r="E12" s="679">
        <v>44155</v>
      </c>
      <c r="F12" s="679">
        <f t="shared" si="0"/>
        <v>44184</v>
      </c>
      <c r="G12" s="679">
        <f t="shared" si="1"/>
        <v>44187</v>
      </c>
      <c r="H12" s="679">
        <f t="shared" si="2"/>
        <v>44190</v>
      </c>
      <c r="I12" s="679">
        <f t="shared" si="3"/>
        <v>44193</v>
      </c>
      <c r="J12" s="882" t="s">
        <v>6321</v>
      </c>
    </row>
    <row r="13" spans="1:10" s="30" customFormat="1" ht="14.25" hidden="1">
      <c r="A13" s="1345"/>
      <c r="B13" s="296" t="s">
        <v>6322</v>
      </c>
      <c r="C13" s="218" t="s">
        <v>4634</v>
      </c>
      <c r="D13" s="209" t="s">
        <v>2504</v>
      </c>
      <c r="E13" s="679">
        <v>44162</v>
      </c>
      <c r="F13" s="679">
        <f t="shared" si="0"/>
        <v>44191</v>
      </c>
      <c r="G13" s="679">
        <f t="shared" si="1"/>
        <v>44194</v>
      </c>
      <c r="H13" s="679">
        <f t="shared" si="2"/>
        <v>44197</v>
      </c>
      <c r="I13" s="679">
        <f t="shared" si="3"/>
        <v>44200</v>
      </c>
      <c r="J13" s="882" t="s">
        <v>6323</v>
      </c>
    </row>
    <row r="14" spans="1:10" s="30" customFormat="1" ht="15" hidden="1">
      <c r="A14" s="1345"/>
      <c r="B14" s="296"/>
      <c r="C14" s="26"/>
      <c r="F14" s="54"/>
      <c r="G14" s="55"/>
      <c r="H14" s="55"/>
      <c r="J14" s="882"/>
    </row>
    <row r="15" spans="1:10" s="30" customFormat="1" ht="15" hidden="1">
      <c r="A15" s="1345"/>
      <c r="B15" s="296"/>
      <c r="C15" s="26"/>
      <c r="F15" s="54"/>
      <c r="G15" s="55"/>
      <c r="H15" s="55"/>
      <c r="J15" s="882"/>
    </row>
    <row r="16" spans="1:10" s="30" customFormat="1" ht="36" hidden="1">
      <c r="A16" s="1345"/>
      <c r="B16" s="296"/>
      <c r="C16" s="933" t="s">
        <v>6324</v>
      </c>
      <c r="D16" s="1010"/>
      <c r="E16" s="1011" t="s">
        <v>5540</v>
      </c>
      <c r="F16" s="1011" t="s">
        <v>6307</v>
      </c>
      <c r="G16" s="1012" t="s">
        <v>859</v>
      </c>
      <c r="H16" s="1012" t="s">
        <v>1133</v>
      </c>
      <c r="I16" s="882"/>
      <c r="J16" s="140"/>
    </row>
    <row r="17" spans="1:11" s="30" customFormat="1" ht="14.25" hidden="1">
      <c r="A17" s="1345"/>
      <c r="B17" s="296"/>
      <c r="C17" s="1013"/>
      <c r="D17" s="206" t="s">
        <v>5155</v>
      </c>
      <c r="E17" s="1014"/>
      <c r="F17" s="1012" t="s">
        <v>5760</v>
      </c>
      <c r="G17" s="1012" t="s">
        <v>6325</v>
      </c>
      <c r="H17" s="1012" t="s">
        <v>6326</v>
      </c>
      <c r="I17" s="882"/>
      <c r="J17" s="140"/>
      <c r="K17" s="369"/>
    </row>
    <row r="18" spans="1:11" s="30" customFormat="1" ht="14.25" hidden="1">
      <c r="A18" s="296" t="s">
        <v>6327</v>
      </c>
      <c r="B18" s="296" t="s">
        <v>5620</v>
      </c>
      <c r="C18" s="545" t="s">
        <v>6328</v>
      </c>
      <c r="D18" s="208" t="s">
        <v>2298</v>
      </c>
      <c r="E18" s="546">
        <v>44843</v>
      </c>
      <c r="F18" s="546">
        <f t="shared" ref="F18" si="4">E18+29</f>
        <v>44872</v>
      </c>
      <c r="G18" s="546">
        <f t="shared" ref="G18" si="5">E18+32</f>
        <v>44875</v>
      </c>
      <c r="H18" s="546">
        <f t="shared" ref="H18" si="6">E18+35</f>
        <v>44878</v>
      </c>
      <c r="I18" s="882" t="s">
        <v>6329</v>
      </c>
      <c r="J18" s="140"/>
      <c r="K18" s="882"/>
    </row>
    <row r="19" spans="1:11" s="30" customFormat="1" ht="14.25" hidden="1">
      <c r="A19" s="296" t="s">
        <v>6330</v>
      </c>
      <c r="B19" s="296" t="s">
        <v>5623</v>
      </c>
      <c r="C19" s="257" t="s">
        <v>5681</v>
      </c>
      <c r="D19" s="208" t="s">
        <v>2300</v>
      </c>
      <c r="E19" s="542">
        <v>44847</v>
      </c>
      <c r="F19" s="542"/>
      <c r="G19" s="542"/>
      <c r="H19" s="542"/>
      <c r="I19" s="882" t="s">
        <v>5548</v>
      </c>
      <c r="J19" s="140"/>
      <c r="K19" s="882" t="s">
        <v>5715</v>
      </c>
    </row>
    <row r="20" spans="1:11" s="30" customFormat="1" ht="14.25" hidden="1">
      <c r="A20" s="296" t="s">
        <v>6331</v>
      </c>
      <c r="B20" s="296" t="s">
        <v>5626</v>
      </c>
      <c r="C20" s="545" t="s">
        <v>6320</v>
      </c>
      <c r="D20" s="208" t="s">
        <v>2302</v>
      </c>
      <c r="E20" s="546">
        <v>44854</v>
      </c>
      <c r="F20" s="546">
        <f t="shared" ref="F20:F21" si="7">E20+29</f>
        <v>44883</v>
      </c>
      <c r="G20" s="546">
        <f t="shared" ref="G20:G21" si="8">E20+32</f>
        <v>44886</v>
      </c>
      <c r="H20" s="546">
        <f t="shared" ref="H20:H21" si="9">E20+35</f>
        <v>44889</v>
      </c>
      <c r="I20" s="882" t="s">
        <v>5549</v>
      </c>
      <c r="J20" s="140"/>
      <c r="K20" s="882"/>
    </row>
    <row r="21" spans="1:11" s="30" customFormat="1" ht="14.25" hidden="1">
      <c r="A21" s="296" t="s">
        <v>6332</v>
      </c>
      <c r="B21" s="296" t="s">
        <v>5628</v>
      </c>
      <c r="C21" s="545" t="s">
        <v>6333</v>
      </c>
      <c r="D21" s="208" t="s">
        <v>2305</v>
      </c>
      <c r="E21" s="546">
        <v>44861</v>
      </c>
      <c r="F21" s="546">
        <f t="shared" si="7"/>
        <v>44890</v>
      </c>
      <c r="G21" s="546">
        <f t="shared" si="8"/>
        <v>44893</v>
      </c>
      <c r="H21" s="546">
        <f t="shared" si="9"/>
        <v>44896</v>
      </c>
      <c r="I21" s="882" t="s">
        <v>5551</v>
      </c>
      <c r="J21" s="140"/>
      <c r="K21" s="882"/>
    </row>
    <row r="22" spans="1:11" s="30" customFormat="1" ht="14.25" hidden="1">
      <c r="A22" s="296" t="s">
        <v>6334</v>
      </c>
      <c r="B22" s="296" t="s">
        <v>5631</v>
      </c>
      <c r="C22" s="365" t="s">
        <v>5681</v>
      </c>
      <c r="D22" s="209" t="s">
        <v>2307</v>
      </c>
      <c r="E22" s="542">
        <v>44868</v>
      </c>
      <c r="F22" s="542"/>
      <c r="G22" s="542"/>
      <c r="H22" s="542"/>
      <c r="I22" s="882" t="s">
        <v>5553</v>
      </c>
      <c r="J22" s="140"/>
      <c r="K22" s="882" t="s">
        <v>5715</v>
      </c>
    </row>
    <row r="23" spans="1:11" s="30" customFormat="1" ht="14.25" hidden="1">
      <c r="A23" s="296" t="s">
        <v>6335</v>
      </c>
      <c r="B23" s="296" t="s">
        <v>5634</v>
      </c>
      <c r="C23" s="218" t="s">
        <v>6336</v>
      </c>
      <c r="D23" s="209" t="s">
        <v>2309</v>
      </c>
      <c r="E23" s="678">
        <v>44875</v>
      </c>
      <c r="F23" s="678">
        <f t="shared" ref="F23:F25" si="10">E23+29</f>
        <v>44904</v>
      </c>
      <c r="G23" s="678">
        <f t="shared" ref="G23:G25" si="11">E23+32</f>
        <v>44907</v>
      </c>
      <c r="H23" s="678">
        <f t="shared" ref="H23:H25" si="12">E23+35</f>
        <v>44910</v>
      </c>
      <c r="I23" s="882" t="s">
        <v>5554</v>
      </c>
      <c r="J23" s="140"/>
      <c r="K23" s="882"/>
    </row>
    <row r="24" spans="1:11" s="30" customFormat="1" ht="14.25" hidden="1">
      <c r="A24" s="296" t="s">
        <v>6337</v>
      </c>
      <c r="B24" s="296" t="s">
        <v>5637</v>
      </c>
      <c r="C24" s="365" t="s">
        <v>5681</v>
      </c>
      <c r="D24" s="209" t="s">
        <v>2311</v>
      </c>
      <c r="E24" s="542">
        <v>44882</v>
      </c>
      <c r="F24" s="542"/>
      <c r="G24" s="542"/>
      <c r="H24" s="542"/>
      <c r="I24" s="882" t="s">
        <v>5556</v>
      </c>
      <c r="J24" s="140"/>
      <c r="K24" s="882" t="s">
        <v>5715</v>
      </c>
    </row>
    <row r="25" spans="1:11" s="30" customFormat="1" ht="14.25" hidden="1">
      <c r="A25" s="296" t="s">
        <v>6338</v>
      </c>
      <c r="B25" s="296" t="s">
        <v>5639</v>
      </c>
      <c r="C25" s="218" t="s">
        <v>4608</v>
      </c>
      <c r="D25" s="209" t="s">
        <v>2314</v>
      </c>
      <c r="E25" s="678">
        <v>44889</v>
      </c>
      <c r="F25" s="678">
        <f t="shared" si="10"/>
        <v>44918</v>
      </c>
      <c r="G25" s="678">
        <f t="shared" si="11"/>
        <v>44921</v>
      </c>
      <c r="H25" s="678">
        <f t="shared" si="12"/>
        <v>44924</v>
      </c>
      <c r="I25" s="882" t="s">
        <v>5557</v>
      </c>
      <c r="J25" s="140"/>
      <c r="K25" s="882"/>
    </row>
    <row r="26" spans="1:11" s="30" customFormat="1" ht="14.25" hidden="1">
      <c r="A26" s="296" t="s">
        <v>6339</v>
      </c>
      <c r="B26" s="296" t="s">
        <v>5641</v>
      </c>
      <c r="C26" s="545" t="s">
        <v>6340</v>
      </c>
      <c r="D26" s="208" t="s">
        <v>2318</v>
      </c>
      <c r="E26" s="546">
        <v>44896</v>
      </c>
      <c r="F26" s="546">
        <f t="shared" ref="F26:F33" si="13">E26+29</f>
        <v>44925</v>
      </c>
      <c r="G26" s="546">
        <f t="shared" ref="G26:G33" si="14">E26+32</f>
        <v>44928</v>
      </c>
      <c r="H26" s="546">
        <f t="shared" ref="H26:H33" si="15">E26+35</f>
        <v>44931</v>
      </c>
      <c r="I26" s="882" t="s">
        <v>6341</v>
      </c>
      <c r="J26" s="140"/>
      <c r="K26" s="882"/>
    </row>
    <row r="27" spans="1:11" s="30" customFormat="1" ht="14.25" hidden="1">
      <c r="A27" s="296" t="s">
        <v>6313</v>
      </c>
      <c r="B27" s="296" t="s">
        <v>5643</v>
      </c>
      <c r="C27" s="545" t="s">
        <v>5790</v>
      </c>
      <c r="D27" s="208" t="s">
        <v>2320</v>
      </c>
      <c r="E27" s="546">
        <v>44903</v>
      </c>
      <c r="F27" s="546">
        <f t="shared" si="13"/>
        <v>44932</v>
      </c>
      <c r="G27" s="546">
        <f t="shared" si="14"/>
        <v>44935</v>
      </c>
      <c r="H27" s="546">
        <f t="shared" si="15"/>
        <v>44938</v>
      </c>
      <c r="I27" s="882" t="s">
        <v>6342</v>
      </c>
      <c r="J27" s="140"/>
      <c r="K27" s="882"/>
    </row>
    <row r="28" spans="1:11" s="30" customFormat="1" ht="14.25" hidden="1">
      <c r="A28" s="296" t="s">
        <v>6343</v>
      </c>
      <c r="B28" s="296" t="s">
        <v>5645</v>
      </c>
      <c r="C28" s="545" t="s">
        <v>6344</v>
      </c>
      <c r="D28" s="208" t="s">
        <v>2324</v>
      </c>
      <c r="E28" s="546">
        <v>44910</v>
      </c>
      <c r="F28" s="546">
        <f t="shared" si="13"/>
        <v>44939</v>
      </c>
      <c r="G28" s="546">
        <f t="shared" si="14"/>
        <v>44942</v>
      </c>
      <c r="H28" s="546">
        <f t="shared" si="15"/>
        <v>44945</v>
      </c>
      <c r="I28" s="882" t="s">
        <v>5562</v>
      </c>
      <c r="J28" s="140"/>
      <c r="K28" s="882"/>
    </row>
    <row r="29" spans="1:11" s="30" customFormat="1" ht="14.25" hidden="1">
      <c r="A29" s="296" t="s">
        <v>6345</v>
      </c>
      <c r="B29" s="296" t="s">
        <v>5647</v>
      </c>
      <c r="C29" s="545" t="s">
        <v>6311</v>
      </c>
      <c r="D29" s="208" t="s">
        <v>2326</v>
      </c>
      <c r="E29" s="546">
        <v>44919</v>
      </c>
      <c r="F29" s="546">
        <f t="shared" si="13"/>
        <v>44948</v>
      </c>
      <c r="G29" s="546">
        <f t="shared" si="14"/>
        <v>44951</v>
      </c>
      <c r="H29" s="546">
        <f t="shared" si="15"/>
        <v>44954</v>
      </c>
      <c r="I29" s="882" t="s">
        <v>5563</v>
      </c>
      <c r="J29" s="140"/>
      <c r="K29" s="882"/>
    </row>
    <row r="30" spans="1:11" s="30" customFormat="1" ht="14.25" hidden="1">
      <c r="A30" s="296" t="s">
        <v>6346</v>
      </c>
      <c r="B30" s="296" t="s">
        <v>5649</v>
      </c>
      <c r="C30" s="545" t="s">
        <v>6314</v>
      </c>
      <c r="D30" s="208" t="s">
        <v>2328</v>
      </c>
      <c r="E30" s="546">
        <v>44924</v>
      </c>
      <c r="F30" s="546">
        <f t="shared" si="13"/>
        <v>44953</v>
      </c>
      <c r="G30" s="546">
        <f t="shared" si="14"/>
        <v>44956</v>
      </c>
      <c r="H30" s="546">
        <f t="shared" si="15"/>
        <v>44959</v>
      </c>
      <c r="I30" s="882" t="s">
        <v>5565</v>
      </c>
      <c r="J30" s="140"/>
      <c r="K30" s="882"/>
    </row>
    <row r="31" spans="1:11" s="30" customFormat="1" ht="14.25" hidden="1">
      <c r="A31" s="296"/>
      <c r="B31" s="296" t="s">
        <v>6347</v>
      </c>
      <c r="C31" s="218" t="s">
        <v>5739</v>
      </c>
      <c r="D31" s="209" t="s">
        <v>2330</v>
      </c>
      <c r="E31" s="678">
        <v>44931</v>
      </c>
      <c r="F31" s="678">
        <f t="shared" si="13"/>
        <v>44960</v>
      </c>
      <c r="G31" s="678">
        <f t="shared" si="14"/>
        <v>44963</v>
      </c>
      <c r="H31" s="678">
        <f t="shared" si="15"/>
        <v>44966</v>
      </c>
      <c r="I31" s="882" t="s">
        <v>5566</v>
      </c>
      <c r="J31" s="140"/>
      <c r="K31" s="882"/>
    </row>
    <row r="32" spans="1:11" s="30" customFormat="1" ht="14.25" hidden="1">
      <c r="A32" s="296"/>
      <c r="B32" s="296" t="s">
        <v>5653</v>
      </c>
      <c r="C32" s="218" t="s">
        <v>6320</v>
      </c>
      <c r="D32" s="209" t="s">
        <v>2334</v>
      </c>
      <c r="E32" s="678">
        <v>44938</v>
      </c>
      <c r="F32" s="678">
        <f t="shared" si="13"/>
        <v>44967</v>
      </c>
      <c r="G32" s="678">
        <f t="shared" si="14"/>
        <v>44970</v>
      </c>
      <c r="H32" s="678">
        <f t="shared" si="15"/>
        <v>44973</v>
      </c>
      <c r="I32" s="882" t="s">
        <v>5568</v>
      </c>
      <c r="J32" s="140"/>
      <c r="K32" s="882"/>
    </row>
    <row r="33" spans="1:9" s="30" customFormat="1" ht="14.25" hidden="1">
      <c r="A33" s="296"/>
      <c r="B33" s="296" t="s">
        <v>5655</v>
      </c>
      <c r="C33" s="218" t="s">
        <v>6333</v>
      </c>
      <c r="D33" s="209" t="s">
        <v>2336</v>
      </c>
      <c r="E33" s="678">
        <v>44945</v>
      </c>
      <c r="F33" s="678">
        <f t="shared" si="13"/>
        <v>44974</v>
      </c>
      <c r="G33" s="678">
        <f t="shared" si="14"/>
        <v>44977</v>
      </c>
      <c r="H33" s="678">
        <f t="shared" si="15"/>
        <v>44980</v>
      </c>
      <c r="I33" s="882" t="s">
        <v>5569</v>
      </c>
    </row>
    <row r="34" spans="1:9" s="30" customFormat="1" ht="14.25" hidden="1">
      <c r="A34" s="296" t="s">
        <v>6348</v>
      </c>
      <c r="B34" s="296" t="s">
        <v>5657</v>
      </c>
      <c r="C34" s="365" t="s">
        <v>2151</v>
      </c>
      <c r="D34" s="209" t="s">
        <v>2340</v>
      </c>
      <c r="E34" s="542">
        <v>44952</v>
      </c>
      <c r="F34" s="542"/>
      <c r="G34" s="1361"/>
      <c r="H34" s="542"/>
      <c r="I34" s="882" t="s">
        <v>5570</v>
      </c>
    </row>
    <row r="35" spans="1:9" s="30" customFormat="1" ht="14.25" hidden="1">
      <c r="A35" s="296" t="s">
        <v>5817</v>
      </c>
      <c r="B35" s="296" t="s">
        <v>5659</v>
      </c>
      <c r="C35" s="257" t="s">
        <v>2151</v>
      </c>
      <c r="D35" s="208" t="s">
        <v>2342</v>
      </c>
      <c r="E35" s="542">
        <v>44959</v>
      </c>
      <c r="F35" s="542"/>
      <c r="G35" s="542"/>
      <c r="H35" s="542"/>
      <c r="I35" s="882" t="s">
        <v>5571</v>
      </c>
    </row>
    <row r="36" spans="1:9" s="30" customFormat="1" ht="14.25" hidden="1">
      <c r="A36" s="296"/>
      <c r="B36" s="296" t="s">
        <v>5661</v>
      </c>
      <c r="C36" s="545" t="s">
        <v>4928</v>
      </c>
      <c r="D36" s="208" t="s">
        <v>2345</v>
      </c>
      <c r="E36" s="546">
        <v>44968</v>
      </c>
      <c r="F36" s="546">
        <f t="shared" ref="F36:F43" si="16">E36+31</f>
        <v>44999</v>
      </c>
      <c r="G36" s="546">
        <f t="shared" ref="G36:G43" si="17">E36+34</f>
        <v>45002</v>
      </c>
      <c r="H36" s="546">
        <f t="shared" ref="H36:H43" si="18">E36+37</f>
        <v>45005</v>
      </c>
      <c r="I36" s="882" t="s">
        <v>5572</v>
      </c>
    </row>
    <row r="37" spans="1:9" s="30" customFormat="1" ht="14.25" hidden="1">
      <c r="A37" s="296" t="s">
        <v>5789</v>
      </c>
      <c r="B37" s="296" t="s">
        <v>5663</v>
      </c>
      <c r="C37" s="257" t="s">
        <v>2151</v>
      </c>
      <c r="D37" s="208" t="s">
        <v>2348</v>
      </c>
      <c r="E37" s="542">
        <v>44973</v>
      </c>
      <c r="F37" s="542"/>
      <c r="G37" s="542"/>
      <c r="H37" s="542"/>
      <c r="I37" s="882" t="s">
        <v>5574</v>
      </c>
    </row>
    <row r="38" spans="1:9" s="30" customFormat="1" ht="14.25" hidden="1">
      <c r="A38" s="296"/>
      <c r="B38" s="296" t="s">
        <v>5666</v>
      </c>
      <c r="C38" s="545" t="s">
        <v>6340</v>
      </c>
      <c r="D38" s="208" t="s">
        <v>2350</v>
      </c>
      <c r="E38" s="546">
        <v>44980</v>
      </c>
      <c r="F38" s="546">
        <f t="shared" si="16"/>
        <v>45011</v>
      </c>
      <c r="G38" s="546">
        <f t="shared" si="17"/>
        <v>45014</v>
      </c>
      <c r="H38" s="546">
        <f t="shared" si="18"/>
        <v>45017</v>
      </c>
      <c r="I38" s="882" t="s">
        <v>5575</v>
      </c>
    </row>
    <row r="39" spans="1:9" s="30" customFormat="1" ht="14.25" hidden="1">
      <c r="A39" s="296"/>
      <c r="B39" s="296" t="s">
        <v>5668</v>
      </c>
      <c r="C39" s="218" t="s">
        <v>5790</v>
      </c>
      <c r="D39" s="209" t="s">
        <v>2352</v>
      </c>
      <c r="E39" s="678">
        <v>44987</v>
      </c>
      <c r="F39" s="678">
        <f t="shared" si="16"/>
        <v>45018</v>
      </c>
      <c r="G39" s="678">
        <f t="shared" si="17"/>
        <v>45021</v>
      </c>
      <c r="H39" s="678">
        <f t="shared" si="18"/>
        <v>45024</v>
      </c>
      <c r="I39" s="882" t="s">
        <v>5576</v>
      </c>
    </row>
    <row r="40" spans="1:9" s="30" customFormat="1" ht="14.25" hidden="1">
      <c r="A40" s="296"/>
      <c r="B40" s="296" t="s">
        <v>5670</v>
      </c>
      <c r="C40" s="218" t="s">
        <v>6344</v>
      </c>
      <c r="D40" s="209" t="s">
        <v>2354</v>
      </c>
      <c r="E40" s="678">
        <v>44994</v>
      </c>
      <c r="F40" s="678">
        <f t="shared" si="16"/>
        <v>45025</v>
      </c>
      <c r="G40" s="678">
        <f t="shared" si="17"/>
        <v>45028</v>
      </c>
      <c r="H40" s="678">
        <f t="shared" si="18"/>
        <v>45031</v>
      </c>
      <c r="I40" s="882" t="s">
        <v>5577</v>
      </c>
    </row>
    <row r="41" spans="1:9" s="30" customFormat="1" ht="14.25" hidden="1">
      <c r="A41" s="296"/>
      <c r="B41" s="296" t="s">
        <v>5672</v>
      </c>
      <c r="C41" s="218" t="s">
        <v>6311</v>
      </c>
      <c r="D41" s="209" t="s">
        <v>2356</v>
      </c>
      <c r="E41" s="678">
        <v>45003</v>
      </c>
      <c r="F41" s="678">
        <f t="shared" si="16"/>
        <v>45034</v>
      </c>
      <c r="G41" s="678">
        <f t="shared" si="17"/>
        <v>45037</v>
      </c>
      <c r="H41" s="678">
        <f t="shared" si="18"/>
        <v>45040</v>
      </c>
      <c r="I41" s="882" t="s">
        <v>5578</v>
      </c>
    </row>
    <row r="42" spans="1:9" s="30" customFormat="1" ht="14.25" hidden="1">
      <c r="A42" s="296"/>
      <c r="B42" s="296" t="s">
        <v>5674</v>
      </c>
      <c r="C42" s="218" t="s">
        <v>6314</v>
      </c>
      <c r="D42" s="209" t="s">
        <v>2358</v>
      </c>
      <c r="E42" s="678">
        <v>45010</v>
      </c>
      <c r="F42" s="678">
        <f t="shared" si="16"/>
        <v>45041</v>
      </c>
      <c r="G42" s="678">
        <f t="shared" si="17"/>
        <v>45044</v>
      </c>
      <c r="H42" s="678">
        <f t="shared" si="18"/>
        <v>45047</v>
      </c>
      <c r="I42" s="882" t="s">
        <v>5580</v>
      </c>
    </row>
    <row r="43" spans="1:9" s="30" customFormat="1" ht="14.25" hidden="1">
      <c r="A43" s="296"/>
      <c r="B43" s="296" t="s">
        <v>5676</v>
      </c>
      <c r="C43" s="218" t="s">
        <v>5739</v>
      </c>
      <c r="D43" s="209" t="s">
        <v>2360</v>
      </c>
      <c r="E43" s="678">
        <v>45015</v>
      </c>
      <c r="F43" s="678">
        <f t="shared" si="16"/>
        <v>45046</v>
      </c>
      <c r="G43" s="678">
        <f t="shared" si="17"/>
        <v>45049</v>
      </c>
      <c r="H43" s="678">
        <f t="shared" si="18"/>
        <v>45052</v>
      </c>
      <c r="I43" s="882" t="s">
        <v>5581</v>
      </c>
    </row>
    <row r="44" spans="1:9" s="30" customFormat="1" ht="14.25" hidden="1">
      <c r="A44" s="296"/>
      <c r="B44" s="296" t="s">
        <v>5678</v>
      </c>
      <c r="C44" s="545" t="s">
        <v>6320</v>
      </c>
      <c r="D44" s="208" t="s">
        <v>2362</v>
      </c>
      <c r="E44" s="546">
        <v>45022</v>
      </c>
      <c r="F44" s="546">
        <f>E44+31</f>
        <v>45053</v>
      </c>
      <c r="G44" s="546">
        <f>E44+34</f>
        <v>45056</v>
      </c>
      <c r="H44" s="546">
        <f>E44+37</f>
        <v>45059</v>
      </c>
      <c r="I44" s="882" t="s">
        <v>5582</v>
      </c>
    </row>
    <row r="45" spans="1:9" s="30" customFormat="1" ht="14.25" hidden="1">
      <c r="A45" s="296"/>
      <c r="B45" s="296" t="s">
        <v>5680</v>
      </c>
      <c r="C45" s="545" t="s">
        <v>6333</v>
      </c>
      <c r="D45" s="208" t="s">
        <v>2365</v>
      </c>
      <c r="E45" s="546">
        <v>45029</v>
      </c>
      <c r="F45" s="546">
        <f>E45+31</f>
        <v>45060</v>
      </c>
      <c r="G45" s="546">
        <f>E45+34</f>
        <v>45063</v>
      </c>
      <c r="H45" s="546">
        <f>E45+37</f>
        <v>45066</v>
      </c>
      <c r="I45" s="882" t="s">
        <v>5583</v>
      </c>
    </row>
    <row r="46" spans="1:9" s="30" customFormat="1" ht="14.25" hidden="1">
      <c r="A46" s="296"/>
      <c r="B46" s="296" t="s">
        <v>5683</v>
      </c>
      <c r="C46" s="545" t="s">
        <v>4921</v>
      </c>
      <c r="D46" s="208" t="s">
        <v>2367</v>
      </c>
      <c r="E46" s="546">
        <v>45036</v>
      </c>
      <c r="F46" s="546">
        <f>E46+31</f>
        <v>45067</v>
      </c>
      <c r="G46" s="546">
        <f>E46+34</f>
        <v>45070</v>
      </c>
      <c r="H46" s="546">
        <f>E46+37</f>
        <v>45073</v>
      </c>
      <c r="I46" s="882" t="s">
        <v>5585</v>
      </c>
    </row>
    <row r="47" spans="1:9" s="30" customFormat="1" ht="14.25" hidden="1">
      <c r="A47" s="296" t="s">
        <v>6349</v>
      </c>
      <c r="B47" s="296" t="s">
        <v>5685</v>
      </c>
      <c r="C47" s="545" t="s">
        <v>6350</v>
      </c>
      <c r="D47" s="208" t="s">
        <v>2369</v>
      </c>
      <c r="E47" s="546">
        <v>45043</v>
      </c>
      <c r="F47" s="546">
        <f>E47+31</f>
        <v>45074</v>
      </c>
      <c r="G47" s="546">
        <f>E47+34</f>
        <v>45077</v>
      </c>
      <c r="H47" s="546">
        <f>E47+37</f>
        <v>45080</v>
      </c>
      <c r="I47" s="882" t="s">
        <v>5586</v>
      </c>
    </row>
    <row r="48" spans="1:9" s="30" customFormat="1" ht="14.25" hidden="1">
      <c r="A48" s="296" t="s">
        <v>6351</v>
      </c>
      <c r="B48" s="296" t="s">
        <v>5688</v>
      </c>
      <c r="C48" s="1246" t="s">
        <v>2151</v>
      </c>
      <c r="D48" s="209" t="s">
        <v>2371</v>
      </c>
      <c r="E48" s="678">
        <v>45050</v>
      </c>
      <c r="F48" s="542"/>
      <c r="G48" s="542"/>
      <c r="H48" s="542"/>
      <c r="I48" s="882" t="s">
        <v>5587</v>
      </c>
    </row>
    <row r="49" spans="1:12" s="30" customFormat="1" ht="14.25" hidden="1">
      <c r="A49" s="296" t="s">
        <v>6352</v>
      </c>
      <c r="B49" s="296" t="s">
        <v>5690</v>
      </c>
      <c r="C49" s="218" t="s">
        <v>6353</v>
      </c>
      <c r="D49" s="209" t="s">
        <v>2373</v>
      </c>
      <c r="E49" s="678">
        <v>45057</v>
      </c>
      <c r="F49" s="678">
        <f t="shared" ref="F49:F51" si="19">E49+31</f>
        <v>45088</v>
      </c>
      <c r="G49" s="678">
        <f t="shared" ref="G49:G51" si="20">E49+34</f>
        <v>45091</v>
      </c>
      <c r="H49" s="678">
        <f t="shared" ref="H49:H51" si="21">E49+37</f>
        <v>45094</v>
      </c>
      <c r="I49" s="882" t="s">
        <v>5588</v>
      </c>
      <c r="J49" s="140"/>
      <c r="K49" s="882"/>
      <c r="L49" s="369"/>
    </row>
    <row r="50" spans="1:12" s="30" customFormat="1" ht="14.25" hidden="1">
      <c r="A50" s="296"/>
      <c r="B50" s="296" t="s">
        <v>5692</v>
      </c>
      <c r="C50" s="218" t="s">
        <v>6340</v>
      </c>
      <c r="D50" s="209" t="s">
        <v>2375</v>
      </c>
      <c r="E50" s="678">
        <v>45064</v>
      </c>
      <c r="F50" s="678">
        <f t="shared" si="19"/>
        <v>45095</v>
      </c>
      <c r="G50" s="678">
        <f t="shared" si="20"/>
        <v>45098</v>
      </c>
      <c r="H50" s="678">
        <f t="shared" si="21"/>
        <v>45101</v>
      </c>
      <c r="I50" s="882" t="s">
        <v>5589</v>
      </c>
      <c r="J50" s="140"/>
      <c r="K50" s="882"/>
      <c r="L50" s="369"/>
    </row>
    <row r="51" spans="1:12" s="30" customFormat="1" ht="14.25" hidden="1">
      <c r="A51" s="296"/>
      <c r="B51" s="296" t="s">
        <v>5695</v>
      </c>
      <c r="C51" s="218" t="s">
        <v>5790</v>
      </c>
      <c r="D51" s="209" t="s">
        <v>2005</v>
      </c>
      <c r="E51" s="678">
        <v>45071</v>
      </c>
      <c r="F51" s="678">
        <f t="shared" si="19"/>
        <v>45102</v>
      </c>
      <c r="G51" s="678">
        <f t="shared" si="20"/>
        <v>45105</v>
      </c>
      <c r="H51" s="678">
        <f t="shared" si="21"/>
        <v>45108</v>
      </c>
      <c r="I51" s="882" t="s">
        <v>5590</v>
      </c>
      <c r="J51" s="140"/>
      <c r="K51" s="882"/>
      <c r="L51" s="369"/>
    </row>
    <row r="52" spans="1:12" s="30" customFormat="1" ht="15" hidden="1">
      <c r="A52" s="296"/>
      <c r="B52" s="296"/>
      <c r="C52" s="1777"/>
      <c r="D52" s="569"/>
      <c r="F52" s="54"/>
      <c r="G52" s="55"/>
      <c r="H52" s="55"/>
      <c r="J52" s="140"/>
      <c r="K52" s="882"/>
      <c r="L52" s="369"/>
    </row>
    <row r="53" spans="1:12" s="30" customFormat="1" ht="36" hidden="1">
      <c r="A53" s="296"/>
      <c r="B53" s="296"/>
      <c r="C53" s="933" t="s">
        <v>6324</v>
      </c>
      <c r="D53" s="1010"/>
      <c r="E53" s="1011" t="s">
        <v>5540</v>
      </c>
      <c r="F53" s="1011" t="s">
        <v>1092</v>
      </c>
      <c r="G53" s="1011" t="s">
        <v>6307</v>
      </c>
      <c r="H53" s="1012" t="s">
        <v>859</v>
      </c>
      <c r="I53" s="1012" t="s">
        <v>1133</v>
      </c>
      <c r="J53" s="882"/>
      <c r="K53" s="140"/>
      <c r="L53" s="369"/>
    </row>
    <row r="54" spans="1:12" s="30" customFormat="1" ht="14.25" hidden="1">
      <c r="A54" s="296"/>
      <c r="B54" s="296"/>
      <c r="C54" s="1013"/>
      <c r="D54" s="206" t="s">
        <v>5155</v>
      </c>
      <c r="E54" s="1014"/>
      <c r="F54" s="1012" t="s">
        <v>5396</v>
      </c>
      <c r="G54" s="1012" t="s">
        <v>5760</v>
      </c>
      <c r="H54" s="1012" t="s">
        <v>6325</v>
      </c>
      <c r="I54" s="1012" t="s">
        <v>6326</v>
      </c>
      <c r="J54" s="882"/>
      <c r="K54" s="140"/>
      <c r="L54" s="369"/>
    </row>
    <row r="55" spans="1:12" s="30" customFormat="1" ht="14.25" hidden="1">
      <c r="A55" s="296"/>
      <c r="B55" s="296" t="s">
        <v>5697</v>
      </c>
      <c r="C55" s="545" t="s">
        <v>6344</v>
      </c>
      <c r="D55" s="208" t="s">
        <v>2009</v>
      </c>
      <c r="E55" s="546">
        <v>45079</v>
      </c>
      <c r="F55" s="546">
        <f t="shared" ref="F55:F62" si="22">E55+11</f>
        <v>45090</v>
      </c>
      <c r="G55" s="546">
        <f t="shared" ref="G55:G62" si="23">E55+31</f>
        <v>45110</v>
      </c>
      <c r="H55" s="546">
        <f t="shared" ref="H55:H62" si="24">E55+34</f>
        <v>45113</v>
      </c>
      <c r="I55" s="546">
        <f t="shared" ref="I55:I62" si="25">E55+37</f>
        <v>45116</v>
      </c>
      <c r="J55" s="882" t="s">
        <v>5596</v>
      </c>
      <c r="K55" s="140"/>
      <c r="L55" s="369"/>
    </row>
    <row r="56" spans="1:12" s="30" customFormat="1" ht="14.25" hidden="1">
      <c r="A56" s="296"/>
      <c r="B56" s="296" t="s">
        <v>5699</v>
      </c>
      <c r="C56" s="545" t="s">
        <v>6311</v>
      </c>
      <c r="D56" s="208" t="s">
        <v>2013</v>
      </c>
      <c r="E56" s="546">
        <v>45086</v>
      </c>
      <c r="F56" s="546">
        <f t="shared" si="22"/>
        <v>45097</v>
      </c>
      <c r="G56" s="546">
        <f t="shared" si="23"/>
        <v>45117</v>
      </c>
      <c r="H56" s="546">
        <f t="shared" si="24"/>
        <v>45120</v>
      </c>
      <c r="I56" s="546">
        <f t="shared" si="25"/>
        <v>45123</v>
      </c>
      <c r="J56" s="882" t="s">
        <v>5384</v>
      </c>
      <c r="K56" s="140"/>
      <c r="L56" s="369"/>
    </row>
    <row r="57" spans="1:12" s="30" customFormat="1" ht="14.25" hidden="1">
      <c r="A57" s="296"/>
      <c r="B57" s="296" t="s">
        <v>5702</v>
      </c>
      <c r="C57" s="545" t="s">
        <v>6314</v>
      </c>
      <c r="D57" s="208" t="s">
        <v>2024</v>
      </c>
      <c r="E57" s="546">
        <v>45092</v>
      </c>
      <c r="F57" s="546">
        <f t="shared" si="22"/>
        <v>45103</v>
      </c>
      <c r="G57" s="546">
        <f t="shared" si="23"/>
        <v>45123</v>
      </c>
      <c r="H57" s="546">
        <f t="shared" si="24"/>
        <v>45126</v>
      </c>
      <c r="I57" s="546">
        <f t="shared" si="25"/>
        <v>45129</v>
      </c>
      <c r="J57" s="882" t="s">
        <v>5768</v>
      </c>
      <c r="K57" s="140"/>
      <c r="L57" s="369"/>
    </row>
    <row r="58" spans="1:12" s="30" customFormat="1" ht="14.25" hidden="1">
      <c r="A58" s="296"/>
      <c r="B58" s="296" t="s">
        <v>5705</v>
      </c>
      <c r="C58" s="545" t="s">
        <v>5739</v>
      </c>
      <c r="D58" s="208" t="s">
        <v>2028</v>
      </c>
      <c r="E58" s="546">
        <v>45099</v>
      </c>
      <c r="F58" s="546">
        <f t="shared" si="22"/>
        <v>45110</v>
      </c>
      <c r="G58" s="546">
        <f t="shared" si="23"/>
        <v>45130</v>
      </c>
      <c r="H58" s="546">
        <f t="shared" si="24"/>
        <v>45133</v>
      </c>
      <c r="I58" s="546">
        <f t="shared" si="25"/>
        <v>45136</v>
      </c>
      <c r="J58" s="882" t="s">
        <v>5978</v>
      </c>
      <c r="K58" s="140"/>
      <c r="L58" s="369"/>
    </row>
    <row r="59" spans="1:12" s="30" customFormat="1" ht="14.25" hidden="1">
      <c r="A59" s="296"/>
      <c r="B59" s="296" t="s">
        <v>5707</v>
      </c>
      <c r="C59" s="545" t="s">
        <v>6320</v>
      </c>
      <c r="D59" s="208" t="s">
        <v>2033</v>
      </c>
      <c r="E59" s="546">
        <v>45109</v>
      </c>
      <c r="F59" s="546">
        <f t="shared" si="22"/>
        <v>45120</v>
      </c>
      <c r="G59" s="546">
        <f t="shared" si="23"/>
        <v>45140</v>
      </c>
      <c r="H59" s="546">
        <f t="shared" si="24"/>
        <v>45143</v>
      </c>
      <c r="I59" s="546">
        <f t="shared" si="25"/>
        <v>45146</v>
      </c>
      <c r="J59" s="882" t="s">
        <v>5598</v>
      </c>
      <c r="K59" s="140"/>
      <c r="L59" s="369"/>
    </row>
    <row r="60" spans="1:12" s="30" customFormat="1" ht="14.25" hidden="1">
      <c r="A60" s="296"/>
      <c r="B60" s="296" t="s">
        <v>5710</v>
      </c>
      <c r="C60" s="218" t="s">
        <v>6333</v>
      </c>
      <c r="D60" s="209" t="s">
        <v>2036</v>
      </c>
      <c r="E60" s="678">
        <v>45113</v>
      </c>
      <c r="F60" s="678">
        <f t="shared" si="22"/>
        <v>45124</v>
      </c>
      <c r="G60" s="678">
        <f t="shared" si="23"/>
        <v>45144</v>
      </c>
      <c r="H60" s="678">
        <f t="shared" si="24"/>
        <v>45147</v>
      </c>
      <c r="I60" s="678">
        <f t="shared" si="25"/>
        <v>45150</v>
      </c>
      <c r="J60" s="882" t="s">
        <v>5599</v>
      </c>
      <c r="K60" s="140"/>
      <c r="L60" s="369"/>
    </row>
    <row r="61" spans="1:12" s="30" customFormat="1" ht="14.25" hidden="1">
      <c r="A61" s="296"/>
      <c r="B61" s="296" t="s">
        <v>5713</v>
      </c>
      <c r="C61" s="218" t="s">
        <v>4921</v>
      </c>
      <c r="D61" s="209" t="s">
        <v>2038</v>
      </c>
      <c r="E61" s="678">
        <v>45120</v>
      </c>
      <c r="F61" s="678">
        <f t="shared" si="22"/>
        <v>45131</v>
      </c>
      <c r="G61" s="678">
        <f t="shared" si="23"/>
        <v>45151</v>
      </c>
      <c r="H61" s="678">
        <f t="shared" si="24"/>
        <v>45154</v>
      </c>
      <c r="I61" s="678">
        <f t="shared" si="25"/>
        <v>45157</v>
      </c>
      <c r="J61" s="882" t="s">
        <v>5600</v>
      </c>
      <c r="K61" s="140"/>
      <c r="L61" s="369"/>
    </row>
    <row r="62" spans="1:12" s="30" customFormat="1" ht="14.25" hidden="1">
      <c r="A62" s="296"/>
      <c r="B62" s="296" t="s">
        <v>5716</v>
      </c>
      <c r="C62" s="218" t="s">
        <v>6350</v>
      </c>
      <c r="D62" s="209" t="s">
        <v>2043</v>
      </c>
      <c r="E62" s="678">
        <v>45129</v>
      </c>
      <c r="F62" s="678">
        <f t="shared" si="22"/>
        <v>45140</v>
      </c>
      <c r="G62" s="678">
        <f t="shared" si="23"/>
        <v>45160</v>
      </c>
      <c r="H62" s="678">
        <f t="shared" si="24"/>
        <v>45163</v>
      </c>
      <c r="I62" s="678">
        <f t="shared" si="25"/>
        <v>45166</v>
      </c>
      <c r="J62" s="882" t="s">
        <v>5601</v>
      </c>
      <c r="K62" s="140"/>
      <c r="L62" s="369"/>
    </row>
    <row r="63" spans="1:12" s="30" customFormat="1" ht="15.75" hidden="1" thickBot="1">
      <c r="A63" s="296"/>
      <c r="B63" s="296"/>
      <c r="C63" s="1777"/>
      <c r="D63" s="569"/>
      <c r="F63" s="54"/>
      <c r="G63" s="55"/>
      <c r="H63" s="55"/>
      <c r="J63" s="882"/>
      <c r="K63" s="140"/>
      <c r="L63" s="369"/>
    </row>
    <row r="64" spans="1:12" s="30" customFormat="1" ht="23.25" hidden="1" thickBot="1">
      <c r="A64" s="296"/>
      <c r="B64" s="296"/>
      <c r="C64" s="647"/>
      <c r="D64" s="393"/>
      <c r="E64" s="314" t="s">
        <v>1985</v>
      </c>
      <c r="F64" s="1417" t="s">
        <v>6354</v>
      </c>
      <c r="G64" s="314" t="s">
        <v>1987</v>
      </c>
      <c r="H64" s="314" t="s">
        <v>1988</v>
      </c>
      <c r="I64" s="314" t="s">
        <v>5880</v>
      </c>
      <c r="J64" s="2732" t="s">
        <v>5881</v>
      </c>
      <c r="K64" s="1417" t="s">
        <v>859</v>
      </c>
      <c r="L64" s="1012" t="s">
        <v>1133</v>
      </c>
    </row>
    <row r="65" spans="1:12" s="30" customFormat="1" ht="15.75" hidden="1" thickTop="1" thickBot="1">
      <c r="A65" s="296"/>
      <c r="B65" s="296"/>
      <c r="C65" s="412"/>
      <c r="D65" s="413"/>
      <c r="E65" s="2733"/>
      <c r="F65" s="2734"/>
      <c r="G65" s="2733"/>
      <c r="H65" s="2733"/>
      <c r="I65" s="2735"/>
      <c r="J65" s="2736" t="s">
        <v>6355</v>
      </c>
      <c r="K65" s="2180" t="s">
        <v>6356</v>
      </c>
      <c r="L65" s="2180" t="s">
        <v>6357</v>
      </c>
    </row>
    <row r="66" spans="1:12" s="30" customFormat="1" ht="15" hidden="1" thickTop="1">
      <c r="A66" s="296"/>
      <c r="B66" s="296" t="s">
        <v>5718</v>
      </c>
      <c r="C66" s="1418" t="s">
        <v>6353</v>
      </c>
      <c r="D66" s="1419" t="s">
        <v>2043</v>
      </c>
      <c r="E66" s="1716">
        <v>45132</v>
      </c>
      <c r="F66" s="1716">
        <v>45133</v>
      </c>
      <c r="G66" s="2088" t="s">
        <v>6358</v>
      </c>
      <c r="H66" s="1421" t="s">
        <v>6359</v>
      </c>
      <c r="I66" s="1422">
        <v>45135</v>
      </c>
      <c r="J66" s="1492">
        <f>I66+29</f>
        <v>45164</v>
      </c>
      <c r="K66" s="1419">
        <f>I66+33</f>
        <v>45168</v>
      </c>
      <c r="L66" s="1423">
        <f>I66+37</f>
        <v>45172</v>
      </c>
    </row>
    <row r="67" spans="1:12" s="30" customFormat="1" ht="15" hidden="1" thickBot="1">
      <c r="A67" s="296"/>
      <c r="B67" s="296"/>
      <c r="C67" s="1855"/>
      <c r="D67" s="278"/>
      <c r="E67" s="278"/>
      <c r="F67" s="1424"/>
      <c r="G67" s="1638"/>
      <c r="H67" s="1425"/>
      <c r="I67" s="1426"/>
      <c r="J67" s="1424"/>
      <c r="K67" s="1424"/>
      <c r="L67" s="2729"/>
    </row>
    <row r="68" spans="1:12" s="30" customFormat="1" ht="15.75" hidden="1" thickTop="1">
      <c r="A68" s="296"/>
      <c r="B68" s="296"/>
      <c r="C68" s="1777"/>
      <c r="D68" s="569"/>
      <c r="F68" s="54"/>
      <c r="G68" s="55"/>
      <c r="H68" s="55"/>
      <c r="J68" s="882"/>
      <c r="K68" s="140"/>
      <c r="L68" s="369"/>
    </row>
    <row r="69" spans="1:12" s="30" customFormat="1" ht="15" hidden="1">
      <c r="A69" s="296"/>
      <c r="B69" s="296"/>
      <c r="C69" s="1777"/>
      <c r="D69" s="569"/>
      <c r="F69" s="54"/>
      <c r="G69" s="55"/>
      <c r="H69" s="55"/>
      <c r="J69" s="882"/>
      <c r="K69" s="140"/>
      <c r="L69" s="369"/>
    </row>
    <row r="70" spans="1:12" s="30" customFormat="1" ht="36" hidden="1">
      <c r="A70" s="296"/>
      <c r="B70" s="296"/>
      <c r="C70" s="933" t="s">
        <v>5968</v>
      </c>
      <c r="D70" s="1010"/>
      <c r="E70" s="1011" t="s">
        <v>5540</v>
      </c>
      <c r="F70" s="1011" t="s">
        <v>1092</v>
      </c>
      <c r="G70" s="1011" t="s">
        <v>6307</v>
      </c>
      <c r="H70" s="1012" t="s">
        <v>859</v>
      </c>
      <c r="I70" s="1012" t="s">
        <v>1133</v>
      </c>
      <c r="J70" s="882"/>
      <c r="K70" s="140"/>
      <c r="L70" s="369"/>
    </row>
    <row r="71" spans="1:12" s="30" customFormat="1" ht="14.25" hidden="1">
      <c r="A71" s="296"/>
      <c r="B71" s="296"/>
      <c r="C71" s="1013"/>
      <c r="D71" s="206" t="s">
        <v>3123</v>
      </c>
      <c r="E71" s="1014"/>
      <c r="F71" s="1012" t="s">
        <v>5396</v>
      </c>
      <c r="G71" s="1012" t="s">
        <v>5760</v>
      </c>
      <c r="H71" s="1012" t="s">
        <v>6325</v>
      </c>
      <c r="I71" s="1012" t="s">
        <v>6326</v>
      </c>
      <c r="J71" s="882"/>
      <c r="K71" s="140"/>
      <c r="L71" s="369"/>
    </row>
    <row r="72" spans="1:12" s="30" customFormat="1" ht="14.25" hidden="1">
      <c r="A72" s="296" t="s">
        <v>6360</v>
      </c>
      <c r="B72" s="296" t="s">
        <v>5720</v>
      </c>
      <c r="C72" s="545" t="s">
        <v>6340</v>
      </c>
      <c r="D72" s="208" t="s">
        <v>2046</v>
      </c>
      <c r="E72" s="546">
        <v>45140</v>
      </c>
      <c r="F72" s="546">
        <f>E72+11</f>
        <v>45151</v>
      </c>
      <c r="G72" s="546">
        <f>E72+31</f>
        <v>45171</v>
      </c>
      <c r="H72" s="546">
        <f>E72+34</f>
        <v>45174</v>
      </c>
      <c r="I72" s="546">
        <f>E72+37</f>
        <v>45177</v>
      </c>
      <c r="J72" s="882" t="s">
        <v>5722</v>
      </c>
      <c r="K72" s="140"/>
      <c r="L72" s="369"/>
    </row>
    <row r="73" spans="1:12" s="30" customFormat="1" ht="15" hidden="1">
      <c r="A73" s="296"/>
      <c r="B73" s="296"/>
      <c r="C73" s="1777"/>
      <c r="D73" s="569"/>
      <c r="F73" s="54"/>
      <c r="G73" s="55"/>
      <c r="H73" s="55"/>
      <c r="J73" s="882"/>
      <c r="K73" s="140"/>
      <c r="L73" s="369"/>
    </row>
    <row r="74" spans="1:12" s="30" customFormat="1" ht="36">
      <c r="A74" s="296"/>
      <c r="B74" s="296"/>
      <c r="C74" s="933" t="s">
        <v>5968</v>
      </c>
      <c r="D74" s="1010"/>
      <c r="E74" s="1011" t="s">
        <v>5540</v>
      </c>
      <c r="F74" s="1011" t="s">
        <v>6307</v>
      </c>
      <c r="G74" s="1012" t="s">
        <v>859</v>
      </c>
      <c r="H74" s="1012" t="s">
        <v>1133</v>
      </c>
      <c r="J74" s="3286" t="s">
        <v>6361</v>
      </c>
      <c r="K74" s="140"/>
      <c r="L74" s="369"/>
    </row>
    <row r="75" spans="1:12" s="30" customFormat="1" ht="14.25">
      <c r="A75" s="296"/>
      <c r="B75" s="296"/>
      <c r="C75" s="1013"/>
      <c r="D75" s="206" t="s">
        <v>3123</v>
      </c>
      <c r="E75" s="1014"/>
      <c r="F75" s="1012" t="s">
        <v>6362</v>
      </c>
      <c r="G75" s="1012" t="s">
        <v>6363</v>
      </c>
      <c r="H75" s="1012" t="s">
        <v>6364</v>
      </c>
      <c r="J75" s="882"/>
      <c r="K75" s="140"/>
      <c r="L75" s="369"/>
    </row>
    <row r="76" spans="1:12" s="30" customFormat="1" ht="14.25" hidden="1">
      <c r="A76" s="296" t="s">
        <v>6365</v>
      </c>
      <c r="B76" s="296" t="s">
        <v>5723</v>
      </c>
      <c r="C76" s="545" t="s">
        <v>5790</v>
      </c>
      <c r="D76" s="208" t="s">
        <v>2051</v>
      </c>
      <c r="E76" s="546">
        <v>45147</v>
      </c>
      <c r="F76" s="546">
        <f t="shared" ref="F76:F82" si="26">E76+31</f>
        <v>45178</v>
      </c>
      <c r="G76" s="546">
        <f t="shared" ref="G76:G82" si="27">E76+34</f>
        <v>45181</v>
      </c>
      <c r="H76" s="546">
        <f t="shared" ref="H76:H82" si="28">E76+37</f>
        <v>45184</v>
      </c>
      <c r="J76" s="882" t="s">
        <v>5724</v>
      </c>
      <c r="K76" s="140"/>
      <c r="L76" s="369"/>
    </row>
    <row r="77" spans="1:12" s="30" customFormat="1" ht="14.25" hidden="1">
      <c r="A77" s="296" t="s">
        <v>6366</v>
      </c>
      <c r="B77" s="296" t="s">
        <v>5726</v>
      </c>
      <c r="C77" s="545" t="s">
        <v>6344</v>
      </c>
      <c r="D77" s="208" t="s">
        <v>2056</v>
      </c>
      <c r="E77" s="546">
        <v>45154</v>
      </c>
      <c r="F77" s="546">
        <f t="shared" si="26"/>
        <v>45185</v>
      </c>
      <c r="G77" s="546">
        <f t="shared" si="27"/>
        <v>45188</v>
      </c>
      <c r="H77" s="546">
        <f t="shared" si="28"/>
        <v>45191</v>
      </c>
      <c r="J77" s="882" t="s">
        <v>5727</v>
      </c>
      <c r="K77" s="140"/>
      <c r="L77" s="369"/>
    </row>
    <row r="78" spans="1:12" s="30" customFormat="1" ht="14.25" hidden="1">
      <c r="A78" s="296" t="s">
        <v>6367</v>
      </c>
      <c r="B78" s="296" t="s">
        <v>5729</v>
      </c>
      <c r="C78" s="545" t="s">
        <v>6311</v>
      </c>
      <c r="D78" s="208" t="s">
        <v>2060</v>
      </c>
      <c r="E78" s="546">
        <v>45161</v>
      </c>
      <c r="F78" s="546">
        <f t="shared" si="26"/>
        <v>45192</v>
      </c>
      <c r="G78" s="546">
        <f t="shared" si="27"/>
        <v>45195</v>
      </c>
      <c r="H78" s="546">
        <f t="shared" si="28"/>
        <v>45198</v>
      </c>
      <c r="J78" s="882" t="s">
        <v>5730</v>
      </c>
      <c r="K78" s="140"/>
      <c r="L78" s="369"/>
    </row>
    <row r="79" spans="1:12" s="30" customFormat="1" ht="14.25" hidden="1">
      <c r="A79" s="296" t="s">
        <v>6313</v>
      </c>
      <c r="B79" s="296" t="s">
        <v>5731</v>
      </c>
      <c r="C79" s="545" t="s">
        <v>6368</v>
      </c>
      <c r="D79" s="208" t="s">
        <v>2062</v>
      </c>
      <c r="E79" s="546">
        <v>45168</v>
      </c>
      <c r="F79" s="546">
        <f t="shared" si="26"/>
        <v>45199</v>
      </c>
      <c r="G79" s="546">
        <f t="shared" si="27"/>
        <v>45202</v>
      </c>
      <c r="H79" s="546">
        <f t="shared" si="28"/>
        <v>45205</v>
      </c>
      <c r="J79" s="882" t="s">
        <v>5732</v>
      </c>
      <c r="K79" s="140"/>
      <c r="L79" s="369"/>
    </row>
    <row r="80" spans="1:12" s="30" customFormat="1" ht="14.25" hidden="1">
      <c r="A80" s="296"/>
      <c r="B80" s="296" t="s">
        <v>5733</v>
      </c>
      <c r="C80" s="218" t="s">
        <v>6314</v>
      </c>
      <c r="D80" s="209" t="s">
        <v>2067</v>
      </c>
      <c r="E80" s="678">
        <v>45175</v>
      </c>
      <c r="F80" s="678">
        <f t="shared" si="26"/>
        <v>45206</v>
      </c>
      <c r="G80" s="678">
        <f t="shared" si="27"/>
        <v>45209</v>
      </c>
      <c r="H80" s="678">
        <f t="shared" si="28"/>
        <v>45212</v>
      </c>
      <c r="J80" s="882" t="s">
        <v>5734</v>
      </c>
      <c r="K80" s="140"/>
      <c r="L80" s="369"/>
    </row>
    <row r="81" spans="1:12" s="30" customFormat="1" ht="14.25" hidden="1">
      <c r="A81" s="296"/>
      <c r="B81" s="296" t="s">
        <v>5735</v>
      </c>
      <c r="C81" s="218" t="s">
        <v>5739</v>
      </c>
      <c r="D81" s="209" t="s">
        <v>2071</v>
      </c>
      <c r="E81" s="678">
        <v>45182</v>
      </c>
      <c r="F81" s="678">
        <f t="shared" si="26"/>
        <v>45213</v>
      </c>
      <c r="G81" s="678">
        <f t="shared" si="27"/>
        <v>45216</v>
      </c>
      <c r="H81" s="678">
        <f t="shared" si="28"/>
        <v>45219</v>
      </c>
      <c r="J81" s="882" t="s">
        <v>5736</v>
      </c>
      <c r="K81" s="140"/>
      <c r="L81" s="369"/>
    </row>
    <row r="82" spans="1:12" s="30" customFormat="1" ht="14.25" hidden="1">
      <c r="A82" s="296"/>
      <c r="B82" s="296" t="s">
        <v>5738</v>
      </c>
      <c r="C82" s="218" t="s">
        <v>6320</v>
      </c>
      <c r="D82" s="209" t="s">
        <v>2074</v>
      </c>
      <c r="E82" s="678">
        <v>45189</v>
      </c>
      <c r="F82" s="678">
        <f t="shared" si="26"/>
        <v>45220</v>
      </c>
      <c r="G82" s="678">
        <f t="shared" si="27"/>
        <v>45223</v>
      </c>
      <c r="H82" s="678">
        <f t="shared" si="28"/>
        <v>45226</v>
      </c>
      <c r="J82" s="882" t="s">
        <v>5740</v>
      </c>
      <c r="K82" s="140"/>
      <c r="L82" s="369"/>
    </row>
    <row r="83" spans="1:12" s="30" customFormat="1" ht="14.25" hidden="1">
      <c r="A83" s="296" t="s">
        <v>6369</v>
      </c>
      <c r="B83" s="296" t="s">
        <v>5618</v>
      </c>
      <c r="C83" s="218" t="s">
        <v>6370</v>
      </c>
      <c r="D83" s="209" t="s">
        <v>2076</v>
      </c>
      <c r="E83" s="678">
        <v>45196</v>
      </c>
      <c r="F83" s="678">
        <f t="shared" ref="F83" si="29">E83+31</f>
        <v>45227</v>
      </c>
      <c r="G83" s="678">
        <f t="shared" ref="G83" si="30">E83+34</f>
        <v>45230</v>
      </c>
      <c r="H83" s="678">
        <f t="shared" ref="H83" si="31">E83+37</f>
        <v>45233</v>
      </c>
      <c r="J83" s="882" t="s">
        <v>5741</v>
      </c>
      <c r="K83" s="140"/>
      <c r="L83" s="369"/>
    </row>
    <row r="84" spans="1:12" s="30" customFormat="1" ht="14.25" hidden="1">
      <c r="A84" s="296" t="s">
        <v>6371</v>
      </c>
      <c r="B84" s="296" t="s">
        <v>5620</v>
      </c>
      <c r="C84" s="257" t="s">
        <v>2151</v>
      </c>
      <c r="D84" s="208" t="s">
        <v>2080</v>
      </c>
      <c r="E84" s="542">
        <v>45203</v>
      </c>
      <c r="F84" s="542"/>
      <c r="G84" s="542"/>
      <c r="H84" s="542"/>
      <c r="J84" s="882" t="s">
        <v>5743</v>
      </c>
      <c r="K84" s="140"/>
      <c r="L84" s="369"/>
    </row>
    <row r="85" spans="1:12" s="30" customFormat="1" ht="14.25" hidden="1">
      <c r="A85" s="296"/>
      <c r="B85" s="296" t="s">
        <v>5623</v>
      </c>
      <c r="C85" s="545" t="s">
        <v>6350</v>
      </c>
      <c r="D85" s="208" t="s">
        <v>2084</v>
      </c>
      <c r="E85" s="546">
        <v>45210</v>
      </c>
      <c r="F85" s="546">
        <f t="shared" ref="F85:F89" si="32">E85+31</f>
        <v>45241</v>
      </c>
      <c r="G85" s="546">
        <f t="shared" ref="G85:G89" si="33">E85+34</f>
        <v>45244</v>
      </c>
      <c r="H85" s="546">
        <f t="shared" ref="H85:H89" si="34">E85+37</f>
        <v>45247</v>
      </c>
      <c r="J85" s="882" t="s">
        <v>5744</v>
      </c>
      <c r="K85" s="140"/>
      <c r="L85" s="369"/>
    </row>
    <row r="86" spans="1:12" s="30" customFormat="1" ht="14.25" hidden="1">
      <c r="A86" s="296"/>
      <c r="B86" s="296" t="s">
        <v>5626</v>
      </c>
      <c r="C86" s="545" t="s">
        <v>6340</v>
      </c>
      <c r="D86" s="208" t="s">
        <v>2087</v>
      </c>
      <c r="E86" s="546">
        <v>45217</v>
      </c>
      <c r="F86" s="546">
        <f t="shared" si="32"/>
        <v>45248</v>
      </c>
      <c r="G86" s="546">
        <f t="shared" si="33"/>
        <v>45251</v>
      </c>
      <c r="H86" s="546">
        <f t="shared" si="34"/>
        <v>45254</v>
      </c>
      <c r="J86" s="882" t="s">
        <v>5745</v>
      </c>
      <c r="K86" s="140"/>
      <c r="L86" s="369"/>
    </row>
    <row r="87" spans="1:12" s="30" customFormat="1" ht="14.25" hidden="1">
      <c r="A87" s="296" t="s">
        <v>5860</v>
      </c>
      <c r="B87" s="296" t="s">
        <v>5628</v>
      </c>
      <c r="C87" s="545" t="s">
        <v>4608</v>
      </c>
      <c r="D87" s="208" t="s">
        <v>2089</v>
      </c>
      <c r="E87" s="546">
        <v>45224</v>
      </c>
      <c r="F87" s="546">
        <f t="shared" si="32"/>
        <v>45255</v>
      </c>
      <c r="G87" s="546">
        <f t="shared" si="33"/>
        <v>45258</v>
      </c>
      <c r="H87" s="546">
        <f t="shared" si="34"/>
        <v>45261</v>
      </c>
      <c r="J87" s="882" t="s">
        <v>5746</v>
      </c>
      <c r="K87" s="140"/>
      <c r="L87" s="369"/>
    </row>
    <row r="88" spans="1:12" s="30" customFormat="1" ht="14.25" hidden="1">
      <c r="A88" s="296"/>
      <c r="B88" s="296" t="s">
        <v>5631</v>
      </c>
      <c r="C88" s="218" t="s">
        <v>6344</v>
      </c>
      <c r="D88" s="209" t="s">
        <v>2090</v>
      </c>
      <c r="E88" s="678">
        <v>45231</v>
      </c>
      <c r="F88" s="678">
        <f t="shared" si="32"/>
        <v>45262</v>
      </c>
      <c r="G88" s="678">
        <f t="shared" si="33"/>
        <v>45265</v>
      </c>
      <c r="H88" s="678">
        <f t="shared" si="34"/>
        <v>45268</v>
      </c>
      <c r="J88" s="882" t="s">
        <v>5749</v>
      </c>
      <c r="K88" s="140"/>
      <c r="L88" s="369"/>
    </row>
    <row r="89" spans="1:12" s="30" customFormat="1" ht="14.25" hidden="1">
      <c r="A89" s="296" t="s">
        <v>6372</v>
      </c>
      <c r="B89" s="296" t="s">
        <v>5634</v>
      </c>
      <c r="C89" s="218" t="s">
        <v>6373</v>
      </c>
      <c r="D89" s="209" t="s">
        <v>2093</v>
      </c>
      <c r="E89" s="678">
        <v>45238</v>
      </c>
      <c r="F89" s="678">
        <f t="shared" si="32"/>
        <v>45269</v>
      </c>
      <c r="G89" s="678">
        <f t="shared" si="33"/>
        <v>45272</v>
      </c>
      <c r="H89" s="678">
        <f t="shared" si="34"/>
        <v>45275</v>
      </c>
      <c r="J89" s="882" t="s">
        <v>5752</v>
      </c>
      <c r="K89" s="140"/>
      <c r="L89" s="369"/>
    </row>
    <row r="90" spans="1:12" s="30" customFormat="1" ht="14.25" hidden="1">
      <c r="A90" s="296"/>
      <c r="B90" s="296" t="s">
        <v>5637</v>
      </c>
      <c r="C90" s="218" t="s">
        <v>6311</v>
      </c>
      <c r="D90" s="209" t="s">
        <v>2096</v>
      </c>
      <c r="E90" s="678">
        <v>45245</v>
      </c>
      <c r="F90" s="678">
        <f t="shared" ref="F90" si="35">E90+31</f>
        <v>45276</v>
      </c>
      <c r="G90" s="678">
        <f t="shared" ref="G90" si="36">E90+34</f>
        <v>45279</v>
      </c>
      <c r="H90" s="678">
        <f t="shared" ref="H90" si="37">E90+37</f>
        <v>45282</v>
      </c>
      <c r="J90" s="882" t="s">
        <v>5754</v>
      </c>
      <c r="K90" s="140"/>
      <c r="L90" s="369"/>
    </row>
    <row r="91" spans="1:12" s="30" customFormat="1" ht="14.25" hidden="1">
      <c r="A91" s="296"/>
      <c r="B91" s="296" t="s">
        <v>5639</v>
      </c>
      <c r="C91" s="218" t="s">
        <v>6368</v>
      </c>
      <c r="D91" s="209" t="s">
        <v>2101</v>
      </c>
      <c r="E91" s="678">
        <v>45252</v>
      </c>
      <c r="F91" s="678">
        <f>E91+31</f>
        <v>45283</v>
      </c>
      <c r="G91" s="678">
        <f>E91+34</f>
        <v>45286</v>
      </c>
      <c r="H91" s="678">
        <f>E91+37</f>
        <v>45289</v>
      </c>
      <c r="J91" s="882" t="s">
        <v>5755</v>
      </c>
      <c r="K91" s="140"/>
      <c r="L91" s="369"/>
    </row>
    <row r="92" spans="1:12" s="30" customFormat="1" ht="14.25" hidden="1">
      <c r="A92" s="296"/>
      <c r="B92" s="296" t="s">
        <v>5641</v>
      </c>
      <c r="C92" s="218" t="s">
        <v>6314</v>
      </c>
      <c r="D92" s="209" t="s">
        <v>2102</v>
      </c>
      <c r="E92" s="678">
        <v>45259</v>
      </c>
      <c r="F92" s="678">
        <f>E92+31</f>
        <v>45290</v>
      </c>
      <c r="G92" s="678">
        <f>E92+34</f>
        <v>45293</v>
      </c>
      <c r="H92" s="678">
        <f>E92+37</f>
        <v>45296</v>
      </c>
      <c r="J92" s="882" t="s">
        <v>5758</v>
      </c>
      <c r="K92" s="140"/>
      <c r="L92" s="369"/>
    </row>
    <row r="93" spans="1:12" s="30" customFormat="1" ht="14.25" hidden="1">
      <c r="A93" s="296"/>
      <c r="B93" s="296" t="s">
        <v>5643</v>
      </c>
      <c r="C93" s="545" t="s">
        <v>5739</v>
      </c>
      <c r="D93" s="208" t="s">
        <v>2106</v>
      </c>
      <c r="E93" s="546">
        <v>45266</v>
      </c>
      <c r="F93" s="546">
        <f>E93+31</f>
        <v>45297</v>
      </c>
      <c r="G93" s="546">
        <f>E93+34</f>
        <v>45300</v>
      </c>
      <c r="H93" s="546">
        <f>E93+37</f>
        <v>45303</v>
      </c>
      <c r="J93" s="882" t="s">
        <v>6374</v>
      </c>
      <c r="K93" s="140"/>
      <c r="L93" s="3019" t="s">
        <v>5802</v>
      </c>
    </row>
    <row r="94" spans="1:12" s="30" customFormat="1" ht="14.25" hidden="1">
      <c r="A94" s="296"/>
      <c r="B94" s="296" t="s">
        <v>5645</v>
      </c>
      <c r="C94" s="545" t="s">
        <v>6320</v>
      </c>
      <c r="D94" s="208" t="s">
        <v>2111</v>
      </c>
      <c r="E94" s="546">
        <v>45273</v>
      </c>
      <c r="F94" s="546">
        <f>E94+31</f>
        <v>45304</v>
      </c>
      <c r="G94" s="546">
        <f>E94+34</f>
        <v>45307</v>
      </c>
      <c r="H94" s="546">
        <f>E94+37</f>
        <v>45310</v>
      </c>
      <c r="J94" s="882" t="s">
        <v>6375</v>
      </c>
      <c r="K94" s="140"/>
      <c r="L94" s="369"/>
    </row>
    <row r="95" spans="1:12" s="30" customFormat="1" ht="14.25" hidden="1">
      <c r="A95" s="296"/>
      <c r="B95" s="296" t="s">
        <v>5647</v>
      </c>
      <c r="C95" s="545" t="s">
        <v>6370</v>
      </c>
      <c r="D95" s="208" t="s">
        <v>2112</v>
      </c>
      <c r="E95" s="546">
        <v>45280</v>
      </c>
      <c r="F95" s="546">
        <f t="shared" ref="F95:F97" si="38">E95+31</f>
        <v>45311</v>
      </c>
      <c r="G95" s="546">
        <f t="shared" ref="G95:G97" si="39">E95+34</f>
        <v>45314</v>
      </c>
      <c r="H95" s="546">
        <f t="shared" ref="H95:H97" si="40">E95+37</f>
        <v>45317</v>
      </c>
      <c r="J95" s="882" t="s">
        <v>6376</v>
      </c>
      <c r="K95" s="140"/>
      <c r="L95" s="369"/>
    </row>
    <row r="96" spans="1:12" s="30" customFormat="1" ht="14.25" hidden="1">
      <c r="A96" s="296" t="s">
        <v>6377</v>
      </c>
      <c r="B96" s="296" t="s">
        <v>5649</v>
      </c>
      <c r="C96" s="545" t="s">
        <v>6378</v>
      </c>
      <c r="D96" s="208" t="s">
        <v>2115</v>
      </c>
      <c r="E96" s="546">
        <v>45287</v>
      </c>
      <c r="F96" s="546">
        <f>E96+31</f>
        <v>45318</v>
      </c>
      <c r="G96" s="546">
        <f>E96+34</f>
        <v>45321</v>
      </c>
      <c r="H96" s="546">
        <f>E96+37</f>
        <v>45324</v>
      </c>
      <c r="J96" s="882" t="s">
        <v>6379</v>
      </c>
      <c r="K96" s="140"/>
      <c r="L96" s="369"/>
    </row>
    <row r="97" spans="1:12" s="30" customFormat="1" ht="14.25" hidden="1">
      <c r="A97" s="296"/>
      <c r="B97" s="296" t="s">
        <v>5806</v>
      </c>
      <c r="C97" s="218" t="s">
        <v>6350</v>
      </c>
      <c r="D97" s="209" t="s">
        <v>2117</v>
      </c>
      <c r="E97" s="678">
        <v>45294</v>
      </c>
      <c r="F97" s="678">
        <f t="shared" si="38"/>
        <v>45325</v>
      </c>
      <c r="G97" s="678">
        <f t="shared" si="39"/>
        <v>45328</v>
      </c>
      <c r="H97" s="678">
        <f t="shared" si="40"/>
        <v>45331</v>
      </c>
      <c r="J97" s="882" t="s">
        <v>6380</v>
      </c>
      <c r="K97" s="140"/>
      <c r="L97" s="369"/>
    </row>
    <row r="98" spans="1:12" s="30" customFormat="1" ht="14.25" hidden="1">
      <c r="A98" s="296" t="s">
        <v>6365</v>
      </c>
      <c r="B98" s="296" t="s">
        <v>5653</v>
      </c>
      <c r="C98" s="218" t="s">
        <v>4608</v>
      </c>
      <c r="D98" s="209" t="s">
        <v>2121</v>
      </c>
      <c r="E98" s="678">
        <v>45305</v>
      </c>
      <c r="F98" s="678">
        <f t="shared" ref="F98:F101" si="41">E98+31</f>
        <v>45336</v>
      </c>
      <c r="G98" s="678">
        <f t="shared" ref="G98:G101" si="42">E98+34</f>
        <v>45339</v>
      </c>
      <c r="H98" s="678">
        <f t="shared" ref="H98:H101" si="43">E98+37</f>
        <v>45342</v>
      </c>
      <c r="J98" s="882" t="s">
        <v>6381</v>
      </c>
      <c r="K98" s="140"/>
      <c r="L98" s="3016" t="s">
        <v>6382</v>
      </c>
    </row>
    <row r="99" spans="1:12" s="30" customFormat="1" ht="14.25" hidden="1">
      <c r="A99" s="296" t="s">
        <v>5789</v>
      </c>
      <c r="B99" s="296" t="s">
        <v>5655</v>
      </c>
      <c r="C99" s="218" t="s">
        <v>6344</v>
      </c>
      <c r="D99" s="209" t="s">
        <v>2123</v>
      </c>
      <c r="E99" s="678">
        <v>45306</v>
      </c>
      <c r="F99" s="678">
        <f t="shared" si="41"/>
        <v>45337</v>
      </c>
      <c r="G99" s="678">
        <f t="shared" si="42"/>
        <v>45340</v>
      </c>
      <c r="H99" s="678">
        <f t="shared" si="43"/>
        <v>45343</v>
      </c>
      <c r="J99" s="882" t="s">
        <v>6383</v>
      </c>
      <c r="K99" s="140"/>
      <c r="L99" s="369"/>
    </row>
    <row r="100" spans="1:12" s="30" customFormat="1" ht="14.25" hidden="1">
      <c r="A100" s="296" t="s">
        <v>6384</v>
      </c>
      <c r="B100" s="296" t="s">
        <v>5657</v>
      </c>
      <c r="C100" s="218" t="s">
        <v>6340</v>
      </c>
      <c r="D100" s="209" t="s">
        <v>2125</v>
      </c>
      <c r="E100" s="678">
        <v>45317</v>
      </c>
      <c r="F100" s="678">
        <f t="shared" si="41"/>
        <v>45348</v>
      </c>
      <c r="G100" s="678">
        <f t="shared" si="42"/>
        <v>45351</v>
      </c>
      <c r="H100" s="678">
        <f t="shared" si="43"/>
        <v>45354</v>
      </c>
      <c r="J100" s="882" t="s">
        <v>6385</v>
      </c>
      <c r="K100" s="140"/>
      <c r="L100" s="369"/>
    </row>
    <row r="101" spans="1:12" s="30" customFormat="1" ht="14.25" hidden="1">
      <c r="A101" s="296"/>
      <c r="B101" s="296" t="s">
        <v>5659</v>
      </c>
      <c r="C101" s="218" t="s">
        <v>6373</v>
      </c>
      <c r="D101" s="209" t="s">
        <v>2127</v>
      </c>
      <c r="E101" s="678">
        <v>45322</v>
      </c>
      <c r="F101" s="678">
        <f t="shared" si="41"/>
        <v>45353</v>
      </c>
      <c r="G101" s="678">
        <f t="shared" si="42"/>
        <v>45356</v>
      </c>
      <c r="H101" s="678">
        <f t="shared" si="43"/>
        <v>45359</v>
      </c>
      <c r="J101" s="882" t="s">
        <v>6386</v>
      </c>
      <c r="K101" s="140"/>
      <c r="L101" s="369"/>
    </row>
    <row r="102" spans="1:12" s="30" customFormat="1" ht="14.25" hidden="1">
      <c r="A102" s="296"/>
      <c r="B102" s="296" t="s">
        <v>5661</v>
      </c>
      <c r="C102" s="545" t="s">
        <v>6311</v>
      </c>
      <c r="D102" s="208" t="s">
        <v>2129</v>
      </c>
      <c r="E102" s="546">
        <v>45329</v>
      </c>
      <c r="F102" s="546">
        <f t="shared" ref="F102:F103" si="44">E102+31</f>
        <v>45360</v>
      </c>
      <c r="G102" s="546">
        <f t="shared" ref="G102:G103" si="45">E102+34</f>
        <v>45363</v>
      </c>
      <c r="H102" s="546">
        <f t="shared" ref="H102:H103" si="46">E102+37</f>
        <v>45366</v>
      </c>
      <c r="J102" s="882" t="s">
        <v>6387</v>
      </c>
      <c r="K102" s="140"/>
      <c r="L102" s="369"/>
    </row>
    <row r="103" spans="1:12" s="30" customFormat="1" ht="14.25" hidden="1">
      <c r="A103" s="296"/>
      <c r="B103" s="296" t="s">
        <v>5663</v>
      </c>
      <c r="C103" s="545" t="s">
        <v>6368</v>
      </c>
      <c r="D103" s="208" t="s">
        <v>2132</v>
      </c>
      <c r="E103" s="546">
        <v>45336</v>
      </c>
      <c r="F103" s="546">
        <f t="shared" si="44"/>
        <v>45367</v>
      </c>
      <c r="G103" s="546">
        <f t="shared" si="45"/>
        <v>45370</v>
      </c>
      <c r="H103" s="546">
        <f t="shared" si="46"/>
        <v>45373</v>
      </c>
      <c r="J103" s="882" t="s">
        <v>6388</v>
      </c>
      <c r="K103" s="140"/>
      <c r="L103" s="369"/>
    </row>
    <row r="104" spans="1:12" s="30" customFormat="1" ht="14.25" hidden="1">
      <c r="A104" s="296"/>
      <c r="B104" s="296" t="s">
        <v>5666</v>
      </c>
      <c r="C104" s="545" t="s">
        <v>6314</v>
      </c>
      <c r="D104" s="208" t="s">
        <v>2136</v>
      </c>
      <c r="E104" s="546">
        <v>45343</v>
      </c>
      <c r="F104" s="546">
        <f t="shared" ref="F104:F109" si="47">E104+31</f>
        <v>45374</v>
      </c>
      <c r="G104" s="546">
        <f t="shared" ref="G104:G109" si="48">E104+34</f>
        <v>45377</v>
      </c>
      <c r="H104" s="546">
        <f t="shared" ref="H104:H109" si="49">E104+37</f>
        <v>45380</v>
      </c>
      <c r="J104" s="882" t="s">
        <v>6389</v>
      </c>
      <c r="K104" s="140"/>
      <c r="L104" s="369" t="s">
        <v>6390</v>
      </c>
    </row>
    <row r="105" spans="1:12" s="30" customFormat="1" ht="14.25" hidden="1">
      <c r="A105" s="296"/>
      <c r="B105" s="296" t="s">
        <v>5668</v>
      </c>
      <c r="C105" s="545" t="s">
        <v>5739</v>
      </c>
      <c r="D105" s="208" t="s">
        <v>2139</v>
      </c>
      <c r="E105" s="546">
        <v>45350</v>
      </c>
      <c r="F105" s="546">
        <f t="shared" si="47"/>
        <v>45381</v>
      </c>
      <c r="G105" s="546">
        <f t="shared" si="48"/>
        <v>45384</v>
      </c>
      <c r="H105" s="546">
        <f t="shared" si="49"/>
        <v>45387</v>
      </c>
      <c r="J105" s="882" t="s">
        <v>6391</v>
      </c>
      <c r="K105" s="140"/>
      <c r="L105" s="369"/>
    </row>
    <row r="106" spans="1:12" s="30" customFormat="1" ht="14.25" hidden="1">
      <c r="A106" s="296" t="s">
        <v>6322</v>
      </c>
      <c r="B106" s="296" t="s">
        <v>5670</v>
      </c>
      <c r="C106" s="218" t="s">
        <v>6392</v>
      </c>
      <c r="D106" s="209" t="s">
        <v>2142</v>
      </c>
      <c r="E106" s="678">
        <v>45357</v>
      </c>
      <c r="F106" s="678">
        <f t="shared" si="47"/>
        <v>45388</v>
      </c>
      <c r="G106" s="678">
        <f t="shared" si="48"/>
        <v>45391</v>
      </c>
      <c r="H106" s="678">
        <f t="shared" si="49"/>
        <v>45394</v>
      </c>
      <c r="J106" s="882" t="s">
        <v>6393</v>
      </c>
      <c r="K106" s="140"/>
      <c r="L106" s="369"/>
    </row>
    <row r="107" spans="1:12" s="30" customFormat="1" ht="14.25" hidden="1">
      <c r="A107" s="296"/>
      <c r="B107" s="296" t="s">
        <v>5672</v>
      </c>
      <c r="C107" s="218" t="s">
        <v>6370</v>
      </c>
      <c r="D107" s="209" t="s">
        <v>2145</v>
      </c>
      <c r="E107" s="678">
        <v>45364</v>
      </c>
      <c r="F107" s="678">
        <f t="shared" si="47"/>
        <v>45395</v>
      </c>
      <c r="G107" s="678">
        <f t="shared" si="48"/>
        <v>45398</v>
      </c>
      <c r="H107" s="678">
        <f t="shared" si="49"/>
        <v>45401</v>
      </c>
      <c r="J107" s="3285">
        <v>45364</v>
      </c>
      <c r="K107" s="140"/>
      <c r="L107" s="369"/>
    </row>
    <row r="108" spans="1:12" s="30" customFormat="1" ht="14.25" hidden="1">
      <c r="A108" s="296"/>
      <c r="B108" s="296" t="s">
        <v>5674</v>
      </c>
      <c r="C108" s="218" t="s">
        <v>6378</v>
      </c>
      <c r="D108" s="209" t="s">
        <v>2147</v>
      </c>
      <c r="E108" s="678">
        <v>45371</v>
      </c>
      <c r="F108" s="678">
        <f t="shared" si="47"/>
        <v>45402</v>
      </c>
      <c r="G108" s="678">
        <f t="shared" si="48"/>
        <v>45405</v>
      </c>
      <c r="H108" s="678">
        <f t="shared" si="49"/>
        <v>45408</v>
      </c>
      <c r="J108" s="3285">
        <v>45371</v>
      </c>
      <c r="K108" s="140"/>
      <c r="L108" s="369"/>
    </row>
    <row r="109" spans="1:12" s="30" customFormat="1" ht="14.25" hidden="1">
      <c r="A109" s="296"/>
      <c r="B109" s="296" t="s">
        <v>5676</v>
      </c>
      <c r="C109" s="218" t="s">
        <v>6350</v>
      </c>
      <c r="D109" s="209" t="s">
        <v>2148</v>
      </c>
      <c r="E109" s="678">
        <v>45378</v>
      </c>
      <c r="F109" s="678">
        <f t="shared" si="47"/>
        <v>45409</v>
      </c>
      <c r="G109" s="678">
        <f t="shared" si="48"/>
        <v>45412</v>
      </c>
      <c r="H109" s="678">
        <f t="shared" si="49"/>
        <v>45415</v>
      </c>
      <c r="J109" s="3285">
        <v>45378</v>
      </c>
      <c r="K109" s="140"/>
      <c r="L109" s="369"/>
    </row>
    <row r="110" spans="1:12" s="30" customFormat="1" ht="14.25" hidden="1">
      <c r="A110" s="296"/>
      <c r="B110" s="296" t="s">
        <v>5678</v>
      </c>
      <c r="C110" s="545" t="s">
        <v>4608</v>
      </c>
      <c r="D110" s="208" t="s">
        <v>2150</v>
      </c>
      <c r="E110" s="546">
        <v>45385</v>
      </c>
      <c r="F110" s="546">
        <f>E110+31</f>
        <v>45416</v>
      </c>
      <c r="G110" s="546">
        <f>E110+34</f>
        <v>45419</v>
      </c>
      <c r="H110" s="546">
        <f>E110+37</f>
        <v>45422</v>
      </c>
      <c r="J110" s="3285">
        <v>45385</v>
      </c>
      <c r="K110" s="140"/>
      <c r="L110" s="369"/>
    </row>
    <row r="111" spans="1:12" s="30" customFormat="1" ht="14.25" hidden="1">
      <c r="A111" s="296" t="s">
        <v>6384</v>
      </c>
      <c r="B111" s="296" t="s">
        <v>5680</v>
      </c>
      <c r="C111" s="545" t="s">
        <v>6394</v>
      </c>
      <c r="D111" s="208" t="s">
        <v>2153</v>
      </c>
      <c r="E111" s="546">
        <v>45392</v>
      </c>
      <c r="F111" s="546">
        <f>E111+31</f>
        <v>45423</v>
      </c>
      <c r="G111" s="546">
        <f>E111+34</f>
        <v>45426</v>
      </c>
      <c r="H111" s="546">
        <f>E111+37</f>
        <v>45429</v>
      </c>
      <c r="J111" s="3285">
        <v>45392</v>
      </c>
      <c r="K111" s="140"/>
      <c r="L111" s="369"/>
    </row>
    <row r="112" spans="1:12" s="30" customFormat="1" ht="14.25" hidden="1">
      <c r="A112" s="296"/>
      <c r="B112" s="296" t="s">
        <v>5683</v>
      </c>
      <c r="C112" s="545" t="s">
        <v>6340</v>
      </c>
      <c r="D112" s="208" t="s">
        <v>2160</v>
      </c>
      <c r="E112" s="546">
        <v>45399</v>
      </c>
      <c r="F112" s="546">
        <f>E112+31</f>
        <v>45430</v>
      </c>
      <c r="G112" s="546">
        <f>E112+34</f>
        <v>45433</v>
      </c>
      <c r="H112" s="546">
        <f>E112+37</f>
        <v>45436</v>
      </c>
      <c r="J112" s="3285">
        <v>45399</v>
      </c>
      <c r="K112" s="140"/>
      <c r="L112" s="369"/>
    </row>
    <row r="113" spans="1:10" s="30" customFormat="1" ht="14.25" hidden="1">
      <c r="A113" s="296"/>
      <c r="B113" s="296" t="s">
        <v>5685</v>
      </c>
      <c r="C113" s="545" t="s">
        <v>6373</v>
      </c>
      <c r="D113" s="208" t="s">
        <v>2162</v>
      </c>
      <c r="E113" s="546">
        <v>45406</v>
      </c>
      <c r="F113" s="546">
        <f>E113+31</f>
        <v>45437</v>
      </c>
      <c r="G113" s="546">
        <f>E113+34</f>
        <v>45440</v>
      </c>
      <c r="H113" s="546">
        <f>E113+37</f>
        <v>45443</v>
      </c>
      <c r="J113" s="3285">
        <v>45406</v>
      </c>
    </row>
    <row r="114" spans="1:10" s="30" customFormat="1" ht="14.25" hidden="1">
      <c r="A114" s="296" t="s">
        <v>6395</v>
      </c>
      <c r="B114" s="296" t="s">
        <v>5688</v>
      </c>
      <c r="C114" s="218" t="s">
        <v>5561</v>
      </c>
      <c r="D114" s="209" t="s">
        <v>2164</v>
      </c>
      <c r="E114" s="678">
        <v>45417</v>
      </c>
      <c r="F114" s="678">
        <f t="shared" ref="F114:F117" si="50">E114+31</f>
        <v>45448</v>
      </c>
      <c r="G114" s="678">
        <f t="shared" ref="G114:G116" si="51">E114+34</f>
        <v>45451</v>
      </c>
      <c r="H114" s="678">
        <f t="shared" ref="H114:H116" si="52">E114+37</f>
        <v>45454</v>
      </c>
      <c r="J114" s="3285">
        <v>45413</v>
      </c>
    </row>
    <row r="115" spans="1:10" s="30" customFormat="1" ht="14.25" hidden="1">
      <c r="A115" s="296"/>
      <c r="B115" s="296" t="s">
        <v>5690</v>
      </c>
      <c r="C115" s="218" t="s">
        <v>6368</v>
      </c>
      <c r="D115" s="209" t="s">
        <v>2167</v>
      </c>
      <c r="E115" s="678">
        <v>45422</v>
      </c>
      <c r="F115" s="678">
        <f t="shared" si="50"/>
        <v>45453</v>
      </c>
      <c r="G115" s="678">
        <f t="shared" si="51"/>
        <v>45456</v>
      </c>
      <c r="H115" s="678">
        <f t="shared" si="52"/>
        <v>45459</v>
      </c>
      <c r="J115" s="3285">
        <v>45420</v>
      </c>
    </row>
    <row r="116" spans="1:10" s="30" customFormat="1" ht="14.25" hidden="1">
      <c r="A116" s="296"/>
      <c r="B116" s="296" t="s">
        <v>5692</v>
      </c>
      <c r="C116" s="218" t="s">
        <v>6314</v>
      </c>
      <c r="D116" s="209" t="s">
        <v>2174</v>
      </c>
      <c r="E116" s="678">
        <v>45433</v>
      </c>
      <c r="F116" s="678">
        <f t="shared" si="50"/>
        <v>45464</v>
      </c>
      <c r="G116" s="678">
        <f t="shared" si="51"/>
        <v>45467</v>
      </c>
      <c r="H116" s="678">
        <f t="shared" si="52"/>
        <v>45470</v>
      </c>
      <c r="J116" s="3285">
        <v>45427</v>
      </c>
    </row>
    <row r="117" spans="1:10" s="30" customFormat="1" ht="14.25" hidden="1">
      <c r="A117" s="296" t="s">
        <v>6396</v>
      </c>
      <c r="B117" s="296" t="s">
        <v>5695</v>
      </c>
      <c r="C117" s="218" t="s">
        <v>6397</v>
      </c>
      <c r="D117" s="209" t="s">
        <v>2177</v>
      </c>
      <c r="E117" s="678">
        <v>45440</v>
      </c>
      <c r="F117" s="678">
        <f t="shared" si="50"/>
        <v>45471</v>
      </c>
      <c r="G117" s="678">
        <f t="shared" ref="G117" si="53">E117+34</f>
        <v>45474</v>
      </c>
      <c r="H117" s="678">
        <f t="shared" ref="H117" si="54">E117+37</f>
        <v>45477</v>
      </c>
      <c r="J117" s="3285">
        <v>45434</v>
      </c>
    </row>
    <row r="118" spans="1:10" s="30" customFormat="1" ht="14.25" hidden="1">
      <c r="A118" s="296"/>
      <c r="B118" s="296" t="s">
        <v>5697</v>
      </c>
      <c r="C118" s="218" t="s">
        <v>6392</v>
      </c>
      <c r="D118" s="209" t="s">
        <v>2180</v>
      </c>
      <c r="E118" s="678">
        <v>45447</v>
      </c>
      <c r="F118" s="678">
        <f t="shared" ref="F118:F119" si="55">E118+31</f>
        <v>45478</v>
      </c>
      <c r="G118" s="678">
        <f t="shared" ref="G118" si="56">E118+34</f>
        <v>45481</v>
      </c>
      <c r="H118" s="678">
        <f t="shared" ref="H118" si="57">E118+37</f>
        <v>45484</v>
      </c>
      <c r="J118" s="3285">
        <v>45441</v>
      </c>
    </row>
    <row r="119" spans="1:10" s="30" customFormat="1" ht="14.25">
      <c r="A119" s="296"/>
      <c r="B119" s="296" t="s">
        <v>5699</v>
      </c>
      <c r="C119" s="545" t="s">
        <v>6370</v>
      </c>
      <c r="D119" s="208" t="s">
        <v>2182</v>
      </c>
      <c r="E119" s="546">
        <v>45452</v>
      </c>
      <c r="F119" s="546">
        <f t="shared" si="55"/>
        <v>45483</v>
      </c>
      <c r="G119" s="546">
        <f t="shared" ref="G119:G127" si="58">E119+41</f>
        <v>45493</v>
      </c>
      <c r="H119" s="546">
        <f t="shared" ref="H119:H127" si="59">E119+44</f>
        <v>45496</v>
      </c>
      <c r="J119" s="3285">
        <v>45448</v>
      </c>
    </row>
    <row r="120" spans="1:10" s="30" customFormat="1" ht="14.25">
      <c r="A120" s="296"/>
      <c r="B120" s="296" t="s">
        <v>5702</v>
      </c>
      <c r="C120" s="545" t="s">
        <v>6378</v>
      </c>
      <c r="D120" s="208" t="s">
        <v>2186</v>
      </c>
      <c r="E120" s="546">
        <v>45455</v>
      </c>
      <c r="F120" s="546">
        <f>E120+37</f>
        <v>45492</v>
      </c>
      <c r="G120" s="546">
        <f t="shared" si="58"/>
        <v>45496</v>
      </c>
      <c r="H120" s="546">
        <f t="shared" si="59"/>
        <v>45499</v>
      </c>
      <c r="J120" s="3285">
        <v>45455</v>
      </c>
    </row>
    <row r="121" spans="1:10" s="30" customFormat="1" ht="14.25">
      <c r="A121" s="296"/>
      <c r="B121" s="296" t="s">
        <v>5705</v>
      </c>
      <c r="C121" s="545" t="s">
        <v>6350</v>
      </c>
      <c r="D121" s="208" t="s">
        <v>2188</v>
      </c>
      <c r="E121" s="546">
        <v>45462</v>
      </c>
      <c r="F121" s="546">
        <f>E121+38</f>
        <v>45500</v>
      </c>
      <c r="G121" s="546">
        <f t="shared" si="58"/>
        <v>45503</v>
      </c>
      <c r="H121" s="546">
        <f t="shared" si="59"/>
        <v>45506</v>
      </c>
      <c r="J121" s="3285">
        <v>45462</v>
      </c>
    </row>
    <row r="122" spans="1:10" s="30" customFormat="1" ht="14.25">
      <c r="A122" s="296"/>
      <c r="B122" s="296" t="s">
        <v>5707</v>
      </c>
      <c r="C122" s="545" t="s">
        <v>4608</v>
      </c>
      <c r="D122" s="208" t="s">
        <v>2193</v>
      </c>
      <c r="E122" s="546">
        <v>45469</v>
      </c>
      <c r="F122" s="546">
        <f t="shared" ref="F122:F127" si="60">E122+37</f>
        <v>45506</v>
      </c>
      <c r="G122" s="546">
        <f t="shared" si="58"/>
        <v>45510</v>
      </c>
      <c r="H122" s="546">
        <f t="shared" si="59"/>
        <v>45513</v>
      </c>
      <c r="J122" s="3285">
        <v>45469</v>
      </c>
    </row>
    <row r="123" spans="1:10" s="30" customFormat="1" ht="14.25">
      <c r="A123" s="296"/>
      <c r="B123" s="296" t="s">
        <v>5710</v>
      </c>
      <c r="C123" s="1246" t="s">
        <v>2151</v>
      </c>
      <c r="D123" s="209" t="s">
        <v>2197</v>
      </c>
      <c r="E123" s="542">
        <v>45476</v>
      </c>
      <c r="F123" s="542"/>
      <c r="G123" s="542"/>
      <c r="H123" s="542"/>
      <c r="J123" s="3285">
        <v>45476</v>
      </c>
    </row>
    <row r="124" spans="1:10" s="30" customFormat="1" ht="14.25">
      <c r="A124" s="296"/>
      <c r="B124" s="296" t="s">
        <v>5713</v>
      </c>
      <c r="C124" s="218" t="s">
        <v>6340</v>
      </c>
      <c r="D124" s="209" t="s">
        <v>2199</v>
      </c>
      <c r="E124" s="678">
        <v>45483</v>
      </c>
      <c r="F124" s="678">
        <f t="shared" si="60"/>
        <v>45520</v>
      </c>
      <c r="G124" s="678">
        <f t="shared" si="58"/>
        <v>45524</v>
      </c>
      <c r="H124" s="678">
        <f t="shared" si="59"/>
        <v>45527</v>
      </c>
      <c r="J124" s="3285">
        <f t="shared" ref="J124" si="61">J123+7</f>
        <v>45483</v>
      </c>
    </row>
    <row r="125" spans="1:10" s="30" customFormat="1" ht="14.25">
      <c r="A125" s="296"/>
      <c r="B125" s="296" t="s">
        <v>5716</v>
      </c>
      <c r="C125" s="218" t="s">
        <v>6373</v>
      </c>
      <c r="D125" s="209" t="s">
        <v>2201</v>
      </c>
      <c r="E125" s="678">
        <v>45490</v>
      </c>
      <c r="F125" s="678">
        <f t="shared" si="60"/>
        <v>45527</v>
      </c>
      <c r="G125" s="678">
        <f t="shared" si="58"/>
        <v>45531</v>
      </c>
      <c r="H125" s="678">
        <f t="shared" si="59"/>
        <v>45534</v>
      </c>
      <c r="J125" s="3285">
        <f>J124+7</f>
        <v>45490</v>
      </c>
    </row>
    <row r="126" spans="1:10" s="30" customFormat="1" ht="14.25">
      <c r="A126" s="296" t="s">
        <v>5609</v>
      </c>
      <c r="B126" s="296" t="s">
        <v>5718</v>
      </c>
      <c r="C126" s="1246" t="s">
        <v>2151</v>
      </c>
      <c r="D126" s="209" t="s">
        <v>2203</v>
      </c>
      <c r="E126" s="542">
        <v>45497</v>
      </c>
      <c r="F126" s="542"/>
      <c r="G126" s="542"/>
      <c r="H126" s="542"/>
      <c r="J126" s="3285">
        <f>J125+7</f>
        <v>45497</v>
      </c>
    </row>
    <row r="127" spans="1:10" s="30" customFormat="1" ht="14.25">
      <c r="A127" s="296" t="s">
        <v>6398</v>
      </c>
      <c r="B127" s="296" t="s">
        <v>5720</v>
      </c>
      <c r="C127" s="218" t="s">
        <v>5561</v>
      </c>
      <c r="D127" s="209" t="s">
        <v>2205</v>
      </c>
      <c r="E127" s="678">
        <v>45504</v>
      </c>
      <c r="F127" s="678">
        <f t="shared" si="60"/>
        <v>45541</v>
      </c>
      <c r="G127" s="678">
        <f t="shared" si="58"/>
        <v>45545</v>
      </c>
      <c r="H127" s="678">
        <f t="shared" si="59"/>
        <v>45548</v>
      </c>
      <c r="J127" s="3285">
        <v>45504</v>
      </c>
    </row>
    <row r="128" spans="1:10" s="30" customFormat="1" ht="14.25">
      <c r="A128" s="296" t="s">
        <v>6399</v>
      </c>
      <c r="B128" s="296" t="s">
        <v>5723</v>
      </c>
      <c r="C128" s="545" t="s">
        <v>6368</v>
      </c>
      <c r="D128" s="208" t="s">
        <v>2207</v>
      </c>
      <c r="E128" s="546">
        <v>45511</v>
      </c>
      <c r="F128" s="546">
        <f>E128+37</f>
        <v>45548</v>
      </c>
      <c r="G128" s="546">
        <f>E128+41</f>
        <v>45552</v>
      </c>
      <c r="H128" s="546">
        <f>E128+44</f>
        <v>45555</v>
      </c>
      <c r="J128" s="3285">
        <v>45511</v>
      </c>
    </row>
    <row r="129" spans="1:13" s="30" customFormat="1" ht="14.25">
      <c r="A129" s="296" t="s">
        <v>6400</v>
      </c>
      <c r="B129" s="296" t="s">
        <v>5726</v>
      </c>
      <c r="C129" s="545" t="s">
        <v>6314</v>
      </c>
      <c r="D129" s="208" t="s">
        <v>2389</v>
      </c>
      <c r="E129" s="546">
        <v>45518</v>
      </c>
      <c r="F129" s="546">
        <f>E129+37</f>
        <v>45555</v>
      </c>
      <c r="G129" s="546">
        <f>E129+41</f>
        <v>45559</v>
      </c>
      <c r="H129" s="546">
        <f>E129+44</f>
        <v>45562</v>
      </c>
      <c r="J129" s="3285">
        <f>J128+7</f>
        <v>45518</v>
      </c>
    </row>
    <row r="130" spans="1:13" s="30" customFormat="1" ht="14.25">
      <c r="A130" s="296" t="s">
        <v>6401</v>
      </c>
      <c r="B130" s="296" t="s">
        <v>5729</v>
      </c>
      <c r="C130" s="545" t="s">
        <v>6397</v>
      </c>
      <c r="D130" s="208" t="s">
        <v>2209</v>
      </c>
      <c r="E130" s="546">
        <v>45525</v>
      </c>
      <c r="F130" s="546">
        <f>E130+37</f>
        <v>45562</v>
      </c>
      <c r="G130" s="546">
        <f>E130+41</f>
        <v>45566</v>
      </c>
      <c r="H130" s="546">
        <f>E130+44</f>
        <v>45569</v>
      </c>
      <c r="J130" s="3285">
        <f>J129+7</f>
        <v>45525</v>
      </c>
    </row>
    <row r="131" spans="1:13" s="30" customFormat="1" ht="14.25">
      <c r="A131" s="296" t="s">
        <v>6402</v>
      </c>
      <c r="B131" s="296" t="s">
        <v>5731</v>
      </c>
      <c r="C131" s="545" t="s">
        <v>6392</v>
      </c>
      <c r="D131" s="208" t="s">
        <v>2211</v>
      </c>
      <c r="E131" s="546">
        <v>45532</v>
      </c>
      <c r="F131" s="546">
        <f>E131+37</f>
        <v>45569</v>
      </c>
      <c r="G131" s="546">
        <f>E131+41</f>
        <v>45573</v>
      </c>
      <c r="H131" s="546">
        <f>E131+44</f>
        <v>45576</v>
      </c>
      <c r="J131" s="3285">
        <f>J130+7</f>
        <v>45532</v>
      </c>
    </row>
    <row r="132" spans="1:13" s="29" customFormat="1" ht="15">
      <c r="A132" s="1550"/>
      <c r="B132" s="292"/>
      <c r="C132" s="26" t="s">
        <v>2215</v>
      </c>
      <c r="D132" s="30"/>
      <c r="E132" s="30"/>
      <c r="F132" s="54"/>
      <c r="G132" s="55"/>
      <c r="H132" s="55"/>
      <c r="I132" s="30"/>
      <c r="J132" s="30"/>
    </row>
    <row r="134" spans="1:13" s="29" customFormat="1" ht="15">
      <c r="C134" s="53" t="s">
        <v>1890</v>
      </c>
      <c r="D134" s="30"/>
      <c r="E134" s="30"/>
      <c r="F134" s="54"/>
      <c r="G134" s="55" t="s">
        <v>1928</v>
      </c>
      <c r="H134" s="55"/>
      <c r="I134" s="30"/>
      <c r="J134" s="30"/>
      <c r="K134" s="55" t="s">
        <v>1952</v>
      </c>
      <c r="L134" s="55"/>
      <c r="M134" s="55"/>
    </row>
    <row r="135" spans="1:13" s="29" customFormat="1" ht="14.25">
      <c r="C135" s="31" t="s">
        <v>1891</v>
      </c>
      <c r="D135" s="27"/>
      <c r="E135" s="32" t="s">
        <v>2217</v>
      </c>
      <c r="F135" s="23"/>
      <c r="G135" s="27" t="s">
        <v>1929</v>
      </c>
      <c r="H135" s="27"/>
      <c r="I135" s="32" t="s">
        <v>1930</v>
      </c>
      <c r="J135" s="27"/>
      <c r="K135" s="27" t="s">
        <v>1954</v>
      </c>
      <c r="L135" s="27"/>
      <c r="M135" s="33" t="s">
        <v>1955</v>
      </c>
    </row>
    <row r="136" spans="1:13" s="29" customFormat="1" ht="14.25">
      <c r="C136" s="31"/>
      <c r="D136" s="27"/>
      <c r="E136" s="32"/>
      <c r="F136" s="23"/>
      <c r="G136" s="27"/>
      <c r="H136" s="27"/>
      <c r="I136" s="32"/>
      <c r="J136" s="27"/>
      <c r="K136" s="27"/>
      <c r="L136" s="27"/>
      <c r="M136" s="33"/>
    </row>
    <row r="137" spans="1:13" customFormat="1">
      <c r="C137" s="34" t="str">
        <f>HOME!A$566</f>
        <v>ZANT CHONG</v>
      </c>
      <c r="D137" s="34" t="str">
        <f>HOME!B$566</f>
        <v>6011 2429</v>
      </c>
      <c r="E137" s="24" t="str">
        <f>HOME!C$566</f>
        <v>zant.chong@msc.com</v>
      </c>
      <c r="G137" s="34" t="str">
        <f>HOME!A$583</f>
        <v>ROBERT CHIA</v>
      </c>
      <c r="H137" s="34" t="str">
        <f>HOME!B$583</f>
        <v>6011 0564</v>
      </c>
      <c r="I137" s="24" t="str">
        <f>HOME!C$583</f>
        <v>robert.chia@msc.com</v>
      </c>
      <c r="K137" s="34" t="str">
        <f>HOME!A$598</f>
        <v>RAYNAR ANG</v>
      </c>
      <c r="L137" s="34" t="str">
        <f>HOME!B$598</f>
        <v>6011 2358</v>
      </c>
      <c r="M137" s="24" t="str">
        <f>HOME!C$598</f>
        <v>raynar.ang@msc.com</v>
      </c>
    </row>
    <row r="138" spans="1:13" customFormat="1">
      <c r="C138" s="34" t="str">
        <f>HOME!A$567</f>
        <v>PHOEBE HUANG</v>
      </c>
      <c r="D138" s="34" t="str">
        <f>HOME!B$567</f>
        <v>6011 0562</v>
      </c>
      <c r="E138" s="24" t="str">
        <f>HOME!C$567</f>
        <v>phoebe.huang@msc.com</v>
      </c>
      <c r="G138" s="34" t="str">
        <f>HOME!A$584</f>
        <v>S. Y. LIEW</v>
      </c>
      <c r="H138" s="34" t="str">
        <f>HOME!B$584</f>
        <v>6011 2348</v>
      </c>
      <c r="I138" s="24" t="str">
        <f>HOME!C$584</f>
        <v>seoyi.liew@msc.com</v>
      </c>
      <c r="K138" s="34" t="str">
        <f>HOME!A$599</f>
        <v>KAI SIANG</v>
      </c>
      <c r="L138" s="34" t="str">
        <f>HOME!B$599</f>
        <v>6011 2356</v>
      </c>
      <c r="M138" s="24" t="str">
        <f>HOME!C$599</f>
        <v>kaisiang.lim@msc.com</v>
      </c>
    </row>
    <row r="139" spans="1:13" customFormat="1">
      <c r="C139" s="34" t="str">
        <f>HOME!A$568</f>
        <v>SHERWIN LIM</v>
      </c>
      <c r="D139" s="34" t="str">
        <f>HOME!B$568</f>
        <v>6011 2395</v>
      </c>
      <c r="E139" s="24" t="str">
        <f>HOME!C$568</f>
        <v>sherwin.lim@msc.com</v>
      </c>
      <c r="G139" s="34" t="str">
        <f>HOME!A$585</f>
        <v>SHARON KOH</v>
      </c>
      <c r="H139" s="34" t="str">
        <f>HOME!B$585</f>
        <v>6011 2349</v>
      </c>
      <c r="I139" s="24" t="str">
        <f>HOME!C$585</f>
        <v>sharon.koh@msc.com</v>
      </c>
      <c r="K139" s="34" t="str">
        <f>HOME!A$600</f>
        <v>DEWI</v>
      </c>
      <c r="L139" s="34" t="str">
        <f>HOME!B$600</f>
        <v>6011 2354</v>
      </c>
      <c r="M139" s="24" t="str">
        <f>HOME!C$600</f>
        <v>dewi.ratnah@msc.com</v>
      </c>
    </row>
    <row r="140" spans="1:13" customFormat="1">
      <c r="C140" s="34" t="str">
        <f>HOME!A$569</f>
        <v>NATALIE LEW</v>
      </c>
      <c r="D140" s="34" t="str">
        <f>HOME!B$569</f>
        <v>6011 2399</v>
      </c>
      <c r="E140" s="24" t="str">
        <f>HOME!C$569</f>
        <v>natalie.lew@msc.com</v>
      </c>
      <c r="G140" s="34" t="str">
        <f>HOME!A$586</f>
        <v>ANGELIA LAU</v>
      </c>
      <c r="H140" s="34" t="str">
        <f>HOME!B$586</f>
        <v>6011 2346</v>
      </c>
      <c r="I140" s="24" t="str">
        <f>HOME!C$586</f>
        <v>angelia.lau@msc.com</v>
      </c>
      <c r="K140" s="34" t="str">
        <f>HOME!A$601</f>
        <v>YU TING</v>
      </c>
      <c r="L140" s="34" t="str">
        <f>HOME!B$601</f>
        <v>6011 2359</v>
      </c>
      <c r="M140" s="24" t="str">
        <f>HOME!C$601</f>
        <v>yuting.luo@msc.com</v>
      </c>
    </row>
    <row r="141" spans="1:13" customFormat="1">
      <c r="C141" s="34" t="str">
        <f>HOME!A$570</f>
        <v xml:space="preserve">LIM LEE HLI </v>
      </c>
      <c r="D141" s="34" t="str">
        <f>HOME!B$570</f>
        <v>6011 2352</v>
      </c>
      <c r="E141" s="24" t="str">
        <f>HOME!C$570</f>
        <v>leehli.lim@msc.com</v>
      </c>
      <c r="G141" s="34" t="str">
        <f>HOME!A$587</f>
        <v>NOOR AFNINDAH</v>
      </c>
      <c r="H141" s="34" t="str">
        <f>HOME!B$587</f>
        <v>6011 2347</v>
      </c>
      <c r="I141" s="24" t="str">
        <f>HOME!C$587</f>
        <v>noor.afnindah@msc.com</v>
      </c>
      <c r="K141" s="34" t="str">
        <f>HOME!A$602</f>
        <v>-</v>
      </c>
      <c r="L141" s="34" t="str">
        <f>HOME!B$602</f>
        <v>6011 0567</v>
      </c>
      <c r="M141" s="24" t="str">
        <f>HOME!C$602</f>
        <v>-</v>
      </c>
    </row>
    <row r="142" spans="1:13" customFormat="1">
      <c r="C142" s="34" t="str">
        <f>HOME!A$571</f>
        <v>LIM AI PHEN</v>
      </c>
      <c r="D142" s="34" t="str">
        <f>HOME!B$571</f>
        <v>6011 9646</v>
      </c>
      <c r="E142" s="24" t="str">
        <f>HOME!C$571</f>
        <v>aiphen.lim@msc.com</v>
      </c>
      <c r="G142" s="34" t="str">
        <f>HOME!A$588</f>
        <v>NG CHING WEI</v>
      </c>
      <c r="H142" s="34" t="str">
        <f>HOME!B$588</f>
        <v>6011 2404</v>
      </c>
      <c r="I142" s="24" t="str">
        <f>HOME!C$588</f>
        <v>chingwei.ng@msc.com</v>
      </c>
      <c r="K142" s="34" t="str">
        <f>HOME!A$603</f>
        <v>SHAN SHAN</v>
      </c>
      <c r="L142" s="34" t="str">
        <f>HOME!B$603</f>
        <v>6011 2353</v>
      </c>
      <c r="M142" s="24" t="str">
        <f>HOME!C$603</f>
        <v>shanshan.chin@msc.com</v>
      </c>
    </row>
    <row r="143" spans="1:13" customFormat="1">
      <c r="C143" s="34" t="str">
        <f>HOME!A$572</f>
        <v>DARIUS ONG</v>
      </c>
      <c r="D143" s="34" t="str">
        <f>HOME!B$572</f>
        <v>6011 2396</v>
      </c>
      <c r="E143" s="24" t="str">
        <f>HOME!C$572</f>
        <v>darius.ong@msc.com</v>
      </c>
      <c r="G143" s="34">
        <f>HOME!A$589</f>
        <v>0</v>
      </c>
      <c r="H143" s="34">
        <f>HOME!B$589</f>
        <v>0</v>
      </c>
      <c r="I143" s="24">
        <f>HOME!C$589</f>
        <v>0</v>
      </c>
      <c r="K143" s="34" t="str">
        <f>HOME!A$604</f>
        <v>EUNICE</v>
      </c>
      <c r="L143" s="34" t="str">
        <f>HOME!B$604</f>
        <v>6011 2355</v>
      </c>
      <c r="M143" s="24" t="str">
        <f>HOME!C$604</f>
        <v>eunice.chan@msc.com</v>
      </c>
    </row>
    <row r="144" spans="1:13" customFormat="1">
      <c r="C144" s="34" t="str">
        <f>HOME!A$573</f>
        <v>LAWRENCE ANG (CROSS-TRADE)</v>
      </c>
      <c r="D144" s="34" t="str">
        <f>HOME!B$573</f>
        <v>6011 2400</v>
      </c>
      <c r="E144" s="24" t="str">
        <f>HOME!C$573</f>
        <v>lawrence.ang@msc.com</v>
      </c>
      <c r="G144" s="34" t="str">
        <f>HOME!A$590</f>
        <v>.</v>
      </c>
      <c r="H144" s="34" t="str">
        <f>HOME!B$590</f>
        <v>.</v>
      </c>
      <c r="I144" s="24" t="str">
        <f>HOME!C$590</f>
        <v>.</v>
      </c>
      <c r="K144" s="34" t="str">
        <f>HOME!A$605</f>
        <v>HAZEL</v>
      </c>
      <c r="L144" s="34" t="str">
        <f>HOME!B$605</f>
        <v>6011 2435</v>
      </c>
      <c r="M144" s="24" t="str">
        <f>HOME!C$605</f>
        <v>hazel.toh@msc.com</v>
      </c>
    </row>
    <row r="145" spans="1:13" customFormat="1">
      <c r="C145" s="34" t="str">
        <f>HOME!A574</f>
        <v>ASHTON YAN</v>
      </c>
      <c r="D145" s="34" t="str">
        <f>HOME!B574</f>
        <v>6011 2398</v>
      </c>
      <c r="E145" s="24" t="str">
        <f>HOME!C574</f>
        <v>ashton.yan@msc.com</v>
      </c>
      <c r="H145" s="11"/>
      <c r="I145" s="33"/>
      <c r="K145" s="34"/>
      <c r="L145" s="34"/>
    </row>
    <row r="146" spans="1:13" ht="14.25">
      <c r="A146" s="122"/>
      <c r="B146" s="122"/>
      <c r="C146" s="34" t="str">
        <f>HOME!A575</f>
        <v>JUN YUAN (IMP)</v>
      </c>
      <c r="D146" s="34" t="str">
        <f>HOME!B575</f>
        <v>6011 2402</v>
      </c>
      <c r="E146" s="24" t="str">
        <f>HOME!C575</f>
        <v>junyuan.kwa@msc.com</v>
      </c>
      <c r="F146" s="29"/>
      <c r="G146" s="29"/>
      <c r="H146" s="60"/>
      <c r="I146" s="58"/>
      <c r="J146" s="29"/>
      <c r="K146" s="29"/>
      <c r="L146" s="29"/>
      <c r="M146" s="29"/>
    </row>
    <row r="147" spans="1:13" ht="14.25">
      <c r="A147" s="122"/>
      <c r="B147" s="122"/>
      <c r="C147" s="34" t="str">
        <f>HOME!A576</f>
        <v>KARTHI</v>
      </c>
      <c r="D147" s="34" t="str">
        <f>HOME!B576</f>
        <v>6011 2397</v>
      </c>
      <c r="E147" s="24" t="str">
        <f>HOME!C576</f>
        <v>karthigayan.velu@msc.com</v>
      </c>
      <c r="F147" s="29"/>
      <c r="G147" s="29"/>
      <c r="H147" s="60"/>
      <c r="I147" s="60"/>
      <c r="J147" s="58"/>
      <c r="K147" s="29"/>
      <c r="L147" s="29"/>
      <c r="M147" s="29"/>
    </row>
    <row r="148" spans="1:13">
      <c r="A148" s="122"/>
      <c r="B148" s="122"/>
      <c r="C148" s="34">
        <f>HOME!A577</f>
        <v>0</v>
      </c>
      <c r="D148" s="34">
        <f>HOME!B577</f>
        <v>0</v>
      </c>
      <c r="E148" s="24">
        <f>HOME!C577</f>
        <v>0</v>
      </c>
    </row>
    <row r="149" spans="1:13">
      <c r="A149" s="122"/>
      <c r="B149" s="122"/>
      <c r="C149" s="34" t="str">
        <f>HOME!A578</f>
        <v xml:space="preserve">MAIN LINE  </v>
      </c>
      <c r="D149" s="34" t="str">
        <f>HOME!B578</f>
        <v>6011 2424</v>
      </c>
      <c r="E149" s="24">
        <f>HOME!C578</f>
        <v>0</v>
      </c>
    </row>
  </sheetData>
  <customSheetViews>
    <customSheetView guid="{25211047-2AA7-431D-8637-AA6183637E8E}" hiddenRows="1">
      <pageMargins left="0" right="0" top="0" bottom="0" header="0" footer="0"/>
      <pageSetup paperSize="9" scale="69" orientation="landscape" r:id="rId1"/>
      <headerFooter>
        <oddFooter>&amp;L&amp;1#&amp;"Calibri"&amp;10&amp;K000000Sensitivity: Internal</oddFooter>
      </headerFooter>
    </customSheetView>
    <customSheetView guid="{B0B43395-6E32-4DB3-A2D8-DD2362C77F4F}" hiddenRows="1">
      <pageMargins left="0" right="0" top="0" bottom="0" header="0" footer="0"/>
      <pageSetup paperSize="9" scale="69" orientation="landscape" r:id="rId2"/>
      <headerFooter>
        <oddFooter>&amp;L&amp;1#&amp;"Calibri"&amp;10&amp;K000000Sensitivity: Internal</oddFooter>
      </headerFooter>
    </customSheetView>
    <customSheetView guid="{82E65AA3-5988-4ED4-A56D-19D1BA591355}" hiddenRows="1">
      <pageMargins left="0" right="0" top="0" bottom="0" header="0" footer="0"/>
      <pageSetup paperSize="9" scale="69" orientation="landscape" r:id="rId3"/>
      <headerFooter>
        <oddFooter>&amp;L&amp;1#&amp;"Calibri"&amp;10 Sensitivity: Internal</oddFooter>
      </headerFooter>
    </customSheetView>
    <customSheetView guid="{999D0099-E3FC-46FC-839A-D58F693EE82E}" hiddenRows="1">
      <selection activeCell="D23" sqref="D23"/>
      <pageMargins left="0" right="0" top="0" bottom="0" header="0" footer="0"/>
      <pageSetup paperSize="9" scale="69" orientation="landscape" r:id="rId4"/>
      <headerFooter>
        <oddFooter>&amp;L&amp;1#&amp;"Calibri"&amp;10 Sensitivity: Internal</oddFooter>
      </headerFooter>
    </customSheetView>
    <customSheetView guid="{16EA4947-C328-4911-A966-8572790A84A9}">
      <selection activeCell="A24" sqref="A24:XFD24"/>
      <pageMargins left="0" right="0" top="0" bottom="0" header="0" footer="0"/>
      <pageSetup paperSize="9" scale="69" orientation="landscape" r:id="rId5"/>
      <headerFooter>
        <oddFooter>&amp;L&amp;1#&amp;"Calibri"&amp;10 Sensitivity: Internal</oddFooter>
      </headerFooter>
    </customSheetView>
    <customSheetView guid="{5024D59A-F791-4B48-8A8A-90A9A8BA3CB8}" hiddenRows="1" topLeftCell="A28">
      <selection activeCell="A41" sqref="A41:XFD44"/>
      <pageMargins left="0" right="0" top="0" bottom="0" header="0" footer="0"/>
      <pageSetup paperSize="9" scale="69" orientation="landscape" r:id="rId6"/>
      <headerFooter>
        <oddFooter>&amp;L&amp;1#&amp;"Calibri"&amp;10 Sensitivity: Internal</oddFooter>
      </headerFooter>
    </customSheetView>
    <customSheetView guid="{834388B3-D1C0-4496-81CB-D8907F6C94B1}" hiddenRows="1" topLeftCell="A4">
      <selection activeCell="D55" sqref="D55"/>
      <pageMargins left="0" right="0" top="0" bottom="0" header="0" footer="0"/>
      <pageSetup paperSize="9" scale="69" orientation="landscape" r:id="rId7"/>
      <headerFooter>
        <oddFooter>&amp;L&amp;1#&amp;"Calibri"&amp;10 Sensitivity: Internal</oddFooter>
      </headerFooter>
    </customSheetView>
    <customSheetView guid="{C9B667F6-80E0-402E-8E37-77C446D41929}" hiddenRows="1">
      <selection activeCell="A22" sqref="A22:XFD29"/>
      <pageMargins left="0" right="0" top="0" bottom="0" header="0" footer="0"/>
      <pageSetup paperSize="9" scale="69" orientation="landscape" r:id="rId8"/>
      <headerFooter>
        <oddFooter>&amp;L&amp;1#&amp;"Calibri"&amp;10&amp;K000000Sensitivity: Internal</oddFooter>
      </headerFooter>
    </customSheetView>
    <customSheetView guid="{F64DF93A-0CD5-4665-A448-613906F88C7C}" hiddenRows="1">
      <selection activeCell="F6" sqref="F6:F7"/>
      <pageMargins left="0" right="0" top="0" bottom="0" header="0" footer="0"/>
      <pageSetup paperSize="9" scale="69" orientation="landscape" r:id="rId9"/>
      <headerFooter>
        <oddFooter>&amp;L&amp;1#&amp;"Calibri"&amp;10&amp;K000000Sensitivity: Internal</oddFooter>
      </headerFooter>
    </customSheetView>
    <customSheetView guid="{D8AE3607-C68D-4DD7-8BE1-F63EA4A613B4}" hiddenRows="1">
      <pageMargins left="0" right="0" top="0" bottom="0" header="0" footer="0"/>
      <pageSetup paperSize="9" scale="69" orientation="landscape" r:id="rId10"/>
      <headerFooter>
        <oddFooter>&amp;L&amp;1#&amp;"Calibri"&amp;10&amp;K000000Sensitivity: Internal</oddFooter>
      </headerFooter>
    </customSheetView>
  </customSheetViews>
  <phoneticPr fontId="32" type="noConversion"/>
  <pageMargins left="0.7" right="0.7" top="0.75" bottom="0.75" header="0.3" footer="0.3"/>
  <pageSetup paperSize="9" scale="69" orientation="landscape" r:id="rId11"/>
  <headerFooter>
    <oddFooter>&amp;L_x000D_&amp;1#&amp;"Calibri"&amp;10&amp;K000000 Sensitivity: Internal</oddFooter>
  </headerFooter>
  <drawing r:id="rId1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2C30F-C1AC-4E83-AED1-4C800D596793}">
  <sheetPr codeName="Sheet46">
    <tabColor rgb="FF00B0F0"/>
    <pageSetUpPr fitToPage="1"/>
  </sheetPr>
  <dimension ref="A2:P80"/>
  <sheetViews>
    <sheetView zoomScaleNormal="100" workbookViewId="0">
      <selection activeCell="C6" sqref="C6:L53"/>
    </sheetView>
  </sheetViews>
  <sheetFormatPr defaultColWidth="9.42578125" defaultRowHeight="12.75"/>
  <cols>
    <col min="1" max="1" width="10.42578125" style="374" customWidth="1"/>
    <col min="2" max="2" width="6.42578125" style="374" customWidth="1"/>
    <col min="3" max="3" width="26.42578125" style="5" customWidth="1"/>
    <col min="4" max="4" width="11.42578125" style="5" customWidth="1"/>
    <col min="5" max="5" width="11.5703125" style="5" customWidth="1"/>
    <col min="6" max="6" width="17.42578125" style="5" customWidth="1"/>
    <col min="7" max="7" width="18.42578125" style="5" customWidth="1"/>
    <col min="8" max="9" width="15.42578125" style="5" customWidth="1"/>
    <col min="10" max="10" width="16.7109375" style="5" customWidth="1"/>
    <col min="11" max="11" width="12" style="5" customWidth="1"/>
    <col min="12" max="12" width="13.5703125" style="5" customWidth="1"/>
    <col min="13" max="13" width="14.42578125" style="5" customWidth="1"/>
    <col min="14" max="16384" width="9.42578125" style="5"/>
  </cols>
  <sheetData>
    <row r="2" spans="1:16" s="6" customFormat="1" ht="33">
      <c r="A2" s="375"/>
      <c r="B2" s="375"/>
      <c r="C2" s="45" t="s">
        <v>1982</v>
      </c>
      <c r="D2" s="46"/>
      <c r="M2" s="40"/>
    </row>
    <row r="3" spans="1:16" s="219" customFormat="1" ht="12">
      <c r="A3" s="376"/>
      <c r="B3" s="376"/>
      <c r="E3" s="324"/>
      <c r="F3" s="325"/>
      <c r="K3" s="326"/>
      <c r="M3" s="327"/>
    </row>
    <row r="4" spans="1:16" ht="19.5">
      <c r="C4" s="47"/>
      <c r="D4" s="47"/>
      <c r="E4" s="9" t="s">
        <v>6403</v>
      </c>
      <c r="F4" s="47"/>
      <c r="G4" s="47"/>
      <c r="H4" s="47"/>
      <c r="I4" s="37"/>
      <c r="J4" s="37"/>
      <c r="K4" s="37"/>
      <c r="M4" s="137"/>
      <c r="N4" s="1402"/>
      <c r="O4" s="14"/>
    </row>
    <row r="5" spans="1:16" ht="13.5" customHeight="1">
      <c r="C5" s="1580" t="s">
        <v>3120</v>
      </c>
      <c r="D5" s="48"/>
      <c r="E5" s="48"/>
      <c r="F5" s="48"/>
      <c r="G5" s="48"/>
      <c r="H5" s="48"/>
      <c r="I5" s="37"/>
      <c r="J5" s="37"/>
      <c r="K5" s="37"/>
      <c r="L5" s="298"/>
      <c r="M5" s="137"/>
      <c r="N5" s="137"/>
      <c r="O5" s="14"/>
    </row>
    <row r="6" spans="1:16" s="219" customFormat="1" ht="24">
      <c r="A6" s="680"/>
      <c r="B6" s="680"/>
      <c r="C6" s="933" t="s">
        <v>5591</v>
      </c>
      <c r="D6" s="213"/>
      <c r="E6" s="1526" t="s">
        <v>1985</v>
      </c>
      <c r="F6" s="214" t="s">
        <v>553</v>
      </c>
      <c r="G6" s="214" t="s">
        <v>10</v>
      </c>
      <c r="H6" s="214" t="s">
        <v>6404</v>
      </c>
      <c r="I6" s="214" t="s">
        <v>6405</v>
      </c>
      <c r="J6" s="214" t="s">
        <v>6406</v>
      </c>
      <c r="M6" s="737"/>
      <c r="P6" s="230"/>
    </row>
    <row r="7" spans="1:16" s="219" customFormat="1" ht="22.5">
      <c r="A7" s="680"/>
      <c r="B7" s="680"/>
      <c r="C7" s="216"/>
      <c r="D7" s="217" t="s">
        <v>3218</v>
      </c>
      <c r="E7" s="928"/>
      <c r="F7" s="317" t="s">
        <v>5331</v>
      </c>
      <c r="G7" s="317" t="s">
        <v>3138</v>
      </c>
      <c r="H7" s="317" t="s">
        <v>5397</v>
      </c>
      <c r="I7" s="317" t="s">
        <v>3124</v>
      </c>
      <c r="J7" s="317" t="s">
        <v>3336</v>
      </c>
      <c r="K7" s="2164" t="s">
        <v>2000</v>
      </c>
      <c r="L7" s="1352" t="s">
        <v>5970</v>
      </c>
      <c r="M7" s="2231"/>
      <c r="N7" s="2232"/>
      <c r="O7" s="1352"/>
      <c r="P7" s="230"/>
    </row>
    <row r="8" spans="1:16" s="219" customFormat="1" ht="12.75" hidden="1" customHeight="1">
      <c r="A8" s="680" t="s">
        <v>6407</v>
      </c>
      <c r="B8" s="680" t="s">
        <v>5733</v>
      </c>
      <c r="C8" s="2253" t="s">
        <v>6408</v>
      </c>
      <c r="D8" s="678" t="s">
        <v>6409</v>
      </c>
      <c r="E8" s="678">
        <v>45176</v>
      </c>
      <c r="F8" s="678">
        <f t="shared" ref="F8:F10" si="0">E8+12</f>
        <v>45188</v>
      </c>
      <c r="G8" s="678">
        <f t="shared" ref="G8:G10" si="1">E8+13</f>
        <v>45189</v>
      </c>
      <c r="H8" s="678">
        <f t="shared" ref="H8:H10" si="2">E8+14</f>
        <v>45190</v>
      </c>
      <c r="I8" s="678">
        <f t="shared" ref="I8:I10" si="3">E8+15</f>
        <v>45191</v>
      </c>
      <c r="J8" s="678">
        <f t="shared" ref="J8:J10" si="4">E8+18</f>
        <v>45194</v>
      </c>
      <c r="K8" s="2455">
        <v>45173</v>
      </c>
      <c r="L8" s="1356">
        <f t="shared" ref="L8:L10" si="5">K8+1</f>
        <v>45174</v>
      </c>
      <c r="M8" s="2725" t="s">
        <v>6410</v>
      </c>
      <c r="N8" s="1354"/>
    </row>
    <row r="9" spans="1:16" s="219" customFormat="1" ht="12.75" hidden="1" customHeight="1">
      <c r="A9" s="680"/>
      <c r="B9" s="680" t="s">
        <v>5735</v>
      </c>
      <c r="C9" s="2253" t="s">
        <v>6411</v>
      </c>
      <c r="D9" s="678" t="s">
        <v>6412</v>
      </c>
      <c r="E9" s="678">
        <v>45184</v>
      </c>
      <c r="F9" s="678">
        <f t="shared" si="0"/>
        <v>45196</v>
      </c>
      <c r="G9" s="678">
        <f t="shared" si="1"/>
        <v>45197</v>
      </c>
      <c r="H9" s="678">
        <f t="shared" si="2"/>
        <v>45198</v>
      </c>
      <c r="I9" s="678">
        <f t="shared" si="3"/>
        <v>45199</v>
      </c>
      <c r="J9" s="678">
        <f t="shared" si="4"/>
        <v>45202</v>
      </c>
      <c r="K9" s="2455">
        <v>45180</v>
      </c>
      <c r="L9" s="1356">
        <f t="shared" si="5"/>
        <v>45181</v>
      </c>
      <c r="M9" s="2725" t="s">
        <v>6410</v>
      </c>
      <c r="N9" s="1354"/>
    </row>
    <row r="10" spans="1:16" s="219" customFormat="1" ht="12.75" hidden="1" customHeight="1">
      <c r="A10" s="680" t="s">
        <v>6413</v>
      </c>
      <c r="B10" s="680" t="s">
        <v>5738</v>
      </c>
      <c r="C10" s="2253" t="s">
        <v>4377</v>
      </c>
      <c r="D10" s="678" t="s">
        <v>6414</v>
      </c>
      <c r="E10" s="678">
        <v>45188</v>
      </c>
      <c r="F10" s="678">
        <f t="shared" si="0"/>
        <v>45200</v>
      </c>
      <c r="G10" s="678">
        <f t="shared" si="1"/>
        <v>45201</v>
      </c>
      <c r="H10" s="678">
        <f t="shared" si="2"/>
        <v>45202</v>
      </c>
      <c r="I10" s="678">
        <f t="shared" si="3"/>
        <v>45203</v>
      </c>
      <c r="J10" s="678">
        <f t="shared" si="4"/>
        <v>45206</v>
      </c>
      <c r="K10" s="2455">
        <v>45187</v>
      </c>
      <c r="L10" s="1356">
        <f t="shared" si="5"/>
        <v>45188</v>
      </c>
      <c r="M10" s="2725" t="s">
        <v>6410</v>
      </c>
      <c r="N10" s="1354"/>
    </row>
    <row r="11" spans="1:16" s="219" customFormat="1" ht="12.75" hidden="1" customHeight="1">
      <c r="A11" s="680" t="s">
        <v>6415</v>
      </c>
      <c r="B11" s="680" t="s">
        <v>5618</v>
      </c>
      <c r="C11" s="2253" t="s">
        <v>6416</v>
      </c>
      <c r="D11" s="678" t="s">
        <v>6417</v>
      </c>
      <c r="E11" s="678">
        <v>45198</v>
      </c>
      <c r="F11" s="678">
        <f>E11+12</f>
        <v>45210</v>
      </c>
      <c r="G11" s="678">
        <f>E11+13</f>
        <v>45211</v>
      </c>
      <c r="H11" s="678">
        <f>E11+14</f>
        <v>45212</v>
      </c>
      <c r="I11" s="678">
        <f>E11+15</f>
        <v>45213</v>
      </c>
      <c r="J11" s="678">
        <f>E11+18</f>
        <v>45216</v>
      </c>
      <c r="K11" s="2455">
        <v>45194</v>
      </c>
      <c r="L11" s="1356">
        <f>K11+1</f>
        <v>45195</v>
      </c>
      <c r="M11" s="2725" t="s">
        <v>6410</v>
      </c>
      <c r="N11" s="1354"/>
    </row>
    <row r="12" spans="1:16" s="219" customFormat="1" ht="12.75" hidden="1" customHeight="1">
      <c r="A12" s="680" t="s">
        <v>6418</v>
      </c>
      <c r="B12" s="680" t="s">
        <v>5620</v>
      </c>
      <c r="C12" s="2252" t="s">
        <v>6419</v>
      </c>
      <c r="D12" s="546" t="s">
        <v>6420</v>
      </c>
      <c r="E12" s="546">
        <v>45203</v>
      </c>
      <c r="F12" s="546">
        <f>E12+12</f>
        <v>45215</v>
      </c>
      <c r="G12" s="546">
        <f>E12+13</f>
        <v>45216</v>
      </c>
      <c r="H12" s="546">
        <f>E12+14</f>
        <v>45217</v>
      </c>
      <c r="I12" s="546">
        <f>E12+15</f>
        <v>45218</v>
      </c>
      <c r="J12" s="546">
        <f>E12+18</f>
        <v>45221</v>
      </c>
      <c r="K12" s="2455">
        <v>45201</v>
      </c>
      <c r="L12" s="1356">
        <f>K12+1</f>
        <v>45202</v>
      </c>
      <c r="M12" s="2725" t="s">
        <v>6410</v>
      </c>
      <c r="N12" s="1354"/>
    </row>
    <row r="13" spans="1:16" s="219" customFormat="1" ht="12.75" hidden="1" customHeight="1">
      <c r="A13" s="680"/>
      <c r="B13" s="680" t="s">
        <v>5623</v>
      </c>
      <c r="C13" s="2252" t="s">
        <v>2590</v>
      </c>
      <c r="D13" s="546" t="s">
        <v>6421</v>
      </c>
      <c r="E13" s="546">
        <v>45214</v>
      </c>
      <c r="F13" s="546">
        <f t="shared" ref="F13" si="6">E13+12</f>
        <v>45226</v>
      </c>
      <c r="G13" s="546">
        <f t="shared" ref="G13" si="7">E13+13</f>
        <v>45227</v>
      </c>
      <c r="H13" s="546">
        <f t="shared" ref="H13" si="8">E13+14</f>
        <v>45228</v>
      </c>
      <c r="I13" s="546">
        <f t="shared" ref="I13" si="9">E13+15</f>
        <v>45229</v>
      </c>
      <c r="J13" s="546">
        <f t="shared" ref="J13" si="10">E13+18</f>
        <v>45232</v>
      </c>
      <c r="K13" s="2455">
        <v>45208</v>
      </c>
      <c r="L13" s="1356">
        <f t="shared" ref="L13:L14" si="11">K13+1</f>
        <v>45209</v>
      </c>
      <c r="M13" s="2725" t="s">
        <v>6410</v>
      </c>
      <c r="N13" s="1354"/>
    </row>
    <row r="14" spans="1:16" s="219" customFormat="1" ht="12.75" hidden="1" customHeight="1">
      <c r="A14" s="680" t="s">
        <v>6422</v>
      </c>
      <c r="B14" s="680" t="s">
        <v>5626</v>
      </c>
      <c r="C14" s="2252" t="s">
        <v>6423</v>
      </c>
      <c r="D14" s="546" t="s">
        <v>6424</v>
      </c>
      <c r="E14" s="546">
        <v>45217</v>
      </c>
      <c r="F14" s="546">
        <f>E14+16</f>
        <v>45233</v>
      </c>
      <c r="G14" s="546">
        <f>E14+17</f>
        <v>45234</v>
      </c>
      <c r="H14" s="546">
        <f>E14+18</f>
        <v>45235</v>
      </c>
      <c r="I14" s="546">
        <f>E14+19</f>
        <v>45236</v>
      </c>
      <c r="J14" s="546">
        <f>E14+22</f>
        <v>45239</v>
      </c>
      <c r="K14" s="2455">
        <v>45215</v>
      </c>
      <c r="L14" s="1356">
        <f t="shared" si="11"/>
        <v>45216</v>
      </c>
      <c r="M14" s="2725" t="s">
        <v>6410</v>
      </c>
      <c r="N14" s="2835" t="s">
        <v>6425</v>
      </c>
    </row>
    <row r="15" spans="1:16" s="219" customFormat="1" ht="12.75" hidden="1" customHeight="1">
      <c r="A15" s="680" t="s">
        <v>6426</v>
      </c>
      <c r="B15" s="680" t="s">
        <v>5628</v>
      </c>
      <c r="C15" s="2252" t="s">
        <v>6427</v>
      </c>
      <c r="D15" s="546" t="s">
        <v>6428</v>
      </c>
      <c r="E15" s="546">
        <v>45225</v>
      </c>
      <c r="F15" s="546">
        <f>E15+12</f>
        <v>45237</v>
      </c>
      <c r="G15" s="546">
        <f>E15+13</f>
        <v>45238</v>
      </c>
      <c r="H15" s="546">
        <f>E15+14</f>
        <v>45239</v>
      </c>
      <c r="I15" s="546">
        <f>E15+15</f>
        <v>45240</v>
      </c>
      <c r="J15" s="546">
        <f>E15+18</f>
        <v>45243</v>
      </c>
      <c r="K15" s="2455">
        <v>45222</v>
      </c>
      <c r="L15" s="1356">
        <f>K15+1</f>
        <v>45223</v>
      </c>
      <c r="M15" s="2725" t="s">
        <v>6410</v>
      </c>
      <c r="N15" s="2835"/>
    </row>
    <row r="16" spans="1:16" s="219" customFormat="1" ht="12.75" hidden="1" customHeight="1">
      <c r="A16" s="680" t="s">
        <v>6429</v>
      </c>
      <c r="B16" s="680" t="s">
        <v>5631</v>
      </c>
      <c r="C16" s="2252" t="s">
        <v>3199</v>
      </c>
      <c r="D16" s="546" t="s">
        <v>6430</v>
      </c>
      <c r="E16" s="1146">
        <v>45238</v>
      </c>
      <c r="F16" s="546">
        <f t="shared" ref="F16" si="12">E16+12</f>
        <v>45250</v>
      </c>
      <c r="G16" s="546">
        <f t="shared" ref="G16" si="13">E16+13</f>
        <v>45251</v>
      </c>
      <c r="H16" s="546">
        <f t="shared" ref="H16" si="14">E16+14</f>
        <v>45252</v>
      </c>
      <c r="I16" s="546">
        <f t="shared" ref="I16" si="15">E16+15</f>
        <v>45253</v>
      </c>
      <c r="J16" s="546">
        <f t="shared" ref="J16" si="16">E16+18</f>
        <v>45256</v>
      </c>
      <c r="K16" s="2455">
        <v>45229</v>
      </c>
      <c r="L16" s="1356">
        <f t="shared" ref="L16:L17" si="17">K16+1</f>
        <v>45230</v>
      </c>
      <c r="M16" s="2725" t="s">
        <v>6410</v>
      </c>
      <c r="N16" s="1354"/>
    </row>
    <row r="17" spans="1:14" s="219" customFormat="1" ht="12.75" hidden="1" customHeight="1">
      <c r="A17" s="680" t="s">
        <v>6431</v>
      </c>
      <c r="B17" s="680" t="s">
        <v>5634</v>
      </c>
      <c r="C17" s="2253" t="s">
        <v>2915</v>
      </c>
      <c r="D17" s="678" t="s">
        <v>6432</v>
      </c>
      <c r="E17" s="678">
        <v>45239</v>
      </c>
      <c r="F17" s="678">
        <f t="shared" ref="F17" si="18">E17+12</f>
        <v>45251</v>
      </c>
      <c r="G17" s="678">
        <f t="shared" ref="G17" si="19">E17+13</f>
        <v>45252</v>
      </c>
      <c r="H17" s="678">
        <f t="shared" ref="H17" si="20">E17+14</f>
        <v>45253</v>
      </c>
      <c r="I17" s="678">
        <f t="shared" ref="I17" si="21">E17+15</f>
        <v>45254</v>
      </c>
      <c r="J17" s="678">
        <f t="shared" ref="J17" si="22">E17+18</f>
        <v>45257</v>
      </c>
      <c r="K17" s="2455">
        <v>45236</v>
      </c>
      <c r="L17" s="1356">
        <f t="shared" si="17"/>
        <v>45237</v>
      </c>
      <c r="M17" s="2725" t="s">
        <v>6410</v>
      </c>
      <c r="N17" s="1354"/>
    </row>
    <row r="18" spans="1:14" s="219" customFormat="1" ht="12.75" hidden="1" customHeight="1">
      <c r="A18" s="680" t="s">
        <v>6433</v>
      </c>
      <c r="B18" s="680" t="s">
        <v>5637</v>
      </c>
      <c r="C18" s="2253" t="s">
        <v>4146</v>
      </c>
      <c r="D18" s="678" t="s">
        <v>6434</v>
      </c>
      <c r="E18" s="678">
        <v>45245</v>
      </c>
      <c r="F18" s="678">
        <f>E18+12</f>
        <v>45257</v>
      </c>
      <c r="G18" s="678">
        <f>E18+13</f>
        <v>45258</v>
      </c>
      <c r="H18" s="678">
        <f>E18+14</f>
        <v>45259</v>
      </c>
      <c r="I18" s="678">
        <f>E18+15</f>
        <v>45260</v>
      </c>
      <c r="J18" s="678">
        <f>E18+18</f>
        <v>45263</v>
      </c>
      <c r="K18" s="2455">
        <v>45243</v>
      </c>
      <c r="L18" s="1356">
        <f>K18+1</f>
        <v>45244</v>
      </c>
      <c r="M18" s="2725" t="s">
        <v>6410</v>
      </c>
      <c r="N18" s="1354"/>
    </row>
    <row r="19" spans="1:14" s="219" customFormat="1" ht="12.75" hidden="1" customHeight="1">
      <c r="A19" s="680" t="s">
        <v>6435</v>
      </c>
      <c r="B19" s="680" t="s">
        <v>5639</v>
      </c>
      <c r="C19" s="2253" t="s">
        <v>2471</v>
      </c>
      <c r="D19" s="678" t="s">
        <v>6436</v>
      </c>
      <c r="E19" s="678">
        <v>45252</v>
      </c>
      <c r="F19" s="678">
        <f>E19+12</f>
        <v>45264</v>
      </c>
      <c r="G19" s="678">
        <f>E19+13</f>
        <v>45265</v>
      </c>
      <c r="H19" s="678">
        <f>E19+14</f>
        <v>45266</v>
      </c>
      <c r="I19" s="678">
        <f>E19+15</f>
        <v>45267</v>
      </c>
      <c r="J19" s="678">
        <f>E19+18</f>
        <v>45270</v>
      </c>
      <c r="K19" s="2455">
        <v>45250</v>
      </c>
      <c r="L19" s="1356">
        <f>K19+1</f>
        <v>45251</v>
      </c>
      <c r="M19" s="2725" t="s">
        <v>6410</v>
      </c>
      <c r="N19" s="1354"/>
    </row>
    <row r="20" spans="1:14" s="219" customFormat="1" ht="12.75" hidden="1" customHeight="1">
      <c r="A20" s="680" t="s">
        <v>6437</v>
      </c>
      <c r="B20" s="680" t="s">
        <v>5641</v>
      </c>
      <c r="C20" s="2253" t="s">
        <v>2463</v>
      </c>
      <c r="D20" s="678" t="s">
        <v>6438</v>
      </c>
      <c r="E20" s="678">
        <v>45261</v>
      </c>
      <c r="F20" s="678">
        <f>E20+12</f>
        <v>45273</v>
      </c>
      <c r="G20" s="678">
        <f>E20+13</f>
        <v>45274</v>
      </c>
      <c r="H20" s="678">
        <f>E20+14</f>
        <v>45275</v>
      </c>
      <c r="I20" s="678">
        <f>E20+15</f>
        <v>45276</v>
      </c>
      <c r="J20" s="678">
        <f>E20+18</f>
        <v>45279</v>
      </c>
      <c r="K20" s="2455">
        <v>45257</v>
      </c>
      <c r="L20" s="1356">
        <f>K20+1</f>
        <v>45258</v>
      </c>
      <c r="M20" s="2725" t="s">
        <v>6410</v>
      </c>
      <c r="N20" s="2938" t="s">
        <v>6439</v>
      </c>
    </row>
    <row r="21" spans="1:14" s="219" customFormat="1" ht="12.75" hidden="1" customHeight="1">
      <c r="A21" s="680" t="s">
        <v>6440</v>
      </c>
      <c r="B21" s="680" t="s">
        <v>5643</v>
      </c>
      <c r="C21" s="2252" t="s">
        <v>2895</v>
      </c>
      <c r="D21" s="546" t="s">
        <v>6441</v>
      </c>
      <c r="E21" s="546">
        <v>45272</v>
      </c>
      <c r="F21" s="546">
        <f>E21+12</f>
        <v>45284</v>
      </c>
      <c r="G21" s="546">
        <f>E21+13</f>
        <v>45285</v>
      </c>
      <c r="H21" s="546">
        <f>E21+14</f>
        <v>45286</v>
      </c>
      <c r="I21" s="546">
        <f>E21+15</f>
        <v>45287</v>
      </c>
      <c r="J21" s="546">
        <f>E21+18</f>
        <v>45290</v>
      </c>
      <c r="K21" s="2455">
        <v>45264</v>
      </c>
      <c r="L21" s="1356">
        <f>K21+1</f>
        <v>45265</v>
      </c>
      <c r="M21" s="2725" t="s">
        <v>6410</v>
      </c>
      <c r="N21" s="1354"/>
    </row>
    <row r="22" spans="1:14" s="219" customFormat="1" ht="12.75" hidden="1" customHeight="1">
      <c r="A22" s="680"/>
      <c r="B22" s="680" t="s">
        <v>5645</v>
      </c>
      <c r="C22" s="2252" t="s">
        <v>3821</v>
      </c>
      <c r="D22" s="546" t="s">
        <v>6442</v>
      </c>
      <c r="E22" s="546">
        <v>45277</v>
      </c>
      <c r="F22" s="546">
        <f t="shared" ref="F22:F24" si="23">E22+12</f>
        <v>45289</v>
      </c>
      <c r="G22" s="546">
        <f t="shared" ref="G22:G23" si="24">E22+13</f>
        <v>45290</v>
      </c>
      <c r="H22" s="546">
        <f t="shared" ref="H22:H23" si="25">E22+14</f>
        <v>45291</v>
      </c>
      <c r="I22" s="546">
        <f t="shared" ref="I22:I23" si="26">E22+15</f>
        <v>45292</v>
      </c>
      <c r="J22" s="546">
        <f t="shared" ref="J22:J23" si="27">E22+18</f>
        <v>45295</v>
      </c>
      <c r="K22" s="2455">
        <v>45271</v>
      </c>
      <c r="L22" s="1356">
        <f t="shared" ref="L22:L24" si="28">K22+1</f>
        <v>45272</v>
      </c>
      <c r="M22" s="2725" t="s">
        <v>6410</v>
      </c>
      <c r="N22" s="1354"/>
    </row>
    <row r="23" spans="1:14" s="219" customFormat="1" ht="12.75" hidden="1" customHeight="1">
      <c r="A23" s="680" t="s">
        <v>6443</v>
      </c>
      <c r="B23" s="680" t="s">
        <v>5647</v>
      </c>
      <c r="C23" s="2252" t="s">
        <v>3635</v>
      </c>
      <c r="D23" s="546" t="s">
        <v>6444</v>
      </c>
      <c r="E23" s="546">
        <v>45283</v>
      </c>
      <c r="F23" s="546">
        <f t="shared" si="23"/>
        <v>45295</v>
      </c>
      <c r="G23" s="546">
        <f t="shared" si="24"/>
        <v>45296</v>
      </c>
      <c r="H23" s="546">
        <f t="shared" si="25"/>
        <v>45297</v>
      </c>
      <c r="I23" s="546">
        <f t="shared" si="26"/>
        <v>45298</v>
      </c>
      <c r="J23" s="546">
        <f t="shared" si="27"/>
        <v>45301</v>
      </c>
      <c r="K23" s="2455">
        <v>45278</v>
      </c>
      <c r="L23" s="1356">
        <f t="shared" si="28"/>
        <v>45279</v>
      </c>
      <c r="M23" s="2725" t="s">
        <v>6410</v>
      </c>
      <c r="N23" s="1354"/>
    </row>
    <row r="24" spans="1:14" s="219" customFormat="1" ht="12.75" hidden="1" customHeight="1">
      <c r="A24" s="680" t="s">
        <v>6445</v>
      </c>
      <c r="B24" s="680" t="s">
        <v>5649</v>
      </c>
      <c r="C24" s="2252" t="s">
        <v>3749</v>
      </c>
      <c r="D24" s="546" t="s">
        <v>6446</v>
      </c>
      <c r="E24" s="546">
        <v>45293</v>
      </c>
      <c r="F24" s="546">
        <f t="shared" si="23"/>
        <v>45305</v>
      </c>
      <c r="G24" s="546">
        <f t="shared" ref="G24" si="29">E24+13</f>
        <v>45306</v>
      </c>
      <c r="H24" s="546">
        <f t="shared" ref="H24" si="30">E24+14</f>
        <v>45307</v>
      </c>
      <c r="I24" s="546">
        <f t="shared" ref="I24" si="31">E24+15</f>
        <v>45308</v>
      </c>
      <c r="J24" s="546">
        <f t="shared" ref="J24" si="32">E24+18</f>
        <v>45311</v>
      </c>
      <c r="K24" s="2455">
        <v>45285</v>
      </c>
      <c r="L24" s="1356">
        <f t="shared" si="28"/>
        <v>45286</v>
      </c>
      <c r="M24" s="2725" t="s">
        <v>6410</v>
      </c>
      <c r="N24" s="1354"/>
    </row>
    <row r="25" spans="1:14" s="219" customFormat="1" ht="12.75" hidden="1" customHeight="1">
      <c r="A25" s="680" t="s">
        <v>6447</v>
      </c>
      <c r="B25" s="680" t="s">
        <v>5651</v>
      </c>
      <c r="C25" s="2253" t="s">
        <v>6448</v>
      </c>
      <c r="D25" s="678" t="s">
        <v>6449</v>
      </c>
      <c r="E25" s="678">
        <v>45302</v>
      </c>
      <c r="F25" s="678">
        <f t="shared" ref="F25:F26" si="33">E25+12</f>
        <v>45314</v>
      </c>
      <c r="G25" s="678">
        <f t="shared" ref="G25:G26" si="34">E25+13</f>
        <v>45315</v>
      </c>
      <c r="H25" s="678">
        <f t="shared" ref="H25:H26" si="35">E25+14</f>
        <v>45316</v>
      </c>
      <c r="I25" s="678">
        <f t="shared" ref="I25:I26" si="36">E25+15</f>
        <v>45317</v>
      </c>
      <c r="J25" s="678">
        <f t="shared" ref="J25:J26" si="37">E25+18</f>
        <v>45320</v>
      </c>
      <c r="K25" s="2455">
        <v>45292</v>
      </c>
      <c r="L25" s="1356">
        <f t="shared" ref="L25:L26" si="38">K25+1</f>
        <v>45293</v>
      </c>
      <c r="M25" s="2725" t="s">
        <v>6410</v>
      </c>
      <c r="N25" s="1354"/>
    </row>
    <row r="26" spans="1:14" s="219" customFormat="1" ht="12.75" hidden="1" customHeight="1">
      <c r="A26" s="680" t="s">
        <v>6450</v>
      </c>
      <c r="B26" s="680" t="s">
        <v>5653</v>
      </c>
      <c r="C26" s="2253" t="s">
        <v>2939</v>
      </c>
      <c r="D26" s="678" t="s">
        <v>6451</v>
      </c>
      <c r="E26" s="678">
        <v>45307</v>
      </c>
      <c r="F26" s="678">
        <f t="shared" si="33"/>
        <v>45319</v>
      </c>
      <c r="G26" s="678">
        <f t="shared" si="34"/>
        <v>45320</v>
      </c>
      <c r="H26" s="678">
        <f t="shared" si="35"/>
        <v>45321</v>
      </c>
      <c r="I26" s="678">
        <f t="shared" si="36"/>
        <v>45322</v>
      </c>
      <c r="J26" s="678">
        <f t="shared" si="37"/>
        <v>45325</v>
      </c>
      <c r="K26" s="2455">
        <v>45299</v>
      </c>
      <c r="L26" s="1356">
        <f t="shared" si="38"/>
        <v>45300</v>
      </c>
      <c r="M26" s="2725" t="s">
        <v>6410</v>
      </c>
      <c r="N26" s="1354"/>
    </row>
    <row r="27" spans="1:14" s="219" customFormat="1" ht="12.75" hidden="1" customHeight="1">
      <c r="A27" s="680" t="s">
        <v>6452</v>
      </c>
      <c r="B27" s="680" t="s">
        <v>5655</v>
      </c>
      <c r="C27" s="2253" t="s">
        <v>5452</v>
      </c>
      <c r="D27" s="678" t="s">
        <v>6453</v>
      </c>
      <c r="E27" s="678">
        <v>45315</v>
      </c>
      <c r="F27" s="678">
        <f t="shared" ref="F27:F28" si="39">E27+12</f>
        <v>45327</v>
      </c>
      <c r="G27" s="678">
        <f t="shared" ref="G27:G28" si="40">E27+13</f>
        <v>45328</v>
      </c>
      <c r="H27" s="678">
        <f t="shared" ref="H27:H28" si="41">E27+14</f>
        <v>45329</v>
      </c>
      <c r="I27" s="678">
        <f t="shared" ref="I27:I28" si="42">E27+15</f>
        <v>45330</v>
      </c>
      <c r="J27" s="678">
        <f t="shared" ref="J27:J28" si="43">E27+18</f>
        <v>45333</v>
      </c>
      <c r="K27" s="2455">
        <v>45306</v>
      </c>
      <c r="L27" s="1356">
        <f t="shared" ref="L27:L28" si="44">K27+1</f>
        <v>45307</v>
      </c>
      <c r="M27" s="2725" t="s">
        <v>6410</v>
      </c>
      <c r="N27" s="1354"/>
    </row>
    <row r="28" spans="1:14" s="219" customFormat="1" ht="12.75" hidden="1" customHeight="1">
      <c r="A28" s="680" t="s">
        <v>2594</v>
      </c>
      <c r="B28" s="680" t="s">
        <v>5657</v>
      </c>
      <c r="C28" s="2253" t="s">
        <v>3199</v>
      </c>
      <c r="D28" s="678" t="s">
        <v>6454</v>
      </c>
      <c r="E28" s="678">
        <v>45319</v>
      </c>
      <c r="F28" s="678">
        <f t="shared" si="39"/>
        <v>45331</v>
      </c>
      <c r="G28" s="678">
        <f t="shared" si="40"/>
        <v>45332</v>
      </c>
      <c r="H28" s="678">
        <f t="shared" si="41"/>
        <v>45333</v>
      </c>
      <c r="I28" s="678">
        <f t="shared" si="42"/>
        <v>45334</v>
      </c>
      <c r="J28" s="678">
        <f t="shared" si="43"/>
        <v>45337</v>
      </c>
      <c r="K28" s="2455">
        <v>45313</v>
      </c>
      <c r="L28" s="1356">
        <f t="shared" si="44"/>
        <v>45314</v>
      </c>
      <c r="M28" s="2725" t="s">
        <v>6410</v>
      </c>
      <c r="N28" s="1354"/>
    </row>
    <row r="29" spans="1:14" s="219" customFormat="1" ht="12.75" hidden="1" customHeight="1">
      <c r="A29" s="680" t="s">
        <v>6455</v>
      </c>
      <c r="B29" s="680" t="s">
        <v>5659</v>
      </c>
      <c r="C29" s="2253" t="s">
        <v>2471</v>
      </c>
      <c r="D29" s="678" t="s">
        <v>6456</v>
      </c>
      <c r="E29" s="678">
        <v>45325</v>
      </c>
      <c r="F29" s="678">
        <f t="shared" ref="F29" si="45">E29+12</f>
        <v>45337</v>
      </c>
      <c r="G29" s="678">
        <f t="shared" ref="G29" si="46">E29+13</f>
        <v>45338</v>
      </c>
      <c r="H29" s="678">
        <f t="shared" ref="H29" si="47">E29+14</f>
        <v>45339</v>
      </c>
      <c r="I29" s="678">
        <f t="shared" ref="I29" si="48">E29+15</f>
        <v>45340</v>
      </c>
      <c r="J29" s="678">
        <f t="shared" ref="J29" si="49">E29+18</f>
        <v>45343</v>
      </c>
      <c r="K29" s="2455">
        <v>45320</v>
      </c>
      <c r="L29" s="1356">
        <f t="shared" ref="L29" si="50">K29+1</f>
        <v>45321</v>
      </c>
      <c r="M29" s="2725" t="s">
        <v>6410</v>
      </c>
      <c r="N29" s="1354"/>
    </row>
    <row r="30" spans="1:14" s="219" customFormat="1" ht="12.75" hidden="1" customHeight="1">
      <c r="A30" s="680"/>
      <c r="B30" s="680" t="s">
        <v>5661</v>
      </c>
      <c r="C30" s="2252" t="s">
        <v>6457</v>
      </c>
      <c r="D30" s="546" t="s">
        <v>6458</v>
      </c>
      <c r="E30" s="546">
        <v>45335</v>
      </c>
      <c r="F30" s="546">
        <f t="shared" ref="F30" si="51">E30+12</f>
        <v>45347</v>
      </c>
      <c r="G30" s="546">
        <f t="shared" ref="G30" si="52">E30+13</f>
        <v>45348</v>
      </c>
      <c r="H30" s="546">
        <f t="shared" ref="H30" si="53">E30+14</f>
        <v>45349</v>
      </c>
      <c r="I30" s="546">
        <f t="shared" ref="I30" si="54">E30+15</f>
        <v>45350</v>
      </c>
      <c r="J30" s="546">
        <f t="shared" ref="J30" si="55">E30+18</f>
        <v>45353</v>
      </c>
      <c r="K30" s="2455">
        <v>45327</v>
      </c>
      <c r="L30" s="1356">
        <f t="shared" ref="L30" si="56">K30+1</f>
        <v>45328</v>
      </c>
      <c r="M30" s="2725" t="s">
        <v>6410</v>
      </c>
      <c r="N30" s="1354"/>
    </row>
    <row r="31" spans="1:14" s="219" customFormat="1" ht="12.75" hidden="1" customHeight="1">
      <c r="A31" s="680" t="s">
        <v>6459</v>
      </c>
      <c r="B31" s="680" t="s">
        <v>5663</v>
      </c>
      <c r="C31" s="2252" t="s">
        <v>6416</v>
      </c>
      <c r="D31" s="546" t="s">
        <v>6460</v>
      </c>
      <c r="E31" s="546">
        <v>45349</v>
      </c>
      <c r="F31" s="546">
        <f t="shared" ref="F31" si="57">E31+12</f>
        <v>45361</v>
      </c>
      <c r="G31" s="546">
        <f t="shared" ref="G31" si="58">E31+13</f>
        <v>45362</v>
      </c>
      <c r="H31" s="546">
        <f t="shared" ref="H31" si="59">E31+14</f>
        <v>45363</v>
      </c>
      <c r="I31" s="546">
        <f t="shared" ref="I31" si="60">E31+15</f>
        <v>45364</v>
      </c>
      <c r="J31" s="546">
        <f t="shared" ref="J31" si="61">E31+18</f>
        <v>45367</v>
      </c>
      <c r="K31" s="2455">
        <v>45334</v>
      </c>
      <c r="L31" s="1356">
        <f t="shared" ref="L31:L34" si="62">K31+1</f>
        <v>45335</v>
      </c>
      <c r="M31" s="2725" t="s">
        <v>6410</v>
      </c>
      <c r="N31" s="1354"/>
    </row>
    <row r="32" spans="1:14" s="219" customFormat="1" ht="12.75" hidden="1" customHeight="1">
      <c r="A32" s="680" t="s">
        <v>6461</v>
      </c>
      <c r="B32" s="680" t="s">
        <v>5666</v>
      </c>
      <c r="C32" s="2252" t="s">
        <v>6462</v>
      </c>
      <c r="D32" s="546" t="s">
        <v>6463</v>
      </c>
      <c r="E32" s="546">
        <v>45348</v>
      </c>
      <c r="F32" s="546">
        <f>E32+17</f>
        <v>45365</v>
      </c>
      <c r="G32" s="546">
        <f>E32+18</f>
        <v>45366</v>
      </c>
      <c r="H32" s="546">
        <f>E32+19</f>
        <v>45367</v>
      </c>
      <c r="I32" s="546">
        <f>E32+20</f>
        <v>45368</v>
      </c>
      <c r="J32" s="546">
        <f>E32+22</f>
        <v>45370</v>
      </c>
      <c r="K32" s="2455">
        <v>45341</v>
      </c>
      <c r="L32" s="1356">
        <f t="shared" si="62"/>
        <v>45342</v>
      </c>
      <c r="M32" s="2725" t="s">
        <v>6410</v>
      </c>
      <c r="N32" s="2938" t="s">
        <v>6464</v>
      </c>
    </row>
    <row r="33" spans="1:14" s="219" customFormat="1" ht="12.75" hidden="1" customHeight="1">
      <c r="A33" s="680" t="s">
        <v>6465</v>
      </c>
      <c r="B33" s="680" t="s">
        <v>5668</v>
      </c>
      <c r="C33" s="2252" t="s">
        <v>6466</v>
      </c>
      <c r="D33" s="546" t="s">
        <v>6467</v>
      </c>
      <c r="E33" s="546">
        <v>45364</v>
      </c>
      <c r="F33" s="546">
        <f>E33+16</f>
        <v>45380</v>
      </c>
      <c r="G33" s="546">
        <f>E33+17</f>
        <v>45381</v>
      </c>
      <c r="H33" s="546">
        <f>E33+18</f>
        <v>45382</v>
      </c>
      <c r="I33" s="546">
        <f>E33+22</f>
        <v>45386</v>
      </c>
      <c r="J33" s="546">
        <f>E33+24</f>
        <v>45388</v>
      </c>
      <c r="K33" s="2455">
        <v>45348</v>
      </c>
      <c r="L33" s="1356">
        <f t="shared" si="62"/>
        <v>45349</v>
      </c>
      <c r="M33" s="2725" t="s">
        <v>6410</v>
      </c>
      <c r="N33" s="2938" t="s">
        <v>6464</v>
      </c>
    </row>
    <row r="34" spans="1:14" s="219" customFormat="1" ht="12.75" hidden="1" customHeight="1">
      <c r="A34" s="680" t="s">
        <v>6468</v>
      </c>
      <c r="B34" s="680" t="s">
        <v>5670</v>
      </c>
      <c r="C34" s="3112" t="s">
        <v>2151</v>
      </c>
      <c r="D34" s="678" t="s">
        <v>6469</v>
      </c>
      <c r="E34" s="542">
        <v>45355</v>
      </c>
      <c r="F34" s="542"/>
      <c r="G34" s="542"/>
      <c r="H34" s="542"/>
      <c r="I34" s="542"/>
      <c r="J34" s="542"/>
      <c r="K34" s="2455">
        <v>45355</v>
      </c>
      <c r="L34" s="1356">
        <f t="shared" si="62"/>
        <v>45356</v>
      </c>
      <c r="M34" s="2725" t="s">
        <v>6410</v>
      </c>
      <c r="N34" s="1354"/>
    </row>
    <row r="35" spans="1:14" s="219" customFormat="1" ht="12.75" hidden="1" customHeight="1">
      <c r="A35" s="680" t="s">
        <v>6470</v>
      </c>
      <c r="B35" s="680" t="s">
        <v>5672</v>
      </c>
      <c r="C35" s="2253" t="s">
        <v>6471</v>
      </c>
      <c r="D35" s="678" t="s">
        <v>6472</v>
      </c>
      <c r="E35" s="678">
        <v>45366</v>
      </c>
      <c r="F35" s="678">
        <f>E35+15</f>
        <v>45381</v>
      </c>
      <c r="G35" s="678">
        <f>E35+16</f>
        <v>45382</v>
      </c>
      <c r="H35" s="678">
        <f>E35+17</f>
        <v>45383</v>
      </c>
      <c r="I35" s="678">
        <f>E35+18</f>
        <v>45384</v>
      </c>
      <c r="J35" s="678">
        <f>E35+21</f>
        <v>45387</v>
      </c>
      <c r="K35" s="2455">
        <v>45362</v>
      </c>
      <c r="L35" s="1356">
        <f t="shared" ref="L35:L37" si="63">K35+1</f>
        <v>45363</v>
      </c>
      <c r="M35" s="2725" t="s">
        <v>6410</v>
      </c>
      <c r="N35" s="1354"/>
    </row>
    <row r="36" spans="1:14" s="219" customFormat="1" ht="12.75" hidden="1" customHeight="1">
      <c r="A36" s="680" t="s">
        <v>6473</v>
      </c>
      <c r="B36" s="680" t="s">
        <v>5674</v>
      </c>
      <c r="C36" s="2253" t="s">
        <v>4377</v>
      </c>
      <c r="D36" s="678" t="s">
        <v>6474</v>
      </c>
      <c r="E36" s="678">
        <v>45375</v>
      </c>
      <c r="F36" s="678">
        <f t="shared" ref="F36:F37" si="64">E36+12</f>
        <v>45387</v>
      </c>
      <c r="G36" s="678">
        <f t="shared" ref="G36:G37" si="65">E36+13</f>
        <v>45388</v>
      </c>
      <c r="H36" s="678">
        <f t="shared" ref="H36:H37" si="66">E36+14</f>
        <v>45389</v>
      </c>
      <c r="I36" s="678">
        <f t="shared" ref="I36:I37" si="67">E36+15</f>
        <v>45390</v>
      </c>
      <c r="J36" s="678">
        <f t="shared" ref="J36:J37" si="68">E36+18</f>
        <v>45393</v>
      </c>
      <c r="K36" s="2455">
        <v>45369</v>
      </c>
      <c r="L36" s="1356">
        <f t="shared" si="63"/>
        <v>45370</v>
      </c>
      <c r="M36" s="2725" t="s">
        <v>6410</v>
      </c>
      <c r="N36" s="1354"/>
    </row>
    <row r="37" spans="1:14" s="219" customFormat="1" ht="12.75" hidden="1" customHeight="1">
      <c r="A37" s="680" t="s">
        <v>6475</v>
      </c>
      <c r="B37" s="680" t="s">
        <v>5676</v>
      </c>
      <c r="C37" s="2253" t="s">
        <v>6476</v>
      </c>
      <c r="D37" s="678" t="s">
        <v>6477</v>
      </c>
      <c r="E37" s="678">
        <v>45394</v>
      </c>
      <c r="F37" s="678">
        <f t="shared" si="64"/>
        <v>45406</v>
      </c>
      <c r="G37" s="678">
        <f t="shared" si="65"/>
        <v>45407</v>
      </c>
      <c r="H37" s="678">
        <f t="shared" si="66"/>
        <v>45408</v>
      </c>
      <c r="I37" s="678">
        <f t="shared" si="67"/>
        <v>45409</v>
      </c>
      <c r="J37" s="678">
        <f t="shared" si="68"/>
        <v>45412</v>
      </c>
      <c r="K37" s="2455">
        <v>45376</v>
      </c>
      <c r="L37" s="1356">
        <f t="shared" si="63"/>
        <v>45377</v>
      </c>
      <c r="M37" s="2725" t="s">
        <v>6410</v>
      </c>
      <c r="N37" s="1354"/>
    </row>
    <row r="38" spans="1:14" s="219" customFormat="1" ht="12.75" hidden="1" customHeight="1">
      <c r="A38" s="680" t="s">
        <v>6478</v>
      </c>
      <c r="B38" s="680" t="s">
        <v>5678</v>
      </c>
      <c r="C38" s="2252" t="s">
        <v>3202</v>
      </c>
      <c r="D38" s="546" t="s">
        <v>6479</v>
      </c>
      <c r="E38" s="546">
        <v>45390</v>
      </c>
      <c r="F38" s="546">
        <f>E38+12</f>
        <v>45402</v>
      </c>
      <c r="G38" s="546">
        <f>E38+13</f>
        <v>45403</v>
      </c>
      <c r="H38" s="546">
        <f>E38+14</f>
        <v>45404</v>
      </c>
      <c r="I38" s="546">
        <f>E38+15</f>
        <v>45405</v>
      </c>
      <c r="J38" s="546">
        <f>E38+18</f>
        <v>45408</v>
      </c>
      <c r="K38" s="2455">
        <v>45383</v>
      </c>
      <c r="L38" s="1356">
        <f>K38+1</f>
        <v>45384</v>
      </c>
      <c r="M38" s="2725" t="s">
        <v>6410</v>
      </c>
      <c r="N38" s="1354"/>
    </row>
    <row r="39" spans="1:14" s="219" customFormat="1" ht="12.75" hidden="1" customHeight="1">
      <c r="A39" s="680" t="s">
        <v>6480</v>
      </c>
      <c r="B39" s="680" t="s">
        <v>5680</v>
      </c>
      <c r="C39" s="2252" t="s">
        <v>2709</v>
      </c>
      <c r="D39" s="546" t="s">
        <v>6481</v>
      </c>
      <c r="E39" s="546">
        <v>45398</v>
      </c>
      <c r="F39" s="546">
        <f>E39+12</f>
        <v>45410</v>
      </c>
      <c r="G39" s="546">
        <f>E39+13</f>
        <v>45411</v>
      </c>
      <c r="H39" s="546">
        <f>E39+14</f>
        <v>45412</v>
      </c>
      <c r="I39" s="546">
        <f>E39+15</f>
        <v>45413</v>
      </c>
      <c r="J39" s="546">
        <f>E39+18</f>
        <v>45416</v>
      </c>
      <c r="K39" s="2455">
        <v>45390</v>
      </c>
      <c r="L39" s="1356">
        <f>K39+1</f>
        <v>45391</v>
      </c>
      <c r="M39" s="2725" t="s">
        <v>6410</v>
      </c>
      <c r="N39" s="1354"/>
    </row>
    <row r="40" spans="1:14" s="219" customFormat="1" ht="12.75" hidden="1" customHeight="1">
      <c r="A40" s="680" t="s">
        <v>6482</v>
      </c>
      <c r="B40" s="680" t="s">
        <v>5683</v>
      </c>
      <c r="C40" s="2252" t="s">
        <v>4146</v>
      </c>
      <c r="D40" s="546" t="s">
        <v>6483</v>
      </c>
      <c r="E40" s="546">
        <v>45413</v>
      </c>
      <c r="F40" s="546">
        <f>E40+12</f>
        <v>45425</v>
      </c>
      <c r="G40" s="546">
        <f>E40+13</f>
        <v>45426</v>
      </c>
      <c r="H40" s="546">
        <f>E40+14</f>
        <v>45427</v>
      </c>
      <c r="I40" s="546">
        <f>E40+15</f>
        <v>45428</v>
      </c>
      <c r="J40" s="546">
        <f>E40+18</f>
        <v>45431</v>
      </c>
      <c r="K40" s="2455">
        <v>45397</v>
      </c>
      <c r="L40" s="1356">
        <f>K40+1</f>
        <v>45398</v>
      </c>
      <c r="M40" s="2725" t="s">
        <v>6410</v>
      </c>
      <c r="N40" s="1354"/>
    </row>
    <row r="41" spans="1:14" s="219" customFormat="1" ht="12.75" hidden="1" customHeight="1">
      <c r="A41" s="680" t="s">
        <v>6484</v>
      </c>
      <c r="B41" s="680" t="s">
        <v>5685</v>
      </c>
      <c r="C41" s="2252" t="s">
        <v>6485</v>
      </c>
      <c r="D41" s="546" t="s">
        <v>6486</v>
      </c>
      <c r="E41" s="546">
        <v>45417</v>
      </c>
      <c r="F41" s="546">
        <f>E41+12</f>
        <v>45429</v>
      </c>
      <c r="G41" s="546">
        <f>E41+13</f>
        <v>45430</v>
      </c>
      <c r="H41" s="546">
        <f>E41+14</f>
        <v>45431</v>
      </c>
      <c r="I41" s="546">
        <f>E41+15</f>
        <v>45432</v>
      </c>
      <c r="J41" s="546">
        <f>E41+18</f>
        <v>45435</v>
      </c>
      <c r="K41" s="2455">
        <v>45404</v>
      </c>
      <c r="L41" s="1356">
        <f>K41+1</f>
        <v>45405</v>
      </c>
      <c r="M41" s="2725" t="s">
        <v>6410</v>
      </c>
      <c r="N41" s="1354"/>
    </row>
    <row r="42" spans="1:14" s="219" customFormat="1" ht="12.75" hidden="1" customHeight="1">
      <c r="A42" s="680" t="s">
        <v>6487</v>
      </c>
      <c r="B42" s="680" t="s">
        <v>5688</v>
      </c>
      <c r="C42" s="2252" t="s">
        <v>4216</v>
      </c>
      <c r="D42" s="546" t="s">
        <v>6488</v>
      </c>
      <c r="E42" s="546">
        <v>45421</v>
      </c>
      <c r="F42" s="546">
        <f>E42+12</f>
        <v>45433</v>
      </c>
      <c r="G42" s="546">
        <f>E42+13</f>
        <v>45434</v>
      </c>
      <c r="H42" s="546">
        <f>E42+14</f>
        <v>45435</v>
      </c>
      <c r="I42" s="546">
        <f>E42+15</f>
        <v>45436</v>
      </c>
      <c r="J42" s="546">
        <f>E42+18</f>
        <v>45439</v>
      </c>
      <c r="K42" s="2455">
        <v>45411</v>
      </c>
      <c r="L42" s="1356">
        <f>K42+1</f>
        <v>45412</v>
      </c>
      <c r="M42" s="2725" t="s">
        <v>6410</v>
      </c>
      <c r="N42" s="1354"/>
    </row>
    <row r="43" spans="1:14" s="219" customFormat="1" ht="12.75" hidden="1" customHeight="1">
      <c r="A43" s="680" t="s">
        <v>6489</v>
      </c>
      <c r="B43" s="680" t="s">
        <v>5690</v>
      </c>
      <c r="C43" s="2253" t="s">
        <v>6490</v>
      </c>
      <c r="D43" s="678" t="s">
        <v>6491</v>
      </c>
      <c r="E43" s="678">
        <v>45429</v>
      </c>
      <c r="F43" s="678">
        <f t="shared" ref="F43:F45" si="69">E43+12</f>
        <v>45441</v>
      </c>
      <c r="G43" s="678">
        <f t="shared" ref="G43:G45" si="70">E43+13</f>
        <v>45442</v>
      </c>
      <c r="H43" s="678">
        <f t="shared" ref="H43:H45" si="71">E43+14</f>
        <v>45443</v>
      </c>
      <c r="I43" s="678">
        <f t="shared" ref="I43:I45" si="72">E43+15</f>
        <v>45444</v>
      </c>
      <c r="J43" s="678">
        <f t="shared" ref="J43:J45" si="73">E43+18</f>
        <v>45447</v>
      </c>
      <c r="K43" s="2455">
        <v>45418</v>
      </c>
      <c r="L43" s="1356">
        <f t="shared" ref="L43:L45" si="74">K43+1</f>
        <v>45419</v>
      </c>
      <c r="M43" s="2725" t="s">
        <v>6410</v>
      </c>
      <c r="N43" s="1354"/>
    </row>
    <row r="44" spans="1:14" s="219" customFormat="1" ht="12.75" hidden="1" customHeight="1">
      <c r="A44" s="680" t="s">
        <v>6492</v>
      </c>
      <c r="B44" s="680" t="s">
        <v>5692</v>
      </c>
      <c r="C44" s="2253" t="s">
        <v>6493</v>
      </c>
      <c r="D44" s="678" t="s">
        <v>6494</v>
      </c>
      <c r="E44" s="678">
        <v>45439</v>
      </c>
      <c r="F44" s="678">
        <f t="shared" si="69"/>
        <v>45451</v>
      </c>
      <c r="G44" s="678">
        <f t="shared" si="70"/>
        <v>45452</v>
      </c>
      <c r="H44" s="678">
        <f t="shared" si="71"/>
        <v>45453</v>
      </c>
      <c r="I44" s="678">
        <f t="shared" si="72"/>
        <v>45454</v>
      </c>
      <c r="J44" s="678">
        <f t="shared" si="73"/>
        <v>45457</v>
      </c>
      <c r="K44" s="2455">
        <v>45425</v>
      </c>
      <c r="L44" s="1356">
        <f t="shared" si="74"/>
        <v>45426</v>
      </c>
      <c r="M44" s="2725" t="s">
        <v>6410</v>
      </c>
      <c r="N44" s="1354"/>
    </row>
    <row r="45" spans="1:14" s="219" customFormat="1" ht="12.75" hidden="1" customHeight="1">
      <c r="A45" s="680" t="s">
        <v>6495</v>
      </c>
      <c r="B45" s="680" t="s">
        <v>5695</v>
      </c>
      <c r="C45" s="2253" t="s">
        <v>3633</v>
      </c>
      <c r="D45" s="678" t="s">
        <v>6496</v>
      </c>
      <c r="E45" s="678">
        <v>45443</v>
      </c>
      <c r="F45" s="678">
        <f t="shared" si="69"/>
        <v>45455</v>
      </c>
      <c r="G45" s="678">
        <f t="shared" si="70"/>
        <v>45456</v>
      </c>
      <c r="H45" s="678">
        <f t="shared" si="71"/>
        <v>45457</v>
      </c>
      <c r="I45" s="678">
        <f t="shared" si="72"/>
        <v>45458</v>
      </c>
      <c r="J45" s="678">
        <f t="shared" si="73"/>
        <v>45461</v>
      </c>
      <c r="K45" s="2455">
        <v>45432</v>
      </c>
      <c r="L45" s="1356">
        <f t="shared" si="74"/>
        <v>45433</v>
      </c>
      <c r="M45" s="2725" t="s">
        <v>6410</v>
      </c>
      <c r="N45" s="1354"/>
    </row>
    <row r="46" spans="1:14" s="219" customFormat="1" ht="12.75" hidden="1" customHeight="1">
      <c r="A46" s="680" t="s">
        <v>6497</v>
      </c>
      <c r="B46" s="680" t="s">
        <v>5697</v>
      </c>
      <c r="C46" s="2253" t="s">
        <v>6498</v>
      </c>
      <c r="D46" s="678" t="s">
        <v>6499</v>
      </c>
      <c r="E46" s="678">
        <v>45449</v>
      </c>
      <c r="F46" s="678">
        <f t="shared" ref="F46:F52" si="75">E46+12</f>
        <v>45461</v>
      </c>
      <c r="G46" s="678">
        <f t="shared" ref="G46:G52" si="76">E46+13</f>
        <v>45462</v>
      </c>
      <c r="H46" s="678">
        <f t="shared" ref="H46:H52" si="77">E46+14</f>
        <v>45463</v>
      </c>
      <c r="I46" s="678">
        <f t="shared" ref="I46:I52" si="78">E46+15</f>
        <v>45464</v>
      </c>
      <c r="J46" s="678">
        <f t="shared" ref="J46:J52" si="79">E46+18</f>
        <v>45467</v>
      </c>
      <c r="K46" s="2455">
        <v>45439</v>
      </c>
      <c r="L46" s="1356">
        <f t="shared" ref="L46:L52" si="80">K46+1</f>
        <v>45440</v>
      </c>
      <c r="M46" s="2725" t="s">
        <v>6410</v>
      </c>
      <c r="N46" s="1354"/>
    </row>
    <row r="47" spans="1:14" s="219" customFormat="1" ht="12.75" hidden="1" customHeight="1">
      <c r="A47" s="680" t="s">
        <v>6500</v>
      </c>
      <c r="B47" s="680" t="s">
        <v>5699</v>
      </c>
      <c r="C47" s="2252" t="s">
        <v>3704</v>
      </c>
      <c r="D47" s="546" t="s">
        <v>6501</v>
      </c>
      <c r="E47" s="546">
        <v>45454</v>
      </c>
      <c r="F47" s="546">
        <f t="shared" si="75"/>
        <v>45466</v>
      </c>
      <c r="G47" s="546">
        <f t="shared" si="76"/>
        <v>45467</v>
      </c>
      <c r="H47" s="546">
        <f t="shared" si="77"/>
        <v>45468</v>
      </c>
      <c r="I47" s="546">
        <f t="shared" si="78"/>
        <v>45469</v>
      </c>
      <c r="J47" s="546">
        <f t="shared" si="79"/>
        <v>45472</v>
      </c>
      <c r="K47" s="2455">
        <v>45446</v>
      </c>
      <c r="L47" s="1356">
        <f t="shared" si="80"/>
        <v>45447</v>
      </c>
      <c r="M47" s="2725" t="s">
        <v>6410</v>
      </c>
      <c r="N47" s="1354"/>
    </row>
    <row r="48" spans="1:14" s="219" customFormat="1" ht="12.75" customHeight="1">
      <c r="A48" s="680" t="s">
        <v>6502</v>
      </c>
      <c r="B48" s="680" t="s">
        <v>5702</v>
      </c>
      <c r="C48" s="2252" t="s">
        <v>6503</v>
      </c>
      <c r="D48" s="546" t="s">
        <v>6504</v>
      </c>
      <c r="E48" s="546">
        <v>45460</v>
      </c>
      <c r="F48" s="546">
        <f t="shared" si="75"/>
        <v>45472</v>
      </c>
      <c r="G48" s="546">
        <f t="shared" si="76"/>
        <v>45473</v>
      </c>
      <c r="H48" s="546">
        <f t="shared" si="77"/>
        <v>45474</v>
      </c>
      <c r="I48" s="546">
        <f t="shared" si="78"/>
        <v>45475</v>
      </c>
      <c r="J48" s="546">
        <f t="shared" si="79"/>
        <v>45478</v>
      </c>
      <c r="K48" s="2455">
        <v>45453</v>
      </c>
      <c r="L48" s="1356">
        <f t="shared" si="80"/>
        <v>45454</v>
      </c>
      <c r="M48" s="2725" t="s">
        <v>6410</v>
      </c>
      <c r="N48" s="2938" t="s">
        <v>6505</v>
      </c>
    </row>
    <row r="49" spans="1:14" s="219" customFormat="1" ht="12.75" customHeight="1">
      <c r="A49" s="680" t="s">
        <v>6506</v>
      </c>
      <c r="B49" s="680" t="s">
        <v>5705</v>
      </c>
      <c r="C49" s="2252" t="s">
        <v>6507</v>
      </c>
      <c r="D49" s="546" t="s">
        <v>6508</v>
      </c>
      <c r="E49" s="546">
        <v>45468</v>
      </c>
      <c r="F49" s="546">
        <f t="shared" si="75"/>
        <v>45480</v>
      </c>
      <c r="G49" s="546">
        <f t="shared" si="76"/>
        <v>45481</v>
      </c>
      <c r="H49" s="546">
        <f t="shared" si="77"/>
        <v>45482</v>
      </c>
      <c r="I49" s="546">
        <f t="shared" si="78"/>
        <v>45483</v>
      </c>
      <c r="J49" s="546">
        <f t="shared" si="79"/>
        <v>45486</v>
      </c>
      <c r="K49" s="2455">
        <v>45460</v>
      </c>
      <c r="L49" s="1356">
        <f t="shared" si="80"/>
        <v>45461</v>
      </c>
      <c r="M49" s="2725" t="s">
        <v>6410</v>
      </c>
      <c r="N49" s="1354"/>
    </row>
    <row r="50" spans="1:14" s="219" customFormat="1" ht="12.75" customHeight="1">
      <c r="A50" s="680" t="s">
        <v>6509</v>
      </c>
      <c r="B50" s="680" t="s">
        <v>5707</v>
      </c>
      <c r="C50" s="2252" t="s">
        <v>6457</v>
      </c>
      <c r="D50" s="546" t="s">
        <v>6510</v>
      </c>
      <c r="E50" s="546">
        <v>45479</v>
      </c>
      <c r="F50" s="546">
        <f t="shared" si="75"/>
        <v>45491</v>
      </c>
      <c r="G50" s="546">
        <f t="shared" si="76"/>
        <v>45492</v>
      </c>
      <c r="H50" s="546">
        <f t="shared" si="77"/>
        <v>45493</v>
      </c>
      <c r="I50" s="546">
        <f t="shared" si="78"/>
        <v>45494</v>
      </c>
      <c r="J50" s="546">
        <f t="shared" si="79"/>
        <v>45497</v>
      </c>
      <c r="K50" s="2455">
        <v>45467</v>
      </c>
      <c r="L50" s="1356">
        <f t="shared" si="80"/>
        <v>45468</v>
      </c>
      <c r="M50" s="2725" t="s">
        <v>6410</v>
      </c>
      <c r="N50" s="1354"/>
    </row>
    <row r="51" spans="1:14" s="219" customFormat="1" ht="12.75" customHeight="1">
      <c r="A51" s="680" t="s">
        <v>6511</v>
      </c>
      <c r="B51" s="680" t="s">
        <v>5710</v>
      </c>
      <c r="C51" s="2253" t="s">
        <v>6512</v>
      </c>
      <c r="D51" s="678" t="s">
        <v>6513</v>
      </c>
      <c r="E51" s="678">
        <v>45480</v>
      </c>
      <c r="F51" s="678">
        <f t="shared" si="75"/>
        <v>45492</v>
      </c>
      <c r="G51" s="678">
        <f t="shared" si="76"/>
        <v>45493</v>
      </c>
      <c r="H51" s="678">
        <f t="shared" si="77"/>
        <v>45494</v>
      </c>
      <c r="I51" s="678">
        <f t="shared" si="78"/>
        <v>45495</v>
      </c>
      <c r="J51" s="678">
        <f t="shared" si="79"/>
        <v>45498</v>
      </c>
      <c r="K51" s="2455">
        <v>45474</v>
      </c>
      <c r="L51" s="1356">
        <f t="shared" si="80"/>
        <v>45475</v>
      </c>
      <c r="M51" s="2725" t="s">
        <v>6410</v>
      </c>
      <c r="N51" s="1354"/>
    </row>
    <row r="52" spans="1:14" s="219" customFormat="1" ht="12.75" customHeight="1">
      <c r="A52" s="680"/>
      <c r="B52" s="680" t="s">
        <v>5713</v>
      </c>
      <c r="C52" s="2253" t="s">
        <v>6490</v>
      </c>
      <c r="D52" s="678" t="s">
        <v>6514</v>
      </c>
      <c r="E52" s="678">
        <v>45487</v>
      </c>
      <c r="F52" s="678">
        <f t="shared" si="75"/>
        <v>45499</v>
      </c>
      <c r="G52" s="678">
        <f t="shared" si="76"/>
        <v>45500</v>
      </c>
      <c r="H52" s="678">
        <f t="shared" si="77"/>
        <v>45501</v>
      </c>
      <c r="I52" s="678">
        <f t="shared" si="78"/>
        <v>45502</v>
      </c>
      <c r="J52" s="678">
        <f t="shared" si="79"/>
        <v>45505</v>
      </c>
      <c r="K52" s="2455">
        <v>45481</v>
      </c>
      <c r="L52" s="1356">
        <f t="shared" si="80"/>
        <v>45482</v>
      </c>
      <c r="M52" s="2725" t="s">
        <v>6410</v>
      </c>
      <c r="N52" s="1354"/>
    </row>
    <row r="53" spans="1:14" s="219" customFormat="1" ht="12.75" customHeight="1">
      <c r="A53" s="680" t="s">
        <v>6515</v>
      </c>
      <c r="B53" s="680" t="s">
        <v>5716</v>
      </c>
      <c r="C53" s="2253" t="s">
        <v>6448</v>
      </c>
      <c r="D53" s="678" t="s">
        <v>6516</v>
      </c>
      <c r="E53" s="678">
        <v>45488</v>
      </c>
      <c r="F53" s="678">
        <f>E53+12</f>
        <v>45500</v>
      </c>
      <c r="G53" s="678">
        <f>E53+13</f>
        <v>45501</v>
      </c>
      <c r="H53" s="678">
        <f>E53+14</f>
        <v>45502</v>
      </c>
      <c r="I53" s="678">
        <f>E53+15</f>
        <v>45503</v>
      </c>
      <c r="J53" s="678">
        <f>E53+18</f>
        <v>45506</v>
      </c>
      <c r="K53" s="2455">
        <v>45488</v>
      </c>
      <c r="L53" s="1356">
        <f>K53+1</f>
        <v>45489</v>
      </c>
      <c r="M53" s="2725" t="s">
        <v>6410</v>
      </c>
      <c r="N53" s="1354"/>
    </row>
    <row r="54" spans="1:14" s="219" customFormat="1" ht="12.75" customHeight="1">
      <c r="A54" s="680" t="s">
        <v>6517</v>
      </c>
      <c r="B54" s="680" t="s">
        <v>5718</v>
      </c>
      <c r="C54" s="2253" t="s">
        <v>6518</v>
      </c>
      <c r="D54" s="678" t="s">
        <v>6519</v>
      </c>
      <c r="E54" s="678">
        <v>45495</v>
      </c>
      <c r="F54" s="678">
        <f>E54+12</f>
        <v>45507</v>
      </c>
      <c r="G54" s="678">
        <f>E54+13</f>
        <v>45508</v>
      </c>
      <c r="H54" s="678">
        <f>E54+14</f>
        <v>45509</v>
      </c>
      <c r="I54" s="678">
        <f>E54+15</f>
        <v>45510</v>
      </c>
      <c r="J54" s="678">
        <f>E54+18</f>
        <v>45513</v>
      </c>
      <c r="K54" s="2455">
        <v>45495</v>
      </c>
      <c r="L54" s="1356">
        <f>K54+1</f>
        <v>45496</v>
      </c>
      <c r="M54" s="2725" t="s">
        <v>6410</v>
      </c>
      <c r="N54" s="1354"/>
    </row>
    <row r="55" spans="1:14" s="219" customFormat="1" ht="12.75" customHeight="1">
      <c r="A55" s="680" t="s">
        <v>6520</v>
      </c>
      <c r="B55" s="680" t="s">
        <v>5720</v>
      </c>
      <c r="C55" s="2253" t="s">
        <v>6493</v>
      </c>
      <c r="D55" s="678" t="s">
        <v>6521</v>
      </c>
      <c r="E55" s="678">
        <v>45506</v>
      </c>
      <c r="F55" s="678">
        <f>E55+12</f>
        <v>45518</v>
      </c>
      <c r="G55" s="678">
        <f>E55+13</f>
        <v>45519</v>
      </c>
      <c r="H55" s="678">
        <f>E55+14</f>
        <v>45520</v>
      </c>
      <c r="I55" s="678">
        <f>E55+15</f>
        <v>45521</v>
      </c>
      <c r="J55" s="678">
        <f>E55+18</f>
        <v>45524</v>
      </c>
      <c r="K55" s="2455">
        <v>45502</v>
      </c>
      <c r="L55" s="1356">
        <f>K55+1</f>
        <v>45503</v>
      </c>
      <c r="M55" s="2725" t="s">
        <v>6410</v>
      </c>
      <c r="N55" s="1354"/>
    </row>
    <row r="56" spans="1:14" s="219" customFormat="1" ht="12.75" customHeight="1">
      <c r="A56" s="680"/>
      <c r="B56" s="680" t="s">
        <v>5723</v>
      </c>
      <c r="C56" s="2252" t="s">
        <v>6498</v>
      </c>
      <c r="D56" s="546" t="s">
        <v>6522</v>
      </c>
      <c r="E56" s="546">
        <v>45509</v>
      </c>
      <c r="F56" s="546">
        <f t="shared" ref="F56:F60" si="81">E56+12</f>
        <v>45521</v>
      </c>
      <c r="G56" s="546">
        <f t="shared" ref="G56:G60" si="82">E56+13</f>
        <v>45522</v>
      </c>
      <c r="H56" s="546">
        <f t="shared" ref="H56:H60" si="83">E56+14</f>
        <v>45523</v>
      </c>
      <c r="I56" s="546">
        <f t="shared" ref="I56:I60" si="84">E56+15</f>
        <v>45524</v>
      </c>
      <c r="J56" s="546">
        <f t="shared" ref="J56:J60" si="85">E56+18</f>
        <v>45527</v>
      </c>
      <c r="K56" s="2455">
        <v>45509</v>
      </c>
      <c r="L56" s="1356">
        <f t="shared" ref="L56:L60" si="86">K56+1</f>
        <v>45510</v>
      </c>
      <c r="M56" s="2725" t="s">
        <v>6410</v>
      </c>
      <c r="N56" s="1354"/>
    </row>
    <row r="57" spans="1:14" s="219" customFormat="1" ht="12.75" customHeight="1">
      <c r="A57" s="680"/>
      <c r="B57" s="680" t="s">
        <v>5726</v>
      </c>
      <c r="C57" s="2252" t="s">
        <v>6523</v>
      </c>
      <c r="D57" s="546" t="s">
        <v>6524</v>
      </c>
      <c r="E57" s="546">
        <v>45516</v>
      </c>
      <c r="F57" s="546">
        <f t="shared" si="81"/>
        <v>45528</v>
      </c>
      <c r="G57" s="546">
        <f t="shared" si="82"/>
        <v>45529</v>
      </c>
      <c r="H57" s="546">
        <f t="shared" si="83"/>
        <v>45530</v>
      </c>
      <c r="I57" s="546">
        <f t="shared" si="84"/>
        <v>45531</v>
      </c>
      <c r="J57" s="546">
        <f t="shared" si="85"/>
        <v>45534</v>
      </c>
      <c r="K57" s="2455">
        <v>45516</v>
      </c>
      <c r="L57" s="1356">
        <f t="shared" si="86"/>
        <v>45517</v>
      </c>
      <c r="M57" s="2725" t="s">
        <v>6410</v>
      </c>
      <c r="N57" s="1354"/>
    </row>
    <row r="58" spans="1:14" s="219" customFormat="1" ht="12.75" customHeight="1">
      <c r="A58" s="680"/>
      <c r="B58" s="680" t="s">
        <v>5729</v>
      </c>
      <c r="C58" s="2252" t="s">
        <v>6503</v>
      </c>
      <c r="D58" s="546" t="s">
        <v>6525</v>
      </c>
      <c r="E58" s="546">
        <v>45523</v>
      </c>
      <c r="F58" s="546">
        <f t="shared" si="81"/>
        <v>45535</v>
      </c>
      <c r="G58" s="546">
        <f t="shared" si="82"/>
        <v>45536</v>
      </c>
      <c r="H58" s="546">
        <f t="shared" si="83"/>
        <v>45537</v>
      </c>
      <c r="I58" s="546">
        <f t="shared" si="84"/>
        <v>45538</v>
      </c>
      <c r="J58" s="546">
        <f t="shared" si="85"/>
        <v>45541</v>
      </c>
      <c r="K58" s="2455">
        <v>45523</v>
      </c>
      <c r="L58" s="1356">
        <f t="shared" si="86"/>
        <v>45524</v>
      </c>
      <c r="M58" s="2725" t="s">
        <v>6410</v>
      </c>
      <c r="N58" s="1354"/>
    </row>
    <row r="59" spans="1:14" s="219" customFormat="1" ht="12.75" customHeight="1">
      <c r="A59" s="680"/>
      <c r="B59" s="680" t="s">
        <v>5731</v>
      </c>
      <c r="C59" s="2252" t="s">
        <v>6507</v>
      </c>
      <c r="D59" s="546" t="s">
        <v>6526</v>
      </c>
      <c r="E59" s="546">
        <v>45530</v>
      </c>
      <c r="F59" s="546">
        <f t="shared" si="81"/>
        <v>45542</v>
      </c>
      <c r="G59" s="546">
        <f t="shared" si="82"/>
        <v>45543</v>
      </c>
      <c r="H59" s="546">
        <f t="shared" si="83"/>
        <v>45544</v>
      </c>
      <c r="I59" s="546">
        <f t="shared" si="84"/>
        <v>45545</v>
      </c>
      <c r="J59" s="546">
        <f t="shared" si="85"/>
        <v>45548</v>
      </c>
      <c r="K59" s="2455">
        <v>45530</v>
      </c>
      <c r="L59" s="1356">
        <f t="shared" si="86"/>
        <v>45531</v>
      </c>
      <c r="M59" s="2725" t="s">
        <v>6410</v>
      </c>
      <c r="N59" s="1354"/>
    </row>
    <row r="60" spans="1:14" s="219" customFormat="1" ht="12.75" customHeight="1">
      <c r="A60" s="680"/>
      <c r="B60" s="680" t="s">
        <v>5733</v>
      </c>
      <c r="C60" s="2253" t="s">
        <v>4216</v>
      </c>
      <c r="D60" s="678" t="s">
        <v>6527</v>
      </c>
      <c r="E60" s="678">
        <v>45537</v>
      </c>
      <c r="F60" s="678">
        <f t="shared" si="81"/>
        <v>45549</v>
      </c>
      <c r="G60" s="678">
        <f t="shared" si="82"/>
        <v>45550</v>
      </c>
      <c r="H60" s="678">
        <f t="shared" si="83"/>
        <v>45551</v>
      </c>
      <c r="I60" s="678">
        <f t="shared" si="84"/>
        <v>45552</v>
      </c>
      <c r="J60" s="678">
        <f t="shared" si="85"/>
        <v>45555</v>
      </c>
      <c r="K60" s="2455">
        <f t="shared" ref="K60" si="87">K59+7</f>
        <v>45537</v>
      </c>
      <c r="L60" s="1356">
        <f t="shared" si="86"/>
        <v>45538</v>
      </c>
      <c r="M60" s="2725" t="s">
        <v>6410</v>
      </c>
      <c r="N60" s="1354"/>
    </row>
    <row r="61" spans="1:14" s="219" customFormat="1" ht="12.75" customHeight="1">
      <c r="A61" s="377"/>
      <c r="C61" s="226" t="s">
        <v>6528</v>
      </c>
      <c r="D61" s="227"/>
      <c r="E61" s="228"/>
      <c r="F61" s="228"/>
      <c r="G61" s="228"/>
      <c r="H61" s="228"/>
      <c r="I61" s="228"/>
      <c r="J61" s="229"/>
      <c r="K61" s="223"/>
      <c r="M61" s="231"/>
    </row>
    <row r="63" spans="1:14">
      <c r="C63" s="298"/>
    </row>
    <row r="64" spans="1:14" s="219" customFormat="1" ht="12">
      <c r="C64" s="220" t="s">
        <v>1890</v>
      </c>
      <c r="D64" s="140"/>
      <c r="E64" s="232"/>
      <c r="F64" s="221"/>
      <c r="G64" s="210" t="s">
        <v>1928</v>
      </c>
      <c r="H64" s="210"/>
      <c r="I64" s="140"/>
      <c r="J64" s="140"/>
      <c r="K64" s="210" t="s">
        <v>1952</v>
      </c>
      <c r="L64" s="210"/>
      <c r="M64" s="210"/>
    </row>
    <row r="65" spans="3:13" s="219" customFormat="1" ht="12">
      <c r="C65" s="138" t="s">
        <v>1891</v>
      </c>
      <c r="D65" s="140"/>
      <c r="E65" s="222" t="s">
        <v>2217</v>
      </c>
      <c r="F65" s="210"/>
      <c r="G65" s="140" t="s">
        <v>1929</v>
      </c>
      <c r="H65" s="140"/>
      <c r="I65" s="222" t="s">
        <v>1930</v>
      </c>
      <c r="J65" s="140"/>
      <c r="K65" s="140" t="s">
        <v>1954</v>
      </c>
      <c r="L65" s="140"/>
      <c r="M65" s="223" t="s">
        <v>1955</v>
      </c>
    </row>
    <row r="66" spans="3:13" s="219" customFormat="1" ht="12">
      <c r="C66" s="138"/>
      <c r="D66" s="140"/>
      <c r="E66" s="222"/>
      <c r="F66" s="210"/>
      <c r="G66" s="140"/>
      <c r="H66" s="140"/>
      <c r="I66" s="222"/>
      <c r="J66" s="140"/>
      <c r="K66" s="140"/>
      <c r="L66" s="140"/>
      <c r="M66" s="223"/>
    </row>
    <row r="67" spans="3:13" s="219" customFormat="1" ht="12">
      <c r="C67" s="224" t="str">
        <f>HOME!A$566</f>
        <v>ZANT CHONG</v>
      </c>
      <c r="D67" s="224" t="str">
        <f>HOME!B$566</f>
        <v>6011 2429</v>
      </c>
      <c r="E67" s="2460" t="str">
        <f>HOME!C$566</f>
        <v>zant.chong@msc.com</v>
      </c>
      <c r="G67" s="224" t="str">
        <f>HOME!A$583</f>
        <v>ROBERT CHIA</v>
      </c>
      <c r="H67" s="224" t="str">
        <f>HOME!B$583</f>
        <v>6011 0564</v>
      </c>
      <c r="I67" s="2460" t="str">
        <f>HOME!C$583</f>
        <v>robert.chia@msc.com</v>
      </c>
      <c r="K67" s="224" t="str">
        <f>HOME!A$598</f>
        <v>RAYNAR ANG</v>
      </c>
      <c r="L67" s="224" t="str">
        <f>HOME!B$598</f>
        <v>6011 2358</v>
      </c>
      <c r="M67" s="2460" t="str">
        <f>HOME!C$598</f>
        <v>raynar.ang@msc.com</v>
      </c>
    </row>
    <row r="68" spans="3:13" s="219" customFormat="1" ht="12">
      <c r="C68" s="224" t="str">
        <f>HOME!A$567</f>
        <v>PHOEBE HUANG</v>
      </c>
      <c r="D68" s="224" t="str">
        <f>HOME!B$567</f>
        <v>6011 0562</v>
      </c>
      <c r="E68" s="2460" t="str">
        <f>HOME!C$567</f>
        <v>phoebe.huang@msc.com</v>
      </c>
      <c r="G68" s="224" t="str">
        <f>HOME!A$584</f>
        <v>S. Y. LIEW</v>
      </c>
      <c r="H68" s="224" t="str">
        <f>HOME!B$584</f>
        <v>6011 2348</v>
      </c>
      <c r="I68" s="2460" t="str">
        <f>HOME!C$584</f>
        <v>seoyi.liew@msc.com</v>
      </c>
      <c r="K68" s="224" t="str">
        <f>HOME!A$599</f>
        <v>KAI SIANG</v>
      </c>
      <c r="L68" s="224" t="str">
        <f>HOME!B$599</f>
        <v>6011 2356</v>
      </c>
      <c r="M68" s="2460" t="str">
        <f>HOME!C$599</f>
        <v>kaisiang.lim@msc.com</v>
      </c>
    </row>
    <row r="69" spans="3:13" s="219" customFormat="1" ht="12">
      <c r="C69" s="224" t="str">
        <f>HOME!A$568</f>
        <v>SHERWIN LIM</v>
      </c>
      <c r="D69" s="224" t="str">
        <f>HOME!B$568</f>
        <v>6011 2395</v>
      </c>
      <c r="E69" s="2460" t="str">
        <f>HOME!C$568</f>
        <v>sherwin.lim@msc.com</v>
      </c>
      <c r="G69" s="224" t="str">
        <f>HOME!A$585</f>
        <v>SHARON KOH</v>
      </c>
      <c r="H69" s="224" t="str">
        <f>HOME!B$585</f>
        <v>6011 2349</v>
      </c>
      <c r="I69" s="2460" t="str">
        <f>HOME!C$585</f>
        <v>sharon.koh@msc.com</v>
      </c>
      <c r="K69" s="224" t="str">
        <f>HOME!A$600</f>
        <v>DEWI</v>
      </c>
      <c r="L69" s="224" t="str">
        <f>HOME!B$600</f>
        <v>6011 2354</v>
      </c>
      <c r="M69" s="2460" t="str">
        <f>HOME!C$600</f>
        <v>dewi.ratnah@msc.com</v>
      </c>
    </row>
    <row r="70" spans="3:13" s="219" customFormat="1" ht="12">
      <c r="C70" s="224" t="str">
        <f>HOME!A$569</f>
        <v>NATALIE LEW</v>
      </c>
      <c r="D70" s="224" t="str">
        <f>HOME!B$569</f>
        <v>6011 2399</v>
      </c>
      <c r="E70" s="2460" t="str">
        <f>HOME!C$569</f>
        <v>natalie.lew@msc.com</v>
      </c>
      <c r="G70" s="224" t="str">
        <f>HOME!A$586</f>
        <v>ANGELIA LAU</v>
      </c>
      <c r="H70" s="224" t="str">
        <f>HOME!B$586</f>
        <v>6011 2346</v>
      </c>
      <c r="I70" s="2460" t="str">
        <f>HOME!C$586</f>
        <v>angelia.lau@msc.com</v>
      </c>
      <c r="K70" s="224" t="str">
        <f>HOME!A$601</f>
        <v>YU TING</v>
      </c>
      <c r="L70" s="224" t="str">
        <f>HOME!B$601</f>
        <v>6011 2359</v>
      </c>
      <c r="M70" s="2460" t="str">
        <f>HOME!C$601</f>
        <v>yuting.luo@msc.com</v>
      </c>
    </row>
    <row r="71" spans="3:13" s="219" customFormat="1" ht="12">
      <c r="C71" s="224" t="str">
        <f>HOME!A$570</f>
        <v xml:space="preserve">LIM LEE HLI </v>
      </c>
      <c r="D71" s="224" t="str">
        <f>HOME!B$570</f>
        <v>6011 2352</v>
      </c>
      <c r="E71" s="2460" t="str">
        <f>HOME!C$570</f>
        <v>leehli.lim@msc.com</v>
      </c>
      <c r="G71" s="224" t="str">
        <f>HOME!A$587</f>
        <v>NOOR AFNINDAH</v>
      </c>
      <c r="H71" s="224" t="str">
        <f>HOME!B$587</f>
        <v>6011 2347</v>
      </c>
      <c r="I71" s="2460" t="str">
        <f>HOME!C$587</f>
        <v>noor.afnindah@msc.com</v>
      </c>
      <c r="K71" s="224" t="str">
        <f>HOME!A$602</f>
        <v>-</v>
      </c>
      <c r="L71" s="224" t="str">
        <f>HOME!B$602</f>
        <v>6011 0567</v>
      </c>
      <c r="M71" s="2460" t="str">
        <f>HOME!C$602</f>
        <v>-</v>
      </c>
    </row>
    <row r="72" spans="3:13" s="219" customFormat="1" ht="12">
      <c r="C72" s="224" t="str">
        <f>HOME!A$571</f>
        <v>LIM AI PHEN</v>
      </c>
      <c r="D72" s="224" t="str">
        <f>HOME!B$571</f>
        <v>6011 9646</v>
      </c>
      <c r="E72" s="2460" t="str">
        <f>HOME!C$571</f>
        <v>aiphen.lim@msc.com</v>
      </c>
      <c r="G72" s="224" t="str">
        <f>HOME!A$588</f>
        <v>NG CHING WEI</v>
      </c>
      <c r="H72" s="224" t="str">
        <f>HOME!B$588</f>
        <v>6011 2404</v>
      </c>
      <c r="I72" s="2460" t="str">
        <f>HOME!C$588</f>
        <v>chingwei.ng@msc.com</v>
      </c>
      <c r="K72" s="224" t="str">
        <f>HOME!A$603</f>
        <v>SHAN SHAN</v>
      </c>
      <c r="L72" s="224" t="str">
        <f>HOME!B$603</f>
        <v>6011 2353</v>
      </c>
      <c r="M72" s="2460" t="str">
        <f>HOME!C$603</f>
        <v>shanshan.chin@msc.com</v>
      </c>
    </row>
    <row r="73" spans="3:13" s="219" customFormat="1" ht="12">
      <c r="C73" s="224" t="str">
        <f>HOME!A$572</f>
        <v>DARIUS ONG</v>
      </c>
      <c r="D73" s="224" t="str">
        <f>HOME!B$572</f>
        <v>6011 2396</v>
      </c>
      <c r="E73" s="2460" t="str">
        <f>HOME!C$572</f>
        <v>darius.ong@msc.com</v>
      </c>
      <c r="G73" s="224">
        <f>HOME!A$589</f>
        <v>0</v>
      </c>
      <c r="H73" s="224">
        <f>HOME!B$589</f>
        <v>0</v>
      </c>
      <c r="I73" s="2460">
        <f>HOME!C$589</f>
        <v>0</v>
      </c>
      <c r="K73" s="224" t="str">
        <f>HOME!A$604</f>
        <v>EUNICE</v>
      </c>
      <c r="L73" s="224" t="str">
        <f>HOME!B$604</f>
        <v>6011 2355</v>
      </c>
      <c r="M73" s="2460" t="str">
        <f>HOME!C$604</f>
        <v>eunice.chan@msc.com</v>
      </c>
    </row>
    <row r="74" spans="3:13" s="219" customFormat="1" ht="12">
      <c r="C74" s="224" t="str">
        <f>HOME!A$573</f>
        <v>LAWRENCE ANG (CROSS-TRADE)</v>
      </c>
      <c r="D74" s="224" t="str">
        <f>HOME!B$573</f>
        <v>6011 2400</v>
      </c>
      <c r="E74" s="2460" t="str">
        <f>HOME!C$573</f>
        <v>lawrence.ang@msc.com</v>
      </c>
      <c r="G74" s="224" t="str">
        <f>HOME!A$590</f>
        <v>.</v>
      </c>
      <c r="H74" s="224" t="str">
        <f>HOME!B$590</f>
        <v>.</v>
      </c>
      <c r="I74" s="2460" t="str">
        <f>HOME!C$590</f>
        <v>.</v>
      </c>
      <c r="K74" s="224" t="str">
        <f>HOME!A$605</f>
        <v>HAZEL</v>
      </c>
      <c r="L74" s="224" t="str">
        <f>HOME!B$605</f>
        <v>6011 2435</v>
      </c>
      <c r="M74" s="2460" t="str">
        <f>HOME!C$605</f>
        <v>hazel.toh@msc.com</v>
      </c>
    </row>
    <row r="75" spans="3:13" s="219" customFormat="1" ht="12">
      <c r="C75" s="224" t="str">
        <f>HOME!A574</f>
        <v>ASHTON YAN</v>
      </c>
      <c r="D75" s="224" t="str">
        <f>HOME!B574</f>
        <v>6011 2398</v>
      </c>
      <c r="E75" s="2460" t="str">
        <f>HOME!C574</f>
        <v>ashton.yan@msc.com</v>
      </c>
      <c r="H75" s="225"/>
      <c r="I75" s="223"/>
      <c r="K75" s="224"/>
    </row>
    <row r="76" spans="3:13" s="219" customFormat="1" ht="12">
      <c r="C76" s="224" t="str">
        <f>HOME!A575</f>
        <v>JUN YUAN (IMP)</v>
      </c>
      <c r="D76" s="224" t="str">
        <f>HOME!B575</f>
        <v>6011 2402</v>
      </c>
      <c r="E76" s="2460" t="str">
        <f>HOME!C575</f>
        <v>junyuan.kwa@msc.com</v>
      </c>
      <c r="H76" s="225"/>
      <c r="I76" s="223"/>
    </row>
    <row r="77" spans="3:13" s="219" customFormat="1" ht="12">
      <c r="C77" s="224" t="str">
        <f>HOME!A576</f>
        <v>KARTHI</v>
      </c>
      <c r="D77" s="224" t="str">
        <f>HOME!B576</f>
        <v>6011 2397</v>
      </c>
      <c r="E77" s="2460" t="str">
        <f>HOME!C576</f>
        <v>karthigayan.velu@msc.com</v>
      </c>
      <c r="H77" s="225"/>
      <c r="I77" s="225"/>
      <c r="J77" s="223"/>
    </row>
    <row r="78" spans="3:13">
      <c r="C78" s="224">
        <f>HOME!A577</f>
        <v>0</v>
      </c>
      <c r="D78" s="224">
        <f>HOME!B577</f>
        <v>0</v>
      </c>
      <c r="E78" s="2460">
        <f>HOME!C577</f>
        <v>0</v>
      </c>
      <c r="F78" s="219"/>
    </row>
    <row r="79" spans="3:13">
      <c r="C79" s="224" t="str">
        <f>HOME!A578</f>
        <v xml:space="preserve">MAIN LINE  </v>
      </c>
      <c r="D79" s="224" t="str">
        <f>HOME!B578</f>
        <v>6011 2424</v>
      </c>
      <c r="E79" s="2460">
        <f>HOME!C578</f>
        <v>0</v>
      </c>
      <c r="F79" s="219"/>
    </row>
    <row r="80" spans="3:13">
      <c r="C80" s="224">
        <f>HOME!A579</f>
        <v>0</v>
      </c>
      <c r="D80" s="224">
        <f>HOME!B579</f>
        <v>0</v>
      </c>
      <c r="E80" s="2460">
        <f>HOME!C579</f>
        <v>0</v>
      </c>
    </row>
  </sheetData>
  <phoneticPr fontId="32" type="noConversion"/>
  <hyperlinks>
    <hyperlink ref="E61" display="mktg-dept@msca.com.sg" xr:uid="{805A74BA-A003-43C2-9F7A-888B574B85BB}"/>
    <hyperlink ref="M61" display="sinexp@msca.com.sg" xr:uid="{4E4E6B7B-CE26-4D74-9060-E3744897BEC6}"/>
    <hyperlink ref="I61" display="custsvc@msca.com.sg" xr:uid="{70AC528D-4D67-4E2D-B6A3-0354A171D07A}"/>
  </hyperlinks>
  <pageMargins left="0.19685039370078741" right="0.59055118110236227" top="0.74803149606299213" bottom="0.74803149606299213" header="0.31496062992125984" footer="0.31496062992125984"/>
  <pageSetup paperSize="9" scale="65" orientation="landscape" r:id="rId1"/>
  <headerFooter>
    <oddFooter>&amp;L_x000D_&amp;1#&amp;"Calibri"&amp;10&amp;K000000 Sensitivity: Internal&amp;RLast update : &amp;D   &amp;T&amp;</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FFFF00"/>
    <pageSetUpPr fitToPage="1"/>
  </sheetPr>
  <dimension ref="A1:M119"/>
  <sheetViews>
    <sheetView zoomScaleNormal="100" workbookViewId="0">
      <selection activeCell="D98" sqref="D98"/>
    </sheetView>
  </sheetViews>
  <sheetFormatPr defaultColWidth="9.42578125" defaultRowHeight="12.75"/>
  <cols>
    <col min="1" max="1" width="10.42578125" style="2493" customWidth="1"/>
    <col min="2" max="2" width="4" style="374" customWidth="1"/>
    <col min="3" max="3" width="23.42578125" style="5" customWidth="1"/>
    <col min="4" max="4" width="11.42578125" style="5" customWidth="1"/>
    <col min="5" max="5" width="11.5703125" style="5" customWidth="1"/>
    <col min="6" max="6" width="17.42578125" style="5" customWidth="1"/>
    <col min="7" max="7" width="17.7109375" style="5" customWidth="1"/>
    <col min="8" max="8" width="16.28515625" style="5" customWidth="1"/>
    <col min="9" max="9" width="15.5703125" style="5" customWidth="1"/>
    <col min="10" max="10" width="14.42578125" style="5" customWidth="1"/>
    <col min="11" max="11" width="16.42578125" style="5" customWidth="1"/>
    <col min="12" max="12" width="13.5703125" style="5" customWidth="1"/>
    <col min="13" max="13" width="2.5703125" style="5" customWidth="1"/>
    <col min="14" max="16384" width="9.42578125" style="5"/>
  </cols>
  <sheetData>
    <row r="1" spans="1:11" ht="6" customHeight="1">
      <c r="A1" s="34" t="s">
        <v>6529</v>
      </c>
      <c r="B1"/>
    </row>
    <row r="2" spans="1:11" s="6" customFormat="1" ht="33">
      <c r="A2" s="2493"/>
      <c r="B2" s="375"/>
      <c r="C2" s="45" t="s">
        <v>1982</v>
      </c>
      <c r="D2" s="46"/>
    </row>
    <row r="3" spans="1:11" s="219" customFormat="1" ht="12">
      <c r="A3" s="2494"/>
      <c r="B3" s="376"/>
      <c r="E3" s="324"/>
      <c r="F3" s="325"/>
      <c r="K3" s="326"/>
    </row>
    <row r="4" spans="1:11" s="219" customFormat="1" ht="12">
      <c r="A4" s="2494"/>
      <c r="B4" s="376"/>
      <c r="E4" s="324"/>
      <c r="F4" s="325"/>
      <c r="K4" s="326"/>
    </row>
    <row r="5" spans="1:11" ht="12.6" hidden="1" customHeight="1">
      <c r="C5" s="47"/>
      <c r="D5" s="47"/>
      <c r="E5" s="9" t="s">
        <v>6530</v>
      </c>
      <c r="F5" s="47"/>
      <c r="G5" s="47"/>
      <c r="H5" s="47"/>
      <c r="I5" s="37"/>
      <c r="J5" s="37"/>
      <c r="K5" s="37"/>
    </row>
    <row r="6" spans="1:11" ht="13.5" hidden="1" customHeight="1">
      <c r="C6" s="1580"/>
      <c r="D6" s="48"/>
      <c r="E6" s="48"/>
      <c r="F6" s="48"/>
      <c r="G6" s="48"/>
      <c r="H6" s="48"/>
      <c r="I6" s="37"/>
      <c r="J6" s="37"/>
      <c r="K6" s="37"/>
    </row>
    <row r="7" spans="1:11" s="219" customFormat="1" ht="24" hidden="1">
      <c r="A7" s="680"/>
      <c r="B7" s="680"/>
      <c r="C7" s="933" t="s">
        <v>6531</v>
      </c>
      <c r="D7" s="213"/>
      <c r="E7" s="1526" t="s">
        <v>1985</v>
      </c>
      <c r="F7" s="214" t="s">
        <v>287</v>
      </c>
      <c r="G7" s="214" t="s">
        <v>853</v>
      </c>
      <c r="H7" s="214" t="s">
        <v>804</v>
      </c>
      <c r="K7" s="737"/>
    </row>
    <row r="8" spans="1:11" s="219" customFormat="1" ht="22.5" hidden="1">
      <c r="A8" s="680"/>
      <c r="B8" s="680"/>
      <c r="C8" s="216"/>
      <c r="D8" s="217" t="s">
        <v>3603</v>
      </c>
      <c r="E8" s="928"/>
      <c r="F8" s="317" t="s">
        <v>5407</v>
      </c>
      <c r="G8" s="317" t="s">
        <v>6532</v>
      </c>
      <c r="H8" s="317" t="s">
        <v>6533</v>
      </c>
      <c r="I8" s="1355" t="s">
        <v>2000</v>
      </c>
      <c r="J8" s="1352" t="s">
        <v>5970</v>
      </c>
      <c r="K8" s="2231"/>
    </row>
    <row r="9" spans="1:11" s="219" customFormat="1" ht="12.75" hidden="1" customHeight="1">
      <c r="A9" s="680"/>
      <c r="B9" s="680" t="s">
        <v>5678</v>
      </c>
      <c r="C9" s="2258" t="s">
        <v>6534</v>
      </c>
      <c r="D9" s="546" t="s">
        <v>6535</v>
      </c>
      <c r="E9" s="546">
        <v>45034</v>
      </c>
      <c r="F9" s="546">
        <f t="shared" ref="F9:F14" si="0">E9+5</f>
        <v>45039</v>
      </c>
      <c r="G9" s="546">
        <f t="shared" ref="G9:G15" si="1">E9+8</f>
        <v>45042</v>
      </c>
      <c r="H9" s="546">
        <f t="shared" ref="H9:H15" si="2">E9+10</f>
        <v>45044</v>
      </c>
      <c r="I9" s="1354">
        <v>45025</v>
      </c>
      <c r="J9" s="1356">
        <f>I9+1</f>
        <v>45026</v>
      </c>
    </row>
    <row r="10" spans="1:11" s="219" customFormat="1" ht="12.75" hidden="1" customHeight="1">
      <c r="A10" s="680"/>
      <c r="B10" s="680" t="s">
        <v>5680</v>
      </c>
      <c r="C10" s="1114" t="s">
        <v>2929</v>
      </c>
      <c r="D10" s="546" t="s">
        <v>6536</v>
      </c>
      <c r="E10" s="546">
        <v>45046</v>
      </c>
      <c r="F10" s="546">
        <f t="shared" si="0"/>
        <v>45051</v>
      </c>
      <c r="G10" s="546">
        <f t="shared" si="1"/>
        <v>45054</v>
      </c>
      <c r="H10" s="546">
        <f t="shared" si="2"/>
        <v>45056</v>
      </c>
      <c r="I10" s="1354">
        <v>45032</v>
      </c>
      <c r="J10" s="1356">
        <f>I10+1</f>
        <v>45033</v>
      </c>
    </row>
    <row r="11" spans="1:11" s="219" customFormat="1" ht="12.75" hidden="1" customHeight="1">
      <c r="A11" s="680" t="s">
        <v>6537</v>
      </c>
      <c r="B11" s="680" t="s">
        <v>5683</v>
      </c>
      <c r="C11" s="1114" t="s">
        <v>4209</v>
      </c>
      <c r="D11" s="546" t="s">
        <v>6538</v>
      </c>
      <c r="E11" s="546">
        <v>45047</v>
      </c>
      <c r="F11" s="546">
        <f t="shared" si="0"/>
        <v>45052</v>
      </c>
      <c r="G11" s="546">
        <f t="shared" si="1"/>
        <v>45055</v>
      </c>
      <c r="H11" s="546">
        <f t="shared" si="2"/>
        <v>45057</v>
      </c>
      <c r="I11" s="1354">
        <v>45039</v>
      </c>
      <c r="J11" s="1356">
        <f>I11+1</f>
        <v>45040</v>
      </c>
    </row>
    <row r="12" spans="1:11" s="219" customFormat="1" ht="12.75" hidden="1" customHeight="1">
      <c r="A12" s="680"/>
      <c r="B12" s="680" t="s">
        <v>5685</v>
      </c>
      <c r="C12" s="1114" t="s">
        <v>2527</v>
      </c>
      <c r="D12" s="546" t="s">
        <v>6539</v>
      </c>
      <c r="E12" s="546">
        <v>45050</v>
      </c>
      <c r="F12" s="546">
        <f>E12+5</f>
        <v>45055</v>
      </c>
      <c r="G12" s="546">
        <f>E12+8</f>
        <v>45058</v>
      </c>
      <c r="H12" s="546">
        <f>E12+10</f>
        <v>45060</v>
      </c>
      <c r="I12" s="1354">
        <v>45046</v>
      </c>
      <c r="J12" s="1356">
        <f t="shared" ref="J12:J15" si="3">I12+1</f>
        <v>45047</v>
      </c>
    </row>
    <row r="13" spans="1:11" s="219" customFormat="1" ht="12.75" hidden="1" customHeight="1">
      <c r="A13" s="680"/>
      <c r="B13" s="680" t="s">
        <v>5688</v>
      </c>
      <c r="C13" s="2084" t="s">
        <v>2772</v>
      </c>
      <c r="D13" s="678" t="s">
        <v>6540</v>
      </c>
      <c r="E13" s="678">
        <v>45061</v>
      </c>
      <c r="F13" s="678">
        <f t="shared" si="0"/>
        <v>45066</v>
      </c>
      <c r="G13" s="678">
        <f t="shared" si="1"/>
        <v>45069</v>
      </c>
      <c r="H13" s="678">
        <f t="shared" si="2"/>
        <v>45071</v>
      </c>
      <c r="I13" s="1354">
        <v>45053</v>
      </c>
      <c r="J13" s="1356">
        <f t="shared" si="3"/>
        <v>45054</v>
      </c>
    </row>
    <row r="14" spans="1:11" s="219" customFormat="1" ht="12.75" hidden="1" customHeight="1">
      <c r="A14" s="680"/>
      <c r="B14" s="680" t="s">
        <v>5690</v>
      </c>
      <c r="C14" s="2084" t="s">
        <v>3948</v>
      </c>
      <c r="D14" s="678" t="s">
        <v>6541</v>
      </c>
      <c r="E14" s="678">
        <v>45065</v>
      </c>
      <c r="F14" s="678">
        <f t="shared" si="0"/>
        <v>45070</v>
      </c>
      <c r="G14" s="678">
        <f t="shared" si="1"/>
        <v>45073</v>
      </c>
      <c r="H14" s="678">
        <f t="shared" si="2"/>
        <v>45075</v>
      </c>
      <c r="I14" s="1354">
        <v>45060</v>
      </c>
      <c r="J14" s="1356">
        <f t="shared" si="3"/>
        <v>45061</v>
      </c>
    </row>
    <row r="15" spans="1:11" s="219" customFormat="1" ht="12.75" hidden="1" customHeight="1">
      <c r="A15" s="680" t="s">
        <v>6542</v>
      </c>
      <c r="B15" s="680" t="s">
        <v>5692</v>
      </c>
      <c r="C15" s="2084" t="s">
        <v>6543</v>
      </c>
      <c r="D15" s="678" t="s">
        <v>6544</v>
      </c>
      <c r="E15" s="678">
        <v>45068</v>
      </c>
      <c r="F15" s="542" t="s">
        <v>2159</v>
      </c>
      <c r="G15" s="678">
        <f t="shared" si="1"/>
        <v>45076</v>
      </c>
      <c r="H15" s="678">
        <f t="shared" si="2"/>
        <v>45078</v>
      </c>
      <c r="I15" s="1354">
        <v>45067</v>
      </c>
      <c r="J15" s="1356">
        <f t="shared" si="3"/>
        <v>45068</v>
      </c>
    </row>
    <row r="16" spans="1:11" s="219" customFormat="1" ht="12.75" hidden="1" customHeight="1">
      <c r="A16" s="680" t="s">
        <v>6545</v>
      </c>
      <c r="B16" s="680" t="s">
        <v>5695</v>
      </c>
      <c r="C16" s="2084" t="s">
        <v>2954</v>
      </c>
      <c r="D16" s="678" t="s">
        <v>6546</v>
      </c>
      <c r="E16" s="678">
        <v>45076</v>
      </c>
      <c r="F16" s="678">
        <f t="shared" ref="F16" si="4">E16+5</f>
        <v>45081</v>
      </c>
      <c r="G16" s="678">
        <f t="shared" ref="G16" si="5">E16+8</f>
        <v>45084</v>
      </c>
      <c r="H16" s="678">
        <f t="shared" ref="H16" si="6">E16+10</f>
        <v>45086</v>
      </c>
      <c r="I16" s="1354">
        <v>45074</v>
      </c>
      <c r="J16" s="1356">
        <f t="shared" ref="J16" si="7">I16+1</f>
        <v>45075</v>
      </c>
      <c r="K16" s="219" t="s">
        <v>6547</v>
      </c>
    </row>
    <row r="17" spans="1:11" s="219" customFormat="1" ht="12.75" hidden="1" customHeight="1">
      <c r="A17" s="680"/>
      <c r="C17" s="226" t="s">
        <v>6528</v>
      </c>
      <c r="D17" s="227"/>
      <c r="E17" s="228"/>
      <c r="F17" s="228"/>
      <c r="G17" s="228"/>
      <c r="H17" s="228"/>
      <c r="I17" s="228"/>
      <c r="J17" s="229"/>
      <c r="K17" s="223"/>
    </row>
    <row r="18" spans="1:11" s="219" customFormat="1" ht="12.75" hidden="1" customHeight="1">
      <c r="A18" s="680"/>
      <c r="B18" s="377"/>
      <c r="E18" s="230"/>
      <c r="F18" s="325"/>
      <c r="G18" s="325"/>
      <c r="H18" s="325"/>
      <c r="I18" s="325"/>
      <c r="J18" s="325"/>
      <c r="K18" s="230"/>
    </row>
    <row r="19" spans="1:11" s="219" customFormat="1" ht="12.75" hidden="1" customHeight="1">
      <c r="A19" s="680"/>
      <c r="B19" s="377"/>
      <c r="E19" s="2672" t="s">
        <v>6548</v>
      </c>
      <c r="F19" s="2671"/>
      <c r="G19" s="325"/>
      <c r="H19" s="325"/>
      <c r="I19" s="325"/>
      <c r="J19" s="325"/>
      <c r="K19" s="230"/>
    </row>
    <row r="20" spans="1:11" s="219" customFormat="1" ht="12.75" hidden="1" customHeight="1">
      <c r="A20" s="680"/>
      <c r="B20" s="377"/>
      <c r="E20" s="230"/>
      <c r="F20" s="325"/>
      <c r="G20" s="325"/>
      <c r="H20" s="325"/>
      <c r="I20" s="325"/>
      <c r="J20" s="325"/>
      <c r="K20" s="230"/>
    </row>
    <row r="21" spans="1:11" s="219" customFormat="1" ht="24" hidden="1">
      <c r="A21" s="680"/>
      <c r="B21" s="377"/>
      <c r="C21" s="933" t="s">
        <v>6531</v>
      </c>
      <c r="D21" s="213" t="s">
        <v>6549</v>
      </c>
      <c r="E21" s="1526" t="s">
        <v>1985</v>
      </c>
      <c r="F21" s="214" t="s">
        <v>287</v>
      </c>
      <c r="G21" s="214" t="s">
        <v>853</v>
      </c>
      <c r="H21" s="214" t="s">
        <v>804</v>
      </c>
      <c r="I21" s="325"/>
      <c r="J21" s="325"/>
      <c r="K21" s="230"/>
    </row>
    <row r="22" spans="1:11" s="219" customFormat="1" ht="22.5" hidden="1">
      <c r="A22" s="680"/>
      <c r="B22" s="377"/>
      <c r="C22" s="216"/>
      <c r="D22" s="217" t="s">
        <v>3603</v>
      </c>
      <c r="E22" s="928"/>
      <c r="F22" s="317" t="s">
        <v>5407</v>
      </c>
      <c r="G22" s="317" t="s">
        <v>6532</v>
      </c>
      <c r="H22" s="317" t="s">
        <v>6533</v>
      </c>
      <c r="I22" s="1355" t="s">
        <v>2000</v>
      </c>
      <c r="J22" s="1352" t="s">
        <v>5970</v>
      </c>
      <c r="K22" s="230"/>
    </row>
    <row r="23" spans="1:11" s="219" customFormat="1" ht="12" hidden="1">
      <c r="A23" s="680"/>
      <c r="B23" s="680" t="s">
        <v>5697</v>
      </c>
      <c r="C23" s="2464" t="s">
        <v>4209</v>
      </c>
      <c r="D23" s="2465" t="s">
        <v>6550</v>
      </c>
      <c r="E23" s="2476">
        <v>45091</v>
      </c>
      <c r="F23" s="546">
        <f>E23+5</f>
        <v>45096</v>
      </c>
      <c r="G23" s="546">
        <f>E23+8</f>
        <v>45099</v>
      </c>
      <c r="H23" s="546">
        <f>E23+10</f>
        <v>45101</v>
      </c>
      <c r="I23" s="1354">
        <v>45081</v>
      </c>
      <c r="J23" s="1356">
        <f>I23+1</f>
        <v>45082</v>
      </c>
      <c r="K23" s="230"/>
    </row>
    <row r="24" spans="1:11" s="219" customFormat="1" ht="12.75" hidden="1" customHeight="1">
      <c r="A24" s="680" t="s">
        <v>6551</v>
      </c>
      <c r="B24" s="680" t="s">
        <v>5699</v>
      </c>
      <c r="C24" s="2464" t="s">
        <v>6552</v>
      </c>
      <c r="D24" s="2465" t="s">
        <v>6553</v>
      </c>
      <c r="E24" s="2705">
        <v>45103</v>
      </c>
      <c r="F24" s="542">
        <f t="shared" ref="F24" si="8">E24+5</f>
        <v>45108</v>
      </c>
      <c r="G24" s="542">
        <f t="shared" ref="G24" si="9">E24+8</f>
        <v>45111</v>
      </c>
      <c r="H24" s="542">
        <f t="shared" ref="H24" si="10">E24+10</f>
        <v>45113</v>
      </c>
      <c r="I24" s="1354">
        <v>45088</v>
      </c>
      <c r="J24" s="1356">
        <f t="shared" ref="J24:J31" si="11">I24+1</f>
        <v>45089</v>
      </c>
    </row>
    <row r="25" spans="1:11" s="219" customFormat="1" ht="12.75" hidden="1" customHeight="1">
      <c r="A25" s="680" t="s">
        <v>6554</v>
      </c>
      <c r="B25" s="680" t="s">
        <v>5702</v>
      </c>
      <c r="C25" s="2655" t="s">
        <v>2929</v>
      </c>
      <c r="D25" s="2465" t="s">
        <v>6555</v>
      </c>
      <c r="E25" s="2466">
        <v>45102</v>
      </c>
      <c r="F25" s="546">
        <f t="shared" ref="F25:F28" si="12">E25+5</f>
        <v>45107</v>
      </c>
      <c r="G25" s="546">
        <f t="shared" ref="G25:G28" si="13">E25+8</f>
        <v>45110</v>
      </c>
      <c r="H25" s="546">
        <f t="shared" ref="H25:H28" si="14">E25+10</f>
        <v>45112</v>
      </c>
      <c r="I25" s="1354">
        <v>45095</v>
      </c>
      <c r="J25" s="1356">
        <f t="shared" si="11"/>
        <v>45096</v>
      </c>
      <c r="K25" s="230"/>
    </row>
    <row r="26" spans="1:11" s="219" customFormat="1" ht="12.75" hidden="1" customHeight="1">
      <c r="A26" s="680" t="s">
        <v>6556</v>
      </c>
      <c r="B26" s="680" t="s">
        <v>5705</v>
      </c>
      <c r="C26" s="2464" t="s">
        <v>4279</v>
      </c>
      <c r="D26" s="2465" t="s">
        <v>6557</v>
      </c>
      <c r="E26" s="2466">
        <v>45107</v>
      </c>
      <c r="F26" s="546">
        <f t="shared" si="12"/>
        <v>45112</v>
      </c>
      <c r="G26" s="546">
        <f t="shared" si="13"/>
        <v>45115</v>
      </c>
      <c r="H26" s="546">
        <f t="shared" si="14"/>
        <v>45117</v>
      </c>
      <c r="I26" s="1354">
        <v>45102</v>
      </c>
      <c r="J26" s="1356">
        <f t="shared" si="11"/>
        <v>45103</v>
      </c>
      <c r="K26" s="230"/>
    </row>
    <row r="27" spans="1:11" s="219" customFormat="1" ht="12.75" hidden="1" customHeight="1">
      <c r="A27" s="680" t="s">
        <v>6558</v>
      </c>
      <c r="B27" s="680" t="s">
        <v>5707</v>
      </c>
      <c r="C27" s="2467" t="s">
        <v>2151</v>
      </c>
      <c r="D27" s="2465" t="s">
        <v>6559</v>
      </c>
      <c r="E27" s="2705">
        <v>45109</v>
      </c>
      <c r="F27" s="542"/>
      <c r="G27" s="542"/>
      <c r="H27" s="542"/>
      <c r="I27" s="1354">
        <v>45109</v>
      </c>
      <c r="J27" s="1356">
        <f t="shared" si="11"/>
        <v>45110</v>
      </c>
      <c r="K27" s="230"/>
    </row>
    <row r="28" spans="1:11" s="219" customFormat="1" ht="12.75" hidden="1" customHeight="1">
      <c r="A28" s="680" t="s">
        <v>6415</v>
      </c>
      <c r="B28" s="680" t="s">
        <v>5710</v>
      </c>
      <c r="C28" s="2464" t="s">
        <v>3318</v>
      </c>
      <c r="D28" s="2465" t="s">
        <v>6560</v>
      </c>
      <c r="E28" s="2466">
        <v>45120</v>
      </c>
      <c r="F28" s="546">
        <f t="shared" si="12"/>
        <v>45125</v>
      </c>
      <c r="G28" s="546">
        <f t="shared" si="13"/>
        <v>45128</v>
      </c>
      <c r="H28" s="546">
        <f t="shared" si="14"/>
        <v>45130</v>
      </c>
      <c r="I28" s="1354">
        <v>45116</v>
      </c>
      <c r="J28" s="1356">
        <f t="shared" si="11"/>
        <v>45117</v>
      </c>
      <c r="K28" s="230"/>
    </row>
    <row r="29" spans="1:11" s="219" customFormat="1" ht="12.75" hidden="1" customHeight="1">
      <c r="A29" s="680" t="s">
        <v>6561</v>
      </c>
      <c r="B29" s="680" t="s">
        <v>5713</v>
      </c>
      <c r="C29" s="2467" t="s">
        <v>2151</v>
      </c>
      <c r="D29" s="2465" t="s">
        <v>6562</v>
      </c>
      <c r="E29" s="2705">
        <v>45126</v>
      </c>
      <c r="F29" s="542"/>
      <c r="G29" s="542"/>
      <c r="H29" s="542"/>
      <c r="I29" s="1354">
        <v>45123</v>
      </c>
      <c r="J29" s="1356">
        <f t="shared" si="11"/>
        <v>45124</v>
      </c>
      <c r="K29" s="230"/>
    </row>
    <row r="30" spans="1:11" s="219" customFormat="1" ht="12.75" hidden="1" customHeight="1">
      <c r="A30" s="680" t="s">
        <v>6563</v>
      </c>
      <c r="B30" s="680" t="s">
        <v>5716</v>
      </c>
      <c r="C30" s="2464" t="s">
        <v>3049</v>
      </c>
      <c r="D30" s="2465" t="s">
        <v>6564</v>
      </c>
      <c r="E30" s="2466">
        <v>45133</v>
      </c>
      <c r="F30" s="546">
        <f t="shared" ref="F30" si="15">E30+5</f>
        <v>45138</v>
      </c>
      <c r="G30" s="546">
        <f t="shared" ref="G30" si="16">E30+8</f>
        <v>45141</v>
      </c>
      <c r="H30" s="546">
        <f t="shared" ref="H30" si="17">E30+10</f>
        <v>45143</v>
      </c>
      <c r="I30" s="1354">
        <v>45130</v>
      </c>
      <c r="J30" s="1356">
        <f t="shared" si="11"/>
        <v>45131</v>
      </c>
      <c r="K30" s="230"/>
    </row>
    <row r="31" spans="1:11" s="219" customFormat="1" ht="12.75" hidden="1" customHeight="1">
      <c r="A31" s="680" t="s">
        <v>6565</v>
      </c>
      <c r="B31" s="680" t="s">
        <v>5718</v>
      </c>
      <c r="C31" s="2467" t="s">
        <v>5612</v>
      </c>
      <c r="D31" s="2465" t="s">
        <v>6566</v>
      </c>
      <c r="E31" s="2705">
        <v>45137</v>
      </c>
      <c r="F31" s="2755"/>
      <c r="G31" s="542">
        <f t="shared" ref="G31" si="18">E31+8</f>
        <v>45145</v>
      </c>
      <c r="H31" s="542">
        <f t="shared" ref="H31" si="19">E31+10</f>
        <v>45147</v>
      </c>
      <c r="I31" s="1354">
        <v>45137</v>
      </c>
      <c r="J31" s="1356">
        <f t="shared" si="11"/>
        <v>45138</v>
      </c>
      <c r="K31" s="230"/>
    </row>
    <row r="32" spans="1:11" s="219" customFormat="1" ht="12.75" hidden="1" customHeight="1">
      <c r="A32" s="680" t="s">
        <v>6567</v>
      </c>
      <c r="B32" s="680" t="s">
        <v>5720</v>
      </c>
      <c r="C32" s="2464" t="s">
        <v>2944</v>
      </c>
      <c r="D32" s="2465" t="s">
        <v>6568</v>
      </c>
      <c r="E32" s="2466">
        <v>45146</v>
      </c>
      <c r="F32" s="546">
        <f t="shared" ref="F32" si="20">E32+5</f>
        <v>45151</v>
      </c>
      <c r="G32" s="546">
        <f t="shared" ref="G32" si="21">E32+8</f>
        <v>45154</v>
      </c>
      <c r="H32" s="546">
        <f t="shared" ref="H32" si="22">E32+10</f>
        <v>45156</v>
      </c>
      <c r="I32" s="1354">
        <v>45144</v>
      </c>
      <c r="J32" s="1356">
        <f t="shared" ref="J32" si="23">I32+1</f>
        <v>45145</v>
      </c>
      <c r="K32" s="230"/>
    </row>
    <row r="33" spans="1:11" s="219" customFormat="1" ht="12.75" hidden="1" customHeight="1">
      <c r="A33" s="680" t="s">
        <v>6569</v>
      </c>
      <c r="B33" s="680" t="s">
        <v>5723</v>
      </c>
      <c r="C33" s="2467" t="s">
        <v>2151</v>
      </c>
      <c r="D33" s="2465" t="s">
        <v>6570</v>
      </c>
      <c r="E33" s="2705">
        <v>45151</v>
      </c>
      <c r="F33" s="542"/>
      <c r="G33" s="542"/>
      <c r="H33" s="542"/>
      <c r="I33" s="1354">
        <v>45151</v>
      </c>
      <c r="J33" s="1356">
        <f t="shared" ref="J33" si="24">I33+1</f>
        <v>45152</v>
      </c>
      <c r="K33" s="230"/>
    </row>
    <row r="34" spans="1:11" s="219" customFormat="1" ht="12.75" hidden="1" customHeight="1">
      <c r="A34" s="680" t="s">
        <v>6571</v>
      </c>
      <c r="B34" s="680" t="s">
        <v>5726</v>
      </c>
      <c r="C34" s="2464" t="s">
        <v>2466</v>
      </c>
      <c r="D34" s="2465" t="s">
        <v>6572</v>
      </c>
      <c r="E34" s="2476">
        <v>45163</v>
      </c>
      <c r="F34" s="546">
        <f>E34+5</f>
        <v>45168</v>
      </c>
      <c r="G34" s="546">
        <f>E34+8</f>
        <v>45171</v>
      </c>
      <c r="H34" s="546">
        <f>E34+10</f>
        <v>45173</v>
      </c>
      <c r="I34" s="1354">
        <v>45158</v>
      </c>
      <c r="J34" s="1356">
        <f>I34+1</f>
        <v>45159</v>
      </c>
      <c r="K34" s="230"/>
    </row>
    <row r="35" spans="1:11" s="219" customFormat="1" ht="12.75" hidden="1" customHeight="1">
      <c r="A35" s="680" t="s">
        <v>6573</v>
      </c>
      <c r="B35" s="680" t="s">
        <v>5729</v>
      </c>
      <c r="C35" s="2464" t="s">
        <v>3199</v>
      </c>
      <c r="D35" s="2465" t="s">
        <v>6574</v>
      </c>
      <c r="E35" s="2476">
        <v>45168</v>
      </c>
      <c r="F35" s="546">
        <f>E35+5</f>
        <v>45173</v>
      </c>
      <c r="G35" s="546">
        <f>E35+8</f>
        <v>45176</v>
      </c>
      <c r="H35" s="546">
        <f>E35+10</f>
        <v>45178</v>
      </c>
      <c r="I35" s="1354">
        <v>45165</v>
      </c>
      <c r="J35" s="1356">
        <f>I35+1</f>
        <v>45166</v>
      </c>
      <c r="K35" s="230"/>
    </row>
    <row r="36" spans="1:11" s="219" customFormat="1" ht="12.75" hidden="1" customHeight="1">
      <c r="A36" s="680" t="s">
        <v>6575</v>
      </c>
      <c r="B36" s="680" t="s">
        <v>5731</v>
      </c>
      <c r="C36" s="2464" t="s">
        <v>4151</v>
      </c>
      <c r="D36" s="2465" t="s">
        <v>6576</v>
      </c>
      <c r="E36" s="2476">
        <v>45180</v>
      </c>
      <c r="F36" s="546">
        <f t="shared" ref="F36:F38" si="25">E36+5</f>
        <v>45185</v>
      </c>
      <c r="G36" s="546">
        <f t="shared" ref="G36:G37" si="26">E36+8</f>
        <v>45188</v>
      </c>
      <c r="H36" s="546">
        <f t="shared" ref="H36:H37" si="27">E36+10</f>
        <v>45190</v>
      </c>
      <c r="I36" s="1354">
        <v>45172</v>
      </c>
      <c r="J36" s="1356">
        <f t="shared" ref="J36:J38" si="28">I36+1</f>
        <v>45173</v>
      </c>
      <c r="K36" s="230"/>
    </row>
    <row r="37" spans="1:11" s="219" customFormat="1" ht="12.75" hidden="1" customHeight="1">
      <c r="A37" s="680" t="s">
        <v>6577</v>
      </c>
      <c r="B37" s="680" t="s">
        <v>5733</v>
      </c>
      <c r="C37" s="2464" t="s">
        <v>6578</v>
      </c>
      <c r="D37" s="2465" t="s">
        <v>6579</v>
      </c>
      <c r="E37" s="2476">
        <v>45183</v>
      </c>
      <c r="F37" s="546">
        <f t="shared" si="25"/>
        <v>45188</v>
      </c>
      <c r="G37" s="546">
        <f t="shared" si="26"/>
        <v>45191</v>
      </c>
      <c r="H37" s="546">
        <f t="shared" si="27"/>
        <v>45193</v>
      </c>
      <c r="I37" s="1354">
        <v>45179</v>
      </c>
      <c r="J37" s="1356">
        <f t="shared" si="28"/>
        <v>45180</v>
      </c>
      <c r="K37" s="230"/>
    </row>
    <row r="38" spans="1:11" s="219" customFormat="1" ht="12.75" hidden="1" customHeight="1">
      <c r="A38" s="680" t="s">
        <v>6580</v>
      </c>
      <c r="B38" s="680" t="s">
        <v>5735</v>
      </c>
      <c r="C38" s="2464" t="s">
        <v>2900</v>
      </c>
      <c r="D38" s="2465" t="s">
        <v>6581</v>
      </c>
      <c r="E38" s="2476">
        <v>45186</v>
      </c>
      <c r="F38" s="546">
        <f t="shared" si="25"/>
        <v>45191</v>
      </c>
      <c r="G38" s="546">
        <v>45200</v>
      </c>
      <c r="H38" s="546">
        <v>45197</v>
      </c>
      <c r="I38" s="1354">
        <v>45186</v>
      </c>
      <c r="J38" s="1356">
        <f t="shared" si="28"/>
        <v>45187</v>
      </c>
      <c r="K38" s="230"/>
    </row>
    <row r="39" spans="1:11" s="219" customFormat="1" ht="12.75" hidden="1" customHeight="1">
      <c r="A39" s="680"/>
      <c r="B39" s="680"/>
      <c r="D39" s="225"/>
      <c r="E39" s="2821"/>
      <c r="F39" s="228"/>
      <c r="G39" s="228"/>
      <c r="H39" s="228"/>
      <c r="I39" s="1354"/>
      <c r="J39" s="1356"/>
      <c r="K39" s="230"/>
    </row>
    <row r="40" spans="1:11" s="219" customFormat="1" ht="12.75" hidden="1" customHeight="1">
      <c r="A40" s="680"/>
      <c r="B40" s="680"/>
      <c r="C40" s="325"/>
      <c r="E40" s="1960"/>
      <c r="F40" s="325"/>
      <c r="G40" s="325"/>
      <c r="H40" s="325"/>
      <c r="I40" s="1354"/>
      <c r="J40" s="1356"/>
      <c r="K40" s="230"/>
    </row>
    <row r="41" spans="1:11" s="219" customFormat="1" ht="12.75" customHeight="1">
      <c r="A41" s="680"/>
      <c r="B41" s="680"/>
      <c r="C41" s="325"/>
      <c r="E41" s="2672" t="s">
        <v>6548</v>
      </c>
      <c r="F41" s="2671"/>
      <c r="G41" s="325"/>
      <c r="H41" s="325"/>
      <c r="I41" s="1354"/>
      <c r="J41" s="1356"/>
      <c r="K41" s="230"/>
    </row>
    <row r="42" spans="1:11" s="219" customFormat="1" ht="12.75" customHeight="1">
      <c r="A42" s="680"/>
      <c r="B42" s="680"/>
      <c r="C42" s="325"/>
      <c r="E42" s="1960"/>
      <c r="F42" s="325"/>
      <c r="G42" s="325"/>
      <c r="H42" s="325"/>
      <c r="I42" s="1354"/>
      <c r="J42" s="1356"/>
      <c r="K42" s="230"/>
    </row>
    <row r="43" spans="1:11" s="219" customFormat="1" ht="12">
      <c r="A43" s="680"/>
      <c r="B43" s="680"/>
      <c r="K43" s="230"/>
    </row>
    <row r="44" spans="1:11" s="219" customFormat="1" ht="12">
      <c r="A44" s="680"/>
      <c r="B44" s="680"/>
      <c r="K44" s="230"/>
    </row>
    <row r="45" spans="1:11" s="219" customFormat="1" ht="24" hidden="1">
      <c r="A45" s="680"/>
      <c r="B45" s="680"/>
      <c r="C45" s="933" t="s">
        <v>6531</v>
      </c>
      <c r="D45" s="213"/>
      <c r="E45" s="1526" t="s">
        <v>1985</v>
      </c>
      <c r="F45" s="214" t="s">
        <v>287</v>
      </c>
      <c r="G45" s="214" t="s">
        <v>804</v>
      </c>
      <c r="H45" s="214" t="s">
        <v>853</v>
      </c>
      <c r="J45" s="1354" t="s">
        <v>6361</v>
      </c>
      <c r="K45" s="2997" t="s">
        <v>5970</v>
      </c>
    </row>
    <row r="46" spans="1:11" s="219" customFormat="1" ht="12.75" hidden="1" customHeight="1">
      <c r="A46" s="680"/>
      <c r="B46" s="680"/>
      <c r="C46" s="216"/>
      <c r="D46" s="217" t="s">
        <v>3603</v>
      </c>
      <c r="E46" s="928"/>
      <c r="F46" s="317" t="s">
        <v>5330</v>
      </c>
      <c r="G46" s="317" t="s">
        <v>5396</v>
      </c>
      <c r="H46" s="317" t="s">
        <v>3124</v>
      </c>
      <c r="J46" s="1354"/>
      <c r="K46" s="1356"/>
    </row>
    <row r="47" spans="1:11" s="219" customFormat="1" ht="12.75" hidden="1" customHeight="1">
      <c r="A47" s="680" t="s">
        <v>6582</v>
      </c>
      <c r="B47" s="680" t="s">
        <v>5738</v>
      </c>
      <c r="C47" s="2464" t="s">
        <v>4309</v>
      </c>
      <c r="D47" s="2465" t="s">
        <v>6583</v>
      </c>
      <c r="E47" s="2476">
        <v>45193</v>
      </c>
      <c r="F47" s="546">
        <f>E47+6</f>
        <v>45199</v>
      </c>
      <c r="G47" s="546">
        <f>E47+11</f>
        <v>45204</v>
      </c>
      <c r="H47" s="546">
        <f>E47+15</f>
        <v>45208</v>
      </c>
      <c r="J47" s="1354">
        <v>45193</v>
      </c>
      <c r="K47" s="1356">
        <f>J47+1</f>
        <v>45194</v>
      </c>
    </row>
    <row r="48" spans="1:11" s="219" customFormat="1" ht="12.75" hidden="1" customHeight="1">
      <c r="A48" s="680" t="s">
        <v>6584</v>
      </c>
      <c r="B48" s="680" t="s">
        <v>5618</v>
      </c>
      <c r="C48" s="2655" t="s">
        <v>3225</v>
      </c>
      <c r="D48" s="2465" t="s">
        <v>6585</v>
      </c>
      <c r="E48" s="2476">
        <v>45200</v>
      </c>
      <c r="F48" s="546">
        <f>E48+6</f>
        <v>45206</v>
      </c>
      <c r="G48" s="546">
        <f>E48+11</f>
        <v>45211</v>
      </c>
      <c r="H48" s="546">
        <f>E48+15</f>
        <v>45215</v>
      </c>
      <c r="J48" s="1354">
        <v>45200</v>
      </c>
      <c r="K48" s="1356">
        <f t="shared" ref="K48" si="29">J48+1</f>
        <v>45201</v>
      </c>
    </row>
    <row r="49" spans="1:11" s="219" customFormat="1" ht="12.75" hidden="1" customHeight="1">
      <c r="A49" s="680" t="s">
        <v>6586</v>
      </c>
      <c r="B49" s="680" t="s">
        <v>5620</v>
      </c>
      <c r="C49" s="897" t="s">
        <v>3142</v>
      </c>
      <c r="D49" s="2903" t="s">
        <v>6587</v>
      </c>
      <c r="E49" s="2904">
        <v>45212</v>
      </c>
      <c r="F49" s="546">
        <f>E49+6</f>
        <v>45218</v>
      </c>
      <c r="G49" s="546">
        <f>E49+11</f>
        <v>45223</v>
      </c>
      <c r="H49" s="546">
        <f>E49+15</f>
        <v>45227</v>
      </c>
      <c r="J49" s="1354">
        <v>45207</v>
      </c>
      <c r="K49" s="1356">
        <f t="shared" ref="K49" si="30">J49+1</f>
        <v>45208</v>
      </c>
    </row>
    <row r="50" spans="1:11" s="219" customFormat="1" ht="12.75" hidden="1" customHeight="1">
      <c r="A50" s="680" t="s">
        <v>6588</v>
      </c>
      <c r="B50" s="680" t="s">
        <v>5623</v>
      </c>
      <c r="C50" s="2905" t="s">
        <v>2151</v>
      </c>
      <c r="D50" s="2903" t="s">
        <v>6589</v>
      </c>
      <c r="E50" s="2906">
        <v>45214</v>
      </c>
      <c r="F50" s="2836" t="s">
        <v>6424</v>
      </c>
      <c r="G50" s="2836" t="s">
        <v>6424</v>
      </c>
      <c r="H50" s="2836" t="s">
        <v>6424</v>
      </c>
      <c r="J50" s="1354">
        <v>45214</v>
      </c>
      <c r="K50" s="1356">
        <f t="shared" ref="K50:K52" si="31">J50+1</f>
        <v>45215</v>
      </c>
    </row>
    <row r="51" spans="1:11" s="219" customFormat="1" ht="12.75" hidden="1" customHeight="1">
      <c r="A51" s="680" t="s">
        <v>6590</v>
      </c>
      <c r="B51" s="680" t="s">
        <v>5626</v>
      </c>
      <c r="C51" s="897" t="s">
        <v>6578</v>
      </c>
      <c r="D51" s="2903" t="s">
        <v>6591</v>
      </c>
      <c r="E51" s="2908">
        <v>45231</v>
      </c>
      <c r="F51" s="546">
        <f>E51+7</f>
        <v>45238</v>
      </c>
      <c r="G51" s="542"/>
      <c r="H51" s="542"/>
      <c r="J51" s="1354">
        <v>45221</v>
      </c>
      <c r="K51" s="1356">
        <f t="shared" si="31"/>
        <v>45222</v>
      </c>
    </row>
    <row r="52" spans="1:11" s="219" customFormat="1" ht="12.75" hidden="1" customHeight="1">
      <c r="A52" s="680" t="s">
        <v>6592</v>
      </c>
      <c r="B52" s="680" t="s">
        <v>5628</v>
      </c>
      <c r="C52" s="897" t="s">
        <v>4308</v>
      </c>
      <c r="D52" s="2903" t="s">
        <v>6593</v>
      </c>
      <c r="E52" s="2904">
        <v>45229</v>
      </c>
      <c r="F52" s="542"/>
      <c r="G52" s="546">
        <f>E52+11</f>
        <v>45240</v>
      </c>
      <c r="H52" s="546">
        <f>E52+15</f>
        <v>45244</v>
      </c>
      <c r="J52" s="1354">
        <v>45228</v>
      </c>
      <c r="K52" s="1356">
        <f t="shared" si="31"/>
        <v>45229</v>
      </c>
    </row>
    <row r="53" spans="1:11" s="219" customFormat="1" ht="24" hidden="1">
      <c r="A53" s="680" t="s">
        <v>6594</v>
      </c>
      <c r="B53" s="680" t="s">
        <v>5631</v>
      </c>
      <c r="C53" s="2902" t="s">
        <v>6595</v>
      </c>
      <c r="D53" s="2903" t="s">
        <v>6596</v>
      </c>
      <c r="E53" s="2904">
        <v>45239</v>
      </c>
      <c r="F53" s="2901" t="s">
        <v>6597</v>
      </c>
      <c r="G53" s="546">
        <f>E53+8</f>
        <v>45247</v>
      </c>
      <c r="H53" s="2901" t="s">
        <v>6598</v>
      </c>
      <c r="J53" s="1354">
        <v>45235</v>
      </c>
      <c r="K53" s="1356">
        <f t="shared" ref="K53:K55" si="32">J53+1</f>
        <v>45236</v>
      </c>
    </row>
    <row r="54" spans="1:11" s="219" customFormat="1" ht="29.25" hidden="1" customHeight="1">
      <c r="A54" s="680" t="s">
        <v>6599</v>
      </c>
      <c r="B54" s="680" t="s">
        <v>5634</v>
      </c>
      <c r="C54" s="2911" t="s">
        <v>6600</v>
      </c>
      <c r="D54" s="2903" t="s">
        <v>6601</v>
      </c>
      <c r="E54" s="2904">
        <v>45245</v>
      </c>
      <c r="F54" s="2901" t="s">
        <v>6602</v>
      </c>
      <c r="G54" s="546">
        <f t="shared" ref="G54:G59" si="33">E54+11</f>
        <v>45256</v>
      </c>
      <c r="H54" s="2910">
        <f t="shared" ref="H54:H59" si="34">E54+15</f>
        <v>45260</v>
      </c>
      <c r="J54" s="1354">
        <v>45242</v>
      </c>
      <c r="K54" s="1356">
        <f t="shared" si="32"/>
        <v>45243</v>
      </c>
    </row>
    <row r="55" spans="1:11" s="219" customFormat="1" ht="24" hidden="1">
      <c r="A55" s="680" t="s">
        <v>6603</v>
      </c>
      <c r="B55" s="680" t="s">
        <v>5637</v>
      </c>
      <c r="C55" s="897" t="s">
        <v>6604</v>
      </c>
      <c r="D55" s="2903" t="s">
        <v>6605</v>
      </c>
      <c r="E55" s="2904">
        <v>45255</v>
      </c>
      <c r="F55" s="2909">
        <f t="shared" ref="F55:F58" si="35">E55+6</f>
        <v>45261</v>
      </c>
      <c r="G55" s="2901" t="s">
        <v>6606</v>
      </c>
      <c r="H55" s="546">
        <f t="shared" si="34"/>
        <v>45270</v>
      </c>
      <c r="J55" s="1354">
        <v>45249</v>
      </c>
      <c r="K55" s="1356">
        <f t="shared" si="32"/>
        <v>45250</v>
      </c>
    </row>
    <row r="56" spans="1:11" s="219" customFormat="1" ht="12.75" hidden="1" customHeight="1">
      <c r="A56" s="680" t="s">
        <v>6607</v>
      </c>
      <c r="B56" s="680" t="s">
        <v>5639</v>
      </c>
      <c r="C56" s="897" t="s">
        <v>6608</v>
      </c>
      <c r="D56" s="2903" t="s">
        <v>6609</v>
      </c>
      <c r="E56" s="2904">
        <v>45262</v>
      </c>
      <c r="F56" s="542"/>
      <c r="G56" s="546">
        <f t="shared" si="33"/>
        <v>45273</v>
      </c>
      <c r="H56" s="546">
        <f t="shared" si="34"/>
        <v>45277</v>
      </c>
      <c r="J56" s="1354">
        <v>45256</v>
      </c>
      <c r="K56" s="1356">
        <f t="shared" ref="K56:K58" si="36">J56+1</f>
        <v>45257</v>
      </c>
    </row>
    <row r="57" spans="1:11" s="219" customFormat="1" ht="24" hidden="1">
      <c r="A57" s="680"/>
      <c r="B57" s="680" t="s">
        <v>5641</v>
      </c>
      <c r="C57" s="897" t="s">
        <v>6610</v>
      </c>
      <c r="D57" s="2903" t="s">
        <v>6611</v>
      </c>
      <c r="E57" s="2904">
        <v>45265</v>
      </c>
      <c r="F57" s="546">
        <f t="shared" si="35"/>
        <v>45271</v>
      </c>
      <c r="G57" s="2901" t="s">
        <v>6612</v>
      </c>
      <c r="H57" s="2901" t="s">
        <v>6612</v>
      </c>
      <c r="J57" s="1354">
        <v>45263</v>
      </c>
      <c r="K57" s="1356">
        <f t="shared" si="36"/>
        <v>45264</v>
      </c>
    </row>
    <row r="58" spans="1:11" s="219" customFormat="1" ht="12.75" hidden="1" customHeight="1">
      <c r="A58" s="680"/>
      <c r="B58" s="680" t="s">
        <v>5643</v>
      </c>
      <c r="C58" s="2933" t="s">
        <v>6613</v>
      </c>
      <c r="D58" s="2903" t="s">
        <v>6614</v>
      </c>
      <c r="E58" s="2904">
        <v>45272</v>
      </c>
      <c r="F58" s="546">
        <f t="shared" si="35"/>
        <v>45278</v>
      </c>
      <c r="G58" s="2901" t="s">
        <v>6615</v>
      </c>
      <c r="H58" s="546">
        <f t="shared" si="34"/>
        <v>45287</v>
      </c>
      <c r="J58" s="1354">
        <v>45270</v>
      </c>
      <c r="K58" s="1356">
        <f t="shared" si="36"/>
        <v>45271</v>
      </c>
    </row>
    <row r="59" spans="1:11" s="219" customFormat="1" ht="12.75" hidden="1" customHeight="1">
      <c r="A59" s="680" t="s">
        <v>6616</v>
      </c>
      <c r="B59" s="680" t="s">
        <v>5645</v>
      </c>
      <c r="C59" s="897" t="s">
        <v>2435</v>
      </c>
      <c r="D59" s="2903" t="s">
        <v>6617</v>
      </c>
      <c r="E59" s="2904">
        <v>45283</v>
      </c>
      <c r="F59" s="2901" t="s">
        <v>6618</v>
      </c>
      <c r="G59" s="546">
        <f t="shared" si="33"/>
        <v>45294</v>
      </c>
      <c r="H59" s="546">
        <f t="shared" si="34"/>
        <v>45298</v>
      </c>
      <c r="J59" s="1354">
        <v>45277</v>
      </c>
      <c r="K59" s="1356">
        <f>J59+1</f>
        <v>45278</v>
      </c>
    </row>
    <row r="60" spans="1:11" s="219" customFormat="1" ht="12.75" hidden="1" customHeight="1">
      <c r="A60" s="680" t="s">
        <v>6619</v>
      </c>
      <c r="B60" s="680" t="s">
        <v>5647</v>
      </c>
      <c r="C60" s="1120" t="s">
        <v>2151</v>
      </c>
      <c r="D60" s="2903" t="s">
        <v>6620</v>
      </c>
      <c r="E60" s="2906">
        <v>45284</v>
      </c>
      <c r="F60" s="2901" t="s">
        <v>6621</v>
      </c>
      <c r="G60" s="2901" t="s">
        <v>6622</v>
      </c>
      <c r="H60" s="2901" t="s">
        <v>6622</v>
      </c>
      <c r="J60" s="1354">
        <v>45284</v>
      </c>
      <c r="K60" s="1356">
        <f>J60+1</f>
        <v>45285</v>
      </c>
    </row>
    <row r="61" spans="1:11" s="219" customFormat="1" ht="12.75" hidden="1" customHeight="1">
      <c r="A61" s="680" t="s">
        <v>6623</v>
      </c>
      <c r="B61" s="680" t="s">
        <v>5649</v>
      </c>
      <c r="C61" s="897" t="s">
        <v>6578</v>
      </c>
      <c r="D61" s="2903" t="s">
        <v>6622</v>
      </c>
      <c r="E61" s="2904">
        <v>45299</v>
      </c>
      <c r="F61" s="546">
        <f t="shared" ref="F61" si="37">E61+6</f>
        <v>45305</v>
      </c>
      <c r="G61" s="546">
        <f t="shared" ref="G61" si="38">E61+11</f>
        <v>45310</v>
      </c>
      <c r="H61" s="546">
        <f t="shared" ref="H61" si="39">E61+15</f>
        <v>45314</v>
      </c>
      <c r="J61" s="1354">
        <v>45291</v>
      </c>
      <c r="K61" s="1356">
        <f>J61+1</f>
        <v>45292</v>
      </c>
    </row>
    <row r="62" spans="1:11" s="219" customFormat="1" ht="12.75" hidden="1" customHeight="1">
      <c r="A62" s="680"/>
      <c r="B62" s="680"/>
      <c r="C62" s="325"/>
      <c r="E62" s="1960"/>
      <c r="F62" s="325"/>
      <c r="G62" s="325"/>
      <c r="H62" s="325"/>
      <c r="I62" s="1354"/>
      <c r="J62" s="1356"/>
      <c r="K62" s="230"/>
    </row>
    <row r="63" spans="1:11" s="219" customFormat="1" ht="24">
      <c r="A63" s="680"/>
      <c r="B63" s="680"/>
      <c r="C63" s="933" t="s">
        <v>6531</v>
      </c>
      <c r="D63" s="213"/>
      <c r="E63" s="3108" t="s">
        <v>1985</v>
      </c>
      <c r="F63" s="214" t="s">
        <v>287</v>
      </c>
      <c r="G63" s="214" t="s">
        <v>804</v>
      </c>
      <c r="H63" s="1513" t="s">
        <v>6624</v>
      </c>
      <c r="I63" s="214" t="s">
        <v>853</v>
      </c>
      <c r="J63" s="1354" t="s">
        <v>2000</v>
      </c>
      <c r="K63" s="3726" t="s">
        <v>5970</v>
      </c>
    </row>
    <row r="64" spans="1:11" s="219" customFormat="1" ht="12.75" customHeight="1">
      <c r="A64" s="680"/>
      <c r="B64" s="680"/>
      <c r="C64" s="216"/>
      <c r="D64" s="217" t="s">
        <v>3603</v>
      </c>
      <c r="E64" s="928"/>
      <c r="F64" s="317" t="s">
        <v>5330</v>
      </c>
      <c r="G64" s="317" t="s">
        <v>5396</v>
      </c>
      <c r="H64" s="317" t="s">
        <v>3138</v>
      </c>
      <c r="I64" s="317" t="s">
        <v>3124</v>
      </c>
      <c r="J64" s="1354"/>
      <c r="K64" s="1356"/>
    </row>
    <row r="65" spans="1:11" s="219" customFormat="1" ht="12.75" hidden="1" customHeight="1">
      <c r="A65" s="680" t="s">
        <v>6625</v>
      </c>
      <c r="B65" s="680" t="s">
        <v>5651</v>
      </c>
      <c r="C65" s="897" t="s">
        <v>2551</v>
      </c>
      <c r="D65" s="2903" t="s">
        <v>6626</v>
      </c>
      <c r="E65" s="2904">
        <v>45308</v>
      </c>
      <c r="F65" s="546">
        <f t="shared" ref="F65:F75" si="40">E65+6</f>
        <v>45314</v>
      </c>
      <c r="G65" s="546">
        <f t="shared" ref="G65:G75" si="41">E65+11</f>
        <v>45319</v>
      </c>
      <c r="H65" s="546">
        <f t="shared" ref="H65:H75" si="42">E65+13</f>
        <v>45321</v>
      </c>
      <c r="I65" s="546">
        <f t="shared" ref="I65:I75" si="43">E65+15</f>
        <v>45323</v>
      </c>
      <c r="J65" s="1354">
        <v>45298</v>
      </c>
      <c r="K65" s="1356">
        <f>J65+1</f>
        <v>45299</v>
      </c>
    </row>
    <row r="66" spans="1:11" s="219" customFormat="1" ht="12.75" hidden="1" customHeight="1">
      <c r="A66" s="680" t="s">
        <v>6627</v>
      </c>
      <c r="B66" s="680" t="s">
        <v>5653</v>
      </c>
      <c r="C66" s="897" t="s">
        <v>3196</v>
      </c>
      <c r="D66" s="2903" t="s">
        <v>6628</v>
      </c>
      <c r="E66" s="2904">
        <v>45314</v>
      </c>
      <c r="F66" s="2836" t="s">
        <v>6629</v>
      </c>
      <c r="G66" s="546">
        <f t="shared" si="41"/>
        <v>45325</v>
      </c>
      <c r="H66" s="546">
        <f t="shared" si="42"/>
        <v>45327</v>
      </c>
      <c r="I66" s="546">
        <f t="shared" si="43"/>
        <v>45329</v>
      </c>
      <c r="J66" s="1354">
        <v>45305</v>
      </c>
      <c r="K66" s="1356">
        <f>J66+1</f>
        <v>45306</v>
      </c>
    </row>
    <row r="67" spans="1:11" s="219" customFormat="1" ht="12.75" hidden="1" customHeight="1">
      <c r="A67" s="680" t="s">
        <v>6630</v>
      </c>
      <c r="B67" s="680" t="s">
        <v>5655</v>
      </c>
      <c r="C67" s="897" t="s">
        <v>6631</v>
      </c>
      <c r="D67" s="2903" t="s">
        <v>6632</v>
      </c>
      <c r="E67" s="2904">
        <v>45317</v>
      </c>
      <c r="F67" s="546">
        <f t="shared" si="40"/>
        <v>45323</v>
      </c>
      <c r="G67" s="546">
        <f t="shared" si="41"/>
        <v>45328</v>
      </c>
      <c r="H67" s="546">
        <f t="shared" si="42"/>
        <v>45330</v>
      </c>
      <c r="I67" s="546">
        <f t="shared" si="43"/>
        <v>45332</v>
      </c>
      <c r="J67" s="1354">
        <v>45312</v>
      </c>
      <c r="K67" s="1356">
        <f t="shared" ref="K67:K69" si="44">J67+1</f>
        <v>45313</v>
      </c>
    </row>
    <row r="68" spans="1:11" s="219" customFormat="1" ht="12.75" hidden="1" customHeight="1">
      <c r="A68" s="680" t="s">
        <v>6633</v>
      </c>
      <c r="B68" s="680" t="s">
        <v>5657</v>
      </c>
      <c r="C68" s="897" t="s">
        <v>6498</v>
      </c>
      <c r="D68" s="2903" t="s">
        <v>6634</v>
      </c>
      <c r="E68" s="2904">
        <v>45326</v>
      </c>
      <c r="F68" s="546">
        <f t="shared" si="40"/>
        <v>45332</v>
      </c>
      <c r="G68" s="546">
        <f t="shared" si="41"/>
        <v>45337</v>
      </c>
      <c r="H68" s="546">
        <f t="shared" si="42"/>
        <v>45339</v>
      </c>
      <c r="I68" s="546">
        <f t="shared" si="43"/>
        <v>45341</v>
      </c>
      <c r="J68" s="1354">
        <v>45319</v>
      </c>
      <c r="K68" s="1356">
        <f t="shared" ref="K68" si="45">J68+1</f>
        <v>45320</v>
      </c>
    </row>
    <row r="69" spans="1:11" s="219" customFormat="1" ht="12.75" hidden="1" customHeight="1">
      <c r="A69" s="680" t="s">
        <v>6635</v>
      </c>
      <c r="B69" s="680" t="s">
        <v>5659</v>
      </c>
      <c r="C69" s="1120" t="s">
        <v>6636</v>
      </c>
      <c r="D69" s="2903" t="s">
        <v>6637</v>
      </c>
      <c r="E69" s="2906">
        <v>45326</v>
      </c>
      <c r="F69" s="542"/>
      <c r="G69" s="542"/>
      <c r="H69" s="542"/>
      <c r="I69" s="542"/>
      <c r="J69" s="1354">
        <v>45326</v>
      </c>
      <c r="K69" s="1356">
        <f t="shared" si="44"/>
        <v>45327</v>
      </c>
    </row>
    <row r="70" spans="1:11" s="219" customFormat="1" ht="12.75" hidden="1" customHeight="1">
      <c r="A70" s="680" t="s">
        <v>6638</v>
      </c>
      <c r="B70" s="680" t="s">
        <v>5661</v>
      </c>
      <c r="C70" s="897" t="s">
        <v>4308</v>
      </c>
      <c r="D70" s="2903" t="s">
        <v>6639</v>
      </c>
      <c r="E70" s="2904">
        <v>45333</v>
      </c>
      <c r="F70" s="542">
        <f t="shared" si="40"/>
        <v>45339</v>
      </c>
      <c r="G70" s="546">
        <f t="shared" si="41"/>
        <v>45344</v>
      </c>
      <c r="H70" s="1146" t="s">
        <v>6640</v>
      </c>
      <c r="I70" s="546">
        <f t="shared" si="43"/>
        <v>45348</v>
      </c>
      <c r="J70" s="1354">
        <v>45333</v>
      </c>
      <c r="K70" s="1356">
        <f t="shared" ref="K70:K75" si="46">J70+1</f>
        <v>45334</v>
      </c>
    </row>
    <row r="71" spans="1:11" s="219" customFormat="1" ht="12.75" hidden="1" customHeight="1">
      <c r="A71" s="680" t="s">
        <v>6575</v>
      </c>
      <c r="B71" s="680" t="s">
        <v>5663</v>
      </c>
      <c r="C71" s="1120" t="s">
        <v>2151</v>
      </c>
      <c r="D71" s="2903" t="s">
        <v>6641</v>
      </c>
      <c r="E71" s="2906">
        <v>45340</v>
      </c>
      <c r="F71" s="3228"/>
      <c r="G71" s="3228" t="s">
        <v>6642</v>
      </c>
      <c r="H71" s="3229"/>
      <c r="I71" s="3230"/>
      <c r="J71" s="1354">
        <v>45340</v>
      </c>
      <c r="K71" s="1356">
        <f t="shared" si="46"/>
        <v>45341</v>
      </c>
    </row>
    <row r="72" spans="1:11" s="219" customFormat="1" ht="12.75" hidden="1" customHeight="1">
      <c r="A72" s="680" t="s">
        <v>6643</v>
      </c>
      <c r="B72" s="680" t="s">
        <v>5666</v>
      </c>
      <c r="C72" s="1120" t="s">
        <v>2151</v>
      </c>
      <c r="D72" s="2903" t="s">
        <v>6644</v>
      </c>
      <c r="E72" s="2906">
        <v>45347</v>
      </c>
      <c r="F72" s="3228"/>
      <c r="G72" s="3228" t="s">
        <v>6645</v>
      </c>
      <c r="H72" s="3229"/>
      <c r="I72" s="3230"/>
      <c r="J72" s="1354">
        <v>45347</v>
      </c>
      <c r="K72" s="1356">
        <f t="shared" si="46"/>
        <v>45348</v>
      </c>
    </row>
    <row r="73" spans="1:11" s="219" customFormat="1" ht="12.75" hidden="1" customHeight="1">
      <c r="A73" s="680" t="s">
        <v>6646</v>
      </c>
      <c r="B73" s="680" t="s">
        <v>5668</v>
      </c>
      <c r="C73" s="1120" t="s">
        <v>2151</v>
      </c>
      <c r="D73" s="2903" t="s">
        <v>6647</v>
      </c>
      <c r="E73" s="2906">
        <v>45354</v>
      </c>
      <c r="F73" s="3228"/>
      <c r="G73" s="3228" t="s">
        <v>6648</v>
      </c>
      <c r="H73" s="3229"/>
      <c r="I73" s="3230"/>
      <c r="J73" s="1354">
        <v>45354</v>
      </c>
      <c r="K73" s="1356">
        <f t="shared" si="46"/>
        <v>45355</v>
      </c>
    </row>
    <row r="74" spans="1:11" s="219" customFormat="1" ht="12.75" hidden="1" customHeight="1">
      <c r="A74" s="680" t="s">
        <v>6649</v>
      </c>
      <c r="B74" s="680" t="s">
        <v>5670</v>
      </c>
      <c r="C74" s="897" t="s">
        <v>3164</v>
      </c>
      <c r="D74" s="2903" t="s">
        <v>6650</v>
      </c>
      <c r="E74" s="2904">
        <v>45370</v>
      </c>
      <c r="F74" s="546">
        <f t="shared" si="40"/>
        <v>45376</v>
      </c>
      <c r="G74" s="546">
        <f t="shared" si="41"/>
        <v>45381</v>
      </c>
      <c r="H74" s="546">
        <f t="shared" si="42"/>
        <v>45383</v>
      </c>
      <c r="I74" s="546">
        <f t="shared" si="43"/>
        <v>45385</v>
      </c>
      <c r="J74" s="1354">
        <v>45361</v>
      </c>
      <c r="K74" s="1356">
        <f t="shared" si="46"/>
        <v>45362</v>
      </c>
    </row>
    <row r="75" spans="1:11" s="219" customFormat="1" ht="12.75" hidden="1" customHeight="1">
      <c r="A75" s="680"/>
      <c r="B75" s="680" t="s">
        <v>5672</v>
      </c>
      <c r="C75" s="897" t="s">
        <v>4129</v>
      </c>
      <c r="D75" s="2903" t="s">
        <v>6651</v>
      </c>
      <c r="E75" s="2904">
        <v>45373</v>
      </c>
      <c r="F75" s="546">
        <f t="shared" si="40"/>
        <v>45379</v>
      </c>
      <c r="G75" s="546">
        <f t="shared" si="41"/>
        <v>45384</v>
      </c>
      <c r="H75" s="546">
        <f t="shared" si="42"/>
        <v>45386</v>
      </c>
      <c r="I75" s="546">
        <f t="shared" si="43"/>
        <v>45388</v>
      </c>
      <c r="J75" s="1354">
        <v>45368</v>
      </c>
      <c r="K75" s="1356">
        <f t="shared" si="46"/>
        <v>45369</v>
      </c>
    </row>
    <row r="76" spans="1:11" s="219" customFormat="1" ht="12.75" hidden="1" customHeight="1">
      <c r="A76" s="680" t="s">
        <v>6652</v>
      </c>
      <c r="B76" s="680" t="s">
        <v>5674</v>
      </c>
      <c r="C76" s="2911" t="s">
        <v>2900</v>
      </c>
      <c r="D76" s="2903" t="s">
        <v>6653</v>
      </c>
      <c r="E76" s="2904">
        <v>45381</v>
      </c>
      <c r="F76" s="3288" t="s">
        <v>2159</v>
      </c>
      <c r="G76" s="546">
        <f>E76+11</f>
        <v>45392</v>
      </c>
      <c r="H76" s="546">
        <f>E76+13</f>
        <v>45394</v>
      </c>
      <c r="I76" s="546">
        <f>E76+15</f>
        <v>45396</v>
      </c>
      <c r="J76" s="1354">
        <v>45375</v>
      </c>
      <c r="K76" s="1356">
        <f>J76+1</f>
        <v>45376</v>
      </c>
    </row>
    <row r="77" spans="1:11" s="219" customFormat="1" ht="12.75" hidden="1" customHeight="1">
      <c r="A77" s="680" t="s">
        <v>6654</v>
      </c>
      <c r="B77" s="680" t="s">
        <v>5676</v>
      </c>
      <c r="C77" s="3250" t="s">
        <v>6655</v>
      </c>
      <c r="D77" s="2903" t="s">
        <v>6656</v>
      </c>
      <c r="E77" s="2904">
        <v>45387</v>
      </c>
      <c r="F77" s="3288" t="s">
        <v>2159</v>
      </c>
      <c r="G77" s="546">
        <f>E77+11</f>
        <v>45398</v>
      </c>
      <c r="H77" s="546">
        <f>E77+13</f>
        <v>45400</v>
      </c>
      <c r="I77" s="546">
        <f>E77+15</f>
        <v>45402</v>
      </c>
      <c r="J77" s="1354">
        <v>45382</v>
      </c>
      <c r="K77" s="1356">
        <f>J77+1</f>
        <v>45383</v>
      </c>
    </row>
    <row r="78" spans="1:11" s="219" customFormat="1" ht="12.75" hidden="1" customHeight="1">
      <c r="A78" s="680" t="s">
        <v>6657</v>
      </c>
      <c r="B78" s="680" t="s">
        <v>5678</v>
      </c>
      <c r="C78" s="897" t="s">
        <v>2463</v>
      </c>
      <c r="D78" s="2903" t="s">
        <v>6658</v>
      </c>
      <c r="E78" s="2904">
        <v>45393</v>
      </c>
      <c r="F78" s="3288" t="s">
        <v>2159</v>
      </c>
      <c r="G78" s="546">
        <f>E78+11</f>
        <v>45404</v>
      </c>
      <c r="H78" s="546">
        <f>E78+13</f>
        <v>45406</v>
      </c>
      <c r="I78" s="546">
        <f>E78+15</f>
        <v>45408</v>
      </c>
      <c r="J78" s="1354">
        <v>45389</v>
      </c>
      <c r="K78" s="1356">
        <f>J78+1</f>
        <v>45390</v>
      </c>
    </row>
    <row r="79" spans="1:11" s="219" customFormat="1" ht="12.75" hidden="1" customHeight="1">
      <c r="A79" s="680" t="s">
        <v>6659</v>
      </c>
      <c r="B79" s="680" t="s">
        <v>5680</v>
      </c>
      <c r="C79" s="897" t="s">
        <v>2435</v>
      </c>
      <c r="D79" s="2903" t="s">
        <v>6660</v>
      </c>
      <c r="E79" s="2904">
        <v>45403</v>
      </c>
      <c r="F79" s="546">
        <f>E79+6</f>
        <v>45409</v>
      </c>
      <c r="G79" s="546">
        <f>E79+11</f>
        <v>45414</v>
      </c>
      <c r="H79" s="546">
        <f>E79+13</f>
        <v>45416</v>
      </c>
      <c r="I79" s="546">
        <f>E79+15</f>
        <v>45418</v>
      </c>
      <c r="J79" s="1354">
        <v>45396</v>
      </c>
      <c r="K79" s="1356">
        <f>J79+1</f>
        <v>45397</v>
      </c>
    </row>
    <row r="80" spans="1:11" s="219" customFormat="1" ht="12.75" hidden="1" customHeight="1">
      <c r="A80" s="680" t="s">
        <v>6661</v>
      </c>
      <c r="B80" s="680" t="s">
        <v>5683</v>
      </c>
      <c r="C80" s="897" t="s">
        <v>3765</v>
      </c>
      <c r="D80" s="2903" t="s">
        <v>6662</v>
      </c>
      <c r="E80" s="2904">
        <v>45414</v>
      </c>
      <c r="F80" s="546">
        <f t="shared" ref="F80:F83" si="47">E80+6</f>
        <v>45420</v>
      </c>
      <c r="G80" s="546">
        <f t="shared" ref="G80:G82" si="48">E80+11</f>
        <v>45425</v>
      </c>
      <c r="H80" s="546">
        <f t="shared" ref="H80:H82" si="49">E80+13</f>
        <v>45427</v>
      </c>
      <c r="I80" s="546">
        <f t="shared" ref="I80:I82" si="50">E80+15</f>
        <v>45429</v>
      </c>
      <c r="J80" s="1354">
        <v>45403</v>
      </c>
      <c r="K80" s="1356">
        <f t="shared" ref="K80:K83" si="51">J80+1</f>
        <v>45404</v>
      </c>
    </row>
    <row r="81" spans="1:13" s="219" customFormat="1" ht="12.75" hidden="1" customHeight="1">
      <c r="A81" s="680" t="s">
        <v>6663</v>
      </c>
      <c r="B81" s="680" t="s">
        <v>5685</v>
      </c>
      <c r="C81" s="897" t="s">
        <v>6664</v>
      </c>
      <c r="D81" s="2903" t="s">
        <v>6665</v>
      </c>
      <c r="E81" s="2904">
        <v>45424</v>
      </c>
      <c r="F81" s="546">
        <f t="shared" si="47"/>
        <v>45430</v>
      </c>
      <c r="G81" s="546">
        <f t="shared" si="48"/>
        <v>45435</v>
      </c>
      <c r="H81" s="542"/>
      <c r="I81" s="546">
        <f t="shared" si="50"/>
        <v>45439</v>
      </c>
      <c r="J81" s="1354">
        <v>45410</v>
      </c>
      <c r="K81" s="1356">
        <f t="shared" si="51"/>
        <v>45411</v>
      </c>
      <c r="L81" s="230"/>
      <c r="M81" s="1343"/>
    </row>
    <row r="82" spans="1:13" s="219" customFormat="1" ht="12.75" hidden="1" customHeight="1">
      <c r="A82" s="680" t="s">
        <v>6666</v>
      </c>
      <c r="B82" s="680" t="s">
        <v>5688</v>
      </c>
      <c r="C82" s="897" t="s">
        <v>6667</v>
      </c>
      <c r="D82" s="2903" t="s">
        <v>6668</v>
      </c>
      <c r="E82" s="2904">
        <v>45430</v>
      </c>
      <c r="F82" s="546">
        <f t="shared" si="47"/>
        <v>45436</v>
      </c>
      <c r="G82" s="546">
        <f t="shared" si="48"/>
        <v>45441</v>
      </c>
      <c r="H82" s="546">
        <f t="shared" si="49"/>
        <v>45443</v>
      </c>
      <c r="I82" s="546">
        <f t="shared" si="50"/>
        <v>45445</v>
      </c>
      <c r="J82" s="1354">
        <v>45417</v>
      </c>
      <c r="K82" s="1356">
        <f t="shared" si="51"/>
        <v>45418</v>
      </c>
      <c r="L82" s="230"/>
      <c r="M82" s="1343"/>
    </row>
    <row r="83" spans="1:13" s="219" customFormat="1" ht="12.75" hidden="1" customHeight="1">
      <c r="A83" s="680" t="s">
        <v>6669</v>
      </c>
      <c r="B83" s="680" t="s">
        <v>5690</v>
      </c>
      <c r="C83" s="897" t="s">
        <v>3196</v>
      </c>
      <c r="D83" s="2903" t="s">
        <v>6670</v>
      </c>
      <c r="E83" s="2904">
        <v>45434</v>
      </c>
      <c r="F83" s="546">
        <f t="shared" si="47"/>
        <v>45440</v>
      </c>
      <c r="G83" s="546">
        <f t="shared" ref="G83" si="52">E83+11</f>
        <v>45445</v>
      </c>
      <c r="H83" s="546">
        <f t="shared" ref="H83" si="53">E83+13</f>
        <v>45447</v>
      </c>
      <c r="I83" s="546">
        <f t="shared" ref="I83" si="54">E83+15</f>
        <v>45449</v>
      </c>
      <c r="J83" s="1354">
        <v>45424</v>
      </c>
      <c r="K83" s="1356">
        <f t="shared" si="51"/>
        <v>45425</v>
      </c>
      <c r="L83" s="230"/>
      <c r="M83" s="1343"/>
    </row>
    <row r="84" spans="1:13" s="219" customFormat="1" ht="12.75" hidden="1" customHeight="1">
      <c r="A84" s="680" t="s">
        <v>6671</v>
      </c>
      <c r="B84" s="680" t="s">
        <v>5692</v>
      </c>
      <c r="C84" s="1120" t="s">
        <v>2151</v>
      </c>
      <c r="D84" s="2903" t="s">
        <v>6672</v>
      </c>
      <c r="E84" s="2906">
        <v>45431</v>
      </c>
      <c r="F84" s="542"/>
      <c r="G84" s="542"/>
      <c r="H84" s="542"/>
      <c r="I84" s="542"/>
      <c r="J84" s="1354">
        <v>45431</v>
      </c>
      <c r="K84" s="1356">
        <f t="shared" ref="K84" si="55">J84+1</f>
        <v>45432</v>
      </c>
      <c r="L84" s="230"/>
      <c r="M84" s="1343"/>
    </row>
    <row r="85" spans="1:13" s="219" customFormat="1" ht="12.75" hidden="1" customHeight="1">
      <c r="A85" s="680" t="s">
        <v>6673</v>
      </c>
      <c r="B85" s="680" t="s">
        <v>5695</v>
      </c>
      <c r="C85" s="897" t="s">
        <v>3337</v>
      </c>
      <c r="D85" s="2903" t="s">
        <v>6674</v>
      </c>
      <c r="E85" s="2904">
        <v>45449</v>
      </c>
      <c r="F85" s="546">
        <f t="shared" ref="F85" si="56">E85+6</f>
        <v>45455</v>
      </c>
      <c r="G85" s="546">
        <f t="shared" ref="G85" si="57">E85+11</f>
        <v>45460</v>
      </c>
      <c r="H85" s="3598"/>
      <c r="I85" s="546">
        <f t="shared" ref="I85" si="58">E85+15</f>
        <v>45464</v>
      </c>
      <c r="J85" s="1354">
        <v>45438</v>
      </c>
      <c r="K85" s="1356">
        <f t="shared" ref="K85" si="59">J85+1</f>
        <v>45439</v>
      </c>
      <c r="L85" s="230"/>
      <c r="M85" s="1343"/>
    </row>
    <row r="86" spans="1:13" s="219" customFormat="1" ht="12.75" hidden="1" customHeight="1">
      <c r="A86" s="680" t="s">
        <v>6675</v>
      </c>
      <c r="B86" s="680" t="s">
        <v>5697</v>
      </c>
      <c r="C86" s="1120" t="s">
        <v>2151</v>
      </c>
      <c r="D86" s="2903" t="s">
        <v>6676</v>
      </c>
      <c r="E86" s="3684">
        <v>133</v>
      </c>
      <c r="F86" s="542"/>
      <c r="G86" s="542"/>
      <c r="H86" s="542"/>
      <c r="I86" s="542"/>
      <c r="J86" s="1354">
        <v>45445</v>
      </c>
      <c r="K86" s="1356">
        <f t="shared" ref="K86" si="60">J86+1</f>
        <v>45446</v>
      </c>
      <c r="L86" s="230"/>
      <c r="M86" s="1343"/>
    </row>
    <row r="87" spans="1:13" s="219" customFormat="1" ht="12.75" customHeight="1">
      <c r="A87" s="680"/>
      <c r="B87" s="680" t="s">
        <v>5699</v>
      </c>
      <c r="C87" s="897" t="s">
        <v>6677</v>
      </c>
      <c r="D87" s="2903" t="s">
        <v>6678</v>
      </c>
      <c r="E87" s="3662">
        <v>45459</v>
      </c>
      <c r="F87" s="546">
        <f t="shared" ref="F87" si="61">E87+6</f>
        <v>45465</v>
      </c>
      <c r="G87" s="546">
        <f t="shared" ref="G87" si="62">E87+11</f>
        <v>45470</v>
      </c>
      <c r="H87" s="546">
        <f t="shared" ref="H87" si="63">E87+13</f>
        <v>45472</v>
      </c>
      <c r="I87" s="546">
        <f t="shared" ref="I87" si="64">E87+15</f>
        <v>45474</v>
      </c>
      <c r="J87" s="1354">
        <v>45452</v>
      </c>
      <c r="K87" s="1356">
        <f t="shared" ref="K87:K88" si="65">J87+1</f>
        <v>45453</v>
      </c>
      <c r="L87" s="230"/>
      <c r="M87" s="1343"/>
    </row>
    <row r="88" spans="1:13" s="219" customFormat="1" ht="12.75" customHeight="1">
      <c r="A88" s="680" t="s">
        <v>6679</v>
      </c>
      <c r="B88" s="680" t="s">
        <v>5702</v>
      </c>
      <c r="C88" s="1120" t="s">
        <v>2151</v>
      </c>
      <c r="D88" s="2903" t="s">
        <v>6680</v>
      </c>
      <c r="E88" s="2906">
        <v>45466</v>
      </c>
      <c r="F88" s="3598"/>
      <c r="G88" s="542"/>
      <c r="H88" s="542"/>
      <c r="I88" s="542"/>
      <c r="J88" s="1354">
        <v>45459</v>
      </c>
      <c r="K88" s="1356">
        <f t="shared" si="65"/>
        <v>45460</v>
      </c>
      <c r="L88" s="230"/>
      <c r="M88" s="1343"/>
    </row>
    <row r="89" spans="1:13" s="219" customFormat="1" ht="12.75" customHeight="1">
      <c r="A89" s="680" t="s">
        <v>6681</v>
      </c>
      <c r="B89" s="680" t="s">
        <v>5705</v>
      </c>
      <c r="C89" s="1120" t="s">
        <v>2151</v>
      </c>
      <c r="D89" s="2903" t="s">
        <v>6682</v>
      </c>
      <c r="E89" s="2906">
        <v>45466</v>
      </c>
      <c r="F89" s="3598"/>
      <c r="G89" s="542"/>
      <c r="H89" s="542"/>
      <c r="I89" s="542"/>
      <c r="J89" s="1354">
        <v>45466</v>
      </c>
      <c r="K89" s="1356">
        <f>J89+1</f>
        <v>45467</v>
      </c>
      <c r="L89" s="230"/>
      <c r="M89" s="1343"/>
    </row>
    <row r="90" spans="1:13" s="219" customFormat="1" ht="12.75" customHeight="1">
      <c r="A90" s="680" t="s">
        <v>6683</v>
      </c>
      <c r="B90" s="680" t="s">
        <v>5707</v>
      </c>
      <c r="C90" s="2902" t="s">
        <v>6684</v>
      </c>
      <c r="D90" s="2903" t="s">
        <v>6685</v>
      </c>
      <c r="E90" s="2908">
        <v>45486</v>
      </c>
      <c r="F90" s="3598"/>
      <c r="G90" s="546">
        <f>E90+11</f>
        <v>45497</v>
      </c>
      <c r="H90" s="546">
        <f>E90+13</f>
        <v>45499</v>
      </c>
      <c r="I90" s="546">
        <f>E90+15</f>
        <v>45501</v>
      </c>
      <c r="J90" s="1354">
        <v>45473</v>
      </c>
      <c r="K90" s="1356">
        <f>J90+1</f>
        <v>45474</v>
      </c>
      <c r="L90" s="230"/>
      <c r="M90" s="1343"/>
    </row>
    <row r="91" spans="1:13" s="219" customFormat="1" ht="12.75" customHeight="1">
      <c r="A91" s="680" t="s">
        <v>6686</v>
      </c>
      <c r="B91" s="680" t="s">
        <v>5710</v>
      </c>
      <c r="C91" s="897" t="s">
        <v>6687</v>
      </c>
      <c r="D91" s="2903" t="s">
        <v>6688</v>
      </c>
      <c r="E91" s="2908">
        <v>45489</v>
      </c>
      <c r="F91" s="546">
        <f>E91+6</f>
        <v>45495</v>
      </c>
      <c r="G91" s="546">
        <f>E91+11</f>
        <v>45500</v>
      </c>
      <c r="H91" s="546">
        <f>E91+13</f>
        <v>45502</v>
      </c>
      <c r="I91" s="546">
        <f>E91+15</f>
        <v>45504</v>
      </c>
      <c r="J91" s="1354">
        <v>45480</v>
      </c>
      <c r="K91" s="1356">
        <f>J91+1</f>
        <v>45481</v>
      </c>
      <c r="L91" s="230"/>
      <c r="M91" s="1343"/>
    </row>
    <row r="92" spans="1:13" s="219" customFormat="1" ht="12.75" customHeight="1">
      <c r="A92" s="680"/>
      <c r="B92" s="680" t="s">
        <v>5713</v>
      </c>
      <c r="C92" s="1120" t="s">
        <v>4193</v>
      </c>
      <c r="D92" s="2903" t="s">
        <v>6689</v>
      </c>
      <c r="E92" s="2906"/>
      <c r="F92" s="3598"/>
      <c r="G92" s="542"/>
      <c r="H92" s="542"/>
      <c r="I92" s="542"/>
      <c r="J92" s="1354">
        <v>45487</v>
      </c>
      <c r="K92" s="1356">
        <f>J92+1</f>
        <v>45488</v>
      </c>
      <c r="L92" s="1960"/>
      <c r="M92" s="1343"/>
    </row>
    <row r="93" spans="1:13" s="219" customFormat="1" ht="12.75" customHeight="1">
      <c r="A93" s="680"/>
      <c r="B93" s="680"/>
      <c r="C93" s="1354"/>
      <c r="D93" s="1356"/>
      <c r="E93" s="1960"/>
      <c r="F93" s="1343"/>
      <c r="L93" s="230"/>
      <c r="M93" s="1343"/>
    </row>
    <row r="94" spans="1:13" s="219" customFormat="1" ht="12.75" customHeight="1">
      <c r="A94" s="680"/>
      <c r="B94" s="680"/>
      <c r="E94" s="1960"/>
      <c r="F94" s="1343"/>
      <c r="L94" s="230"/>
      <c r="M94" s="1343"/>
    </row>
    <row r="95" spans="1:13" s="219" customFormat="1" ht="24">
      <c r="A95" s="680"/>
      <c r="B95" s="680"/>
      <c r="C95" s="933" t="s">
        <v>6531</v>
      </c>
      <c r="D95" s="213"/>
      <c r="E95" s="3108" t="s">
        <v>1985</v>
      </c>
      <c r="F95" s="214" t="s">
        <v>287</v>
      </c>
      <c r="G95" s="214" t="s">
        <v>804</v>
      </c>
      <c r="H95" s="1513" t="s">
        <v>6624</v>
      </c>
      <c r="I95" s="214" t="s">
        <v>853</v>
      </c>
      <c r="J95" s="1343"/>
      <c r="L95" s="230"/>
      <c r="M95" s="1343"/>
    </row>
    <row r="96" spans="1:13" s="219" customFormat="1" ht="12.75" customHeight="1">
      <c r="A96" s="680"/>
      <c r="B96" s="680"/>
      <c r="C96" s="216"/>
      <c r="D96" s="217" t="s">
        <v>3603</v>
      </c>
      <c r="E96" s="928"/>
      <c r="F96" s="317" t="s">
        <v>5330</v>
      </c>
      <c r="G96" s="317" t="s">
        <v>5396</v>
      </c>
      <c r="H96" s="317" t="s">
        <v>3138</v>
      </c>
      <c r="I96" s="317" t="s">
        <v>3124</v>
      </c>
      <c r="J96" s="1343"/>
      <c r="L96" s="230"/>
      <c r="M96" s="1343"/>
    </row>
    <row r="97" spans="1:13" s="219" customFormat="1" ht="12.75" customHeight="1">
      <c r="A97" s="680"/>
      <c r="B97" s="680" t="s">
        <v>5716</v>
      </c>
      <c r="C97" s="897" t="s">
        <v>6690</v>
      </c>
      <c r="D97" s="2903" t="s">
        <v>6691</v>
      </c>
      <c r="E97" s="2904">
        <v>45494</v>
      </c>
      <c r="F97" s="3598"/>
      <c r="G97" s="546">
        <f t="shared" ref="G97" si="66">E97+11</f>
        <v>45505</v>
      </c>
      <c r="H97" s="546">
        <f t="shared" ref="H97" si="67">E97+13</f>
        <v>45507</v>
      </c>
      <c r="I97" s="546">
        <f t="shared" ref="I97" si="68">E97+15</f>
        <v>45509</v>
      </c>
      <c r="J97" s="1354">
        <v>45494</v>
      </c>
      <c r="K97" s="1356">
        <f t="shared" ref="K97:K99" si="69">J97+1</f>
        <v>45495</v>
      </c>
      <c r="L97" s="230"/>
      <c r="M97" s="1343"/>
    </row>
    <row r="98" spans="1:13" s="219" customFormat="1" ht="12.75" customHeight="1">
      <c r="A98" s="680"/>
      <c r="B98" s="680" t="s">
        <v>5718</v>
      </c>
      <c r="C98" s="897" t="s">
        <v>6692</v>
      </c>
      <c r="D98" s="2903" t="s">
        <v>6693</v>
      </c>
      <c r="E98" s="2904">
        <v>45501</v>
      </c>
      <c r="F98" s="546">
        <f>E98+6</f>
        <v>45507</v>
      </c>
      <c r="G98" s="546">
        <f>E98+11</f>
        <v>45512</v>
      </c>
      <c r="H98" s="546">
        <f>E98+13</f>
        <v>45514</v>
      </c>
      <c r="I98" s="546">
        <f>E98+15</f>
        <v>45516</v>
      </c>
      <c r="J98" s="1354">
        <v>45501</v>
      </c>
      <c r="K98" s="1356">
        <f t="shared" si="69"/>
        <v>45502</v>
      </c>
      <c r="L98" s="230"/>
      <c r="M98" s="1343"/>
    </row>
    <row r="99" spans="1:13" s="219" customFormat="1" ht="12.75" customHeight="1">
      <c r="A99" s="680"/>
      <c r="B99" s="680" t="s">
        <v>5720</v>
      </c>
      <c r="C99" s="897" t="s">
        <v>3744</v>
      </c>
      <c r="D99" s="2903" t="s">
        <v>6694</v>
      </c>
      <c r="E99" s="2906">
        <f>E98+7</f>
        <v>45508</v>
      </c>
      <c r="F99" s="542">
        <f t="shared" ref="F99" si="70">E99+6</f>
        <v>45514</v>
      </c>
      <c r="G99" s="542">
        <f t="shared" ref="G99" si="71">E99+11</f>
        <v>45519</v>
      </c>
      <c r="H99" s="542">
        <f t="shared" ref="H99" si="72">E99+13</f>
        <v>45521</v>
      </c>
      <c r="I99" s="542">
        <f t="shared" ref="I99" si="73">E99+15</f>
        <v>45523</v>
      </c>
      <c r="J99" s="1354">
        <v>45508</v>
      </c>
      <c r="K99" s="1356">
        <f t="shared" si="69"/>
        <v>45509</v>
      </c>
      <c r="L99" s="230"/>
      <c r="M99" s="1343"/>
    </row>
    <row r="100" spans="1:13" s="219" customFormat="1" ht="12.75" customHeight="1">
      <c r="A100" s="680"/>
      <c r="B100" s="680" t="s">
        <v>5723</v>
      </c>
      <c r="C100" s="897" t="s">
        <v>6695</v>
      </c>
      <c r="D100" s="2903" t="s">
        <v>6696</v>
      </c>
      <c r="E100" s="2904">
        <f>E99+7</f>
        <v>45515</v>
      </c>
      <c r="F100" s="546">
        <f>E100+6</f>
        <v>45521</v>
      </c>
      <c r="G100" s="546">
        <f>E100+11</f>
        <v>45526</v>
      </c>
      <c r="H100" s="546">
        <f>E100+13</f>
        <v>45528</v>
      </c>
      <c r="I100" s="546">
        <f>E100+15</f>
        <v>45530</v>
      </c>
      <c r="J100" s="1354">
        <v>45515</v>
      </c>
      <c r="K100" s="1356">
        <f>J100+1</f>
        <v>45516</v>
      </c>
      <c r="L100" s="230"/>
      <c r="M100" s="1343"/>
    </row>
    <row r="101" spans="1:13" s="219" customFormat="1" ht="12.75" customHeight="1">
      <c r="A101" s="680"/>
      <c r="B101" s="680" t="s">
        <v>5726</v>
      </c>
      <c r="C101" s="897" t="s">
        <v>6697</v>
      </c>
      <c r="D101" s="2903" t="s">
        <v>6698</v>
      </c>
      <c r="E101" s="2904">
        <f>E100+7</f>
        <v>45522</v>
      </c>
      <c r="F101" s="546">
        <f>E101+6</f>
        <v>45528</v>
      </c>
      <c r="G101" s="546">
        <f>E101+11</f>
        <v>45533</v>
      </c>
      <c r="H101" s="546">
        <f>E101+13</f>
        <v>45535</v>
      </c>
      <c r="I101" s="546">
        <f>E101+15</f>
        <v>45537</v>
      </c>
      <c r="J101" s="1354">
        <v>45522</v>
      </c>
      <c r="K101" s="1356">
        <f>J101+1</f>
        <v>45523</v>
      </c>
      <c r="L101" s="230"/>
      <c r="M101" s="1343"/>
    </row>
    <row r="102" spans="1:13" s="219" customFormat="1" ht="12.75" customHeight="1">
      <c r="A102" s="680"/>
      <c r="B102" s="680"/>
      <c r="C102" s="226" t="s">
        <v>6528</v>
      </c>
      <c r="E102" s="230"/>
      <c r="F102" s="325"/>
      <c r="G102" s="325"/>
      <c r="H102" s="325"/>
      <c r="I102" s="325"/>
      <c r="J102" s="325"/>
      <c r="K102" s="230"/>
      <c r="L102" s="325"/>
      <c r="M102" s="1343"/>
    </row>
    <row r="103" spans="1:13" s="219" customFormat="1" ht="12">
      <c r="A103" s="680"/>
      <c r="B103" s="377"/>
      <c r="C103" s="325"/>
      <c r="E103" s="1960"/>
      <c r="F103" s="325"/>
      <c r="G103" s="325"/>
      <c r="H103" s="325"/>
      <c r="I103" s="325"/>
      <c r="K103" s="230"/>
      <c r="M103" s="231"/>
    </row>
    <row r="104" spans="1:13" s="219" customFormat="1" ht="12">
      <c r="A104" s="680"/>
      <c r="B104" s="377"/>
      <c r="C104" s="220" t="s">
        <v>1890</v>
      </c>
      <c r="D104" s="140"/>
      <c r="E104" s="232"/>
      <c r="F104" s="221"/>
      <c r="G104" s="210" t="s">
        <v>1928</v>
      </c>
      <c r="H104" s="210"/>
      <c r="I104" s="140"/>
      <c r="J104" s="140"/>
      <c r="K104" s="210" t="s">
        <v>1952</v>
      </c>
      <c r="L104" s="210"/>
      <c r="M104" s="210"/>
    </row>
    <row r="105" spans="1:13" s="219" customFormat="1" ht="12">
      <c r="A105" s="680"/>
      <c r="B105" s="377"/>
      <c r="C105" s="138" t="s">
        <v>1891</v>
      </c>
      <c r="D105" s="140"/>
      <c r="E105" s="222" t="s">
        <v>2217</v>
      </c>
      <c r="F105" s="210"/>
      <c r="G105" s="140" t="s">
        <v>1929</v>
      </c>
      <c r="H105" s="140"/>
      <c r="I105" s="222" t="s">
        <v>1930</v>
      </c>
      <c r="J105" s="140"/>
      <c r="K105" s="140" t="s">
        <v>1954</v>
      </c>
      <c r="L105" s="140"/>
      <c r="M105" s="223" t="s">
        <v>1955</v>
      </c>
    </row>
    <row r="106" spans="1:13" s="219" customFormat="1" ht="12">
      <c r="A106" s="680"/>
      <c r="B106" s="377"/>
      <c r="C106" s="138"/>
      <c r="D106" s="140"/>
      <c r="E106" s="222"/>
      <c r="F106" s="210"/>
      <c r="G106" s="140"/>
      <c r="H106" s="140"/>
      <c r="I106" s="222"/>
      <c r="J106" s="140"/>
      <c r="K106" s="140"/>
      <c r="L106" s="140"/>
      <c r="M106" s="223"/>
    </row>
    <row r="107" spans="1:13" s="62" customFormat="1" ht="11.25">
      <c r="A107" s="2495"/>
      <c r="B107" s="2463"/>
      <c r="C107" s="81" t="str">
        <f>HOME!A$566</f>
        <v>ZANT CHONG</v>
      </c>
      <c r="D107" s="81" t="str">
        <f>HOME!B$566</f>
        <v>6011 2429</v>
      </c>
      <c r="E107" s="66" t="str">
        <f>HOME!C$566</f>
        <v>zant.chong@msc.com</v>
      </c>
      <c r="G107" s="81" t="str">
        <f>HOME!A$583</f>
        <v>ROBERT CHIA</v>
      </c>
      <c r="H107" s="81" t="str">
        <f>HOME!B$583</f>
        <v>6011 0564</v>
      </c>
      <c r="I107" s="66" t="str">
        <f>HOME!C$583</f>
        <v>robert.chia@msc.com</v>
      </c>
      <c r="K107" s="81" t="str">
        <f>HOME!A$598</f>
        <v>RAYNAR ANG</v>
      </c>
      <c r="L107" s="81" t="str">
        <f>HOME!B$598</f>
        <v>6011 2358</v>
      </c>
      <c r="M107" s="66" t="str">
        <f>HOME!C$598</f>
        <v>raynar.ang@msc.com</v>
      </c>
    </row>
    <row r="108" spans="1:13" s="62" customFormat="1" ht="11.25">
      <c r="A108" s="2495"/>
      <c r="B108" s="2463"/>
      <c r="C108" s="81" t="str">
        <f>HOME!A$567</f>
        <v>PHOEBE HUANG</v>
      </c>
      <c r="D108" s="81" t="str">
        <f>HOME!B$567</f>
        <v>6011 0562</v>
      </c>
      <c r="E108" s="66" t="str">
        <f>HOME!C$567</f>
        <v>phoebe.huang@msc.com</v>
      </c>
      <c r="G108" s="81" t="str">
        <f>HOME!A$584</f>
        <v>S. Y. LIEW</v>
      </c>
      <c r="H108" s="81" t="str">
        <f>HOME!B$584</f>
        <v>6011 2348</v>
      </c>
      <c r="I108" s="66" t="str">
        <f>HOME!C$584</f>
        <v>seoyi.liew@msc.com</v>
      </c>
      <c r="K108" s="81" t="str">
        <f>HOME!A$599</f>
        <v>KAI SIANG</v>
      </c>
      <c r="L108" s="81" t="str">
        <f>HOME!B$599</f>
        <v>6011 2356</v>
      </c>
      <c r="M108" s="66" t="str">
        <f>HOME!C$599</f>
        <v>kaisiang.lim@msc.com</v>
      </c>
    </row>
    <row r="109" spans="1:13" s="62" customFormat="1" ht="11.25">
      <c r="A109" s="2495"/>
      <c r="B109" s="2463"/>
      <c r="C109" s="81" t="str">
        <f>HOME!A$568</f>
        <v>SHERWIN LIM</v>
      </c>
      <c r="D109" s="81" t="str">
        <f>HOME!B$568</f>
        <v>6011 2395</v>
      </c>
      <c r="E109" s="66" t="str">
        <f>HOME!C$568</f>
        <v>sherwin.lim@msc.com</v>
      </c>
      <c r="G109" s="81" t="str">
        <f>HOME!A$585</f>
        <v>SHARON KOH</v>
      </c>
      <c r="H109" s="81" t="str">
        <f>HOME!B$585</f>
        <v>6011 2349</v>
      </c>
      <c r="I109" s="66" t="str">
        <f>HOME!C$585</f>
        <v>sharon.koh@msc.com</v>
      </c>
      <c r="K109" s="81" t="str">
        <f>HOME!A$600</f>
        <v>DEWI</v>
      </c>
      <c r="L109" s="81" t="str">
        <f>HOME!B$600</f>
        <v>6011 2354</v>
      </c>
      <c r="M109" s="66" t="str">
        <f>HOME!C$600</f>
        <v>dewi.ratnah@msc.com</v>
      </c>
    </row>
    <row r="110" spans="1:13" s="62" customFormat="1" ht="11.25">
      <c r="C110" s="81" t="str">
        <f>HOME!A$569</f>
        <v>NATALIE LEW</v>
      </c>
      <c r="D110" s="81" t="str">
        <f>HOME!B$569</f>
        <v>6011 2399</v>
      </c>
      <c r="E110" s="66" t="str">
        <f>HOME!C$569</f>
        <v>natalie.lew@msc.com</v>
      </c>
      <c r="G110" s="81" t="str">
        <f>HOME!A$586</f>
        <v>ANGELIA LAU</v>
      </c>
      <c r="H110" s="81" t="str">
        <f>HOME!B$586</f>
        <v>6011 2346</v>
      </c>
      <c r="I110" s="66" t="str">
        <f>HOME!C$586</f>
        <v>angelia.lau@msc.com</v>
      </c>
      <c r="K110" s="81" t="str">
        <f>HOME!A$601</f>
        <v>YU TING</v>
      </c>
      <c r="L110" s="81" t="str">
        <f>HOME!B$601</f>
        <v>6011 2359</v>
      </c>
      <c r="M110" s="66" t="str">
        <f>HOME!C$601</f>
        <v>yuting.luo@msc.com</v>
      </c>
    </row>
    <row r="111" spans="1:13" s="62" customFormat="1" ht="11.25">
      <c r="C111" s="81" t="str">
        <f>HOME!A$570</f>
        <v xml:space="preserve">LIM LEE HLI </v>
      </c>
      <c r="D111" s="81" t="str">
        <f>HOME!B$570</f>
        <v>6011 2352</v>
      </c>
      <c r="E111" s="66" t="str">
        <f>HOME!C$570</f>
        <v>leehli.lim@msc.com</v>
      </c>
      <c r="G111" s="81" t="str">
        <f>HOME!A$587</f>
        <v>NOOR AFNINDAH</v>
      </c>
      <c r="H111" s="81" t="str">
        <f>HOME!B$587</f>
        <v>6011 2347</v>
      </c>
      <c r="I111" s="66" t="str">
        <f>HOME!C$587</f>
        <v>noor.afnindah@msc.com</v>
      </c>
      <c r="K111" s="81" t="str">
        <f>HOME!A$602</f>
        <v>-</v>
      </c>
      <c r="L111" s="81" t="str">
        <f>HOME!B$602</f>
        <v>6011 0567</v>
      </c>
      <c r="M111" s="66" t="str">
        <f>HOME!C$602</f>
        <v>-</v>
      </c>
    </row>
    <row r="112" spans="1:13" s="62" customFormat="1" ht="11.25">
      <c r="C112" s="81" t="str">
        <f>HOME!A$571</f>
        <v>LIM AI PHEN</v>
      </c>
      <c r="D112" s="81" t="str">
        <f>HOME!B$571</f>
        <v>6011 9646</v>
      </c>
      <c r="E112" s="66" t="str">
        <f>HOME!C$571</f>
        <v>aiphen.lim@msc.com</v>
      </c>
      <c r="G112" s="81" t="str">
        <f>HOME!A$588</f>
        <v>NG CHING WEI</v>
      </c>
      <c r="H112" s="81" t="str">
        <f>HOME!B$588</f>
        <v>6011 2404</v>
      </c>
      <c r="I112" s="66" t="str">
        <f>HOME!C$588</f>
        <v>chingwei.ng@msc.com</v>
      </c>
      <c r="K112" s="81" t="str">
        <f>HOME!A$603</f>
        <v>SHAN SHAN</v>
      </c>
      <c r="L112" s="81" t="str">
        <f>HOME!B$603</f>
        <v>6011 2353</v>
      </c>
      <c r="M112" s="66" t="str">
        <f>HOME!C$603</f>
        <v>shanshan.chin@msc.com</v>
      </c>
    </row>
    <row r="113" spans="3:13" s="62" customFormat="1" ht="11.25">
      <c r="C113" s="81" t="str">
        <f>HOME!A$572</f>
        <v>DARIUS ONG</v>
      </c>
      <c r="D113" s="81" t="str">
        <f>HOME!B$572</f>
        <v>6011 2396</v>
      </c>
      <c r="E113" s="66" t="str">
        <f>HOME!C$572</f>
        <v>darius.ong@msc.com</v>
      </c>
      <c r="G113" s="81">
        <f>HOME!A$589</f>
        <v>0</v>
      </c>
      <c r="H113" s="81">
        <f>HOME!B$589</f>
        <v>0</v>
      </c>
      <c r="I113" s="66">
        <f>HOME!C$589</f>
        <v>0</v>
      </c>
      <c r="K113" s="81" t="str">
        <f>HOME!A$604</f>
        <v>EUNICE</v>
      </c>
      <c r="L113" s="81" t="str">
        <f>HOME!B$604</f>
        <v>6011 2355</v>
      </c>
      <c r="M113" s="66" t="str">
        <f>HOME!C$604</f>
        <v>eunice.chan@msc.com</v>
      </c>
    </row>
    <row r="114" spans="3:13" s="62" customFormat="1" ht="11.25">
      <c r="C114" s="81" t="str">
        <f>HOME!A$573</f>
        <v>LAWRENCE ANG (CROSS-TRADE)</v>
      </c>
      <c r="D114" s="81" t="str">
        <f>HOME!B$573</f>
        <v>6011 2400</v>
      </c>
      <c r="E114" s="66" t="str">
        <f>HOME!C$573</f>
        <v>lawrence.ang@msc.com</v>
      </c>
      <c r="G114" s="81" t="str">
        <f>HOME!A$590</f>
        <v>.</v>
      </c>
      <c r="H114" s="81" t="str">
        <f>HOME!B$590</f>
        <v>.</v>
      </c>
      <c r="I114" s="66" t="str">
        <f>HOME!C$590</f>
        <v>.</v>
      </c>
      <c r="K114" s="81" t="str">
        <f>HOME!A$605</f>
        <v>HAZEL</v>
      </c>
      <c r="L114" s="81" t="str">
        <f>HOME!B$605</f>
        <v>6011 2435</v>
      </c>
      <c r="M114" s="66" t="str">
        <f>HOME!C$605</f>
        <v>hazel.toh@msc.com</v>
      </c>
    </row>
    <row r="115" spans="3:13" s="62" customFormat="1" ht="11.25">
      <c r="C115" s="81" t="str">
        <f>HOME!A574</f>
        <v>ASHTON YAN</v>
      </c>
      <c r="D115" s="81" t="str">
        <f>HOME!B574</f>
        <v>6011 2398</v>
      </c>
      <c r="E115" s="66" t="str">
        <f>HOME!C574</f>
        <v>ashton.yan@msc.com</v>
      </c>
      <c r="H115" s="85"/>
      <c r="I115" s="82"/>
      <c r="K115" s="81"/>
    </row>
    <row r="116" spans="3:13" s="219" customFormat="1" ht="12">
      <c r="C116" s="81" t="str">
        <f>HOME!A575</f>
        <v>JUN YUAN (IMP)</v>
      </c>
      <c r="D116" s="81" t="str">
        <f>HOME!B575</f>
        <v>6011 2402</v>
      </c>
      <c r="E116" s="66" t="str">
        <f>HOME!C575</f>
        <v>junyuan.kwa@msc.com</v>
      </c>
      <c r="F116" s="62"/>
      <c r="H116" s="225"/>
      <c r="I116" s="223"/>
    </row>
    <row r="117" spans="3:13" s="219" customFormat="1" ht="12">
      <c r="C117" s="81" t="str">
        <f>HOME!A576</f>
        <v>KARTHI</v>
      </c>
      <c r="D117" s="81" t="str">
        <f>HOME!B576</f>
        <v>6011 2397</v>
      </c>
      <c r="E117" s="66" t="str">
        <f>HOME!C576</f>
        <v>karthigayan.velu@msc.com</v>
      </c>
      <c r="F117" s="62"/>
      <c r="H117" s="225"/>
      <c r="I117" s="225"/>
      <c r="J117" s="223"/>
    </row>
    <row r="118" spans="3:13">
      <c r="C118" s="81">
        <f>HOME!A577</f>
        <v>0</v>
      </c>
      <c r="D118" s="81">
        <f>HOME!B577</f>
        <v>0</v>
      </c>
      <c r="E118" s="66">
        <f>HOME!C577</f>
        <v>0</v>
      </c>
      <c r="F118" s="62"/>
    </row>
    <row r="119" spans="3:13">
      <c r="C119" s="81" t="str">
        <f>HOME!A578</f>
        <v xml:space="preserve">MAIN LINE  </v>
      </c>
      <c r="D119" s="81" t="str">
        <f>HOME!B578</f>
        <v>6011 2424</v>
      </c>
      <c r="E119" s="66">
        <f>HOME!C578</f>
        <v>0</v>
      </c>
      <c r="F119" s="62"/>
    </row>
  </sheetData>
  <customSheetViews>
    <customSheetView guid="{25211047-2AA7-431D-8637-AA6183637E8E}" fitToPage="1" hiddenRows="1">
      <pageMargins left="0" right="0" top="0" bottom="0" header="0" footer="0"/>
      <pageSetup paperSize="9" scale="71" orientation="landscape" r:id="rId1"/>
      <headerFooter>
        <oddFooter>&amp;RLast update : &amp;D   &amp;T&amp;L&amp;1#&amp;"Calibri"&amp;10&amp;K000000Sensitivity: Internal</oddFooter>
      </headerFooter>
    </customSheetView>
    <customSheetView guid="{B0B43395-6E32-4DB3-A2D8-DD2362C77F4F}" fitToPage="1" hiddenRows="1">
      <pageMargins left="0" right="0" top="0" bottom="0" header="0" footer="0"/>
      <pageSetup paperSize="9" scale="71" orientation="landscape"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67" orientation="landscape" r:id="rId3"/>
      <headerFooter>
        <oddFooter>&amp;RLast update : &amp;D   &amp;T&amp;L&amp;1#&amp;"Calibri"&amp;10 Sensitivity: Internal</oddFooter>
      </headerFooter>
    </customSheetView>
    <customSheetView guid="{999D0099-E3FC-46FC-839A-D58F693EE82E}" fitToPage="1" hiddenRows="1">
      <selection activeCell="E35" sqref="B25:E35"/>
      <pageMargins left="0" right="0" top="0" bottom="0" header="0" footer="0"/>
      <pageSetup paperSize="9" scale="69" orientation="landscape" r:id="rId4"/>
      <headerFooter>
        <oddFooter>&amp;RLast update : &amp;D   &amp;T&amp;L&amp;1#&amp;"Calibri"&amp;10 Sensitivity: Internal</oddFooter>
      </headerFooter>
    </customSheetView>
    <customSheetView guid="{9C701732-F58F-4708-A15C-976D1C40D46C}" fitToPage="1" hiddenRows="1">
      <selection activeCell="F16" sqref="F16"/>
      <pageMargins left="0" right="0" top="0" bottom="0" header="0" footer="0"/>
      <pageSetup paperSize="9" scale="66" orientation="landscape" r:id="rId5"/>
      <headerFooter>
        <oddFooter>&amp;RLast update : &amp;D   &amp;T</oddFooter>
      </headerFooter>
    </customSheetView>
    <customSheetView guid="{4207851A-A9C4-4C7F-A983-5888F88768C0}" fitToPage="1" hiddenRows="1">
      <selection activeCell="B4" sqref="B4:F19"/>
      <pageMargins left="0" right="0" top="0" bottom="0" header="0" footer="0"/>
      <pageSetup paperSize="9" scale="66" orientation="landscape" r:id="rId6"/>
      <headerFooter>
        <oddFooter>&amp;RLast update : &amp;D   &amp;T</oddFooter>
      </headerFooter>
    </customSheetView>
    <customSheetView guid="{1A9C4D40-FD7F-415B-AEEF-6F3B6F11E2D9}" fitToPage="1" hiddenRows="1">
      <selection activeCell="B2" sqref="B2:J23"/>
      <pageMargins left="0" right="0" top="0" bottom="0" header="0" footer="0"/>
      <pageSetup paperSize="9" scale="66" orientation="landscape" r:id="rId7"/>
      <headerFooter>
        <oddFooter>&amp;RLast update : &amp;D   &amp;T</oddFooter>
      </headerFooter>
    </customSheetView>
    <customSheetView guid="{160FD25C-1E8A-49AB-8AA3-887F1FFDB82C}" fitToPage="1" hiddenRows="1">
      <selection activeCell="D29" sqref="D29"/>
      <pageMargins left="0" right="0" top="0" bottom="0" header="0" footer="0"/>
      <pageSetup paperSize="9" scale="66" orientation="landscape" r:id="rId8"/>
      <headerFooter>
        <oddFooter>&amp;RLast update : &amp;D   &amp;T</oddFooter>
      </headerFooter>
    </customSheetView>
    <customSheetView guid="{03674205-2BF0-451F-960D-B59271ECD65B}" fitToPage="1" hiddenRows="1">
      <selection activeCell="B55" sqref="B55:D59"/>
      <pageMargins left="0" right="0" top="0" bottom="0" header="0" footer="0"/>
      <pageSetup paperSize="9" scale="66" orientation="landscape" r:id="rId9"/>
      <headerFooter>
        <oddFooter>&amp;RLast update : &amp;D   &amp;T</oddFooter>
      </headerFooter>
    </customSheetView>
    <customSheetView guid="{D36430BB-1304-416E-AC9B-64341E38D53B}" fitToPage="1" hiddenRows="1">
      <selection activeCell="L55" sqref="L55"/>
      <pageMargins left="0" right="0" top="0" bottom="0" header="0" footer="0"/>
      <pageSetup paperSize="9" scale="66" orientation="landscape" r:id="rId10"/>
      <headerFooter>
        <oddFooter>&amp;RLast update : &amp;D   &amp;T</oddFooter>
      </headerFooter>
    </customSheetView>
    <customSheetView guid="{A1DFBD3A-7D67-4D0B-A768-38A02D65809C}" scale="85" fitToPage="1">
      <selection activeCell="D9" sqref="D9"/>
      <pageMargins left="0" right="0" top="0" bottom="0" header="0" footer="0"/>
      <pageSetup paperSize="9" scale="67" orientation="landscape" r:id="rId11"/>
      <headerFooter>
        <oddFooter>&amp;RLast update : &amp;D   &amp;T</oddFooter>
      </headerFooter>
    </customSheetView>
    <customSheetView guid="{8F6257B3-44F8-495E-975F-715EC7CBE577}" scale="85" fitToPage="1">
      <selection activeCell="E22" sqref="E22"/>
      <pageMargins left="0" right="0" top="0" bottom="0" header="0" footer="0"/>
      <pageSetup paperSize="9" scale="68" orientation="landscape" r:id="rId12"/>
      <headerFooter>
        <oddFooter>&amp;RLast update : &amp;D   &amp;T</oddFooter>
      </headerFooter>
    </customSheetView>
    <customSheetView guid="{4E666960-F75E-4DEC-AA08-CB80C5246F2D}" scale="85" fitToPage="1">
      <selection activeCell="E5" sqref="E5:J5"/>
      <pageMargins left="0" right="0" top="0" bottom="0" header="0" footer="0"/>
      <pageSetup paperSize="9" scale="67" orientation="landscape" r:id="rId13"/>
      <headerFooter>
        <oddFooter>&amp;RLast update : &amp;D   &amp;T</oddFooter>
      </headerFooter>
    </customSheetView>
    <customSheetView guid="{DF664468-2591-4537-A401-E39E9401FA18}" scale="85" fitToPage="1">
      <selection activeCell="A7" sqref="A7:XFD7"/>
      <pageMargins left="0" right="0" top="0" bottom="0" header="0" footer="0"/>
      <pageSetup paperSize="9" scale="67" orientation="landscape" r:id="rId14"/>
      <headerFooter>
        <oddFooter>&amp;RLast update : &amp;D   &amp;T</oddFooter>
      </headerFooter>
    </customSheetView>
    <customSheetView guid="{16EA4947-C328-4911-A966-8572790A84A9}" fitToPage="1" hiddenRows="1">
      <selection activeCell="D51" sqref="D51"/>
      <pageMargins left="0" right="0" top="0" bottom="0" header="0" footer="0"/>
      <pageSetup paperSize="9" scale="75" orientation="landscape" r:id="rId15"/>
      <headerFooter>
        <oddFooter>&amp;RLast update : &amp;D   &amp;T&amp;L&amp;1#&amp;"Calibri"&amp;10 Sensitivity: Internal</oddFooter>
      </headerFooter>
    </customSheetView>
    <customSheetView guid="{5024D59A-F791-4B48-8A8A-90A9A8BA3CB8}" fitToPage="1" hiddenRows="1" topLeftCell="A37">
      <selection activeCell="B41" sqref="B41"/>
      <pageMargins left="0" right="0" top="0" bottom="0" header="0" footer="0"/>
      <pageSetup paperSize="9" scale="75" orientation="landscape" r:id="rId16"/>
      <headerFooter>
        <oddFooter>&amp;RLast update : &amp;D   &amp;T&amp;L&amp;1#&amp;"Calibri"&amp;10 Sensitivity: Internal</oddFooter>
      </headerFooter>
    </customSheetView>
    <customSheetView guid="{834388B3-D1C0-4496-81CB-D8907F6C94B1}" fitToPage="1" hiddenRows="1">
      <selection activeCell="D55" sqref="D55"/>
      <pageMargins left="0" right="0" top="0" bottom="0" header="0" footer="0"/>
      <pageSetup paperSize="9" scale="75" orientation="landscape" r:id="rId17"/>
      <headerFooter>
        <oddFooter>&amp;RLast update : &amp;D   &amp;T&amp;L&amp;1#&amp;"Calibri"&amp;10 Sensitivity: Internal</oddFooter>
      </headerFooter>
    </customSheetView>
    <customSheetView guid="{C9B667F6-80E0-402E-8E37-77C446D41929}" fitToPage="1" hiddenRows="1">
      <selection activeCell="F26" sqref="F26"/>
      <pageMargins left="0" right="0" top="0" bottom="0" header="0" footer="0"/>
      <pageSetup paperSize="9" scale="70" orientation="landscape" r:id="rId18"/>
      <headerFooter>
        <oddFooter>&amp;RLast update : &amp;D   &amp;T&amp;L&amp;1#&amp;"Calibri"&amp;10&amp;K000000Sensitivity: Internal</oddFooter>
      </headerFooter>
    </customSheetView>
    <customSheetView guid="{F64DF93A-0CD5-4665-A448-613906F88C7C}" fitToPage="1" hiddenRows="1">
      <selection activeCell="C26" sqref="C26"/>
      <pageMargins left="0" right="0" top="0" bottom="0" header="0" footer="0"/>
      <pageSetup paperSize="9" scale="71" orientation="landscape" r:id="rId19"/>
      <headerFooter>
        <oddFooter>&amp;RLast update : &amp;D   &amp;T&amp;L&amp;1#&amp;"Calibri"&amp;10&amp;K000000Sensitivity: Internal</oddFooter>
      </headerFooter>
    </customSheetView>
    <customSheetView guid="{D8AE3607-C68D-4DD7-8BE1-F63EA4A613B4}" fitToPage="1" hiddenRows="1">
      <pageMargins left="0" right="0" top="0" bottom="0" header="0" footer="0"/>
      <pageSetup paperSize="9" scale="71" orientation="landscape" r:id="rId20"/>
      <headerFooter>
        <oddFooter>&amp;RLast update : &amp;D   &amp;T&amp;L&amp;1#&amp;"Calibri"&amp;10&amp;K000000Sensitivity: Internal</oddFooter>
      </headerFooter>
    </customSheetView>
  </customSheetViews>
  <phoneticPr fontId="32" type="noConversion"/>
  <hyperlinks>
    <hyperlink ref="E17" display="mktg-dept@msca.com.sg" xr:uid="{00000000-0004-0000-1900-000002000000}"/>
    <hyperlink ref="M17" display="sinexp@msca.com.sg" xr:uid="{00000000-0004-0000-1900-000001000000}"/>
    <hyperlink ref="I17" display="custsvc@msca.com.sg" xr:uid="{00000000-0004-0000-1900-000000000000}"/>
  </hyperlinks>
  <pageMargins left="0.19685039370078741" right="0.59055118110236227" top="0.74803149606299213" bottom="0.74803149606299213" header="0.31496062992125984" footer="0.31496062992125984"/>
  <pageSetup paperSize="9" scale="73" orientation="landscape" r:id="rId21"/>
  <headerFooter>
    <oddFooter>&amp;L_x000D_&amp;1#&amp;"Calibri"&amp;10&amp;K000000 Sensitivity: Internal&amp;RLast update : &amp;D   &amp;T&amp;</oddFooter>
  </headerFooter>
  <drawing r:id="rId2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2">
    <tabColor rgb="FFFFFF00"/>
    <pageSetUpPr fitToPage="1"/>
  </sheetPr>
  <dimension ref="A1:M147"/>
  <sheetViews>
    <sheetView zoomScaleNormal="100" workbookViewId="0">
      <selection activeCell="C114" sqref="C114"/>
    </sheetView>
  </sheetViews>
  <sheetFormatPr defaultColWidth="9.42578125" defaultRowHeight="12.75"/>
  <cols>
    <col min="1" max="1" width="16.5703125" style="61" customWidth="1"/>
    <col min="2" max="2" width="8" style="61" customWidth="1"/>
    <col min="3" max="3" width="28" style="5" customWidth="1"/>
    <col min="4" max="4" width="14" style="646" customWidth="1"/>
    <col min="5" max="5" width="16.42578125" style="646" customWidth="1"/>
    <col min="6" max="6" width="13.7109375" style="646" hidden="1" customWidth="1"/>
    <col min="7" max="7" width="15.5703125" style="646" customWidth="1"/>
    <col min="8" max="8" width="15.7109375" style="646" customWidth="1"/>
    <col min="9" max="9" width="15.5703125" style="646" customWidth="1"/>
    <col min="10" max="10" width="6.7109375" style="646" customWidth="1"/>
    <col min="11" max="11" width="7.5703125" style="5" customWidth="1"/>
    <col min="12" max="12" width="11.7109375" style="61" customWidth="1"/>
    <col min="13" max="13" width="12.7109375" style="5" customWidth="1"/>
    <col min="14" max="16384" width="9.42578125" style="5"/>
  </cols>
  <sheetData>
    <row r="1" spans="1:8" ht="6" customHeight="1"/>
    <row r="2" spans="1:8" s="6" customFormat="1" ht="33">
      <c r="A2" s="141"/>
      <c r="B2" s="141"/>
      <c r="C2" s="45" t="s">
        <v>1982</v>
      </c>
      <c r="D2" s="978"/>
      <c r="E2" s="979"/>
      <c r="F2" s="979"/>
      <c r="G2" s="979"/>
      <c r="H2" s="980"/>
    </row>
    <row r="3" spans="1:8" ht="15.75">
      <c r="A3" s="981"/>
      <c r="B3" s="981"/>
      <c r="C3" s="47"/>
      <c r="F3" s="1527"/>
    </row>
    <row r="4" spans="1:8" ht="15.75">
      <c r="A4" s="981"/>
      <c r="B4" s="981"/>
      <c r="C4" s="47"/>
      <c r="D4" s="1527"/>
      <c r="E4" s="1527"/>
      <c r="F4" s="1527"/>
    </row>
    <row r="5" spans="1:8" ht="15.75">
      <c r="A5" s="981"/>
      <c r="B5" s="981"/>
      <c r="C5" s="47"/>
      <c r="D5" s="1527"/>
      <c r="E5" s="1527"/>
      <c r="F5" s="1527"/>
    </row>
    <row r="6" spans="1:8" s="23" customFormat="1" ht="12.75" hidden="1" customHeight="1">
      <c r="A6" s="31"/>
      <c r="B6" s="31"/>
      <c r="C6" s="982"/>
      <c r="D6" s="130" t="s">
        <v>3387</v>
      </c>
      <c r="E6" s="3901" t="s">
        <v>1985</v>
      </c>
      <c r="F6" s="494" t="s">
        <v>333</v>
      </c>
      <c r="G6" s="11"/>
      <c r="H6" s="11"/>
    </row>
    <row r="7" spans="1:8" s="130" customFormat="1" ht="18.75" hidden="1" customHeight="1">
      <c r="A7" s="31"/>
      <c r="B7" s="31"/>
      <c r="C7" s="983"/>
      <c r="D7" s="984" t="s">
        <v>3738</v>
      </c>
      <c r="E7" s="3901"/>
      <c r="F7" s="985" t="s">
        <v>3138</v>
      </c>
      <c r="G7" s="11"/>
      <c r="H7" s="11"/>
    </row>
    <row r="8" spans="1:8" s="23" customFormat="1" ht="12.75" hidden="1" customHeight="1">
      <c r="A8" s="31"/>
      <c r="B8" s="31"/>
      <c r="C8" s="306" t="s">
        <v>4535</v>
      </c>
      <c r="D8" s="986" t="s">
        <v>6699</v>
      </c>
      <c r="E8" s="986">
        <v>42993</v>
      </c>
      <c r="F8" s="305">
        <f t="shared" ref="F8:F16" si="0">E8+13</f>
        <v>43006</v>
      </c>
      <c r="G8" s="493"/>
      <c r="H8" s="493"/>
    </row>
    <row r="9" spans="1:8" s="23" customFormat="1" ht="12.75" hidden="1" customHeight="1">
      <c r="A9" s="31"/>
      <c r="B9" s="31"/>
      <c r="C9" s="306" t="s">
        <v>6700</v>
      </c>
      <c r="D9" s="986" t="s">
        <v>6701</v>
      </c>
      <c r="E9" s="986">
        <v>43000</v>
      </c>
      <c r="F9" s="305">
        <f t="shared" si="0"/>
        <v>43013</v>
      </c>
      <c r="G9" s="493"/>
      <c r="H9" s="493"/>
    </row>
    <row r="10" spans="1:8" s="23" customFormat="1" ht="12.75" hidden="1" customHeight="1">
      <c r="A10" s="339"/>
      <c r="B10" s="339"/>
      <c r="C10" s="306" t="s">
        <v>4507</v>
      </c>
      <c r="D10" s="986" t="s">
        <v>6702</v>
      </c>
      <c r="E10" s="986">
        <v>43007</v>
      </c>
      <c r="F10" s="305">
        <f t="shared" si="0"/>
        <v>43020</v>
      </c>
      <c r="G10" s="493"/>
      <c r="H10" s="493"/>
    </row>
    <row r="11" spans="1:8" s="23" customFormat="1" ht="12.75" hidden="1" customHeight="1">
      <c r="A11" s="339" t="s">
        <v>6703</v>
      </c>
      <c r="B11" s="339"/>
      <c r="C11" s="308" t="s">
        <v>6704</v>
      </c>
      <c r="D11" s="309" t="s">
        <v>6705</v>
      </c>
      <c r="E11" s="309">
        <v>43017</v>
      </c>
      <c r="F11" s="987">
        <f t="shared" si="0"/>
        <v>43030</v>
      </c>
      <c r="G11" s="988"/>
      <c r="H11" s="493"/>
    </row>
    <row r="12" spans="1:8" s="23" customFormat="1" ht="12.75" hidden="1" customHeight="1">
      <c r="A12" s="339" t="s">
        <v>6706</v>
      </c>
      <c r="B12" s="339"/>
      <c r="C12" s="308" t="s">
        <v>6706</v>
      </c>
      <c r="D12" s="989" t="s">
        <v>6707</v>
      </c>
      <c r="E12" s="989">
        <v>43021</v>
      </c>
      <c r="F12" s="987">
        <f t="shared" si="0"/>
        <v>43034</v>
      </c>
      <c r="G12" s="493"/>
      <c r="H12" s="493"/>
    </row>
    <row r="13" spans="1:8" s="23" customFormat="1" ht="12.75" hidden="1" customHeight="1">
      <c r="A13" s="339" t="s">
        <v>4491</v>
      </c>
      <c r="B13" s="339"/>
      <c r="C13" s="308" t="s">
        <v>4491</v>
      </c>
      <c r="D13" s="989" t="s">
        <v>6708</v>
      </c>
      <c r="E13" s="989">
        <v>43028</v>
      </c>
      <c r="F13" s="987">
        <f t="shared" si="0"/>
        <v>43041</v>
      </c>
      <c r="G13" s="493"/>
      <c r="H13" s="493"/>
    </row>
    <row r="14" spans="1:8" s="23" customFormat="1" ht="12.75" hidden="1" customHeight="1">
      <c r="A14" s="339"/>
      <c r="B14" s="339"/>
      <c r="C14" s="308" t="s">
        <v>6709</v>
      </c>
      <c r="D14" s="989" t="s">
        <v>6710</v>
      </c>
      <c r="E14" s="989">
        <v>43035</v>
      </c>
      <c r="F14" s="987">
        <f t="shared" si="0"/>
        <v>43048</v>
      </c>
      <c r="G14" s="493"/>
      <c r="H14" s="493"/>
    </row>
    <row r="15" spans="1:8" s="23" customFormat="1" ht="12.75" hidden="1" customHeight="1">
      <c r="A15" s="339" t="s">
        <v>6711</v>
      </c>
      <c r="B15" s="339"/>
      <c r="C15" s="306" t="s">
        <v>6712</v>
      </c>
      <c r="D15" s="986" t="s">
        <v>6713</v>
      </c>
      <c r="E15" s="986">
        <v>43042</v>
      </c>
      <c r="F15" s="305">
        <f t="shared" si="0"/>
        <v>43055</v>
      </c>
      <c r="G15" s="493"/>
      <c r="H15" s="493"/>
    </row>
    <row r="16" spans="1:8" s="23" customFormat="1" ht="12.75" hidden="1" customHeight="1">
      <c r="A16" s="31"/>
      <c r="B16" s="31"/>
      <c r="C16" s="306" t="s">
        <v>6714</v>
      </c>
      <c r="D16" s="986" t="s">
        <v>6715</v>
      </c>
      <c r="E16" s="986">
        <v>43049</v>
      </c>
      <c r="F16" s="986">
        <f t="shared" si="0"/>
        <v>43062</v>
      </c>
      <c r="G16" s="493"/>
      <c r="H16" s="493"/>
    </row>
    <row r="17" spans="1:13" s="23" customFormat="1" ht="18" hidden="1" customHeight="1">
      <c r="A17" s="635"/>
      <c r="B17" s="635"/>
      <c r="C17"/>
      <c r="D17" s="11"/>
      <c r="E17" s="11"/>
      <c r="F17" s="11"/>
      <c r="G17" s="11"/>
      <c r="H17" s="11"/>
      <c r="I17" s="11"/>
      <c r="J17" s="11"/>
      <c r="K17"/>
      <c r="L17" s="31"/>
      <c r="M17"/>
    </row>
    <row r="18" spans="1:13" s="23" customFormat="1" ht="33" hidden="1" customHeight="1">
      <c r="A18" s="31"/>
      <c r="B18" s="31"/>
      <c r="C18" s="990" t="s">
        <v>6716</v>
      </c>
      <c r="D18" s="991"/>
      <c r="E18" s="455" t="s">
        <v>1985</v>
      </c>
      <c r="F18" s="992" t="s">
        <v>287</v>
      </c>
      <c r="G18" s="992" t="s">
        <v>746</v>
      </c>
      <c r="H18" s="992" t="s">
        <v>414</v>
      </c>
      <c r="I18" s="992" t="s">
        <v>1299</v>
      </c>
      <c r="J18" s="455" t="s">
        <v>1686</v>
      </c>
      <c r="K18"/>
      <c r="L18" s="3010" t="s">
        <v>6361</v>
      </c>
      <c r="M18" s="3010" t="s">
        <v>6717</v>
      </c>
    </row>
    <row r="19" spans="1:13" s="23" customFormat="1" ht="18" hidden="1" customHeight="1" thickBot="1">
      <c r="A19" s="31"/>
      <c r="B19" s="31"/>
      <c r="C19" s="993" t="s">
        <v>6718</v>
      </c>
      <c r="D19" s="994" t="s">
        <v>3738</v>
      </c>
      <c r="E19" s="995"/>
      <c r="F19" s="996" t="s">
        <v>5381</v>
      </c>
      <c r="G19" s="996" t="s">
        <v>3128</v>
      </c>
      <c r="H19" s="997" t="s">
        <v>3129</v>
      </c>
      <c r="I19" s="997" t="s">
        <v>3604</v>
      </c>
      <c r="J19" s="996" t="s">
        <v>3220</v>
      </c>
      <c r="K19"/>
      <c r="L19" s="3011"/>
      <c r="M19" s="3012"/>
    </row>
    <row r="20" spans="1:13" s="23" customFormat="1" ht="18" hidden="1" customHeight="1">
      <c r="A20" s="1831" t="s">
        <v>4042</v>
      </c>
      <c r="B20" s="1831"/>
      <c r="C20" s="1902" t="s">
        <v>6719</v>
      </c>
      <c r="D20" s="1903" t="s">
        <v>6720</v>
      </c>
      <c r="E20" s="1884">
        <v>44774</v>
      </c>
      <c r="F20" s="1887">
        <f t="shared" ref="F20:F37" si="1">E20+7</f>
        <v>44781</v>
      </c>
      <c r="G20" s="1887">
        <f t="shared" ref="G20:G41" si="2">E20+20</f>
        <v>44794</v>
      </c>
      <c r="H20" s="1887">
        <f t="shared" ref="H20:H41" si="3">E20+22</f>
        <v>44796</v>
      </c>
      <c r="I20" s="1887">
        <f t="shared" ref="I20:I41" si="4">E20+25</f>
        <v>44799</v>
      </c>
      <c r="J20" s="1888">
        <f t="shared" ref="J20:J41" si="5">E20+30</f>
        <v>44804</v>
      </c>
      <c r="K20"/>
      <c r="L20" s="3011"/>
      <c r="M20" s="3012"/>
    </row>
    <row r="21" spans="1:13" s="23" customFormat="1" ht="18" hidden="1" customHeight="1">
      <c r="A21" s="1831" t="s">
        <v>4043</v>
      </c>
      <c r="B21" s="1831"/>
      <c r="C21" s="1904" t="s">
        <v>5387</v>
      </c>
      <c r="D21" s="1905" t="s">
        <v>6721</v>
      </c>
      <c r="E21" s="1906">
        <v>44793</v>
      </c>
      <c r="F21" s="1907">
        <f t="shared" si="1"/>
        <v>44800</v>
      </c>
      <c r="G21" s="1907">
        <f t="shared" si="2"/>
        <v>44813</v>
      </c>
      <c r="H21" s="1907">
        <f t="shared" si="3"/>
        <v>44815</v>
      </c>
      <c r="I21" s="1907">
        <f t="shared" si="4"/>
        <v>44818</v>
      </c>
      <c r="J21" s="1908">
        <f t="shared" si="5"/>
        <v>44823</v>
      </c>
      <c r="K21"/>
      <c r="L21" s="3011"/>
      <c r="M21" s="3012"/>
    </row>
    <row r="22" spans="1:13" s="23" customFormat="1" ht="18" hidden="1" customHeight="1">
      <c r="A22" s="1831" t="s">
        <v>4045</v>
      </c>
      <c r="B22" s="1831"/>
      <c r="C22" s="1904" t="s">
        <v>3113</v>
      </c>
      <c r="D22" s="1905" t="s">
        <v>6722</v>
      </c>
      <c r="E22" s="1906">
        <v>44796</v>
      </c>
      <c r="F22" s="1907">
        <f t="shared" si="1"/>
        <v>44803</v>
      </c>
      <c r="G22" s="1907">
        <f t="shared" si="2"/>
        <v>44816</v>
      </c>
      <c r="H22" s="1907">
        <f t="shared" si="3"/>
        <v>44818</v>
      </c>
      <c r="I22" s="1907">
        <f t="shared" si="4"/>
        <v>44821</v>
      </c>
      <c r="J22" s="1908">
        <f t="shared" si="5"/>
        <v>44826</v>
      </c>
      <c r="K22"/>
      <c r="L22" s="3011"/>
      <c r="M22" s="3012"/>
    </row>
    <row r="23" spans="1:13" s="23" customFormat="1" ht="18" hidden="1" customHeight="1">
      <c r="A23" s="1831" t="s">
        <v>4047</v>
      </c>
      <c r="B23" s="1831"/>
      <c r="C23" s="1871" t="s">
        <v>6723</v>
      </c>
      <c r="D23" s="1872" t="s">
        <v>6724</v>
      </c>
      <c r="E23" s="1601">
        <v>44795</v>
      </c>
      <c r="F23" s="1887">
        <f t="shared" si="1"/>
        <v>44802</v>
      </c>
      <c r="G23" s="1887">
        <f t="shared" si="2"/>
        <v>44815</v>
      </c>
      <c r="H23" s="1887">
        <f t="shared" si="3"/>
        <v>44817</v>
      </c>
      <c r="I23" s="1887">
        <f t="shared" si="4"/>
        <v>44820</v>
      </c>
      <c r="J23" s="1888">
        <f t="shared" si="5"/>
        <v>44825</v>
      </c>
      <c r="K23"/>
      <c r="L23" s="3011"/>
      <c r="M23" s="3012"/>
    </row>
    <row r="24" spans="1:13" s="23" customFormat="1" ht="18" hidden="1" customHeight="1">
      <c r="A24" s="1831" t="s">
        <v>4048</v>
      </c>
      <c r="B24" s="1831"/>
      <c r="C24" s="1830" t="s">
        <v>6725</v>
      </c>
      <c r="D24" s="1579" t="s">
        <v>6726</v>
      </c>
      <c r="E24" s="1578">
        <v>44806</v>
      </c>
      <c r="F24" s="1936">
        <f t="shared" si="1"/>
        <v>44813</v>
      </c>
      <c r="G24" s="1936">
        <f t="shared" si="2"/>
        <v>44826</v>
      </c>
      <c r="H24" s="1936">
        <f t="shared" si="3"/>
        <v>44828</v>
      </c>
      <c r="I24" s="1936">
        <f t="shared" si="4"/>
        <v>44831</v>
      </c>
      <c r="J24" s="1938">
        <f t="shared" si="5"/>
        <v>44836</v>
      </c>
      <c r="K24"/>
      <c r="L24" s="3011"/>
      <c r="M24" s="3012"/>
    </row>
    <row r="25" spans="1:13" s="23" customFormat="1" ht="18" hidden="1" customHeight="1">
      <c r="A25" s="1831" t="s">
        <v>3988</v>
      </c>
      <c r="B25" s="1831"/>
      <c r="C25" s="1830" t="s">
        <v>6727</v>
      </c>
      <c r="D25" s="1579" t="s">
        <v>6728</v>
      </c>
      <c r="E25" s="1870">
        <v>44828</v>
      </c>
      <c r="F25" s="1885">
        <f t="shared" si="1"/>
        <v>44835</v>
      </c>
      <c r="G25" s="1885">
        <f t="shared" si="2"/>
        <v>44848</v>
      </c>
      <c r="H25" s="1885">
        <f t="shared" si="3"/>
        <v>44850</v>
      </c>
      <c r="I25" s="1885">
        <f t="shared" si="4"/>
        <v>44853</v>
      </c>
      <c r="J25" s="1886">
        <f t="shared" si="5"/>
        <v>44858</v>
      </c>
      <c r="K25"/>
      <c r="L25" s="3013">
        <v>44812</v>
      </c>
      <c r="M25" s="3012"/>
    </row>
    <row r="26" spans="1:13" s="23" customFormat="1" ht="18" hidden="1" customHeight="1">
      <c r="A26" s="1831" t="s">
        <v>4049</v>
      </c>
      <c r="B26" s="1831"/>
      <c r="C26" s="1871" t="s">
        <v>6729</v>
      </c>
      <c r="D26" s="1872" t="s">
        <v>6730</v>
      </c>
      <c r="E26" s="1941">
        <v>44816</v>
      </c>
      <c r="F26" s="1942">
        <f>E26+7</f>
        <v>44823</v>
      </c>
      <c r="G26" s="1942">
        <f>E26+20</f>
        <v>44836</v>
      </c>
      <c r="H26" s="1942">
        <f>E26+22</f>
        <v>44838</v>
      </c>
      <c r="I26" s="1942">
        <f>E26+25</f>
        <v>44841</v>
      </c>
      <c r="J26" s="1943">
        <f>E26+30</f>
        <v>44846</v>
      </c>
      <c r="K26"/>
      <c r="L26" s="3013">
        <v>44819</v>
      </c>
      <c r="M26" s="3012"/>
    </row>
    <row r="27" spans="1:13" s="23" customFormat="1" ht="18" hidden="1" customHeight="1">
      <c r="A27" s="1831" t="s">
        <v>4050</v>
      </c>
      <c r="B27" s="1831"/>
      <c r="C27" s="1830" t="s">
        <v>6731</v>
      </c>
      <c r="D27" s="1579" t="s">
        <v>6732</v>
      </c>
      <c r="E27" s="1870">
        <v>44833</v>
      </c>
      <c r="F27" s="1885">
        <f t="shared" si="1"/>
        <v>44840</v>
      </c>
      <c r="G27" s="1885">
        <f t="shared" si="2"/>
        <v>44853</v>
      </c>
      <c r="H27" s="1885">
        <f t="shared" si="3"/>
        <v>44855</v>
      </c>
      <c r="I27" s="1885">
        <f t="shared" si="4"/>
        <v>44858</v>
      </c>
      <c r="J27" s="1886">
        <f t="shared" si="5"/>
        <v>44863</v>
      </c>
      <c r="K27"/>
      <c r="L27" s="3013">
        <v>44826</v>
      </c>
      <c r="M27" s="3012"/>
    </row>
    <row r="28" spans="1:13" s="23" customFormat="1" ht="18" hidden="1" customHeight="1">
      <c r="A28" s="1831" t="s">
        <v>4051</v>
      </c>
      <c r="B28" s="1831"/>
      <c r="C28" s="1830" t="s">
        <v>6733</v>
      </c>
      <c r="D28" s="1579" t="s">
        <v>6734</v>
      </c>
      <c r="E28" s="1870">
        <v>44840</v>
      </c>
      <c r="F28" s="1885">
        <f t="shared" si="1"/>
        <v>44847</v>
      </c>
      <c r="G28" s="1885">
        <f t="shared" si="2"/>
        <v>44860</v>
      </c>
      <c r="H28" s="1885">
        <f t="shared" si="3"/>
        <v>44862</v>
      </c>
      <c r="I28" s="1885">
        <f t="shared" si="4"/>
        <v>44865</v>
      </c>
      <c r="J28" s="1886">
        <f t="shared" si="5"/>
        <v>44870</v>
      </c>
      <c r="K28"/>
      <c r="L28" s="3013">
        <v>44833</v>
      </c>
      <c r="M28" s="3012"/>
    </row>
    <row r="29" spans="1:13" s="23" customFormat="1" ht="18" hidden="1" customHeight="1">
      <c r="A29" s="1831" t="s">
        <v>4052</v>
      </c>
      <c r="B29" s="1831"/>
      <c r="C29" s="1929" t="s">
        <v>6735</v>
      </c>
      <c r="D29" s="1921" t="s">
        <v>6736</v>
      </c>
      <c r="E29" s="1954">
        <v>44841</v>
      </c>
      <c r="F29" s="1893">
        <f t="shared" si="1"/>
        <v>44848</v>
      </c>
      <c r="G29" s="1893">
        <f t="shared" si="2"/>
        <v>44861</v>
      </c>
      <c r="H29" s="1893">
        <f t="shared" si="3"/>
        <v>44863</v>
      </c>
      <c r="I29" s="1893">
        <f t="shared" si="4"/>
        <v>44866</v>
      </c>
      <c r="J29" s="1894">
        <f t="shared" si="5"/>
        <v>44871</v>
      </c>
      <c r="K29"/>
      <c r="L29" s="3013">
        <v>44840</v>
      </c>
      <c r="M29" s="3012"/>
    </row>
    <row r="30" spans="1:13" s="23" customFormat="1" ht="18" hidden="1" customHeight="1">
      <c r="A30" s="1831" t="s">
        <v>4073</v>
      </c>
      <c r="B30" s="1831"/>
      <c r="C30" s="1895" t="s">
        <v>6737</v>
      </c>
      <c r="D30" s="1896" t="s">
        <v>6738</v>
      </c>
      <c r="E30" s="1897">
        <v>44844</v>
      </c>
      <c r="F30" s="1898">
        <f t="shared" si="1"/>
        <v>44851</v>
      </c>
      <c r="G30" s="1898">
        <f t="shared" si="2"/>
        <v>44864</v>
      </c>
      <c r="H30" s="1898">
        <f t="shared" si="3"/>
        <v>44866</v>
      </c>
      <c r="I30" s="1898">
        <f t="shared" si="4"/>
        <v>44869</v>
      </c>
      <c r="J30" s="1899">
        <f t="shared" si="5"/>
        <v>44874</v>
      </c>
      <c r="K30"/>
      <c r="L30" s="3013">
        <f t="shared" ref="L30:L41" si="6">L29+7</f>
        <v>44847</v>
      </c>
      <c r="M30" s="3012"/>
    </row>
    <row r="31" spans="1:13" s="23" customFormat="1" ht="18" hidden="1" customHeight="1">
      <c r="A31" s="1831" t="s">
        <v>4053</v>
      </c>
      <c r="B31" s="1831"/>
      <c r="C31" s="1959" t="s">
        <v>2151</v>
      </c>
      <c r="D31" s="1901"/>
      <c r="E31" s="1967">
        <v>44851</v>
      </c>
      <c r="F31" s="1968"/>
      <c r="G31" s="1968"/>
      <c r="H31" s="1968"/>
      <c r="I31" s="1968"/>
      <c r="J31" s="1969"/>
      <c r="K31"/>
      <c r="L31" s="3013">
        <f t="shared" si="6"/>
        <v>44854</v>
      </c>
      <c r="M31" s="3012"/>
    </row>
    <row r="32" spans="1:13" s="23" customFormat="1" ht="18" hidden="1" customHeight="1">
      <c r="A32" s="1831" t="s">
        <v>4054</v>
      </c>
      <c r="B32" s="1831"/>
      <c r="C32" s="1900" t="s">
        <v>6739</v>
      </c>
      <c r="D32" s="1901" t="s">
        <v>6740</v>
      </c>
      <c r="E32" s="1954">
        <v>44861</v>
      </c>
      <c r="F32" s="1893">
        <f t="shared" si="1"/>
        <v>44868</v>
      </c>
      <c r="G32" s="1893">
        <f t="shared" si="2"/>
        <v>44881</v>
      </c>
      <c r="H32" s="1893">
        <f t="shared" si="3"/>
        <v>44883</v>
      </c>
      <c r="I32" s="1893">
        <f t="shared" si="4"/>
        <v>44886</v>
      </c>
      <c r="J32" s="1894">
        <f t="shared" si="5"/>
        <v>44891</v>
      </c>
      <c r="K32"/>
      <c r="L32" s="3013">
        <f t="shared" si="6"/>
        <v>44861</v>
      </c>
      <c r="M32" s="3012"/>
    </row>
    <row r="33" spans="1:13" s="23" customFormat="1" ht="18" hidden="1" customHeight="1">
      <c r="A33" s="1831" t="s">
        <v>4055</v>
      </c>
      <c r="B33" s="1831"/>
      <c r="C33" s="1900" t="s">
        <v>6741</v>
      </c>
      <c r="D33" s="1901" t="s">
        <v>6742</v>
      </c>
      <c r="E33" s="1954">
        <v>44867</v>
      </c>
      <c r="F33" s="1968">
        <f>E33+7</f>
        <v>44874</v>
      </c>
      <c r="G33" s="1893">
        <f t="shared" si="2"/>
        <v>44887</v>
      </c>
      <c r="H33" s="1893">
        <f t="shared" si="3"/>
        <v>44889</v>
      </c>
      <c r="I33" s="1893">
        <f t="shared" si="4"/>
        <v>44892</v>
      </c>
      <c r="J33" s="1894">
        <f t="shared" si="5"/>
        <v>44897</v>
      </c>
      <c r="K33"/>
      <c r="L33" s="3013">
        <f t="shared" si="6"/>
        <v>44868</v>
      </c>
      <c r="M33" s="3012"/>
    </row>
    <row r="34" spans="1:13" s="23" customFormat="1" ht="18" hidden="1" customHeight="1">
      <c r="A34" s="1831" t="s">
        <v>4056</v>
      </c>
      <c r="B34" s="1831"/>
      <c r="C34" s="1876" t="s">
        <v>6743</v>
      </c>
      <c r="D34" s="1890" t="s">
        <v>6744</v>
      </c>
      <c r="E34" s="1458">
        <v>44873</v>
      </c>
      <c r="F34" s="1968">
        <f>E34+7</f>
        <v>44880</v>
      </c>
      <c r="G34" s="1891">
        <f t="shared" si="2"/>
        <v>44893</v>
      </c>
      <c r="H34" s="1891">
        <f t="shared" si="3"/>
        <v>44895</v>
      </c>
      <c r="I34" s="1891">
        <f t="shared" si="4"/>
        <v>44898</v>
      </c>
      <c r="J34" s="1892">
        <f t="shared" si="5"/>
        <v>44903</v>
      </c>
      <c r="K34"/>
      <c r="L34" s="3013">
        <f t="shared" si="6"/>
        <v>44875</v>
      </c>
      <c r="M34" s="3012"/>
    </row>
    <row r="35" spans="1:13" s="23" customFormat="1" ht="18" hidden="1" customHeight="1">
      <c r="A35" s="1831" t="s">
        <v>4057</v>
      </c>
      <c r="B35" s="1831"/>
      <c r="C35" s="2012" t="s">
        <v>6745</v>
      </c>
      <c r="D35" s="2013" t="s">
        <v>6746</v>
      </c>
      <c r="E35" s="2014">
        <v>44880</v>
      </c>
      <c r="F35" s="2015">
        <f>E35+7</f>
        <v>44887</v>
      </c>
      <c r="G35" s="2010">
        <f t="shared" si="2"/>
        <v>44900</v>
      </c>
      <c r="H35" s="2010">
        <f t="shared" si="3"/>
        <v>44902</v>
      </c>
      <c r="I35" s="2010">
        <f t="shared" si="4"/>
        <v>44905</v>
      </c>
      <c r="J35" s="2016">
        <f t="shared" si="5"/>
        <v>44910</v>
      </c>
      <c r="K35"/>
      <c r="L35" s="3013">
        <f t="shared" si="6"/>
        <v>44882</v>
      </c>
      <c r="M35" s="3012"/>
    </row>
    <row r="36" spans="1:13" s="23" customFormat="1" ht="18" hidden="1" customHeight="1">
      <c r="A36" s="1831" t="s">
        <v>4059</v>
      </c>
      <c r="B36" s="1831"/>
      <c r="C36" s="2012" t="s">
        <v>3099</v>
      </c>
      <c r="D36" s="2013" t="s">
        <v>6747</v>
      </c>
      <c r="E36" s="2014">
        <v>44887</v>
      </c>
      <c r="F36" s="2015">
        <f>E36+7</f>
        <v>44894</v>
      </c>
      <c r="G36" s="2010">
        <f t="shared" si="2"/>
        <v>44907</v>
      </c>
      <c r="H36" s="2010">
        <f t="shared" si="3"/>
        <v>44909</v>
      </c>
      <c r="I36" s="2010">
        <f t="shared" si="4"/>
        <v>44912</v>
      </c>
      <c r="J36" s="2016">
        <f t="shared" si="5"/>
        <v>44917</v>
      </c>
      <c r="K36"/>
      <c r="L36" s="3013">
        <f t="shared" si="6"/>
        <v>44889</v>
      </c>
      <c r="M36" s="3012"/>
    </row>
    <row r="37" spans="1:13" s="23" customFormat="1" ht="18" hidden="1" customHeight="1">
      <c r="A37" s="1831" t="s">
        <v>4060</v>
      </c>
      <c r="B37" s="1831"/>
      <c r="C37" s="2012" t="s">
        <v>3113</v>
      </c>
      <c r="D37" s="2013" t="s">
        <v>6748</v>
      </c>
      <c r="E37" s="2017">
        <v>44893</v>
      </c>
      <c r="F37" s="2015">
        <f t="shared" si="1"/>
        <v>44900</v>
      </c>
      <c r="G37" s="2010">
        <f t="shared" si="2"/>
        <v>44913</v>
      </c>
      <c r="H37" s="2010">
        <f t="shared" si="3"/>
        <v>44915</v>
      </c>
      <c r="I37" s="2010">
        <f t="shared" si="4"/>
        <v>44918</v>
      </c>
      <c r="J37" s="2016">
        <f t="shared" si="5"/>
        <v>44923</v>
      </c>
      <c r="K37"/>
      <c r="L37" s="3013">
        <f t="shared" si="6"/>
        <v>44896</v>
      </c>
      <c r="M37" s="3012"/>
    </row>
    <row r="38" spans="1:13" s="23" customFormat="1" ht="17.45" hidden="1" customHeight="1">
      <c r="A38" s="1831" t="s">
        <v>4074</v>
      </c>
      <c r="B38" s="1831"/>
      <c r="C38" s="2018" t="s">
        <v>6749</v>
      </c>
      <c r="D38" s="2019" t="s">
        <v>6750</v>
      </c>
      <c r="E38" s="2020">
        <v>44900</v>
      </c>
      <c r="F38" s="2042"/>
      <c r="G38" s="2021">
        <f t="shared" si="2"/>
        <v>44920</v>
      </c>
      <c r="H38" s="2021">
        <f t="shared" si="3"/>
        <v>44922</v>
      </c>
      <c r="I38" s="2021">
        <f t="shared" si="4"/>
        <v>44925</v>
      </c>
      <c r="J38" s="2022">
        <f t="shared" si="5"/>
        <v>44930</v>
      </c>
      <c r="K38"/>
      <c r="L38" s="3013">
        <f t="shared" si="6"/>
        <v>44903</v>
      </c>
      <c r="M38" s="3012"/>
    </row>
    <row r="39" spans="1:13" s="23" customFormat="1" ht="16.899999999999999" hidden="1" customHeight="1">
      <c r="A39" s="1831" t="s">
        <v>4075</v>
      </c>
      <c r="B39" s="1831"/>
      <c r="C39" s="2018" t="s">
        <v>6751</v>
      </c>
      <c r="D39" s="2019" t="s">
        <v>6752</v>
      </c>
      <c r="E39" s="2047">
        <v>44908</v>
      </c>
      <c r="F39" s="2015">
        <f>E39+7</f>
        <v>44915</v>
      </c>
      <c r="G39" s="2021">
        <f t="shared" si="2"/>
        <v>44928</v>
      </c>
      <c r="H39" s="2021">
        <f t="shared" si="3"/>
        <v>44930</v>
      </c>
      <c r="I39" s="2021">
        <f t="shared" si="4"/>
        <v>44933</v>
      </c>
      <c r="J39" s="2022">
        <f t="shared" si="5"/>
        <v>44938</v>
      </c>
      <c r="K39"/>
      <c r="L39" s="3013">
        <f t="shared" si="6"/>
        <v>44910</v>
      </c>
      <c r="M39" s="3012"/>
    </row>
    <row r="40" spans="1:13" s="23" customFormat="1" ht="17.45" hidden="1" customHeight="1">
      <c r="A40" s="1831" t="s">
        <v>4063</v>
      </c>
      <c r="B40" s="1831"/>
      <c r="C40" s="2059" t="s">
        <v>6725</v>
      </c>
      <c r="D40" s="2060" t="s">
        <v>6753</v>
      </c>
      <c r="E40" s="2022">
        <v>44914</v>
      </c>
      <c r="F40" s="2051" t="s">
        <v>6754</v>
      </c>
      <c r="G40" s="2061">
        <f t="shared" si="2"/>
        <v>44934</v>
      </c>
      <c r="H40" s="2061">
        <f t="shared" si="3"/>
        <v>44936</v>
      </c>
      <c r="I40" s="2061">
        <f t="shared" si="4"/>
        <v>44939</v>
      </c>
      <c r="J40" s="2022">
        <f t="shared" si="5"/>
        <v>44944</v>
      </c>
      <c r="K40"/>
      <c r="L40" s="3013">
        <f t="shared" si="6"/>
        <v>44917</v>
      </c>
      <c r="M40" s="3012"/>
    </row>
    <row r="41" spans="1:13" s="23" customFormat="1" ht="17.45" hidden="1" customHeight="1">
      <c r="A41" s="1831" t="s">
        <v>4076</v>
      </c>
      <c r="B41" s="1831"/>
      <c r="C41" s="2059" t="s">
        <v>664</v>
      </c>
      <c r="D41" s="2060" t="s">
        <v>6755</v>
      </c>
      <c r="E41" s="2082">
        <v>44922</v>
      </c>
      <c r="F41" s="2051" t="s">
        <v>6756</v>
      </c>
      <c r="G41" s="2061">
        <f t="shared" si="2"/>
        <v>44942</v>
      </c>
      <c r="H41" s="2061">
        <f t="shared" si="3"/>
        <v>44944</v>
      </c>
      <c r="I41" s="2061">
        <f t="shared" si="4"/>
        <v>44947</v>
      </c>
      <c r="J41" s="2022">
        <f t="shared" si="5"/>
        <v>44952</v>
      </c>
      <c r="K41"/>
      <c r="L41" s="3013">
        <f t="shared" si="6"/>
        <v>44924</v>
      </c>
      <c r="M41" s="3012"/>
    </row>
    <row r="42" spans="1:13" s="23" customFormat="1" ht="17.45" hidden="1" customHeight="1">
      <c r="A42" s="31"/>
      <c r="B42" s="31"/>
      <c r="C42" s="2062" t="s">
        <v>6727</v>
      </c>
      <c r="D42" s="2063" t="s">
        <v>6757</v>
      </c>
      <c r="E42" s="2096">
        <v>44565</v>
      </c>
      <c r="F42" s="2048" t="s">
        <v>6756</v>
      </c>
      <c r="G42" s="2063">
        <f t="shared" ref="G42:G46" si="7">E42+20</f>
        <v>44585</v>
      </c>
      <c r="H42" s="2063">
        <f t="shared" ref="H42:H46" si="8">E42+22</f>
        <v>44587</v>
      </c>
      <c r="I42" s="2063">
        <f t="shared" ref="I42:I46" si="9">E42+25</f>
        <v>44590</v>
      </c>
      <c r="J42" s="2016">
        <f t="shared" ref="J42:J46" si="10">E42+30</f>
        <v>44595</v>
      </c>
      <c r="K42"/>
      <c r="L42" s="3013">
        <f t="shared" ref="L42:L45" si="11">L41+7</f>
        <v>44931</v>
      </c>
      <c r="M42" s="3012"/>
    </row>
    <row r="43" spans="1:13" s="23" customFormat="1" ht="16.899999999999999" hidden="1" customHeight="1">
      <c r="A43" s="31"/>
      <c r="B43" s="31"/>
      <c r="C43" s="2062" t="s">
        <v>6731</v>
      </c>
      <c r="D43" s="2063" t="s">
        <v>6758</v>
      </c>
      <c r="E43" s="2096">
        <v>44570</v>
      </c>
      <c r="F43" s="2048" t="s">
        <v>6759</v>
      </c>
      <c r="G43" s="2063">
        <f t="shared" si="7"/>
        <v>44590</v>
      </c>
      <c r="H43" s="2063">
        <f t="shared" si="8"/>
        <v>44592</v>
      </c>
      <c r="I43" s="2063">
        <f t="shared" si="9"/>
        <v>44595</v>
      </c>
      <c r="J43" s="2016">
        <f t="shared" si="10"/>
        <v>44600</v>
      </c>
      <c r="K43"/>
      <c r="L43" s="3013">
        <f t="shared" si="11"/>
        <v>44938</v>
      </c>
      <c r="M43" s="3012"/>
    </row>
    <row r="44" spans="1:13" s="23" customFormat="1" ht="18.600000000000001" hidden="1" customHeight="1">
      <c r="A44" s="31"/>
      <c r="B44" s="31"/>
      <c r="C44" s="2062" t="s">
        <v>6733</v>
      </c>
      <c r="D44" s="2063" t="s">
        <v>6760</v>
      </c>
      <c r="E44" s="2096">
        <v>44578</v>
      </c>
      <c r="F44" s="2048" t="s">
        <v>6761</v>
      </c>
      <c r="G44" s="2063">
        <f t="shared" si="7"/>
        <v>44598</v>
      </c>
      <c r="H44" s="2063">
        <f t="shared" si="8"/>
        <v>44600</v>
      </c>
      <c r="I44" s="2063">
        <f t="shared" si="9"/>
        <v>44603</v>
      </c>
      <c r="J44" s="2016">
        <f t="shared" si="10"/>
        <v>44608</v>
      </c>
      <c r="K44"/>
      <c r="L44" s="3013">
        <f>L43+7</f>
        <v>44945</v>
      </c>
      <c r="M44" s="3012"/>
    </row>
    <row r="45" spans="1:13" s="23" customFormat="1" ht="16.899999999999999" hidden="1" customHeight="1">
      <c r="A45" s="31"/>
      <c r="B45" s="31"/>
      <c r="C45" s="2062" t="s">
        <v>6735</v>
      </c>
      <c r="D45" s="2063" t="s">
        <v>6762</v>
      </c>
      <c r="E45" s="2096">
        <v>44586</v>
      </c>
      <c r="F45" s="2048" t="s">
        <v>6763</v>
      </c>
      <c r="G45" s="2063">
        <f t="shared" si="7"/>
        <v>44606</v>
      </c>
      <c r="H45" s="2063">
        <f t="shared" si="8"/>
        <v>44608</v>
      </c>
      <c r="I45" s="2063">
        <f t="shared" si="9"/>
        <v>44611</v>
      </c>
      <c r="J45" s="2016">
        <f t="shared" si="10"/>
        <v>44616</v>
      </c>
      <c r="K45"/>
      <c r="L45" s="3013">
        <f t="shared" si="11"/>
        <v>44952</v>
      </c>
      <c r="M45" s="3012"/>
    </row>
    <row r="46" spans="1:13" s="23" customFormat="1" ht="18" hidden="1" customHeight="1">
      <c r="A46" s="31"/>
      <c r="B46" s="31"/>
      <c r="C46" s="2062" t="s">
        <v>6737</v>
      </c>
      <c r="D46" s="2063" t="s">
        <v>6764</v>
      </c>
      <c r="E46" s="2096">
        <v>44594</v>
      </c>
      <c r="F46" s="2048" t="s">
        <v>6765</v>
      </c>
      <c r="G46" s="2063">
        <f t="shared" si="7"/>
        <v>44614</v>
      </c>
      <c r="H46" s="2063">
        <f t="shared" si="8"/>
        <v>44616</v>
      </c>
      <c r="I46" s="2063">
        <f t="shared" si="9"/>
        <v>44619</v>
      </c>
      <c r="J46" s="2016">
        <f t="shared" si="10"/>
        <v>44624</v>
      </c>
      <c r="K46"/>
      <c r="L46" s="3013">
        <f>L45+7</f>
        <v>44959</v>
      </c>
      <c r="M46" s="3012" t="s">
        <v>6766</v>
      </c>
    </row>
    <row r="47" spans="1:13" s="23" customFormat="1" ht="16.149999999999999" hidden="1" customHeight="1">
      <c r="A47" s="31"/>
      <c r="B47" s="31"/>
      <c r="C47" s="2100" t="s">
        <v>6767</v>
      </c>
      <c r="D47" s="2101" t="s">
        <v>6768</v>
      </c>
      <c r="E47" s="2197">
        <v>44601</v>
      </c>
      <c r="F47" s="2099"/>
      <c r="G47" s="2101">
        <f t="shared" ref="G47:G59" si="12">E47+20</f>
        <v>44621</v>
      </c>
      <c r="H47" s="2101">
        <f t="shared" ref="H47:H59" si="13">E47+22</f>
        <v>44623</v>
      </c>
      <c r="I47" s="2101">
        <f t="shared" ref="I47:I59" si="14">E47+25</f>
        <v>44626</v>
      </c>
      <c r="J47" s="2102">
        <f t="shared" ref="J47:J59" si="15">E47+30</f>
        <v>44631</v>
      </c>
      <c r="K47"/>
      <c r="L47" s="3013">
        <f t="shared" ref="L47:L52" si="16">L46+7</f>
        <v>44966</v>
      </c>
      <c r="M47" s="3012" t="s">
        <v>6766</v>
      </c>
    </row>
    <row r="48" spans="1:13" s="23" customFormat="1" ht="16.149999999999999" hidden="1" customHeight="1">
      <c r="A48" s="31"/>
      <c r="B48" s="31"/>
      <c r="C48" s="2100" t="s">
        <v>6741</v>
      </c>
      <c r="D48" s="2101" t="s">
        <v>6769</v>
      </c>
      <c r="E48" s="2197">
        <v>44608</v>
      </c>
      <c r="F48" s="2099"/>
      <c r="G48" s="2101">
        <f t="shared" si="12"/>
        <v>44628</v>
      </c>
      <c r="H48" s="2101">
        <f t="shared" si="13"/>
        <v>44630</v>
      </c>
      <c r="I48" s="2101">
        <f t="shared" si="14"/>
        <v>44633</v>
      </c>
      <c r="J48" s="2102">
        <f t="shared" si="15"/>
        <v>44638</v>
      </c>
      <c r="K48"/>
      <c r="L48" s="3013">
        <f t="shared" si="16"/>
        <v>44973</v>
      </c>
      <c r="M48" s="3012" t="s">
        <v>6766</v>
      </c>
    </row>
    <row r="49" spans="1:13" s="23" customFormat="1" ht="16.149999999999999" hidden="1" customHeight="1">
      <c r="A49" s="31"/>
      <c r="B49" s="31"/>
      <c r="C49" s="2100" t="s">
        <v>6743</v>
      </c>
      <c r="D49" s="2101" t="s">
        <v>6770</v>
      </c>
      <c r="E49" s="2101">
        <v>44979</v>
      </c>
      <c r="F49" s="2099"/>
      <c r="G49" s="2101">
        <f t="shared" si="12"/>
        <v>44999</v>
      </c>
      <c r="H49" s="2101">
        <f t="shared" si="13"/>
        <v>45001</v>
      </c>
      <c r="I49" s="2101">
        <f t="shared" si="14"/>
        <v>45004</v>
      </c>
      <c r="J49" s="2102">
        <f t="shared" si="15"/>
        <v>45009</v>
      </c>
      <c r="K49"/>
      <c r="L49" s="3013">
        <f t="shared" si="16"/>
        <v>44980</v>
      </c>
      <c r="M49" s="3012"/>
    </row>
    <row r="50" spans="1:13" s="23" customFormat="1" ht="16.149999999999999" hidden="1" customHeight="1">
      <c r="A50" s="31"/>
      <c r="B50" s="31"/>
      <c r="C50" s="2100" t="s">
        <v>6745</v>
      </c>
      <c r="D50" s="2101" t="s">
        <v>6771</v>
      </c>
      <c r="E50" s="2197">
        <v>44625</v>
      </c>
      <c r="F50" s="2099"/>
      <c r="G50" s="2101">
        <f t="shared" si="12"/>
        <v>44645</v>
      </c>
      <c r="H50" s="2101">
        <f t="shared" si="13"/>
        <v>44647</v>
      </c>
      <c r="I50" s="2101">
        <f t="shared" si="14"/>
        <v>44650</v>
      </c>
      <c r="J50" s="2102">
        <f t="shared" si="15"/>
        <v>44655</v>
      </c>
      <c r="K50"/>
      <c r="L50" s="3013">
        <f t="shared" si="16"/>
        <v>44987</v>
      </c>
      <c r="M50" s="3012"/>
    </row>
    <row r="51" spans="1:13" s="23" customFormat="1" ht="16.149999999999999" hidden="1" customHeight="1">
      <c r="A51" s="31"/>
      <c r="B51" s="31"/>
      <c r="C51" s="2097" t="s">
        <v>6772</v>
      </c>
      <c r="D51" s="2098" t="s">
        <v>6773</v>
      </c>
      <c r="E51" s="2227">
        <v>44629</v>
      </c>
      <c r="F51" s="2099"/>
      <c r="G51" s="2098">
        <f t="shared" si="12"/>
        <v>44649</v>
      </c>
      <c r="H51" s="2098">
        <f t="shared" si="13"/>
        <v>44651</v>
      </c>
      <c r="I51" s="2098">
        <f t="shared" si="14"/>
        <v>44654</v>
      </c>
      <c r="J51" s="2016">
        <f t="shared" si="15"/>
        <v>44659</v>
      </c>
      <c r="K51"/>
      <c r="L51" s="3013">
        <f t="shared" si="16"/>
        <v>44994</v>
      </c>
      <c r="M51" s="3012"/>
    </row>
    <row r="52" spans="1:13" s="23" customFormat="1" ht="16.149999999999999" hidden="1" customHeight="1">
      <c r="A52" s="31"/>
      <c r="B52" s="31"/>
      <c r="C52" s="2062" t="s">
        <v>2897</v>
      </c>
      <c r="D52" s="2063" t="s">
        <v>6774</v>
      </c>
      <c r="E52" s="2096">
        <v>44637</v>
      </c>
      <c r="F52" s="2099"/>
      <c r="G52" s="2063">
        <f t="shared" si="12"/>
        <v>44657</v>
      </c>
      <c r="H52" s="2063">
        <f t="shared" si="13"/>
        <v>44659</v>
      </c>
      <c r="I52" s="2063">
        <f t="shared" si="14"/>
        <v>44662</v>
      </c>
      <c r="J52" s="2016">
        <f t="shared" si="15"/>
        <v>44667</v>
      </c>
      <c r="K52"/>
      <c r="L52" s="3013">
        <f t="shared" si="16"/>
        <v>45001</v>
      </c>
      <c r="M52" s="3012" t="s">
        <v>6766</v>
      </c>
    </row>
    <row r="53" spans="1:13" s="23" customFormat="1" ht="16.149999999999999" hidden="1" customHeight="1">
      <c r="A53" s="31"/>
      <c r="B53" s="31"/>
      <c r="C53" s="2062" t="s">
        <v>4259</v>
      </c>
      <c r="D53" s="2063" t="s">
        <v>6775</v>
      </c>
      <c r="E53" s="2096">
        <v>45009</v>
      </c>
      <c r="F53" s="2099"/>
      <c r="G53" s="2063">
        <f t="shared" si="12"/>
        <v>45029</v>
      </c>
      <c r="H53" s="2063">
        <f t="shared" si="13"/>
        <v>45031</v>
      </c>
      <c r="I53" s="2063">
        <f t="shared" si="14"/>
        <v>45034</v>
      </c>
      <c r="J53" s="2016">
        <f t="shared" si="15"/>
        <v>45039</v>
      </c>
      <c r="K53"/>
      <c r="L53" s="3013">
        <f>L52+7</f>
        <v>45008</v>
      </c>
      <c r="M53" s="3012" t="s">
        <v>6776</v>
      </c>
    </row>
    <row r="54" spans="1:13" s="23" customFormat="1" ht="16.149999999999999" hidden="1" customHeight="1">
      <c r="A54" s="31"/>
      <c r="B54" s="31"/>
      <c r="C54" s="2062" t="s">
        <v>6777</v>
      </c>
      <c r="D54" s="2063" t="s">
        <v>6778</v>
      </c>
      <c r="E54" s="2096">
        <v>45019</v>
      </c>
      <c r="F54" s="2099"/>
      <c r="G54" s="2063">
        <f t="shared" si="12"/>
        <v>45039</v>
      </c>
      <c r="H54" s="2063">
        <f t="shared" si="13"/>
        <v>45041</v>
      </c>
      <c r="I54" s="2063">
        <f t="shared" si="14"/>
        <v>45044</v>
      </c>
      <c r="J54" s="2016">
        <f t="shared" si="15"/>
        <v>45049</v>
      </c>
      <c r="K54"/>
      <c r="L54" s="3013">
        <v>45013</v>
      </c>
      <c r="M54" s="3012"/>
    </row>
    <row r="55" spans="1:13" s="23" customFormat="1" ht="16.149999999999999" hidden="1" customHeight="1">
      <c r="A55" s="31"/>
      <c r="B55" s="31"/>
      <c r="C55" s="2242" t="s">
        <v>6751</v>
      </c>
      <c r="D55" s="2243" t="s">
        <v>6779</v>
      </c>
      <c r="E55" s="2254">
        <v>45026</v>
      </c>
      <c r="F55" s="2193"/>
      <c r="G55" s="2243">
        <f t="shared" si="12"/>
        <v>45046</v>
      </c>
      <c r="H55" s="2243">
        <f t="shared" si="13"/>
        <v>45048</v>
      </c>
      <c r="I55" s="2243">
        <f t="shared" si="14"/>
        <v>45051</v>
      </c>
      <c r="J55" s="2022">
        <f t="shared" si="15"/>
        <v>45056</v>
      </c>
      <c r="K55"/>
      <c r="L55" s="3013">
        <v>45020</v>
      </c>
      <c r="M55" s="3012"/>
    </row>
    <row r="56" spans="1:13" s="23" customFormat="1" ht="16.149999999999999" hidden="1" customHeight="1">
      <c r="A56" s="31"/>
      <c r="B56" s="31"/>
      <c r="C56" s="2242" t="s">
        <v>6725</v>
      </c>
      <c r="D56" s="2243" t="s">
        <v>6780</v>
      </c>
      <c r="E56" s="2254">
        <v>45029</v>
      </c>
      <c r="F56" s="2193"/>
      <c r="G56" s="2243">
        <f t="shared" si="12"/>
        <v>45049</v>
      </c>
      <c r="H56" s="2243">
        <f t="shared" si="13"/>
        <v>45051</v>
      </c>
      <c r="I56" s="2243">
        <f t="shared" si="14"/>
        <v>45054</v>
      </c>
      <c r="J56" s="2022">
        <f t="shared" si="15"/>
        <v>45059</v>
      </c>
      <c r="K56"/>
      <c r="L56" s="3013">
        <v>45027</v>
      </c>
      <c r="M56" s="3012"/>
    </row>
    <row r="57" spans="1:13" s="23" customFormat="1" ht="16.149999999999999" hidden="1" customHeight="1">
      <c r="A57" s="31"/>
      <c r="B57" s="31"/>
      <c r="C57" s="2242" t="s">
        <v>664</v>
      </c>
      <c r="D57" s="2243" t="s">
        <v>6781</v>
      </c>
      <c r="E57" s="2254">
        <v>45034</v>
      </c>
      <c r="F57" s="2193"/>
      <c r="G57" s="2243">
        <f t="shared" si="12"/>
        <v>45054</v>
      </c>
      <c r="H57" s="2243">
        <f t="shared" si="13"/>
        <v>45056</v>
      </c>
      <c r="I57" s="2243">
        <f t="shared" si="14"/>
        <v>45059</v>
      </c>
      <c r="J57" s="2022">
        <f t="shared" si="15"/>
        <v>45064</v>
      </c>
      <c r="K57"/>
      <c r="L57" s="3013">
        <v>45034</v>
      </c>
      <c r="M57" s="3012"/>
    </row>
    <row r="58" spans="1:13" s="23" customFormat="1" ht="16.149999999999999" hidden="1" customHeight="1">
      <c r="A58" s="31"/>
      <c r="B58" s="2408" t="s">
        <v>6782</v>
      </c>
      <c r="C58" s="2242" t="s">
        <v>6727</v>
      </c>
      <c r="D58" s="2243" t="s">
        <v>6783</v>
      </c>
      <c r="E58" s="2254">
        <v>45045</v>
      </c>
      <c r="F58" s="2193"/>
      <c r="G58" s="2243">
        <f t="shared" si="12"/>
        <v>45065</v>
      </c>
      <c r="H58" s="2243">
        <f t="shared" si="13"/>
        <v>45067</v>
      </c>
      <c r="I58" s="2243">
        <f t="shared" si="14"/>
        <v>45070</v>
      </c>
      <c r="J58" s="2022">
        <f t="shared" si="15"/>
        <v>45075</v>
      </c>
      <c r="K58"/>
      <c r="L58" s="3013">
        <v>45041</v>
      </c>
      <c r="M58" s="3012"/>
    </row>
    <row r="59" spans="1:13" s="23" customFormat="1" ht="16.149999999999999" hidden="1" customHeight="1">
      <c r="A59" s="31"/>
      <c r="B59" s="2408" t="s">
        <v>6784</v>
      </c>
      <c r="C59" s="2242" t="s">
        <v>6731</v>
      </c>
      <c r="D59" s="2243" t="s">
        <v>6785</v>
      </c>
      <c r="E59" s="2254">
        <v>45049</v>
      </c>
      <c r="F59" s="2193"/>
      <c r="G59" s="2243">
        <f t="shared" si="12"/>
        <v>45069</v>
      </c>
      <c r="H59" s="2243">
        <f t="shared" si="13"/>
        <v>45071</v>
      </c>
      <c r="I59" s="2243">
        <f t="shared" si="14"/>
        <v>45074</v>
      </c>
      <c r="J59" s="2022">
        <f t="shared" si="15"/>
        <v>45079</v>
      </c>
      <c r="K59"/>
      <c r="L59" s="3013">
        <v>45048</v>
      </c>
      <c r="M59" s="3012"/>
    </row>
    <row r="60" spans="1:13" s="23" customFormat="1" ht="16.149999999999999" hidden="1" customHeight="1">
      <c r="A60" s="31"/>
      <c r="B60" s="2408" t="s">
        <v>6786</v>
      </c>
      <c r="C60" s="2062" t="s">
        <v>6787</v>
      </c>
      <c r="D60" s="2063" t="s">
        <v>6788</v>
      </c>
      <c r="E60" s="2096">
        <v>45055</v>
      </c>
      <c r="F60" s="2244"/>
      <c r="G60" s="2063">
        <f t="shared" ref="G60:G72" si="17">E60+20</f>
        <v>45075</v>
      </c>
      <c r="H60" s="2063">
        <f t="shared" ref="H60:H72" si="18">E60+22</f>
        <v>45077</v>
      </c>
      <c r="I60" s="2063">
        <f t="shared" ref="I60:I71" si="19">E60+25</f>
        <v>45080</v>
      </c>
      <c r="J60" s="2016">
        <f t="shared" ref="J60:J72" si="20">E60+30</f>
        <v>45085</v>
      </c>
      <c r="K60"/>
      <c r="L60" s="3013">
        <v>45055</v>
      </c>
      <c r="M60" s="3012"/>
    </row>
    <row r="61" spans="1:13" s="23" customFormat="1" ht="16.149999999999999" hidden="1" customHeight="1">
      <c r="A61" s="81" t="s">
        <v>6735</v>
      </c>
      <c r="B61" s="2408" t="s">
        <v>6789</v>
      </c>
      <c r="C61" s="2256" t="s">
        <v>6790</v>
      </c>
      <c r="D61" s="2063" t="s">
        <v>6791</v>
      </c>
      <c r="E61" s="2096">
        <v>45063</v>
      </c>
      <c r="F61" s="2244"/>
      <c r="G61" s="2063">
        <f t="shared" si="17"/>
        <v>45083</v>
      </c>
      <c r="H61" s="2063">
        <f t="shared" si="18"/>
        <v>45085</v>
      </c>
      <c r="I61" s="2063">
        <f t="shared" si="19"/>
        <v>45088</v>
      </c>
      <c r="J61" s="2016">
        <f t="shared" si="20"/>
        <v>45093</v>
      </c>
      <c r="K61"/>
      <c r="L61" s="3013">
        <v>45062</v>
      </c>
      <c r="M61" s="3012"/>
    </row>
    <row r="62" spans="1:13" s="23" customFormat="1" ht="16.149999999999999" hidden="1" customHeight="1">
      <c r="A62" s="31"/>
      <c r="B62" s="2408" t="s">
        <v>6792</v>
      </c>
      <c r="C62" s="2062" t="s">
        <v>6737</v>
      </c>
      <c r="D62" s="2063" t="s">
        <v>6793</v>
      </c>
      <c r="E62" s="2096">
        <v>45067</v>
      </c>
      <c r="F62" s="2244"/>
      <c r="G62" s="2063">
        <f t="shared" si="17"/>
        <v>45087</v>
      </c>
      <c r="H62" s="2063">
        <f t="shared" si="18"/>
        <v>45089</v>
      </c>
      <c r="I62" s="2063">
        <f t="shared" si="19"/>
        <v>45092</v>
      </c>
      <c r="J62" s="2016">
        <f t="shared" si="20"/>
        <v>45097</v>
      </c>
      <c r="K62"/>
      <c r="L62" s="3013">
        <v>45069</v>
      </c>
      <c r="M62" s="3012"/>
    </row>
    <row r="63" spans="1:13" s="23" customFormat="1" ht="16.149999999999999" hidden="1" customHeight="1">
      <c r="A63" s="31"/>
      <c r="B63" s="2408" t="s">
        <v>6794</v>
      </c>
      <c r="C63" s="2062" t="s">
        <v>6767</v>
      </c>
      <c r="D63" s="2063" t="s">
        <v>6795</v>
      </c>
      <c r="E63" s="2096">
        <v>45083</v>
      </c>
      <c r="F63" s="2244"/>
      <c r="G63" s="2063">
        <f t="shared" si="17"/>
        <v>45103</v>
      </c>
      <c r="H63" s="2063">
        <f t="shared" si="18"/>
        <v>45105</v>
      </c>
      <c r="I63" s="2063">
        <f t="shared" si="19"/>
        <v>45108</v>
      </c>
      <c r="J63" s="2016">
        <f t="shared" si="20"/>
        <v>45113</v>
      </c>
      <c r="K63"/>
      <c r="L63" s="3013">
        <v>45076</v>
      </c>
      <c r="M63" s="3012"/>
    </row>
    <row r="64" spans="1:13" s="23" customFormat="1" ht="16.149999999999999" hidden="1" customHeight="1">
      <c r="A64" s="31"/>
      <c r="B64" s="2408" t="s">
        <v>6796</v>
      </c>
      <c r="C64" s="2242" t="s">
        <v>6741</v>
      </c>
      <c r="D64" s="2243" t="s">
        <v>6797</v>
      </c>
      <c r="E64" s="2254">
        <v>45080</v>
      </c>
      <c r="F64" s="2245"/>
      <c r="G64" s="2243">
        <f t="shared" si="17"/>
        <v>45100</v>
      </c>
      <c r="H64" s="2243">
        <f t="shared" si="18"/>
        <v>45102</v>
      </c>
      <c r="I64" s="2243">
        <f t="shared" si="19"/>
        <v>45105</v>
      </c>
      <c r="J64" s="2022">
        <f t="shared" si="20"/>
        <v>45110</v>
      </c>
      <c r="K64"/>
      <c r="L64" s="3013">
        <v>45083</v>
      </c>
      <c r="M64" s="3012"/>
    </row>
    <row r="65" spans="1:13" s="23" customFormat="1" ht="16.149999999999999" hidden="1" customHeight="1">
      <c r="A65" s="31"/>
      <c r="B65" s="2408" t="s">
        <v>6798</v>
      </c>
      <c r="C65" s="2242" t="s">
        <v>6743</v>
      </c>
      <c r="D65" s="2243" t="s">
        <v>6799</v>
      </c>
      <c r="E65" s="2254">
        <v>45094</v>
      </c>
      <c r="F65" s="2245"/>
      <c r="G65" s="2243">
        <f t="shared" si="17"/>
        <v>45114</v>
      </c>
      <c r="H65" s="2243">
        <f t="shared" si="18"/>
        <v>45116</v>
      </c>
      <c r="I65" s="2243">
        <f t="shared" si="19"/>
        <v>45119</v>
      </c>
      <c r="J65" s="2022">
        <f t="shared" si="20"/>
        <v>45124</v>
      </c>
      <c r="K65"/>
      <c r="L65" s="3013">
        <v>45090</v>
      </c>
      <c r="M65" s="3011" t="s">
        <v>6766</v>
      </c>
    </row>
    <row r="66" spans="1:13" s="23" customFormat="1" ht="16.149999999999999" hidden="1" customHeight="1">
      <c r="A66" s="31"/>
      <c r="B66" s="2408" t="s">
        <v>6800</v>
      </c>
      <c r="C66" s="2246" t="s">
        <v>6745</v>
      </c>
      <c r="D66" s="2247" t="s">
        <v>6801</v>
      </c>
      <c r="E66" s="2693">
        <v>45097</v>
      </c>
      <c r="F66" s="2248"/>
      <c r="G66" s="2247">
        <f t="shared" si="17"/>
        <v>45117</v>
      </c>
      <c r="H66" s="2247">
        <f t="shared" si="18"/>
        <v>45119</v>
      </c>
      <c r="I66" s="2247">
        <f t="shared" si="19"/>
        <v>45122</v>
      </c>
      <c r="J66" s="2249">
        <f t="shared" si="20"/>
        <v>45127</v>
      </c>
      <c r="K66"/>
      <c r="L66" s="3013">
        <v>45097</v>
      </c>
      <c r="M66" s="3011" t="s">
        <v>6766</v>
      </c>
    </row>
    <row r="67" spans="1:13" s="23" customFormat="1" ht="16.149999999999999" hidden="1" customHeight="1">
      <c r="A67" s="31"/>
      <c r="B67" s="2408" t="s">
        <v>6802</v>
      </c>
      <c r="C67" s="2242" t="s">
        <v>6772</v>
      </c>
      <c r="D67" s="2243" t="s">
        <v>6803</v>
      </c>
      <c r="E67" s="2254">
        <v>45103</v>
      </c>
      <c r="F67" s="2245"/>
      <c r="G67" s="2243">
        <f t="shared" si="17"/>
        <v>45123</v>
      </c>
      <c r="H67" s="2243">
        <f t="shared" si="18"/>
        <v>45125</v>
      </c>
      <c r="I67" s="2243">
        <f t="shared" si="19"/>
        <v>45128</v>
      </c>
      <c r="J67" s="2022">
        <f t="shared" si="20"/>
        <v>45133</v>
      </c>
      <c r="K67"/>
      <c r="L67" s="3013">
        <v>45104</v>
      </c>
      <c r="M67" s="3011" t="s">
        <v>6766</v>
      </c>
    </row>
    <row r="68" spans="1:13" s="23" customFormat="1" ht="16.149999999999999" hidden="1" customHeight="1">
      <c r="A68" s="31"/>
      <c r="B68" s="2408" t="s">
        <v>6804</v>
      </c>
      <c r="C68" s="2062" t="s">
        <v>2897</v>
      </c>
      <c r="D68" s="2063" t="s">
        <v>6805</v>
      </c>
      <c r="E68" s="2096">
        <v>45109</v>
      </c>
      <c r="F68" s="2244"/>
      <c r="G68" s="2063">
        <f t="shared" si="17"/>
        <v>45129</v>
      </c>
      <c r="H68" s="2063">
        <f t="shared" si="18"/>
        <v>45131</v>
      </c>
      <c r="I68" s="2063">
        <f t="shared" si="19"/>
        <v>45134</v>
      </c>
      <c r="J68" s="2016">
        <f t="shared" si="20"/>
        <v>45139</v>
      </c>
      <c r="K68"/>
      <c r="L68" s="3013">
        <v>45111</v>
      </c>
      <c r="M68" s="3011" t="s">
        <v>6776</v>
      </c>
    </row>
    <row r="69" spans="1:13" s="23" customFormat="1" ht="16.149999999999999" hidden="1" customHeight="1">
      <c r="A69" s="31"/>
      <c r="B69" s="2408" t="s">
        <v>6806</v>
      </c>
      <c r="C69" s="2062" t="s">
        <v>6807</v>
      </c>
      <c r="D69" s="2063" t="s">
        <v>6808</v>
      </c>
      <c r="E69" s="2096">
        <v>45122</v>
      </c>
      <c r="F69" s="2244"/>
      <c r="G69" s="2063">
        <f t="shared" si="17"/>
        <v>45142</v>
      </c>
      <c r="H69" s="2063">
        <f t="shared" si="18"/>
        <v>45144</v>
      </c>
      <c r="I69" s="2063">
        <f t="shared" si="19"/>
        <v>45147</v>
      </c>
      <c r="J69" s="2016">
        <f t="shared" si="20"/>
        <v>45152</v>
      </c>
      <c r="K69"/>
      <c r="L69" s="3013">
        <v>45118</v>
      </c>
      <c r="M69" s="3012"/>
    </row>
    <row r="70" spans="1:13" s="23" customFormat="1" ht="16.149999999999999" hidden="1" customHeight="1">
      <c r="A70" s="31"/>
      <c r="B70" s="2408" t="s">
        <v>6809</v>
      </c>
      <c r="C70" s="2062" t="s">
        <v>4116</v>
      </c>
      <c r="D70" s="2063" t="s">
        <v>6810</v>
      </c>
      <c r="E70" s="2096">
        <v>45126</v>
      </c>
      <c r="F70" s="2244"/>
      <c r="G70" s="2063">
        <f t="shared" si="17"/>
        <v>45146</v>
      </c>
      <c r="H70" s="2063">
        <f t="shared" si="18"/>
        <v>45148</v>
      </c>
      <c r="I70" s="2063">
        <f t="shared" si="19"/>
        <v>45151</v>
      </c>
      <c r="J70" s="2016">
        <f t="shared" si="20"/>
        <v>45156</v>
      </c>
      <c r="K70"/>
      <c r="L70" s="3013">
        <v>45125</v>
      </c>
      <c r="M70" s="3012"/>
    </row>
    <row r="71" spans="1:13" s="23" customFormat="1" ht="16.149999999999999" hidden="1" customHeight="1">
      <c r="A71" s="31"/>
      <c r="B71" s="2408" t="s">
        <v>6811</v>
      </c>
      <c r="C71" s="2062" t="s">
        <v>6751</v>
      </c>
      <c r="D71" s="2063" t="s">
        <v>6812</v>
      </c>
      <c r="E71" s="2096">
        <v>45129</v>
      </c>
      <c r="F71" s="2244"/>
      <c r="G71" s="2063">
        <f t="shared" si="17"/>
        <v>45149</v>
      </c>
      <c r="H71" s="2063">
        <f t="shared" si="18"/>
        <v>45151</v>
      </c>
      <c r="I71" s="2063">
        <f t="shared" si="19"/>
        <v>45154</v>
      </c>
      <c r="J71" s="2016">
        <f t="shared" si="20"/>
        <v>45159</v>
      </c>
      <c r="K71"/>
      <c r="L71" s="3013">
        <v>45132</v>
      </c>
      <c r="M71" s="3012"/>
    </row>
    <row r="72" spans="1:13" s="23" customFormat="1" ht="0.6" hidden="1" customHeight="1">
      <c r="A72" s="31"/>
      <c r="B72" s="2408" t="s">
        <v>6813</v>
      </c>
      <c r="C72" s="2401" t="s">
        <v>6725</v>
      </c>
      <c r="D72" s="2402" t="s">
        <v>6814</v>
      </c>
      <c r="E72" s="2742">
        <v>45135</v>
      </c>
      <c r="F72" s="2403"/>
      <c r="G72" s="2402">
        <f t="shared" si="17"/>
        <v>45155</v>
      </c>
      <c r="H72" s="2402">
        <f t="shared" si="18"/>
        <v>45157</v>
      </c>
      <c r="I72" s="2402">
        <f>E72+30</f>
        <v>45165</v>
      </c>
      <c r="J72" s="2404">
        <f t="shared" si="20"/>
        <v>45165</v>
      </c>
      <c r="K72"/>
      <c r="L72" s="3013">
        <v>45139</v>
      </c>
      <c r="M72" s="3012"/>
    </row>
    <row r="73" spans="1:13" s="23" customFormat="1" ht="16.149999999999999" hidden="1" customHeight="1">
      <c r="A73" s="31"/>
      <c r="B73" s="2408" t="s">
        <v>6815</v>
      </c>
      <c r="C73" s="2242" t="s">
        <v>664</v>
      </c>
      <c r="D73" s="2243" t="s">
        <v>6816</v>
      </c>
      <c r="E73" s="2254">
        <v>45146</v>
      </c>
      <c r="F73" s="2245"/>
      <c r="G73" s="2243">
        <f t="shared" ref="G73:G81" si="21">E73+20</f>
        <v>45166</v>
      </c>
      <c r="H73" s="2243">
        <f t="shared" ref="H73:H81" si="22">E73+22</f>
        <v>45168</v>
      </c>
      <c r="I73" s="2243">
        <f t="shared" ref="I73:I81" si="23">E73+25</f>
        <v>45171</v>
      </c>
      <c r="J73" s="2022">
        <f t="shared" ref="J73:J81" si="24">E73+30</f>
        <v>45176</v>
      </c>
      <c r="K73"/>
      <c r="L73" s="3013">
        <v>45145</v>
      </c>
      <c r="M73" s="3012"/>
    </row>
    <row r="74" spans="1:13" s="23" customFormat="1" ht="16.149999999999999" hidden="1" customHeight="1">
      <c r="A74" s="31"/>
      <c r="B74" s="2408" t="s">
        <v>6817</v>
      </c>
      <c r="C74" s="2242" t="s">
        <v>6727</v>
      </c>
      <c r="D74" s="2243" t="s">
        <v>6818</v>
      </c>
      <c r="E74" s="2243">
        <v>45149</v>
      </c>
      <c r="F74" s="2245"/>
      <c r="G74" s="2243">
        <f t="shared" si="21"/>
        <v>45169</v>
      </c>
      <c r="H74" s="2243">
        <f t="shared" si="22"/>
        <v>45171</v>
      </c>
      <c r="I74" s="2243">
        <f t="shared" si="23"/>
        <v>45174</v>
      </c>
      <c r="J74" s="2022">
        <f t="shared" si="24"/>
        <v>45179</v>
      </c>
      <c r="K74"/>
      <c r="L74" s="3013">
        <v>45152</v>
      </c>
      <c r="M74" s="3012"/>
    </row>
    <row r="75" spans="1:13" s="23" customFormat="1" ht="16.149999999999999" hidden="1" customHeight="1">
      <c r="A75" s="31"/>
      <c r="B75" s="2408" t="s">
        <v>6819</v>
      </c>
      <c r="C75" s="2242" t="s">
        <v>6731</v>
      </c>
      <c r="D75" s="2243" t="s">
        <v>6820</v>
      </c>
      <c r="E75" s="2254">
        <v>45157</v>
      </c>
      <c r="F75" s="2245"/>
      <c r="G75" s="2243">
        <f t="shared" si="21"/>
        <v>45177</v>
      </c>
      <c r="H75" s="2243">
        <f t="shared" si="22"/>
        <v>45179</v>
      </c>
      <c r="I75" s="2243">
        <f t="shared" si="23"/>
        <v>45182</v>
      </c>
      <c r="J75" s="2022">
        <f t="shared" si="24"/>
        <v>45187</v>
      </c>
      <c r="K75"/>
      <c r="L75" s="3013">
        <v>45159</v>
      </c>
      <c r="M75" s="3012"/>
    </row>
    <row r="76" spans="1:13" s="23" customFormat="1" ht="16.149999999999999" hidden="1" customHeight="1">
      <c r="A76" s="31"/>
      <c r="B76" s="2408" t="s">
        <v>6821</v>
      </c>
      <c r="C76" s="2242" t="s">
        <v>6787</v>
      </c>
      <c r="D76" s="2243" t="s">
        <v>6822</v>
      </c>
      <c r="E76" s="2254">
        <v>45165</v>
      </c>
      <c r="F76" s="2245"/>
      <c r="G76" s="2243">
        <f t="shared" si="21"/>
        <v>45185</v>
      </c>
      <c r="H76" s="2243">
        <f t="shared" si="22"/>
        <v>45187</v>
      </c>
      <c r="I76" s="2243">
        <f t="shared" si="23"/>
        <v>45190</v>
      </c>
      <c r="J76" s="2022">
        <f t="shared" si="24"/>
        <v>45195</v>
      </c>
      <c r="K76"/>
      <c r="L76" s="3013">
        <v>45166</v>
      </c>
      <c r="M76" s="3012"/>
    </row>
    <row r="77" spans="1:13" s="23" customFormat="1" ht="16.149999999999999" hidden="1" customHeight="1">
      <c r="A77" s="31"/>
      <c r="B77" s="2408" t="s">
        <v>6823</v>
      </c>
      <c r="C77" s="2062" t="s">
        <v>6790</v>
      </c>
      <c r="D77" s="2063" t="s">
        <v>6824</v>
      </c>
      <c r="E77" s="2096">
        <v>45171</v>
      </c>
      <c r="F77" s="2244"/>
      <c r="G77" s="2063">
        <f t="shared" si="21"/>
        <v>45191</v>
      </c>
      <c r="H77" s="2063">
        <f t="shared" si="22"/>
        <v>45193</v>
      </c>
      <c r="I77" s="2063">
        <f t="shared" si="23"/>
        <v>45196</v>
      </c>
      <c r="J77" s="2016">
        <f t="shared" si="24"/>
        <v>45201</v>
      </c>
      <c r="K77"/>
      <c r="L77" s="3013">
        <v>45173</v>
      </c>
      <c r="M77" s="3012"/>
    </row>
    <row r="78" spans="1:13" s="23" customFormat="1" ht="16.149999999999999" hidden="1" customHeight="1">
      <c r="A78" s="31"/>
      <c r="B78" s="2408" t="s">
        <v>6825</v>
      </c>
      <c r="C78" s="2062" t="s">
        <v>6826</v>
      </c>
      <c r="D78" s="2063" t="s">
        <v>6827</v>
      </c>
      <c r="E78" s="2096">
        <v>45181</v>
      </c>
      <c r="F78" s="2244"/>
      <c r="G78" s="2063">
        <f t="shared" si="21"/>
        <v>45201</v>
      </c>
      <c r="H78" s="2063">
        <f t="shared" si="22"/>
        <v>45203</v>
      </c>
      <c r="I78" s="2063">
        <f t="shared" si="23"/>
        <v>45206</v>
      </c>
      <c r="J78" s="2016">
        <f t="shared" si="24"/>
        <v>45211</v>
      </c>
      <c r="K78"/>
      <c r="L78" s="3013">
        <v>45180</v>
      </c>
      <c r="M78" s="3012"/>
    </row>
    <row r="79" spans="1:13" s="23" customFormat="1" ht="16.149999999999999" hidden="1" customHeight="1">
      <c r="A79" s="31"/>
      <c r="B79" s="2408" t="s">
        <v>6828</v>
      </c>
      <c r="C79" s="2062" t="s">
        <v>6741</v>
      </c>
      <c r="D79" s="2063" t="s">
        <v>6829</v>
      </c>
      <c r="E79" s="2096">
        <v>45185</v>
      </c>
      <c r="F79" s="2244"/>
      <c r="G79" s="2063">
        <f t="shared" si="21"/>
        <v>45205</v>
      </c>
      <c r="H79" s="2063">
        <f t="shared" si="22"/>
        <v>45207</v>
      </c>
      <c r="I79" s="2063">
        <f t="shared" si="23"/>
        <v>45210</v>
      </c>
      <c r="J79" s="2016">
        <f t="shared" si="24"/>
        <v>45215</v>
      </c>
      <c r="K79"/>
      <c r="L79" s="3013">
        <v>45187</v>
      </c>
      <c r="M79" s="3011" t="s">
        <v>6776</v>
      </c>
    </row>
    <row r="80" spans="1:13" s="23" customFormat="1" ht="16.149999999999999" hidden="1" customHeight="1">
      <c r="A80" s="31"/>
      <c r="B80" s="2408" t="s">
        <v>6830</v>
      </c>
      <c r="C80" s="2062" t="s">
        <v>6767</v>
      </c>
      <c r="D80" s="2063" t="s">
        <v>6831</v>
      </c>
      <c r="E80" s="2096">
        <v>45192</v>
      </c>
      <c r="F80" s="2244"/>
      <c r="G80" s="2063">
        <f t="shared" si="21"/>
        <v>45212</v>
      </c>
      <c r="H80" s="2063">
        <f t="shared" si="22"/>
        <v>45214</v>
      </c>
      <c r="I80" s="2063">
        <f t="shared" si="23"/>
        <v>45217</v>
      </c>
      <c r="J80" s="2016">
        <f t="shared" si="24"/>
        <v>45222</v>
      </c>
      <c r="K80"/>
      <c r="L80" s="3013">
        <v>45194</v>
      </c>
      <c r="M80" s="3012"/>
    </row>
    <row r="81" spans="1:13" s="23" customFormat="1" ht="16.149999999999999" hidden="1" customHeight="1">
      <c r="A81" s="31"/>
      <c r="B81" s="2408" t="s">
        <v>6832</v>
      </c>
      <c r="C81" s="2062" t="s">
        <v>6833</v>
      </c>
      <c r="D81" s="2063" t="s">
        <v>6834</v>
      </c>
      <c r="E81" s="2096">
        <v>45201</v>
      </c>
      <c r="F81" s="2244"/>
      <c r="G81" s="2063">
        <f t="shared" si="21"/>
        <v>45221</v>
      </c>
      <c r="H81" s="2063">
        <f t="shared" si="22"/>
        <v>45223</v>
      </c>
      <c r="I81" s="2063">
        <f t="shared" si="23"/>
        <v>45226</v>
      </c>
      <c r="J81" s="2016">
        <f t="shared" si="24"/>
        <v>45231</v>
      </c>
      <c r="K81"/>
      <c r="L81" s="3013">
        <v>45201</v>
      </c>
      <c r="M81" s="3012"/>
    </row>
    <row r="82" spans="1:13" s="23" customFormat="1" ht="16.149999999999999" hidden="1" customHeight="1">
      <c r="A82" s="31"/>
      <c r="B82" s="2408" t="s">
        <v>6835</v>
      </c>
      <c r="C82" s="2242" t="s">
        <v>6745</v>
      </c>
      <c r="D82" s="2243" t="s">
        <v>6836</v>
      </c>
      <c r="E82" s="2254">
        <v>45206</v>
      </c>
      <c r="F82" s="2245"/>
      <c r="G82" s="2243">
        <f t="shared" ref="G82:G84" si="25">E82+20</f>
        <v>45226</v>
      </c>
      <c r="H82" s="2243">
        <f t="shared" ref="H82:H84" si="26">E82+22</f>
        <v>45228</v>
      </c>
      <c r="I82" s="2243">
        <f t="shared" ref="I82:I84" si="27">E82+25</f>
        <v>45231</v>
      </c>
      <c r="J82" s="2022">
        <f t="shared" ref="J82:J84" si="28">E82+30</f>
        <v>45236</v>
      </c>
      <c r="K82"/>
      <c r="L82" s="3013">
        <v>45208</v>
      </c>
      <c r="M82" s="3012"/>
    </row>
    <row r="83" spans="1:13" s="23" customFormat="1" ht="16.149999999999999" hidden="1" customHeight="1">
      <c r="A83" s="31"/>
      <c r="B83" s="2408" t="s">
        <v>6837</v>
      </c>
      <c r="C83" s="2242" t="s">
        <v>6772</v>
      </c>
      <c r="D83" s="2243" t="s">
        <v>6838</v>
      </c>
      <c r="E83" s="2254">
        <v>45218</v>
      </c>
      <c r="F83" s="2245"/>
      <c r="G83" s="2243">
        <f t="shared" si="25"/>
        <v>45238</v>
      </c>
      <c r="H83" s="2243">
        <f t="shared" si="26"/>
        <v>45240</v>
      </c>
      <c r="I83" s="2243">
        <f t="shared" si="27"/>
        <v>45243</v>
      </c>
      <c r="J83" s="2022">
        <f t="shared" si="28"/>
        <v>45248</v>
      </c>
      <c r="K83"/>
      <c r="L83" s="3013">
        <v>45215</v>
      </c>
      <c r="M83" s="3012"/>
    </row>
    <row r="84" spans="1:13" s="23" customFormat="1" ht="16.149999999999999" hidden="1" customHeight="1">
      <c r="A84" s="2896" t="s">
        <v>4304</v>
      </c>
      <c r="B84" s="2408" t="s">
        <v>6839</v>
      </c>
      <c r="C84" s="2242" t="s">
        <v>6807</v>
      </c>
      <c r="D84" s="2243" t="s">
        <v>6840</v>
      </c>
      <c r="E84" s="2254">
        <v>45221</v>
      </c>
      <c r="F84" s="2245"/>
      <c r="G84" s="2243">
        <f t="shared" si="25"/>
        <v>45241</v>
      </c>
      <c r="H84" s="2243">
        <f t="shared" si="26"/>
        <v>45243</v>
      </c>
      <c r="I84" s="2243">
        <f t="shared" si="27"/>
        <v>45246</v>
      </c>
      <c r="J84" s="2022">
        <f t="shared" si="28"/>
        <v>45251</v>
      </c>
      <c r="K84"/>
      <c r="L84" s="3013">
        <v>45222</v>
      </c>
      <c r="M84" s="3012" t="s">
        <v>6776</v>
      </c>
    </row>
    <row r="85" spans="1:13" s="23" customFormat="1" ht="16.149999999999999" customHeight="1">
      <c r="A85" s="2896"/>
      <c r="B85" s="116"/>
      <c r="C85" s="2952"/>
      <c r="D85" s="1527"/>
      <c r="E85" s="1527" t="s">
        <v>6841</v>
      </c>
      <c r="F85" s="2050"/>
      <c r="G85" s="2953"/>
      <c r="H85" s="2953"/>
      <c r="I85" s="2953"/>
      <c r="J85" s="2085"/>
      <c r="K85"/>
      <c r="L85" s="3013"/>
      <c r="M85" s="3012"/>
    </row>
    <row r="86" spans="1:13" s="23" customFormat="1" ht="16.149999999999999" customHeight="1">
      <c r="A86" s="2896"/>
      <c r="B86" s="116"/>
      <c r="C86" s="2952"/>
      <c r="D86" s="2953"/>
      <c r="E86" s="3020"/>
      <c r="F86" s="2050"/>
      <c r="G86" s="2953"/>
      <c r="H86" s="2953"/>
      <c r="I86" s="2953"/>
      <c r="J86" s="2085"/>
      <c r="K86"/>
      <c r="L86" s="3013"/>
      <c r="M86" s="3012"/>
    </row>
    <row r="87" spans="1:13" s="23" customFormat="1" ht="16.149999999999999" customHeight="1">
      <c r="A87" s="2896"/>
      <c r="B87" s="116"/>
      <c r="C87" s="2952"/>
      <c r="D87" s="2953"/>
      <c r="E87" s="3020"/>
      <c r="F87" s="2050"/>
      <c r="G87" s="2953"/>
      <c r="H87" s="2953"/>
      <c r="I87" s="2953"/>
      <c r="J87" s="2085"/>
      <c r="K87"/>
      <c r="L87" s="3013"/>
      <c r="M87" s="3012"/>
    </row>
    <row r="88" spans="1:13" s="23" customFormat="1" ht="28.5">
      <c r="A88" s="2896"/>
      <c r="B88" s="116"/>
      <c r="C88" s="990" t="s">
        <v>6716</v>
      </c>
      <c r="D88" s="991"/>
      <c r="E88" s="455" t="s">
        <v>1985</v>
      </c>
      <c r="F88" s="992" t="s">
        <v>287</v>
      </c>
      <c r="G88" s="992" t="s">
        <v>1548</v>
      </c>
      <c r="H88" s="3059" t="s">
        <v>287</v>
      </c>
      <c r="I88" s="455" t="s">
        <v>1686</v>
      </c>
      <c r="J88" s="3060"/>
      <c r="K88"/>
      <c r="L88" s="3010" t="s">
        <v>6361</v>
      </c>
      <c r="M88" s="2165" t="s">
        <v>2001</v>
      </c>
    </row>
    <row r="89" spans="1:13" s="23" customFormat="1" ht="16.149999999999999" customHeight="1" thickBot="1">
      <c r="A89" s="2896"/>
      <c r="B89" s="116"/>
      <c r="C89" s="993" t="s">
        <v>6718</v>
      </c>
      <c r="D89" s="994" t="s">
        <v>3738</v>
      </c>
      <c r="E89" s="3061"/>
      <c r="F89" s="3062" t="s">
        <v>5381</v>
      </c>
      <c r="G89" s="3062" t="s">
        <v>5381</v>
      </c>
      <c r="H89" s="3063" t="s">
        <v>6533</v>
      </c>
      <c r="I89" s="3064" t="s">
        <v>3220</v>
      </c>
      <c r="J89" s="3065"/>
      <c r="K89"/>
      <c r="L89" s="3011"/>
      <c r="M89" s="3012"/>
    </row>
    <row r="90" spans="1:13" s="23" customFormat="1" ht="16.149999999999999" hidden="1" customHeight="1" thickTop="1">
      <c r="A90" s="31"/>
      <c r="B90" s="3015" t="s">
        <v>6842</v>
      </c>
      <c r="C90" s="2242" t="s">
        <v>6843</v>
      </c>
      <c r="D90" s="2243" t="s">
        <v>6844</v>
      </c>
      <c r="E90" s="2254">
        <v>45277</v>
      </c>
      <c r="F90" s="2245"/>
      <c r="G90" s="2243">
        <f t="shared" ref="G90:G94" si="29">E90+25</f>
        <v>45302</v>
      </c>
      <c r="H90" s="3021">
        <f t="shared" ref="H90:H94" si="30">E90+27</f>
        <v>45304</v>
      </c>
      <c r="I90" s="2243">
        <f t="shared" ref="I90:I94" si="31">E90+30</f>
        <v>45307</v>
      </c>
      <c r="J90" s="3060"/>
      <c r="K90"/>
      <c r="L90" s="3013">
        <v>45261</v>
      </c>
      <c r="M90" s="3014">
        <f t="shared" ref="M90:M99" si="32">L90+3</f>
        <v>45264</v>
      </c>
    </row>
    <row r="91" spans="1:13" s="23" customFormat="1" ht="16.149999999999999" hidden="1" customHeight="1">
      <c r="A91" s="31"/>
      <c r="B91" s="3015" t="s">
        <v>6845</v>
      </c>
      <c r="C91" s="2242" t="s">
        <v>6731</v>
      </c>
      <c r="D91" s="2243" t="s">
        <v>6846</v>
      </c>
      <c r="E91" s="2254">
        <v>45270</v>
      </c>
      <c r="F91" s="2245"/>
      <c r="G91" s="2243">
        <f t="shared" si="29"/>
        <v>45295</v>
      </c>
      <c r="H91" s="3021">
        <f t="shared" si="30"/>
        <v>45297</v>
      </c>
      <c r="I91" s="2243">
        <f t="shared" si="31"/>
        <v>45300</v>
      </c>
      <c r="J91" s="3060"/>
      <c r="K91"/>
      <c r="L91" s="3013">
        <v>45268</v>
      </c>
      <c r="M91" s="3014">
        <f t="shared" si="32"/>
        <v>45271</v>
      </c>
    </row>
    <row r="92" spans="1:13" s="23" customFormat="1" ht="16.149999999999999" hidden="1" customHeight="1">
      <c r="A92" s="31"/>
      <c r="B92" s="3015" t="s">
        <v>6847</v>
      </c>
      <c r="C92" s="2242" t="s">
        <v>6787</v>
      </c>
      <c r="D92" s="2243" t="s">
        <v>6848</v>
      </c>
      <c r="E92" s="2254">
        <v>45282</v>
      </c>
      <c r="F92" s="2245"/>
      <c r="G92" s="2243">
        <f t="shared" si="29"/>
        <v>45307</v>
      </c>
      <c r="H92" s="3021">
        <f t="shared" si="30"/>
        <v>45309</v>
      </c>
      <c r="I92" s="2243">
        <f t="shared" si="31"/>
        <v>45312</v>
      </c>
      <c r="J92" s="3060"/>
      <c r="K92"/>
      <c r="L92" s="3013">
        <v>45275</v>
      </c>
      <c r="M92" s="3014">
        <f t="shared" si="32"/>
        <v>45278</v>
      </c>
    </row>
    <row r="93" spans="1:13" s="23" customFormat="1" ht="16.149999999999999" hidden="1" customHeight="1">
      <c r="A93" s="31"/>
      <c r="B93" s="3015" t="s">
        <v>6849</v>
      </c>
      <c r="C93" s="2242" t="s">
        <v>6790</v>
      </c>
      <c r="D93" s="2243" t="s">
        <v>6850</v>
      </c>
      <c r="E93" s="2243">
        <v>45289</v>
      </c>
      <c r="F93" s="2245"/>
      <c r="G93" s="2243">
        <f t="shared" si="29"/>
        <v>45314</v>
      </c>
      <c r="H93" s="3021">
        <f t="shared" si="30"/>
        <v>45316</v>
      </c>
      <c r="I93" s="2243">
        <f t="shared" si="31"/>
        <v>45319</v>
      </c>
      <c r="J93" s="3060"/>
      <c r="K93"/>
      <c r="L93" s="3013">
        <v>45282</v>
      </c>
      <c r="M93" s="3014">
        <f t="shared" si="32"/>
        <v>45285</v>
      </c>
    </row>
    <row r="94" spans="1:13" s="23" customFormat="1" ht="16.149999999999999" hidden="1" customHeight="1" thickTop="1">
      <c r="A94" s="31"/>
      <c r="B94" s="3015" t="s">
        <v>6851</v>
      </c>
      <c r="C94" s="2246" t="s">
        <v>6826</v>
      </c>
      <c r="D94" s="2247" t="s">
        <v>6852</v>
      </c>
      <c r="E94" s="2247">
        <v>45298</v>
      </c>
      <c r="F94" s="2245"/>
      <c r="G94" s="2243">
        <f t="shared" si="29"/>
        <v>45323</v>
      </c>
      <c r="H94" s="3021">
        <f t="shared" si="30"/>
        <v>45325</v>
      </c>
      <c r="I94" s="2243">
        <f t="shared" si="31"/>
        <v>45328</v>
      </c>
      <c r="J94" s="3060"/>
      <c r="K94"/>
      <c r="L94" s="3013">
        <v>45289</v>
      </c>
      <c r="M94" s="3014">
        <f t="shared" si="32"/>
        <v>45292</v>
      </c>
    </row>
    <row r="95" spans="1:13" s="23" customFormat="1" ht="16.149999999999999" hidden="1" customHeight="1">
      <c r="A95" s="31"/>
      <c r="B95" s="3015" t="s">
        <v>6853</v>
      </c>
      <c r="C95" s="3186" t="s">
        <v>6741</v>
      </c>
      <c r="D95" s="3187" t="s">
        <v>6854</v>
      </c>
      <c r="E95" s="3187">
        <v>45310</v>
      </c>
      <c r="F95" s="2951"/>
      <c r="G95" s="2402">
        <f t="shared" ref="G95" si="33">E95+25</f>
        <v>45335</v>
      </c>
      <c r="H95" s="3188">
        <f t="shared" ref="H95" si="34">E95+27</f>
        <v>45337</v>
      </c>
      <c r="I95" s="2402">
        <f t="shared" ref="I95" si="35">E95+30</f>
        <v>45340</v>
      </c>
      <c r="J95" s="3060"/>
      <c r="K95"/>
      <c r="L95" s="3013">
        <v>45296</v>
      </c>
      <c r="M95" s="3014">
        <f t="shared" si="32"/>
        <v>45299</v>
      </c>
    </row>
    <row r="96" spans="1:13" s="23" customFormat="1" ht="16.149999999999999" hidden="1" customHeight="1" thickTop="1">
      <c r="A96" s="31"/>
      <c r="B96" s="3015" t="s">
        <v>6855</v>
      </c>
      <c r="C96" s="2954" t="s">
        <v>6772</v>
      </c>
      <c r="D96" s="2955" t="s">
        <v>6856</v>
      </c>
      <c r="E96" s="3235">
        <v>45340</v>
      </c>
      <c r="F96" s="3189"/>
      <c r="G96" s="2955">
        <f t="shared" ref="G96:G112" si="36">E96+7</f>
        <v>45347</v>
      </c>
      <c r="H96" s="2955">
        <f t="shared" ref="H96:H112" si="37">E96+10</f>
        <v>45350</v>
      </c>
      <c r="I96" s="2955">
        <f t="shared" ref="I96:I112" si="38">E96+37</f>
        <v>45377</v>
      </c>
      <c r="J96" s="3060"/>
      <c r="K96"/>
      <c r="L96" s="3013">
        <v>45324</v>
      </c>
      <c r="M96" s="3014">
        <f t="shared" si="32"/>
        <v>45327</v>
      </c>
    </row>
    <row r="97" spans="1:13" s="23" customFormat="1" ht="16.149999999999999" hidden="1" customHeight="1" thickTop="1">
      <c r="A97" s="31"/>
      <c r="B97" s="3015" t="s">
        <v>6857</v>
      </c>
      <c r="C97" s="2954" t="s">
        <v>4413</v>
      </c>
      <c r="D97" s="2955" t="s">
        <v>6858</v>
      </c>
      <c r="E97" s="3235">
        <v>45356</v>
      </c>
      <c r="F97" s="3189"/>
      <c r="G97" s="2955">
        <f t="shared" si="36"/>
        <v>45363</v>
      </c>
      <c r="H97" s="2955">
        <f t="shared" si="37"/>
        <v>45366</v>
      </c>
      <c r="I97" s="2955">
        <f t="shared" si="38"/>
        <v>45393</v>
      </c>
      <c r="J97" s="3060"/>
      <c r="K97"/>
      <c r="L97" s="3013">
        <v>45331</v>
      </c>
      <c r="M97" s="3014">
        <f t="shared" si="32"/>
        <v>45334</v>
      </c>
    </row>
    <row r="98" spans="1:13" s="23" customFormat="1" ht="16.149999999999999" hidden="1" customHeight="1">
      <c r="A98" s="31"/>
      <c r="B98" s="3015" t="s">
        <v>6859</v>
      </c>
      <c r="C98" s="2954" t="s">
        <v>4388</v>
      </c>
      <c r="D98" s="2955" t="s">
        <v>6860</v>
      </c>
      <c r="E98" s="2955">
        <v>45367</v>
      </c>
      <c r="F98" s="3189"/>
      <c r="G98" s="2955">
        <f t="shared" si="36"/>
        <v>45374</v>
      </c>
      <c r="H98" s="2955">
        <f t="shared" si="37"/>
        <v>45377</v>
      </c>
      <c r="I98" s="2955">
        <f t="shared" si="38"/>
        <v>45404</v>
      </c>
      <c r="J98" s="3060"/>
      <c r="K98"/>
      <c r="L98" s="3013">
        <v>45338</v>
      </c>
      <c r="M98" s="3014">
        <f t="shared" si="32"/>
        <v>45341</v>
      </c>
    </row>
    <row r="99" spans="1:13" s="23" customFormat="1" ht="16.149999999999999" hidden="1" customHeight="1" thickTop="1">
      <c r="A99" s="31" t="s">
        <v>6861</v>
      </c>
      <c r="B99" s="3015" t="s">
        <v>6862</v>
      </c>
      <c r="C99" s="3278" t="s">
        <v>2159</v>
      </c>
      <c r="D99" s="2955" t="s">
        <v>6863</v>
      </c>
      <c r="E99" s="3276">
        <v>45371</v>
      </c>
      <c r="F99" s="3277"/>
      <c r="G99" s="3276">
        <f t="shared" si="36"/>
        <v>45378</v>
      </c>
      <c r="H99" s="3276">
        <f t="shared" si="37"/>
        <v>45381</v>
      </c>
      <c r="I99" s="3276">
        <f t="shared" si="38"/>
        <v>45408</v>
      </c>
      <c r="J99" s="3060"/>
      <c r="K99"/>
      <c r="L99" s="3013">
        <v>45345</v>
      </c>
      <c r="M99" s="3014">
        <f t="shared" si="32"/>
        <v>45348</v>
      </c>
    </row>
    <row r="100" spans="1:13" s="23" customFormat="1" ht="16.149999999999999" hidden="1" customHeight="1">
      <c r="A100" s="31" t="s">
        <v>6864</v>
      </c>
      <c r="B100" s="3015" t="s">
        <v>6865</v>
      </c>
      <c r="C100" s="2956" t="s">
        <v>6866</v>
      </c>
      <c r="D100" s="2957" t="s">
        <v>6867</v>
      </c>
      <c r="E100" s="2957">
        <v>45372</v>
      </c>
      <c r="F100" s="3190"/>
      <c r="G100" s="2957">
        <f t="shared" si="36"/>
        <v>45379</v>
      </c>
      <c r="H100" s="2957">
        <f t="shared" si="37"/>
        <v>45382</v>
      </c>
      <c r="I100" s="2957">
        <f t="shared" si="38"/>
        <v>45409</v>
      </c>
      <c r="J100" s="3060"/>
      <c r="K100"/>
      <c r="L100" s="3013">
        <v>45352</v>
      </c>
      <c r="M100" s="3014">
        <f t="shared" ref="M100:M112" si="39">L100+3</f>
        <v>45355</v>
      </c>
    </row>
    <row r="101" spans="1:13" s="23" customFormat="1" ht="16.149999999999999" hidden="1" customHeight="1">
      <c r="A101" s="31"/>
      <c r="B101" s="3015" t="s">
        <v>6868</v>
      </c>
      <c r="C101" s="3142" t="s">
        <v>2151</v>
      </c>
      <c r="D101" s="3191" t="s">
        <v>6869</v>
      </c>
      <c r="E101" s="3276">
        <v>45359</v>
      </c>
      <c r="F101" s="3277"/>
      <c r="G101" s="3276"/>
      <c r="H101" s="3276"/>
      <c r="I101" s="3276"/>
      <c r="J101" s="3060"/>
      <c r="K101"/>
      <c r="L101" s="3013">
        <v>45359</v>
      </c>
      <c r="M101" s="3014">
        <f t="shared" si="39"/>
        <v>45362</v>
      </c>
    </row>
    <row r="102" spans="1:13" s="23" customFormat="1" ht="16.149999999999999" hidden="1" customHeight="1">
      <c r="A102" s="31"/>
      <c r="B102" s="3015" t="s">
        <v>6870</v>
      </c>
      <c r="C102" s="3142" t="s">
        <v>2151</v>
      </c>
      <c r="D102" s="2957" t="s">
        <v>6871</v>
      </c>
      <c r="E102" s="3276">
        <v>45366</v>
      </c>
      <c r="F102" s="3277"/>
      <c r="G102" s="3276">
        <f>E102+7</f>
        <v>45373</v>
      </c>
      <c r="H102" s="3276">
        <f>E102+10</f>
        <v>45376</v>
      </c>
      <c r="I102" s="3276">
        <f>E102+37</f>
        <v>45403</v>
      </c>
      <c r="J102" s="3060"/>
      <c r="K102"/>
      <c r="L102" s="3013">
        <v>45366</v>
      </c>
      <c r="M102" s="3014">
        <f t="shared" si="39"/>
        <v>45369</v>
      </c>
    </row>
    <row r="103" spans="1:13" s="23" customFormat="1" ht="16.149999999999999" hidden="1" customHeight="1" thickTop="1">
      <c r="A103" s="31"/>
      <c r="B103" s="3015" t="s">
        <v>6872</v>
      </c>
      <c r="C103" s="2956" t="s">
        <v>6725</v>
      </c>
      <c r="D103" s="2957" t="s">
        <v>6873</v>
      </c>
      <c r="E103" s="2957">
        <v>45377</v>
      </c>
      <c r="F103" s="3190"/>
      <c r="G103" s="2957">
        <f t="shared" si="36"/>
        <v>45384</v>
      </c>
      <c r="H103" s="2957">
        <f t="shared" si="37"/>
        <v>45387</v>
      </c>
      <c r="I103" s="2957">
        <f t="shared" si="38"/>
        <v>45414</v>
      </c>
      <c r="J103" s="3060"/>
      <c r="K103"/>
      <c r="L103" s="3013">
        <v>45373</v>
      </c>
      <c r="M103" s="3014">
        <f t="shared" si="39"/>
        <v>45376</v>
      </c>
    </row>
    <row r="104" spans="1:13" s="23" customFormat="1" ht="16.149999999999999" hidden="1" customHeight="1" thickTop="1">
      <c r="A104" s="31"/>
      <c r="B104" s="3015" t="s">
        <v>6874</v>
      </c>
      <c r="C104" s="2956" t="s">
        <v>6875</v>
      </c>
      <c r="D104" s="2957" t="s">
        <v>6876</v>
      </c>
      <c r="E104" s="2957">
        <v>45389</v>
      </c>
      <c r="F104" s="3190"/>
      <c r="G104" s="2957">
        <f t="shared" si="36"/>
        <v>45396</v>
      </c>
      <c r="H104" s="2957">
        <f t="shared" si="37"/>
        <v>45399</v>
      </c>
      <c r="I104" s="2957">
        <f t="shared" si="38"/>
        <v>45426</v>
      </c>
      <c r="J104" s="3060"/>
      <c r="K104"/>
      <c r="L104" s="3013">
        <v>45380</v>
      </c>
      <c r="M104" s="3014">
        <f t="shared" si="39"/>
        <v>45383</v>
      </c>
    </row>
    <row r="105" spans="1:13" s="23" customFormat="1" ht="16.149999999999999" hidden="1" customHeight="1" thickTop="1">
      <c r="A105" s="31"/>
      <c r="B105" s="3015" t="s">
        <v>6877</v>
      </c>
      <c r="C105" s="2954" t="s">
        <v>664</v>
      </c>
      <c r="D105" s="2955" t="s">
        <v>6878</v>
      </c>
      <c r="E105" s="2955">
        <v>45393</v>
      </c>
      <c r="F105" s="3189"/>
      <c r="G105" s="2955">
        <f t="shared" si="36"/>
        <v>45400</v>
      </c>
      <c r="H105" s="2955">
        <f t="shared" si="37"/>
        <v>45403</v>
      </c>
      <c r="I105" s="2955">
        <f t="shared" si="38"/>
        <v>45430</v>
      </c>
      <c r="J105" s="3060"/>
      <c r="K105"/>
      <c r="L105" s="3013">
        <v>45387</v>
      </c>
      <c r="M105" s="3014">
        <f t="shared" si="39"/>
        <v>45390</v>
      </c>
    </row>
    <row r="106" spans="1:13" s="23" customFormat="1" ht="16.149999999999999" hidden="1" customHeight="1" thickTop="1">
      <c r="A106" s="31"/>
      <c r="B106" s="3015" t="s">
        <v>6879</v>
      </c>
      <c r="C106" s="2954" t="s">
        <v>6731</v>
      </c>
      <c r="D106" s="2955" t="s">
        <v>6880</v>
      </c>
      <c r="E106" s="2955">
        <v>45403</v>
      </c>
      <c r="F106" s="3189"/>
      <c r="G106" s="2955">
        <f t="shared" si="36"/>
        <v>45410</v>
      </c>
      <c r="H106" s="2955">
        <f t="shared" si="37"/>
        <v>45413</v>
      </c>
      <c r="I106" s="2955">
        <f t="shared" si="38"/>
        <v>45440</v>
      </c>
      <c r="J106" s="3060"/>
      <c r="K106"/>
      <c r="L106" s="3013">
        <v>45394</v>
      </c>
      <c r="M106" s="3014">
        <f t="shared" si="39"/>
        <v>45397</v>
      </c>
    </row>
    <row r="107" spans="1:13" s="23" customFormat="1" ht="16.149999999999999" hidden="1" customHeight="1" thickTop="1">
      <c r="A107" s="31"/>
      <c r="B107" s="3015" t="s">
        <v>6782</v>
      </c>
      <c r="C107" s="3213" t="s">
        <v>6843</v>
      </c>
      <c r="D107" s="3453" t="s">
        <v>6881</v>
      </c>
      <c r="E107" s="3453">
        <v>45413</v>
      </c>
      <c r="F107" s="3454"/>
      <c r="G107" s="3453">
        <f t="shared" si="36"/>
        <v>45420</v>
      </c>
      <c r="H107" s="3453">
        <f t="shared" si="37"/>
        <v>45423</v>
      </c>
      <c r="I107" s="3453">
        <f t="shared" si="38"/>
        <v>45450</v>
      </c>
      <c r="J107" s="3060"/>
      <c r="K107"/>
      <c r="L107" s="3013">
        <v>45401</v>
      </c>
      <c r="M107" s="3014">
        <f t="shared" si="39"/>
        <v>45404</v>
      </c>
    </row>
    <row r="108" spans="1:13" s="23" customFormat="1" ht="16.149999999999999" hidden="1" customHeight="1" thickTop="1">
      <c r="A108" s="31"/>
      <c r="B108" s="3015" t="s">
        <v>6784</v>
      </c>
      <c r="C108" s="3213" t="s">
        <v>6787</v>
      </c>
      <c r="D108" s="3453" t="s">
        <v>6882</v>
      </c>
      <c r="E108" s="3453">
        <v>45421</v>
      </c>
      <c r="F108" s="3454"/>
      <c r="G108" s="3453">
        <f t="shared" si="36"/>
        <v>45428</v>
      </c>
      <c r="H108" s="3453">
        <f t="shared" si="37"/>
        <v>45431</v>
      </c>
      <c r="I108" s="3453">
        <f t="shared" si="38"/>
        <v>45458</v>
      </c>
      <c r="J108" s="3060"/>
      <c r="K108"/>
      <c r="L108" s="3013">
        <v>45408</v>
      </c>
      <c r="M108" s="3014">
        <f t="shared" si="39"/>
        <v>45411</v>
      </c>
    </row>
    <row r="109" spans="1:13" s="23" customFormat="1" ht="16.149999999999999" hidden="1" customHeight="1" thickTop="1">
      <c r="A109" s="31"/>
      <c r="B109" s="3015" t="s">
        <v>6883</v>
      </c>
      <c r="C109" s="2956" t="s">
        <v>6790</v>
      </c>
      <c r="D109" s="2957" t="s">
        <v>6884</v>
      </c>
      <c r="E109" s="2957">
        <v>45433</v>
      </c>
      <c r="F109" s="3189"/>
      <c r="G109" s="2957">
        <f t="shared" si="36"/>
        <v>45440</v>
      </c>
      <c r="H109" s="2957">
        <f t="shared" si="37"/>
        <v>45443</v>
      </c>
      <c r="I109" s="2957">
        <f t="shared" si="38"/>
        <v>45470</v>
      </c>
      <c r="J109" s="3060"/>
      <c r="K109"/>
      <c r="L109" s="3013">
        <v>45415</v>
      </c>
      <c r="M109" s="3014">
        <f t="shared" si="39"/>
        <v>45418</v>
      </c>
    </row>
    <row r="110" spans="1:13" s="23" customFormat="1" ht="16.149999999999999" hidden="1" customHeight="1">
      <c r="A110" s="31"/>
      <c r="B110" s="3015" t="s">
        <v>6885</v>
      </c>
      <c r="C110" s="2956" t="s">
        <v>6826</v>
      </c>
      <c r="D110" s="2957" t="s">
        <v>6886</v>
      </c>
      <c r="E110" s="2957">
        <v>45435</v>
      </c>
      <c r="F110" s="3189"/>
      <c r="G110" s="2957">
        <f>E110+7</f>
        <v>45442</v>
      </c>
      <c r="H110" s="2957">
        <f>E110+10</f>
        <v>45445</v>
      </c>
      <c r="I110" s="2957">
        <f>E110+37</f>
        <v>45472</v>
      </c>
      <c r="J110" s="3060"/>
      <c r="K110"/>
      <c r="L110" s="3013">
        <v>45422</v>
      </c>
      <c r="M110" s="3014">
        <f>L110+3</f>
        <v>45425</v>
      </c>
    </row>
    <row r="111" spans="1:13" s="23" customFormat="1" ht="16.149999999999999" hidden="1" customHeight="1">
      <c r="A111" s="31"/>
      <c r="B111" s="3015" t="s">
        <v>6887</v>
      </c>
      <c r="C111" s="2956" t="s">
        <v>6767</v>
      </c>
      <c r="D111" s="2957" t="s">
        <v>6888</v>
      </c>
      <c r="E111" s="2957">
        <v>45437</v>
      </c>
      <c r="F111" s="3189"/>
      <c r="G111" s="2957">
        <f>E111+7</f>
        <v>45444</v>
      </c>
      <c r="H111" s="2957">
        <f>E111+10</f>
        <v>45447</v>
      </c>
      <c r="I111" s="2957">
        <f>E111+37</f>
        <v>45474</v>
      </c>
      <c r="J111" s="3060"/>
      <c r="K111"/>
      <c r="L111" s="3013">
        <v>45429</v>
      </c>
      <c r="M111" s="3014">
        <f>L111+3</f>
        <v>45432</v>
      </c>
    </row>
    <row r="112" spans="1:13" s="23" customFormat="1" ht="16.149999999999999" hidden="1" customHeight="1">
      <c r="A112" s="31"/>
      <c r="B112" s="3015" t="s">
        <v>6889</v>
      </c>
      <c r="C112" s="2956" t="s">
        <v>6890</v>
      </c>
      <c r="D112" s="2957" t="s">
        <v>6891</v>
      </c>
      <c r="E112" s="2957">
        <v>45443</v>
      </c>
      <c r="F112" s="3189"/>
      <c r="G112" s="2957">
        <f t="shared" si="36"/>
        <v>45450</v>
      </c>
      <c r="H112" s="2957">
        <f t="shared" si="37"/>
        <v>45453</v>
      </c>
      <c r="I112" s="2957">
        <f t="shared" si="38"/>
        <v>45480</v>
      </c>
      <c r="J112" s="3060"/>
      <c r="K112"/>
      <c r="L112" s="3013">
        <v>45436</v>
      </c>
      <c r="M112" s="3014">
        <f t="shared" si="39"/>
        <v>45439</v>
      </c>
    </row>
    <row r="113" spans="1:13" s="23" customFormat="1" ht="16.149999999999999" customHeight="1" thickTop="1">
      <c r="A113" s="31"/>
      <c r="B113" s="3015" t="s">
        <v>6892</v>
      </c>
      <c r="C113" s="2956" t="s">
        <v>6833</v>
      </c>
      <c r="D113" s="2957" t="s">
        <v>6893</v>
      </c>
      <c r="E113" s="2957">
        <v>45459</v>
      </c>
      <c r="F113" s="3189"/>
      <c r="G113" s="3438" t="s">
        <v>2159</v>
      </c>
      <c r="H113" s="2957">
        <f>E113+10</f>
        <v>45469</v>
      </c>
      <c r="I113" s="2957">
        <f>E113+37</f>
        <v>45496</v>
      </c>
      <c r="J113" s="3060"/>
      <c r="K113"/>
      <c r="L113" s="3013">
        <v>45443</v>
      </c>
      <c r="M113" s="3014">
        <f>L113+3</f>
        <v>45446</v>
      </c>
    </row>
    <row r="114" spans="1:13" s="23" customFormat="1" ht="16.149999999999999" customHeight="1">
      <c r="A114" s="31"/>
      <c r="B114" s="3015" t="s">
        <v>6894</v>
      </c>
      <c r="C114" s="3213" t="s">
        <v>6727</v>
      </c>
      <c r="D114" s="3453" t="s">
        <v>6895</v>
      </c>
      <c r="E114" s="3453">
        <v>45462</v>
      </c>
      <c r="F114" s="3454"/>
      <c r="G114" s="3453">
        <f>E114+7</f>
        <v>45469</v>
      </c>
      <c r="H114" s="3453">
        <f>E114+10</f>
        <v>45472</v>
      </c>
      <c r="I114" s="3453">
        <f>E114+37</f>
        <v>45499</v>
      </c>
      <c r="J114" s="3060"/>
      <c r="K114"/>
      <c r="L114" s="3013">
        <v>45450</v>
      </c>
      <c r="M114" s="3014">
        <f>L114+3</f>
        <v>45453</v>
      </c>
    </row>
    <row r="115" spans="1:13" s="23" customFormat="1" ht="16.149999999999999" customHeight="1">
      <c r="A115" s="31"/>
      <c r="B115" s="3015" t="s">
        <v>6896</v>
      </c>
      <c r="C115" s="3213" t="s">
        <v>2897</v>
      </c>
      <c r="D115" s="3453" t="s">
        <v>6897</v>
      </c>
      <c r="E115" s="3453">
        <v>45465</v>
      </c>
      <c r="F115" s="3454"/>
      <c r="G115" s="3453">
        <f t="shared" ref="G115:G117" si="40">E115+7</f>
        <v>45472</v>
      </c>
      <c r="H115" s="3453">
        <f t="shared" ref="H115:H117" si="41">E115+10</f>
        <v>45475</v>
      </c>
      <c r="I115" s="3453">
        <f t="shared" ref="I115:I117" si="42">E115+37</f>
        <v>45502</v>
      </c>
      <c r="J115" s="3060"/>
      <c r="K115"/>
      <c r="L115" s="3013">
        <v>45457</v>
      </c>
      <c r="M115" s="3014">
        <f t="shared" ref="M115:M117" si="43">L115+3</f>
        <v>45460</v>
      </c>
    </row>
    <row r="116" spans="1:13" s="23" customFormat="1" ht="16.149999999999999" customHeight="1">
      <c r="A116" s="31"/>
      <c r="B116" s="3015" t="s">
        <v>6898</v>
      </c>
      <c r="C116" s="3213" t="s">
        <v>6772</v>
      </c>
      <c r="D116" s="3453" t="s">
        <v>6899</v>
      </c>
      <c r="E116" s="3453">
        <v>45472</v>
      </c>
      <c r="F116" s="3454"/>
      <c r="G116" s="3453">
        <f t="shared" si="40"/>
        <v>45479</v>
      </c>
      <c r="H116" s="3453">
        <f t="shared" si="41"/>
        <v>45482</v>
      </c>
      <c r="I116" s="3453">
        <f t="shared" si="42"/>
        <v>45509</v>
      </c>
      <c r="J116" s="3060"/>
      <c r="K116"/>
      <c r="L116" s="3013">
        <v>45464</v>
      </c>
      <c r="M116" s="3014">
        <f t="shared" si="43"/>
        <v>45467</v>
      </c>
    </row>
    <row r="117" spans="1:13" s="23" customFormat="1" ht="16.149999999999999" customHeight="1">
      <c r="A117" s="31"/>
      <c r="B117" s="3015" t="s">
        <v>6900</v>
      </c>
      <c r="C117" s="3455" t="s">
        <v>2151</v>
      </c>
      <c r="D117" s="3454" t="s">
        <v>6901</v>
      </c>
      <c r="E117" s="3438">
        <v>45471</v>
      </c>
      <c r="F117" s="3439"/>
      <c r="G117" s="3438">
        <f t="shared" si="40"/>
        <v>45478</v>
      </c>
      <c r="H117" s="3438">
        <f t="shared" si="41"/>
        <v>45481</v>
      </c>
      <c r="I117" s="3438">
        <f t="shared" si="42"/>
        <v>45508</v>
      </c>
      <c r="J117" s="3060"/>
      <c r="K117"/>
      <c r="L117" s="3013">
        <v>45471</v>
      </c>
      <c r="M117" s="3014">
        <f t="shared" si="43"/>
        <v>45474</v>
      </c>
    </row>
    <row r="118" spans="1:13" s="23" customFormat="1" ht="16.149999999999999" customHeight="1">
      <c r="A118" s="31"/>
      <c r="B118" s="3015" t="s">
        <v>6902</v>
      </c>
      <c r="C118" s="2956" t="s">
        <v>4413</v>
      </c>
      <c r="D118" s="2957" t="s">
        <v>6903</v>
      </c>
      <c r="E118" s="2957">
        <v>45479</v>
      </c>
      <c r="F118" s="3189"/>
      <c r="G118" s="2957">
        <f t="shared" ref="G118:G126" si="44">E118+7</f>
        <v>45486</v>
      </c>
      <c r="H118" s="2957">
        <f t="shared" ref="H118:H126" si="45">E118+10</f>
        <v>45489</v>
      </c>
      <c r="I118" s="2957">
        <f t="shared" ref="I118:I126" si="46">E118+37</f>
        <v>45516</v>
      </c>
      <c r="J118" s="3060"/>
      <c r="L118" s="3013">
        <v>45478</v>
      </c>
      <c r="M118" s="3014">
        <f t="shared" ref="M118:M126" si="47">L118+3</f>
        <v>45481</v>
      </c>
    </row>
    <row r="119" spans="1:13" s="23" customFormat="1" ht="16.149999999999999" customHeight="1">
      <c r="A119" s="31"/>
      <c r="B119" s="3015" t="s">
        <v>6809</v>
      </c>
      <c r="C119" s="2956" t="s">
        <v>8154</v>
      </c>
      <c r="D119" s="2957" t="s">
        <v>6904</v>
      </c>
      <c r="E119" s="2957">
        <v>45487</v>
      </c>
      <c r="F119" s="3189"/>
      <c r="G119" s="2957">
        <f t="shared" si="44"/>
        <v>45494</v>
      </c>
      <c r="H119" s="2957">
        <f t="shared" si="45"/>
        <v>45497</v>
      </c>
      <c r="I119" s="2957">
        <f t="shared" si="46"/>
        <v>45524</v>
      </c>
      <c r="J119" s="3060"/>
      <c r="K119"/>
      <c r="L119" s="3013">
        <v>45485</v>
      </c>
      <c r="M119" s="3014">
        <f t="shared" si="47"/>
        <v>45488</v>
      </c>
    </row>
    <row r="120" spans="1:13" s="23" customFormat="1" ht="16.149999999999999" customHeight="1">
      <c r="A120" s="31"/>
      <c r="B120" s="3015" t="s">
        <v>6811</v>
      </c>
      <c r="C120" s="2956" t="s">
        <v>6866</v>
      </c>
      <c r="D120" s="2957" t="s">
        <v>6905</v>
      </c>
      <c r="E120" s="2957">
        <v>45499</v>
      </c>
      <c r="F120" s="3189"/>
      <c r="G120" s="2957">
        <f t="shared" si="44"/>
        <v>45506</v>
      </c>
      <c r="H120" s="2957">
        <f t="shared" si="45"/>
        <v>45509</v>
      </c>
      <c r="I120" s="2957">
        <f t="shared" si="46"/>
        <v>45536</v>
      </c>
      <c r="J120" s="3060"/>
      <c r="K120"/>
      <c r="L120" s="3013">
        <v>45492</v>
      </c>
      <c r="M120" s="3014">
        <f t="shared" si="47"/>
        <v>45495</v>
      </c>
    </row>
    <row r="121" spans="1:13" s="23" customFormat="1" ht="16.149999999999999" customHeight="1">
      <c r="A121" s="31"/>
      <c r="B121" s="3015" t="s">
        <v>6813</v>
      </c>
      <c r="C121" s="2956" t="s">
        <v>6725</v>
      </c>
      <c r="D121" s="2957" t="s">
        <v>6906</v>
      </c>
      <c r="E121" s="2957">
        <v>45502</v>
      </c>
      <c r="F121" s="3189"/>
      <c r="G121" s="2957">
        <f t="shared" si="44"/>
        <v>45509</v>
      </c>
      <c r="H121" s="2957">
        <f t="shared" si="45"/>
        <v>45512</v>
      </c>
      <c r="I121" s="2957">
        <f t="shared" si="46"/>
        <v>45539</v>
      </c>
      <c r="J121" s="3060"/>
      <c r="K121"/>
      <c r="L121" s="3013">
        <v>45499</v>
      </c>
      <c r="M121" s="3014">
        <f t="shared" si="47"/>
        <v>45502</v>
      </c>
    </row>
    <row r="122" spans="1:13" s="23" customFormat="1" ht="16.149999999999999" customHeight="1">
      <c r="A122" s="31"/>
      <c r="B122" s="3015" t="s">
        <v>6815</v>
      </c>
      <c r="C122" s="3213" t="s">
        <v>6875</v>
      </c>
      <c r="D122" s="3453" t="s">
        <v>6907</v>
      </c>
      <c r="E122" s="3453">
        <v>45515</v>
      </c>
      <c r="F122" s="3454"/>
      <c r="G122" s="3453">
        <f t="shared" si="44"/>
        <v>45522</v>
      </c>
      <c r="H122" s="3453">
        <f t="shared" si="45"/>
        <v>45525</v>
      </c>
      <c r="I122" s="3453">
        <f t="shared" si="46"/>
        <v>45552</v>
      </c>
      <c r="J122" s="3060"/>
      <c r="K122"/>
      <c r="L122" s="3013">
        <v>45506</v>
      </c>
      <c r="M122" s="3014">
        <f t="shared" si="47"/>
        <v>45509</v>
      </c>
    </row>
    <row r="123" spans="1:13" s="23" customFormat="1" ht="16.149999999999999" customHeight="1">
      <c r="A123" s="31"/>
      <c r="B123" s="3015" t="s">
        <v>6817</v>
      </c>
      <c r="C123" s="3455" t="s">
        <v>2151</v>
      </c>
      <c r="D123" s="3454" t="s">
        <v>6908</v>
      </c>
      <c r="E123" s="3438">
        <v>45513</v>
      </c>
      <c r="F123" s="3439"/>
      <c r="G123" s="3438">
        <f t="shared" si="44"/>
        <v>45520</v>
      </c>
      <c r="H123" s="3438">
        <f t="shared" si="45"/>
        <v>45523</v>
      </c>
      <c r="I123" s="3438">
        <f t="shared" si="46"/>
        <v>45550</v>
      </c>
      <c r="J123" s="3060"/>
      <c r="K123"/>
      <c r="L123" s="3013">
        <v>45513</v>
      </c>
      <c r="M123" s="3014">
        <f t="shared" si="47"/>
        <v>45516</v>
      </c>
    </row>
    <row r="124" spans="1:13" s="23" customFormat="1" ht="16.149999999999999" customHeight="1">
      <c r="A124" s="31"/>
      <c r="B124" s="3015" t="s">
        <v>6819</v>
      </c>
      <c r="C124" s="3213" t="s">
        <v>664</v>
      </c>
      <c r="D124" s="3453" t="s">
        <v>6909</v>
      </c>
      <c r="E124" s="3453">
        <v>45520</v>
      </c>
      <c r="F124" s="3454"/>
      <c r="G124" s="3453">
        <f t="shared" si="44"/>
        <v>45527</v>
      </c>
      <c r="H124" s="3453">
        <f t="shared" si="45"/>
        <v>45530</v>
      </c>
      <c r="I124" s="3453">
        <f t="shared" si="46"/>
        <v>45557</v>
      </c>
      <c r="J124" s="3060"/>
      <c r="K124"/>
      <c r="L124" s="3013">
        <v>45520</v>
      </c>
      <c r="M124" s="3014">
        <f t="shared" si="47"/>
        <v>45523</v>
      </c>
    </row>
    <row r="125" spans="1:13" s="23" customFormat="1" ht="16.149999999999999" customHeight="1">
      <c r="A125" s="31"/>
      <c r="B125" s="3015" t="s">
        <v>6821</v>
      </c>
      <c r="C125" s="3213" t="s">
        <v>6731</v>
      </c>
      <c r="D125" s="3453" t="s">
        <v>6910</v>
      </c>
      <c r="E125" s="3453">
        <v>45527</v>
      </c>
      <c r="F125" s="3454"/>
      <c r="G125" s="3453">
        <f t="shared" si="44"/>
        <v>45534</v>
      </c>
      <c r="H125" s="3453">
        <f t="shared" si="45"/>
        <v>45537</v>
      </c>
      <c r="I125" s="3453">
        <f t="shared" si="46"/>
        <v>45564</v>
      </c>
      <c r="J125" s="3060"/>
      <c r="K125"/>
      <c r="L125" s="3013">
        <v>45527</v>
      </c>
      <c r="M125" s="3014">
        <f t="shared" si="47"/>
        <v>45530</v>
      </c>
    </row>
    <row r="126" spans="1:13" s="23" customFormat="1" ht="16.149999999999999" customHeight="1">
      <c r="A126" s="31"/>
      <c r="B126" s="3015" t="s">
        <v>6823</v>
      </c>
      <c r="C126" s="3213" t="s">
        <v>6843</v>
      </c>
      <c r="D126" s="3453" t="s">
        <v>6911</v>
      </c>
      <c r="E126" s="3453">
        <v>45536</v>
      </c>
      <c r="F126" s="3454"/>
      <c r="G126" s="3453">
        <f t="shared" si="44"/>
        <v>45543</v>
      </c>
      <c r="H126" s="3453">
        <f t="shared" si="45"/>
        <v>45546</v>
      </c>
      <c r="I126" s="3453">
        <f t="shared" si="46"/>
        <v>45573</v>
      </c>
      <c r="J126" s="3060"/>
      <c r="K126"/>
      <c r="L126" s="3013">
        <v>45534</v>
      </c>
      <c r="M126" s="3014">
        <f t="shared" si="47"/>
        <v>45537</v>
      </c>
    </row>
    <row r="127" spans="1:13" s="23" customFormat="1" ht="16.149999999999999" customHeight="1">
      <c r="A127" s="31"/>
      <c r="B127" s="1741"/>
      <c r="C127" s="2952"/>
      <c r="D127" s="2953"/>
      <c r="E127" s="2953"/>
      <c r="F127" s="2050"/>
      <c r="G127" s="2953"/>
      <c r="H127" s="2953"/>
      <c r="I127" s="2953"/>
      <c r="J127" s="3060"/>
      <c r="K127"/>
      <c r="L127" s="957"/>
      <c r="M127"/>
    </row>
    <row r="128" spans="1:13" s="23" customFormat="1" ht="16.149999999999999" customHeight="1">
      <c r="A128" s="31"/>
      <c r="B128" s="31"/>
      <c r="C128" s="2049"/>
      <c r="D128" s="972"/>
      <c r="E128" s="972"/>
      <c r="F128" s="2050"/>
      <c r="G128" s="972"/>
      <c r="H128" s="972"/>
      <c r="I128" s="972"/>
      <c r="J128" s="2085"/>
      <c r="K128"/>
      <c r="L128" s="957"/>
      <c r="M128"/>
    </row>
    <row r="129" spans="1:13" s="23" customFormat="1" ht="14.25">
      <c r="A129" s="31"/>
      <c r="B129" s="31"/>
      <c r="C129" s="17" t="s">
        <v>2215</v>
      </c>
      <c r="D129" s="646"/>
      <c r="E129" s="646"/>
      <c r="F129" s="646"/>
      <c r="G129" s="145"/>
      <c r="H129" s="145"/>
      <c r="I129" s="145"/>
      <c r="J129" s="646"/>
      <c r="K129" s="5"/>
      <c r="L129" s="61"/>
      <c r="M129" s="5"/>
    </row>
    <row r="130" spans="1:13" s="14" customFormat="1" ht="17.25" customHeight="1">
      <c r="A130" s="27"/>
      <c r="B130" s="27"/>
      <c r="C130" s="5"/>
      <c r="D130" s="646"/>
      <c r="E130" s="646"/>
      <c r="F130" s="646"/>
      <c r="G130" s="145"/>
      <c r="H130" s="145"/>
      <c r="I130" s="145"/>
      <c r="J130" s="646"/>
      <c r="K130" s="5"/>
      <c r="L130" s="61"/>
      <c r="M130" s="5"/>
    </row>
    <row r="131" spans="1:13" s="29" customFormat="1" ht="17.25" customHeight="1">
      <c r="A131" s="292"/>
      <c r="B131" s="292"/>
      <c r="C131" s="53" t="s">
        <v>1890</v>
      </c>
      <c r="D131" s="30"/>
      <c r="E131" s="30"/>
      <c r="F131" s="54"/>
      <c r="G131" s="55" t="s">
        <v>1928</v>
      </c>
      <c r="H131" s="55"/>
      <c r="I131" s="30"/>
      <c r="J131" s="30"/>
      <c r="K131" s="55"/>
      <c r="L131" s="53"/>
      <c r="M131" s="5"/>
    </row>
    <row r="132" spans="1:13" s="29" customFormat="1" ht="17.25" customHeight="1">
      <c r="A132" s="292"/>
      <c r="B132" s="292"/>
      <c r="C132" s="31" t="s">
        <v>1891</v>
      </c>
      <c r="D132" s="27"/>
      <c r="E132" s="32" t="s">
        <v>2217</v>
      </c>
      <c r="F132" s="23"/>
      <c r="G132" s="27" t="s">
        <v>1929</v>
      </c>
      <c r="H132" s="27"/>
      <c r="I132" s="32" t="s">
        <v>1930</v>
      </c>
      <c r="J132" s="27"/>
      <c r="K132" s="27"/>
      <c r="L132" s="2822" t="s">
        <v>1955</v>
      </c>
      <c r="M132" s="5"/>
    </row>
    <row r="133" spans="1:13" s="29" customFormat="1" ht="16.149999999999999" customHeight="1">
      <c r="A133" s="292"/>
      <c r="B133" s="292"/>
      <c r="C133" s="31"/>
      <c r="D133" s="27"/>
      <c r="E133" s="32"/>
      <c r="F133" s="23"/>
      <c r="G133" s="27"/>
      <c r="H133" s="27"/>
      <c r="I133" s="32"/>
      <c r="J133" s="27"/>
      <c r="K133" s="27"/>
      <c r="L133" s="2822"/>
      <c r="M133" s="5"/>
    </row>
    <row r="134" spans="1:13" s="29" customFormat="1" ht="15.6" customHeight="1">
      <c r="A134" s="292"/>
      <c r="B134" s="292"/>
      <c r="C134" s="81" t="str">
        <f>HOME!A$566</f>
        <v>ZANT CHONG</v>
      </c>
      <c r="D134" s="81" t="str">
        <f>HOME!B$566</f>
        <v>6011 2429</v>
      </c>
      <c r="E134" s="66" t="str">
        <f>HOME!C$566</f>
        <v>zant.chong@msc.com</v>
      </c>
      <c r="F134" s="62"/>
      <c r="G134" s="81" t="str">
        <f>HOME!A$583</f>
        <v>ROBERT CHIA</v>
      </c>
      <c r="H134" s="81" t="str">
        <f>HOME!B$583</f>
        <v>6011 0564</v>
      </c>
      <c r="I134" s="66" t="str">
        <f>HOME!C$583</f>
        <v>robert.chia@msc.com</v>
      </c>
      <c r="J134" s="62"/>
      <c r="K134" s="81" t="str">
        <f>HOME!B$598</f>
        <v>6011 2358</v>
      </c>
      <c r="L134" s="83" t="str">
        <f>HOME!C$598</f>
        <v>raynar.ang@msc.com</v>
      </c>
    </row>
    <row r="135" spans="1:13" s="122" customFormat="1" ht="15.6" customHeight="1">
      <c r="A135" s="297"/>
      <c r="B135" s="297"/>
      <c r="C135" s="81" t="str">
        <f>HOME!A$567</f>
        <v>PHOEBE HUANG</v>
      </c>
      <c r="D135" s="81" t="str">
        <f>HOME!B$567</f>
        <v>6011 0562</v>
      </c>
      <c r="E135" s="66" t="str">
        <f>HOME!C$567</f>
        <v>phoebe.huang@msc.com</v>
      </c>
      <c r="F135" s="62"/>
      <c r="G135" s="81" t="str">
        <f>HOME!A$584</f>
        <v>S. Y. LIEW</v>
      </c>
      <c r="H135" s="81" t="str">
        <f>HOME!B$584</f>
        <v>6011 2348</v>
      </c>
      <c r="I135" s="66" t="str">
        <f>HOME!C$584</f>
        <v>seoyi.liew@msc.com</v>
      </c>
      <c r="J135" s="62"/>
      <c r="K135" s="81" t="str">
        <f>HOME!B$599</f>
        <v>6011 2356</v>
      </c>
      <c r="L135" s="83" t="str">
        <f>HOME!C$599</f>
        <v>kaisiang.lim@msc.com</v>
      </c>
    </row>
    <row r="136" spans="1:13" s="122" customFormat="1" ht="15.6" customHeight="1">
      <c r="A136" s="297"/>
      <c r="B136" s="297"/>
      <c r="C136" s="81" t="str">
        <f>HOME!A$568</f>
        <v>SHERWIN LIM</v>
      </c>
      <c r="D136" s="81" t="str">
        <f>HOME!B$568</f>
        <v>6011 2395</v>
      </c>
      <c r="E136" s="66" t="str">
        <f>HOME!C$568</f>
        <v>sherwin.lim@msc.com</v>
      </c>
      <c r="F136" s="62"/>
      <c r="G136" s="81" t="str">
        <f>HOME!A$585</f>
        <v>SHARON KOH</v>
      </c>
      <c r="H136" s="81" t="str">
        <f>HOME!B$585</f>
        <v>6011 2349</v>
      </c>
      <c r="I136" s="66" t="str">
        <f>HOME!C$585</f>
        <v>sharon.koh@msc.com</v>
      </c>
      <c r="J136" s="62"/>
      <c r="K136" s="81" t="str">
        <f>HOME!B$600</f>
        <v>6011 2354</v>
      </c>
      <c r="L136" s="83" t="str">
        <f>HOME!C$600</f>
        <v>dewi.ratnah@msc.com</v>
      </c>
    </row>
    <row r="137" spans="1:13" s="122" customFormat="1" ht="15.6" customHeight="1">
      <c r="A137" s="297"/>
      <c r="B137" s="297"/>
      <c r="C137" s="81" t="str">
        <f>HOME!A$569</f>
        <v>NATALIE LEW</v>
      </c>
      <c r="D137" s="81" t="str">
        <f>HOME!B$569</f>
        <v>6011 2399</v>
      </c>
      <c r="E137" s="66" t="str">
        <f>HOME!C$569</f>
        <v>natalie.lew@msc.com</v>
      </c>
      <c r="F137" s="62"/>
      <c r="G137" s="81" t="str">
        <f>HOME!A$586</f>
        <v>ANGELIA LAU</v>
      </c>
      <c r="H137" s="81" t="str">
        <f>HOME!B$586</f>
        <v>6011 2346</v>
      </c>
      <c r="I137" s="66" t="str">
        <f>HOME!C$586</f>
        <v>angelia.lau@msc.com</v>
      </c>
      <c r="J137" s="62"/>
      <c r="K137" s="81" t="str">
        <f>HOME!B$601</f>
        <v>6011 2359</v>
      </c>
      <c r="L137" s="83" t="str">
        <f>HOME!C$601</f>
        <v>yuting.luo@msc.com</v>
      </c>
    </row>
    <row r="138" spans="1:13" s="122" customFormat="1" ht="15.6" customHeight="1">
      <c r="A138" s="297"/>
      <c r="B138" s="297"/>
      <c r="C138" s="81" t="str">
        <f>HOME!A$570</f>
        <v xml:space="preserve">LIM LEE HLI </v>
      </c>
      <c r="D138" s="81" t="str">
        <f>HOME!B$570</f>
        <v>6011 2352</v>
      </c>
      <c r="E138" s="66" t="str">
        <f>HOME!C$570</f>
        <v>leehli.lim@msc.com</v>
      </c>
      <c r="F138" s="62"/>
      <c r="G138" s="81" t="str">
        <f>HOME!A$587</f>
        <v>NOOR AFNINDAH</v>
      </c>
      <c r="H138" s="81" t="str">
        <f>HOME!B$587</f>
        <v>6011 2347</v>
      </c>
      <c r="I138" s="66" t="str">
        <f>HOME!C$587</f>
        <v>noor.afnindah@msc.com</v>
      </c>
      <c r="J138" s="62"/>
      <c r="K138" s="81" t="str">
        <f>HOME!B$602</f>
        <v>6011 0567</v>
      </c>
      <c r="L138" s="83" t="str">
        <f>HOME!C$602</f>
        <v>-</v>
      </c>
    </row>
    <row r="139" spans="1:13" s="122" customFormat="1" ht="15.6" customHeight="1">
      <c r="A139" s="297"/>
      <c r="B139" s="297"/>
      <c r="C139" s="81" t="str">
        <f>HOME!A$571</f>
        <v>LIM AI PHEN</v>
      </c>
      <c r="D139" s="81" t="str">
        <f>HOME!B$571</f>
        <v>6011 9646</v>
      </c>
      <c r="E139" s="66" t="str">
        <f>HOME!C$571</f>
        <v>aiphen.lim@msc.com</v>
      </c>
      <c r="F139" s="62"/>
      <c r="G139" s="81" t="str">
        <f>HOME!A$588</f>
        <v>NG CHING WEI</v>
      </c>
      <c r="H139" s="81" t="str">
        <f>HOME!B$588</f>
        <v>6011 2404</v>
      </c>
      <c r="I139" s="66" t="str">
        <f>HOME!C$588</f>
        <v>chingwei.ng@msc.com</v>
      </c>
      <c r="J139" s="62"/>
      <c r="K139" s="81" t="str">
        <f>HOME!B$603</f>
        <v>6011 2353</v>
      </c>
      <c r="L139" s="83" t="str">
        <f>HOME!C$603</f>
        <v>shanshan.chin@msc.com</v>
      </c>
    </row>
    <row r="140" spans="1:13" s="122" customFormat="1" ht="15.6" customHeight="1">
      <c r="A140" s="297"/>
      <c r="B140" s="297"/>
      <c r="C140" s="81" t="str">
        <f>HOME!A$572</f>
        <v>DARIUS ONG</v>
      </c>
      <c r="D140" s="81" t="str">
        <f>HOME!B$572</f>
        <v>6011 2396</v>
      </c>
      <c r="E140" s="66" t="str">
        <f>HOME!C$572</f>
        <v>darius.ong@msc.com</v>
      </c>
      <c r="F140" s="62"/>
      <c r="G140" s="81">
        <f>HOME!A$589</f>
        <v>0</v>
      </c>
      <c r="H140" s="81">
        <f>HOME!B$589</f>
        <v>0</v>
      </c>
      <c r="I140" s="66">
        <f>HOME!C$589</f>
        <v>0</v>
      </c>
      <c r="J140" s="62"/>
      <c r="K140" s="81" t="str">
        <f>HOME!B$604</f>
        <v>6011 2355</v>
      </c>
      <c r="L140" s="83" t="str">
        <f>HOME!C$604</f>
        <v>eunice.chan@msc.com</v>
      </c>
    </row>
    <row r="141" spans="1:13" s="122" customFormat="1" ht="15.6" customHeight="1">
      <c r="A141" s="297"/>
      <c r="B141" s="297"/>
      <c r="C141" s="81" t="str">
        <f>HOME!A$573</f>
        <v>LAWRENCE ANG (CROSS-TRADE)</v>
      </c>
      <c r="D141" s="81" t="str">
        <f>HOME!B$573</f>
        <v>6011 2400</v>
      </c>
      <c r="E141" s="66" t="str">
        <f>HOME!C$573</f>
        <v>lawrence.ang@msc.com</v>
      </c>
      <c r="F141" s="62"/>
      <c r="G141" s="81" t="str">
        <f>HOME!A$590</f>
        <v>.</v>
      </c>
      <c r="H141" s="81" t="str">
        <f>HOME!B$590</f>
        <v>.</v>
      </c>
      <c r="I141" s="66" t="str">
        <f>HOME!C$590</f>
        <v>.</v>
      </c>
      <c r="J141" s="62"/>
      <c r="K141" s="81" t="str">
        <f>HOME!B$605</f>
        <v>6011 2435</v>
      </c>
      <c r="L141" s="83" t="str">
        <f>HOME!C$605</f>
        <v>hazel.toh@msc.com</v>
      </c>
    </row>
    <row r="142" spans="1:13" s="122" customFormat="1" ht="15.6" customHeight="1">
      <c r="A142" s="297"/>
      <c r="B142" s="297"/>
      <c r="C142" s="81" t="str">
        <f>HOME!A574</f>
        <v>ASHTON YAN</v>
      </c>
      <c r="D142" s="81" t="str">
        <f>HOME!B574</f>
        <v>6011 2398</v>
      </c>
      <c r="E142" s="66" t="str">
        <f>HOME!C574</f>
        <v>ashton.yan@msc.com</v>
      </c>
      <c r="F142" s="29"/>
      <c r="G142" s="29"/>
      <c r="H142" s="60"/>
      <c r="I142" s="58"/>
      <c r="J142" s="29"/>
      <c r="K142" s="29"/>
      <c r="L142" s="56"/>
    </row>
    <row r="143" spans="1:13" s="122" customFormat="1" ht="14.25">
      <c r="A143" s="297"/>
      <c r="B143" s="297"/>
      <c r="C143" s="81" t="str">
        <f>HOME!A575</f>
        <v>JUN YUAN (IMP)</v>
      </c>
      <c r="D143" s="81" t="str">
        <f>HOME!B575</f>
        <v>6011 2402</v>
      </c>
      <c r="E143" s="66" t="str">
        <f>HOME!C575</f>
        <v>junyuan.kwa@msc.com</v>
      </c>
      <c r="F143" s="29"/>
      <c r="G143" s="29"/>
      <c r="H143" s="60"/>
      <c r="I143" s="58"/>
      <c r="J143" s="29"/>
      <c r="K143" s="29"/>
      <c r="L143" s="56"/>
    </row>
    <row r="144" spans="1:13" s="122" customFormat="1" ht="14.25">
      <c r="A144" s="297"/>
      <c r="B144" s="297"/>
      <c r="C144" s="81" t="str">
        <f>HOME!A576</f>
        <v>KARTHI</v>
      </c>
      <c r="D144" s="81" t="str">
        <f>HOME!B576</f>
        <v>6011 2397</v>
      </c>
      <c r="E144" s="66" t="str">
        <f>HOME!C576</f>
        <v>karthigayan.velu@msc.com</v>
      </c>
      <c r="F144" s="29"/>
      <c r="G144" s="29"/>
      <c r="H144" s="60"/>
      <c r="I144" s="60"/>
      <c r="J144" s="58"/>
      <c r="K144" s="29"/>
      <c r="L144" s="56"/>
    </row>
    <row r="145" spans="1:12" s="219" customFormat="1" ht="14.25">
      <c r="A145" s="61"/>
      <c r="B145" s="61"/>
      <c r="C145" s="81">
        <f>HOME!A577</f>
        <v>0</v>
      </c>
      <c r="D145" s="81">
        <f>HOME!B577</f>
        <v>0</v>
      </c>
      <c r="E145" s="66">
        <f>HOME!C577</f>
        <v>0</v>
      </c>
      <c r="F145" s="29"/>
      <c r="G145" s="29"/>
      <c r="H145" s="646"/>
      <c r="I145" s="646"/>
      <c r="J145" s="646"/>
      <c r="K145" s="5"/>
      <c r="L145" s="61"/>
    </row>
    <row r="146" spans="1:12" ht="14.25">
      <c r="C146" s="81" t="str">
        <f>HOME!A578</f>
        <v xml:space="preserve">MAIN LINE  </v>
      </c>
      <c r="D146" s="81" t="str">
        <f>HOME!B578</f>
        <v>6011 2424</v>
      </c>
      <c r="E146" s="66">
        <f>HOME!C578</f>
        <v>0</v>
      </c>
      <c r="F146" s="29"/>
      <c r="G146" s="29"/>
    </row>
    <row r="147" spans="1:12" ht="14.25">
      <c r="C147" s="81">
        <f>HOME!A579</f>
        <v>0</v>
      </c>
      <c r="D147" s="81">
        <f>HOME!B579</f>
        <v>0</v>
      </c>
      <c r="E147" s="66">
        <f>HOME!C579</f>
        <v>0</v>
      </c>
      <c r="F147" s="29"/>
      <c r="G147" s="29"/>
    </row>
  </sheetData>
  <customSheetViews>
    <customSheetView guid="{25211047-2AA7-431D-8637-AA6183637E8E}" scale="80" fitToPage="1" showAutoFilter="1" hiddenRows="1">
      <selection activeCell="A25" sqref="A25:XFD25"/>
      <pageMargins left="0" right="0" top="0" bottom="0" header="0" footer="0"/>
      <pageSetup paperSize="9" scale="69" orientation="landscape" r:id="rId1"/>
      <headerFooter>
        <oddFooter>&amp;RLast update : &amp;D   &amp;T&amp;L&amp;1#&amp;"Calibri"&amp;10&amp;K000000Sensitivity: Internal</oddFooter>
      </headerFooter>
      <autoFilter ref="A17:J34" xr:uid="{67FD7001-4A45-40AF-856D-DF42994D9D8A}"/>
    </customSheetView>
    <customSheetView guid="{B0B43395-6E32-4DB3-A2D8-DD2362C77F4F}" scale="80" fitToPage="1" showAutoFilter="1" hiddenRows="1">
      <selection activeCell="A25" sqref="A25:XFD25"/>
      <pageMargins left="0" right="0" top="0" bottom="0" header="0" footer="0"/>
      <pageSetup paperSize="9" scale="69" orientation="landscape" r:id="rId2"/>
      <headerFooter>
        <oddFooter>&amp;RLast update : &amp;D   &amp;T&amp;L&amp;1#&amp;"Calibri"&amp;10&amp;K000000Sensitivity: Internal</oddFooter>
      </headerFooter>
      <autoFilter ref="A17:J34" xr:uid="{2919B9A8-A9DB-4C9B-A274-8180E6FDBDB8}"/>
    </customSheetView>
    <customSheetView guid="{82E65AA3-5988-4ED4-A56D-19D1BA591355}" scale="80" fitToPage="1" hiddenRows="1">
      <selection activeCell="B23" sqref="B23"/>
      <pageMargins left="0" right="0" top="0" bottom="0" header="0" footer="0"/>
      <pageSetup paperSize="9" scale="94" orientation="landscape" r:id="rId3"/>
      <headerFooter>
        <oddFooter>&amp;RLast update : &amp;D   &amp;T&amp;L&amp;1#&amp;"Calibri"&amp;10 Sensitivity: Internal</oddFooter>
      </headerFooter>
    </customSheetView>
    <customSheetView guid="{999D0099-E3FC-46FC-839A-D58F693EE82E}" fitToPage="1" hiddenRows="1">
      <selection activeCell="A33" sqref="A33:XFD33"/>
      <pageMargins left="0" right="0" top="0" bottom="0" header="0" footer="0"/>
      <pageSetup paperSize="9" scale="84" orientation="landscape" r:id="rId4"/>
      <headerFooter>
        <oddFooter>&amp;RLast update : &amp;D   &amp;T&amp;L&amp;1#&amp;"Calibri"&amp;10 Sensitivity: Internal</oddFooter>
      </headerFooter>
    </customSheetView>
    <customSheetView guid="{9C701732-F58F-4708-A15C-976D1C40D46C}" fitToPage="1" hiddenRows="1">
      <selection activeCell="A19" sqref="A19:XFD19"/>
      <pageMargins left="0" right="0" top="0" bottom="0" header="0" footer="0"/>
      <pageSetup paperSize="9" orientation="landscape" r:id="rId5"/>
      <headerFooter>
        <oddFooter>&amp;RLast update : &amp;D   &amp;T</oddFooter>
      </headerFooter>
    </customSheetView>
    <customSheetView guid="{4207851A-A9C4-4C7F-A983-5888F88768C0}" fitToPage="1" hiddenRows="1">
      <selection activeCell="D2" sqref="D2"/>
      <pageMargins left="0" right="0" top="0" bottom="0" header="0" footer="0"/>
      <pageSetup paperSize="9" orientation="landscape" r:id="rId6"/>
      <headerFooter>
        <oddFooter>&amp;RLast update : &amp;D   &amp;T</oddFooter>
      </headerFooter>
    </customSheetView>
    <customSheetView guid="{1A9C4D40-FD7F-415B-AEEF-6F3B6F11E2D9}" fitToPage="1" hiddenRows="1">
      <pageMargins left="0" right="0" top="0" bottom="0" header="0" footer="0"/>
      <pageSetup paperSize="9" orientation="landscape" r:id="rId7"/>
      <headerFooter>
        <oddFooter>&amp;RLast update : &amp;D   &amp;T</oddFooter>
      </headerFooter>
    </customSheetView>
    <customSheetView guid="{160FD25C-1E8A-49AB-8AA3-887F1FFDB82C}" fitToPage="1" hiddenRows="1">
      <pageMargins left="0" right="0" top="0" bottom="0" header="0" footer="0"/>
      <pageSetup paperSize="9" orientation="landscape" r:id="rId8"/>
      <headerFooter>
        <oddFooter>&amp;RLast update : &amp;D   &amp;T</oddFooter>
      </headerFooter>
    </customSheetView>
    <customSheetView guid="{03674205-2BF0-451F-960D-B59271ECD65B}" scale="85" fitToPage="1" printArea="1" hiddenRows="1">
      <selection activeCell="A7" sqref="A7:XFD9"/>
      <pageMargins left="0" right="0" top="0" bottom="0" header="0" footer="0"/>
      <pageSetup paperSize="9" orientation="landscape" r:id="rId9"/>
      <headerFooter>
        <oddFooter>&amp;RLast update : &amp;D   &amp;T</oddFooter>
      </headerFooter>
    </customSheetView>
    <customSheetView guid="{D36430BB-1304-416E-AC9B-64341E38D53B}" scale="85" fitToPage="1">
      <selection activeCell="A10" sqref="A10"/>
      <pageMargins left="0" right="0" top="0" bottom="0" header="0" footer="0"/>
      <pageSetup paperSize="9" scale="96" orientation="landscape" r:id="rId10"/>
      <headerFooter>
        <oddFooter>&amp;RLast update : &amp;D   &amp;T</oddFooter>
      </headerFooter>
    </customSheetView>
    <customSheetView guid="{A1DFBD3A-7D67-4D0B-A768-38A02D65809C}" scale="85" fitToPage="1">
      <selection activeCell="G6" sqref="G6"/>
      <pageMargins left="0" right="0" top="0" bottom="0" header="0" footer="0"/>
      <pageSetup paperSize="9" orientation="landscape" r:id="rId11"/>
      <headerFooter>
        <oddFooter>&amp;RLast update : &amp;D   &amp;T</oddFooter>
      </headerFooter>
    </customSheetView>
    <customSheetView guid="{8F6257B3-44F8-495E-975F-715EC7CBE577}" scale="85" fitToPage="1">
      <selection activeCell="A17" sqref="A17:XFD17"/>
      <pageMargins left="0" right="0" top="0" bottom="0" header="0" footer="0"/>
      <pageSetup paperSize="9" orientation="landscape" r:id="rId12"/>
      <headerFooter>
        <oddFooter>&amp;RLast update : &amp;D   &amp;T</oddFooter>
      </headerFooter>
    </customSheetView>
    <customSheetView guid="{4E666960-F75E-4DEC-AA08-CB80C5246F2D}" scale="85" fitToPage="1">
      <selection activeCell="E5" sqref="E5:G5"/>
      <pageMargins left="0" right="0" top="0" bottom="0" header="0" footer="0"/>
      <pageSetup paperSize="9" orientation="landscape" r:id="rId13"/>
      <headerFooter>
        <oddFooter>&amp;RLast update : &amp;D   &amp;T</oddFooter>
      </headerFooter>
    </customSheetView>
    <customSheetView guid="{DF664468-2591-4537-A401-E39E9401FA18}" scale="85" fitToPage="1">
      <selection activeCell="E7" sqref="E7:E8"/>
      <pageMargins left="0" right="0" top="0" bottom="0" header="0" footer="0"/>
      <pageSetup paperSize="9" orientation="landscape" r:id="rId14"/>
      <headerFooter>
        <oddFooter>&amp;RLast update : &amp;D   &amp;T</oddFooter>
      </headerFooter>
    </customSheetView>
    <customSheetView guid="{16EA4947-C328-4911-A966-8572790A84A9}" fitToPage="1" printArea="1" hiddenRows="1">
      <selection activeCell="A30" sqref="A30"/>
      <pageMargins left="0" right="0" top="0" bottom="0" header="0" footer="0"/>
      <pageSetup paperSize="9" orientation="landscape" r:id="rId15"/>
      <headerFooter>
        <oddFooter>&amp;RLast update : &amp;D   &amp;T&amp;L&amp;1#&amp;"Calibri"&amp;10 Sensitivity: Internal</oddFooter>
      </headerFooter>
    </customSheetView>
    <customSheetView guid="{5024D59A-F791-4B48-8A8A-90A9A8BA3CB8}" fitToPage="1" printArea="1" hiddenRows="1">
      <selection activeCell="E33" sqref="E33"/>
      <pageMargins left="0" right="0" top="0" bottom="0" header="0" footer="0"/>
      <pageSetup paperSize="9" orientation="landscape" r:id="rId16"/>
      <headerFooter>
        <oddFooter>&amp;RLast update : &amp;D   &amp;T&amp;L&amp;1#&amp;"Calibri"&amp;10 Sensitivity: Internal</oddFooter>
      </headerFooter>
    </customSheetView>
    <customSheetView guid="{834388B3-D1C0-4496-81CB-D8907F6C94B1}" fitToPage="1" hiddenRows="1">
      <selection activeCell="B3" sqref="B3:F35"/>
      <pageMargins left="0" right="0" top="0" bottom="0" header="0" footer="0"/>
      <pageSetup paperSize="9" orientation="landscape" r:id="rId17"/>
      <headerFooter>
        <oddFooter>&amp;RLast update : &amp;D   &amp;T&amp;L&amp;1#&amp;"Calibri"&amp;10 Sensitivity: Internal</oddFooter>
      </headerFooter>
    </customSheetView>
    <customSheetView guid="{C9B667F6-80E0-402E-8E37-77C446D41929}" scale="80" fitToPage="1" hiddenRows="1">
      <selection activeCell="A20" sqref="A20:XFD20"/>
      <pageMargins left="0" right="0" top="0" bottom="0" header="0" footer="0"/>
      <pageSetup paperSize="9" scale="79" orientation="landscape" r:id="rId18"/>
      <headerFooter>
        <oddFooter>&amp;RLast update : &amp;D   &amp;T&amp;L&amp;1#&amp;"Calibri"&amp;10&amp;K000000Sensitivity: Internal</oddFooter>
      </headerFooter>
    </customSheetView>
    <customSheetView guid="{F64DF93A-0CD5-4665-A448-613906F88C7C}" scale="80" fitToPage="1" showAutoFilter="1" hiddenRows="1">
      <selection activeCell="J33" sqref="J33"/>
      <pageMargins left="0" right="0" top="0" bottom="0" header="0" footer="0"/>
      <pageSetup paperSize="9" scale="69" orientation="landscape" r:id="rId19"/>
      <headerFooter>
        <oddFooter>&amp;RLast update : &amp;D   &amp;T&amp;L&amp;1#&amp;"Calibri"&amp;10&amp;K000000Sensitivity: Internal</oddFooter>
      </headerFooter>
      <autoFilter ref="A24:J41" xr:uid="{B9631406-2247-410F-8EE5-06275E43AC02}"/>
    </customSheetView>
    <customSheetView guid="{D8AE3607-C68D-4DD7-8BE1-F63EA4A613B4}" scale="80" fitToPage="1" showAutoFilter="1" hiddenRows="1">
      <selection activeCell="A25" sqref="A25:XFD25"/>
      <pageMargins left="0" right="0" top="0" bottom="0" header="0" footer="0"/>
      <pageSetup paperSize="9" scale="69" orientation="landscape" r:id="rId20"/>
      <headerFooter>
        <oddFooter>&amp;RLast update : &amp;D   &amp;T&amp;L&amp;1#&amp;"Calibri"&amp;10&amp;K000000Sensitivity: Internal</oddFooter>
      </headerFooter>
      <autoFilter ref="A17:J34" xr:uid="{D8683955-4F6F-472F-B648-7FC51714E0FE}"/>
    </customSheetView>
  </customSheetViews>
  <mergeCells count="1">
    <mergeCell ref="E6:E7"/>
  </mergeCells>
  <pageMargins left="0.19685039370078741" right="0.39370078740157483" top="0.74803149606299213" bottom="0.74803149606299213" header="0.31496062992125984" footer="0.31496062992125984"/>
  <pageSetup paperSize="9" scale="94" orientation="landscape" r:id="rId21"/>
  <headerFooter>
    <oddFooter>&amp;L_x000D_&amp;1#&amp;"Calibri"&amp;10&amp;K000000 Sensitivity: Internal&amp;RLast update : &amp;D   &amp;T&amp;</oddFooter>
  </headerFooter>
  <drawing r:id="rId2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4A9CC-49BC-4325-9F45-48660EBC13AE}">
  <sheetPr>
    <tabColor rgb="FFFFFF00"/>
    <pageSetUpPr fitToPage="1"/>
  </sheetPr>
  <dimension ref="A2:N174"/>
  <sheetViews>
    <sheetView zoomScaleNormal="100" workbookViewId="0">
      <selection activeCell="L4" sqref="L4"/>
    </sheetView>
  </sheetViews>
  <sheetFormatPr defaultColWidth="9.42578125" defaultRowHeight="12.75"/>
  <cols>
    <col min="1" max="1" width="15.5703125" style="606" customWidth="1"/>
    <col min="2" max="2" width="5.42578125" style="606" customWidth="1"/>
    <col min="3" max="3" width="32" style="5" customWidth="1"/>
    <col min="4" max="4" width="13.28515625" style="5" customWidth="1"/>
    <col min="5" max="8" width="18" style="5" customWidth="1"/>
    <col min="9" max="9" width="10.7109375" style="5" customWidth="1"/>
    <col min="10" max="10" width="13.42578125" style="5" customWidth="1"/>
    <col min="11" max="13" width="10.28515625" style="5" customWidth="1"/>
    <col min="14" max="14" width="23.5703125" style="5" customWidth="1"/>
    <col min="15" max="15" width="9.42578125" style="5" bestFit="1" customWidth="1"/>
    <col min="16" max="16384" width="9.42578125" style="5"/>
  </cols>
  <sheetData>
    <row r="2" spans="3:10" s="6" customFormat="1" ht="33">
      <c r="C2" s="7" t="s">
        <v>5326</v>
      </c>
      <c r="D2" s="46"/>
    </row>
    <row r="3" spans="3:10" s="14" customFormat="1" ht="19.5">
      <c r="E3" s="328"/>
      <c r="H3" s="329"/>
      <c r="I3" s="328"/>
    </row>
    <row r="4" spans="3:10" ht="15">
      <c r="C4" s="67"/>
      <c r="D4" s="67"/>
      <c r="E4" s="55" t="s">
        <v>6912</v>
      </c>
      <c r="F4" s="67"/>
      <c r="G4" s="67"/>
      <c r="H4" s="67"/>
      <c r="I4" s="67"/>
      <c r="J4" s="67"/>
    </row>
    <row r="5" spans="3:10">
      <c r="C5" s="67"/>
      <c r="D5" s="67"/>
      <c r="E5" s="323"/>
      <c r="F5" s="67"/>
      <c r="G5" s="67"/>
      <c r="H5" s="67"/>
      <c r="I5" s="67"/>
      <c r="J5" s="67"/>
    </row>
    <row r="6" spans="3:10" s="14" customFormat="1" ht="24" hidden="1">
      <c r="C6" s="372"/>
      <c r="D6" s="371"/>
      <c r="E6" s="340" t="s">
        <v>1985</v>
      </c>
      <c r="F6" s="340" t="s">
        <v>287</v>
      </c>
      <c r="G6" s="214" t="s">
        <v>333</v>
      </c>
      <c r="H6" s="215" t="s">
        <v>3135</v>
      </c>
      <c r="I6" s="215" t="s">
        <v>287</v>
      </c>
    </row>
    <row r="7" spans="3:10" s="14" customFormat="1" ht="19.5" hidden="1">
      <c r="C7" s="398"/>
      <c r="D7" s="595" t="s">
        <v>5328</v>
      </c>
      <c r="E7" s="656" t="s">
        <v>5329</v>
      </c>
      <c r="F7" s="343" t="s">
        <v>5330</v>
      </c>
      <c r="G7" s="399" t="s">
        <v>5331</v>
      </c>
      <c r="H7" s="399" t="s">
        <v>3139</v>
      </c>
      <c r="I7" s="399" t="s">
        <v>4526</v>
      </c>
    </row>
    <row r="8" spans="3:10" s="14" customFormat="1" ht="20.100000000000001" hidden="1" customHeight="1">
      <c r="C8" s="342" t="s">
        <v>5332</v>
      </c>
      <c r="D8" s="384" t="s">
        <v>5333</v>
      </c>
      <c r="E8" s="396">
        <v>43636</v>
      </c>
      <c r="F8" s="287"/>
      <c r="G8" s="287">
        <f>E8+8</f>
        <v>43644</v>
      </c>
      <c r="H8" s="287">
        <f>E8+15</f>
        <v>43651</v>
      </c>
      <c r="I8" s="287">
        <f>E8+20</f>
        <v>43656</v>
      </c>
    </row>
    <row r="9" spans="3:10" s="14" customFormat="1" ht="20.100000000000001" hidden="1" customHeight="1">
      <c r="C9" s="342" t="s">
        <v>5334</v>
      </c>
      <c r="D9" s="363" t="s">
        <v>5335</v>
      </c>
      <c r="E9" s="287">
        <f t="shared" ref="E9:E17" si="0">E8+7</f>
        <v>43643</v>
      </c>
      <c r="F9" s="287"/>
      <c r="G9" s="287">
        <f t="shared" ref="G9:G16" si="1">E9+13</f>
        <v>43656</v>
      </c>
      <c r="H9" s="287">
        <f t="shared" ref="H9:H34" si="2">E9+16</f>
        <v>43659</v>
      </c>
      <c r="I9" s="287">
        <f t="shared" ref="I9:I16" si="3">E9+19</f>
        <v>43662</v>
      </c>
    </row>
    <row r="10" spans="3:10" s="14" customFormat="1" ht="20.100000000000001" hidden="1" customHeight="1">
      <c r="C10" s="592" t="s">
        <v>5336</v>
      </c>
      <c r="D10" s="593" t="s">
        <v>5337</v>
      </c>
      <c r="E10" s="538">
        <v>43650</v>
      </c>
      <c r="F10" s="538"/>
      <c r="G10" s="538">
        <f t="shared" si="1"/>
        <v>43663</v>
      </c>
      <c r="H10" s="538">
        <f t="shared" si="2"/>
        <v>43666</v>
      </c>
      <c r="I10" s="538">
        <f t="shared" si="3"/>
        <v>43669</v>
      </c>
    </row>
    <row r="11" spans="3:10" s="14" customFormat="1" ht="20.100000000000001" hidden="1" customHeight="1">
      <c r="C11" s="592" t="s">
        <v>5338</v>
      </c>
      <c r="D11" s="593" t="s">
        <v>5339</v>
      </c>
      <c r="E11" s="538">
        <f t="shared" si="0"/>
        <v>43657</v>
      </c>
      <c r="F11" s="594"/>
      <c r="G11" s="594">
        <f t="shared" si="1"/>
        <v>43670</v>
      </c>
      <c r="H11" s="594">
        <f t="shared" si="2"/>
        <v>43673</v>
      </c>
      <c r="I11" s="594">
        <f t="shared" si="3"/>
        <v>43676</v>
      </c>
    </row>
    <row r="12" spans="3:10" s="14" customFormat="1" ht="20.100000000000001" hidden="1" customHeight="1">
      <c r="C12" s="592" t="s">
        <v>5340</v>
      </c>
      <c r="D12" s="593" t="s">
        <v>5341</v>
      </c>
      <c r="E12" s="538">
        <v>43664</v>
      </c>
      <c r="F12" s="594"/>
      <c r="G12" s="594">
        <f t="shared" si="1"/>
        <v>43677</v>
      </c>
      <c r="H12" s="594">
        <f t="shared" si="2"/>
        <v>43680</v>
      </c>
      <c r="I12" s="594">
        <f t="shared" si="3"/>
        <v>43683</v>
      </c>
    </row>
    <row r="13" spans="3:10" s="14" customFormat="1" ht="20.100000000000001" hidden="1" customHeight="1">
      <c r="C13" s="544" t="s">
        <v>5342</v>
      </c>
      <c r="D13" s="593" t="s">
        <v>5343</v>
      </c>
      <c r="E13" s="538">
        <v>43671</v>
      </c>
      <c r="F13" s="594"/>
      <c r="G13" s="594">
        <f t="shared" si="1"/>
        <v>43684</v>
      </c>
      <c r="H13" s="594">
        <f t="shared" si="2"/>
        <v>43687</v>
      </c>
      <c r="I13" s="594">
        <f t="shared" si="3"/>
        <v>43690</v>
      </c>
    </row>
    <row r="14" spans="3:10" s="14" customFormat="1" ht="20.100000000000001" hidden="1" customHeight="1">
      <c r="C14" s="342" t="s">
        <v>5332</v>
      </c>
      <c r="D14" s="363" t="s">
        <v>5344</v>
      </c>
      <c r="E14" s="287">
        <f t="shared" si="0"/>
        <v>43678</v>
      </c>
      <c r="F14" s="279"/>
      <c r="G14" s="279">
        <f t="shared" si="1"/>
        <v>43691</v>
      </c>
      <c r="H14" s="279">
        <f t="shared" si="2"/>
        <v>43694</v>
      </c>
      <c r="I14" s="279">
        <f t="shared" si="3"/>
        <v>43697</v>
      </c>
    </row>
    <row r="15" spans="3:10" s="14" customFormat="1" ht="20.100000000000001" hidden="1" customHeight="1">
      <c r="C15" s="342" t="s">
        <v>901</v>
      </c>
      <c r="D15" s="363" t="s">
        <v>5345</v>
      </c>
      <c r="E15" s="287">
        <f t="shared" si="0"/>
        <v>43685</v>
      </c>
      <c r="F15" s="279"/>
      <c r="G15" s="279">
        <f t="shared" si="1"/>
        <v>43698</v>
      </c>
      <c r="H15" s="279">
        <f t="shared" si="2"/>
        <v>43701</v>
      </c>
      <c r="I15" s="279">
        <f t="shared" si="3"/>
        <v>43704</v>
      </c>
    </row>
    <row r="16" spans="3:10" s="14" customFormat="1" ht="20.100000000000001" hidden="1" customHeight="1">
      <c r="C16" s="342" t="s">
        <v>5338</v>
      </c>
      <c r="D16" s="397" t="s">
        <v>5346</v>
      </c>
      <c r="E16" s="287">
        <f t="shared" si="0"/>
        <v>43692</v>
      </c>
      <c r="F16" s="279"/>
      <c r="G16" s="279">
        <f t="shared" si="1"/>
        <v>43705</v>
      </c>
      <c r="H16" s="279">
        <f t="shared" si="2"/>
        <v>43708</v>
      </c>
      <c r="I16" s="279">
        <f t="shared" si="3"/>
        <v>43711</v>
      </c>
    </row>
    <row r="17" spans="1:10" s="14" customFormat="1" ht="20.100000000000001" hidden="1" customHeight="1">
      <c r="A17" s="607"/>
      <c r="B17" s="607"/>
      <c r="C17" s="342" t="s">
        <v>5340</v>
      </c>
      <c r="D17" s="397" t="s">
        <v>5347</v>
      </c>
      <c r="E17" s="287">
        <f t="shared" si="0"/>
        <v>43699</v>
      </c>
      <c r="F17" s="279"/>
      <c r="G17" s="279">
        <f>E17+13</f>
        <v>43712</v>
      </c>
      <c r="H17" s="279">
        <f t="shared" si="2"/>
        <v>43715</v>
      </c>
      <c r="I17" s="279">
        <f>E17+19</f>
        <v>43718</v>
      </c>
    </row>
    <row r="18" spans="1:10" s="14" customFormat="1" ht="20.100000000000001" hidden="1" customHeight="1">
      <c r="A18" s="607"/>
      <c r="B18" s="607"/>
      <c r="C18" s="342" t="s">
        <v>5342</v>
      </c>
      <c r="D18" s="397" t="s">
        <v>5348</v>
      </c>
      <c r="E18" s="287">
        <v>43706</v>
      </c>
      <c r="F18" s="279"/>
      <c r="G18" s="279">
        <f>E18+13</f>
        <v>43719</v>
      </c>
      <c r="H18" s="279">
        <f t="shared" si="2"/>
        <v>43722</v>
      </c>
      <c r="I18" s="279">
        <f>E18+19</f>
        <v>43725</v>
      </c>
    </row>
    <row r="19" spans="1:10" s="14" customFormat="1" ht="20.100000000000001" hidden="1" customHeight="1">
      <c r="A19" s="607" t="s">
        <v>5349</v>
      </c>
      <c r="B19" s="607"/>
      <c r="C19" s="657" t="s">
        <v>5350</v>
      </c>
      <c r="D19" s="658" t="s">
        <v>5351</v>
      </c>
      <c r="E19" s="713">
        <v>43869</v>
      </c>
      <c r="F19" s="659"/>
      <c r="G19" s="659">
        <f t="shared" ref="G19:G34" si="4">E19+12</f>
        <v>43881</v>
      </c>
      <c r="H19" s="659">
        <f t="shared" si="2"/>
        <v>43885</v>
      </c>
      <c r="I19" s="659">
        <f t="shared" ref="I19:I34" si="5">E19+24</f>
        <v>43893</v>
      </c>
      <c r="J19" s="65" t="s">
        <v>5352</v>
      </c>
    </row>
    <row r="20" spans="1:10" s="14" customFormat="1" ht="20.100000000000001" hidden="1" customHeight="1">
      <c r="A20" s="607" t="s">
        <v>5353</v>
      </c>
      <c r="B20" s="607"/>
      <c r="C20" s="660" t="s">
        <v>2151</v>
      </c>
      <c r="D20" s="658" t="s">
        <v>5354</v>
      </c>
      <c r="E20" s="540">
        <f t="shared" ref="E20" si="6">E19+7</f>
        <v>43876</v>
      </c>
      <c r="F20" s="672"/>
      <c r="G20" s="672">
        <f t="shared" si="4"/>
        <v>43888</v>
      </c>
      <c r="H20" s="672">
        <f t="shared" si="2"/>
        <v>43892</v>
      </c>
      <c r="I20" s="672">
        <f t="shared" si="5"/>
        <v>43900</v>
      </c>
    </row>
    <row r="21" spans="1:10" s="14" customFormat="1" ht="20.100000000000001" hidden="1" customHeight="1">
      <c r="A21" s="607" t="s">
        <v>5355</v>
      </c>
      <c r="B21" s="607"/>
      <c r="C21" s="660" t="s">
        <v>2151</v>
      </c>
      <c r="D21" s="658" t="s">
        <v>5356</v>
      </c>
      <c r="E21" s="540">
        <v>43879</v>
      </c>
      <c r="F21" s="672"/>
      <c r="G21" s="672">
        <f t="shared" si="4"/>
        <v>43891</v>
      </c>
      <c r="H21" s="672">
        <f t="shared" si="2"/>
        <v>43895</v>
      </c>
      <c r="I21" s="672">
        <f t="shared" si="5"/>
        <v>43903</v>
      </c>
    </row>
    <row r="22" spans="1:10" s="14" customFormat="1" ht="20.100000000000001" hidden="1" customHeight="1">
      <c r="A22" s="607" t="s">
        <v>5357</v>
      </c>
      <c r="B22" s="607"/>
      <c r="C22" s="660" t="s">
        <v>2151</v>
      </c>
      <c r="D22" s="658" t="s">
        <v>5358</v>
      </c>
      <c r="E22" s="540">
        <v>43886</v>
      </c>
      <c r="F22" s="672"/>
      <c r="G22" s="672">
        <f t="shared" si="4"/>
        <v>43898</v>
      </c>
      <c r="H22" s="672">
        <f t="shared" si="2"/>
        <v>43902</v>
      </c>
      <c r="I22" s="672">
        <f t="shared" si="5"/>
        <v>43910</v>
      </c>
      <c r="J22" s="525"/>
    </row>
    <row r="23" spans="1:10" s="14" customFormat="1" ht="20.100000000000001" hidden="1" customHeight="1">
      <c r="A23" s="607" t="s">
        <v>5359</v>
      </c>
      <c r="B23" s="607"/>
      <c r="C23" s="342" t="s">
        <v>5360</v>
      </c>
      <c r="D23" s="397" t="s">
        <v>5361</v>
      </c>
      <c r="E23" s="287">
        <v>43893</v>
      </c>
      <c r="F23" s="279"/>
      <c r="G23" s="279">
        <f t="shared" si="4"/>
        <v>43905</v>
      </c>
      <c r="H23" s="279">
        <f t="shared" si="2"/>
        <v>43909</v>
      </c>
      <c r="I23" s="279">
        <f t="shared" si="5"/>
        <v>43917</v>
      </c>
    </row>
    <row r="24" spans="1:10" s="14" customFormat="1" ht="20.100000000000001" hidden="1" customHeight="1">
      <c r="A24" s="607"/>
      <c r="B24" s="607"/>
      <c r="C24" s="622" t="s">
        <v>2151</v>
      </c>
      <c r="D24" s="397" t="s">
        <v>5362</v>
      </c>
      <c r="E24" s="540">
        <v>43900</v>
      </c>
      <c r="F24" s="672"/>
      <c r="G24" s="672">
        <f t="shared" si="4"/>
        <v>43912</v>
      </c>
      <c r="H24" s="672">
        <f t="shared" si="2"/>
        <v>43916</v>
      </c>
      <c r="I24" s="672">
        <f t="shared" si="5"/>
        <v>43924</v>
      </c>
    </row>
    <row r="25" spans="1:10" s="14" customFormat="1" ht="20.100000000000001" hidden="1" customHeight="1">
      <c r="A25" s="607"/>
      <c r="B25" s="607"/>
      <c r="C25" s="342" t="s">
        <v>5338</v>
      </c>
      <c r="D25" s="397" t="s">
        <v>5363</v>
      </c>
      <c r="E25" s="287">
        <v>43907</v>
      </c>
      <c r="F25" s="279"/>
      <c r="G25" s="279">
        <f t="shared" si="4"/>
        <v>43919</v>
      </c>
      <c r="H25" s="279">
        <f t="shared" si="2"/>
        <v>43923</v>
      </c>
      <c r="I25" s="279">
        <f t="shared" si="5"/>
        <v>43931</v>
      </c>
    </row>
    <row r="26" spans="1:10" s="14" customFormat="1" ht="20.100000000000001" hidden="1" customHeight="1">
      <c r="A26" s="607" t="s">
        <v>5364</v>
      </c>
      <c r="B26" s="607"/>
      <c r="C26" s="622" t="s">
        <v>2151</v>
      </c>
      <c r="D26" s="781" t="s">
        <v>5365</v>
      </c>
      <c r="E26" s="540">
        <v>43914</v>
      </c>
      <c r="F26" s="540"/>
      <c r="G26" s="540">
        <f t="shared" si="4"/>
        <v>43926</v>
      </c>
      <c r="H26" s="540">
        <f t="shared" si="2"/>
        <v>43930</v>
      </c>
      <c r="I26" s="540">
        <f t="shared" si="5"/>
        <v>43938</v>
      </c>
    </row>
    <row r="27" spans="1:10" s="14" customFormat="1" ht="20.100000000000001" hidden="1" customHeight="1">
      <c r="A27" s="607" t="s">
        <v>5360</v>
      </c>
      <c r="B27" s="607"/>
      <c r="C27" s="725" t="s">
        <v>5336</v>
      </c>
      <c r="D27" s="726" t="s">
        <v>5366</v>
      </c>
      <c r="E27" s="279">
        <v>43921</v>
      </c>
      <c r="F27" s="279"/>
      <c r="G27" s="279">
        <f t="shared" si="4"/>
        <v>43933</v>
      </c>
      <c r="H27" s="279">
        <f t="shared" si="2"/>
        <v>43937</v>
      </c>
      <c r="I27" s="279">
        <f t="shared" si="5"/>
        <v>43945</v>
      </c>
    </row>
    <row r="28" spans="1:10" s="14" customFormat="1" ht="20.100000000000001" hidden="1" customHeight="1">
      <c r="A28" s="607"/>
      <c r="B28" s="607"/>
      <c r="C28" s="660" t="s">
        <v>2151</v>
      </c>
      <c r="D28" s="761" t="s">
        <v>5367</v>
      </c>
      <c r="E28" s="540">
        <v>43928</v>
      </c>
      <c r="F28" s="540"/>
      <c r="G28" s="540">
        <f t="shared" si="4"/>
        <v>43940</v>
      </c>
      <c r="H28" s="540">
        <f t="shared" si="2"/>
        <v>43944</v>
      </c>
      <c r="I28" s="540">
        <f t="shared" si="5"/>
        <v>43952</v>
      </c>
    </row>
    <row r="29" spans="1:10" s="14" customFormat="1" ht="20.100000000000001" hidden="1" customHeight="1">
      <c r="A29" s="607" t="s">
        <v>5368</v>
      </c>
      <c r="B29" s="607"/>
      <c r="C29" s="660" t="s">
        <v>2151</v>
      </c>
      <c r="D29" s="761" t="s">
        <v>5369</v>
      </c>
      <c r="E29" s="540">
        <v>43935</v>
      </c>
      <c r="F29" s="540"/>
      <c r="G29" s="540">
        <f t="shared" si="4"/>
        <v>43947</v>
      </c>
      <c r="H29" s="540">
        <f t="shared" si="2"/>
        <v>43951</v>
      </c>
      <c r="I29" s="540">
        <f t="shared" si="5"/>
        <v>43959</v>
      </c>
    </row>
    <row r="30" spans="1:10" s="14" customFormat="1" ht="20.100000000000001" hidden="1" customHeight="1">
      <c r="A30" s="607" t="s">
        <v>5370</v>
      </c>
      <c r="B30" s="607"/>
      <c r="C30" s="657" t="s">
        <v>3146</v>
      </c>
      <c r="D30" s="658" t="s">
        <v>5371</v>
      </c>
      <c r="E30" s="713">
        <v>43950</v>
      </c>
      <c r="F30" s="747"/>
      <c r="G30" s="747">
        <f t="shared" si="4"/>
        <v>43962</v>
      </c>
      <c r="H30" s="747">
        <f t="shared" si="2"/>
        <v>43966</v>
      </c>
      <c r="I30" s="747">
        <f t="shared" si="5"/>
        <v>43974</v>
      </c>
      <c r="J30" s="823" t="s">
        <v>5372</v>
      </c>
    </row>
    <row r="31" spans="1:10" s="14" customFormat="1" ht="20.100000000000001" hidden="1" customHeight="1">
      <c r="A31" s="607" t="s">
        <v>5373</v>
      </c>
      <c r="B31" s="607"/>
      <c r="C31" s="657" t="s">
        <v>2151</v>
      </c>
      <c r="D31" s="658" t="s">
        <v>5374</v>
      </c>
      <c r="E31" s="540">
        <v>43949</v>
      </c>
      <c r="F31" s="540"/>
      <c r="G31" s="540">
        <f t="shared" si="4"/>
        <v>43961</v>
      </c>
      <c r="H31" s="540">
        <f t="shared" si="2"/>
        <v>43965</v>
      </c>
      <c r="I31" s="540">
        <f t="shared" si="5"/>
        <v>43973</v>
      </c>
    </row>
    <row r="32" spans="1:10" s="14" customFormat="1" ht="20.100000000000001" hidden="1" customHeight="1">
      <c r="A32" s="607" t="s">
        <v>4432</v>
      </c>
      <c r="B32" s="607"/>
      <c r="C32" s="622" t="s">
        <v>2151</v>
      </c>
      <c r="D32" s="781" t="s">
        <v>5375</v>
      </c>
      <c r="E32" s="540">
        <v>43956</v>
      </c>
      <c r="F32" s="540"/>
      <c r="G32" s="540">
        <f t="shared" si="4"/>
        <v>43968</v>
      </c>
      <c r="H32" s="540">
        <f t="shared" si="2"/>
        <v>43972</v>
      </c>
      <c r="I32" s="540">
        <f t="shared" si="5"/>
        <v>43980</v>
      </c>
    </row>
    <row r="33" spans="1:10" s="14" customFormat="1" ht="20.100000000000001" hidden="1" customHeight="1">
      <c r="A33" s="607"/>
      <c r="B33" s="607"/>
      <c r="C33" s="342" t="s">
        <v>3229</v>
      </c>
      <c r="D33" s="397" t="s">
        <v>5376</v>
      </c>
      <c r="E33" s="868">
        <v>43964</v>
      </c>
      <c r="F33" s="287"/>
      <c r="G33" s="287">
        <f t="shared" si="4"/>
        <v>43976</v>
      </c>
      <c r="H33" s="287">
        <f t="shared" si="2"/>
        <v>43980</v>
      </c>
      <c r="I33" s="287">
        <f t="shared" si="5"/>
        <v>43988</v>
      </c>
      <c r="J33" s="823" t="s">
        <v>5377</v>
      </c>
    </row>
    <row r="34" spans="1:10" s="14" customFormat="1" ht="20.100000000000001" hidden="1" customHeight="1">
      <c r="A34" s="607"/>
      <c r="B34" s="607"/>
      <c r="C34" s="342" t="s">
        <v>5378</v>
      </c>
      <c r="D34" s="397" t="s">
        <v>5379</v>
      </c>
      <c r="E34" s="287">
        <v>43970</v>
      </c>
      <c r="F34" s="287"/>
      <c r="G34" s="287">
        <f t="shared" si="4"/>
        <v>43982</v>
      </c>
      <c r="H34" s="540">
        <f t="shared" si="2"/>
        <v>43986</v>
      </c>
      <c r="I34" s="540">
        <f t="shared" si="5"/>
        <v>43994</v>
      </c>
    </row>
    <row r="35" spans="1:10" s="14" customFormat="1" ht="20.100000000000001" hidden="1" customHeight="1">
      <c r="A35" s="607"/>
      <c r="B35" s="607"/>
      <c r="C35" s="341"/>
      <c r="D35" s="714"/>
      <c r="E35" s="132"/>
      <c r="F35" s="132"/>
      <c r="G35" s="132"/>
      <c r="H35" s="132"/>
      <c r="I35" s="132"/>
    </row>
    <row r="36" spans="1:10" s="14" customFormat="1" ht="35.25" hidden="1" customHeight="1">
      <c r="A36" s="607"/>
      <c r="B36" s="607"/>
      <c r="C36" s="372"/>
      <c r="D36" s="371"/>
      <c r="E36" s="340" t="s">
        <v>1985</v>
      </c>
      <c r="F36" s="340" t="s">
        <v>287</v>
      </c>
      <c r="G36" s="215" t="s">
        <v>3135</v>
      </c>
      <c r="H36" s="862"/>
      <c r="I36" s="862"/>
    </row>
    <row r="37" spans="1:10" s="14" customFormat="1" ht="25.5" hidden="1" customHeight="1">
      <c r="A37" s="607"/>
      <c r="B37" s="607"/>
      <c r="C37" s="398"/>
      <c r="D37" s="595" t="s">
        <v>3603</v>
      </c>
      <c r="E37" s="656" t="s">
        <v>5380</v>
      </c>
      <c r="F37" s="343" t="s">
        <v>5330</v>
      </c>
      <c r="G37" s="399" t="s">
        <v>5381</v>
      </c>
      <c r="H37" s="863"/>
      <c r="I37" s="863"/>
    </row>
    <row r="38" spans="1:10" s="14" customFormat="1" ht="20.100000000000001" hidden="1" customHeight="1">
      <c r="A38" s="607"/>
      <c r="B38" s="607"/>
      <c r="C38" s="342" t="s">
        <v>2695</v>
      </c>
      <c r="D38" s="397" t="s">
        <v>2422</v>
      </c>
      <c r="E38" s="287">
        <v>43982</v>
      </c>
      <c r="F38" s="279"/>
      <c r="G38" s="287">
        <f>E38+7</f>
        <v>43989</v>
      </c>
      <c r="H38" s="132"/>
      <c r="I38" s="132"/>
    </row>
    <row r="39" spans="1:10" s="14" customFormat="1" ht="20.100000000000001" hidden="1" customHeight="1">
      <c r="A39" s="607"/>
      <c r="B39" s="607"/>
      <c r="C39" s="341"/>
      <c r="D39" s="714"/>
      <c r="E39" s="132"/>
      <c r="F39" s="132"/>
      <c r="G39" s="132"/>
      <c r="H39" s="132"/>
      <c r="I39" s="132"/>
    </row>
    <row r="40" spans="1:10" s="14" customFormat="1" ht="33" hidden="1" customHeight="1">
      <c r="A40" s="607"/>
      <c r="B40" s="607"/>
      <c r="C40" s="372"/>
      <c r="D40" s="371"/>
      <c r="E40" s="340" t="s">
        <v>1985</v>
      </c>
      <c r="F40" s="340" t="s">
        <v>287</v>
      </c>
      <c r="G40" s="215" t="s">
        <v>333</v>
      </c>
      <c r="H40" s="215" t="s">
        <v>3135</v>
      </c>
      <c r="I40" s="862"/>
    </row>
    <row r="41" spans="1:10" s="14" customFormat="1" ht="20.100000000000001" hidden="1" customHeight="1">
      <c r="A41" s="607"/>
      <c r="B41" s="607"/>
      <c r="C41" s="398"/>
      <c r="D41" s="595" t="s">
        <v>3603</v>
      </c>
      <c r="E41" s="656"/>
      <c r="F41" s="343" t="s">
        <v>5330</v>
      </c>
      <c r="G41" s="399" t="s">
        <v>4960</v>
      </c>
      <c r="H41" s="399" t="s">
        <v>5331</v>
      </c>
      <c r="I41" s="863"/>
    </row>
    <row r="42" spans="1:10" s="14" customFormat="1" ht="20.100000000000001" hidden="1" customHeight="1">
      <c r="A42" s="607"/>
      <c r="B42" s="607"/>
      <c r="C42" s="342" t="s">
        <v>5382</v>
      </c>
      <c r="D42" s="397" t="s">
        <v>5383</v>
      </c>
      <c r="E42" s="868">
        <v>43992</v>
      </c>
      <c r="F42" s="287"/>
      <c r="G42" s="287">
        <f>E42+9</f>
        <v>44001</v>
      </c>
      <c r="H42" s="287">
        <f>E42+12</f>
        <v>44004</v>
      </c>
      <c r="I42" s="823" t="s">
        <v>5384</v>
      </c>
    </row>
    <row r="43" spans="1:10" s="14" customFormat="1" ht="24" hidden="1">
      <c r="A43" s="607"/>
      <c r="B43" s="607"/>
      <c r="C43" s="1030"/>
      <c r="D43" s="1031"/>
      <c r="E43" s="215" t="s">
        <v>1985</v>
      </c>
      <c r="F43" s="215" t="s">
        <v>287</v>
      </c>
      <c r="G43" s="215" t="s">
        <v>333</v>
      </c>
      <c r="H43" s="215" t="s">
        <v>3135</v>
      </c>
    </row>
    <row r="44" spans="1:10" s="14" customFormat="1" ht="19.5" hidden="1">
      <c r="A44" s="607"/>
      <c r="B44" s="607"/>
      <c r="C44" s="1005"/>
      <c r="D44" s="1006" t="s">
        <v>3123</v>
      </c>
      <c r="E44" s="1007" t="s">
        <v>5385</v>
      </c>
      <c r="F44" s="317" t="s">
        <v>5330</v>
      </c>
      <c r="G44" s="1008" t="s">
        <v>3139</v>
      </c>
      <c r="H44" s="1008" t="s">
        <v>3336</v>
      </c>
    </row>
    <row r="45" spans="1:10" s="14" customFormat="1" ht="20.100000000000001" hidden="1" customHeight="1">
      <c r="A45" s="607" t="s">
        <v>4950</v>
      </c>
      <c r="B45" s="607"/>
      <c r="C45" s="936" t="s">
        <v>2151</v>
      </c>
      <c r="D45" s="937" t="s">
        <v>5386</v>
      </c>
      <c r="E45" s="944">
        <v>44083</v>
      </c>
      <c r="F45" s="945"/>
      <c r="G45" s="945">
        <f t="shared" ref="G45:G47" si="7">E45+14</f>
        <v>44097</v>
      </c>
      <c r="H45" s="945">
        <f t="shared" ref="H45:H47" si="8">E45+17</f>
        <v>44100</v>
      </c>
      <c r="I45" s="280"/>
    </row>
    <row r="46" spans="1:10" s="14" customFormat="1" ht="20.100000000000001" hidden="1" customHeight="1">
      <c r="A46" s="607" t="s">
        <v>5387</v>
      </c>
      <c r="B46" s="607"/>
      <c r="C46" s="942" t="s">
        <v>5364</v>
      </c>
      <c r="D46" s="937" t="s">
        <v>5388</v>
      </c>
      <c r="E46" s="938">
        <v>44101</v>
      </c>
      <c r="F46" s="939"/>
      <c r="G46" s="939">
        <f t="shared" si="7"/>
        <v>44115</v>
      </c>
      <c r="H46" s="945">
        <f t="shared" si="8"/>
        <v>44118</v>
      </c>
      <c r="I46" s="935">
        <v>44090</v>
      </c>
    </row>
    <row r="47" spans="1:10" s="14" customFormat="1" ht="20.100000000000001" hidden="1" customHeight="1">
      <c r="A47" s="607" t="s">
        <v>5389</v>
      </c>
      <c r="B47" s="607"/>
      <c r="C47" s="936" t="s">
        <v>2151</v>
      </c>
      <c r="D47" s="937" t="s">
        <v>5390</v>
      </c>
      <c r="E47" s="944">
        <v>44099</v>
      </c>
      <c r="F47" s="945"/>
      <c r="G47" s="945">
        <f t="shared" si="7"/>
        <v>44113</v>
      </c>
      <c r="H47" s="945">
        <f t="shared" si="8"/>
        <v>44116</v>
      </c>
      <c r="I47" s="929"/>
    </row>
    <row r="48" spans="1:10" s="14" customFormat="1" ht="20.100000000000001" hidden="1" customHeight="1">
      <c r="A48" s="607"/>
      <c r="B48" s="607"/>
      <c r="C48" s="545" t="s">
        <v>2151</v>
      </c>
      <c r="D48" s="934" t="s">
        <v>5391</v>
      </c>
      <c r="E48" s="542">
        <v>44139</v>
      </c>
      <c r="F48" s="542"/>
      <c r="G48" s="542">
        <v>44153</v>
      </c>
      <c r="H48" s="542">
        <v>44156</v>
      </c>
      <c r="I48" s="929"/>
    </row>
    <row r="49" spans="1:13" s="14" customFormat="1" ht="20.100000000000001" hidden="1" customHeight="1">
      <c r="A49" s="607" t="s">
        <v>5392</v>
      </c>
      <c r="B49" s="607"/>
      <c r="C49" s="952" t="s">
        <v>5393</v>
      </c>
      <c r="D49" s="934" t="s">
        <v>5394</v>
      </c>
      <c r="E49" s="546">
        <v>44154</v>
      </c>
      <c r="F49" s="546"/>
      <c r="G49" s="546">
        <v>44167</v>
      </c>
      <c r="H49" s="546">
        <v>44170</v>
      </c>
      <c r="I49" s="929">
        <v>44146</v>
      </c>
    </row>
    <row r="50" spans="1:13" s="14" customFormat="1" ht="20.100000000000001" hidden="1" customHeight="1">
      <c r="A50" s="607"/>
      <c r="B50" s="607"/>
      <c r="C50" s="1030"/>
      <c r="D50" s="1031"/>
      <c r="E50" s="215" t="s">
        <v>1985</v>
      </c>
      <c r="F50" s="215" t="s">
        <v>287</v>
      </c>
      <c r="G50" s="215" t="s">
        <v>333</v>
      </c>
      <c r="H50" s="215" t="s">
        <v>3135</v>
      </c>
      <c r="I50" s="929"/>
    </row>
    <row r="51" spans="1:13" s="14" customFormat="1" ht="20.100000000000001" hidden="1" customHeight="1">
      <c r="C51" s="1005"/>
      <c r="D51" s="1006" t="s">
        <v>3387</v>
      </c>
      <c r="E51" s="1007" t="s">
        <v>5395</v>
      </c>
      <c r="F51" s="317" t="s">
        <v>5330</v>
      </c>
      <c r="G51" s="1008" t="s">
        <v>5396</v>
      </c>
      <c r="H51" s="1008" t="s">
        <v>5397</v>
      </c>
      <c r="I51" s="929"/>
      <c r="J51" s="525"/>
    </row>
    <row r="52" spans="1:13" s="14" customFormat="1" ht="20.100000000000001" hidden="1" customHeight="1">
      <c r="A52" s="607"/>
      <c r="B52" s="607"/>
      <c r="C52" s="1037" t="s">
        <v>5398</v>
      </c>
      <c r="D52" s="1523" t="s">
        <v>5399</v>
      </c>
      <c r="E52" s="205">
        <v>44190</v>
      </c>
      <c r="F52" s="1523"/>
      <c r="G52" s="1038">
        <v>44194</v>
      </c>
      <c r="H52" s="1038">
        <v>44198</v>
      </c>
      <c r="I52" s="929">
        <v>44176</v>
      </c>
    </row>
    <row r="53" spans="1:13" s="14" customFormat="1" ht="20.100000000000001" hidden="1" customHeight="1">
      <c r="A53" s="607"/>
      <c r="B53" s="607"/>
      <c r="C53" s="1030"/>
      <c r="D53" s="1031"/>
      <c r="E53" s="215" t="s">
        <v>1985</v>
      </c>
      <c r="F53" s="215" t="s">
        <v>287</v>
      </c>
      <c r="G53" s="215" t="s">
        <v>333</v>
      </c>
      <c r="H53" s="215" t="s">
        <v>3135</v>
      </c>
      <c r="I53" s="929"/>
    </row>
    <row r="54" spans="1:13" s="14" customFormat="1" ht="20.100000000000001" hidden="1" customHeight="1">
      <c r="A54" s="607"/>
      <c r="B54" s="607"/>
      <c r="C54" s="1005"/>
      <c r="D54" s="1006" t="s">
        <v>3123</v>
      </c>
      <c r="E54" s="1007" t="s">
        <v>5400</v>
      </c>
      <c r="F54" s="317" t="s">
        <v>5330</v>
      </c>
      <c r="G54" s="1008" t="s">
        <v>5396</v>
      </c>
      <c r="H54" s="1008" t="s">
        <v>5397</v>
      </c>
      <c r="I54" s="929"/>
    </row>
    <row r="55" spans="1:13" s="14" customFormat="1" ht="20.100000000000001" hidden="1" customHeight="1">
      <c r="A55" s="607" t="s">
        <v>5401</v>
      </c>
      <c r="B55" s="607"/>
      <c r="C55" s="545" t="s">
        <v>2151</v>
      </c>
      <c r="D55" s="546" t="s">
        <v>5402</v>
      </c>
      <c r="E55" s="944">
        <v>44183</v>
      </c>
      <c r="F55" s="944"/>
      <c r="G55" s="944">
        <f t="shared" ref="G55" si="9">E55+14</f>
        <v>44197</v>
      </c>
      <c r="H55" s="944">
        <f t="shared" ref="H55" si="10">E55+17</f>
        <v>44200</v>
      </c>
      <c r="I55" s="929">
        <v>44184</v>
      </c>
    </row>
    <row r="56" spans="1:13" s="14" customFormat="1" ht="20.100000000000001" hidden="1" customHeight="1" thickBot="1">
      <c r="A56" s="607" t="s">
        <v>5392</v>
      </c>
      <c r="B56" s="607"/>
      <c r="C56" s="1043" t="s">
        <v>5403</v>
      </c>
      <c r="D56" s="1044" t="s">
        <v>5404</v>
      </c>
      <c r="E56" s="1045">
        <v>44207</v>
      </c>
      <c r="F56" s="1036"/>
      <c r="G56" s="1045">
        <f>E56+11</f>
        <v>44218</v>
      </c>
      <c r="H56" s="1045">
        <f>E56+14</f>
        <v>44221</v>
      </c>
      <c r="I56" s="929">
        <v>44188</v>
      </c>
    </row>
    <row r="57" spans="1:13" s="14" customFormat="1" ht="20.100000000000001" hidden="1" customHeight="1" thickTop="1" thickBot="1">
      <c r="A57" s="607" t="s">
        <v>5405</v>
      </c>
      <c r="B57" s="607"/>
      <c r="C57" s="1018" t="s">
        <v>4163</v>
      </c>
      <c r="D57" s="1039" t="s">
        <v>5406</v>
      </c>
      <c r="E57" s="1036">
        <v>44200</v>
      </c>
      <c r="F57" s="1040"/>
      <c r="G57" s="1051">
        <f t="shared" ref="G57" si="11">E57+11</f>
        <v>44211</v>
      </c>
      <c r="H57" s="1036">
        <f t="shared" ref="H57" si="12">E57+14</f>
        <v>44214</v>
      </c>
      <c r="I57" s="929">
        <v>44195</v>
      </c>
    </row>
    <row r="58" spans="1:13" s="14" customFormat="1" ht="39" hidden="1" thickTop="1">
      <c r="A58" s="1121"/>
      <c r="B58" s="1121"/>
      <c r="C58" s="1282"/>
      <c r="D58" s="1283"/>
      <c r="E58" s="1284" t="s">
        <v>1985</v>
      </c>
      <c r="F58" s="1284" t="s">
        <v>287</v>
      </c>
      <c r="G58" s="1284" t="s">
        <v>287</v>
      </c>
      <c r="H58" s="1284" t="s">
        <v>333</v>
      </c>
      <c r="I58" s="1284" t="s">
        <v>3135</v>
      </c>
      <c r="J58" s="1153"/>
      <c r="K58" s="1153"/>
    </row>
    <row r="59" spans="1:13" s="14" customFormat="1" ht="19.5" hidden="1">
      <c r="A59" s="1121"/>
      <c r="B59" s="1121"/>
      <c r="C59" s="1285"/>
      <c r="D59" s="1331" t="s">
        <v>3123</v>
      </c>
      <c r="E59" s="1330" t="s">
        <v>5400</v>
      </c>
      <c r="F59" s="1286" t="s">
        <v>5330</v>
      </c>
      <c r="G59" s="1287" t="s">
        <v>5407</v>
      </c>
      <c r="H59" s="1287" t="s">
        <v>5396</v>
      </c>
      <c r="I59" s="1288" t="s">
        <v>5397</v>
      </c>
      <c r="J59" s="1153"/>
      <c r="K59" s="1247" t="s">
        <v>3136</v>
      </c>
      <c r="L59" s="1248" t="s">
        <v>3853</v>
      </c>
      <c r="M59" s="1248" t="s">
        <v>3854</v>
      </c>
    </row>
    <row r="60" spans="1:13" s="14" customFormat="1" ht="20.100000000000001" hidden="1" customHeight="1" thickBot="1">
      <c r="A60" s="1121" t="s">
        <v>5013</v>
      </c>
      <c r="B60" s="1121"/>
      <c r="C60" s="1273" t="s">
        <v>2151</v>
      </c>
      <c r="D60" s="1289" t="s">
        <v>5408</v>
      </c>
      <c r="E60" s="1290">
        <v>44251</v>
      </c>
      <c r="F60" s="1290"/>
      <c r="G60" s="1290">
        <f t="shared" ref="G60:G77" si="13">E60+5</f>
        <v>44256</v>
      </c>
      <c r="H60" s="1290">
        <f t="shared" ref="H60:H75" si="14">E60+11</f>
        <v>44262</v>
      </c>
      <c r="I60" s="1290">
        <f t="shared" ref="I60:I77" si="15">E60+14</f>
        <v>44265</v>
      </c>
      <c r="J60" s="1122" t="e">
        <f>#REF!+7</f>
        <v>#REF!</v>
      </c>
      <c r="K60" s="1139" t="e">
        <f t="shared" ref="K60:K63" si="16">E60-J60</f>
        <v>#REF!</v>
      </c>
    </row>
    <row r="61" spans="1:13" s="14" customFormat="1" ht="20.100000000000001" hidden="1" customHeight="1" thickTop="1">
      <c r="A61" s="1121" t="s">
        <v>5409</v>
      </c>
      <c r="B61" s="1121"/>
      <c r="C61" s="1273" t="s">
        <v>2151</v>
      </c>
      <c r="D61" s="1291" t="s">
        <v>5410</v>
      </c>
      <c r="E61" s="1292">
        <f>E60+7</f>
        <v>44258</v>
      </c>
      <c r="F61" s="1276"/>
      <c r="G61" s="1276">
        <f t="shared" si="13"/>
        <v>44263</v>
      </c>
      <c r="H61" s="1276">
        <f t="shared" si="14"/>
        <v>44269</v>
      </c>
      <c r="I61" s="1276">
        <f t="shared" si="15"/>
        <v>44272</v>
      </c>
      <c r="J61" s="1122" t="e">
        <f t="shared" ref="J61" si="17">J60+7</f>
        <v>#REF!</v>
      </c>
      <c r="K61" s="1139" t="e">
        <f t="shared" si="16"/>
        <v>#REF!</v>
      </c>
    </row>
    <row r="62" spans="1:13" s="14" customFormat="1" ht="20.100000000000001" hidden="1" customHeight="1">
      <c r="A62" s="1121" t="s">
        <v>5411</v>
      </c>
      <c r="B62" s="1121"/>
      <c r="C62" s="1293" t="s">
        <v>2151</v>
      </c>
      <c r="D62" s="1294" t="s">
        <v>5412</v>
      </c>
      <c r="E62" s="1295">
        <v>44265</v>
      </c>
      <c r="F62" s="1275"/>
      <c r="G62" s="1276">
        <f t="shared" si="13"/>
        <v>44270</v>
      </c>
      <c r="H62" s="1276">
        <f t="shared" si="14"/>
        <v>44276</v>
      </c>
      <c r="I62" s="1276">
        <f t="shared" si="15"/>
        <v>44279</v>
      </c>
      <c r="J62" s="1122">
        <v>44265</v>
      </c>
      <c r="K62" s="1139">
        <f t="shared" si="16"/>
        <v>0</v>
      </c>
    </row>
    <row r="63" spans="1:13" s="14" customFormat="1" ht="20.100000000000001" hidden="1" customHeight="1">
      <c r="A63" s="1121" t="s">
        <v>5413</v>
      </c>
      <c r="B63" s="1121"/>
      <c r="C63" s="1293" t="s">
        <v>2151</v>
      </c>
      <c r="D63" s="1294" t="s">
        <v>5414</v>
      </c>
      <c r="E63" s="1275">
        <v>44279</v>
      </c>
      <c r="F63" s="1275"/>
      <c r="G63" s="1276">
        <f t="shared" si="13"/>
        <v>44284</v>
      </c>
      <c r="H63" s="1276">
        <f t="shared" si="14"/>
        <v>44290</v>
      </c>
      <c r="I63" s="1276">
        <f t="shared" si="15"/>
        <v>44293</v>
      </c>
      <c r="J63" s="1122" t="e">
        <f>#REF!+7</f>
        <v>#REF!</v>
      </c>
      <c r="K63" s="1139" t="e">
        <f t="shared" si="16"/>
        <v>#REF!</v>
      </c>
    </row>
    <row r="64" spans="1:13" s="14" customFormat="1" ht="20.100000000000001" hidden="1" customHeight="1" thickBot="1">
      <c r="A64" s="1121" t="s">
        <v>5415</v>
      </c>
      <c r="B64" s="1121"/>
      <c r="C64" s="1293" t="s">
        <v>2151</v>
      </c>
      <c r="D64" s="1289" t="s">
        <v>5416</v>
      </c>
      <c r="E64" s="1296">
        <v>44286</v>
      </c>
      <c r="F64" s="1297"/>
      <c r="G64" s="1297">
        <f t="shared" si="13"/>
        <v>44291</v>
      </c>
      <c r="H64" s="1297">
        <f t="shared" si="14"/>
        <v>44297</v>
      </c>
      <c r="I64" s="1297">
        <f t="shared" si="15"/>
        <v>44300</v>
      </c>
      <c r="J64" s="1122">
        <v>44286</v>
      </c>
      <c r="K64" s="1139">
        <f>E64-J64</f>
        <v>0</v>
      </c>
    </row>
    <row r="65" spans="1:13" s="14" customFormat="1" ht="20.100000000000001" hidden="1" customHeight="1" thickTop="1">
      <c r="A65" s="1121"/>
      <c r="B65" s="1121"/>
      <c r="C65" s="1298" t="s">
        <v>2242</v>
      </c>
      <c r="D65" s="1291" t="s">
        <v>5417</v>
      </c>
      <c r="E65" s="1277">
        <v>44307</v>
      </c>
      <c r="F65" s="1277"/>
      <c r="G65" s="1276">
        <f>E65+5</f>
        <v>44312</v>
      </c>
      <c r="H65" s="1278">
        <f>E65+11</f>
        <v>44318</v>
      </c>
      <c r="I65" s="1276">
        <f>E65+14</f>
        <v>44321</v>
      </c>
      <c r="J65" s="1122">
        <v>44293</v>
      </c>
      <c r="K65" s="1247">
        <f>J65+1</f>
        <v>44294</v>
      </c>
      <c r="L65" s="1250">
        <f>K65-6</f>
        <v>44288</v>
      </c>
      <c r="M65" s="1250">
        <f>L65</f>
        <v>44288</v>
      </c>
    </row>
    <row r="66" spans="1:13" s="14" customFormat="1" ht="20.100000000000001" hidden="1" customHeight="1">
      <c r="A66" s="1121"/>
      <c r="B66" s="1121"/>
      <c r="C66" s="1293" t="s">
        <v>2151</v>
      </c>
      <c r="D66" s="1294" t="s">
        <v>5418</v>
      </c>
      <c r="E66" s="1275">
        <v>44300</v>
      </c>
      <c r="F66" s="1275"/>
      <c r="G66" s="1276">
        <f>E66+5</f>
        <v>44305</v>
      </c>
      <c r="H66" s="1276">
        <f>E66+11</f>
        <v>44311</v>
      </c>
      <c r="I66" s="1276">
        <f>E66+14</f>
        <v>44314</v>
      </c>
      <c r="J66" s="1122">
        <v>44300</v>
      </c>
      <c r="K66" s="1250">
        <f>J66+1</f>
        <v>44301</v>
      </c>
      <c r="L66" s="1250">
        <f>K66-6</f>
        <v>44295</v>
      </c>
      <c r="M66" s="1250">
        <f>L66</f>
        <v>44295</v>
      </c>
    </row>
    <row r="67" spans="1:13" s="14" customFormat="1" ht="18.75" hidden="1" customHeight="1">
      <c r="A67" s="1121"/>
      <c r="B67" s="1121"/>
      <c r="C67" s="1299" t="s">
        <v>5419</v>
      </c>
      <c r="D67" s="1294" t="s">
        <v>5420</v>
      </c>
      <c r="E67" s="1274">
        <v>44318</v>
      </c>
      <c r="F67" s="1274"/>
      <c r="G67" s="1275">
        <f>E67+5</f>
        <v>44323</v>
      </c>
      <c r="H67" s="1279">
        <v>44326</v>
      </c>
      <c r="I67" s="1279">
        <v>44323</v>
      </c>
      <c r="J67" s="1122">
        <v>44307</v>
      </c>
      <c r="K67" s="1250">
        <f t="shared" ref="K67:K78" si="18">J67+1</f>
        <v>44308</v>
      </c>
      <c r="L67" s="1250">
        <f t="shared" ref="L67:L78" si="19">K67-6</f>
        <v>44302</v>
      </c>
      <c r="M67" s="1250">
        <f t="shared" ref="M67:M78" si="20">L67</f>
        <v>44302</v>
      </c>
    </row>
    <row r="68" spans="1:13" s="14" customFormat="1" ht="20.100000000000001" hidden="1" customHeight="1" thickBot="1">
      <c r="A68" s="1121" t="s">
        <v>5421</v>
      </c>
      <c r="B68" s="1121"/>
      <c r="C68" s="1300" t="s">
        <v>2151</v>
      </c>
      <c r="D68" s="1289" t="s">
        <v>5422</v>
      </c>
      <c r="E68" s="1297">
        <v>44314</v>
      </c>
      <c r="F68" s="1297"/>
      <c r="G68" s="1301">
        <f>E68+5</f>
        <v>44319</v>
      </c>
      <c r="H68" s="1301">
        <f>E68+11</f>
        <v>44325</v>
      </c>
      <c r="I68" s="1301">
        <f>E68+14</f>
        <v>44328</v>
      </c>
      <c r="J68" s="1122">
        <v>44314</v>
      </c>
      <c r="K68" s="1250">
        <f t="shared" si="18"/>
        <v>44315</v>
      </c>
      <c r="L68" s="1250">
        <f t="shared" si="19"/>
        <v>44309</v>
      </c>
      <c r="M68" s="1250">
        <f t="shared" si="20"/>
        <v>44309</v>
      </c>
    </row>
    <row r="69" spans="1:13" s="14" customFormat="1" ht="20.100000000000001" hidden="1" customHeight="1" thickTop="1">
      <c r="A69" s="1121"/>
      <c r="B69" s="1121"/>
      <c r="C69" s="1302" t="s">
        <v>5421</v>
      </c>
      <c r="D69" s="1291" t="s">
        <v>5423</v>
      </c>
      <c r="E69" s="1281">
        <v>44333</v>
      </c>
      <c r="F69" s="1277"/>
      <c r="G69" s="1276">
        <f>E69+5</f>
        <v>44338</v>
      </c>
      <c r="H69" s="1278">
        <f>E69+11</f>
        <v>44344</v>
      </c>
      <c r="I69" s="1278">
        <f>E69+14</f>
        <v>44347</v>
      </c>
      <c r="J69" s="1122">
        <f>J68+7</f>
        <v>44321</v>
      </c>
      <c r="K69" s="1250">
        <f t="shared" si="18"/>
        <v>44322</v>
      </c>
      <c r="L69" s="1250">
        <f t="shared" si="19"/>
        <v>44316</v>
      </c>
      <c r="M69" s="1250">
        <f t="shared" si="20"/>
        <v>44316</v>
      </c>
    </row>
    <row r="70" spans="1:13" s="14" customFormat="1" ht="20.100000000000001" hidden="1" customHeight="1">
      <c r="A70" s="1121"/>
      <c r="B70" s="1121"/>
      <c r="C70" s="1293" t="s">
        <v>2151</v>
      </c>
      <c r="D70" s="1294" t="s">
        <v>5424</v>
      </c>
      <c r="E70" s="1275">
        <v>44328</v>
      </c>
      <c r="F70" s="1275"/>
      <c r="G70" s="1276">
        <f t="shared" si="13"/>
        <v>44333</v>
      </c>
      <c r="H70" s="1276">
        <f t="shared" si="14"/>
        <v>44339</v>
      </c>
      <c r="I70" s="1276">
        <f t="shared" si="15"/>
        <v>44342</v>
      </c>
      <c r="J70" s="1122">
        <f t="shared" ref="J70:J78" si="21">J69+7</f>
        <v>44328</v>
      </c>
      <c r="K70" s="1250">
        <f t="shared" si="18"/>
        <v>44329</v>
      </c>
      <c r="L70" s="1250">
        <f t="shared" si="19"/>
        <v>44323</v>
      </c>
      <c r="M70" s="1250">
        <f t="shared" si="20"/>
        <v>44323</v>
      </c>
    </row>
    <row r="71" spans="1:13" s="14" customFormat="1" ht="20.100000000000001" hidden="1" customHeight="1">
      <c r="A71" s="1121"/>
      <c r="B71" s="1121"/>
      <c r="C71" s="1293" t="s">
        <v>2151</v>
      </c>
      <c r="D71" s="1294" t="s">
        <v>5425</v>
      </c>
      <c r="E71" s="1275">
        <v>44335</v>
      </c>
      <c r="F71" s="1275"/>
      <c r="G71" s="1275">
        <f t="shared" si="13"/>
        <v>44340</v>
      </c>
      <c r="H71" s="1275">
        <f t="shared" si="14"/>
        <v>44346</v>
      </c>
      <c r="I71" s="1275">
        <f t="shared" si="15"/>
        <v>44349</v>
      </c>
      <c r="J71" s="1122">
        <f t="shared" si="21"/>
        <v>44335</v>
      </c>
      <c r="K71" s="1250">
        <f t="shared" si="18"/>
        <v>44336</v>
      </c>
      <c r="L71" s="1250">
        <f t="shared" si="19"/>
        <v>44330</v>
      </c>
      <c r="M71" s="1250">
        <f t="shared" si="20"/>
        <v>44330</v>
      </c>
    </row>
    <row r="72" spans="1:13" s="14" customFormat="1" ht="20.100000000000001" hidden="1" customHeight="1" thickBot="1">
      <c r="A72" s="1121" t="s">
        <v>5426</v>
      </c>
      <c r="B72" s="1121"/>
      <c r="C72" s="1293" t="s">
        <v>2151</v>
      </c>
      <c r="D72" s="1289" t="s">
        <v>5427</v>
      </c>
      <c r="E72" s="1297">
        <v>44358</v>
      </c>
      <c r="F72" s="1297"/>
      <c r="G72" s="1301">
        <f t="shared" si="13"/>
        <v>44363</v>
      </c>
      <c r="H72" s="1301">
        <f t="shared" si="14"/>
        <v>44369</v>
      </c>
      <c r="I72" s="1301">
        <f t="shared" si="15"/>
        <v>44372</v>
      </c>
      <c r="J72" s="1122">
        <f t="shared" si="21"/>
        <v>44342</v>
      </c>
      <c r="K72" s="1250">
        <f t="shared" si="18"/>
        <v>44343</v>
      </c>
      <c r="L72" s="1250">
        <f t="shared" si="19"/>
        <v>44337</v>
      </c>
      <c r="M72" s="1250">
        <f t="shared" si="20"/>
        <v>44337</v>
      </c>
    </row>
    <row r="73" spans="1:13" s="14" customFormat="1" ht="20.100000000000001" hidden="1" customHeight="1" thickTop="1">
      <c r="A73" s="1121"/>
      <c r="B73" s="1121"/>
      <c r="C73" s="1293" t="s">
        <v>2151</v>
      </c>
      <c r="D73" s="1291" t="s">
        <v>5428</v>
      </c>
      <c r="E73" s="1292">
        <v>44358</v>
      </c>
      <c r="F73" s="1276"/>
      <c r="G73" s="1276">
        <f t="shared" si="13"/>
        <v>44363</v>
      </c>
      <c r="H73" s="1276">
        <f t="shared" si="14"/>
        <v>44369</v>
      </c>
      <c r="I73" s="1276">
        <f t="shared" si="15"/>
        <v>44372</v>
      </c>
      <c r="J73" s="1122" t="e">
        <f>#REF!+7</f>
        <v>#REF!</v>
      </c>
      <c r="K73" s="1250" t="e">
        <f t="shared" si="18"/>
        <v>#REF!</v>
      </c>
      <c r="L73" s="1250" t="e">
        <f t="shared" si="19"/>
        <v>#REF!</v>
      </c>
      <c r="M73" s="1250" t="e">
        <f t="shared" si="20"/>
        <v>#REF!</v>
      </c>
    </row>
    <row r="74" spans="1:13" s="14" customFormat="1" ht="20.100000000000001" hidden="1" customHeight="1">
      <c r="A74" s="1121"/>
      <c r="B74" s="1121"/>
      <c r="C74" s="1293" t="s">
        <v>2151</v>
      </c>
      <c r="D74" s="1294" t="s">
        <v>5429</v>
      </c>
      <c r="E74" s="1295">
        <v>44377</v>
      </c>
      <c r="F74" s="1275"/>
      <c r="G74" s="1276">
        <f t="shared" si="13"/>
        <v>44382</v>
      </c>
      <c r="H74" s="1276">
        <f t="shared" si="14"/>
        <v>44388</v>
      </c>
      <c r="I74" s="1275">
        <f t="shared" si="15"/>
        <v>44391</v>
      </c>
      <c r="J74" s="1122" t="e">
        <f>#REF!+7</f>
        <v>#REF!</v>
      </c>
      <c r="K74" s="1250" t="e">
        <f t="shared" si="18"/>
        <v>#REF!</v>
      </c>
      <c r="L74" s="1250" t="e">
        <f t="shared" si="19"/>
        <v>#REF!</v>
      </c>
      <c r="M74" s="1250" t="e">
        <f t="shared" si="20"/>
        <v>#REF!</v>
      </c>
    </row>
    <row r="75" spans="1:13" s="14" customFormat="1" ht="20.100000000000001" hidden="1" customHeight="1" thickBot="1">
      <c r="A75" s="1121" t="s">
        <v>4103</v>
      </c>
      <c r="B75" s="1121"/>
      <c r="C75" s="1293" t="s">
        <v>2151</v>
      </c>
      <c r="D75" s="1336" t="s">
        <v>5430</v>
      </c>
      <c r="E75" s="1374">
        <v>44377</v>
      </c>
      <c r="F75" s="1301"/>
      <c r="G75" s="1301">
        <f t="shared" si="13"/>
        <v>44382</v>
      </c>
      <c r="H75" s="1301">
        <f t="shared" si="14"/>
        <v>44388</v>
      </c>
      <c r="I75" s="1301">
        <f t="shared" si="15"/>
        <v>44391</v>
      </c>
      <c r="J75" s="1122">
        <v>44377</v>
      </c>
      <c r="K75" s="1250">
        <f t="shared" si="18"/>
        <v>44378</v>
      </c>
      <c r="L75" s="1250">
        <f t="shared" si="19"/>
        <v>44372</v>
      </c>
      <c r="M75" s="1250">
        <f t="shared" si="20"/>
        <v>44372</v>
      </c>
    </row>
    <row r="76" spans="1:13" s="14" customFormat="1" ht="20.100000000000001" hidden="1" customHeight="1" thickTop="1">
      <c r="A76" s="1121"/>
      <c r="B76" s="1121"/>
      <c r="C76" s="1299" t="s">
        <v>5431</v>
      </c>
      <c r="D76" s="1291" t="s">
        <v>5432</v>
      </c>
      <c r="E76" s="1395" t="s">
        <v>2159</v>
      </c>
      <c r="F76" s="1277"/>
      <c r="G76" s="1393" t="e">
        <f t="shared" si="13"/>
        <v>#VALUE!</v>
      </c>
      <c r="H76" s="1394">
        <v>44403</v>
      </c>
      <c r="I76" s="1394" t="e">
        <f t="shared" si="15"/>
        <v>#VALUE!</v>
      </c>
      <c r="J76" s="1122">
        <f t="shared" si="21"/>
        <v>44384</v>
      </c>
      <c r="K76" s="1250">
        <f t="shared" si="18"/>
        <v>44385</v>
      </c>
      <c r="L76" s="1250">
        <f t="shared" si="19"/>
        <v>44379</v>
      </c>
      <c r="M76" s="1250">
        <f t="shared" si="20"/>
        <v>44379</v>
      </c>
    </row>
    <row r="77" spans="1:13" s="14" customFormat="1" ht="20.100000000000001" hidden="1" customHeight="1">
      <c r="A77" s="1121" t="s">
        <v>5433</v>
      </c>
      <c r="B77" s="1121"/>
      <c r="C77" s="1293" t="s">
        <v>2151</v>
      </c>
      <c r="D77" s="1291" t="s">
        <v>5434</v>
      </c>
      <c r="E77" s="1375">
        <v>44391</v>
      </c>
      <c r="F77" s="1375"/>
      <c r="G77" s="1276">
        <f t="shared" si="13"/>
        <v>44396</v>
      </c>
      <c r="H77" s="1375">
        <f t="shared" ref="H77" si="22">E77+11</f>
        <v>44402</v>
      </c>
      <c r="I77" s="1375">
        <f t="shared" si="15"/>
        <v>44405</v>
      </c>
      <c r="J77" s="1122">
        <f t="shared" si="21"/>
        <v>44391</v>
      </c>
      <c r="K77" s="1250">
        <f t="shared" si="18"/>
        <v>44392</v>
      </c>
      <c r="L77" s="1250">
        <f t="shared" si="19"/>
        <v>44386</v>
      </c>
      <c r="M77" s="1250">
        <f t="shared" si="20"/>
        <v>44386</v>
      </c>
    </row>
    <row r="78" spans="1:13" s="14" customFormat="1" ht="20.100000000000001" hidden="1" customHeight="1">
      <c r="A78" s="1121"/>
      <c r="B78" s="1121"/>
      <c r="C78" s="1299" t="s">
        <v>5435</v>
      </c>
      <c r="D78" s="1294" t="s">
        <v>5436</v>
      </c>
      <c r="E78" s="1413" t="s">
        <v>2159</v>
      </c>
      <c r="F78" s="1274"/>
      <c r="G78" s="1275">
        <v>44414</v>
      </c>
      <c r="H78" s="1274">
        <v>44420</v>
      </c>
      <c r="I78" s="1274">
        <v>44423</v>
      </c>
      <c r="J78" s="1122">
        <f t="shared" si="21"/>
        <v>44398</v>
      </c>
      <c r="K78" s="1250">
        <f t="shared" si="18"/>
        <v>44399</v>
      </c>
      <c r="L78" s="1250">
        <f t="shared" si="19"/>
        <v>44393</v>
      </c>
      <c r="M78" s="1250">
        <f t="shared" si="20"/>
        <v>44393</v>
      </c>
    </row>
    <row r="79" spans="1:13" s="14" customFormat="1" ht="20.100000000000001" hidden="1" customHeight="1" thickBot="1">
      <c r="A79" s="1121"/>
      <c r="B79" s="1121"/>
      <c r="C79" s="1303" t="s">
        <v>3598</v>
      </c>
      <c r="D79" s="1336" t="s">
        <v>5437</v>
      </c>
      <c r="E79" s="1280">
        <v>44415</v>
      </c>
      <c r="F79" s="1280"/>
      <c r="G79" s="1301">
        <v>44420</v>
      </c>
      <c r="H79" s="1301">
        <v>44426</v>
      </c>
      <c r="I79" s="1412">
        <v>44429</v>
      </c>
      <c r="J79" s="1122">
        <v>44405</v>
      </c>
      <c r="K79" s="1250">
        <v>44406</v>
      </c>
      <c r="L79" s="1250">
        <v>44400</v>
      </c>
      <c r="M79" s="1250">
        <v>44400</v>
      </c>
    </row>
    <row r="80" spans="1:13" s="14" customFormat="1" ht="20.100000000000001" hidden="1" customHeight="1" thickTop="1">
      <c r="A80" s="1121" t="s">
        <v>5438</v>
      </c>
      <c r="B80" s="1121"/>
      <c r="C80" s="1431" t="s">
        <v>2151</v>
      </c>
      <c r="D80" s="1291" t="s">
        <v>5439</v>
      </c>
      <c r="E80" s="1292">
        <v>44422</v>
      </c>
      <c r="F80" s="1276"/>
      <c r="G80" s="1276">
        <v>44427</v>
      </c>
      <c r="H80" s="1292">
        <v>44433</v>
      </c>
      <c r="I80" s="1276">
        <v>44436</v>
      </c>
      <c r="J80" s="1122">
        <v>44412</v>
      </c>
      <c r="K80" s="1250">
        <v>44413</v>
      </c>
      <c r="L80" s="1250">
        <v>44407</v>
      </c>
      <c r="M80" s="1250">
        <v>44407</v>
      </c>
    </row>
    <row r="81" spans="1:13" s="14" customFormat="1" ht="20.100000000000001" hidden="1" customHeight="1">
      <c r="A81" s="1121" t="s">
        <v>5440</v>
      </c>
      <c r="B81" s="1121"/>
      <c r="C81" s="1431" t="s">
        <v>2151</v>
      </c>
      <c r="D81" s="1291" t="s">
        <v>5441</v>
      </c>
      <c r="E81" s="1292">
        <v>44419</v>
      </c>
      <c r="F81" s="1276"/>
      <c r="G81" s="1276">
        <v>44424</v>
      </c>
      <c r="H81" s="1276">
        <v>44430</v>
      </c>
      <c r="I81" s="1276">
        <v>44433</v>
      </c>
      <c r="J81" s="1122">
        <v>44419</v>
      </c>
      <c r="K81" s="1250">
        <v>44420</v>
      </c>
      <c r="L81" s="1250">
        <v>44414</v>
      </c>
      <c r="M81" s="1250">
        <v>44414</v>
      </c>
    </row>
    <row r="82" spans="1:13" s="14" customFormat="1" ht="18.75" hidden="1" customHeight="1">
      <c r="A82" s="1121" t="s">
        <v>5442</v>
      </c>
      <c r="B82" s="1121"/>
      <c r="C82" s="1460" t="s">
        <v>2151</v>
      </c>
      <c r="D82" s="1461" t="s">
        <v>5443</v>
      </c>
      <c r="E82" s="1445">
        <v>44440</v>
      </c>
      <c r="F82" s="1459"/>
      <c r="G82" s="1445">
        <v>44457</v>
      </c>
      <c r="H82" s="1445">
        <v>44463</v>
      </c>
      <c r="I82" s="1445">
        <v>44466</v>
      </c>
      <c r="J82" s="1122">
        <v>44440</v>
      </c>
      <c r="K82" s="1250">
        <v>44441</v>
      </c>
      <c r="L82" s="1250">
        <v>44435</v>
      </c>
      <c r="M82" s="1250">
        <v>44435</v>
      </c>
    </row>
    <row r="83" spans="1:13" s="14" customFormat="1" ht="20.100000000000001" hidden="1" customHeight="1">
      <c r="A83" s="1121" t="s">
        <v>5444</v>
      </c>
      <c r="B83" s="1121"/>
      <c r="C83" s="1293" t="s">
        <v>2151</v>
      </c>
      <c r="D83" s="1413" t="s">
        <v>5445</v>
      </c>
      <c r="E83" s="1275">
        <v>44447</v>
      </c>
      <c r="F83" s="1275"/>
      <c r="G83" s="1275">
        <v>44452</v>
      </c>
      <c r="H83" s="1275">
        <v>44458</v>
      </c>
      <c r="I83" s="1275">
        <v>44461</v>
      </c>
      <c r="J83" s="1122">
        <v>44447</v>
      </c>
      <c r="K83" s="1250">
        <v>44448</v>
      </c>
      <c r="L83" s="1250">
        <v>44442</v>
      </c>
      <c r="M83" s="1250">
        <v>44442</v>
      </c>
    </row>
    <row r="84" spans="1:13" s="14" customFormat="1" ht="20.100000000000001" hidden="1" customHeight="1">
      <c r="A84" s="1121" t="s">
        <v>5446</v>
      </c>
      <c r="B84" s="1121"/>
      <c r="C84" s="1293" t="s">
        <v>2151</v>
      </c>
      <c r="D84" s="1294" t="s">
        <v>5447</v>
      </c>
      <c r="E84" s="1275">
        <v>44461</v>
      </c>
      <c r="F84" s="1275"/>
      <c r="G84" s="1275">
        <v>44466</v>
      </c>
      <c r="H84" s="1275">
        <v>44472</v>
      </c>
      <c r="I84" s="1275">
        <v>44475</v>
      </c>
      <c r="J84" s="1122">
        <v>44461</v>
      </c>
      <c r="K84" s="1250">
        <v>44462</v>
      </c>
      <c r="L84" s="1250">
        <v>44456</v>
      </c>
      <c r="M84" s="1250">
        <v>44456</v>
      </c>
    </row>
    <row r="85" spans="1:13" s="14" customFormat="1" ht="20.100000000000001" hidden="1" customHeight="1" thickBot="1">
      <c r="A85" s="1121" t="s">
        <v>5448</v>
      </c>
      <c r="B85" s="1121"/>
      <c r="C85" s="1293" t="s">
        <v>2151</v>
      </c>
      <c r="D85" s="1336" t="s">
        <v>5449</v>
      </c>
      <c r="E85" s="1301">
        <v>44468</v>
      </c>
      <c r="F85" s="1301"/>
      <c r="G85" s="1301">
        <v>44473</v>
      </c>
      <c r="H85" s="1301">
        <v>44479</v>
      </c>
      <c r="I85" s="1301">
        <v>44482</v>
      </c>
      <c r="J85" s="1122">
        <v>44468</v>
      </c>
      <c r="K85" s="1250">
        <v>44469</v>
      </c>
      <c r="L85" s="1250">
        <v>44463</v>
      </c>
      <c r="M85" s="1250">
        <v>44463</v>
      </c>
    </row>
    <row r="86" spans="1:13" s="14" customFormat="1" ht="20.100000000000001" hidden="1" customHeight="1" thickTop="1">
      <c r="A86" s="1121" t="s">
        <v>5450</v>
      </c>
      <c r="B86" s="1121"/>
      <c r="C86" s="1431" t="s">
        <v>2151</v>
      </c>
      <c r="D86" s="1294" t="s">
        <v>5451</v>
      </c>
      <c r="E86" s="1562">
        <v>44507</v>
      </c>
      <c r="F86" s="1392"/>
      <c r="G86" s="1275">
        <v>44499</v>
      </c>
      <c r="H86" s="1392">
        <v>44505</v>
      </c>
      <c r="I86" s="1275">
        <v>44508</v>
      </c>
      <c r="J86" s="1122">
        <v>44482</v>
      </c>
      <c r="K86" s="1250">
        <v>44483</v>
      </c>
      <c r="L86" s="1250">
        <v>44477</v>
      </c>
      <c r="M86" s="1250">
        <v>44477</v>
      </c>
    </row>
    <row r="87" spans="1:13" s="14" customFormat="1" ht="20.100000000000001" hidden="1" customHeight="1">
      <c r="A87" s="1121" t="s">
        <v>5452</v>
      </c>
      <c r="B87" s="1121"/>
      <c r="C87" s="1431" t="s">
        <v>2151</v>
      </c>
      <c r="D87" s="1291" t="s">
        <v>5453</v>
      </c>
      <c r="E87" s="1276" t="s">
        <v>2159</v>
      </c>
      <c r="F87" s="1276"/>
      <c r="G87" s="1276" t="s">
        <v>2159</v>
      </c>
      <c r="H87" s="1276" t="s">
        <v>2159</v>
      </c>
      <c r="I87" s="1276">
        <v>44512</v>
      </c>
      <c r="J87" s="1122">
        <v>44489</v>
      </c>
      <c r="K87" s="1250">
        <v>44490</v>
      </c>
      <c r="L87" s="1250">
        <v>44484</v>
      </c>
      <c r="M87" s="1250">
        <v>44484</v>
      </c>
    </row>
    <row r="88" spans="1:13" s="14" customFormat="1" ht="20.100000000000001" hidden="1" customHeight="1">
      <c r="A88" s="1121"/>
      <c r="B88" s="1121"/>
      <c r="C88" s="1431" t="s">
        <v>2151</v>
      </c>
      <c r="D88" s="1291" t="s">
        <v>5454</v>
      </c>
      <c r="E88" s="1276">
        <v>44503</v>
      </c>
      <c r="F88" s="1276"/>
      <c r="G88" s="1276">
        <v>44508</v>
      </c>
      <c r="H88" s="1276">
        <v>44514</v>
      </c>
      <c r="I88" s="1276">
        <v>44517</v>
      </c>
      <c r="J88" s="1122">
        <v>44503</v>
      </c>
      <c r="K88" s="1250">
        <v>44504</v>
      </c>
      <c r="L88" s="1250">
        <v>44498</v>
      </c>
      <c r="M88" s="1250">
        <v>44498</v>
      </c>
    </row>
    <row r="89" spans="1:13" s="14" customFormat="1" ht="20.100000000000001" hidden="1" customHeight="1">
      <c r="A89" s="1121" t="s">
        <v>5455</v>
      </c>
      <c r="B89" s="1121"/>
      <c r="C89" s="1431" t="s">
        <v>2151</v>
      </c>
      <c r="D89" s="1291" t="s">
        <v>5456</v>
      </c>
      <c r="E89" s="1276">
        <v>44510</v>
      </c>
      <c r="F89" s="1276"/>
      <c r="G89" s="1445" t="s">
        <v>2159</v>
      </c>
      <c r="H89" s="1276">
        <v>44521</v>
      </c>
      <c r="I89" s="1276">
        <v>44524</v>
      </c>
      <c r="J89" s="1122">
        <v>44510</v>
      </c>
      <c r="K89" s="1250">
        <v>44511</v>
      </c>
      <c r="L89" s="1250">
        <v>44505</v>
      </c>
      <c r="M89" s="1250">
        <v>44505</v>
      </c>
    </row>
    <row r="90" spans="1:13" s="14" customFormat="1" ht="20.100000000000001" hidden="1" customHeight="1">
      <c r="A90" s="1121" t="s">
        <v>2332</v>
      </c>
      <c r="B90" s="1121"/>
      <c r="C90" s="1431" t="s">
        <v>2151</v>
      </c>
      <c r="D90" s="1291" t="s">
        <v>5457</v>
      </c>
      <c r="E90" s="1276">
        <v>44580</v>
      </c>
      <c r="F90" s="1276"/>
      <c r="G90" s="1275">
        <v>44585</v>
      </c>
      <c r="H90" s="1276">
        <v>44591</v>
      </c>
      <c r="I90" s="1276">
        <v>44594</v>
      </c>
      <c r="J90" s="1122">
        <v>44580</v>
      </c>
      <c r="K90" s="1250">
        <v>44581</v>
      </c>
      <c r="L90" s="1250">
        <v>44575</v>
      </c>
      <c r="M90" s="1250">
        <v>44575</v>
      </c>
    </row>
    <row r="91" spans="1:13" s="14" customFormat="1" ht="20.100000000000001" hidden="1" customHeight="1">
      <c r="A91" s="1121" t="s">
        <v>5458</v>
      </c>
      <c r="B91" s="1121"/>
      <c r="C91" s="1431" t="s">
        <v>2151</v>
      </c>
      <c r="D91" s="1291" t="s">
        <v>5459</v>
      </c>
      <c r="E91" s="1688">
        <v>44608</v>
      </c>
      <c r="F91" s="1688"/>
      <c r="G91" s="1566" t="s">
        <v>2159</v>
      </c>
      <c r="H91" s="1688">
        <v>44619</v>
      </c>
      <c r="I91" s="1688">
        <v>44622</v>
      </c>
      <c r="J91" s="1122">
        <v>44608</v>
      </c>
      <c r="K91" s="1250">
        <v>44609</v>
      </c>
      <c r="L91" s="1250">
        <v>44603</v>
      </c>
      <c r="M91" s="1250">
        <v>44603</v>
      </c>
    </row>
    <row r="92" spans="1:13" s="14" customFormat="1" ht="20.100000000000001" hidden="1" customHeight="1">
      <c r="A92" s="1121"/>
      <c r="B92" s="1121"/>
      <c r="C92" s="1693" t="s">
        <v>2151</v>
      </c>
      <c r="D92" s="1694" t="s">
        <v>5460</v>
      </c>
      <c r="E92" s="1695">
        <v>44628</v>
      </c>
      <c r="F92" s="1695"/>
      <c r="G92" s="1695">
        <v>44633</v>
      </c>
      <c r="H92" s="1695">
        <v>44639</v>
      </c>
      <c r="I92" s="1695">
        <v>44642</v>
      </c>
      <c r="J92" s="1122">
        <v>44622</v>
      </c>
      <c r="K92" s="1250">
        <v>44623</v>
      </c>
      <c r="L92" s="1250">
        <v>44617</v>
      </c>
      <c r="M92" s="1250">
        <v>44617</v>
      </c>
    </row>
    <row r="93" spans="1:13" s="14" customFormat="1" ht="20.100000000000001" hidden="1" customHeight="1">
      <c r="A93" s="1121" t="s">
        <v>2668</v>
      </c>
      <c r="B93" s="1121"/>
      <c r="C93" s="1431" t="s">
        <v>2151</v>
      </c>
      <c r="D93" s="1291" t="s">
        <v>5461</v>
      </c>
      <c r="E93" s="1688">
        <v>44636</v>
      </c>
      <c r="F93" s="1688"/>
      <c r="G93" s="1566" t="s">
        <v>2159</v>
      </c>
      <c r="H93" s="1688">
        <v>44647</v>
      </c>
      <c r="I93" s="1688">
        <v>44650</v>
      </c>
      <c r="J93" s="1122">
        <v>44636</v>
      </c>
      <c r="K93" s="1250">
        <v>44637</v>
      </c>
      <c r="L93" s="1250">
        <v>44631</v>
      </c>
      <c r="M93" s="1250">
        <v>44631</v>
      </c>
    </row>
    <row r="94" spans="1:13" s="14" customFormat="1" ht="20.100000000000001" hidden="1" customHeight="1" thickBot="1">
      <c r="A94" s="1121"/>
      <c r="B94" s="1121"/>
      <c r="C94" s="1431" t="s">
        <v>2151</v>
      </c>
      <c r="D94" s="1289" t="s">
        <v>5462</v>
      </c>
      <c r="E94" s="1723">
        <v>44686</v>
      </c>
      <c r="F94" s="1723"/>
      <c r="G94" s="1392">
        <v>44691</v>
      </c>
      <c r="H94" s="1723">
        <v>44697</v>
      </c>
      <c r="I94" s="1723">
        <v>44700</v>
      </c>
      <c r="J94" s="1122">
        <v>44650</v>
      </c>
      <c r="K94" s="1250">
        <v>44651</v>
      </c>
      <c r="L94" s="1250">
        <v>44645</v>
      </c>
      <c r="M94" s="1250">
        <v>44645</v>
      </c>
    </row>
    <row r="95" spans="1:13" s="14" customFormat="1" ht="20.100000000000001" hidden="1" customHeight="1" thickTop="1">
      <c r="A95" s="1121" t="s">
        <v>5463</v>
      </c>
      <c r="B95" s="1121"/>
      <c r="C95" s="1298" t="s">
        <v>5464</v>
      </c>
      <c r="D95" s="1291" t="s">
        <v>5465</v>
      </c>
      <c r="E95" s="1281">
        <v>44675</v>
      </c>
      <c r="F95" s="1277"/>
      <c r="G95" s="1566" t="s">
        <v>2159</v>
      </c>
      <c r="H95" s="1566" t="s">
        <v>2159</v>
      </c>
      <c r="I95" s="1278">
        <v>44689</v>
      </c>
      <c r="J95" s="1122">
        <v>44657</v>
      </c>
      <c r="K95" s="1250">
        <v>44658</v>
      </c>
      <c r="L95" s="1250">
        <v>44652</v>
      </c>
      <c r="M95" s="1250">
        <v>44652</v>
      </c>
    </row>
    <row r="96" spans="1:13" s="14" customFormat="1" ht="20.100000000000001" hidden="1" customHeight="1">
      <c r="A96" s="1121" t="s">
        <v>5466</v>
      </c>
      <c r="B96" s="1121"/>
      <c r="C96" s="1298" t="s">
        <v>5467</v>
      </c>
      <c r="D96" s="1291" t="s">
        <v>5468</v>
      </c>
      <c r="E96" s="1281">
        <v>44669</v>
      </c>
      <c r="F96" s="1277"/>
      <c r="G96" s="1566" t="s">
        <v>2159</v>
      </c>
      <c r="H96" s="1566" t="s">
        <v>2159</v>
      </c>
      <c r="I96" s="1566" t="s">
        <v>2159</v>
      </c>
      <c r="J96" s="1122">
        <v>44664</v>
      </c>
      <c r="K96" s="1250">
        <v>44665</v>
      </c>
      <c r="L96" s="1250">
        <v>44659</v>
      </c>
      <c r="M96" s="1250">
        <v>44659</v>
      </c>
    </row>
    <row r="97" spans="1:13" s="14" customFormat="1" ht="20.100000000000001" hidden="1" customHeight="1">
      <c r="A97" s="1121"/>
      <c r="B97" s="1121"/>
      <c r="C97" s="1431" t="s">
        <v>2151</v>
      </c>
      <c r="D97" s="1294" t="s">
        <v>5469</v>
      </c>
      <c r="E97" s="1275">
        <v>44671</v>
      </c>
      <c r="F97" s="1774"/>
      <c r="G97" s="1775" t="s">
        <v>2159</v>
      </c>
      <c r="H97" s="1275">
        <v>44682</v>
      </c>
      <c r="I97" s="1275">
        <v>44685</v>
      </c>
      <c r="J97" s="1122">
        <v>44671</v>
      </c>
      <c r="K97" s="1250">
        <v>44672</v>
      </c>
      <c r="L97" s="1250">
        <v>44666</v>
      </c>
      <c r="M97" s="1250">
        <v>44666</v>
      </c>
    </row>
    <row r="98" spans="1:13" s="14" customFormat="1" ht="20.100000000000001" hidden="1" customHeight="1" thickBot="1">
      <c r="A98" s="1121"/>
      <c r="B98" s="1121"/>
      <c r="C98" s="1431" t="s">
        <v>2151</v>
      </c>
      <c r="D98" s="1336" t="s">
        <v>5470</v>
      </c>
      <c r="E98" s="1301">
        <v>44678</v>
      </c>
      <c r="F98" s="1301"/>
      <c r="G98" s="1301">
        <v>44683</v>
      </c>
      <c r="H98" s="1301">
        <v>44689</v>
      </c>
      <c r="I98" s="1301">
        <v>44692</v>
      </c>
      <c r="J98" s="1122">
        <v>44678</v>
      </c>
      <c r="K98" s="1250">
        <v>44679</v>
      </c>
      <c r="L98" s="1250">
        <v>44673</v>
      </c>
      <c r="M98" s="1250">
        <v>44673</v>
      </c>
    </row>
    <row r="99" spans="1:13" s="14" customFormat="1" ht="18.75" hidden="1" customHeight="1" thickTop="1">
      <c r="A99" s="1121"/>
      <c r="B99" s="1121"/>
      <c r="C99" s="1431" t="s">
        <v>2151</v>
      </c>
      <c r="D99" s="1291" t="s">
        <v>5471</v>
      </c>
      <c r="E99" s="1276">
        <v>44685</v>
      </c>
      <c r="F99" s="1276"/>
      <c r="G99" s="1775" t="s">
        <v>2159</v>
      </c>
      <c r="H99" s="1276">
        <v>44696</v>
      </c>
      <c r="I99" s="1276">
        <v>44699</v>
      </c>
      <c r="J99" s="1122">
        <v>44685</v>
      </c>
      <c r="K99" s="1250">
        <v>44686</v>
      </c>
      <c r="L99" s="1250">
        <v>44680</v>
      </c>
      <c r="M99" s="1250">
        <v>44680</v>
      </c>
    </row>
    <row r="100" spans="1:13" s="14" customFormat="1" ht="20.100000000000001" hidden="1" customHeight="1">
      <c r="A100" s="1121"/>
      <c r="B100" s="1121"/>
      <c r="C100" s="1431" t="s">
        <v>2151</v>
      </c>
      <c r="D100" s="1291" t="s">
        <v>5472</v>
      </c>
      <c r="E100" s="1276">
        <v>44692</v>
      </c>
      <c r="F100" s="1276"/>
      <c r="G100" s="1276">
        <v>44697</v>
      </c>
      <c r="H100" s="1276">
        <v>44703</v>
      </c>
      <c r="I100" s="1276">
        <v>44706</v>
      </c>
      <c r="J100" s="1122">
        <v>44692</v>
      </c>
      <c r="K100" s="1250">
        <v>44693</v>
      </c>
      <c r="L100" s="1250">
        <v>44687</v>
      </c>
      <c r="M100" s="1250">
        <v>44687</v>
      </c>
    </row>
    <row r="101" spans="1:13" s="14" customFormat="1" ht="20.100000000000001" hidden="1" customHeight="1">
      <c r="A101" s="1121"/>
      <c r="B101" s="1121"/>
      <c r="C101" s="1431" t="s">
        <v>2151</v>
      </c>
      <c r="D101" s="1759" t="s">
        <v>5473</v>
      </c>
      <c r="E101" s="1445">
        <v>44699</v>
      </c>
      <c r="F101" s="1445"/>
      <c r="G101" s="1445">
        <v>44704</v>
      </c>
      <c r="H101" s="1445">
        <v>44710</v>
      </c>
      <c r="I101" s="1445">
        <v>44713</v>
      </c>
      <c r="J101" s="1122">
        <v>44699</v>
      </c>
      <c r="K101" s="1250">
        <v>44700</v>
      </c>
      <c r="L101" s="1250">
        <v>44694</v>
      </c>
      <c r="M101" s="1250">
        <v>44694</v>
      </c>
    </row>
    <row r="102" spans="1:13" s="14" customFormat="1" ht="20.100000000000001" hidden="1" customHeight="1" thickBot="1">
      <c r="A102" s="1121"/>
      <c r="B102" s="1121"/>
      <c r="C102" s="1431" t="s">
        <v>2151</v>
      </c>
      <c r="D102" s="1289" t="s">
        <v>5474</v>
      </c>
      <c r="E102" s="1445">
        <f>E101+7</f>
        <v>44706</v>
      </c>
      <c r="F102" s="1445"/>
      <c r="G102" s="1445">
        <f>E102+5</f>
        <v>44711</v>
      </c>
      <c r="H102" s="1445">
        <f>E102+11</f>
        <v>44717</v>
      </c>
      <c r="I102" s="1445">
        <f>E102+14</f>
        <v>44720</v>
      </c>
      <c r="J102" s="1122">
        <f t="shared" ref="J102:J129" si="23">J101+7</f>
        <v>44706</v>
      </c>
      <c r="K102" s="1250">
        <f t="shared" ref="K102:K106" si="24">J102+1</f>
        <v>44707</v>
      </c>
      <c r="L102" s="1250">
        <f t="shared" ref="L102:L106" si="25">K102-6</f>
        <v>44701</v>
      </c>
      <c r="M102" s="1250">
        <f t="shared" ref="M102:M106" si="26">L102</f>
        <v>44701</v>
      </c>
    </row>
    <row r="103" spans="1:13" s="14" customFormat="1" ht="20.100000000000001" hidden="1" customHeight="1" thickTop="1">
      <c r="A103" s="1121"/>
      <c r="B103" s="1121"/>
      <c r="C103" s="1431" t="s">
        <v>2151</v>
      </c>
      <c r="D103" s="1291" t="s">
        <v>5475</v>
      </c>
      <c r="E103" s="1375">
        <f t="shared" ref="E103:E129" si="27">E102+7</f>
        <v>44713</v>
      </c>
      <c r="F103" s="1375"/>
      <c r="G103" s="1375">
        <f t="shared" ref="G103:G106" si="28">E103+5</f>
        <v>44718</v>
      </c>
      <c r="H103" s="1375">
        <f t="shared" ref="H103:H106" si="29">E103+11</f>
        <v>44724</v>
      </c>
      <c r="I103" s="1375">
        <f t="shared" ref="I103:I106" si="30">E103+14</f>
        <v>44727</v>
      </c>
      <c r="J103" s="1122">
        <f t="shared" si="23"/>
        <v>44713</v>
      </c>
      <c r="K103" s="1250">
        <f t="shared" si="24"/>
        <v>44714</v>
      </c>
      <c r="L103" s="1250">
        <f t="shared" si="25"/>
        <v>44708</v>
      </c>
      <c r="M103" s="1250">
        <f t="shared" si="26"/>
        <v>44708</v>
      </c>
    </row>
    <row r="104" spans="1:13" s="14" customFormat="1" ht="20.100000000000001" hidden="1" customHeight="1">
      <c r="A104" s="1121"/>
      <c r="B104" s="1121"/>
      <c r="C104" s="1431" t="s">
        <v>2151</v>
      </c>
      <c r="D104" s="1291" t="s">
        <v>5476</v>
      </c>
      <c r="E104" s="1375">
        <f t="shared" si="27"/>
        <v>44720</v>
      </c>
      <c r="F104" s="1375"/>
      <c r="G104" s="1375">
        <f t="shared" si="28"/>
        <v>44725</v>
      </c>
      <c r="H104" s="1375">
        <f t="shared" si="29"/>
        <v>44731</v>
      </c>
      <c r="I104" s="1375">
        <f t="shared" si="30"/>
        <v>44734</v>
      </c>
      <c r="J104" s="1122">
        <f t="shared" si="23"/>
        <v>44720</v>
      </c>
      <c r="K104" s="1250">
        <f t="shared" si="24"/>
        <v>44721</v>
      </c>
      <c r="L104" s="1250">
        <f t="shared" si="25"/>
        <v>44715</v>
      </c>
      <c r="M104" s="1250">
        <f t="shared" si="26"/>
        <v>44715</v>
      </c>
    </row>
    <row r="105" spans="1:13" s="14" customFormat="1" ht="20.100000000000001" hidden="1" customHeight="1">
      <c r="A105" s="1121"/>
      <c r="B105" s="1121"/>
      <c r="C105" s="1293" t="s">
        <v>2151</v>
      </c>
      <c r="D105" s="1294" t="s">
        <v>5477</v>
      </c>
      <c r="E105" s="1841">
        <f t="shared" si="27"/>
        <v>44727</v>
      </c>
      <c r="F105" s="1841"/>
      <c r="G105" s="1841">
        <f t="shared" si="28"/>
        <v>44732</v>
      </c>
      <c r="H105" s="1841">
        <f t="shared" si="29"/>
        <v>44738</v>
      </c>
      <c r="I105" s="1841">
        <f t="shared" si="30"/>
        <v>44741</v>
      </c>
      <c r="J105" s="1122">
        <f t="shared" si="23"/>
        <v>44727</v>
      </c>
      <c r="K105" s="1250">
        <f t="shared" si="24"/>
        <v>44728</v>
      </c>
      <c r="L105" s="1250">
        <f t="shared" si="25"/>
        <v>44722</v>
      </c>
      <c r="M105" s="1250">
        <f t="shared" si="26"/>
        <v>44722</v>
      </c>
    </row>
    <row r="106" spans="1:13" s="14" customFormat="1" ht="0.75" hidden="1" customHeight="1">
      <c r="A106" s="1121"/>
      <c r="B106" s="1121"/>
      <c r="C106" s="1431" t="s">
        <v>2151</v>
      </c>
      <c r="D106" s="1291" t="s">
        <v>5478</v>
      </c>
      <c r="E106" s="1688">
        <f t="shared" si="27"/>
        <v>44734</v>
      </c>
      <c r="F106" s="1688"/>
      <c r="G106" s="1688">
        <f t="shared" si="28"/>
        <v>44739</v>
      </c>
      <c r="H106" s="1688">
        <f t="shared" si="29"/>
        <v>44745</v>
      </c>
      <c r="I106" s="1688">
        <f t="shared" si="30"/>
        <v>44748</v>
      </c>
      <c r="J106" s="1122">
        <f t="shared" si="23"/>
        <v>44734</v>
      </c>
      <c r="K106" s="1250">
        <f t="shared" si="24"/>
        <v>44735</v>
      </c>
      <c r="L106" s="1250">
        <f t="shared" si="25"/>
        <v>44729</v>
      </c>
      <c r="M106" s="1250">
        <f t="shared" si="26"/>
        <v>44729</v>
      </c>
    </row>
    <row r="107" spans="1:13" s="14" customFormat="1" ht="20.100000000000001" hidden="1" customHeight="1" thickBot="1">
      <c r="A107" s="1121"/>
      <c r="B107" s="1121"/>
      <c r="C107" s="1298" t="s">
        <v>4137</v>
      </c>
      <c r="D107" s="1291" t="s">
        <v>5479</v>
      </c>
      <c r="E107" s="1688">
        <v>44753</v>
      </c>
      <c r="F107" s="1688"/>
      <c r="G107" s="1847" t="s">
        <v>2159</v>
      </c>
      <c r="H107" s="1688">
        <v>44764</v>
      </c>
      <c r="I107" s="1688">
        <v>44767</v>
      </c>
      <c r="J107" s="1122">
        <v>44748</v>
      </c>
      <c r="K107" s="1250">
        <v>44749</v>
      </c>
      <c r="L107" s="1250">
        <v>44743</v>
      </c>
      <c r="M107" s="1250">
        <v>44743</v>
      </c>
    </row>
    <row r="108" spans="1:13" s="14" customFormat="1" ht="20.100000000000001" hidden="1" customHeight="1" thickTop="1">
      <c r="A108" s="1121"/>
      <c r="B108" s="1121"/>
      <c r="C108" s="1431" t="s">
        <v>2151</v>
      </c>
      <c r="D108" s="1291" t="s">
        <v>5480</v>
      </c>
      <c r="E108" s="1877">
        <v>44762</v>
      </c>
      <c r="F108" s="1877"/>
      <c r="G108" s="1877">
        <v>44767</v>
      </c>
      <c r="H108" s="1877">
        <v>44773</v>
      </c>
      <c r="I108" s="1877">
        <v>44776</v>
      </c>
      <c r="J108" s="1122">
        <v>44762</v>
      </c>
      <c r="K108" s="1250">
        <v>44763</v>
      </c>
      <c r="L108" s="1250">
        <v>44757</v>
      </c>
      <c r="M108" s="1250">
        <v>44757</v>
      </c>
    </row>
    <row r="109" spans="1:13" s="14" customFormat="1" ht="20.100000000000001" hidden="1" customHeight="1" thickBot="1">
      <c r="A109" s="1121"/>
      <c r="B109" s="1121"/>
      <c r="C109" s="1300" t="s">
        <v>2151</v>
      </c>
      <c r="D109" s="1289" t="s">
        <v>5481</v>
      </c>
      <c r="E109" s="1878">
        <v>44769</v>
      </c>
      <c r="F109" s="1878"/>
      <c r="G109" s="1878">
        <v>44774</v>
      </c>
      <c r="H109" s="1878">
        <v>44780</v>
      </c>
      <c r="I109" s="1878">
        <v>44783</v>
      </c>
      <c r="J109" s="1122">
        <v>44769</v>
      </c>
      <c r="K109" s="1250">
        <v>44770</v>
      </c>
      <c r="L109" s="1250">
        <v>44764</v>
      </c>
      <c r="M109" s="1250">
        <v>44764</v>
      </c>
    </row>
    <row r="110" spans="1:13" s="14" customFormat="1" ht="20.100000000000001" hidden="1" customHeight="1" thickTop="1">
      <c r="A110" s="1121"/>
      <c r="B110" s="1121"/>
      <c r="C110" s="1431" t="s">
        <v>2151</v>
      </c>
      <c r="D110" s="1291" t="s">
        <v>5482</v>
      </c>
      <c r="E110" s="1375">
        <v>44776</v>
      </c>
      <c r="F110" s="1375"/>
      <c r="G110" s="1375">
        <v>44781</v>
      </c>
      <c r="H110" s="1375">
        <v>44787</v>
      </c>
      <c r="I110" s="1375">
        <v>44790</v>
      </c>
      <c r="J110" s="1122">
        <v>44776</v>
      </c>
      <c r="K110" s="1250">
        <v>44777</v>
      </c>
      <c r="L110" s="1250">
        <v>44771</v>
      </c>
      <c r="M110" s="1250">
        <v>44771</v>
      </c>
    </row>
    <row r="111" spans="1:13" s="14" customFormat="1" ht="20.100000000000001" hidden="1" customHeight="1">
      <c r="A111" s="1121"/>
      <c r="B111" s="1121"/>
      <c r="C111" s="1431" t="s">
        <v>2151</v>
      </c>
      <c r="D111" s="1294" t="s">
        <v>5483</v>
      </c>
      <c r="E111" s="1841">
        <v>44783</v>
      </c>
      <c r="F111" s="1841"/>
      <c r="G111" s="1841">
        <v>44788</v>
      </c>
      <c r="H111" s="1841">
        <v>44794</v>
      </c>
      <c r="I111" s="1841">
        <v>44797</v>
      </c>
      <c r="J111" s="1122">
        <v>44783</v>
      </c>
      <c r="K111" s="1250">
        <v>44784</v>
      </c>
      <c r="L111" s="1250">
        <v>44778</v>
      </c>
      <c r="M111" s="1250">
        <v>44778</v>
      </c>
    </row>
    <row r="112" spans="1:13" s="14" customFormat="1" ht="20.100000000000001" hidden="1" customHeight="1">
      <c r="A112" s="1121"/>
      <c r="B112" s="1121"/>
      <c r="C112" s="1431" t="s">
        <v>2151</v>
      </c>
      <c r="D112" s="1291" t="s">
        <v>5484</v>
      </c>
      <c r="E112" s="1375">
        <v>44790</v>
      </c>
      <c r="F112" s="1375"/>
      <c r="G112" s="1375">
        <v>44795</v>
      </c>
      <c r="H112" s="1375">
        <v>44801</v>
      </c>
      <c r="I112" s="1375">
        <v>44804</v>
      </c>
      <c r="J112" s="1122">
        <v>44790</v>
      </c>
      <c r="K112" s="1250">
        <v>44791</v>
      </c>
      <c r="L112" s="1250">
        <v>44785</v>
      </c>
      <c r="M112" s="1250">
        <v>44785</v>
      </c>
    </row>
    <row r="113" spans="1:13" s="14" customFormat="1" ht="20.100000000000001" hidden="1" customHeight="1">
      <c r="A113" s="1121"/>
      <c r="B113" s="1121"/>
      <c r="C113" s="1431" t="s">
        <v>2151</v>
      </c>
      <c r="D113" s="1291" t="s">
        <v>5485</v>
      </c>
      <c r="E113" s="1375">
        <v>44797</v>
      </c>
      <c r="F113" s="1375"/>
      <c r="G113" s="1375">
        <v>44802</v>
      </c>
      <c r="H113" s="1375">
        <v>44808</v>
      </c>
      <c r="I113" s="1375">
        <v>44811</v>
      </c>
      <c r="J113" s="1122">
        <v>44797</v>
      </c>
      <c r="K113" s="1250">
        <v>44798</v>
      </c>
      <c r="L113" s="1250">
        <v>44792</v>
      </c>
      <c r="M113" s="1250">
        <v>44792</v>
      </c>
    </row>
    <row r="114" spans="1:13" s="14" customFormat="1" ht="20.100000000000001" hidden="1" customHeight="1" thickBot="1">
      <c r="A114" s="1121"/>
      <c r="B114" s="1121"/>
      <c r="C114" s="1917" t="s">
        <v>2151</v>
      </c>
      <c r="D114" s="1336" t="s">
        <v>5486</v>
      </c>
      <c r="E114" s="1847">
        <v>44804</v>
      </c>
      <c r="F114" s="1847"/>
      <c r="G114" s="1847">
        <v>44809</v>
      </c>
      <c r="H114" s="1847">
        <v>44815</v>
      </c>
      <c r="I114" s="1847">
        <v>44818</v>
      </c>
      <c r="J114" s="1122">
        <v>44804</v>
      </c>
      <c r="K114" s="1250">
        <v>44805</v>
      </c>
      <c r="L114" s="1250">
        <v>44799</v>
      </c>
      <c r="M114" s="1250">
        <v>44799</v>
      </c>
    </row>
    <row r="115" spans="1:13" s="14" customFormat="1" ht="20.100000000000001" hidden="1" customHeight="1" thickTop="1">
      <c r="A115" s="1121"/>
      <c r="B115" s="1121"/>
      <c r="C115" s="1431" t="s">
        <v>2151</v>
      </c>
      <c r="D115" s="1291" t="s">
        <v>5487</v>
      </c>
      <c r="E115" s="1375">
        <v>44811</v>
      </c>
      <c r="F115" s="1375"/>
      <c r="G115" s="1375">
        <v>44816</v>
      </c>
      <c r="H115" s="1375">
        <v>44822</v>
      </c>
      <c r="I115" s="1375">
        <v>44825</v>
      </c>
      <c r="J115" s="1122">
        <v>44811</v>
      </c>
      <c r="K115" s="1250">
        <v>44812</v>
      </c>
      <c r="L115" s="1250">
        <v>44806</v>
      </c>
      <c r="M115" s="1250">
        <v>44806</v>
      </c>
    </row>
    <row r="116" spans="1:13" s="14" customFormat="1" ht="20.100000000000001" hidden="1" customHeight="1">
      <c r="A116" s="1121"/>
      <c r="B116" s="1121"/>
      <c r="C116" s="1431" t="s">
        <v>2151</v>
      </c>
      <c r="D116" s="1291" t="s">
        <v>5488</v>
      </c>
      <c r="E116" s="1375">
        <v>44818</v>
      </c>
      <c r="F116" s="1375"/>
      <c r="G116" s="1375">
        <v>44823</v>
      </c>
      <c r="H116" s="1375">
        <v>44829</v>
      </c>
      <c r="I116" s="1375">
        <v>44832</v>
      </c>
      <c r="J116" s="1122">
        <v>44818</v>
      </c>
      <c r="K116" s="1250">
        <v>44819</v>
      </c>
      <c r="L116" s="1250">
        <v>44813</v>
      </c>
      <c r="M116" s="1250">
        <v>44813</v>
      </c>
    </row>
    <row r="117" spans="1:13" s="14" customFormat="1" ht="20.100000000000001" hidden="1" customHeight="1">
      <c r="A117" s="1121"/>
      <c r="B117" s="1121"/>
      <c r="C117" s="1431" t="s">
        <v>2151</v>
      </c>
      <c r="D117" s="1294" t="s">
        <v>5489</v>
      </c>
      <c r="E117" s="1841">
        <v>44825</v>
      </c>
      <c r="F117" s="1841"/>
      <c r="G117" s="1841">
        <v>44830</v>
      </c>
      <c r="H117" s="1841">
        <v>44836</v>
      </c>
      <c r="I117" s="1841">
        <v>44839</v>
      </c>
      <c r="J117" s="1122">
        <v>44825</v>
      </c>
      <c r="K117" s="1250">
        <v>44826</v>
      </c>
      <c r="L117" s="1250">
        <v>44820</v>
      </c>
      <c r="M117" s="1250">
        <v>44820</v>
      </c>
    </row>
    <row r="118" spans="1:13" s="14" customFormat="1" ht="20.100000000000001" hidden="1" customHeight="1" thickBot="1">
      <c r="A118" s="1121"/>
      <c r="B118" s="1121"/>
      <c r="C118" s="1431" t="s">
        <v>2151</v>
      </c>
      <c r="D118" s="1336" t="s">
        <v>5490</v>
      </c>
      <c r="E118" s="1847">
        <v>44832</v>
      </c>
      <c r="F118" s="1847"/>
      <c r="G118" s="1847">
        <v>44837</v>
      </c>
      <c r="H118" s="1847">
        <v>44843</v>
      </c>
      <c r="I118" s="1847">
        <v>44846</v>
      </c>
      <c r="J118" s="1122">
        <v>44832</v>
      </c>
      <c r="K118" s="1250">
        <v>44833</v>
      </c>
      <c r="L118" s="1250">
        <v>44827</v>
      </c>
      <c r="M118" s="1250">
        <v>44827</v>
      </c>
    </row>
    <row r="119" spans="1:13" s="14" customFormat="1" ht="20.100000000000001" hidden="1" customHeight="1" thickTop="1">
      <c r="A119" s="1121"/>
      <c r="B119" s="1121"/>
      <c r="C119" s="1431" t="s">
        <v>2151</v>
      </c>
      <c r="D119" s="1291" t="s">
        <v>5491</v>
      </c>
      <c r="E119" s="1946">
        <v>44839</v>
      </c>
      <c r="F119" s="1946"/>
      <c r="G119" s="1946">
        <f t="shared" ref="G119:G129" si="31">E119+5</f>
        <v>44844</v>
      </c>
      <c r="H119" s="1946">
        <f t="shared" ref="H119:H129" si="32">E119+11</f>
        <v>44850</v>
      </c>
      <c r="I119" s="1946">
        <f t="shared" ref="I119:I129" si="33">E119+14</f>
        <v>44853</v>
      </c>
      <c r="J119" s="1122">
        <f t="shared" si="23"/>
        <v>44839</v>
      </c>
      <c r="K119" s="1250">
        <f t="shared" ref="K119:K129" si="34">J119+1</f>
        <v>44840</v>
      </c>
      <c r="L119" s="1250">
        <f t="shared" ref="L119:L129" si="35">K119-6</f>
        <v>44834</v>
      </c>
      <c r="M119" s="1250">
        <f t="shared" ref="M119:M129" si="36">L119</f>
        <v>44834</v>
      </c>
    </row>
    <row r="120" spans="1:13" s="14" customFormat="1" ht="20.100000000000001" hidden="1" customHeight="1">
      <c r="A120" s="1121"/>
      <c r="B120" s="1121"/>
      <c r="C120" s="1431" t="s">
        <v>2151</v>
      </c>
      <c r="D120" s="1291" t="s">
        <v>5492</v>
      </c>
      <c r="E120" s="1946">
        <v>44846</v>
      </c>
      <c r="F120" s="1946"/>
      <c r="G120" s="1946">
        <f t="shared" si="31"/>
        <v>44851</v>
      </c>
      <c r="H120" s="1946">
        <f t="shared" si="32"/>
        <v>44857</v>
      </c>
      <c r="I120" s="1946">
        <f t="shared" si="33"/>
        <v>44860</v>
      </c>
      <c r="J120" s="1122">
        <f t="shared" si="23"/>
        <v>44846</v>
      </c>
      <c r="K120" s="1250">
        <f t="shared" si="34"/>
        <v>44847</v>
      </c>
      <c r="L120" s="1250">
        <f t="shared" si="35"/>
        <v>44841</v>
      </c>
      <c r="M120" s="1250">
        <f t="shared" si="36"/>
        <v>44841</v>
      </c>
    </row>
    <row r="121" spans="1:13" s="14" customFormat="1" ht="20.100000000000001" hidden="1" customHeight="1">
      <c r="A121" s="1121"/>
      <c r="B121" s="1121"/>
      <c r="C121" s="1431" t="s">
        <v>2151</v>
      </c>
      <c r="D121" s="1294" t="s">
        <v>5493</v>
      </c>
      <c r="E121" s="1946">
        <v>44846</v>
      </c>
      <c r="F121" s="1946"/>
      <c r="G121" s="1946">
        <f t="shared" si="31"/>
        <v>44851</v>
      </c>
      <c r="H121" s="1946">
        <f t="shared" si="32"/>
        <v>44857</v>
      </c>
      <c r="I121" s="1946">
        <f t="shared" si="33"/>
        <v>44860</v>
      </c>
      <c r="J121" s="1122">
        <f t="shared" si="23"/>
        <v>44853</v>
      </c>
      <c r="K121" s="1250">
        <f t="shared" si="34"/>
        <v>44854</v>
      </c>
      <c r="L121" s="1250">
        <f t="shared" si="35"/>
        <v>44848</v>
      </c>
      <c r="M121" s="1250">
        <f t="shared" si="36"/>
        <v>44848</v>
      </c>
    </row>
    <row r="122" spans="1:13" s="14" customFormat="1" ht="20.100000000000001" hidden="1" customHeight="1" thickBot="1">
      <c r="A122" s="1121"/>
      <c r="B122" s="1121"/>
      <c r="C122" s="1431" t="s">
        <v>2151</v>
      </c>
      <c r="D122" s="1336" t="s">
        <v>5494</v>
      </c>
      <c r="E122" s="1946">
        <v>44846</v>
      </c>
      <c r="F122" s="1946"/>
      <c r="G122" s="1946">
        <f t="shared" si="31"/>
        <v>44851</v>
      </c>
      <c r="H122" s="1946">
        <f t="shared" si="32"/>
        <v>44857</v>
      </c>
      <c r="I122" s="1946">
        <f t="shared" si="33"/>
        <v>44860</v>
      </c>
      <c r="J122" s="1122">
        <f t="shared" si="23"/>
        <v>44860</v>
      </c>
      <c r="K122" s="1250">
        <f t="shared" si="34"/>
        <v>44861</v>
      </c>
      <c r="L122" s="1250">
        <f t="shared" si="35"/>
        <v>44855</v>
      </c>
      <c r="M122" s="1250">
        <f t="shared" si="36"/>
        <v>44855</v>
      </c>
    </row>
    <row r="123" spans="1:13" s="14" customFormat="1" ht="20.100000000000001" hidden="1" customHeight="1" thickTop="1">
      <c r="A123" s="1121"/>
      <c r="B123" s="1121"/>
      <c r="C123" s="1431" t="s">
        <v>2151</v>
      </c>
      <c r="D123" s="1291" t="s">
        <v>5495</v>
      </c>
      <c r="E123" s="1946">
        <v>44846</v>
      </c>
      <c r="F123" s="1946"/>
      <c r="G123" s="1946">
        <f t="shared" si="31"/>
        <v>44851</v>
      </c>
      <c r="H123" s="1946">
        <f t="shared" si="32"/>
        <v>44857</v>
      </c>
      <c r="I123" s="1946">
        <f t="shared" si="33"/>
        <v>44860</v>
      </c>
      <c r="J123" s="1122">
        <f t="shared" si="23"/>
        <v>44867</v>
      </c>
      <c r="K123" s="1250">
        <f t="shared" si="34"/>
        <v>44868</v>
      </c>
      <c r="L123" s="1250">
        <f t="shared" si="35"/>
        <v>44862</v>
      </c>
      <c r="M123" s="1250">
        <f t="shared" si="36"/>
        <v>44862</v>
      </c>
    </row>
    <row r="124" spans="1:13" s="14" customFormat="1" ht="20.100000000000001" hidden="1" customHeight="1">
      <c r="A124" s="1121"/>
      <c r="B124" s="1121"/>
      <c r="C124" s="1431" t="s">
        <v>2151</v>
      </c>
      <c r="D124" s="1291" t="s">
        <v>5496</v>
      </c>
      <c r="E124" s="1946">
        <v>44846</v>
      </c>
      <c r="F124" s="1946"/>
      <c r="G124" s="1946">
        <f t="shared" si="31"/>
        <v>44851</v>
      </c>
      <c r="H124" s="1946">
        <f t="shared" si="32"/>
        <v>44857</v>
      </c>
      <c r="I124" s="1946">
        <f t="shared" si="33"/>
        <v>44860</v>
      </c>
      <c r="J124" s="1122">
        <f t="shared" si="23"/>
        <v>44874</v>
      </c>
      <c r="K124" s="1250">
        <f t="shared" si="34"/>
        <v>44875</v>
      </c>
      <c r="L124" s="1250">
        <f t="shared" si="35"/>
        <v>44869</v>
      </c>
      <c r="M124" s="1250">
        <f t="shared" si="36"/>
        <v>44869</v>
      </c>
    </row>
    <row r="125" spans="1:13" s="14" customFormat="1" ht="20.100000000000001" hidden="1" customHeight="1">
      <c r="A125" s="1121"/>
      <c r="B125" s="1121"/>
      <c r="C125" s="1431" t="s">
        <v>2151</v>
      </c>
      <c r="D125" s="1294" t="s">
        <v>5497</v>
      </c>
      <c r="E125" s="1946">
        <v>44846</v>
      </c>
      <c r="F125" s="1946"/>
      <c r="G125" s="1946">
        <f t="shared" si="31"/>
        <v>44851</v>
      </c>
      <c r="H125" s="1946">
        <f t="shared" si="32"/>
        <v>44857</v>
      </c>
      <c r="I125" s="1946">
        <f t="shared" si="33"/>
        <v>44860</v>
      </c>
      <c r="J125" s="1122">
        <f t="shared" si="23"/>
        <v>44881</v>
      </c>
      <c r="K125" s="1250">
        <f t="shared" si="34"/>
        <v>44882</v>
      </c>
      <c r="L125" s="1250">
        <f t="shared" si="35"/>
        <v>44876</v>
      </c>
      <c r="M125" s="1250">
        <f t="shared" si="36"/>
        <v>44876</v>
      </c>
    </row>
    <row r="126" spans="1:13" s="14" customFormat="1" ht="20.100000000000001" hidden="1" customHeight="1">
      <c r="A126" s="1121"/>
      <c r="B126" s="1121"/>
      <c r="C126" s="1431" t="s">
        <v>2151</v>
      </c>
      <c r="D126" s="1291" t="s">
        <v>5498</v>
      </c>
      <c r="E126" s="1946">
        <v>44846</v>
      </c>
      <c r="F126" s="1946"/>
      <c r="G126" s="1946">
        <f t="shared" si="31"/>
        <v>44851</v>
      </c>
      <c r="H126" s="1946">
        <f t="shared" si="32"/>
        <v>44857</v>
      </c>
      <c r="I126" s="1946">
        <f t="shared" si="33"/>
        <v>44860</v>
      </c>
      <c r="J126" s="1122">
        <f t="shared" si="23"/>
        <v>44888</v>
      </c>
      <c r="K126" s="1250">
        <f t="shared" si="34"/>
        <v>44889</v>
      </c>
      <c r="L126" s="1250">
        <f t="shared" si="35"/>
        <v>44883</v>
      </c>
      <c r="M126" s="1250">
        <f t="shared" si="36"/>
        <v>44883</v>
      </c>
    </row>
    <row r="127" spans="1:13" s="14" customFormat="1" ht="20.100000000000001" hidden="1" customHeight="1">
      <c r="A127" s="1121"/>
      <c r="B127" s="1121"/>
      <c r="C127" s="1460" t="s">
        <v>2151</v>
      </c>
      <c r="D127" s="1759" t="s">
        <v>5499</v>
      </c>
      <c r="E127" s="1989">
        <v>44846</v>
      </c>
      <c r="F127" s="1989"/>
      <c r="G127" s="1989">
        <f t="shared" si="31"/>
        <v>44851</v>
      </c>
      <c r="H127" s="1989">
        <f t="shared" si="32"/>
        <v>44857</v>
      </c>
      <c r="I127" s="1989">
        <f t="shared" si="33"/>
        <v>44860</v>
      </c>
      <c r="J127" s="1122">
        <f t="shared" si="23"/>
        <v>44895</v>
      </c>
      <c r="K127" s="1250">
        <f t="shared" si="34"/>
        <v>44896</v>
      </c>
      <c r="L127" s="1250">
        <f t="shared" si="35"/>
        <v>44890</v>
      </c>
      <c r="M127" s="1250">
        <f t="shared" si="36"/>
        <v>44890</v>
      </c>
    </row>
    <row r="128" spans="1:13" s="14" customFormat="1" ht="20.100000000000001" hidden="1" customHeight="1">
      <c r="A128" s="1121"/>
      <c r="B128" s="1121"/>
      <c r="C128" s="1460" t="s">
        <v>2151</v>
      </c>
      <c r="D128" s="1294" t="s">
        <v>5500</v>
      </c>
      <c r="E128" s="1392">
        <f t="shared" si="27"/>
        <v>44853</v>
      </c>
      <c r="F128" s="1392"/>
      <c r="G128" s="1392">
        <f t="shared" si="31"/>
        <v>44858</v>
      </c>
      <c r="H128" s="1392">
        <f t="shared" si="32"/>
        <v>44864</v>
      </c>
      <c r="I128" s="1392">
        <f t="shared" si="33"/>
        <v>44867</v>
      </c>
      <c r="J128" s="1122">
        <f t="shared" si="23"/>
        <v>44902</v>
      </c>
      <c r="K128" s="1250">
        <f t="shared" si="34"/>
        <v>44903</v>
      </c>
      <c r="L128" s="1250">
        <f t="shared" si="35"/>
        <v>44897</v>
      </c>
      <c r="M128" s="1250">
        <f t="shared" si="36"/>
        <v>44897</v>
      </c>
    </row>
    <row r="129" spans="1:13" s="14" customFormat="1" ht="20.100000000000001" hidden="1" customHeight="1" thickBot="1">
      <c r="A129" s="1121"/>
      <c r="B129" s="1121"/>
      <c r="C129" s="1460" t="s">
        <v>2151</v>
      </c>
      <c r="D129" s="1336" t="s">
        <v>5501</v>
      </c>
      <c r="E129" s="1990">
        <f t="shared" si="27"/>
        <v>44860</v>
      </c>
      <c r="F129" s="1990"/>
      <c r="G129" s="1990">
        <f t="shared" si="31"/>
        <v>44865</v>
      </c>
      <c r="H129" s="1990">
        <f t="shared" si="32"/>
        <v>44871</v>
      </c>
      <c r="I129" s="1990">
        <f t="shared" si="33"/>
        <v>44874</v>
      </c>
      <c r="J129" s="1122">
        <f t="shared" si="23"/>
        <v>44909</v>
      </c>
      <c r="K129" s="1250">
        <f t="shared" si="34"/>
        <v>44910</v>
      </c>
      <c r="L129" s="1250">
        <f t="shared" si="35"/>
        <v>44904</v>
      </c>
      <c r="M129" s="1250">
        <f t="shared" si="36"/>
        <v>44904</v>
      </c>
    </row>
    <row r="130" spans="1:13" s="14" customFormat="1" ht="20.100000000000001" hidden="1" customHeight="1" thickTop="1">
      <c r="A130" s="1121"/>
      <c r="B130" s="1121"/>
      <c r="C130" s="1460" t="s">
        <v>2151</v>
      </c>
      <c r="D130" s="1291" t="s">
        <v>5502</v>
      </c>
      <c r="E130" s="1688">
        <f>E129+7</f>
        <v>44867</v>
      </c>
      <c r="F130" s="1688"/>
      <c r="G130" s="1688">
        <f>E130+5</f>
        <v>44872</v>
      </c>
      <c r="H130" s="1688">
        <f>E130+11</f>
        <v>44878</v>
      </c>
      <c r="I130" s="1688">
        <f>E130+14</f>
        <v>44881</v>
      </c>
      <c r="J130" s="1122">
        <f>J129+7</f>
        <v>44916</v>
      </c>
      <c r="K130" s="1250">
        <f>J130+1</f>
        <v>44917</v>
      </c>
      <c r="L130" s="1250">
        <f>K130-6</f>
        <v>44911</v>
      </c>
      <c r="M130" s="1250">
        <f>L130</f>
        <v>44911</v>
      </c>
    </row>
    <row r="131" spans="1:13" s="14" customFormat="1" ht="24" customHeight="1">
      <c r="A131" s="1121"/>
      <c r="B131" s="1121"/>
      <c r="C131" s="1282"/>
      <c r="D131" s="1283"/>
      <c r="E131" s="3242" t="s">
        <v>1985</v>
      </c>
      <c r="F131" s="1284" t="s">
        <v>287</v>
      </c>
      <c r="G131" s="1284" t="s">
        <v>784</v>
      </c>
      <c r="H131" s="1284" t="s">
        <v>323</v>
      </c>
      <c r="I131" s="1153"/>
      <c r="J131" s="3854" t="s">
        <v>6913</v>
      </c>
    </row>
    <row r="132" spans="1:13" s="14" customFormat="1" ht="20.100000000000001" customHeight="1" thickBot="1">
      <c r="A132" s="1121"/>
      <c r="B132" s="1121"/>
      <c r="C132" s="1285"/>
      <c r="D132" s="3240" t="s">
        <v>6914</v>
      </c>
      <c r="E132" s="2331" t="s">
        <v>3137</v>
      </c>
      <c r="F132" s="3241" t="s">
        <v>5330</v>
      </c>
      <c r="G132" s="3039" t="s">
        <v>3124</v>
      </c>
      <c r="H132" s="3039" t="s">
        <v>3125</v>
      </c>
      <c r="I132" s="2496" t="s">
        <v>4294</v>
      </c>
      <c r="J132" s="2165" t="s">
        <v>2001</v>
      </c>
      <c r="K132" s="3505" t="s">
        <v>3853</v>
      </c>
      <c r="L132" s="3505" t="s">
        <v>3854</v>
      </c>
      <c r="M132" s="329"/>
    </row>
    <row r="133" spans="1:13" s="14" customFormat="1" ht="20.100000000000001" hidden="1" customHeight="1" thickTop="1">
      <c r="A133" s="1121"/>
      <c r="B133" s="1121" t="s">
        <v>6085</v>
      </c>
      <c r="C133" s="1298" t="s">
        <v>6915</v>
      </c>
      <c r="D133" s="1291" t="s">
        <v>6916</v>
      </c>
      <c r="E133" s="1277">
        <v>45372</v>
      </c>
      <c r="F133" s="3339" t="s">
        <v>2159</v>
      </c>
      <c r="G133" s="1278">
        <f t="shared" ref="G133" si="37">E133+15</f>
        <v>45387</v>
      </c>
      <c r="H133" s="1278">
        <f t="shared" ref="H133" si="38">E133+19</f>
        <v>45391</v>
      </c>
      <c r="I133" s="1628">
        <v>45369</v>
      </c>
      <c r="J133" s="2496">
        <f>I133+1</f>
        <v>45370</v>
      </c>
      <c r="K133" s="2496">
        <f t="shared" ref="K133:K142" si="39">J133-7</f>
        <v>45363</v>
      </c>
      <c r="L133" s="2496">
        <f>K133</f>
        <v>45363</v>
      </c>
      <c r="M133" s="329"/>
    </row>
    <row r="134" spans="1:13" s="14" customFormat="1" ht="20.100000000000001" hidden="1" customHeight="1">
      <c r="A134" s="1121" t="s">
        <v>6917</v>
      </c>
      <c r="B134" s="1121" t="s">
        <v>6086</v>
      </c>
      <c r="C134" s="1298" t="s">
        <v>5505</v>
      </c>
      <c r="D134" s="1291" t="s">
        <v>6918</v>
      </c>
      <c r="E134" s="1274">
        <v>45382</v>
      </c>
      <c r="F134" s="3339" t="s">
        <v>2159</v>
      </c>
      <c r="G134" s="1278">
        <f t="shared" ref="G134:G138" si="40">E134+15</f>
        <v>45397</v>
      </c>
      <c r="H134" s="1278">
        <f t="shared" ref="H134:H138" si="41">E134+19</f>
        <v>45401</v>
      </c>
      <c r="I134" s="1628">
        <f>I133+7</f>
        <v>45376</v>
      </c>
      <c r="J134" s="2496">
        <f t="shared" ref="J134:J138" si="42">I134+1</f>
        <v>45377</v>
      </c>
      <c r="K134" s="2496">
        <f t="shared" si="39"/>
        <v>45370</v>
      </c>
      <c r="L134" s="2496">
        <f t="shared" ref="L134:L138" si="43">K134</f>
        <v>45370</v>
      </c>
      <c r="M134" s="329"/>
    </row>
    <row r="135" spans="1:13" s="14" customFormat="1" ht="20.100000000000001" hidden="1" customHeight="1">
      <c r="A135" s="1121" t="s">
        <v>6919</v>
      </c>
      <c r="B135" s="1121" t="s">
        <v>6000</v>
      </c>
      <c r="C135" s="3365" t="s">
        <v>2151</v>
      </c>
      <c r="D135" s="1294" t="s">
        <v>6920</v>
      </c>
      <c r="E135" s="1392">
        <v>45389</v>
      </c>
      <c r="F135" s="1392">
        <f t="shared" ref="F135:F138" si="44">E135+6</f>
        <v>45395</v>
      </c>
      <c r="G135" s="1392">
        <f t="shared" si="40"/>
        <v>45404</v>
      </c>
      <c r="H135" s="1392">
        <f t="shared" si="41"/>
        <v>45408</v>
      </c>
      <c r="I135" s="1628">
        <v>45383</v>
      </c>
      <c r="J135" s="2496">
        <f t="shared" si="42"/>
        <v>45384</v>
      </c>
      <c r="K135" s="2496">
        <f t="shared" si="39"/>
        <v>45377</v>
      </c>
      <c r="L135" s="2496">
        <f t="shared" si="43"/>
        <v>45377</v>
      </c>
      <c r="M135" s="329"/>
    </row>
    <row r="136" spans="1:13" s="14" customFormat="1" ht="20.100000000000001" hidden="1" customHeight="1" thickBot="1">
      <c r="A136" s="1121" t="s">
        <v>6921</v>
      </c>
      <c r="B136" s="1121" t="s">
        <v>6002</v>
      </c>
      <c r="C136" s="3295" t="s">
        <v>3598</v>
      </c>
      <c r="D136" s="1289" t="s">
        <v>6922</v>
      </c>
      <c r="E136" s="3296">
        <v>45391</v>
      </c>
      <c r="F136" s="3344">
        <f t="shared" ref="F136" si="45">E136+6</f>
        <v>45397</v>
      </c>
      <c r="G136" s="3344">
        <f t="shared" ref="G136" si="46">E136+15</f>
        <v>45406</v>
      </c>
      <c r="H136" s="3344">
        <f t="shared" ref="H136" si="47">E136+19</f>
        <v>45410</v>
      </c>
      <c r="I136" s="1628">
        <f t="shared" ref="I136:I142" si="48">I135+7</f>
        <v>45390</v>
      </c>
      <c r="J136" s="2496">
        <f t="shared" si="42"/>
        <v>45391</v>
      </c>
      <c r="K136" s="2496">
        <f t="shared" si="39"/>
        <v>45384</v>
      </c>
      <c r="L136" s="2496">
        <f t="shared" si="43"/>
        <v>45384</v>
      </c>
      <c r="M136" s="329"/>
    </row>
    <row r="137" spans="1:13" s="14" customFormat="1" ht="20.100000000000001" hidden="1" customHeight="1" thickTop="1">
      <c r="A137" s="1121" t="s">
        <v>6923</v>
      </c>
      <c r="B137" s="1121" t="s">
        <v>6004</v>
      </c>
      <c r="C137" s="3343" t="s">
        <v>6924</v>
      </c>
      <c r="D137" s="1759" t="s">
        <v>6925</v>
      </c>
      <c r="E137" s="1277">
        <v>45400</v>
      </c>
      <c r="F137" s="3339" t="s">
        <v>2159</v>
      </c>
      <c r="G137" s="1278">
        <f t="shared" si="40"/>
        <v>45415</v>
      </c>
      <c r="H137" s="1278">
        <f t="shared" si="41"/>
        <v>45419</v>
      </c>
      <c r="I137" s="1628">
        <f t="shared" si="48"/>
        <v>45397</v>
      </c>
      <c r="J137" s="2496">
        <f t="shared" si="42"/>
        <v>45398</v>
      </c>
      <c r="K137" s="2496">
        <f t="shared" si="39"/>
        <v>45391</v>
      </c>
      <c r="L137" s="2496">
        <f t="shared" si="43"/>
        <v>45391</v>
      </c>
      <c r="M137" s="329"/>
    </row>
    <row r="138" spans="1:13" s="14" customFormat="1" ht="20.100000000000001" hidden="1" customHeight="1">
      <c r="A138" s="1121" t="s">
        <v>5464</v>
      </c>
      <c r="B138" s="1121" t="s">
        <v>6926</v>
      </c>
      <c r="C138" s="1299" t="s">
        <v>2234</v>
      </c>
      <c r="D138" s="1294" t="s">
        <v>6927</v>
      </c>
      <c r="E138" s="1274">
        <v>45406</v>
      </c>
      <c r="F138" s="3440">
        <f t="shared" si="44"/>
        <v>45412</v>
      </c>
      <c r="G138" s="1279">
        <f t="shared" si="40"/>
        <v>45421</v>
      </c>
      <c r="H138" s="1279">
        <f t="shared" si="41"/>
        <v>45425</v>
      </c>
      <c r="I138" s="1628">
        <f t="shared" si="48"/>
        <v>45404</v>
      </c>
      <c r="J138" s="2496">
        <f t="shared" si="42"/>
        <v>45405</v>
      </c>
      <c r="K138" s="2496">
        <f t="shared" si="39"/>
        <v>45398</v>
      </c>
      <c r="L138" s="2496">
        <f t="shared" si="43"/>
        <v>45398</v>
      </c>
      <c r="M138" s="329"/>
    </row>
    <row r="139" spans="1:13" s="14" customFormat="1" ht="20.100000000000001" hidden="1" customHeight="1">
      <c r="A139" s="1121" t="s">
        <v>6915</v>
      </c>
      <c r="B139" s="1121" t="s">
        <v>6928</v>
      </c>
      <c r="C139" s="1299" t="s">
        <v>5464</v>
      </c>
      <c r="D139" s="1294" t="s">
        <v>6929</v>
      </c>
      <c r="E139" s="1274">
        <v>45415</v>
      </c>
      <c r="F139" s="3440">
        <f t="shared" ref="F139:F142" si="49">E139+6</f>
        <v>45421</v>
      </c>
      <c r="G139" s="1279">
        <f t="shared" ref="G139:G142" si="50">E139+15</f>
        <v>45430</v>
      </c>
      <c r="H139" s="1279">
        <f t="shared" ref="H139:H142" si="51">E139+19</f>
        <v>45434</v>
      </c>
      <c r="I139" s="1628">
        <f t="shared" si="48"/>
        <v>45411</v>
      </c>
      <c r="J139" s="2496">
        <f t="shared" ref="J139:J142" si="52">I139+1</f>
        <v>45412</v>
      </c>
      <c r="K139" s="2496">
        <f t="shared" si="39"/>
        <v>45405</v>
      </c>
      <c r="L139" s="2496">
        <f t="shared" ref="L139:L142" si="53">K139</f>
        <v>45405</v>
      </c>
      <c r="M139" s="329"/>
    </row>
    <row r="140" spans="1:13" s="14" customFormat="1" ht="20.100000000000001" hidden="1" customHeight="1">
      <c r="A140" s="1121" t="s">
        <v>6930</v>
      </c>
      <c r="B140" s="1121" t="s">
        <v>6931</v>
      </c>
      <c r="C140" s="3461" t="s">
        <v>6932</v>
      </c>
      <c r="D140" s="3462" t="s">
        <v>6933</v>
      </c>
      <c r="E140" s="3463">
        <v>45428</v>
      </c>
      <c r="F140" s="3463">
        <f>E140+6</f>
        <v>45434</v>
      </c>
      <c r="G140" s="3463">
        <f t="shared" si="50"/>
        <v>45443</v>
      </c>
      <c r="H140" s="3463">
        <f t="shared" si="51"/>
        <v>45447</v>
      </c>
      <c r="I140" s="2116">
        <v>45418</v>
      </c>
      <c r="J140" s="2496">
        <f t="shared" si="52"/>
        <v>45419</v>
      </c>
      <c r="K140" s="2496">
        <f t="shared" si="39"/>
        <v>45412</v>
      </c>
      <c r="L140" s="2496">
        <f t="shared" si="53"/>
        <v>45412</v>
      </c>
      <c r="M140" s="329"/>
    </row>
    <row r="141" spans="1:13" s="14" customFormat="1" ht="20.100000000000001" hidden="1" customHeight="1">
      <c r="A141" s="1121" t="s">
        <v>6934</v>
      </c>
      <c r="B141" s="1121" t="s">
        <v>6009</v>
      </c>
      <c r="C141" s="3480" t="s">
        <v>6935</v>
      </c>
      <c r="D141" s="3481" t="s">
        <v>6936</v>
      </c>
      <c r="E141" s="3440">
        <v>45427</v>
      </c>
      <c r="F141" s="1392">
        <f t="shared" si="49"/>
        <v>45433</v>
      </c>
      <c r="G141" s="1392">
        <f t="shared" si="50"/>
        <v>45442</v>
      </c>
      <c r="H141" s="1392">
        <f t="shared" si="51"/>
        <v>45446</v>
      </c>
      <c r="I141" s="2116">
        <f t="shared" si="48"/>
        <v>45425</v>
      </c>
      <c r="J141" s="2496">
        <f t="shared" si="52"/>
        <v>45426</v>
      </c>
      <c r="K141" s="2496">
        <f>J141-7</f>
        <v>45419</v>
      </c>
      <c r="L141" s="2496">
        <f>K141</f>
        <v>45419</v>
      </c>
      <c r="M141" s="329"/>
    </row>
    <row r="142" spans="1:13" s="14" customFormat="1" ht="20.100000000000001" hidden="1" customHeight="1">
      <c r="A142" s="1121" t="s">
        <v>6937</v>
      </c>
      <c r="B142" s="1121" t="s">
        <v>6938</v>
      </c>
      <c r="C142" s="3461" t="s">
        <v>6939</v>
      </c>
      <c r="D142" s="3462" t="s">
        <v>6940</v>
      </c>
      <c r="E142" s="3463">
        <v>45437</v>
      </c>
      <c r="F142" s="3440">
        <f t="shared" si="49"/>
        <v>45443</v>
      </c>
      <c r="G142" s="3463">
        <f t="shared" si="50"/>
        <v>45452</v>
      </c>
      <c r="H142" s="3463">
        <f t="shared" si="51"/>
        <v>45456</v>
      </c>
      <c r="I142" s="2116">
        <f t="shared" si="48"/>
        <v>45432</v>
      </c>
      <c r="J142" s="2496">
        <f t="shared" si="52"/>
        <v>45433</v>
      </c>
      <c r="K142" s="2496">
        <f t="shared" si="39"/>
        <v>45426</v>
      </c>
      <c r="L142" s="2496">
        <f t="shared" si="53"/>
        <v>45426</v>
      </c>
      <c r="M142" s="329"/>
    </row>
    <row r="143" spans="1:13" s="14" customFormat="1" ht="20.100000000000001" hidden="1" customHeight="1">
      <c r="A143" s="1121" t="s">
        <v>6941</v>
      </c>
      <c r="B143" s="1121" t="s">
        <v>6942</v>
      </c>
      <c r="C143" s="3461" t="s">
        <v>6943</v>
      </c>
      <c r="D143" s="3462" t="s">
        <v>6944</v>
      </c>
      <c r="E143" s="3463">
        <v>45448</v>
      </c>
      <c r="F143" s="3463">
        <f>E143+6</f>
        <v>45454</v>
      </c>
      <c r="G143" s="3463">
        <f t="shared" ref="G143" si="54">E143+15</f>
        <v>45463</v>
      </c>
      <c r="H143" s="3463">
        <f t="shared" ref="H143" si="55">E143+19</f>
        <v>45467</v>
      </c>
      <c r="I143" s="2116">
        <f t="shared" ref="I143:I147" si="56">I142+7</f>
        <v>45439</v>
      </c>
      <c r="J143" s="2496">
        <f t="shared" ref="J143" si="57">I143+1</f>
        <v>45440</v>
      </c>
      <c r="K143" s="2496">
        <f t="shared" ref="K143" si="58">J143-7</f>
        <v>45433</v>
      </c>
      <c r="L143" s="2496">
        <f t="shared" ref="L143" si="59">K143</f>
        <v>45433</v>
      </c>
      <c r="M143" s="329"/>
    </row>
    <row r="144" spans="1:13" s="14" customFormat="1" ht="20.100000000000001" hidden="1" customHeight="1">
      <c r="A144" s="3473" t="s">
        <v>6945</v>
      </c>
      <c r="B144" s="1121" t="s">
        <v>6946</v>
      </c>
      <c r="C144" s="1293" t="s">
        <v>6935</v>
      </c>
      <c r="D144" s="1413" t="s">
        <v>6947</v>
      </c>
      <c r="E144" s="3440">
        <v>45453</v>
      </c>
      <c r="F144" s="1392">
        <f>E144+6</f>
        <v>45459</v>
      </c>
      <c r="G144" s="1392">
        <f t="shared" ref="G144:G156" si="60">E144+15</f>
        <v>45468</v>
      </c>
      <c r="H144" s="1392">
        <f t="shared" ref="H144:H156" si="61">E144+19</f>
        <v>45472</v>
      </c>
      <c r="I144" s="2116">
        <f t="shared" si="56"/>
        <v>45446</v>
      </c>
      <c r="J144" s="2496">
        <f t="shared" ref="J144:J156" si="62">I144+1</f>
        <v>45447</v>
      </c>
      <c r="K144" s="2496">
        <f t="shared" ref="K144:K156" si="63">J144-7</f>
        <v>45440</v>
      </c>
      <c r="L144" s="2496">
        <f t="shared" ref="L144:L156" si="64">K144</f>
        <v>45440</v>
      </c>
      <c r="M144" s="329"/>
    </row>
    <row r="145" spans="1:14" s="14" customFormat="1" ht="20.100000000000001" customHeight="1" thickTop="1">
      <c r="A145" s="3587" t="s">
        <v>6948</v>
      </c>
      <c r="B145" s="1121" t="s">
        <v>6949</v>
      </c>
      <c r="C145" s="1299" t="s">
        <v>6950</v>
      </c>
      <c r="D145" s="1294" t="s">
        <v>6951</v>
      </c>
      <c r="E145" s="1274">
        <v>45459</v>
      </c>
      <c r="F145" s="1279">
        <f t="shared" ref="F145:F156" si="65">E145+6</f>
        <v>45465</v>
      </c>
      <c r="G145" s="1279">
        <f t="shared" si="60"/>
        <v>45474</v>
      </c>
      <c r="H145" s="1279">
        <f t="shared" si="61"/>
        <v>45478</v>
      </c>
      <c r="I145" s="2116">
        <f>I144+7</f>
        <v>45453</v>
      </c>
      <c r="J145" s="2496">
        <f t="shared" si="62"/>
        <v>45454</v>
      </c>
      <c r="K145" s="2496">
        <f t="shared" si="63"/>
        <v>45447</v>
      </c>
      <c r="L145" s="2496">
        <f t="shared" si="64"/>
        <v>45447</v>
      </c>
      <c r="M145" s="329"/>
    </row>
    <row r="146" spans="1:14" s="14" customFormat="1" ht="20.100000000000001" customHeight="1">
      <c r="A146" s="1121" t="s">
        <v>6952</v>
      </c>
      <c r="B146" s="1121" t="s">
        <v>6953</v>
      </c>
      <c r="C146" s="1299" t="s">
        <v>6954</v>
      </c>
      <c r="D146" s="1294" t="s">
        <v>6955</v>
      </c>
      <c r="E146" s="1274">
        <v>45463</v>
      </c>
      <c r="F146" s="1279">
        <f t="shared" si="65"/>
        <v>45469</v>
      </c>
      <c r="G146" s="1279">
        <f t="shared" si="60"/>
        <v>45478</v>
      </c>
      <c r="H146" s="1279">
        <f t="shared" si="61"/>
        <v>45482</v>
      </c>
      <c r="I146" s="2116">
        <f t="shared" si="56"/>
        <v>45460</v>
      </c>
      <c r="J146" s="2496">
        <f t="shared" si="62"/>
        <v>45461</v>
      </c>
      <c r="K146" s="2496">
        <f t="shared" si="63"/>
        <v>45454</v>
      </c>
      <c r="L146" s="2496">
        <f t="shared" si="64"/>
        <v>45454</v>
      </c>
      <c r="M146" s="329"/>
    </row>
    <row r="147" spans="1:14" s="14" customFormat="1" ht="20.100000000000001" customHeight="1">
      <c r="A147" s="1121" t="s">
        <v>6956</v>
      </c>
      <c r="B147" s="1121" t="s">
        <v>6957</v>
      </c>
      <c r="C147" s="1299" t="s">
        <v>6958</v>
      </c>
      <c r="D147" s="1294" t="s">
        <v>6959</v>
      </c>
      <c r="E147" s="1274">
        <v>45478</v>
      </c>
      <c r="F147" s="1279">
        <f t="shared" si="65"/>
        <v>45484</v>
      </c>
      <c r="G147" s="1279">
        <f t="shared" si="60"/>
        <v>45493</v>
      </c>
      <c r="H147" s="1279">
        <f t="shared" si="61"/>
        <v>45497</v>
      </c>
      <c r="I147" s="2116">
        <f t="shared" si="56"/>
        <v>45467</v>
      </c>
      <c r="J147" s="2496">
        <f t="shared" si="62"/>
        <v>45468</v>
      </c>
      <c r="K147" s="2496">
        <f t="shared" si="63"/>
        <v>45461</v>
      </c>
      <c r="L147" s="2496">
        <f t="shared" si="64"/>
        <v>45461</v>
      </c>
      <c r="M147" s="329"/>
      <c r="N147" s="1122"/>
    </row>
    <row r="148" spans="1:14" s="14" customFormat="1" ht="20.100000000000001" customHeight="1">
      <c r="A148" s="1121"/>
      <c r="B148" s="1121" t="s">
        <v>6019</v>
      </c>
      <c r="C148" s="3480" t="s">
        <v>2151</v>
      </c>
      <c r="D148" s="3481" t="s">
        <v>6960</v>
      </c>
      <c r="E148" s="3440">
        <v>45474</v>
      </c>
      <c r="F148" s="1392">
        <f t="shared" si="65"/>
        <v>45480</v>
      </c>
      <c r="G148" s="1392">
        <f t="shared" si="60"/>
        <v>45489</v>
      </c>
      <c r="H148" s="1392">
        <f t="shared" si="61"/>
        <v>45493</v>
      </c>
      <c r="I148" s="2116">
        <f t="shared" ref="I148:I156" si="66">I147+7</f>
        <v>45474</v>
      </c>
      <c r="J148" s="2496">
        <f t="shared" si="62"/>
        <v>45475</v>
      </c>
      <c r="K148" s="2496">
        <f t="shared" si="63"/>
        <v>45468</v>
      </c>
      <c r="L148" s="2496">
        <f t="shared" si="64"/>
        <v>45468</v>
      </c>
      <c r="M148" s="329"/>
    </row>
    <row r="149" spans="1:14" s="14" customFormat="1" ht="20.100000000000001" customHeight="1">
      <c r="A149" s="1121" t="s">
        <v>6961</v>
      </c>
      <c r="B149" s="1121" t="s">
        <v>6021</v>
      </c>
      <c r="C149" s="3480" t="s">
        <v>2151</v>
      </c>
      <c r="D149" s="3481" t="s">
        <v>6962</v>
      </c>
      <c r="E149" s="3440">
        <v>45481</v>
      </c>
      <c r="F149" s="1392">
        <f t="shared" si="65"/>
        <v>45487</v>
      </c>
      <c r="G149" s="1392">
        <f t="shared" si="60"/>
        <v>45496</v>
      </c>
      <c r="H149" s="1392">
        <f t="shared" si="61"/>
        <v>45500</v>
      </c>
      <c r="I149" s="2116">
        <f t="shared" si="66"/>
        <v>45481</v>
      </c>
      <c r="J149" s="2496">
        <f t="shared" si="62"/>
        <v>45482</v>
      </c>
      <c r="K149" s="2496">
        <f t="shared" si="63"/>
        <v>45475</v>
      </c>
      <c r="L149" s="2496">
        <f t="shared" si="64"/>
        <v>45475</v>
      </c>
      <c r="M149" s="329"/>
    </row>
    <row r="150" spans="1:14" s="14" customFormat="1" ht="20.100000000000001" customHeight="1">
      <c r="A150" s="1121"/>
      <c r="B150" s="1121" t="s">
        <v>6022</v>
      </c>
      <c r="C150" s="3461" t="s">
        <v>6939</v>
      </c>
      <c r="D150" s="3462" t="s">
        <v>6963</v>
      </c>
      <c r="E150" s="3463">
        <v>45488</v>
      </c>
      <c r="F150" s="3463">
        <f t="shared" ref="F150:F155" si="67">E150+6</f>
        <v>45494</v>
      </c>
      <c r="G150" s="3463">
        <f t="shared" ref="G150:G155" si="68">E150+15</f>
        <v>45503</v>
      </c>
      <c r="H150" s="3463">
        <f t="shared" ref="H150:H155" si="69">E150+19</f>
        <v>45507</v>
      </c>
      <c r="I150" s="2116">
        <f t="shared" si="66"/>
        <v>45488</v>
      </c>
      <c r="J150" s="2496">
        <f t="shared" ref="J150:J155" si="70">I150+1</f>
        <v>45489</v>
      </c>
      <c r="K150" s="2496">
        <f t="shared" ref="K150:K155" si="71">J150-7</f>
        <v>45482</v>
      </c>
      <c r="L150" s="2496">
        <f t="shared" ref="L150:L155" si="72">K150</f>
        <v>45482</v>
      </c>
      <c r="M150" s="329"/>
    </row>
    <row r="151" spans="1:14" s="14" customFormat="1" ht="20.100000000000001" customHeight="1">
      <c r="A151" s="1121"/>
      <c r="B151" s="1121" t="s">
        <v>6024</v>
      </c>
      <c r="C151" s="3461" t="s">
        <v>6943</v>
      </c>
      <c r="D151" s="3462" t="s">
        <v>6964</v>
      </c>
      <c r="E151" s="3463">
        <v>45495</v>
      </c>
      <c r="F151" s="3463">
        <f t="shared" si="67"/>
        <v>45501</v>
      </c>
      <c r="G151" s="3463">
        <f t="shared" si="68"/>
        <v>45510</v>
      </c>
      <c r="H151" s="3463">
        <f t="shared" si="69"/>
        <v>45514</v>
      </c>
      <c r="I151" s="2116">
        <f t="shared" si="66"/>
        <v>45495</v>
      </c>
      <c r="J151" s="2496">
        <f t="shared" si="70"/>
        <v>45496</v>
      </c>
      <c r="K151" s="2496">
        <f t="shared" si="71"/>
        <v>45489</v>
      </c>
      <c r="L151" s="2496">
        <f t="shared" si="72"/>
        <v>45489</v>
      </c>
      <c r="M151" s="329"/>
    </row>
    <row r="152" spans="1:14" s="14" customFormat="1" ht="20.100000000000001" customHeight="1">
      <c r="A152" s="1121"/>
      <c r="B152" s="1121" t="s">
        <v>6027</v>
      </c>
      <c r="C152" s="3461" t="s">
        <v>6950</v>
      </c>
      <c r="D152" s="3462" t="s">
        <v>6965</v>
      </c>
      <c r="E152" s="3463">
        <v>45502</v>
      </c>
      <c r="F152" s="3463">
        <f t="shared" si="67"/>
        <v>45508</v>
      </c>
      <c r="G152" s="3463">
        <f t="shared" si="68"/>
        <v>45517</v>
      </c>
      <c r="H152" s="3463">
        <f t="shared" si="69"/>
        <v>45521</v>
      </c>
      <c r="I152" s="2116">
        <f t="shared" si="66"/>
        <v>45502</v>
      </c>
      <c r="J152" s="2496">
        <f t="shared" si="70"/>
        <v>45503</v>
      </c>
      <c r="K152" s="2496">
        <f t="shared" si="71"/>
        <v>45496</v>
      </c>
      <c r="L152" s="2496">
        <f t="shared" si="72"/>
        <v>45496</v>
      </c>
      <c r="M152" s="329"/>
    </row>
    <row r="153" spans="1:14" s="14" customFormat="1" ht="20.100000000000001" customHeight="1">
      <c r="A153" s="1121"/>
      <c r="B153" s="1121" t="s">
        <v>6030</v>
      </c>
      <c r="C153" s="3723" t="s">
        <v>6954</v>
      </c>
      <c r="D153" s="3653" t="s">
        <v>6966</v>
      </c>
      <c r="E153" s="1279">
        <v>45509</v>
      </c>
      <c r="F153" s="1279">
        <f t="shared" si="67"/>
        <v>45515</v>
      </c>
      <c r="G153" s="1279">
        <f t="shared" si="68"/>
        <v>45524</v>
      </c>
      <c r="H153" s="1279">
        <f t="shared" si="69"/>
        <v>45528</v>
      </c>
      <c r="I153" s="2116">
        <f t="shared" si="66"/>
        <v>45509</v>
      </c>
      <c r="J153" s="2496">
        <f t="shared" si="70"/>
        <v>45510</v>
      </c>
      <c r="K153" s="2496">
        <f t="shared" si="71"/>
        <v>45503</v>
      </c>
      <c r="L153" s="2496">
        <f t="shared" si="72"/>
        <v>45503</v>
      </c>
      <c r="M153" s="329"/>
    </row>
    <row r="154" spans="1:14" s="14" customFormat="1" ht="20.100000000000001" customHeight="1">
      <c r="A154" s="1121"/>
      <c r="B154" s="1121" t="s">
        <v>6032</v>
      </c>
      <c r="C154" s="3652" t="s">
        <v>6967</v>
      </c>
      <c r="D154" s="3722" t="s">
        <v>6968</v>
      </c>
      <c r="E154" s="1279">
        <v>45516</v>
      </c>
      <c r="F154" s="1279">
        <f t="shared" si="67"/>
        <v>45522</v>
      </c>
      <c r="G154" s="1279">
        <f t="shared" si="68"/>
        <v>45531</v>
      </c>
      <c r="H154" s="1279">
        <f t="shared" si="69"/>
        <v>45535</v>
      </c>
      <c r="I154" s="2116">
        <f t="shared" si="66"/>
        <v>45516</v>
      </c>
      <c r="J154" s="2496">
        <f t="shared" si="70"/>
        <v>45517</v>
      </c>
      <c r="K154" s="2496">
        <f t="shared" si="71"/>
        <v>45510</v>
      </c>
      <c r="L154" s="2496">
        <f t="shared" si="72"/>
        <v>45510</v>
      </c>
      <c r="M154" s="329"/>
    </row>
    <row r="155" spans="1:14" s="14" customFormat="1" ht="20.100000000000001" customHeight="1">
      <c r="A155" s="1121"/>
      <c r="B155" s="1121" t="s">
        <v>6035</v>
      </c>
      <c r="C155" s="3724" t="s">
        <v>4870</v>
      </c>
      <c r="D155" s="3653" t="s">
        <v>6969</v>
      </c>
      <c r="E155" s="1279">
        <v>45523</v>
      </c>
      <c r="F155" s="1279">
        <f t="shared" si="67"/>
        <v>45529</v>
      </c>
      <c r="G155" s="1279">
        <f t="shared" si="68"/>
        <v>45538</v>
      </c>
      <c r="H155" s="1279">
        <f t="shared" si="69"/>
        <v>45542</v>
      </c>
      <c r="I155" s="2116">
        <f t="shared" si="66"/>
        <v>45523</v>
      </c>
      <c r="J155" s="2496">
        <f t="shared" si="70"/>
        <v>45524</v>
      </c>
      <c r="K155" s="2496">
        <f t="shared" si="71"/>
        <v>45517</v>
      </c>
      <c r="L155" s="2496">
        <f t="shared" si="72"/>
        <v>45517</v>
      </c>
      <c r="M155" s="329"/>
    </row>
    <row r="156" spans="1:14" s="14" customFormat="1" ht="20.100000000000001" customHeight="1">
      <c r="A156" s="1121"/>
      <c r="B156" s="1121" t="s">
        <v>6036</v>
      </c>
      <c r="C156" s="3652" t="s">
        <v>6970</v>
      </c>
      <c r="D156" s="3653" t="s">
        <v>6971</v>
      </c>
      <c r="E156" s="1279">
        <v>45530</v>
      </c>
      <c r="F156" s="1279">
        <f t="shared" si="65"/>
        <v>45536</v>
      </c>
      <c r="G156" s="1279">
        <f t="shared" si="60"/>
        <v>45545</v>
      </c>
      <c r="H156" s="1279">
        <f t="shared" si="61"/>
        <v>45549</v>
      </c>
      <c r="I156" s="2116">
        <f t="shared" si="66"/>
        <v>45530</v>
      </c>
      <c r="J156" s="2496">
        <f t="shared" si="62"/>
        <v>45531</v>
      </c>
      <c r="K156" s="2496">
        <f t="shared" si="63"/>
        <v>45524</v>
      </c>
      <c r="L156" s="2496">
        <f t="shared" si="64"/>
        <v>45524</v>
      </c>
      <c r="M156" s="329"/>
    </row>
    <row r="157" spans="1:14" s="14" customFormat="1" ht="20.25">
      <c r="A157" s="1121"/>
      <c r="B157" s="1121"/>
      <c r="C157" s="3040" t="s">
        <v>2215</v>
      </c>
      <c r="D157" s="62"/>
      <c r="E157" s="62"/>
      <c r="F157" s="62"/>
      <c r="G157" s="62"/>
      <c r="H157" s="62"/>
      <c r="I157" s="80"/>
      <c r="J157" s="929"/>
      <c r="L157" s="100"/>
    </row>
    <row r="158" spans="1:14" s="14" customFormat="1" ht="17.25" customHeight="1">
      <c r="A158" s="604"/>
      <c r="B158" s="604"/>
      <c r="C158" s="29"/>
      <c r="D158" s="29"/>
      <c r="E158" s="58"/>
      <c r="F158" s="29"/>
      <c r="G158" s="29"/>
      <c r="H158" s="60"/>
      <c r="I158" s="58"/>
      <c r="J158" s="29"/>
      <c r="K158" s="29"/>
      <c r="L158" s="58"/>
      <c r="M158" s="29"/>
      <c r="N158" s="29"/>
    </row>
    <row r="159" spans="1:14" s="30" customFormat="1" ht="15.75" customHeight="1">
      <c r="A159" s="301"/>
      <c r="B159" s="301"/>
      <c r="C159" s="280" t="s">
        <v>1890</v>
      </c>
      <c r="D159" s="71"/>
      <c r="E159" t="s">
        <v>2216</v>
      </c>
      <c r="F159" s="281"/>
      <c r="G159" s="72" t="s">
        <v>1928</v>
      </c>
      <c r="H159" s="72"/>
      <c r="I159" s="72"/>
      <c r="J159" s="71"/>
      <c r="K159" s="71"/>
      <c r="L159" s="72" t="s">
        <v>1952</v>
      </c>
      <c r="M159" s="72"/>
      <c r="N159" s="72"/>
    </row>
    <row r="160" spans="1:14" s="30" customFormat="1" ht="15.75" customHeight="1">
      <c r="A160" s="301"/>
      <c r="B160" s="301"/>
      <c r="C160" s="83" t="s">
        <v>1891</v>
      </c>
      <c r="D160" s="71"/>
      <c r="E160" s="276" t="s">
        <v>2217</v>
      </c>
      <c r="F160" s="72"/>
      <c r="G160" s="71" t="s">
        <v>1929</v>
      </c>
      <c r="H160" s="71"/>
      <c r="I160" s="1456" t="s">
        <v>1930</v>
      </c>
      <c r="K160" s="71"/>
      <c r="L160" s="71" t="s">
        <v>1954</v>
      </c>
      <c r="M160" s="71"/>
      <c r="N160" s="1593" t="s">
        <v>1955</v>
      </c>
    </row>
    <row r="161" spans="1:14" s="29" customFormat="1" ht="15.75" customHeight="1">
      <c r="A161" s="301"/>
      <c r="B161" s="301"/>
      <c r="C161" s="83"/>
      <c r="D161" s="71"/>
      <c r="E161" s="84"/>
      <c r="F161" s="72"/>
      <c r="G161" s="71"/>
      <c r="H161" s="71"/>
      <c r="I161" s="71"/>
      <c r="J161" s="1456"/>
      <c r="K161" s="71"/>
      <c r="L161" s="71"/>
      <c r="M161" s="71"/>
      <c r="N161" s="1593"/>
    </row>
    <row r="162" spans="1:14" s="29" customFormat="1" ht="15.75" customHeight="1">
      <c r="A162" s="605"/>
      <c r="B162" s="605"/>
      <c r="C162" s="83" t="str">
        <f>HOME!A566</f>
        <v>ZANT CHONG</v>
      </c>
      <c r="D162" s="83" t="str">
        <f>HOME!B566</f>
        <v>6011 2429</v>
      </c>
      <c r="E162" s="83" t="str">
        <f>HOME!C566</f>
        <v>zant.chong@msc.com</v>
      </c>
      <c r="F162" s="83">
        <f>HOME!D566</f>
        <v>0</v>
      </c>
      <c r="G162" s="83" t="str">
        <f>HOME!A583</f>
        <v>ROBERT CHIA</v>
      </c>
      <c r="H162" s="83" t="str">
        <f>HOME!B583</f>
        <v>6011 0564</v>
      </c>
      <c r="I162" s="83" t="str">
        <f>HOME!C583</f>
        <v>robert.chia@msc.com</v>
      </c>
      <c r="J162" s="83"/>
      <c r="K162" s="83"/>
      <c r="L162" s="83" t="str">
        <f>HOME!A598</f>
        <v>RAYNAR ANG</v>
      </c>
      <c r="M162" s="83" t="str">
        <f>HOME!B598</f>
        <v>6011 2358</v>
      </c>
      <c r="N162" s="83" t="str">
        <f>HOME!C598</f>
        <v>raynar.ang@msc.com</v>
      </c>
    </row>
    <row r="163" spans="1:14" s="29" customFormat="1" ht="15.75" customHeight="1">
      <c r="A163" s="301"/>
      <c r="B163" s="301"/>
      <c r="C163" s="83" t="str">
        <f>HOME!A567</f>
        <v>PHOEBE HUANG</v>
      </c>
      <c r="D163" s="83" t="str">
        <f>HOME!B567</f>
        <v>6011 0562</v>
      </c>
      <c r="E163" s="83" t="str">
        <f>HOME!C567</f>
        <v>phoebe.huang@msc.com</v>
      </c>
      <c r="F163" s="83"/>
      <c r="G163" s="83" t="str">
        <f>HOME!A584</f>
        <v>S. Y. LIEW</v>
      </c>
      <c r="H163" s="83" t="str">
        <f>HOME!B584</f>
        <v>6011 2348</v>
      </c>
      <c r="I163" s="83" t="str">
        <f>HOME!C584</f>
        <v>seoyi.liew@msc.com</v>
      </c>
      <c r="J163" s="83"/>
      <c r="K163" s="83"/>
      <c r="L163" s="83" t="str">
        <f>HOME!A599</f>
        <v>KAI SIANG</v>
      </c>
      <c r="M163" s="83" t="str">
        <f>HOME!B599</f>
        <v>6011 2356</v>
      </c>
      <c r="N163" s="83" t="str">
        <f>HOME!C599</f>
        <v>kaisiang.lim@msc.com</v>
      </c>
    </row>
    <row r="164" spans="1:14" s="29" customFormat="1" ht="15.75" customHeight="1">
      <c r="A164" s="301"/>
      <c r="B164" s="301"/>
      <c r="C164" s="83" t="str">
        <f>HOME!A568</f>
        <v>SHERWIN LIM</v>
      </c>
      <c r="D164" s="83" t="str">
        <f>HOME!B568</f>
        <v>6011 2395</v>
      </c>
      <c r="E164" s="83" t="str">
        <f>HOME!C568</f>
        <v>sherwin.lim@msc.com</v>
      </c>
      <c r="F164" s="83"/>
      <c r="G164" s="83" t="str">
        <f>HOME!A585</f>
        <v>SHARON KOH</v>
      </c>
      <c r="H164" s="83" t="str">
        <f>HOME!B585</f>
        <v>6011 2349</v>
      </c>
      <c r="I164" s="83" t="str">
        <f>HOME!C585</f>
        <v>sharon.koh@msc.com</v>
      </c>
      <c r="J164" s="83"/>
      <c r="K164" s="83"/>
      <c r="L164" s="83" t="str">
        <f>HOME!A600</f>
        <v>DEWI</v>
      </c>
      <c r="M164" s="83" t="str">
        <f>HOME!B600</f>
        <v>6011 2354</v>
      </c>
      <c r="N164" s="83" t="str">
        <f>HOME!C600</f>
        <v>dewi.ratnah@msc.com</v>
      </c>
    </row>
    <row r="165" spans="1:14" s="29" customFormat="1" ht="15.75" customHeight="1">
      <c r="A165" s="301"/>
      <c r="B165" s="301"/>
      <c r="C165" s="83" t="str">
        <f>HOME!A569</f>
        <v>NATALIE LEW</v>
      </c>
      <c r="D165" s="83" t="str">
        <f>HOME!B569</f>
        <v>6011 2399</v>
      </c>
      <c r="E165" s="83" t="str">
        <f>HOME!C569</f>
        <v>natalie.lew@msc.com</v>
      </c>
      <c r="F165" s="83"/>
      <c r="G165" s="83" t="str">
        <f>HOME!A586</f>
        <v>ANGELIA LAU</v>
      </c>
      <c r="H165" s="83" t="str">
        <f>HOME!B586</f>
        <v>6011 2346</v>
      </c>
      <c r="I165" s="83" t="str">
        <f>HOME!C586</f>
        <v>angelia.lau@msc.com</v>
      </c>
      <c r="J165" s="83"/>
      <c r="K165" s="83"/>
      <c r="L165" s="83" t="str">
        <f>HOME!A601</f>
        <v>YU TING</v>
      </c>
      <c r="M165" s="83" t="str">
        <f>HOME!B601</f>
        <v>6011 2359</v>
      </c>
      <c r="N165" s="83" t="str">
        <f>HOME!C601</f>
        <v>yuting.luo@msc.com</v>
      </c>
    </row>
    <row r="166" spans="1:14" s="29" customFormat="1" ht="15.75" customHeight="1">
      <c r="A166" s="301"/>
      <c r="B166" s="301"/>
      <c r="C166" s="83" t="str">
        <f>HOME!A570</f>
        <v xml:space="preserve">LIM LEE HLI </v>
      </c>
      <c r="D166" s="83" t="str">
        <f>HOME!B570</f>
        <v>6011 2352</v>
      </c>
      <c r="E166" s="83" t="str">
        <f>HOME!C570</f>
        <v>leehli.lim@msc.com</v>
      </c>
      <c r="F166" s="83"/>
      <c r="G166" s="83" t="str">
        <f>HOME!A587</f>
        <v>NOOR AFNINDAH</v>
      </c>
      <c r="H166" s="83" t="str">
        <f>HOME!B587</f>
        <v>6011 2347</v>
      </c>
      <c r="I166" s="83" t="str">
        <f>HOME!C587</f>
        <v>noor.afnindah@msc.com</v>
      </c>
      <c r="J166" s="83"/>
      <c r="K166" s="83"/>
      <c r="L166" s="83" t="str">
        <f>HOME!A602</f>
        <v>-</v>
      </c>
      <c r="M166" s="83" t="str">
        <f>HOME!B602</f>
        <v>6011 0567</v>
      </c>
      <c r="N166" s="83" t="str">
        <f>HOME!C602</f>
        <v>-</v>
      </c>
    </row>
    <row r="167" spans="1:14" s="29" customFormat="1" ht="15.75" customHeight="1">
      <c r="A167" s="301"/>
      <c r="B167" s="301"/>
      <c r="C167" s="83" t="str">
        <f>HOME!A571</f>
        <v>LIM AI PHEN</v>
      </c>
      <c r="D167" s="83" t="str">
        <f>HOME!B571</f>
        <v>6011 9646</v>
      </c>
      <c r="E167" s="83" t="str">
        <f>HOME!C571</f>
        <v>aiphen.lim@msc.com</v>
      </c>
      <c r="F167" s="83"/>
      <c r="G167" s="83" t="str">
        <f>HOME!A588</f>
        <v>NG CHING WEI</v>
      </c>
      <c r="H167" s="83" t="str">
        <f>HOME!B588</f>
        <v>6011 2404</v>
      </c>
      <c r="I167" s="83" t="str">
        <f>HOME!C588</f>
        <v>chingwei.ng@msc.com</v>
      </c>
      <c r="J167" s="83"/>
      <c r="K167" s="83"/>
      <c r="L167" s="83" t="str">
        <f>HOME!A603</f>
        <v>SHAN SHAN</v>
      </c>
      <c r="M167" s="83" t="str">
        <f>HOME!B603</f>
        <v>6011 2353</v>
      </c>
      <c r="N167" s="83" t="str">
        <f>HOME!C603</f>
        <v>shanshan.chin@msc.com</v>
      </c>
    </row>
    <row r="168" spans="1:14" s="29" customFormat="1" ht="15.75" customHeight="1">
      <c r="A168" s="301"/>
      <c r="B168" s="301"/>
      <c r="C168" s="83" t="str">
        <f>HOME!A572</f>
        <v>DARIUS ONG</v>
      </c>
      <c r="D168" s="83" t="str">
        <f>HOME!B572</f>
        <v>6011 2396</v>
      </c>
      <c r="E168" s="83" t="str">
        <f>HOME!C572</f>
        <v>darius.ong@msc.com</v>
      </c>
      <c r="F168" s="83"/>
      <c r="G168" s="83">
        <f>HOME!A589</f>
        <v>0</v>
      </c>
      <c r="H168" s="83">
        <f>HOME!B589</f>
        <v>0</v>
      </c>
      <c r="I168" s="83">
        <f>HOME!C589</f>
        <v>0</v>
      </c>
      <c r="J168" s="83"/>
      <c r="K168" s="83"/>
      <c r="L168" s="83" t="str">
        <f>HOME!A604</f>
        <v>EUNICE</v>
      </c>
      <c r="M168" s="83" t="str">
        <f>HOME!B604</f>
        <v>6011 2355</v>
      </c>
      <c r="N168" s="83" t="str">
        <f>HOME!C604</f>
        <v>eunice.chan@msc.com</v>
      </c>
    </row>
    <row r="169" spans="1:14" s="29" customFormat="1" ht="15.75" customHeight="1">
      <c r="C169" s="83" t="str">
        <f>HOME!A573</f>
        <v>LAWRENCE ANG (CROSS-TRADE)</v>
      </c>
      <c r="D169" s="83" t="str">
        <f>HOME!B573</f>
        <v>6011 2400</v>
      </c>
      <c r="E169" s="83" t="str">
        <f>HOME!C573</f>
        <v>lawrence.ang@msc.com</v>
      </c>
      <c r="F169" s="83"/>
      <c r="G169" s="83" t="str">
        <f>HOME!A590</f>
        <v>.</v>
      </c>
      <c r="H169" s="83" t="str">
        <f>HOME!B590</f>
        <v>.</v>
      </c>
      <c r="I169" s="83" t="str">
        <f>HOME!C590</f>
        <v>.</v>
      </c>
      <c r="J169" s="83"/>
      <c r="K169" s="83"/>
      <c r="L169" s="83" t="str">
        <f>HOME!A605</f>
        <v>HAZEL</v>
      </c>
      <c r="M169" s="83" t="str">
        <f>HOME!B605</f>
        <v>6011 2435</v>
      </c>
      <c r="N169" s="83" t="str">
        <f>HOME!C605</f>
        <v>hazel.toh@msc.com</v>
      </c>
    </row>
    <row r="170" spans="1:14" s="29" customFormat="1" ht="14.25">
      <c r="C170" s="83" t="str">
        <f>HOME!A574</f>
        <v>ASHTON YAN</v>
      </c>
      <c r="D170" s="83" t="str">
        <f>HOME!B574</f>
        <v>6011 2398</v>
      </c>
      <c r="E170" s="83" t="str">
        <f>HOME!C574</f>
        <v>ashton.yan@msc.com</v>
      </c>
      <c r="F170" s="83"/>
      <c r="G170" s="83"/>
      <c r="H170" s="83"/>
      <c r="I170" s="83"/>
      <c r="J170" s="83"/>
      <c r="K170" s="83"/>
      <c r="L170" s="83">
        <f>HOME!A606</f>
        <v>0</v>
      </c>
      <c r="M170" s="83">
        <f>HOME!B606</f>
        <v>0</v>
      </c>
      <c r="N170" s="83">
        <f>HOME!C606</f>
        <v>0</v>
      </c>
    </row>
    <row r="171" spans="1:14" s="29" customFormat="1" ht="14.25">
      <c r="C171" s="83" t="str">
        <f>HOME!A575</f>
        <v>JUN YUAN (IMP)</v>
      </c>
      <c r="D171" s="83" t="str">
        <f>HOME!B575</f>
        <v>6011 2402</v>
      </c>
      <c r="E171" s="83" t="str">
        <f>HOME!C575</f>
        <v>junyuan.kwa@msc.com</v>
      </c>
      <c r="F171" s="83"/>
      <c r="G171" s="83"/>
      <c r="H171" s="83"/>
      <c r="I171" s="83"/>
      <c r="J171" s="83"/>
      <c r="K171" s="83"/>
      <c r="L171" s="83">
        <f>HOME!A607</f>
        <v>0</v>
      </c>
      <c r="M171" s="83">
        <f>HOME!B607</f>
        <v>0</v>
      </c>
      <c r="N171" s="83">
        <f>HOME!C607</f>
        <v>0</v>
      </c>
    </row>
    <row r="172" spans="1:14">
      <c r="C172" s="83" t="str">
        <f>HOME!A576</f>
        <v>KARTHI</v>
      </c>
      <c r="D172" s="83" t="str">
        <f>HOME!B576</f>
        <v>6011 2397</v>
      </c>
      <c r="E172" s="83" t="str">
        <f>HOME!C576</f>
        <v>karthigayan.velu@msc.com</v>
      </c>
      <c r="F172" s="83"/>
      <c r="G172" s="83"/>
      <c r="H172" s="83"/>
      <c r="I172" s="83"/>
      <c r="J172" s="83"/>
      <c r="K172" s="3041"/>
      <c r="L172" s="83"/>
      <c r="M172" s="83"/>
      <c r="N172" s="83"/>
    </row>
    <row r="173" spans="1:14">
      <c r="C173" s="83">
        <f>HOME!A577</f>
        <v>0</v>
      </c>
      <c r="D173" s="83">
        <f>HOME!B577</f>
        <v>0</v>
      </c>
      <c r="E173" s="83">
        <f>HOME!C577</f>
        <v>0</v>
      </c>
      <c r="F173" s="83"/>
      <c r="G173" s="83"/>
      <c r="H173" s="83"/>
      <c r="I173" s="83"/>
      <c r="J173" s="83"/>
      <c r="K173" s="83"/>
      <c r="L173" s="83"/>
      <c r="M173" s="83"/>
      <c r="N173" s="83"/>
    </row>
    <row r="174" spans="1:14">
      <c r="C174" s="83" t="str">
        <f>HOME!A578</f>
        <v xml:space="preserve">MAIN LINE  </v>
      </c>
      <c r="D174" s="83" t="str">
        <f>HOME!B578</f>
        <v>6011 2424</v>
      </c>
      <c r="E174" s="83">
        <f>HOME!C578</f>
        <v>0</v>
      </c>
      <c r="F174" s="83"/>
      <c r="G174" s="83"/>
      <c r="H174" s="83"/>
      <c r="I174" s="83"/>
      <c r="J174" s="83"/>
      <c r="K174" s="83"/>
      <c r="L174" s="83"/>
      <c r="M174" s="83"/>
      <c r="N174" s="83"/>
    </row>
  </sheetData>
  <sheetProtection formatCells="0"/>
  <phoneticPr fontId="32" type="noConversion"/>
  <hyperlinks>
    <hyperlink ref="I160" display="custsvc@msca.com.sg" xr:uid="{04FEBB01-3A6D-4540-887F-0BAC97E20232}"/>
    <hyperlink ref="N160" display="sinexp@msca.com.sg" xr:uid="{EC9C7513-7E1D-43C1-93EC-79393279A976}"/>
    <hyperlink ref="E160" display="mktg-dept@msca.com.sg" xr:uid="{B0C46668-D182-400C-9FA9-A11383C8B355}"/>
  </hyperlinks>
  <pageMargins left="0.7" right="0.7" top="0.75" bottom="0.75" header="0.3" footer="0.3"/>
  <pageSetup paperSize="9" scale="63" orientation="landscape" r:id="rId1"/>
  <headerFooter>
    <oddFooter>&amp;L_x000D_&amp;1#&amp;"Calibri"&amp;10&amp;K000000 Sensitivity: Internal</oddFooter>
  </headerFooter>
  <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tabColor rgb="FFFFFF00"/>
    <pageSetUpPr fitToPage="1"/>
  </sheetPr>
  <dimension ref="A1:O134"/>
  <sheetViews>
    <sheetView zoomScaleNormal="100" zoomScaleSheetLayoutView="85" workbookViewId="0">
      <selection activeCell="M62" sqref="M62"/>
    </sheetView>
  </sheetViews>
  <sheetFormatPr defaultColWidth="9.42578125" defaultRowHeight="12.75" customHeight="1"/>
  <cols>
    <col min="1" max="1" width="14.140625" style="1462" customWidth="1"/>
    <col min="2" max="2" width="7.42578125" style="1462" customWidth="1"/>
    <col min="3" max="3" width="28.5703125" style="62" customWidth="1"/>
    <col min="4" max="4" width="16" style="62" customWidth="1"/>
    <col min="5" max="5" width="15" style="62" customWidth="1"/>
    <col min="6" max="6" width="15" style="62" hidden="1" customWidth="1"/>
    <col min="7" max="7" width="19.7109375" style="62" bestFit="1" customWidth="1"/>
    <col min="8" max="10" width="15" style="62" customWidth="1"/>
    <col min="11" max="11" width="4.7109375" style="62" customWidth="1"/>
    <col min="12" max="12" width="13" style="62" customWidth="1"/>
    <col min="13" max="13" width="14.42578125" style="62" customWidth="1"/>
    <col min="14" max="14" width="12.140625" style="5" customWidth="1"/>
    <col min="15" max="15" width="12.7109375" style="5" customWidth="1"/>
    <col min="16" max="16384" width="9.42578125" style="5"/>
  </cols>
  <sheetData>
    <row r="1" spans="1:14" ht="6" customHeight="1">
      <c r="A1" s="2262"/>
      <c r="B1" s="2262"/>
    </row>
    <row r="2" spans="1:14" s="37" customFormat="1" ht="18">
      <c r="A2" s="1462" t="s">
        <v>6972</v>
      </c>
      <c r="B2" s="1462"/>
      <c r="C2" s="45" t="s">
        <v>1982</v>
      </c>
    </row>
    <row r="3" spans="1:14" customFormat="1">
      <c r="A3" s="1462"/>
      <c r="B3" s="1462"/>
      <c r="C3" s="9"/>
      <c r="D3" s="9"/>
      <c r="E3" s="9"/>
      <c r="F3" s="9"/>
      <c r="G3" s="9"/>
      <c r="H3" s="9"/>
      <c r="I3" s="9"/>
      <c r="J3" s="9"/>
      <c r="K3" s="9"/>
    </row>
    <row r="4" spans="1:14" customFormat="1" ht="15">
      <c r="A4" s="1463"/>
      <c r="B4" s="1463"/>
      <c r="C4" s="130"/>
      <c r="D4" s="130"/>
      <c r="E4" s="879"/>
      <c r="F4" s="879"/>
      <c r="G4" s="130"/>
      <c r="H4" s="130"/>
      <c r="I4" s="130"/>
      <c r="J4" s="130"/>
      <c r="K4" s="130"/>
    </row>
    <row r="5" spans="1:14" s="14" customFormat="1" ht="19.5">
      <c r="A5" s="1462"/>
      <c r="B5" s="1462"/>
      <c r="C5" s="954"/>
      <c r="D5" s="955"/>
      <c r="E5" s="879" t="s">
        <v>6973</v>
      </c>
      <c r="F5" s="956"/>
      <c r="G5" s="956"/>
      <c r="H5" s="956"/>
      <c r="I5" s="194"/>
      <c r="J5" s="62"/>
      <c r="K5" s="62"/>
      <c r="L5" s="62"/>
      <c r="M5" s="62"/>
      <c r="N5" s="5"/>
    </row>
    <row r="6" spans="1:14" s="14" customFormat="1" ht="19.5">
      <c r="A6" s="1462"/>
      <c r="B6" s="1462"/>
      <c r="C6" s="1580" t="s">
        <v>3120</v>
      </c>
      <c r="D6" s="955"/>
      <c r="E6" s="879"/>
      <c r="F6" s="956"/>
      <c r="G6" s="956"/>
      <c r="H6" s="956"/>
      <c r="I6" s="194"/>
      <c r="J6" s="62"/>
      <c r="K6" s="62"/>
      <c r="L6" s="62"/>
      <c r="M6" s="62"/>
      <c r="N6" s="5"/>
    </row>
    <row r="7" spans="1:14" s="14" customFormat="1" ht="20.25" hidden="1" customHeight="1">
      <c r="A7" s="1464"/>
      <c r="B7" s="1464"/>
      <c r="C7" s="933" t="s">
        <v>5591</v>
      </c>
      <c r="D7" s="1056"/>
      <c r="E7" s="1033" t="s">
        <v>1985</v>
      </c>
      <c r="F7" s="1033" t="s">
        <v>287</v>
      </c>
      <c r="G7" s="1033" t="s">
        <v>689</v>
      </c>
      <c r="H7" s="1970" t="s">
        <v>1237</v>
      </c>
      <c r="I7" s="1033" t="s">
        <v>7</v>
      </c>
      <c r="J7" s="1364"/>
      <c r="K7" s="1364"/>
      <c r="L7" s="1344"/>
      <c r="M7" s="194"/>
      <c r="N7" s="62"/>
    </row>
    <row r="8" spans="1:14" s="14" customFormat="1" ht="24" hidden="1" customHeight="1">
      <c r="A8" s="1464"/>
      <c r="B8" s="1464"/>
      <c r="C8" s="1059" t="s">
        <v>6718</v>
      </c>
      <c r="D8" s="1060" t="s">
        <v>3807</v>
      </c>
      <c r="E8" s="1057" t="s">
        <v>1649</v>
      </c>
      <c r="F8" s="1971" t="s">
        <v>5330</v>
      </c>
      <c r="G8" s="1058" t="s">
        <v>3127</v>
      </c>
      <c r="H8" s="1971" t="s">
        <v>3129</v>
      </c>
      <c r="I8" s="2186" t="s">
        <v>5544</v>
      </c>
      <c r="J8" s="2091" t="s">
        <v>2000</v>
      </c>
      <c r="K8" s="2091"/>
      <c r="L8" s="2092" t="s">
        <v>5970</v>
      </c>
      <c r="M8" s="1741"/>
      <c r="N8" s="62"/>
    </row>
    <row r="9" spans="1:14" s="14" customFormat="1" ht="16.5" hidden="1" customHeight="1">
      <c r="A9" s="1462" t="s">
        <v>6974</v>
      </c>
      <c r="B9" s="1462"/>
      <c r="C9" s="1939" t="s">
        <v>2915</v>
      </c>
      <c r="D9" s="1926" t="s">
        <v>6975</v>
      </c>
      <c r="E9" s="1951">
        <v>44846</v>
      </c>
      <c r="F9" s="1951"/>
      <c r="G9" s="1927">
        <f>E9+23</f>
        <v>44869</v>
      </c>
      <c r="H9" s="1972">
        <f t="shared" ref="H9" si="0">E9+27</f>
        <v>44873</v>
      </c>
      <c r="I9" s="1944">
        <f t="shared" ref="I9:I24" si="1">E9+33</f>
        <v>44879</v>
      </c>
      <c r="J9" s="2089">
        <v>44836</v>
      </c>
      <c r="K9" s="2089"/>
      <c r="L9" s="2090">
        <f>J9+2</f>
        <v>44838</v>
      </c>
      <c r="M9" s="1741"/>
      <c r="N9" s="187"/>
    </row>
    <row r="10" spans="1:14" s="14" customFormat="1" ht="16.5" hidden="1" customHeight="1">
      <c r="A10" s="1462" t="s">
        <v>6976</v>
      </c>
      <c r="B10" s="1462"/>
      <c r="C10" s="1959" t="s">
        <v>2151</v>
      </c>
      <c r="D10" s="1926" t="s">
        <v>6977</v>
      </c>
      <c r="E10" s="1944">
        <v>44843</v>
      </c>
      <c r="F10" s="1944"/>
      <c r="G10" s="1944"/>
      <c r="H10" s="1974"/>
      <c r="I10" s="1944">
        <f t="shared" si="1"/>
        <v>44876</v>
      </c>
      <c r="J10" s="2089">
        <v>44843</v>
      </c>
      <c r="K10" s="2089"/>
      <c r="L10" s="2090">
        <f t="shared" ref="L10" si="2">J10+2</f>
        <v>44845</v>
      </c>
      <c r="M10" s="1741"/>
      <c r="N10" s="187"/>
    </row>
    <row r="11" spans="1:14" s="14" customFormat="1" ht="16.5" hidden="1" customHeight="1">
      <c r="A11" s="1462" t="s">
        <v>6978</v>
      </c>
      <c r="B11" s="1462"/>
      <c r="C11" s="1939" t="s">
        <v>2675</v>
      </c>
      <c r="D11" s="1926" t="s">
        <v>6979</v>
      </c>
      <c r="E11" s="1951">
        <v>44858</v>
      </c>
      <c r="F11" s="1951"/>
      <c r="G11" s="1927">
        <f t="shared" ref="G11:G19" si="3">E11+23</f>
        <v>44881</v>
      </c>
      <c r="H11" s="1972">
        <f t="shared" ref="H11:H21" si="4">E11+27</f>
        <v>44885</v>
      </c>
      <c r="I11" s="1944">
        <f t="shared" si="1"/>
        <v>44891</v>
      </c>
      <c r="J11" s="2089">
        <v>44850</v>
      </c>
      <c r="K11" s="2089"/>
      <c r="L11" s="2090">
        <f t="shared" ref="L11:L21" si="5">J11+2</f>
        <v>44852</v>
      </c>
      <c r="M11" s="1741"/>
      <c r="N11" s="187"/>
    </row>
    <row r="12" spans="1:14" s="14" customFormat="1" ht="16.5" hidden="1" customHeight="1">
      <c r="A12" s="1462" t="s">
        <v>6980</v>
      </c>
      <c r="B12" s="1462"/>
      <c r="C12" s="1925" t="s">
        <v>2950</v>
      </c>
      <c r="D12" s="1926" t="s">
        <v>6981</v>
      </c>
      <c r="E12" s="1951">
        <v>44864</v>
      </c>
      <c r="F12" s="1951"/>
      <c r="G12" s="1927">
        <f t="shared" si="3"/>
        <v>44887</v>
      </c>
      <c r="H12" s="1972">
        <f t="shared" si="4"/>
        <v>44891</v>
      </c>
      <c r="I12" s="1944">
        <f t="shared" si="1"/>
        <v>44897</v>
      </c>
      <c r="J12" s="2089">
        <v>44857</v>
      </c>
      <c r="K12" s="2089"/>
      <c r="L12" s="2090">
        <f t="shared" si="5"/>
        <v>44859</v>
      </c>
      <c r="M12" s="1741"/>
      <c r="N12" s="187"/>
    </row>
    <row r="13" spans="1:14" s="14" customFormat="1" ht="16.5" hidden="1" customHeight="1">
      <c r="A13" s="1462" t="s">
        <v>6982</v>
      </c>
      <c r="B13" s="1462"/>
      <c r="C13" s="1925" t="s">
        <v>3205</v>
      </c>
      <c r="D13" s="1926" t="s">
        <v>6983</v>
      </c>
      <c r="E13" s="1951">
        <v>44866</v>
      </c>
      <c r="F13" s="1951"/>
      <c r="G13" s="1927">
        <f t="shared" si="3"/>
        <v>44889</v>
      </c>
      <c r="H13" s="1972">
        <f t="shared" si="4"/>
        <v>44893</v>
      </c>
      <c r="I13" s="1927">
        <f t="shared" si="1"/>
        <v>44899</v>
      </c>
      <c r="J13" s="2089">
        <v>44864</v>
      </c>
      <c r="K13" s="2089"/>
      <c r="L13" s="2090">
        <f t="shared" si="5"/>
        <v>44866</v>
      </c>
      <c r="M13" s="1741" t="s">
        <v>6984</v>
      </c>
      <c r="N13" s="187"/>
    </row>
    <row r="14" spans="1:14" s="14" customFormat="1" ht="16.5" hidden="1" customHeight="1">
      <c r="A14" s="1462" t="s">
        <v>6985</v>
      </c>
      <c r="B14" s="1462"/>
      <c r="C14" s="1935" t="s">
        <v>3237</v>
      </c>
      <c r="D14" s="1937" t="s">
        <v>6986</v>
      </c>
      <c r="E14" s="1950">
        <v>44878</v>
      </c>
      <c r="F14" s="1950"/>
      <c r="G14" s="1256">
        <f t="shared" si="3"/>
        <v>44901</v>
      </c>
      <c r="H14" s="1973">
        <f t="shared" si="4"/>
        <v>44905</v>
      </c>
      <c r="I14" s="1256">
        <f t="shared" si="1"/>
        <v>44911</v>
      </c>
      <c r="J14" s="2089">
        <v>44871</v>
      </c>
      <c r="K14" s="2089"/>
      <c r="L14" s="2090">
        <f t="shared" si="5"/>
        <v>44873</v>
      </c>
      <c r="M14" s="1741"/>
      <c r="N14" s="187"/>
    </row>
    <row r="15" spans="1:14" s="14" customFormat="1" ht="16.5" hidden="1" customHeight="1">
      <c r="A15" s="1462" t="s">
        <v>6987</v>
      </c>
      <c r="B15" s="1462"/>
      <c r="C15" s="1935" t="s">
        <v>6988</v>
      </c>
      <c r="D15" s="1937" t="s">
        <v>6989</v>
      </c>
      <c r="E15" s="1950">
        <v>44880</v>
      </c>
      <c r="F15" s="1950"/>
      <c r="G15" s="1256">
        <f t="shared" si="3"/>
        <v>44903</v>
      </c>
      <c r="H15" s="1973">
        <f t="shared" si="4"/>
        <v>44907</v>
      </c>
      <c r="I15" s="1256">
        <f t="shared" si="1"/>
        <v>44913</v>
      </c>
      <c r="J15" s="2089">
        <v>44878</v>
      </c>
      <c r="K15" s="2089"/>
      <c r="L15" s="2090">
        <f t="shared" si="5"/>
        <v>44880</v>
      </c>
      <c r="M15" s="1741"/>
      <c r="N15" s="187"/>
    </row>
    <row r="16" spans="1:14" s="14" customFormat="1" ht="16.5" hidden="1" customHeight="1">
      <c r="A16" s="1462" t="s">
        <v>6990</v>
      </c>
      <c r="B16" s="1462"/>
      <c r="C16" s="2028" t="s">
        <v>5140</v>
      </c>
      <c r="D16" s="2029" t="s">
        <v>6991</v>
      </c>
      <c r="E16" s="2030">
        <v>44888</v>
      </c>
      <c r="F16" s="2030"/>
      <c r="G16" s="2031">
        <f t="shared" si="3"/>
        <v>44911</v>
      </c>
      <c r="H16" s="2032">
        <f t="shared" si="4"/>
        <v>44915</v>
      </c>
      <c r="I16" s="2031">
        <f t="shared" si="1"/>
        <v>44921</v>
      </c>
      <c r="J16" s="2089">
        <v>44885</v>
      </c>
      <c r="K16" s="2089"/>
      <c r="L16" s="2090">
        <f t="shared" si="5"/>
        <v>44887</v>
      </c>
      <c r="M16" s="1741"/>
      <c r="N16" s="187"/>
    </row>
    <row r="17" spans="1:15" s="14" customFormat="1" ht="16.5" hidden="1" customHeight="1">
      <c r="A17" s="1462" t="s">
        <v>6992</v>
      </c>
      <c r="B17" s="1462"/>
      <c r="C17" s="2027" t="s">
        <v>4374</v>
      </c>
      <c r="D17" s="2029" t="s">
        <v>6993</v>
      </c>
      <c r="E17" s="2030">
        <v>44895</v>
      </c>
      <c r="F17" s="2030"/>
      <c r="G17" s="2031">
        <f t="shared" si="3"/>
        <v>44918</v>
      </c>
      <c r="H17" s="2032">
        <f t="shared" si="4"/>
        <v>44922</v>
      </c>
      <c r="I17" s="2031">
        <f t="shared" si="1"/>
        <v>44928</v>
      </c>
      <c r="J17" s="2089">
        <v>44892</v>
      </c>
      <c r="K17" s="2089"/>
      <c r="L17" s="2090">
        <f t="shared" si="5"/>
        <v>44894</v>
      </c>
      <c r="M17" s="1741"/>
      <c r="N17" s="187"/>
      <c r="O17" s="5"/>
    </row>
    <row r="18" spans="1:15" s="14" customFormat="1" ht="16.5" hidden="1" customHeight="1">
      <c r="A18" s="1462" t="s">
        <v>6994</v>
      </c>
      <c r="B18" s="1462"/>
      <c r="C18" s="2033" t="s">
        <v>2892</v>
      </c>
      <c r="D18" s="2034" t="s">
        <v>6995</v>
      </c>
      <c r="E18" s="2035">
        <v>44902</v>
      </c>
      <c r="F18" s="2035"/>
      <c r="G18" s="2035">
        <f t="shared" si="3"/>
        <v>44925</v>
      </c>
      <c r="H18" s="2036">
        <f t="shared" si="4"/>
        <v>44929</v>
      </c>
      <c r="I18" s="2035">
        <f t="shared" si="1"/>
        <v>44935</v>
      </c>
      <c r="J18" s="2089">
        <v>44899</v>
      </c>
      <c r="K18" s="2089"/>
      <c r="L18" s="2090">
        <f t="shared" si="5"/>
        <v>44901</v>
      </c>
      <c r="M18" s="1741" t="s">
        <v>6996</v>
      </c>
      <c r="N18" s="187"/>
      <c r="O18" s="5"/>
    </row>
    <row r="19" spans="1:15" s="14" customFormat="1" ht="16.5" hidden="1" customHeight="1">
      <c r="A19" s="1462" t="s">
        <v>6997</v>
      </c>
      <c r="B19" s="1462"/>
      <c r="C19" s="2033" t="s">
        <v>3142</v>
      </c>
      <c r="D19" s="2034" t="s">
        <v>6998</v>
      </c>
      <c r="E19" s="2046">
        <v>44907</v>
      </c>
      <c r="F19" s="2046"/>
      <c r="G19" s="2035">
        <f t="shared" si="3"/>
        <v>44930</v>
      </c>
      <c r="H19" s="2036">
        <f t="shared" si="4"/>
        <v>44934</v>
      </c>
      <c r="I19" s="2035">
        <f t="shared" si="1"/>
        <v>44940</v>
      </c>
      <c r="J19" s="2089">
        <v>44906</v>
      </c>
      <c r="K19" s="2089"/>
      <c r="L19" s="2090">
        <f t="shared" si="5"/>
        <v>44908</v>
      </c>
      <c r="M19" s="1741"/>
      <c r="N19" s="187"/>
      <c r="O19" s="5"/>
    </row>
    <row r="20" spans="1:15" s="14" customFormat="1" ht="16.5" hidden="1" customHeight="1">
      <c r="A20" s="1462" t="s">
        <v>6999</v>
      </c>
      <c r="B20" s="1462"/>
      <c r="C20" s="2064" t="s">
        <v>3821</v>
      </c>
      <c r="D20" s="2065" t="s">
        <v>7000</v>
      </c>
      <c r="E20" s="2066">
        <v>44918</v>
      </c>
      <c r="F20" s="2066"/>
      <c r="G20" s="2067">
        <f t="shared" ref="G20:G24" si="6">E20+23</f>
        <v>44941</v>
      </c>
      <c r="H20" s="2068">
        <f t="shared" si="4"/>
        <v>44945</v>
      </c>
      <c r="I20" s="2067">
        <f t="shared" si="1"/>
        <v>44951</v>
      </c>
      <c r="J20" s="2089">
        <v>44913</v>
      </c>
      <c r="K20" s="2089"/>
      <c r="L20" s="2090">
        <f t="shared" si="5"/>
        <v>44915</v>
      </c>
      <c r="M20" s="1741" t="s">
        <v>6996</v>
      </c>
      <c r="N20" s="2078" t="s">
        <v>6776</v>
      </c>
      <c r="O20" s="5"/>
    </row>
    <row r="21" spans="1:15" s="14" customFormat="1" ht="16.5" hidden="1" customHeight="1">
      <c r="A21" s="1462" t="s">
        <v>7001</v>
      </c>
      <c r="B21" s="1462"/>
      <c r="C21" s="2064" t="s">
        <v>2463</v>
      </c>
      <c r="D21" s="2065" t="s">
        <v>7002</v>
      </c>
      <c r="E21" s="2066">
        <v>44924</v>
      </c>
      <c r="F21" s="2066"/>
      <c r="G21" s="2067">
        <f t="shared" si="6"/>
        <v>44947</v>
      </c>
      <c r="H21" s="2068">
        <f t="shared" si="4"/>
        <v>44951</v>
      </c>
      <c r="I21" s="2067">
        <f t="shared" si="1"/>
        <v>44957</v>
      </c>
      <c r="J21" s="2089">
        <v>44920</v>
      </c>
      <c r="K21" s="2089"/>
      <c r="L21" s="2090">
        <f t="shared" si="5"/>
        <v>44922</v>
      </c>
      <c r="M21" s="1741" t="s">
        <v>6996</v>
      </c>
      <c r="N21" s="943" t="s">
        <v>6776</v>
      </c>
      <c r="O21" s="5"/>
    </row>
    <row r="22" spans="1:15" s="14" customFormat="1" ht="16.5" hidden="1" customHeight="1">
      <c r="A22" s="1462" t="s">
        <v>2915</v>
      </c>
      <c r="B22" s="1462"/>
      <c r="C22" s="2069" t="s">
        <v>2709</v>
      </c>
      <c r="D22" s="2070" t="s">
        <v>7003</v>
      </c>
      <c r="E22" s="2081">
        <v>44564</v>
      </c>
      <c r="F22" s="2081"/>
      <c r="G22" s="2071">
        <f t="shared" si="6"/>
        <v>44587</v>
      </c>
      <c r="H22" s="2071">
        <f t="shared" ref="H22:H24" si="7">E22+27</f>
        <v>44591</v>
      </c>
      <c r="I22" s="2071">
        <f t="shared" si="1"/>
        <v>44597</v>
      </c>
      <c r="J22" s="2089">
        <v>44927</v>
      </c>
      <c r="K22" s="2089"/>
      <c r="L22" s="2090">
        <f t="shared" ref="L22:L24" si="8">J22+2</f>
        <v>44929</v>
      </c>
      <c r="M22" s="1741" t="s">
        <v>6996</v>
      </c>
      <c r="N22" s="943" t="s">
        <v>6776</v>
      </c>
      <c r="O22" s="5"/>
    </row>
    <row r="23" spans="1:15" s="14" customFormat="1" ht="16.5" hidden="1" customHeight="1">
      <c r="A23" s="1462" t="s">
        <v>7004</v>
      </c>
      <c r="B23" s="1462"/>
      <c r="C23" s="2069" t="s">
        <v>2471</v>
      </c>
      <c r="D23" s="2070" t="s">
        <v>7005</v>
      </c>
      <c r="E23" s="2081">
        <v>44572</v>
      </c>
      <c r="F23" s="2119">
        <f>E23+6</f>
        <v>44578</v>
      </c>
      <c r="G23" s="2071">
        <f t="shared" si="6"/>
        <v>44595</v>
      </c>
      <c r="H23" s="2071">
        <f t="shared" si="7"/>
        <v>44599</v>
      </c>
      <c r="I23" s="2071">
        <f t="shared" si="1"/>
        <v>44605</v>
      </c>
      <c r="J23" s="2089">
        <v>44934</v>
      </c>
      <c r="K23" s="2089"/>
      <c r="L23" s="2090">
        <f t="shared" si="8"/>
        <v>44936</v>
      </c>
      <c r="M23" s="1741" t="s">
        <v>6996</v>
      </c>
      <c r="N23" s="943"/>
      <c r="O23" s="5"/>
    </row>
    <row r="24" spans="1:15" s="14" customFormat="1" ht="16.5" hidden="1" customHeight="1">
      <c r="A24" s="1462" t="s">
        <v>7006</v>
      </c>
      <c r="B24" s="1462"/>
      <c r="C24" s="2069" t="s">
        <v>4216</v>
      </c>
      <c r="D24" s="2070" t="s">
        <v>7007</v>
      </c>
      <c r="E24" s="2081">
        <v>44583</v>
      </c>
      <c r="F24" s="2071">
        <f>E24+6</f>
        <v>44589</v>
      </c>
      <c r="G24" s="2071">
        <f t="shared" si="6"/>
        <v>44606</v>
      </c>
      <c r="H24" s="2071">
        <f t="shared" si="7"/>
        <v>44610</v>
      </c>
      <c r="I24" s="2071">
        <f t="shared" si="1"/>
        <v>44616</v>
      </c>
      <c r="J24" s="2089">
        <v>44941</v>
      </c>
      <c r="K24" s="2089"/>
      <c r="L24" s="2090">
        <f t="shared" si="8"/>
        <v>44943</v>
      </c>
      <c r="M24" s="1741" t="s">
        <v>6996</v>
      </c>
      <c r="N24" s="2194" t="s">
        <v>6766</v>
      </c>
      <c r="O24" s="5"/>
    </row>
    <row r="25" spans="1:15" s="14" customFormat="1" ht="16.5" hidden="1" customHeight="1">
      <c r="A25" s="1462"/>
      <c r="B25" s="1462"/>
      <c r="D25" s="1181"/>
      <c r="E25" s="1182"/>
      <c r="F25" s="1182"/>
      <c r="G25" s="1182"/>
      <c r="H25" s="1182"/>
      <c r="I25" s="1182"/>
      <c r="J25" s="1182"/>
      <c r="K25" s="1182"/>
      <c r="L25" s="1351"/>
      <c r="M25" s="2090"/>
      <c r="N25" s="1741"/>
      <c r="O25" s="5"/>
    </row>
    <row r="26" spans="1:15" s="14" customFormat="1" ht="22.9" hidden="1" customHeight="1">
      <c r="A26" s="1462"/>
      <c r="B26" s="1462"/>
      <c r="C26" s="933" t="s">
        <v>5591</v>
      </c>
      <c r="D26" s="1056"/>
      <c r="E26" s="1033" t="s">
        <v>1985</v>
      </c>
      <c r="F26" s="1033" t="s">
        <v>287</v>
      </c>
      <c r="G26" s="1033" t="s">
        <v>1703</v>
      </c>
      <c r="H26" s="1033" t="s">
        <v>1237</v>
      </c>
      <c r="I26" s="1033" t="s">
        <v>689</v>
      </c>
      <c r="J26" s="1033" t="s">
        <v>7</v>
      </c>
      <c r="K26" s="2958"/>
      <c r="L26" s="2089"/>
      <c r="M26" s="2090"/>
      <c r="N26" s="1741"/>
      <c r="O26" s="5"/>
    </row>
    <row r="27" spans="1:15" s="14" customFormat="1" ht="23.45" hidden="1" customHeight="1">
      <c r="A27" s="1462"/>
      <c r="B27" s="1462"/>
      <c r="C27" s="2922" t="s">
        <v>6718</v>
      </c>
      <c r="D27" s="2923" t="s">
        <v>3807</v>
      </c>
      <c r="E27" s="2924" t="s">
        <v>1649</v>
      </c>
      <c r="F27" s="2925" t="s">
        <v>5330</v>
      </c>
      <c r="G27" s="2925" t="s">
        <v>3126</v>
      </c>
      <c r="H27" s="2925" t="s">
        <v>4122</v>
      </c>
      <c r="I27" s="2925" t="s">
        <v>3604</v>
      </c>
      <c r="J27" s="2925" t="s">
        <v>3559</v>
      </c>
      <c r="K27" s="2959"/>
      <c r="L27" s="2864" t="s">
        <v>2000</v>
      </c>
      <c r="M27" s="2865" t="s">
        <v>5970</v>
      </c>
      <c r="N27" s="1741"/>
      <c r="O27" s="5"/>
    </row>
    <row r="28" spans="1:15" s="14" customFormat="1" ht="16.5" hidden="1" customHeight="1">
      <c r="A28" s="1462" t="s">
        <v>7008</v>
      </c>
      <c r="B28" s="1462"/>
      <c r="C28" s="2120" t="s">
        <v>4151</v>
      </c>
      <c r="D28" s="2070" t="s">
        <v>7009</v>
      </c>
      <c r="E28" s="2081">
        <v>44595</v>
      </c>
      <c r="F28" s="2204">
        <f>E28+6</f>
        <v>44601</v>
      </c>
      <c r="G28" s="2071">
        <f>E28+22</f>
        <v>44617</v>
      </c>
      <c r="H28" s="2204">
        <f t="shared" ref="H28" si="9">E28+28</f>
        <v>44623</v>
      </c>
      <c r="I28" s="2204">
        <f t="shared" ref="I28" si="10">E28+30</f>
        <v>44625</v>
      </c>
      <c r="J28" s="2204">
        <f>E28+36</f>
        <v>44631</v>
      </c>
      <c r="K28" s="2960"/>
      <c r="L28" s="449">
        <v>44948</v>
      </c>
      <c r="M28" s="449">
        <f>L28+2</f>
        <v>44950</v>
      </c>
      <c r="N28" s="1741" t="s">
        <v>6996</v>
      </c>
      <c r="O28" s="115" t="s">
        <v>6776</v>
      </c>
    </row>
    <row r="29" spans="1:15" s="14" customFormat="1" ht="16.5" hidden="1" customHeight="1">
      <c r="A29" s="1462" t="s">
        <v>7010</v>
      </c>
      <c r="B29" s="1462"/>
      <c r="C29" s="2185" t="s">
        <v>5119</v>
      </c>
      <c r="D29" s="2070" t="s">
        <v>7011</v>
      </c>
      <c r="E29" s="2081">
        <v>44962</v>
      </c>
      <c r="F29" s="2204">
        <f>E29+6</f>
        <v>44968</v>
      </c>
      <c r="G29" s="2071">
        <f>E29+22</f>
        <v>44984</v>
      </c>
      <c r="H29" s="2204">
        <f t="shared" ref="H29" si="11">E29+28</f>
        <v>44990</v>
      </c>
      <c r="I29" s="2204">
        <f t="shared" ref="I29" si="12">E29+30</f>
        <v>44992</v>
      </c>
      <c r="J29" s="2204">
        <f>E29+36</f>
        <v>44998</v>
      </c>
      <c r="K29" s="2960"/>
      <c r="L29" s="449">
        <v>44955</v>
      </c>
      <c r="M29" s="449">
        <f>L29+2</f>
        <v>44957</v>
      </c>
      <c r="N29" s="1741" t="s">
        <v>6996</v>
      </c>
      <c r="O29" s="115" t="s">
        <v>6776</v>
      </c>
    </row>
    <row r="30" spans="1:15" s="14" customFormat="1" ht="16.5" hidden="1" customHeight="1">
      <c r="A30" s="1462"/>
      <c r="B30" s="1462"/>
      <c r="C30" s="2093" t="s">
        <v>2151</v>
      </c>
      <c r="D30" s="2926" t="s">
        <v>7012</v>
      </c>
      <c r="E30" s="2094"/>
      <c r="F30" s="2094"/>
      <c r="G30" s="2207"/>
      <c r="H30" s="2094"/>
      <c r="I30" s="2094"/>
      <c r="J30" s="2094"/>
      <c r="K30" s="2961"/>
      <c r="L30" s="2866"/>
      <c r="M30" s="2866"/>
      <c r="N30" s="2118"/>
      <c r="O30" s="5"/>
    </row>
    <row r="31" spans="1:15" s="14" customFormat="1" ht="16.5" hidden="1" customHeight="1">
      <c r="A31" s="1462"/>
      <c r="B31" s="1462"/>
      <c r="C31" s="1929" t="s">
        <v>3148</v>
      </c>
      <c r="D31" s="2927" t="s">
        <v>7013</v>
      </c>
      <c r="E31" s="2213">
        <v>44607</v>
      </c>
      <c r="F31" s="2095">
        <f>E31+6</f>
        <v>44613</v>
      </c>
      <c r="G31" s="2067">
        <f t="shared" ref="G31:G38" si="13">E31+22</f>
        <v>44629</v>
      </c>
      <c r="H31" s="2095">
        <f>E31+28</f>
        <v>44635</v>
      </c>
      <c r="I31" s="2095">
        <f>E31+30</f>
        <v>44637</v>
      </c>
      <c r="J31" s="2095">
        <f t="shared" ref="J31:J41" si="14">E31+36</f>
        <v>44643</v>
      </c>
      <c r="K31" s="2962"/>
      <c r="L31" s="449">
        <v>44604</v>
      </c>
      <c r="M31" s="449">
        <f t="shared" ref="M31:M41" si="15">L31+2</f>
        <v>44606</v>
      </c>
      <c r="N31" s="1741" t="s">
        <v>6996</v>
      </c>
      <c r="O31" s="115" t="s">
        <v>6776</v>
      </c>
    </row>
    <row r="32" spans="1:15" s="14" customFormat="1" ht="16.5" hidden="1" customHeight="1">
      <c r="A32" s="1462" t="s">
        <v>7014</v>
      </c>
      <c r="B32" s="1462"/>
      <c r="C32" s="2206" t="s">
        <v>2151</v>
      </c>
      <c r="D32" s="1926" t="s">
        <v>7015</v>
      </c>
      <c r="E32" s="1944">
        <v>44611</v>
      </c>
      <c r="F32" s="2094">
        <f>E32+6</f>
        <v>44617</v>
      </c>
      <c r="G32" s="2207">
        <f t="shared" si="13"/>
        <v>44633</v>
      </c>
      <c r="H32" s="2094">
        <f t="shared" ref="H32:H41" si="16">E32+28</f>
        <v>44639</v>
      </c>
      <c r="I32" s="2094">
        <f t="shared" ref="I32:I41" si="17">E32+30</f>
        <v>44641</v>
      </c>
      <c r="J32" s="2094">
        <f t="shared" si="14"/>
        <v>44647</v>
      </c>
      <c r="K32" s="2961"/>
      <c r="L32" s="2866">
        <v>44611</v>
      </c>
      <c r="M32" s="2866">
        <f t="shared" si="15"/>
        <v>44613</v>
      </c>
      <c r="N32" s="2217" t="s">
        <v>6996</v>
      </c>
      <c r="O32" s="5"/>
    </row>
    <row r="33" spans="1:15" s="14" customFormat="1" ht="16.5" hidden="1" customHeight="1">
      <c r="A33" s="1462" t="s">
        <v>2747</v>
      </c>
      <c r="B33" s="1462"/>
      <c r="C33" s="2211" t="s">
        <v>3227</v>
      </c>
      <c r="D33" s="1926" t="s">
        <v>7016</v>
      </c>
      <c r="E33" s="1951">
        <v>44987</v>
      </c>
      <c r="F33" s="2095">
        <f>E33+6</f>
        <v>44993</v>
      </c>
      <c r="G33" s="2067">
        <f t="shared" si="13"/>
        <v>45009</v>
      </c>
      <c r="H33" s="2095">
        <f t="shared" si="16"/>
        <v>45015</v>
      </c>
      <c r="I33" s="2095">
        <f t="shared" si="17"/>
        <v>45017</v>
      </c>
      <c r="J33" s="2095">
        <f t="shared" si="14"/>
        <v>45023</v>
      </c>
      <c r="K33" s="2962"/>
      <c r="L33" s="449">
        <v>44618</v>
      </c>
      <c r="M33" s="449">
        <f t="shared" si="15"/>
        <v>44620</v>
      </c>
      <c r="N33" s="1741" t="s">
        <v>6996</v>
      </c>
      <c r="O33" s="1741" t="s">
        <v>6776</v>
      </c>
    </row>
    <row r="34" spans="1:15" s="14" customFormat="1" ht="16.5" hidden="1" customHeight="1">
      <c r="A34" s="1462"/>
      <c r="B34" s="1462"/>
      <c r="C34" s="2120" t="s">
        <v>2435</v>
      </c>
      <c r="D34" s="1937" t="s">
        <v>7017</v>
      </c>
      <c r="E34" s="1950">
        <v>44627</v>
      </c>
      <c r="F34" s="2204">
        <f>E34+6</f>
        <v>44633</v>
      </c>
      <c r="G34" s="2071">
        <f t="shared" si="13"/>
        <v>44649</v>
      </c>
      <c r="H34" s="2204">
        <f t="shared" si="16"/>
        <v>44655</v>
      </c>
      <c r="I34" s="2204">
        <f t="shared" si="17"/>
        <v>44657</v>
      </c>
      <c r="J34" s="2204">
        <f t="shared" si="14"/>
        <v>44663</v>
      </c>
      <c r="K34" s="2960"/>
      <c r="L34" s="449">
        <v>44625</v>
      </c>
      <c r="M34" s="449">
        <f t="shared" si="15"/>
        <v>44627</v>
      </c>
      <c r="N34" s="1741" t="s">
        <v>6996</v>
      </c>
      <c r="O34" s="5"/>
    </row>
    <row r="35" spans="1:15" s="14" customFormat="1" ht="16.5" hidden="1" customHeight="1">
      <c r="A35" s="1462"/>
      <c r="B35" s="1462"/>
      <c r="C35" s="2120" t="s">
        <v>3142</v>
      </c>
      <c r="D35" s="1937" t="s">
        <v>7018</v>
      </c>
      <c r="E35" s="1950">
        <v>44638</v>
      </c>
      <c r="F35" s="2237" t="s">
        <v>2159</v>
      </c>
      <c r="G35" s="2207">
        <f t="shared" si="13"/>
        <v>44660</v>
      </c>
      <c r="H35" s="2204">
        <f t="shared" si="16"/>
        <v>44666</v>
      </c>
      <c r="I35" s="2204">
        <f t="shared" si="17"/>
        <v>44668</v>
      </c>
      <c r="J35" s="2204">
        <f t="shared" si="14"/>
        <v>44674</v>
      </c>
      <c r="K35" s="2960"/>
      <c r="L35" s="449">
        <v>44632</v>
      </c>
      <c r="M35" s="449">
        <f t="shared" si="15"/>
        <v>44634</v>
      </c>
      <c r="N35" s="1741" t="s">
        <v>6996</v>
      </c>
      <c r="O35" s="5" t="s">
        <v>6766</v>
      </c>
    </row>
    <row r="36" spans="1:15" s="14" customFormat="1" ht="16.5" hidden="1" customHeight="1">
      <c r="A36" s="1462" t="s">
        <v>7019</v>
      </c>
      <c r="B36" s="1462"/>
      <c r="C36" s="2185" t="s">
        <v>7020</v>
      </c>
      <c r="D36" s="1937" t="s">
        <v>7021</v>
      </c>
      <c r="E36" s="1950">
        <v>44647</v>
      </c>
      <c r="F36" s="2204">
        <f>E36+6</f>
        <v>44653</v>
      </c>
      <c r="G36" s="2071">
        <f t="shared" si="13"/>
        <v>44669</v>
      </c>
      <c r="H36" s="2204">
        <f t="shared" si="16"/>
        <v>44675</v>
      </c>
      <c r="I36" s="2204">
        <f t="shared" si="17"/>
        <v>44677</v>
      </c>
      <c r="J36" s="2204">
        <f t="shared" si="14"/>
        <v>44683</v>
      </c>
      <c r="K36" s="2960"/>
      <c r="L36" s="449">
        <v>44639</v>
      </c>
      <c r="M36" s="449">
        <f t="shared" si="15"/>
        <v>44641</v>
      </c>
      <c r="N36" s="1741" t="s">
        <v>6996</v>
      </c>
      <c r="O36" t="s">
        <v>6776</v>
      </c>
    </row>
    <row r="37" spans="1:15" s="14" customFormat="1" ht="16.5" hidden="1" customHeight="1">
      <c r="A37" s="1462"/>
      <c r="B37" s="1462"/>
      <c r="C37" s="2185" t="s">
        <v>2775</v>
      </c>
      <c r="D37" s="1937" t="s">
        <v>7022</v>
      </c>
      <c r="E37" s="1950">
        <v>45018</v>
      </c>
      <c r="F37" s="2204">
        <f>E37+6</f>
        <v>45024</v>
      </c>
      <c r="G37" s="2071">
        <f t="shared" si="13"/>
        <v>45040</v>
      </c>
      <c r="H37" s="2204">
        <f>E37+28</f>
        <v>45046</v>
      </c>
      <c r="I37" s="2204">
        <f>E37+30</f>
        <v>45048</v>
      </c>
      <c r="J37" s="2204">
        <f>E37+36</f>
        <v>45054</v>
      </c>
      <c r="K37" s="2960"/>
      <c r="L37" s="449">
        <v>45011</v>
      </c>
      <c r="M37" s="449">
        <f>L37+2</f>
        <v>45013</v>
      </c>
      <c r="N37" s="1741" t="s">
        <v>6996</v>
      </c>
      <c r="O37" s="231" t="s">
        <v>6766</v>
      </c>
    </row>
    <row r="38" spans="1:15" s="14" customFormat="1" ht="16.5" hidden="1" customHeight="1">
      <c r="A38" s="1462" t="s">
        <v>3202</v>
      </c>
      <c r="B38" s="1462"/>
      <c r="C38" s="2211" t="s">
        <v>2747</v>
      </c>
      <c r="D38" s="1926" t="s">
        <v>7023</v>
      </c>
      <c r="E38" s="1951">
        <v>45027</v>
      </c>
      <c r="F38" s="2095">
        <f>E38+6</f>
        <v>45033</v>
      </c>
      <c r="G38" s="2067">
        <f t="shared" si="13"/>
        <v>45049</v>
      </c>
      <c r="H38" s="2095">
        <f t="shared" si="16"/>
        <v>45055</v>
      </c>
      <c r="I38" s="2095">
        <f t="shared" si="17"/>
        <v>45057</v>
      </c>
      <c r="J38" s="2095">
        <f t="shared" si="14"/>
        <v>45063</v>
      </c>
      <c r="K38" s="2962"/>
      <c r="L38" s="449">
        <v>45018</v>
      </c>
      <c r="M38" s="449">
        <f t="shared" si="15"/>
        <v>45020</v>
      </c>
      <c r="N38" s="1741" t="s">
        <v>6996</v>
      </c>
      <c r="O38" s="231" t="s">
        <v>6766</v>
      </c>
    </row>
    <row r="39" spans="1:15" s="14" customFormat="1" ht="16.5" hidden="1" customHeight="1">
      <c r="A39" s="1462" t="s">
        <v>3237</v>
      </c>
      <c r="B39" s="1462"/>
      <c r="C39" s="2211" t="s">
        <v>3318</v>
      </c>
      <c r="D39" s="1926" t="s">
        <v>7024</v>
      </c>
      <c r="E39" s="2928">
        <v>45032</v>
      </c>
      <c r="F39" s="2095">
        <f>E39+6</f>
        <v>45038</v>
      </c>
      <c r="G39" s="2207"/>
      <c r="H39" s="2095">
        <f t="shared" si="16"/>
        <v>45060</v>
      </c>
      <c r="I39" s="2095">
        <f t="shared" si="17"/>
        <v>45062</v>
      </c>
      <c r="J39" s="2095">
        <f t="shared" si="14"/>
        <v>45068</v>
      </c>
      <c r="K39" s="2962"/>
      <c r="L39" s="449">
        <v>45025</v>
      </c>
      <c r="M39" s="449">
        <f t="shared" si="15"/>
        <v>45027</v>
      </c>
      <c r="N39" s="1741" t="s">
        <v>6766</v>
      </c>
      <c r="O39" s="5"/>
    </row>
    <row r="40" spans="1:15" s="14" customFormat="1" ht="16.5" hidden="1" customHeight="1">
      <c r="A40" s="1462" t="s">
        <v>3237</v>
      </c>
      <c r="B40" s="1462"/>
      <c r="C40" s="2211" t="s">
        <v>3749</v>
      </c>
      <c r="D40" s="1926" t="s">
        <v>7025</v>
      </c>
      <c r="E40" s="1951">
        <v>45040</v>
      </c>
      <c r="F40" s="2095">
        <f>E40+6</f>
        <v>45046</v>
      </c>
      <c r="G40" s="2399" t="s">
        <v>2159</v>
      </c>
      <c r="H40" s="2095">
        <f t="shared" si="16"/>
        <v>45068</v>
      </c>
      <c r="I40" s="2095">
        <f t="shared" si="17"/>
        <v>45070</v>
      </c>
      <c r="J40" s="2095">
        <f t="shared" si="14"/>
        <v>45076</v>
      </c>
      <c r="K40" s="2962"/>
      <c r="L40" s="449">
        <v>45032</v>
      </c>
      <c r="M40" s="449">
        <f t="shared" si="15"/>
        <v>45034</v>
      </c>
      <c r="N40" s="1741" t="s">
        <v>6776</v>
      </c>
      <c r="O40" s="5"/>
    </row>
    <row r="41" spans="1:15" s="14" customFormat="1" ht="16.5" hidden="1" customHeight="1">
      <c r="A41" s="1462"/>
      <c r="B41" s="2406" t="s">
        <v>6782</v>
      </c>
      <c r="C41" s="2263" t="s">
        <v>2590</v>
      </c>
      <c r="D41" s="1926" t="s">
        <v>7026</v>
      </c>
      <c r="E41" s="1951">
        <v>45043</v>
      </c>
      <c r="F41" s="2400" t="s">
        <v>2159</v>
      </c>
      <c r="G41" s="2067">
        <f>E41+22</f>
        <v>45065</v>
      </c>
      <c r="H41" s="2095">
        <f t="shared" si="16"/>
        <v>45071</v>
      </c>
      <c r="I41" s="2095">
        <f t="shared" si="17"/>
        <v>45073</v>
      </c>
      <c r="J41" s="2095">
        <f t="shared" si="14"/>
        <v>45079</v>
      </c>
      <c r="K41" s="2962"/>
      <c r="L41" s="449">
        <v>45039</v>
      </c>
      <c r="M41" s="449">
        <f t="shared" si="15"/>
        <v>45041</v>
      </c>
      <c r="N41" s="1741" t="s">
        <v>6776</v>
      </c>
      <c r="O41" s="5"/>
    </row>
    <row r="42" spans="1:15" s="14" customFormat="1" ht="16.5" hidden="1" customHeight="1">
      <c r="A42" s="1462" t="s">
        <v>7027</v>
      </c>
      <c r="B42" s="2406" t="s">
        <v>6784</v>
      </c>
      <c r="C42" s="2255" t="s">
        <v>3146</v>
      </c>
      <c r="D42" s="1926" t="s">
        <v>7028</v>
      </c>
      <c r="E42" s="1951">
        <v>45053</v>
      </c>
      <c r="F42" s="2400" t="s">
        <v>2159</v>
      </c>
      <c r="G42" s="2399" t="s">
        <v>2159</v>
      </c>
      <c r="H42" s="2095">
        <f t="shared" ref="H42:H50" si="18">E42+28</f>
        <v>45081</v>
      </c>
      <c r="I42" s="2095">
        <f t="shared" ref="I42:I50" si="19">E42+30</f>
        <v>45083</v>
      </c>
      <c r="J42" s="2095">
        <f t="shared" ref="J42:J50" si="20">E42+36</f>
        <v>45089</v>
      </c>
      <c r="K42" s="2962"/>
      <c r="L42" s="449">
        <v>45046</v>
      </c>
      <c r="M42" s="449">
        <f>L42+2</f>
        <v>45048</v>
      </c>
      <c r="N42" s="1741"/>
      <c r="O42" s="5"/>
    </row>
    <row r="43" spans="1:15" s="14" customFormat="1" ht="16.5" hidden="1" customHeight="1">
      <c r="A43" s="1462" t="s">
        <v>4151</v>
      </c>
      <c r="B43" s="2406" t="s">
        <v>6786</v>
      </c>
      <c r="C43" s="2256" t="s">
        <v>5140</v>
      </c>
      <c r="D43" s="1937" t="s">
        <v>7029</v>
      </c>
      <c r="E43" s="1950">
        <v>45057</v>
      </c>
      <c r="F43" s="2204">
        <f>E43+6</f>
        <v>45063</v>
      </c>
      <c r="G43" s="2071">
        <f t="shared" ref="G43:G49" si="21">E43+22</f>
        <v>45079</v>
      </c>
      <c r="H43" s="2204">
        <f t="shared" si="18"/>
        <v>45085</v>
      </c>
      <c r="I43" s="2204">
        <f t="shared" si="19"/>
        <v>45087</v>
      </c>
      <c r="J43" s="2204">
        <f t="shared" si="20"/>
        <v>45093</v>
      </c>
      <c r="K43" s="2960"/>
      <c r="L43" s="449">
        <v>45053</v>
      </c>
      <c r="M43" s="449">
        <f t="shared" ref="M43:M50" si="22">L43+2</f>
        <v>45055</v>
      </c>
      <c r="N43" s="1741"/>
      <c r="O43" s="5"/>
    </row>
    <row r="44" spans="1:15" s="14" customFormat="1" ht="16.5" hidden="1" customHeight="1">
      <c r="A44" s="1462"/>
      <c r="B44" s="2406" t="s">
        <v>6789</v>
      </c>
      <c r="C44" s="2062" t="s">
        <v>3148</v>
      </c>
      <c r="D44" s="1937" t="s">
        <v>7030</v>
      </c>
      <c r="E44" s="1950">
        <v>45067</v>
      </c>
      <c r="F44" s="2400" t="s">
        <v>2159</v>
      </c>
      <c r="G44" s="2071">
        <f t="shared" si="21"/>
        <v>45089</v>
      </c>
      <c r="H44" s="2204">
        <f t="shared" si="18"/>
        <v>45095</v>
      </c>
      <c r="I44" s="2204">
        <f t="shared" si="19"/>
        <v>45097</v>
      </c>
      <c r="J44" s="2204">
        <f t="shared" si="20"/>
        <v>45103</v>
      </c>
      <c r="K44" s="2960"/>
      <c r="L44" s="449">
        <v>45060</v>
      </c>
      <c r="M44" s="449">
        <f t="shared" si="22"/>
        <v>45062</v>
      </c>
      <c r="N44" s="1741" t="s">
        <v>6776</v>
      </c>
      <c r="O44" s="5"/>
    </row>
    <row r="45" spans="1:15" s="14" customFormat="1" ht="16.5" hidden="1" customHeight="1">
      <c r="A45" s="1462" t="s">
        <v>7031</v>
      </c>
      <c r="B45" s="2406" t="s">
        <v>6792</v>
      </c>
      <c r="C45" s="2256" t="s">
        <v>2435</v>
      </c>
      <c r="D45" s="1937" t="s">
        <v>7032</v>
      </c>
      <c r="E45" s="1950">
        <v>45071</v>
      </c>
      <c r="F45" s="2400" t="s">
        <v>2159</v>
      </c>
      <c r="G45" s="2071">
        <f t="shared" si="21"/>
        <v>45093</v>
      </c>
      <c r="H45" s="2204">
        <f t="shared" si="18"/>
        <v>45099</v>
      </c>
      <c r="I45" s="2204">
        <f t="shared" si="19"/>
        <v>45101</v>
      </c>
      <c r="J45" s="2204">
        <f t="shared" si="20"/>
        <v>45107</v>
      </c>
      <c r="K45" s="2960"/>
      <c r="L45" s="449">
        <v>45067</v>
      </c>
      <c r="M45" s="449">
        <f t="shared" si="22"/>
        <v>45069</v>
      </c>
      <c r="N45" s="1741" t="s">
        <v>6776</v>
      </c>
      <c r="O45" s="5"/>
    </row>
    <row r="46" spans="1:15" s="14" customFormat="1" ht="16.5" hidden="1" customHeight="1">
      <c r="A46" s="1462" t="s">
        <v>7033</v>
      </c>
      <c r="B46" s="2406" t="s">
        <v>6794</v>
      </c>
      <c r="C46" s="2256" t="s">
        <v>2936</v>
      </c>
      <c r="D46" s="1937" t="s">
        <v>7034</v>
      </c>
      <c r="E46" s="1950">
        <v>45080</v>
      </c>
      <c r="F46" s="2204">
        <f>E46+6</f>
        <v>45086</v>
      </c>
      <c r="G46" s="2071">
        <f t="shared" si="21"/>
        <v>45102</v>
      </c>
      <c r="H46" s="2204">
        <f t="shared" si="18"/>
        <v>45108</v>
      </c>
      <c r="I46" s="2204">
        <f t="shared" si="19"/>
        <v>45110</v>
      </c>
      <c r="J46" s="2204">
        <f t="shared" si="20"/>
        <v>45116</v>
      </c>
      <c r="K46" s="2960"/>
      <c r="L46" s="449">
        <v>45074</v>
      </c>
      <c r="M46" s="449">
        <f t="shared" si="22"/>
        <v>45076</v>
      </c>
      <c r="N46" s="1741" t="s">
        <v>6776</v>
      </c>
      <c r="O46" s="5"/>
    </row>
    <row r="47" spans="1:15" s="14" customFormat="1" ht="16.5" hidden="1" customHeight="1">
      <c r="A47" s="1462" t="s">
        <v>7035</v>
      </c>
      <c r="B47" s="2406" t="s">
        <v>6796</v>
      </c>
      <c r="C47" s="2255" t="s">
        <v>3327</v>
      </c>
      <c r="D47" s="1926" t="s">
        <v>7036</v>
      </c>
      <c r="E47" s="1951">
        <v>45085</v>
      </c>
      <c r="F47" s="2400" t="s">
        <v>2159</v>
      </c>
      <c r="G47" s="2067">
        <f t="shared" si="21"/>
        <v>45107</v>
      </c>
      <c r="H47" s="2095">
        <f t="shared" si="18"/>
        <v>45113</v>
      </c>
      <c r="I47" s="2095">
        <f t="shared" si="19"/>
        <v>45115</v>
      </c>
      <c r="J47" s="2095">
        <f t="shared" si="20"/>
        <v>45121</v>
      </c>
      <c r="K47" s="2962"/>
      <c r="L47" s="449">
        <v>45081</v>
      </c>
      <c r="M47" s="449">
        <f t="shared" si="22"/>
        <v>45083</v>
      </c>
      <c r="N47" s="1741" t="s">
        <v>6766</v>
      </c>
      <c r="O47" s="5"/>
    </row>
    <row r="48" spans="1:15" s="14" customFormat="1" ht="16.5" hidden="1" customHeight="1">
      <c r="A48" s="1462"/>
      <c r="B48" s="2406" t="s">
        <v>6798</v>
      </c>
      <c r="C48" s="2263" t="s">
        <v>3142</v>
      </c>
      <c r="D48" s="1926" t="s">
        <v>7037</v>
      </c>
      <c r="E48" s="1951">
        <v>45093</v>
      </c>
      <c r="F48" s="2095">
        <f t="shared" ref="F48:F72" si="23">E48+6</f>
        <v>45099</v>
      </c>
      <c r="G48" s="2067">
        <f t="shared" si="21"/>
        <v>45115</v>
      </c>
      <c r="H48" s="2095">
        <f t="shared" si="18"/>
        <v>45121</v>
      </c>
      <c r="I48" s="2095">
        <f t="shared" si="19"/>
        <v>45123</v>
      </c>
      <c r="J48" s="2095">
        <f t="shared" si="20"/>
        <v>45129</v>
      </c>
      <c r="K48" s="2962"/>
      <c r="L48" s="449">
        <v>45088</v>
      </c>
      <c r="M48" s="449">
        <f t="shared" si="22"/>
        <v>45090</v>
      </c>
      <c r="N48" s="1741" t="s">
        <v>6776</v>
      </c>
      <c r="O48" s="5"/>
    </row>
    <row r="49" spans="1:15" s="14" customFormat="1" ht="16.5" hidden="1" customHeight="1">
      <c r="A49" s="1462" t="s">
        <v>7020</v>
      </c>
      <c r="B49" s="2406" t="s">
        <v>6800</v>
      </c>
      <c r="C49" s="2255" t="s">
        <v>4374</v>
      </c>
      <c r="D49" s="1926" t="s">
        <v>7038</v>
      </c>
      <c r="E49" s="1951">
        <v>45099</v>
      </c>
      <c r="F49" s="2094">
        <f t="shared" si="23"/>
        <v>45105</v>
      </c>
      <c r="G49" s="2067">
        <f t="shared" si="21"/>
        <v>45121</v>
      </c>
      <c r="H49" s="2095">
        <f t="shared" si="18"/>
        <v>45127</v>
      </c>
      <c r="I49" s="2095">
        <f t="shared" si="19"/>
        <v>45129</v>
      </c>
      <c r="J49" s="2095">
        <f t="shared" si="20"/>
        <v>45135</v>
      </c>
      <c r="K49" s="2962"/>
      <c r="L49" s="449">
        <v>45095</v>
      </c>
      <c r="M49" s="449">
        <f t="shared" si="22"/>
        <v>45097</v>
      </c>
      <c r="N49" s="1741" t="s">
        <v>6766</v>
      </c>
      <c r="O49" s="5"/>
    </row>
    <row r="50" spans="1:15" s="14" customFormat="1" ht="16.5" hidden="1" customHeight="1">
      <c r="A50" s="1462" t="s">
        <v>3633</v>
      </c>
      <c r="B50" s="2406" t="s">
        <v>6802</v>
      </c>
      <c r="C50" s="2255" t="s">
        <v>2950</v>
      </c>
      <c r="D50" s="1926" t="s">
        <v>7039</v>
      </c>
      <c r="E50" s="1951">
        <v>45106</v>
      </c>
      <c r="F50" s="2094">
        <f t="shared" si="23"/>
        <v>45112</v>
      </c>
      <c r="G50" s="2727" t="s">
        <v>2159</v>
      </c>
      <c r="H50" s="2095">
        <f t="shared" si="18"/>
        <v>45134</v>
      </c>
      <c r="I50" s="2095">
        <f t="shared" si="19"/>
        <v>45136</v>
      </c>
      <c r="J50" s="2095">
        <f t="shared" si="20"/>
        <v>45142</v>
      </c>
      <c r="K50" s="2962"/>
      <c r="L50" s="449">
        <v>45102</v>
      </c>
      <c r="M50" s="449">
        <f t="shared" si="22"/>
        <v>45104</v>
      </c>
      <c r="N50" s="1741" t="s">
        <v>6776</v>
      </c>
      <c r="O50" s="5"/>
    </row>
    <row r="51" spans="1:15" s="14" customFormat="1" ht="16.5" hidden="1" customHeight="1">
      <c r="A51" s="1462"/>
      <c r="B51" s="2406" t="s">
        <v>6804</v>
      </c>
      <c r="C51" s="2062" t="s">
        <v>2747</v>
      </c>
      <c r="D51" s="1937" t="s">
        <v>7040</v>
      </c>
      <c r="E51" s="1950">
        <v>45113</v>
      </c>
      <c r="F51" s="2094">
        <f t="shared" si="23"/>
        <v>45119</v>
      </c>
      <c r="G51" s="2727" t="s">
        <v>2159</v>
      </c>
      <c r="H51" s="2204">
        <f t="shared" ref="H51:H57" si="24">E51+28</f>
        <v>45141</v>
      </c>
      <c r="I51" s="2204">
        <f t="shared" ref="I51:I57" si="25">E51+30</f>
        <v>45143</v>
      </c>
      <c r="J51" s="2204">
        <f t="shared" ref="J51:J57" si="26">E51+36</f>
        <v>45149</v>
      </c>
      <c r="K51" s="2960"/>
      <c r="L51" s="449">
        <v>45109</v>
      </c>
      <c r="M51" s="449">
        <f t="shared" ref="M51:M57" si="27">L51+2</f>
        <v>45111</v>
      </c>
      <c r="N51" s="1741" t="s">
        <v>6766</v>
      </c>
      <c r="O51" s="5"/>
    </row>
    <row r="52" spans="1:15" s="14" customFormat="1" ht="16.5" hidden="1" customHeight="1">
      <c r="A52" s="1462" t="s">
        <v>3318</v>
      </c>
      <c r="B52" s="2406" t="s">
        <v>6806</v>
      </c>
      <c r="C52" s="2256" t="s">
        <v>2527</v>
      </c>
      <c r="D52" s="1937" t="s">
        <v>7041</v>
      </c>
      <c r="E52" s="1950">
        <v>45118</v>
      </c>
      <c r="F52" s="2094">
        <f t="shared" si="23"/>
        <v>45124</v>
      </c>
      <c r="G52" s="2071">
        <f>E52+22</f>
        <v>45140</v>
      </c>
      <c r="H52" s="2204">
        <f t="shared" si="24"/>
        <v>45146</v>
      </c>
      <c r="I52" s="2204">
        <f t="shared" si="25"/>
        <v>45148</v>
      </c>
      <c r="J52" s="2204">
        <f t="shared" si="26"/>
        <v>45154</v>
      </c>
      <c r="K52" s="2960"/>
      <c r="L52" s="449">
        <v>45116</v>
      </c>
      <c r="M52" s="449">
        <f t="shared" si="27"/>
        <v>45118</v>
      </c>
      <c r="N52" s="1741" t="s">
        <v>6776</v>
      </c>
      <c r="O52" s="5"/>
    </row>
    <row r="53" spans="1:15" s="14" customFormat="1" ht="16.5" hidden="1" customHeight="1">
      <c r="A53" s="1462" t="s">
        <v>3749</v>
      </c>
      <c r="B53" s="2406" t="s">
        <v>6809</v>
      </c>
      <c r="C53" s="2256" t="s">
        <v>7042</v>
      </c>
      <c r="D53" s="1937" t="s">
        <v>7043</v>
      </c>
      <c r="E53" s="1950">
        <v>45126</v>
      </c>
      <c r="F53" s="2094">
        <f t="shared" si="23"/>
        <v>45132</v>
      </c>
      <c r="G53" s="2727" t="s">
        <v>2159</v>
      </c>
      <c r="H53" s="2204">
        <f t="shared" si="24"/>
        <v>45154</v>
      </c>
      <c r="I53" s="2204">
        <f t="shared" si="25"/>
        <v>45156</v>
      </c>
      <c r="J53" s="2204">
        <f t="shared" si="26"/>
        <v>45162</v>
      </c>
      <c r="K53" s="2960"/>
      <c r="L53" s="449">
        <v>45123</v>
      </c>
      <c r="M53" s="449">
        <f t="shared" si="27"/>
        <v>45125</v>
      </c>
      <c r="N53" s="1741" t="s">
        <v>6776</v>
      </c>
      <c r="O53" s="5"/>
    </row>
    <row r="54" spans="1:15" s="14" customFormat="1" ht="16.5" hidden="1" customHeight="1">
      <c r="A54" s="1462" t="s">
        <v>2590</v>
      </c>
      <c r="B54" s="2406" t="s">
        <v>6811</v>
      </c>
      <c r="C54" s="2256" t="s">
        <v>3289</v>
      </c>
      <c r="D54" s="1937" t="s">
        <v>7044</v>
      </c>
      <c r="E54" s="1950">
        <v>45136</v>
      </c>
      <c r="F54" s="2094">
        <f t="shared" si="23"/>
        <v>45142</v>
      </c>
      <c r="G54" s="2071">
        <f>E54+22</f>
        <v>45158</v>
      </c>
      <c r="H54" s="2204">
        <f t="shared" si="24"/>
        <v>45164</v>
      </c>
      <c r="I54" s="2204">
        <f t="shared" si="25"/>
        <v>45166</v>
      </c>
      <c r="J54" s="2204">
        <f t="shared" si="26"/>
        <v>45172</v>
      </c>
      <c r="K54" s="2960"/>
      <c r="L54" s="449">
        <v>45130</v>
      </c>
      <c r="M54" s="449">
        <f t="shared" si="27"/>
        <v>45132</v>
      </c>
      <c r="N54" s="1741" t="s">
        <v>6776</v>
      </c>
      <c r="O54" s="5"/>
    </row>
    <row r="55" spans="1:15" s="14" customFormat="1" ht="16.5" hidden="1" customHeight="1">
      <c r="A55" s="1462" t="s">
        <v>7045</v>
      </c>
      <c r="B55" s="2406" t="s">
        <v>6813</v>
      </c>
      <c r="C55" s="2256" t="s">
        <v>7046</v>
      </c>
      <c r="D55" s="1937" t="s">
        <v>7047</v>
      </c>
      <c r="E55" s="1950">
        <v>45140</v>
      </c>
      <c r="F55" s="2094">
        <f t="shared" si="23"/>
        <v>45146</v>
      </c>
      <c r="G55" s="2727" t="s">
        <v>2159</v>
      </c>
      <c r="H55" s="2204">
        <f t="shared" si="24"/>
        <v>45168</v>
      </c>
      <c r="I55" s="2204">
        <f t="shared" si="25"/>
        <v>45170</v>
      </c>
      <c r="J55" s="2204">
        <f t="shared" si="26"/>
        <v>45176</v>
      </c>
      <c r="K55" s="2960"/>
      <c r="L55" s="449">
        <v>45137</v>
      </c>
      <c r="M55" s="449">
        <f t="shared" si="27"/>
        <v>45139</v>
      </c>
      <c r="N55" s="1741" t="s">
        <v>6776</v>
      </c>
      <c r="O55" s="5"/>
    </row>
    <row r="56" spans="1:15" s="14" customFormat="1" ht="16.5" hidden="1" customHeight="1">
      <c r="A56" s="1462" t="s">
        <v>7048</v>
      </c>
      <c r="B56" s="2406" t="s">
        <v>6815</v>
      </c>
      <c r="C56" s="2255" t="s">
        <v>3164</v>
      </c>
      <c r="D56" s="1926" t="s">
        <v>7049</v>
      </c>
      <c r="E56" s="1951">
        <v>45152</v>
      </c>
      <c r="F56" s="2094">
        <f t="shared" si="23"/>
        <v>45158</v>
      </c>
      <c r="G56" s="2067">
        <f>E56+22</f>
        <v>45174</v>
      </c>
      <c r="H56" s="2095">
        <f t="shared" si="24"/>
        <v>45180</v>
      </c>
      <c r="I56" s="2095">
        <f t="shared" si="25"/>
        <v>45182</v>
      </c>
      <c r="J56" s="2095">
        <f t="shared" si="26"/>
        <v>45188</v>
      </c>
      <c r="K56" s="2962"/>
      <c r="L56" s="449">
        <v>45144</v>
      </c>
      <c r="M56" s="449">
        <f t="shared" si="27"/>
        <v>45146</v>
      </c>
      <c r="N56" s="1741" t="s">
        <v>6776</v>
      </c>
      <c r="O56" s="5"/>
    </row>
    <row r="57" spans="1:15" s="14" customFormat="1" ht="16.5" hidden="1" customHeight="1">
      <c r="A57" s="1462" t="s">
        <v>7050</v>
      </c>
      <c r="B57" s="2406" t="s">
        <v>6817</v>
      </c>
      <c r="C57" s="2255" t="s">
        <v>7051</v>
      </c>
      <c r="D57" s="1926" t="s">
        <v>7052</v>
      </c>
      <c r="E57" s="1951">
        <v>45160</v>
      </c>
      <c r="F57" s="2094">
        <f t="shared" si="23"/>
        <v>45166</v>
      </c>
      <c r="G57" s="2399" t="s">
        <v>2159</v>
      </c>
      <c r="H57" s="2095">
        <f t="shared" si="24"/>
        <v>45188</v>
      </c>
      <c r="I57" s="2095">
        <f t="shared" si="25"/>
        <v>45190</v>
      </c>
      <c r="J57" s="2095">
        <f t="shared" si="26"/>
        <v>45196</v>
      </c>
      <c r="K57" s="2962"/>
      <c r="L57" s="449">
        <v>45151</v>
      </c>
      <c r="M57" s="449">
        <f t="shared" si="27"/>
        <v>45153</v>
      </c>
      <c r="N57" s="1741" t="s">
        <v>6776</v>
      </c>
      <c r="O57" s="5"/>
    </row>
    <row r="58" spans="1:15" s="14" customFormat="1" ht="16.5" hidden="1" customHeight="1">
      <c r="A58" s="1462" t="s">
        <v>7053</v>
      </c>
      <c r="B58" s="2406" t="s">
        <v>6819</v>
      </c>
      <c r="C58" s="2255" t="s">
        <v>7054</v>
      </c>
      <c r="D58" s="1926" t="s">
        <v>7055</v>
      </c>
      <c r="E58" s="1951">
        <v>45164</v>
      </c>
      <c r="F58" s="2094">
        <f t="shared" si="23"/>
        <v>45170</v>
      </c>
      <c r="G58" s="2067">
        <f>E58+22</f>
        <v>45186</v>
      </c>
      <c r="H58" s="2095">
        <f t="shared" ref="H58:H70" si="28">E58+28</f>
        <v>45192</v>
      </c>
      <c r="I58" s="2095">
        <f t="shared" ref="I58:I70" si="29">E58+30</f>
        <v>45194</v>
      </c>
      <c r="J58" s="2095">
        <f t="shared" ref="J58:J70" si="30">E58+36</f>
        <v>45200</v>
      </c>
      <c r="K58" s="2962"/>
      <c r="L58" s="449">
        <v>45158</v>
      </c>
      <c r="M58" s="449">
        <f t="shared" ref="M58:M70" si="31">L58+2</f>
        <v>45160</v>
      </c>
      <c r="N58" s="1741" t="s">
        <v>6776</v>
      </c>
      <c r="O58" s="5"/>
    </row>
    <row r="59" spans="1:15" s="14" customFormat="1" ht="16.5" hidden="1" customHeight="1">
      <c r="A59" s="1462"/>
      <c r="B59" s="2921"/>
      <c r="C59" s="1500"/>
      <c r="D59" s="1181"/>
      <c r="E59" s="1182"/>
      <c r="F59" s="1182"/>
      <c r="I59" s="62"/>
      <c r="J59" s="62"/>
      <c r="K59" s="62"/>
      <c r="L59" s="449"/>
      <c r="M59" s="449"/>
      <c r="N59" s="1741"/>
      <c r="O59" s="5"/>
    </row>
    <row r="60" spans="1:15" s="14" customFormat="1" ht="16.5" hidden="1" customHeight="1">
      <c r="A60" s="1462"/>
      <c r="B60" s="2921"/>
      <c r="C60" s="1500"/>
      <c r="D60" s="1181"/>
      <c r="E60" s="1182"/>
      <c r="F60" s="1182"/>
      <c r="I60" s="62"/>
      <c r="J60" s="62"/>
      <c r="K60" s="62"/>
      <c r="L60" s="449"/>
      <c r="M60" s="449"/>
      <c r="N60" s="1741"/>
      <c r="O60" s="5"/>
    </row>
    <row r="61" spans="1:15" s="14" customFormat="1" ht="21.75" customHeight="1">
      <c r="A61" s="1462"/>
      <c r="B61" s="2921"/>
      <c r="C61" s="933" t="s">
        <v>5591</v>
      </c>
      <c r="D61" s="1056"/>
      <c r="E61" s="1033" t="s">
        <v>1985</v>
      </c>
      <c r="F61" s="1033" t="s">
        <v>287</v>
      </c>
      <c r="G61" s="1033" t="s">
        <v>1237</v>
      </c>
      <c r="H61" s="1033" t="s">
        <v>689</v>
      </c>
      <c r="I61" s="1033" t="s">
        <v>7</v>
      </c>
      <c r="J61" s="1033" t="s">
        <v>1703</v>
      </c>
      <c r="K61" s="2958"/>
      <c r="L61" s="449"/>
      <c r="M61" s="449"/>
      <c r="N61" s="1741"/>
      <c r="O61" s="5"/>
    </row>
    <row r="62" spans="1:15" s="14" customFormat="1" ht="18.75" customHeight="1">
      <c r="A62" s="1462"/>
      <c r="B62" s="2921"/>
      <c r="C62" s="2922" t="s">
        <v>6718</v>
      </c>
      <c r="D62" s="2923" t="s">
        <v>3807</v>
      </c>
      <c r="E62" s="2924" t="s">
        <v>1649</v>
      </c>
      <c r="F62" s="2925" t="s">
        <v>5330</v>
      </c>
      <c r="G62" s="2925" t="s">
        <v>3126</v>
      </c>
      <c r="H62" s="2925" t="s">
        <v>4526</v>
      </c>
      <c r="I62" s="2925" t="s">
        <v>3557</v>
      </c>
      <c r="J62" s="2925" t="s">
        <v>3743</v>
      </c>
      <c r="K62" s="2959"/>
      <c r="L62" s="2115" t="s">
        <v>4294</v>
      </c>
      <c r="M62" s="2165" t="s">
        <v>2001</v>
      </c>
      <c r="N62" s="2117" t="s">
        <v>7056</v>
      </c>
      <c r="O62" s="2117" t="s">
        <v>3854</v>
      </c>
    </row>
    <row r="63" spans="1:15" s="14" customFormat="1" ht="16.5" hidden="1" customHeight="1">
      <c r="A63" s="1462" t="s">
        <v>7057</v>
      </c>
      <c r="B63" s="3475" t="s">
        <v>6821</v>
      </c>
      <c r="C63" s="2255" t="s">
        <v>2709</v>
      </c>
      <c r="D63" s="1926" t="s">
        <v>7058</v>
      </c>
      <c r="E63" s="1951">
        <v>45172</v>
      </c>
      <c r="F63" s="2094">
        <f t="shared" si="23"/>
        <v>45178</v>
      </c>
      <c r="G63" s="2399" t="s">
        <v>2159</v>
      </c>
      <c r="H63" s="2095">
        <f t="shared" ref="H63:H69" si="32">E63+24</f>
        <v>45196</v>
      </c>
      <c r="I63" s="2095">
        <f t="shared" ref="I63:I69" si="33">E63+29</f>
        <v>45201</v>
      </c>
      <c r="J63" s="2095">
        <f t="shared" ref="J63:J69" si="34">E63+35</f>
        <v>45207</v>
      </c>
      <c r="K63" s="2962"/>
      <c r="L63" s="449">
        <v>45165</v>
      </c>
      <c r="M63" s="449">
        <f t="shared" si="31"/>
        <v>45167</v>
      </c>
      <c r="N63" s="3263" t="s">
        <v>6776</v>
      </c>
      <c r="O63" s="3261"/>
    </row>
    <row r="64" spans="1:15" s="14" customFormat="1" ht="16.5" hidden="1" customHeight="1">
      <c r="A64" s="1462" t="s">
        <v>3327</v>
      </c>
      <c r="B64" s="3475" t="s">
        <v>6823</v>
      </c>
      <c r="C64" s="2256" t="s">
        <v>7059</v>
      </c>
      <c r="D64" s="1937" t="s">
        <v>7060</v>
      </c>
      <c r="E64" s="1950">
        <v>45179</v>
      </c>
      <c r="F64" s="2094">
        <f t="shared" si="23"/>
        <v>45185</v>
      </c>
      <c r="G64" s="2399" t="s">
        <v>2159</v>
      </c>
      <c r="H64" s="2204">
        <f t="shared" si="32"/>
        <v>45203</v>
      </c>
      <c r="I64" s="2204">
        <f t="shared" si="33"/>
        <v>45208</v>
      </c>
      <c r="J64" s="2204">
        <f t="shared" si="34"/>
        <v>45214</v>
      </c>
      <c r="K64" s="2960"/>
      <c r="L64" s="449">
        <v>45172</v>
      </c>
      <c r="M64" s="449">
        <f t="shared" si="31"/>
        <v>45174</v>
      </c>
      <c r="N64" s="3263" t="s">
        <v>6776</v>
      </c>
      <c r="O64" s="3261"/>
    </row>
    <row r="65" spans="1:14" s="14" customFormat="1" ht="16.5" hidden="1" customHeight="1">
      <c r="A65" s="1462" t="s">
        <v>3142</v>
      </c>
      <c r="B65" s="3475" t="s">
        <v>6825</v>
      </c>
      <c r="C65" s="2256" t="s">
        <v>3327</v>
      </c>
      <c r="D65" s="1937" t="s">
        <v>7061</v>
      </c>
      <c r="E65" s="1950">
        <v>45184</v>
      </c>
      <c r="F65" s="2094">
        <f t="shared" si="23"/>
        <v>45190</v>
      </c>
      <c r="G65" s="2399" t="s">
        <v>2159</v>
      </c>
      <c r="H65" s="2204">
        <f t="shared" si="32"/>
        <v>45208</v>
      </c>
      <c r="I65" s="2204">
        <f t="shared" si="33"/>
        <v>45213</v>
      </c>
      <c r="J65" s="2204">
        <f t="shared" si="34"/>
        <v>45219</v>
      </c>
      <c r="K65" s="2960"/>
      <c r="L65" s="449">
        <v>45179</v>
      </c>
      <c r="M65" s="449">
        <f t="shared" si="31"/>
        <v>45181</v>
      </c>
      <c r="N65" s="3263" t="s">
        <v>6776</v>
      </c>
    </row>
    <row r="66" spans="1:14" s="14" customFormat="1" ht="16.5" hidden="1" customHeight="1">
      <c r="A66" s="1462" t="s">
        <v>3142</v>
      </c>
      <c r="B66" s="3475" t="s">
        <v>6828</v>
      </c>
      <c r="C66" s="2256" t="s">
        <v>7062</v>
      </c>
      <c r="D66" s="1937" t="s">
        <v>7063</v>
      </c>
      <c r="E66" s="1950">
        <v>45188</v>
      </c>
      <c r="F66" s="2204">
        <f t="shared" si="23"/>
        <v>45194</v>
      </c>
      <c r="G66" s="2071">
        <f t="shared" ref="G66" si="35">E66+22</f>
        <v>45210</v>
      </c>
      <c r="H66" s="2204">
        <f t="shared" si="32"/>
        <v>45212</v>
      </c>
      <c r="I66" s="2204">
        <f t="shared" si="33"/>
        <v>45217</v>
      </c>
      <c r="J66" s="2204">
        <f t="shared" si="34"/>
        <v>45223</v>
      </c>
      <c r="K66" s="2960"/>
      <c r="L66" s="449">
        <v>45186</v>
      </c>
      <c r="M66" s="449">
        <f t="shared" si="31"/>
        <v>45188</v>
      </c>
      <c r="N66" s="3263" t="s">
        <v>6776</v>
      </c>
    </row>
    <row r="67" spans="1:14" s="14" customFormat="1" ht="16.5" hidden="1" customHeight="1">
      <c r="A67" s="1462"/>
      <c r="B67" s="3475" t="s">
        <v>6830</v>
      </c>
      <c r="C67" s="2062" t="s">
        <v>2950</v>
      </c>
      <c r="D67" s="1937" t="s">
        <v>7064</v>
      </c>
      <c r="E67" s="1950">
        <v>45195</v>
      </c>
      <c r="F67" s="2204">
        <f t="shared" si="23"/>
        <v>45201</v>
      </c>
      <c r="G67" s="2071">
        <f t="shared" ref="G67" si="36">E67+22</f>
        <v>45217</v>
      </c>
      <c r="H67" s="2204">
        <f t="shared" si="32"/>
        <v>45219</v>
      </c>
      <c r="I67" s="2204">
        <f t="shared" si="33"/>
        <v>45224</v>
      </c>
      <c r="J67" s="2204">
        <f t="shared" si="34"/>
        <v>45230</v>
      </c>
      <c r="K67" s="2960"/>
      <c r="L67" s="449">
        <v>45195</v>
      </c>
      <c r="M67" s="449">
        <f t="shared" si="31"/>
        <v>45197</v>
      </c>
      <c r="N67" s="3263" t="s">
        <v>6776</v>
      </c>
    </row>
    <row r="68" spans="1:14" s="14" customFormat="1" ht="16.5" hidden="1" customHeight="1">
      <c r="A68" s="1462"/>
      <c r="B68" s="3475" t="s">
        <v>6832</v>
      </c>
      <c r="C68" s="2263" t="s">
        <v>2944</v>
      </c>
      <c r="D68" s="1926" t="s">
        <v>7065</v>
      </c>
      <c r="E68" s="1951">
        <v>45205</v>
      </c>
      <c r="F68" s="2095">
        <f t="shared" si="23"/>
        <v>45211</v>
      </c>
      <c r="G68" s="2067">
        <f t="shared" ref="G68" si="37">E68+22</f>
        <v>45227</v>
      </c>
      <c r="H68" s="2095">
        <f t="shared" si="32"/>
        <v>45229</v>
      </c>
      <c r="I68" s="2095">
        <f t="shared" si="33"/>
        <v>45234</v>
      </c>
      <c r="J68" s="2095">
        <f t="shared" si="34"/>
        <v>45240</v>
      </c>
      <c r="K68" s="2962"/>
      <c r="L68" s="449">
        <v>45202</v>
      </c>
      <c r="M68" s="449">
        <f t="shared" si="31"/>
        <v>45204</v>
      </c>
      <c r="N68" s="3263" t="s">
        <v>6776</v>
      </c>
    </row>
    <row r="69" spans="1:14" s="14" customFormat="1" ht="16.5" hidden="1" customHeight="1">
      <c r="A69" s="1462" t="s">
        <v>2929</v>
      </c>
      <c r="B69" s="3475" t="s">
        <v>6835</v>
      </c>
      <c r="C69" s="2255" t="s">
        <v>7066</v>
      </c>
      <c r="D69" s="1926" t="s">
        <v>7067</v>
      </c>
      <c r="E69" s="1951">
        <v>45214</v>
      </c>
      <c r="F69" s="2095">
        <f t="shared" si="23"/>
        <v>45220</v>
      </c>
      <c r="G69" s="2067">
        <f t="shared" ref="G69" si="38">E69+22</f>
        <v>45236</v>
      </c>
      <c r="H69" s="2095">
        <f t="shared" si="32"/>
        <v>45238</v>
      </c>
      <c r="I69" s="2095">
        <f t="shared" si="33"/>
        <v>45243</v>
      </c>
      <c r="J69" s="2095">
        <f t="shared" si="34"/>
        <v>45249</v>
      </c>
      <c r="K69" s="2962"/>
      <c r="L69" s="449">
        <v>45209</v>
      </c>
      <c r="M69" s="449">
        <f t="shared" si="31"/>
        <v>45211</v>
      </c>
      <c r="N69" s="3263" t="s">
        <v>6776</v>
      </c>
    </row>
    <row r="70" spans="1:14" s="14" customFormat="1" ht="16.5" hidden="1" customHeight="1">
      <c r="A70" s="1462"/>
      <c r="B70" s="3475" t="s">
        <v>6837</v>
      </c>
      <c r="C70" s="2826" t="s">
        <v>2151</v>
      </c>
      <c r="D70" s="1926" t="s">
        <v>7068</v>
      </c>
      <c r="E70" s="1944"/>
      <c r="F70" s="2094">
        <f t="shared" si="23"/>
        <v>6</v>
      </c>
      <c r="G70" s="2207">
        <f t="shared" ref="G70:G73" si="39">E70+22</f>
        <v>22</v>
      </c>
      <c r="H70" s="2094">
        <f t="shared" si="28"/>
        <v>28</v>
      </c>
      <c r="I70" s="2094">
        <f t="shared" si="29"/>
        <v>30</v>
      </c>
      <c r="J70" s="2094">
        <f t="shared" si="30"/>
        <v>36</v>
      </c>
      <c r="K70" s="2961"/>
      <c r="L70" s="449">
        <v>45216</v>
      </c>
      <c r="M70" s="449">
        <f t="shared" si="31"/>
        <v>45218</v>
      </c>
      <c r="N70" s="3263" t="s">
        <v>1970</v>
      </c>
    </row>
    <row r="71" spans="1:14" s="14" customFormat="1" ht="16.5" hidden="1" customHeight="1">
      <c r="A71" s="1462" t="s">
        <v>7069</v>
      </c>
      <c r="B71" s="3475" t="s">
        <v>6839</v>
      </c>
      <c r="C71" s="2255" t="s">
        <v>2929</v>
      </c>
      <c r="D71" s="1926" t="s">
        <v>7070</v>
      </c>
      <c r="E71" s="1951">
        <v>45221</v>
      </c>
      <c r="F71" s="2095">
        <f t="shared" si="23"/>
        <v>45227</v>
      </c>
      <c r="G71" s="2067">
        <f t="shared" si="39"/>
        <v>45243</v>
      </c>
      <c r="H71" s="2095">
        <f t="shared" ref="H71:H83" si="40">E71+24</f>
        <v>45245</v>
      </c>
      <c r="I71" s="2095">
        <f t="shared" ref="I71:I83" si="41">E71+29</f>
        <v>45250</v>
      </c>
      <c r="J71" s="2095">
        <f t="shared" ref="J71:J83" si="42">E71+35</f>
        <v>45256</v>
      </c>
      <c r="K71" s="2962"/>
      <c r="L71" s="449">
        <v>45221</v>
      </c>
      <c r="M71" s="449">
        <f t="shared" ref="M71:M78" si="43">L71+2</f>
        <v>45223</v>
      </c>
      <c r="N71" s="3263" t="s">
        <v>6776</v>
      </c>
    </row>
    <row r="72" spans="1:14" s="14" customFormat="1" ht="16.5" hidden="1" customHeight="1">
      <c r="A72" s="1462" t="s">
        <v>7071</v>
      </c>
      <c r="B72" s="3475" t="s">
        <v>7072</v>
      </c>
      <c r="C72" s="2255" t="s">
        <v>6543</v>
      </c>
      <c r="D72" s="1926" t="s">
        <v>7073</v>
      </c>
      <c r="E72" s="1951">
        <v>45233</v>
      </c>
      <c r="F72" s="2095">
        <f t="shared" si="23"/>
        <v>45239</v>
      </c>
      <c r="G72" s="2067">
        <f t="shared" si="39"/>
        <v>45255</v>
      </c>
      <c r="H72" s="2095">
        <f t="shared" si="40"/>
        <v>45257</v>
      </c>
      <c r="I72" s="2095">
        <f t="shared" si="41"/>
        <v>45262</v>
      </c>
      <c r="J72" s="2095">
        <f t="shared" si="42"/>
        <v>45268</v>
      </c>
      <c r="K72" s="2962"/>
      <c r="L72" s="449">
        <v>45228</v>
      </c>
      <c r="M72" s="449">
        <f t="shared" si="43"/>
        <v>45230</v>
      </c>
      <c r="N72" s="3263" t="s">
        <v>7074</v>
      </c>
    </row>
    <row r="73" spans="1:14" s="14" customFormat="1" ht="16.5" hidden="1" customHeight="1">
      <c r="A73" s="1462" t="s">
        <v>7075</v>
      </c>
      <c r="B73" s="3475" t="s">
        <v>7076</v>
      </c>
      <c r="C73" s="2256" t="s">
        <v>3318</v>
      </c>
      <c r="D73" s="1937" t="s">
        <v>7077</v>
      </c>
      <c r="E73" s="1950">
        <v>45237</v>
      </c>
      <c r="F73" s="2204">
        <f t="shared" ref="F73:F78" si="44">E73+6</f>
        <v>45243</v>
      </c>
      <c r="G73" s="2071">
        <f t="shared" si="39"/>
        <v>45259</v>
      </c>
      <c r="H73" s="2204">
        <f t="shared" si="40"/>
        <v>45261</v>
      </c>
      <c r="I73" s="2204">
        <f t="shared" si="41"/>
        <v>45266</v>
      </c>
      <c r="J73" s="2204">
        <f t="shared" si="42"/>
        <v>45272</v>
      </c>
      <c r="K73" s="2960"/>
      <c r="L73" s="449">
        <v>45235</v>
      </c>
      <c r="M73" s="449">
        <f t="shared" si="43"/>
        <v>45237</v>
      </c>
      <c r="N73" s="3263" t="s">
        <v>7078</v>
      </c>
    </row>
    <row r="74" spans="1:14" s="14" customFormat="1" ht="16.5" hidden="1" customHeight="1">
      <c r="A74" s="1462" t="s">
        <v>6980</v>
      </c>
      <c r="B74" s="1741" t="s">
        <v>7079</v>
      </c>
      <c r="C74" s="2062" t="s">
        <v>6132</v>
      </c>
      <c r="D74" s="1937" t="s">
        <v>7080</v>
      </c>
      <c r="E74" s="1950">
        <v>45246</v>
      </c>
      <c r="F74" s="2204">
        <f t="shared" si="44"/>
        <v>45252</v>
      </c>
      <c r="G74" s="2071">
        <f t="shared" ref="G74" si="45">E74+22</f>
        <v>45268</v>
      </c>
      <c r="H74" s="2204">
        <f t="shared" si="40"/>
        <v>45270</v>
      </c>
      <c r="I74" s="2204">
        <f t="shared" si="41"/>
        <v>45275</v>
      </c>
      <c r="J74" s="2204">
        <f t="shared" si="42"/>
        <v>45281</v>
      </c>
      <c r="K74" s="2960"/>
      <c r="L74" s="2963">
        <v>45242</v>
      </c>
      <c r="M74" s="2963">
        <f t="shared" si="43"/>
        <v>45244</v>
      </c>
      <c r="N74" s="3263" t="s">
        <v>7081</v>
      </c>
    </row>
    <row r="75" spans="1:14" s="14" customFormat="1" ht="16.5" hidden="1" customHeight="1">
      <c r="A75" s="1462" t="s">
        <v>7082</v>
      </c>
      <c r="B75" s="1741" t="s">
        <v>7083</v>
      </c>
      <c r="C75" s="2937" t="s">
        <v>3148</v>
      </c>
      <c r="D75" s="1937" t="s">
        <v>7084</v>
      </c>
      <c r="E75" s="1950">
        <v>45251</v>
      </c>
      <c r="F75" s="2204">
        <f t="shared" si="44"/>
        <v>45257</v>
      </c>
      <c r="G75" s="2071">
        <f t="shared" ref="G75:G83" si="46">E75+22</f>
        <v>45273</v>
      </c>
      <c r="H75" s="2204">
        <f t="shared" si="40"/>
        <v>45275</v>
      </c>
      <c r="I75" s="2204">
        <f t="shared" si="41"/>
        <v>45280</v>
      </c>
      <c r="J75" s="2204">
        <f t="shared" si="42"/>
        <v>45286</v>
      </c>
      <c r="K75" s="2960"/>
      <c r="L75" s="2963">
        <v>45249</v>
      </c>
      <c r="M75" s="2963">
        <f t="shared" si="43"/>
        <v>45251</v>
      </c>
      <c r="N75" s="3263" t="s">
        <v>7085</v>
      </c>
    </row>
    <row r="76" spans="1:14" s="14" customFormat="1" ht="16.5" hidden="1" customHeight="1">
      <c r="A76" s="1462" t="s">
        <v>3148</v>
      </c>
      <c r="B76" s="1741" t="s">
        <v>7086</v>
      </c>
      <c r="C76" s="2937" t="s">
        <v>2675</v>
      </c>
      <c r="D76" s="1937" t="s">
        <v>7087</v>
      </c>
      <c r="E76" s="1950">
        <v>45263</v>
      </c>
      <c r="F76" s="2204">
        <f t="shared" si="44"/>
        <v>45269</v>
      </c>
      <c r="G76" s="2071">
        <f t="shared" si="46"/>
        <v>45285</v>
      </c>
      <c r="H76" s="2204">
        <f t="shared" si="40"/>
        <v>45287</v>
      </c>
      <c r="I76" s="2204">
        <f t="shared" si="41"/>
        <v>45292</v>
      </c>
      <c r="J76" s="2204">
        <f t="shared" si="42"/>
        <v>45298</v>
      </c>
      <c r="K76" s="2960"/>
      <c r="L76" s="2963">
        <v>45256</v>
      </c>
      <c r="M76" s="2963">
        <f t="shared" si="43"/>
        <v>45258</v>
      </c>
      <c r="N76" s="3263" t="s">
        <v>7088</v>
      </c>
    </row>
    <row r="77" spans="1:14" s="14" customFormat="1" ht="16.5" hidden="1" customHeight="1">
      <c r="A77" s="1462"/>
      <c r="B77" s="1741" t="s">
        <v>6842</v>
      </c>
      <c r="C77" s="2263" t="s">
        <v>3164</v>
      </c>
      <c r="D77" s="1926" t="s">
        <v>7089</v>
      </c>
      <c r="E77" s="1951">
        <v>45266</v>
      </c>
      <c r="F77" s="2095">
        <f t="shared" si="44"/>
        <v>45272</v>
      </c>
      <c r="G77" s="2067">
        <f t="shared" si="46"/>
        <v>45288</v>
      </c>
      <c r="H77" s="2095">
        <f t="shared" si="40"/>
        <v>45290</v>
      </c>
      <c r="I77" s="2095">
        <f t="shared" si="41"/>
        <v>45295</v>
      </c>
      <c r="J77" s="2095">
        <f t="shared" si="42"/>
        <v>45301</v>
      </c>
      <c r="K77" s="2960"/>
      <c r="L77" s="2963">
        <v>45263</v>
      </c>
      <c r="M77" s="2963">
        <f t="shared" si="43"/>
        <v>45265</v>
      </c>
      <c r="N77" s="3263"/>
    </row>
    <row r="78" spans="1:14" s="14" customFormat="1" ht="16.5" hidden="1" customHeight="1">
      <c r="A78" s="1462" t="s">
        <v>7090</v>
      </c>
      <c r="B78" s="1741" t="s">
        <v>6845</v>
      </c>
      <c r="C78" s="2263" t="s">
        <v>3142</v>
      </c>
      <c r="D78" s="1926" t="s">
        <v>7091</v>
      </c>
      <c r="E78" s="1951">
        <v>45273</v>
      </c>
      <c r="F78" s="2095">
        <f t="shared" si="44"/>
        <v>45279</v>
      </c>
      <c r="G78" s="2067">
        <f t="shared" si="46"/>
        <v>45295</v>
      </c>
      <c r="H78" s="2095">
        <f t="shared" si="40"/>
        <v>45297</v>
      </c>
      <c r="I78" s="2095">
        <f t="shared" si="41"/>
        <v>45302</v>
      </c>
      <c r="J78" s="2095">
        <f t="shared" si="42"/>
        <v>45308</v>
      </c>
      <c r="K78" s="2960"/>
      <c r="L78" s="2963">
        <v>45270</v>
      </c>
      <c r="M78" s="2963">
        <f t="shared" si="43"/>
        <v>45272</v>
      </c>
      <c r="N78" s="3263"/>
    </row>
    <row r="79" spans="1:14" s="14" customFormat="1" ht="16.5" hidden="1" customHeight="1">
      <c r="A79" s="1462" t="s">
        <v>7092</v>
      </c>
      <c r="B79" s="1741" t="s">
        <v>6847</v>
      </c>
      <c r="C79" s="2263" t="s">
        <v>7093</v>
      </c>
      <c r="D79" s="1926" t="s">
        <v>7094</v>
      </c>
      <c r="E79" s="3018">
        <v>45283</v>
      </c>
      <c r="F79" s="2095">
        <f>E79+6</f>
        <v>45289</v>
      </c>
      <c r="G79" s="2067">
        <f t="shared" si="46"/>
        <v>45305</v>
      </c>
      <c r="H79" s="2095">
        <f t="shared" si="40"/>
        <v>45307</v>
      </c>
      <c r="I79" s="2095">
        <f t="shared" si="41"/>
        <v>45312</v>
      </c>
      <c r="J79" s="2095">
        <f t="shared" si="42"/>
        <v>45318</v>
      </c>
      <c r="K79" s="2960"/>
      <c r="L79" s="2963">
        <v>45277</v>
      </c>
      <c r="M79" s="2963">
        <f>L79+2</f>
        <v>45279</v>
      </c>
      <c r="N79" s="3263" t="s">
        <v>7095</v>
      </c>
    </row>
    <row r="80" spans="1:14" s="14" customFormat="1" ht="16.5" hidden="1" customHeight="1">
      <c r="A80" s="1462" t="s">
        <v>7096</v>
      </c>
      <c r="B80" s="1741" t="s">
        <v>6849</v>
      </c>
      <c r="C80" s="2263" t="s">
        <v>7097</v>
      </c>
      <c r="D80" s="1926" t="s">
        <v>7098</v>
      </c>
      <c r="E80" s="1927">
        <v>45292</v>
      </c>
      <c r="F80" s="2095">
        <f>E80+6</f>
        <v>45298</v>
      </c>
      <c r="G80" s="2067">
        <f t="shared" si="46"/>
        <v>45314</v>
      </c>
      <c r="H80" s="2095">
        <f t="shared" si="40"/>
        <v>45316</v>
      </c>
      <c r="I80" s="2095">
        <f t="shared" si="41"/>
        <v>45321</v>
      </c>
      <c r="J80" s="2095">
        <f t="shared" si="42"/>
        <v>45327</v>
      </c>
      <c r="K80" s="2960"/>
      <c r="L80" s="2963">
        <v>45284</v>
      </c>
      <c r="M80" s="2963">
        <f>L80+2</f>
        <v>45286</v>
      </c>
      <c r="N80" s="3263" t="s">
        <v>7095</v>
      </c>
    </row>
    <row r="81" spans="1:14" s="14" customFormat="1" ht="16.5" hidden="1" customHeight="1">
      <c r="A81" s="1462" t="s">
        <v>7099</v>
      </c>
      <c r="B81" s="1741" t="s">
        <v>6851</v>
      </c>
      <c r="C81" s="2263" t="s">
        <v>7100</v>
      </c>
      <c r="D81" s="1926" t="s">
        <v>7101</v>
      </c>
      <c r="E81" s="3037">
        <v>45301</v>
      </c>
      <c r="F81" s="2095">
        <f>E81+6</f>
        <v>45307</v>
      </c>
      <c r="G81" s="2067">
        <f t="shared" si="46"/>
        <v>45323</v>
      </c>
      <c r="H81" s="2095">
        <f t="shared" si="40"/>
        <v>45325</v>
      </c>
      <c r="I81" s="2095">
        <f t="shared" si="41"/>
        <v>45330</v>
      </c>
      <c r="J81" s="2095">
        <f t="shared" si="42"/>
        <v>45336</v>
      </c>
      <c r="K81" s="2960"/>
      <c r="L81" s="2963">
        <v>45291</v>
      </c>
      <c r="M81" s="2963">
        <f>L81+2</f>
        <v>45293</v>
      </c>
      <c r="N81" s="3263"/>
    </row>
    <row r="82" spans="1:14" s="14" customFormat="1" ht="16.5" hidden="1" customHeight="1">
      <c r="A82" s="1462" t="s">
        <v>7102</v>
      </c>
      <c r="B82" s="1741" t="s">
        <v>6853</v>
      </c>
      <c r="C82" s="2062" t="s">
        <v>2915</v>
      </c>
      <c r="D82" s="1937" t="s">
        <v>7103</v>
      </c>
      <c r="E82" s="1950">
        <v>45305</v>
      </c>
      <c r="F82" s="2204">
        <f t="shared" ref="F82:F83" si="47">E82+6</f>
        <v>45311</v>
      </c>
      <c r="G82" s="2071">
        <f t="shared" si="46"/>
        <v>45327</v>
      </c>
      <c r="H82" s="2204">
        <f t="shared" si="40"/>
        <v>45329</v>
      </c>
      <c r="I82" s="2204">
        <f t="shared" si="41"/>
        <v>45334</v>
      </c>
      <c r="J82" s="2204">
        <f t="shared" si="42"/>
        <v>45340</v>
      </c>
      <c r="K82" s="2960"/>
      <c r="L82" s="2963">
        <v>45298</v>
      </c>
      <c r="M82" s="2963">
        <f t="shared" ref="M82:M83" si="48">L82+2</f>
        <v>45300</v>
      </c>
      <c r="N82" s="3263"/>
    </row>
    <row r="83" spans="1:14" s="14" customFormat="1" ht="16.5" hidden="1" customHeight="1">
      <c r="A83" s="1462" t="s">
        <v>7104</v>
      </c>
      <c r="B83" s="1741" t="s">
        <v>7105</v>
      </c>
      <c r="C83" s="2062" t="s">
        <v>7059</v>
      </c>
      <c r="D83" s="1937" t="s">
        <v>7106</v>
      </c>
      <c r="E83" s="1256">
        <v>45311</v>
      </c>
      <c r="F83" s="2204">
        <f t="shared" si="47"/>
        <v>45317</v>
      </c>
      <c r="G83" s="2071">
        <f t="shared" si="46"/>
        <v>45333</v>
      </c>
      <c r="H83" s="2204">
        <f t="shared" si="40"/>
        <v>45335</v>
      </c>
      <c r="I83" s="2204">
        <f t="shared" si="41"/>
        <v>45340</v>
      </c>
      <c r="J83" s="2204">
        <f t="shared" si="42"/>
        <v>45346</v>
      </c>
      <c r="K83" s="2960"/>
      <c r="L83" s="2963">
        <v>45305</v>
      </c>
      <c r="M83" s="2963">
        <f t="shared" si="48"/>
        <v>45307</v>
      </c>
      <c r="N83" s="3263"/>
    </row>
    <row r="84" spans="1:14" s="14" customFormat="1" ht="16.5" hidden="1" customHeight="1">
      <c r="A84" s="1462" t="s">
        <v>7107</v>
      </c>
      <c r="B84" s="1741" t="s">
        <v>7108</v>
      </c>
      <c r="C84" s="2062" t="s">
        <v>4146</v>
      </c>
      <c r="D84" s="1937" t="s">
        <v>7109</v>
      </c>
      <c r="E84" s="1256">
        <v>45316</v>
      </c>
      <c r="F84" s="2204">
        <f t="shared" ref="F84:F85" si="49">E84+6</f>
        <v>45322</v>
      </c>
      <c r="G84" s="2071">
        <f t="shared" ref="G84:G85" si="50">E84+22</f>
        <v>45338</v>
      </c>
      <c r="H84" s="2204">
        <f t="shared" ref="H84:H85" si="51">E84+24</f>
        <v>45340</v>
      </c>
      <c r="I84" s="2204">
        <f t="shared" ref="I84:I85" si="52">E84+29</f>
        <v>45345</v>
      </c>
      <c r="J84" s="2204">
        <f t="shared" ref="J84:J85" si="53">E84+35</f>
        <v>45351</v>
      </c>
      <c r="K84" s="2960"/>
      <c r="L84" s="2963">
        <v>45312</v>
      </c>
      <c r="M84" s="2963">
        <f t="shared" ref="M84:M89" si="54">L84+2</f>
        <v>45314</v>
      </c>
      <c r="N84" s="3261"/>
    </row>
    <row r="85" spans="1:14" s="14" customFormat="1" ht="16.5" hidden="1" customHeight="1">
      <c r="A85" s="1462"/>
      <c r="B85" s="1741" t="s">
        <v>7110</v>
      </c>
      <c r="C85" s="3038" t="s">
        <v>6523</v>
      </c>
      <c r="D85" s="2964" t="s">
        <v>7111</v>
      </c>
      <c r="E85" s="2965">
        <v>45321</v>
      </c>
      <c r="F85" s="2966">
        <f t="shared" si="49"/>
        <v>45327</v>
      </c>
      <c r="G85" s="2967">
        <f t="shared" si="50"/>
        <v>45343</v>
      </c>
      <c r="H85" s="2966">
        <f t="shared" si="51"/>
        <v>45345</v>
      </c>
      <c r="I85" s="2966">
        <f t="shared" si="52"/>
        <v>45350</v>
      </c>
      <c r="J85" s="2966">
        <f t="shared" si="53"/>
        <v>45356</v>
      </c>
      <c r="K85" s="2960"/>
      <c r="L85" s="2963">
        <v>45319</v>
      </c>
      <c r="M85" s="2963">
        <f t="shared" si="54"/>
        <v>45321</v>
      </c>
      <c r="N85" s="3261"/>
    </row>
    <row r="86" spans="1:14" s="14" customFormat="1" ht="16.5" hidden="1" customHeight="1">
      <c r="A86" s="1462"/>
      <c r="B86" s="1741" t="s">
        <v>6855</v>
      </c>
      <c r="C86" s="3105" t="s">
        <v>2950</v>
      </c>
      <c r="D86" s="2968" t="s">
        <v>7112</v>
      </c>
      <c r="E86" s="2969">
        <v>45329</v>
      </c>
      <c r="F86" s="2970"/>
      <c r="G86" s="2971">
        <f t="shared" ref="G86:G89" si="55">E86+22</f>
        <v>45351</v>
      </c>
      <c r="H86" s="2970">
        <f t="shared" ref="H86:H89" si="56">E86+24</f>
        <v>45353</v>
      </c>
      <c r="I86" s="2970">
        <f t="shared" ref="I86:I89" si="57">E86+29</f>
        <v>45358</v>
      </c>
      <c r="J86" s="2970">
        <f t="shared" ref="J86:J89" si="58">E86+35</f>
        <v>45364</v>
      </c>
      <c r="K86" s="2960"/>
      <c r="L86" s="2963">
        <v>45326</v>
      </c>
      <c r="M86" s="2963">
        <f t="shared" si="54"/>
        <v>45328</v>
      </c>
      <c r="N86" s="3261"/>
    </row>
    <row r="87" spans="1:14" s="14" customFormat="1" ht="16.5" hidden="1" customHeight="1">
      <c r="A87" s="1462"/>
      <c r="B87" s="1741" t="s">
        <v>6857</v>
      </c>
      <c r="C87" s="3105" t="s">
        <v>3633</v>
      </c>
      <c r="D87" s="2968" t="s">
        <v>7113</v>
      </c>
      <c r="E87" s="2969">
        <v>45347</v>
      </c>
      <c r="F87" s="2970"/>
      <c r="G87" s="2971">
        <f t="shared" si="55"/>
        <v>45369</v>
      </c>
      <c r="H87" s="2970">
        <f t="shared" si="56"/>
        <v>45371</v>
      </c>
      <c r="I87" s="2970">
        <f t="shared" si="57"/>
        <v>45376</v>
      </c>
      <c r="J87" s="2970">
        <f t="shared" si="58"/>
        <v>45382</v>
      </c>
      <c r="K87" s="2960"/>
      <c r="L87" s="2963">
        <v>45333</v>
      </c>
      <c r="M87" s="2963">
        <f t="shared" si="54"/>
        <v>45335</v>
      </c>
      <c r="N87" s="3261"/>
    </row>
    <row r="88" spans="1:14" s="14" customFormat="1" ht="16.5" hidden="1" customHeight="1">
      <c r="A88" s="1462" t="s">
        <v>7114</v>
      </c>
      <c r="B88" s="1741" t="s">
        <v>6859</v>
      </c>
      <c r="C88" s="3150" t="s">
        <v>2151</v>
      </c>
      <c r="D88" s="2968" t="s">
        <v>7115</v>
      </c>
      <c r="E88" s="3109">
        <v>45340</v>
      </c>
      <c r="F88" s="3110"/>
      <c r="G88" s="3111"/>
      <c r="H88" s="3110"/>
      <c r="I88" s="3110"/>
      <c r="J88" s="3110"/>
      <c r="K88" s="2960"/>
      <c r="L88" s="2963">
        <v>45340</v>
      </c>
      <c r="M88" s="2963">
        <f t="shared" si="54"/>
        <v>45342</v>
      </c>
      <c r="N88" s="3261"/>
    </row>
    <row r="89" spans="1:14" s="14" customFormat="1" ht="16.5" hidden="1" customHeight="1">
      <c r="A89" s="1462" t="s">
        <v>7116</v>
      </c>
      <c r="B89" s="1741" t="s">
        <v>6862</v>
      </c>
      <c r="C89" s="3031" t="s">
        <v>3704</v>
      </c>
      <c r="D89" s="3032" t="s">
        <v>7117</v>
      </c>
      <c r="E89" s="3033">
        <v>45352</v>
      </c>
      <c r="F89" s="3030"/>
      <c r="G89" s="3029">
        <f t="shared" si="55"/>
        <v>45374</v>
      </c>
      <c r="H89" s="3030">
        <f t="shared" si="56"/>
        <v>45376</v>
      </c>
      <c r="I89" s="3030">
        <f t="shared" si="57"/>
        <v>45381</v>
      </c>
      <c r="J89" s="3030">
        <f t="shared" si="58"/>
        <v>45387</v>
      </c>
      <c r="K89" s="2960"/>
      <c r="L89" s="2963">
        <v>45347</v>
      </c>
      <c r="M89" s="2963">
        <f t="shared" si="54"/>
        <v>45349</v>
      </c>
      <c r="N89" s="3261"/>
    </row>
    <row r="90" spans="1:14" s="14" customFormat="1" ht="16.5" hidden="1" customHeight="1">
      <c r="A90" s="1462"/>
      <c r="B90" s="1741" t="s">
        <v>6865</v>
      </c>
      <c r="C90" s="3142" t="s">
        <v>2151</v>
      </c>
      <c r="D90" s="3034" t="s">
        <v>7118</v>
      </c>
      <c r="E90" s="3109">
        <v>45354</v>
      </c>
      <c r="F90" s="3110"/>
      <c r="G90" s="3111"/>
      <c r="H90" s="3110"/>
      <c r="I90" s="3110"/>
      <c r="J90" s="3110"/>
      <c r="K90" s="2960"/>
      <c r="L90" s="2963">
        <v>45354</v>
      </c>
      <c r="M90" s="2963">
        <f t="shared" ref="M90:M96" si="59">L90+2</f>
        <v>45356</v>
      </c>
      <c r="N90" s="3261"/>
    </row>
    <row r="91" spans="1:14" s="14" customFormat="1" ht="16.5" hidden="1" customHeight="1">
      <c r="A91" s="1462" t="s">
        <v>7119</v>
      </c>
      <c r="B91" s="1741" t="s">
        <v>6868</v>
      </c>
      <c r="C91" s="2956" t="s">
        <v>3061</v>
      </c>
      <c r="D91" s="3034" t="s">
        <v>7120</v>
      </c>
      <c r="E91" s="2192">
        <v>45361</v>
      </c>
      <c r="F91" s="3035"/>
      <c r="G91" s="3036">
        <f t="shared" ref="G91:G96" si="60">E91+22</f>
        <v>45383</v>
      </c>
      <c r="H91" s="3035">
        <f t="shared" ref="H91:H96" si="61">E91+24</f>
        <v>45385</v>
      </c>
      <c r="I91" s="3035">
        <f t="shared" ref="I91:I96" si="62">E91+29</f>
        <v>45390</v>
      </c>
      <c r="J91" s="3035">
        <f t="shared" ref="J91:J96" si="63">E91+35</f>
        <v>45396</v>
      </c>
      <c r="K91" s="2960"/>
      <c r="L91" s="2963">
        <v>45361</v>
      </c>
      <c r="M91" s="2963">
        <f t="shared" si="59"/>
        <v>45363</v>
      </c>
      <c r="N91" s="3262" t="s">
        <v>7095</v>
      </c>
    </row>
    <row r="92" spans="1:14" s="14" customFormat="1" ht="16.5" hidden="1" customHeight="1">
      <c r="A92" s="1462" t="s">
        <v>7121</v>
      </c>
      <c r="B92" s="1741" t="s">
        <v>6870</v>
      </c>
      <c r="C92" s="2956" t="s">
        <v>7122</v>
      </c>
      <c r="D92" s="3034" t="s">
        <v>7123</v>
      </c>
      <c r="E92" s="3281">
        <v>45377</v>
      </c>
      <c r="F92" s="3035"/>
      <c r="G92" s="3036">
        <f t="shared" si="60"/>
        <v>45399</v>
      </c>
      <c r="H92" s="3035">
        <f t="shared" si="61"/>
        <v>45401</v>
      </c>
      <c r="I92" s="3035">
        <f t="shared" si="62"/>
        <v>45406</v>
      </c>
      <c r="J92" s="3035">
        <f t="shared" si="63"/>
        <v>45412</v>
      </c>
      <c r="K92" s="2960"/>
      <c r="L92" s="2963">
        <v>45368</v>
      </c>
      <c r="M92" s="2963">
        <f t="shared" si="59"/>
        <v>45370</v>
      </c>
      <c r="N92" s="3261"/>
    </row>
    <row r="93" spans="1:14" s="14" customFormat="1" ht="16.5" hidden="1" customHeight="1">
      <c r="A93" s="1462" t="s">
        <v>7124</v>
      </c>
      <c r="B93" s="1741" t="s">
        <v>6872</v>
      </c>
      <c r="C93" s="2956" t="s">
        <v>3318</v>
      </c>
      <c r="D93" s="3034" t="s">
        <v>7125</v>
      </c>
      <c r="E93" s="2192">
        <v>45386</v>
      </c>
      <c r="F93" s="3035"/>
      <c r="G93" s="3036">
        <f t="shared" si="60"/>
        <v>45408</v>
      </c>
      <c r="H93" s="3035">
        <f t="shared" si="61"/>
        <v>45410</v>
      </c>
      <c r="I93" s="3035">
        <f t="shared" si="62"/>
        <v>45415</v>
      </c>
      <c r="J93" s="3035">
        <f t="shared" si="63"/>
        <v>45421</v>
      </c>
      <c r="K93" s="2960"/>
      <c r="L93" s="2963">
        <v>45375</v>
      </c>
      <c r="M93" s="2963">
        <f t="shared" si="59"/>
        <v>45377</v>
      </c>
      <c r="N93" s="3261"/>
    </row>
    <row r="94" spans="1:14" s="14" customFormat="1" ht="16.5" hidden="1" customHeight="1">
      <c r="A94" s="1462" t="s">
        <v>7126</v>
      </c>
      <c r="B94" s="1741" t="s">
        <v>6874</v>
      </c>
      <c r="C94" s="2956" t="s">
        <v>7127</v>
      </c>
      <c r="D94" s="3034" t="s">
        <v>7128</v>
      </c>
      <c r="E94" s="2192">
        <v>45397</v>
      </c>
      <c r="F94" s="3035"/>
      <c r="G94" s="3036">
        <f t="shared" si="60"/>
        <v>45419</v>
      </c>
      <c r="H94" s="3035">
        <f t="shared" si="61"/>
        <v>45421</v>
      </c>
      <c r="I94" s="3035">
        <f t="shared" si="62"/>
        <v>45426</v>
      </c>
      <c r="J94" s="3035">
        <f t="shared" si="63"/>
        <v>45432</v>
      </c>
      <c r="K94" s="2960"/>
      <c r="L94" s="2963">
        <v>45382</v>
      </c>
      <c r="M94" s="2963">
        <f t="shared" si="59"/>
        <v>45384</v>
      </c>
      <c r="N94" s="3261"/>
    </row>
    <row r="95" spans="1:14" s="14" customFormat="1" ht="16.5" hidden="1" customHeight="1">
      <c r="A95" s="1462" t="s">
        <v>7129</v>
      </c>
      <c r="B95" s="1741" t="s">
        <v>6877</v>
      </c>
      <c r="C95" s="3213" t="s">
        <v>2747</v>
      </c>
      <c r="D95" s="2968" t="s">
        <v>7130</v>
      </c>
      <c r="E95" s="2969">
        <v>45401</v>
      </c>
      <c r="F95" s="2970"/>
      <c r="G95" s="2971">
        <f t="shared" si="60"/>
        <v>45423</v>
      </c>
      <c r="H95" s="2970">
        <f t="shared" si="61"/>
        <v>45425</v>
      </c>
      <c r="I95" s="2970">
        <f t="shared" si="62"/>
        <v>45430</v>
      </c>
      <c r="J95" s="2970">
        <f t="shared" si="63"/>
        <v>45436</v>
      </c>
      <c r="K95" s="2960"/>
      <c r="L95" s="2963">
        <v>45389</v>
      </c>
      <c r="M95" s="2963">
        <f t="shared" si="59"/>
        <v>45391</v>
      </c>
      <c r="N95" s="3261"/>
    </row>
    <row r="96" spans="1:14" s="14" customFormat="1" ht="16.5" hidden="1" customHeight="1">
      <c r="A96" s="1462" t="s">
        <v>7131</v>
      </c>
      <c r="B96" s="1741" t="s">
        <v>7132</v>
      </c>
      <c r="C96" s="3213" t="s">
        <v>7133</v>
      </c>
      <c r="D96" s="2968" t="s">
        <v>7134</v>
      </c>
      <c r="E96" s="2969">
        <v>45413</v>
      </c>
      <c r="F96" s="2970"/>
      <c r="G96" s="2971">
        <f t="shared" si="60"/>
        <v>45435</v>
      </c>
      <c r="H96" s="2970">
        <f t="shared" si="61"/>
        <v>45437</v>
      </c>
      <c r="I96" s="2970">
        <f t="shared" si="62"/>
        <v>45442</v>
      </c>
      <c r="J96" s="2970">
        <f t="shared" si="63"/>
        <v>45448</v>
      </c>
      <c r="K96" s="2960"/>
      <c r="L96" s="2963">
        <v>45396</v>
      </c>
      <c r="M96" s="2963">
        <f t="shared" si="59"/>
        <v>45398</v>
      </c>
      <c r="N96" s="3261"/>
    </row>
    <row r="97" spans="1:15" s="14" customFormat="1" ht="16.5" hidden="1" customHeight="1">
      <c r="A97" s="1462" t="s">
        <v>7135</v>
      </c>
      <c r="B97" s="1741" t="s">
        <v>6782</v>
      </c>
      <c r="C97" s="3341" t="s">
        <v>6935</v>
      </c>
      <c r="D97" s="2968" t="s">
        <v>7136</v>
      </c>
      <c r="E97" s="3430">
        <v>45403</v>
      </c>
      <c r="F97" s="3433"/>
      <c r="G97" s="3432"/>
      <c r="H97" s="3431"/>
      <c r="I97" s="3431"/>
      <c r="J97" s="3431"/>
      <c r="K97" s="2960"/>
      <c r="L97" s="2963">
        <v>45403</v>
      </c>
      <c r="M97" s="2963">
        <f t="shared" ref="M97:M102" si="64">L97+2</f>
        <v>45405</v>
      </c>
      <c r="N97" s="3261"/>
    </row>
    <row r="98" spans="1:15" s="14" customFormat="1" ht="16.5" hidden="1" customHeight="1">
      <c r="A98" s="1462" t="s">
        <v>7137</v>
      </c>
      <c r="B98" s="1741" t="s">
        <v>7138</v>
      </c>
      <c r="C98" s="3529" t="s">
        <v>3237</v>
      </c>
      <c r="D98" s="3530" t="s">
        <v>7139</v>
      </c>
      <c r="E98" s="3531">
        <v>45433</v>
      </c>
      <c r="F98" s="3532"/>
      <c r="G98" s="3533">
        <f t="shared" ref="G98:G102" si="65">E98+22</f>
        <v>45455</v>
      </c>
      <c r="H98" s="3532">
        <f t="shared" ref="H98:H102" si="66">E98+24</f>
        <v>45457</v>
      </c>
      <c r="I98" s="3532">
        <f t="shared" ref="I98:I102" si="67">E98+29</f>
        <v>45462</v>
      </c>
      <c r="J98" s="3532">
        <f t="shared" ref="J98:J102" si="68">E98+35</f>
        <v>45468</v>
      </c>
      <c r="K98" s="2960"/>
      <c r="L98" s="449">
        <v>45410</v>
      </c>
      <c r="M98" s="2496">
        <f t="shared" si="64"/>
        <v>45412</v>
      </c>
      <c r="N98" s="2496">
        <f t="shared" ref="N98:N115" si="69">M98-7</f>
        <v>45405</v>
      </c>
      <c r="O98" s="2496">
        <f t="shared" ref="O98:O115" si="70">N98</f>
        <v>45405</v>
      </c>
    </row>
    <row r="99" spans="1:15" s="14" customFormat="1" ht="16.5" hidden="1" customHeight="1">
      <c r="A99" s="1462" t="s">
        <v>7140</v>
      </c>
      <c r="B99" s="1741" t="s">
        <v>6883</v>
      </c>
      <c r="C99" s="3534" t="s">
        <v>7141</v>
      </c>
      <c r="D99" s="3530" t="s">
        <v>7142</v>
      </c>
      <c r="E99" s="3531">
        <v>45436</v>
      </c>
      <c r="F99" s="3532"/>
      <c r="G99" s="3533">
        <f t="shared" si="65"/>
        <v>45458</v>
      </c>
      <c r="H99" s="3532">
        <f t="shared" si="66"/>
        <v>45460</v>
      </c>
      <c r="I99" s="3532">
        <f t="shared" si="67"/>
        <v>45465</v>
      </c>
      <c r="J99" s="3532">
        <f t="shared" si="68"/>
        <v>45471</v>
      </c>
      <c r="K99" s="2960"/>
      <c r="L99" s="449">
        <v>45417</v>
      </c>
      <c r="M99" s="2496">
        <f t="shared" si="64"/>
        <v>45419</v>
      </c>
      <c r="N99" s="2496">
        <f t="shared" si="69"/>
        <v>45412</v>
      </c>
      <c r="O99" s="2496">
        <f t="shared" si="70"/>
        <v>45412</v>
      </c>
    </row>
    <row r="100" spans="1:15" s="14" customFormat="1" ht="16.5" hidden="1" customHeight="1">
      <c r="A100" s="1462" t="s">
        <v>7143</v>
      </c>
      <c r="B100" s="1741" t="s">
        <v>6789</v>
      </c>
      <c r="C100" s="3535" t="s">
        <v>6935</v>
      </c>
      <c r="D100" s="3593" t="s">
        <v>7144</v>
      </c>
      <c r="E100" s="3430">
        <v>45424</v>
      </c>
      <c r="F100" s="3431"/>
      <c r="G100" s="3432"/>
      <c r="H100" s="3431"/>
      <c r="I100" s="3431"/>
      <c r="J100" s="3431"/>
      <c r="K100" s="2960"/>
      <c r="L100" s="449">
        <v>45424</v>
      </c>
      <c r="M100" s="2496">
        <f t="shared" si="64"/>
        <v>45426</v>
      </c>
      <c r="N100" s="2496">
        <f t="shared" si="69"/>
        <v>45419</v>
      </c>
      <c r="O100" s="2496">
        <f t="shared" si="70"/>
        <v>45419</v>
      </c>
    </row>
    <row r="101" spans="1:15" s="14" customFormat="1" ht="16.5" hidden="1" customHeight="1">
      <c r="A101" s="1462" t="s">
        <v>7145</v>
      </c>
      <c r="B101" s="1741" t="s">
        <v>6887</v>
      </c>
      <c r="C101" s="3529" t="s">
        <v>7146</v>
      </c>
      <c r="D101" s="3530" t="s">
        <v>7147</v>
      </c>
      <c r="E101" s="3531">
        <v>45445</v>
      </c>
      <c r="F101" s="3532"/>
      <c r="G101" s="3533">
        <f t="shared" si="65"/>
        <v>45467</v>
      </c>
      <c r="H101" s="3532">
        <f t="shared" si="66"/>
        <v>45469</v>
      </c>
      <c r="I101" s="3532">
        <f t="shared" si="67"/>
        <v>45474</v>
      </c>
      <c r="J101" s="3532">
        <f t="shared" si="68"/>
        <v>45480</v>
      </c>
      <c r="K101" s="2960"/>
      <c r="L101" s="449">
        <v>45431</v>
      </c>
      <c r="M101" s="2496">
        <f t="shared" si="64"/>
        <v>45433</v>
      </c>
      <c r="N101" s="2496">
        <f t="shared" si="69"/>
        <v>45426</v>
      </c>
      <c r="O101" s="2496">
        <f t="shared" si="70"/>
        <v>45426</v>
      </c>
    </row>
    <row r="102" spans="1:15" s="14" customFormat="1" ht="16.5" hidden="1" customHeight="1">
      <c r="A102" s="1462" t="s">
        <v>7148</v>
      </c>
      <c r="B102" s="1741" t="s">
        <v>6889</v>
      </c>
      <c r="C102" s="3529" t="s">
        <v>7149</v>
      </c>
      <c r="D102" s="3530" t="s">
        <v>7150</v>
      </c>
      <c r="E102" s="3531">
        <v>45447</v>
      </c>
      <c r="F102" s="3532"/>
      <c r="G102" s="3533">
        <f t="shared" si="65"/>
        <v>45469</v>
      </c>
      <c r="H102" s="3532">
        <f t="shared" si="66"/>
        <v>45471</v>
      </c>
      <c r="I102" s="3532">
        <f t="shared" si="67"/>
        <v>45476</v>
      </c>
      <c r="J102" s="3532">
        <f t="shared" si="68"/>
        <v>45482</v>
      </c>
      <c r="K102" s="2960"/>
      <c r="L102" s="449">
        <v>45438</v>
      </c>
      <c r="M102" s="2496">
        <f t="shared" si="64"/>
        <v>45440</v>
      </c>
      <c r="N102" s="2496">
        <f t="shared" si="69"/>
        <v>45433</v>
      </c>
      <c r="O102" s="2496">
        <f t="shared" si="70"/>
        <v>45433</v>
      </c>
    </row>
    <row r="103" spans="1:15" s="14" customFormat="1" ht="16.5" customHeight="1">
      <c r="A103" s="1462" t="s">
        <v>7151</v>
      </c>
      <c r="B103" s="1741" t="s">
        <v>6892</v>
      </c>
      <c r="C103" s="3536" t="s">
        <v>7152</v>
      </c>
      <c r="D103" s="3537" t="s">
        <v>7153</v>
      </c>
      <c r="E103" s="3538">
        <v>45456</v>
      </c>
      <c r="F103" s="3539"/>
      <c r="G103" s="3540">
        <f t="shared" ref="G103:G115" si="71">E103+22</f>
        <v>45478</v>
      </c>
      <c r="H103" s="3539">
        <f t="shared" ref="H103:H115" si="72">E103+24</f>
        <v>45480</v>
      </c>
      <c r="I103" s="3539">
        <f t="shared" ref="I103:I115" si="73">E103+29</f>
        <v>45485</v>
      </c>
      <c r="J103" s="3539">
        <f t="shared" ref="J103:J115" si="74">E103+35</f>
        <v>45491</v>
      </c>
      <c r="K103" s="2960"/>
      <c r="L103" s="449">
        <v>45445</v>
      </c>
      <c r="M103" s="2496">
        <f t="shared" ref="M103:M115" si="75">L103+2</f>
        <v>45447</v>
      </c>
      <c r="N103" s="2496">
        <f t="shared" si="69"/>
        <v>45440</v>
      </c>
      <c r="O103" s="2496">
        <f t="shared" si="70"/>
        <v>45440</v>
      </c>
    </row>
    <row r="104" spans="1:15" s="14" customFormat="1" ht="16.5" customHeight="1">
      <c r="A104" s="1462" t="s">
        <v>7154</v>
      </c>
      <c r="B104" s="1741" t="s">
        <v>6894</v>
      </c>
      <c r="C104" s="3536" t="s">
        <v>7155</v>
      </c>
      <c r="D104" s="3537" t="s">
        <v>7156</v>
      </c>
      <c r="E104" s="3538">
        <v>45457</v>
      </c>
      <c r="F104" s="3539"/>
      <c r="G104" s="3540">
        <f t="shared" si="71"/>
        <v>45479</v>
      </c>
      <c r="H104" s="3539">
        <f t="shared" si="72"/>
        <v>45481</v>
      </c>
      <c r="I104" s="3539">
        <f t="shared" si="73"/>
        <v>45486</v>
      </c>
      <c r="J104" s="3539">
        <f t="shared" si="74"/>
        <v>45492</v>
      </c>
      <c r="K104" s="2960"/>
      <c r="L104" s="449">
        <v>45452</v>
      </c>
      <c r="M104" s="2496">
        <f t="shared" si="75"/>
        <v>45454</v>
      </c>
      <c r="N104" s="2496">
        <f t="shared" si="69"/>
        <v>45447</v>
      </c>
      <c r="O104" s="2496">
        <f t="shared" si="70"/>
        <v>45447</v>
      </c>
    </row>
    <row r="105" spans="1:15" s="14" customFormat="1" ht="16.5" customHeight="1">
      <c r="A105" s="1462" t="s">
        <v>7157</v>
      </c>
      <c r="B105" s="1741" t="s">
        <v>6896</v>
      </c>
      <c r="C105" s="3536" t="s">
        <v>7158</v>
      </c>
      <c r="D105" s="3537" t="s">
        <v>7159</v>
      </c>
      <c r="E105" s="3538">
        <v>45466</v>
      </c>
      <c r="F105" s="3539"/>
      <c r="G105" s="3540">
        <f t="shared" si="71"/>
        <v>45488</v>
      </c>
      <c r="H105" s="3539">
        <f t="shared" si="72"/>
        <v>45490</v>
      </c>
      <c r="I105" s="3539">
        <f t="shared" si="73"/>
        <v>45495</v>
      </c>
      <c r="J105" s="3539">
        <f t="shared" si="74"/>
        <v>45501</v>
      </c>
      <c r="K105" s="2960"/>
      <c r="L105" s="449">
        <v>45459</v>
      </c>
      <c r="M105" s="2496">
        <f t="shared" si="75"/>
        <v>45461</v>
      </c>
      <c r="N105" s="2496">
        <f t="shared" si="69"/>
        <v>45454</v>
      </c>
      <c r="O105" s="2496">
        <f t="shared" si="70"/>
        <v>45454</v>
      </c>
    </row>
    <row r="106" spans="1:15" s="14" customFormat="1" ht="16.5" customHeight="1">
      <c r="A106" s="1462" t="s">
        <v>7160</v>
      </c>
      <c r="B106" s="1741" t="s">
        <v>6802</v>
      </c>
      <c r="C106" s="3455" t="s">
        <v>6935</v>
      </c>
      <c r="D106" s="3592" t="s">
        <v>7161</v>
      </c>
      <c r="E106" s="3430">
        <v>45466</v>
      </c>
      <c r="F106" s="3110"/>
      <c r="G106" s="3111">
        <f t="shared" ref="G106" si="76">E106+22</f>
        <v>45488</v>
      </c>
      <c r="H106" s="3110">
        <f t="shared" ref="H106" si="77">E106+24</f>
        <v>45490</v>
      </c>
      <c r="I106" s="3110">
        <f t="shared" ref="I106" si="78">E106+29</f>
        <v>45495</v>
      </c>
      <c r="J106" s="3110">
        <f t="shared" ref="J106" si="79">E106+35</f>
        <v>45501</v>
      </c>
      <c r="K106" s="2960"/>
      <c r="L106" s="449">
        <v>45466</v>
      </c>
      <c r="M106" s="2496">
        <f t="shared" ref="M106" si="80">L106+2</f>
        <v>45468</v>
      </c>
      <c r="N106" s="2496">
        <f t="shared" si="69"/>
        <v>45461</v>
      </c>
      <c r="O106" s="2496">
        <f t="shared" si="70"/>
        <v>45461</v>
      </c>
    </row>
    <row r="107" spans="1:15" s="14" customFormat="1" ht="16.5" customHeight="1">
      <c r="A107" s="1462"/>
      <c r="B107" s="1741" t="s">
        <v>6900</v>
      </c>
      <c r="C107" s="3213" t="s">
        <v>2695</v>
      </c>
      <c r="D107" s="2968" t="s">
        <v>7162</v>
      </c>
      <c r="E107" s="2969">
        <v>45477</v>
      </c>
      <c r="F107" s="2970"/>
      <c r="G107" s="2971">
        <f t="shared" ref="G107:G114" si="81">E107+22</f>
        <v>45499</v>
      </c>
      <c r="H107" s="2970">
        <f t="shared" ref="H107:H114" si="82">E107+24</f>
        <v>45501</v>
      </c>
      <c r="I107" s="2970">
        <f t="shared" ref="I107:I114" si="83">E107+29</f>
        <v>45506</v>
      </c>
      <c r="J107" s="2970">
        <f t="shared" ref="J107:J114" si="84">E107+35</f>
        <v>45512</v>
      </c>
      <c r="K107" s="2960"/>
      <c r="L107" s="449">
        <v>45473</v>
      </c>
      <c r="M107" s="2496">
        <f t="shared" ref="M107:M114" si="85">L107+2</f>
        <v>45475</v>
      </c>
      <c r="N107" s="2496">
        <f t="shared" si="69"/>
        <v>45468</v>
      </c>
      <c r="O107" s="2496">
        <f t="shared" si="70"/>
        <v>45468</v>
      </c>
    </row>
    <row r="108" spans="1:15" s="14" customFormat="1" ht="16.5" customHeight="1">
      <c r="A108" s="1462" t="s">
        <v>7163</v>
      </c>
      <c r="B108" s="1741" t="s">
        <v>6806</v>
      </c>
      <c r="C108" s="3447" t="s">
        <v>7164</v>
      </c>
      <c r="D108" s="3448" t="s">
        <v>7165</v>
      </c>
      <c r="E108" s="3449">
        <v>45484</v>
      </c>
      <c r="F108" s="3450"/>
      <c r="G108" s="3451">
        <f t="shared" si="81"/>
        <v>45506</v>
      </c>
      <c r="H108" s="3450">
        <f t="shared" si="82"/>
        <v>45508</v>
      </c>
      <c r="I108" s="3450">
        <f t="shared" si="83"/>
        <v>45513</v>
      </c>
      <c r="J108" s="3450">
        <f t="shared" si="84"/>
        <v>45519</v>
      </c>
      <c r="K108" s="3452"/>
      <c r="L108" s="449">
        <v>45480</v>
      </c>
      <c r="M108" s="2496">
        <f t="shared" si="85"/>
        <v>45482</v>
      </c>
      <c r="N108" s="2496">
        <f>M108-7</f>
        <v>45475</v>
      </c>
      <c r="O108" s="2496">
        <f>N108</f>
        <v>45475</v>
      </c>
    </row>
    <row r="109" spans="1:15" s="14" customFormat="1" ht="16.5" customHeight="1">
      <c r="A109" s="1462"/>
      <c r="B109" s="1741" t="s">
        <v>6809</v>
      </c>
      <c r="C109" s="3447" t="s">
        <v>7166</v>
      </c>
      <c r="D109" s="3448" t="s">
        <v>7167</v>
      </c>
      <c r="E109" s="3449">
        <v>45487</v>
      </c>
      <c r="F109" s="3450"/>
      <c r="G109" s="3451">
        <f t="shared" si="81"/>
        <v>45509</v>
      </c>
      <c r="H109" s="3450">
        <f t="shared" si="82"/>
        <v>45511</v>
      </c>
      <c r="I109" s="3450">
        <f t="shared" si="83"/>
        <v>45516</v>
      </c>
      <c r="J109" s="3450">
        <f t="shared" si="84"/>
        <v>45522</v>
      </c>
      <c r="K109" s="3452"/>
      <c r="L109" s="449">
        <v>45487</v>
      </c>
      <c r="M109" s="2496">
        <f t="shared" si="85"/>
        <v>45489</v>
      </c>
      <c r="N109" s="2496">
        <f>M109-7</f>
        <v>45482</v>
      </c>
      <c r="O109" s="2496">
        <f>N109</f>
        <v>45482</v>
      </c>
    </row>
    <row r="110" spans="1:15" s="14" customFormat="1" ht="16.5" customHeight="1">
      <c r="A110" s="1462" t="s">
        <v>7168</v>
      </c>
      <c r="B110" s="1741" t="s">
        <v>6811</v>
      </c>
      <c r="C110" s="3741" t="s">
        <v>7169</v>
      </c>
      <c r="D110" s="3448" t="s">
        <v>7170</v>
      </c>
      <c r="E110" s="3449">
        <v>45497</v>
      </c>
      <c r="F110" s="3450"/>
      <c r="G110" s="3451">
        <f t="shared" si="81"/>
        <v>45519</v>
      </c>
      <c r="H110" s="3450">
        <f t="shared" si="82"/>
        <v>45521</v>
      </c>
      <c r="I110" s="3450">
        <f t="shared" si="83"/>
        <v>45526</v>
      </c>
      <c r="J110" s="3450">
        <f t="shared" si="84"/>
        <v>45532</v>
      </c>
      <c r="K110" s="3452"/>
      <c r="L110" s="449">
        <v>45494</v>
      </c>
      <c r="M110" s="2496">
        <f t="shared" si="85"/>
        <v>45496</v>
      </c>
      <c r="N110" s="2496">
        <f t="shared" si="69"/>
        <v>45489</v>
      </c>
      <c r="O110" s="2496">
        <f t="shared" si="70"/>
        <v>45489</v>
      </c>
    </row>
    <row r="111" spans="1:15" s="14" customFormat="1" ht="16.5" customHeight="1">
      <c r="A111" s="1462" t="s">
        <v>7171</v>
      </c>
      <c r="B111" s="1741" t="s">
        <v>6813</v>
      </c>
      <c r="C111" s="3743" t="s">
        <v>7172</v>
      </c>
      <c r="D111" s="3740" t="s">
        <v>7173</v>
      </c>
      <c r="E111" s="3449">
        <v>45501</v>
      </c>
      <c r="F111" s="3450"/>
      <c r="G111" s="3451">
        <f t="shared" si="81"/>
        <v>45523</v>
      </c>
      <c r="H111" s="3450">
        <f t="shared" si="82"/>
        <v>45525</v>
      </c>
      <c r="I111" s="3450">
        <f t="shared" si="83"/>
        <v>45530</v>
      </c>
      <c r="J111" s="3450">
        <f t="shared" si="84"/>
        <v>45536</v>
      </c>
      <c r="K111" s="3452"/>
      <c r="L111" s="449">
        <v>45501</v>
      </c>
      <c r="M111" s="2496">
        <f t="shared" si="85"/>
        <v>45503</v>
      </c>
      <c r="N111" s="2496">
        <f>M111-7</f>
        <v>45496</v>
      </c>
      <c r="O111" s="2496">
        <f>N111</f>
        <v>45496</v>
      </c>
    </row>
    <row r="112" spans="1:15" s="14" customFormat="1" ht="16.5" customHeight="1">
      <c r="A112" s="1462"/>
      <c r="B112" s="1741" t="s">
        <v>6815</v>
      </c>
      <c r="C112" s="3742" t="s">
        <v>7174</v>
      </c>
      <c r="D112" s="2968" t="s">
        <v>7175</v>
      </c>
      <c r="E112" s="2969">
        <v>45508</v>
      </c>
      <c r="F112" s="2970"/>
      <c r="G112" s="2971">
        <f t="shared" si="81"/>
        <v>45530</v>
      </c>
      <c r="H112" s="2970">
        <f t="shared" si="82"/>
        <v>45532</v>
      </c>
      <c r="I112" s="2970">
        <f t="shared" si="83"/>
        <v>45537</v>
      </c>
      <c r="J112" s="2970">
        <f t="shared" si="84"/>
        <v>45543</v>
      </c>
      <c r="K112" s="3452"/>
      <c r="L112" s="449">
        <v>45508</v>
      </c>
      <c r="M112" s="2496">
        <f t="shared" si="85"/>
        <v>45510</v>
      </c>
      <c r="N112" s="2496">
        <f>M112-7</f>
        <v>45503</v>
      </c>
      <c r="O112" s="2496">
        <f>N112</f>
        <v>45503</v>
      </c>
    </row>
    <row r="113" spans="1:15" s="14" customFormat="1" ht="16.5" customHeight="1">
      <c r="A113" s="1462"/>
      <c r="B113" s="1741" t="s">
        <v>6817</v>
      </c>
      <c r="C113" s="3213" t="s">
        <v>7176</v>
      </c>
      <c r="D113" s="2968" t="s">
        <v>7177</v>
      </c>
      <c r="E113" s="2969">
        <v>45515</v>
      </c>
      <c r="F113" s="2970"/>
      <c r="G113" s="2971">
        <f t="shared" si="81"/>
        <v>45537</v>
      </c>
      <c r="H113" s="2970">
        <f t="shared" si="82"/>
        <v>45539</v>
      </c>
      <c r="I113" s="2970">
        <f t="shared" si="83"/>
        <v>45544</v>
      </c>
      <c r="J113" s="2970">
        <f t="shared" si="84"/>
        <v>45550</v>
      </c>
      <c r="K113" s="3452"/>
      <c r="L113" s="449">
        <v>45515</v>
      </c>
      <c r="M113" s="2496">
        <f t="shared" si="85"/>
        <v>45517</v>
      </c>
      <c r="N113" s="2496">
        <f>M113-7</f>
        <v>45510</v>
      </c>
      <c r="O113" s="2496">
        <f>N113</f>
        <v>45510</v>
      </c>
    </row>
    <row r="114" spans="1:15" s="14" customFormat="1" ht="16.5" customHeight="1">
      <c r="A114" s="1462"/>
      <c r="B114" s="1741" t="s">
        <v>6819</v>
      </c>
      <c r="C114" s="3213" t="s">
        <v>7178</v>
      </c>
      <c r="D114" s="2968" t="s">
        <v>7179</v>
      </c>
      <c r="E114" s="2969">
        <v>45522</v>
      </c>
      <c r="F114" s="2970"/>
      <c r="G114" s="2971">
        <f t="shared" si="81"/>
        <v>45544</v>
      </c>
      <c r="H114" s="2970">
        <f t="shared" si="82"/>
        <v>45546</v>
      </c>
      <c r="I114" s="2970">
        <f t="shared" si="83"/>
        <v>45551</v>
      </c>
      <c r="J114" s="2970">
        <f t="shared" si="84"/>
        <v>45557</v>
      </c>
      <c r="K114" s="3452"/>
      <c r="L114" s="449">
        <v>45522</v>
      </c>
      <c r="M114" s="2496">
        <f t="shared" si="85"/>
        <v>45524</v>
      </c>
      <c r="N114" s="2496">
        <f>M114-7</f>
        <v>45517</v>
      </c>
      <c r="O114" s="2496">
        <f>N114</f>
        <v>45517</v>
      </c>
    </row>
    <row r="115" spans="1:15" s="14" customFormat="1" ht="16.5" customHeight="1">
      <c r="A115" s="1462"/>
      <c r="B115" s="1741" t="s">
        <v>6821</v>
      </c>
      <c r="C115" s="3213" t="s">
        <v>4870</v>
      </c>
      <c r="D115" s="2968" t="s">
        <v>7180</v>
      </c>
      <c r="E115" s="2969">
        <v>45529</v>
      </c>
      <c r="F115" s="2970"/>
      <c r="G115" s="2971">
        <f t="shared" si="71"/>
        <v>45551</v>
      </c>
      <c r="H115" s="2970">
        <f t="shared" si="72"/>
        <v>45553</v>
      </c>
      <c r="I115" s="2970">
        <f t="shared" si="73"/>
        <v>45558</v>
      </c>
      <c r="J115" s="2970">
        <f t="shared" si="74"/>
        <v>45564</v>
      </c>
      <c r="K115" s="3452"/>
      <c r="L115" s="449">
        <v>45529</v>
      </c>
      <c r="M115" s="2496">
        <f t="shared" si="75"/>
        <v>45531</v>
      </c>
      <c r="N115" s="2496">
        <f t="shared" si="69"/>
        <v>45524</v>
      </c>
      <c r="O115" s="2496">
        <f t="shared" si="70"/>
        <v>45524</v>
      </c>
    </row>
    <row r="116" spans="1:15" s="14" customFormat="1" ht="16.350000000000001" customHeight="1">
      <c r="A116" s="1465"/>
      <c r="B116" s="1465"/>
      <c r="C116" s="2045" t="s">
        <v>2215</v>
      </c>
      <c r="D116" s="879"/>
      <c r="E116" s="879"/>
      <c r="F116" s="879"/>
      <c r="G116" s="29"/>
      <c r="H116" s="29"/>
      <c r="I116"/>
      <c r="J116"/>
      <c r="K116"/>
      <c r="L116" s="5"/>
      <c r="M116" s="5"/>
      <c r="N116" s="5"/>
    </row>
    <row r="117" spans="1:15" s="30" customFormat="1" ht="15">
      <c r="A117" s="1465"/>
      <c r="B117" s="1465"/>
      <c r="C117" s="879"/>
      <c r="D117" s="29"/>
      <c r="E117" s="362"/>
      <c r="F117" s="362"/>
      <c r="G117" s="879"/>
      <c r="H117" s="879"/>
      <c r="I117" s="879"/>
      <c r="J117" s="29"/>
      <c r="K117" s="29"/>
      <c r="L117" s="5"/>
    </row>
    <row r="118" spans="1:15" s="29" customFormat="1" ht="17.25" customHeight="1">
      <c r="A118" s="1462"/>
      <c r="B118" s="1462"/>
      <c r="C118" s="53" t="s">
        <v>1890</v>
      </c>
      <c r="D118" s="30"/>
      <c r="E118" s="30"/>
      <c r="F118" s="30"/>
      <c r="G118" s="55" t="s">
        <v>1928</v>
      </c>
      <c r="H118" s="55"/>
      <c r="I118" s="1345"/>
      <c r="J118" s="1345"/>
      <c r="K118" s="1345"/>
      <c r="L118" s="55" t="s">
        <v>1952</v>
      </c>
      <c r="M118" s="55"/>
      <c r="N118" s="55"/>
    </row>
    <row r="119" spans="1:15" s="29" customFormat="1" ht="17.25" customHeight="1">
      <c r="A119" s="1462"/>
      <c r="B119" s="1462"/>
      <c r="C119" s="138" t="s">
        <v>1891</v>
      </c>
      <c r="D119" s="140"/>
      <c r="E119" s="222" t="s">
        <v>2217</v>
      </c>
      <c r="F119" s="222"/>
      <c r="G119" s="140" t="s">
        <v>1929</v>
      </c>
      <c r="H119" s="140"/>
      <c r="I119" s="1346" t="s">
        <v>1930</v>
      </c>
      <c r="J119" s="1347"/>
      <c r="K119" s="1347"/>
      <c r="L119" s="140" t="s">
        <v>1954</v>
      </c>
      <c r="M119" s="140"/>
      <c r="N119" s="223" t="s">
        <v>1955</v>
      </c>
    </row>
    <row r="120" spans="1:15" s="29" customFormat="1" ht="17.25" customHeight="1">
      <c r="A120" s="1462"/>
      <c r="B120" s="1462"/>
      <c r="C120" s="31"/>
      <c r="D120" s="27"/>
      <c r="E120" s="32"/>
      <c r="F120" s="32"/>
      <c r="G120" s="27"/>
      <c r="H120" s="27"/>
      <c r="I120" s="2822"/>
      <c r="J120" s="1348"/>
      <c r="K120" s="1348"/>
      <c r="L120" s="27"/>
      <c r="M120" s="27"/>
      <c r="N120" s="33"/>
    </row>
    <row r="121" spans="1:15" s="29" customFormat="1" ht="17.25" customHeight="1">
      <c r="A121" s="1462"/>
      <c r="B121" s="1462"/>
      <c r="C121" s="81" t="str">
        <f>HOME!A$566</f>
        <v>ZANT CHONG</v>
      </c>
      <c r="D121" s="81" t="str">
        <f>HOME!B$566</f>
        <v>6011 2429</v>
      </c>
      <c r="E121" s="66" t="str">
        <f>HOME!C$566</f>
        <v>zant.chong@msc.com</v>
      </c>
      <c r="F121" s="66"/>
      <c r="G121" s="81" t="str">
        <f>HOME!A$583</f>
        <v>ROBERT CHIA</v>
      </c>
      <c r="H121" s="81" t="str">
        <f>HOME!B$583</f>
        <v>6011 0564</v>
      </c>
      <c r="I121" s="66" t="str">
        <f>HOME!C$583</f>
        <v>robert.chia@msc.com</v>
      </c>
      <c r="J121" s="81"/>
      <c r="K121" s="81"/>
      <c r="L121" s="81" t="str">
        <f>HOME!A$598</f>
        <v>RAYNAR ANG</v>
      </c>
      <c r="M121" s="81" t="str">
        <f>HOME!B$598</f>
        <v>6011 2358</v>
      </c>
      <c r="N121" s="66" t="str">
        <f>HOME!C$598</f>
        <v>raynar.ang@msc.com</v>
      </c>
    </row>
    <row r="122" spans="1:15" s="122" customFormat="1">
      <c r="A122" s="1466"/>
      <c r="B122" s="1466"/>
      <c r="C122" s="81" t="str">
        <f>HOME!A$567</f>
        <v>PHOEBE HUANG</v>
      </c>
      <c r="D122" s="81" t="str">
        <f>HOME!B$567</f>
        <v>6011 0562</v>
      </c>
      <c r="E122" s="66" t="str">
        <f>HOME!C$567</f>
        <v>phoebe.huang@msc.com</v>
      </c>
      <c r="F122" s="66"/>
      <c r="G122" s="81" t="str">
        <f>HOME!A$584</f>
        <v>S. Y. LIEW</v>
      </c>
      <c r="H122" s="81" t="str">
        <f>HOME!B$584</f>
        <v>6011 2348</v>
      </c>
      <c r="I122" s="66" t="str">
        <f>HOME!C$584</f>
        <v>seoyi.liew@msc.com</v>
      </c>
      <c r="J122" s="81"/>
      <c r="K122" s="81"/>
      <c r="L122" s="81" t="str">
        <f>HOME!A$599</f>
        <v>KAI SIANG</v>
      </c>
      <c r="M122" s="81" t="str">
        <f>HOME!B$599</f>
        <v>6011 2356</v>
      </c>
      <c r="N122" s="66" t="str">
        <f>HOME!C$599</f>
        <v>kaisiang.lim@msc.com</v>
      </c>
    </row>
    <row r="123" spans="1:15" s="122" customFormat="1">
      <c r="A123" s="1466"/>
      <c r="B123" s="1466"/>
      <c r="C123" s="81" t="str">
        <f>HOME!A$568</f>
        <v>SHERWIN LIM</v>
      </c>
      <c r="D123" s="81" t="str">
        <f>HOME!B$568</f>
        <v>6011 2395</v>
      </c>
      <c r="E123" s="66" t="str">
        <f>HOME!C$568</f>
        <v>sherwin.lim@msc.com</v>
      </c>
      <c r="F123" s="66"/>
      <c r="G123" s="81" t="str">
        <f>HOME!A$585</f>
        <v>SHARON KOH</v>
      </c>
      <c r="H123" s="81" t="str">
        <f>HOME!B$585</f>
        <v>6011 2349</v>
      </c>
      <c r="I123" s="66" t="str">
        <f>HOME!C$585</f>
        <v>sharon.koh@msc.com</v>
      </c>
      <c r="J123" s="81"/>
      <c r="K123" s="81"/>
      <c r="L123" s="81" t="str">
        <f>HOME!A$600</f>
        <v>DEWI</v>
      </c>
      <c r="M123" s="81" t="str">
        <f>HOME!B$600</f>
        <v>6011 2354</v>
      </c>
      <c r="N123" s="66" t="str">
        <f>HOME!C$600</f>
        <v>dewi.ratnah@msc.com</v>
      </c>
    </row>
    <row r="124" spans="1:15" s="122" customFormat="1">
      <c r="A124" s="1466"/>
      <c r="B124" s="1466"/>
      <c r="C124" s="81" t="str">
        <f>HOME!A$569</f>
        <v>NATALIE LEW</v>
      </c>
      <c r="D124" s="81" t="str">
        <f>HOME!B$569</f>
        <v>6011 2399</v>
      </c>
      <c r="E124" s="66" t="str">
        <f>HOME!C$569</f>
        <v>natalie.lew@msc.com</v>
      </c>
      <c r="F124" s="66"/>
      <c r="G124" s="81" t="str">
        <f>HOME!A$586</f>
        <v>ANGELIA LAU</v>
      </c>
      <c r="H124" s="81" t="str">
        <f>HOME!B$586</f>
        <v>6011 2346</v>
      </c>
      <c r="I124" s="66" t="str">
        <f>HOME!C$586</f>
        <v>angelia.lau@msc.com</v>
      </c>
      <c r="J124" s="81"/>
      <c r="K124" s="81"/>
      <c r="L124" s="81" t="str">
        <f>HOME!A$601</f>
        <v>YU TING</v>
      </c>
      <c r="M124" s="81" t="str">
        <f>HOME!B$601</f>
        <v>6011 2359</v>
      </c>
      <c r="N124" s="66" t="str">
        <f>HOME!C$601</f>
        <v>yuting.luo@msc.com</v>
      </c>
    </row>
    <row r="125" spans="1:15" s="122" customFormat="1">
      <c r="A125" s="1466"/>
      <c r="B125" s="1466"/>
      <c r="C125" s="81" t="str">
        <f>HOME!A$570</f>
        <v xml:space="preserve">LIM LEE HLI </v>
      </c>
      <c r="D125" s="81" t="str">
        <f>HOME!B$570</f>
        <v>6011 2352</v>
      </c>
      <c r="E125" s="66" t="str">
        <f>HOME!C$570</f>
        <v>leehli.lim@msc.com</v>
      </c>
      <c r="F125" s="66"/>
      <c r="G125" s="81" t="str">
        <f>HOME!A$587</f>
        <v>NOOR AFNINDAH</v>
      </c>
      <c r="H125" s="81" t="str">
        <f>HOME!B$587</f>
        <v>6011 2347</v>
      </c>
      <c r="I125" s="66" t="str">
        <f>HOME!C$587</f>
        <v>noor.afnindah@msc.com</v>
      </c>
      <c r="J125" s="81"/>
      <c r="K125" s="81"/>
      <c r="L125" s="81" t="str">
        <f>HOME!A$602</f>
        <v>-</v>
      </c>
      <c r="M125" s="81" t="str">
        <f>HOME!B$602</f>
        <v>6011 0567</v>
      </c>
      <c r="N125" s="66" t="str">
        <f>HOME!C$602</f>
        <v>-</v>
      </c>
    </row>
    <row r="126" spans="1:15" s="122" customFormat="1">
      <c r="A126" s="1466"/>
      <c r="B126" s="1466"/>
      <c r="C126" s="81" t="str">
        <f>HOME!A$571</f>
        <v>LIM AI PHEN</v>
      </c>
      <c r="D126" s="81" t="str">
        <f>HOME!B$571</f>
        <v>6011 9646</v>
      </c>
      <c r="E126" s="66" t="str">
        <f>HOME!C$571</f>
        <v>aiphen.lim@msc.com</v>
      </c>
      <c r="F126" s="66"/>
      <c r="G126" s="81" t="str">
        <f>HOME!A$588</f>
        <v>NG CHING WEI</v>
      </c>
      <c r="H126" s="81" t="str">
        <f>HOME!B$588</f>
        <v>6011 2404</v>
      </c>
      <c r="I126" s="66" t="str">
        <f>HOME!C$588</f>
        <v>chingwei.ng@msc.com</v>
      </c>
      <c r="J126" s="81"/>
      <c r="K126" s="81"/>
      <c r="L126" s="81" t="str">
        <f>HOME!A$603</f>
        <v>SHAN SHAN</v>
      </c>
      <c r="M126" s="81" t="str">
        <f>HOME!B$603</f>
        <v>6011 2353</v>
      </c>
      <c r="N126" s="66" t="str">
        <f>HOME!C$603</f>
        <v>shanshan.chin@msc.com</v>
      </c>
    </row>
    <row r="127" spans="1:15" s="122" customFormat="1">
      <c r="A127" s="1466"/>
      <c r="B127" s="1466"/>
      <c r="C127" s="81" t="str">
        <f>HOME!A$572</f>
        <v>DARIUS ONG</v>
      </c>
      <c r="D127" s="81" t="str">
        <f>HOME!B$572</f>
        <v>6011 2396</v>
      </c>
      <c r="E127" s="66" t="str">
        <f>HOME!C$572</f>
        <v>darius.ong@msc.com</v>
      </c>
      <c r="F127" s="66"/>
      <c r="G127" s="81">
        <f>HOME!A$589</f>
        <v>0</v>
      </c>
      <c r="H127" s="81">
        <f>HOME!B$589</f>
        <v>0</v>
      </c>
      <c r="I127" s="66">
        <f>HOME!C$589</f>
        <v>0</v>
      </c>
      <c r="J127" s="81"/>
      <c r="K127" s="81"/>
      <c r="L127" s="81" t="str">
        <f>HOME!A$604</f>
        <v>EUNICE</v>
      </c>
      <c r="M127" s="81" t="str">
        <f>HOME!B$604</f>
        <v>6011 2355</v>
      </c>
      <c r="N127" s="66" t="str">
        <f>HOME!C$604</f>
        <v>eunice.chan@msc.com</v>
      </c>
    </row>
    <row r="128" spans="1:15" s="122" customFormat="1">
      <c r="A128" s="1466"/>
      <c r="B128" s="1466"/>
      <c r="C128" s="81" t="str">
        <f>HOME!A$573</f>
        <v>LAWRENCE ANG (CROSS-TRADE)</v>
      </c>
      <c r="D128" s="81" t="str">
        <f>HOME!B$573</f>
        <v>6011 2400</v>
      </c>
      <c r="E128" s="66" t="str">
        <f>HOME!C$573</f>
        <v>lawrence.ang@msc.com</v>
      </c>
      <c r="F128" s="66"/>
      <c r="G128" s="81" t="str">
        <f>HOME!A$590</f>
        <v>.</v>
      </c>
      <c r="H128" s="81" t="str">
        <f>HOME!B$590</f>
        <v>.</v>
      </c>
      <c r="I128" s="66" t="str">
        <f>HOME!C$590</f>
        <v>.</v>
      </c>
      <c r="J128" s="81"/>
      <c r="K128" s="81"/>
      <c r="L128" s="81" t="str">
        <f>HOME!A$605</f>
        <v>HAZEL</v>
      </c>
      <c r="M128" s="81" t="str">
        <f>HOME!B$605</f>
        <v>6011 2435</v>
      </c>
      <c r="N128" s="66" t="str">
        <f>HOME!C$605</f>
        <v>hazel.toh@msc.com</v>
      </c>
    </row>
    <row r="129" spans="1:14" s="122" customFormat="1" ht="14.25">
      <c r="A129" s="1466"/>
      <c r="B129" s="1466"/>
      <c r="C129" s="81" t="str">
        <f>HOME!A574</f>
        <v>ASHTON YAN</v>
      </c>
      <c r="D129" s="81" t="str">
        <f>HOME!B574</f>
        <v>6011 2398</v>
      </c>
      <c r="E129" s="66" t="str">
        <f>HOME!C574</f>
        <v>ashton.yan@msc.com</v>
      </c>
      <c r="G129" s="29"/>
      <c r="H129" s="60"/>
      <c r="I129" s="1349"/>
      <c r="J129" s="59"/>
      <c r="K129" s="59"/>
      <c r="L129" s="59"/>
      <c r="M129" s="29"/>
      <c r="N129" s="29"/>
    </row>
    <row r="130" spans="1:14" s="122" customFormat="1" ht="14.25">
      <c r="A130" s="1466"/>
      <c r="B130" s="1466"/>
      <c r="C130" s="81" t="str">
        <f>HOME!A575</f>
        <v>JUN YUAN (IMP)</v>
      </c>
      <c r="D130" s="81" t="str">
        <f>HOME!B575</f>
        <v>6011 2402</v>
      </c>
      <c r="E130" s="66" t="str">
        <f>HOME!C575</f>
        <v>junyuan.kwa@msc.com</v>
      </c>
      <c r="F130" s="58"/>
      <c r="G130" s="29"/>
      <c r="H130" s="60"/>
      <c r="I130" s="1349"/>
      <c r="J130" s="59"/>
      <c r="K130" s="59"/>
      <c r="L130" s="29"/>
      <c r="M130" s="29"/>
      <c r="N130" s="29"/>
    </row>
    <row r="131" spans="1:14" s="122" customFormat="1" ht="14.25">
      <c r="A131" s="1466"/>
      <c r="B131" s="1466"/>
      <c r="C131" s="81" t="str">
        <f>HOME!A576</f>
        <v>KARTHI</v>
      </c>
      <c r="D131" s="81" t="str">
        <f>HOME!B576</f>
        <v>6011 2397</v>
      </c>
      <c r="E131" s="66" t="str">
        <f>HOME!C576</f>
        <v>karthigayan.velu@msc.com</v>
      </c>
      <c r="F131" s="58"/>
      <c r="G131" s="29"/>
      <c r="H131" s="60"/>
      <c r="I131" s="59"/>
      <c r="J131" s="1349"/>
      <c r="K131" s="1349"/>
      <c r="L131" s="29"/>
      <c r="M131" s="29"/>
      <c r="N131" s="29"/>
    </row>
    <row r="132" spans="1:14" ht="14.25">
      <c r="A132" s="1465"/>
      <c r="B132" s="1465"/>
      <c r="C132" s="81">
        <f>HOME!A577</f>
        <v>0</v>
      </c>
      <c r="D132" s="81">
        <f>HOME!B577</f>
        <v>0</v>
      </c>
      <c r="E132" s="66">
        <f>HOME!C577</f>
        <v>0</v>
      </c>
      <c r="F132" s="1048"/>
      <c r="G132" s="1048"/>
      <c r="H132" s="1048"/>
      <c r="I132" s="1350"/>
      <c r="J132" s="1350"/>
      <c r="K132" s="1350"/>
      <c r="L132" s="1048"/>
      <c r="M132" s="1048"/>
      <c r="N132" s="1048"/>
    </row>
    <row r="133" spans="1:14">
      <c r="A133" s="1465"/>
      <c r="B133" s="1465"/>
      <c r="C133" s="81" t="str">
        <f>HOME!A578</f>
        <v xml:space="preserve">MAIN LINE  </v>
      </c>
      <c r="D133" s="81" t="str">
        <f>HOME!B578</f>
        <v>6011 2424</v>
      </c>
      <c r="E133" s="66">
        <f>HOME!C578</f>
        <v>0</v>
      </c>
      <c r="F133" s="1049"/>
      <c r="G133" s="1049"/>
      <c r="L133" s="81"/>
      <c r="M133" s="81"/>
      <c r="N133" s="1049"/>
    </row>
    <row r="134" spans="1:14" ht="14.25">
      <c r="A134" s="1465"/>
      <c r="B134" s="1465"/>
      <c r="C134" s="81">
        <f>HOME!A579</f>
        <v>0</v>
      </c>
      <c r="D134" s="81">
        <f>HOME!B579</f>
        <v>0</v>
      </c>
      <c r="E134" s="66">
        <f>HOME!C579</f>
        <v>0</v>
      </c>
      <c r="F134" s="105"/>
      <c r="G134" s="105"/>
      <c r="H134" s="105"/>
      <c r="L134" s="29"/>
      <c r="M134" s="5"/>
    </row>
  </sheetData>
  <customSheetViews>
    <customSheetView guid="{25211047-2AA7-431D-8637-AA6183637E8E}" scale="80" fitToPage="1" hiddenRows="1">
      <selection activeCell="C28" sqref="C28"/>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0" fitToPage="1" hiddenRows="1">
      <selection activeCell="C28" sqref="C28"/>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scale="80" fitToPage="1" hiddenRows="1">
      <selection activeCell="B6" sqref="B6:F30"/>
      <pageMargins left="0" right="0" top="0" bottom="0" header="0" footer="0"/>
      <pageSetup paperSize="9" scale="69" orientation="landscape" r:id="rId3"/>
      <headerFooter>
        <oddFooter>&amp;RLast update : &amp;D   &amp;T&amp;L&amp;1#&amp;"Calibri"&amp;10 Sensitivity: Internal</oddFooter>
      </headerFooter>
    </customSheetView>
    <customSheetView guid="{999D0099-E3FC-46FC-839A-D58F693EE82E}" fitToPage="1" hiddenRows="1">
      <selection activeCell="C26" sqref="C26"/>
      <pageMargins left="0" right="0" top="0" bottom="0" header="0" footer="0"/>
      <pageSetup paperSize="9" scale="71" orientation="landscape" r:id="rId4"/>
      <headerFooter>
        <oddFooter>&amp;RLast update : &amp;D   &amp;T&amp;L&amp;1#&amp;"Calibri"&amp;10 Sensitivity: Internal</oddFooter>
      </headerFooter>
    </customSheetView>
    <customSheetView guid="{9C701732-F58F-4708-A15C-976D1C40D46C}" fitToPage="1" hiddenRows="1">
      <selection activeCell="A36" sqref="A36:XFD36"/>
      <pageMargins left="0" right="0" top="0" bottom="0" header="0" footer="0"/>
      <pageSetup paperSize="9" scale="76" orientation="landscape" r:id="rId5"/>
      <headerFooter>
        <oddFooter>&amp;RLast update : &amp;D   &amp;T</oddFooter>
      </headerFooter>
    </customSheetView>
    <customSheetView guid="{4207851A-A9C4-4C7F-A983-5888F88768C0}" fitToPage="1" hiddenRows="1">
      <selection activeCell="B6" sqref="B6:F37"/>
      <pageMargins left="0" right="0" top="0" bottom="0" header="0" footer="0"/>
      <pageSetup paperSize="9" scale="76" orientation="landscape" r:id="rId6"/>
      <headerFooter>
        <oddFooter>&amp;RLast update : &amp;D   &amp;T</oddFooter>
      </headerFooter>
    </customSheetView>
    <customSheetView guid="{1A9C4D40-FD7F-415B-AEEF-6F3B6F11E2D9}" fitToPage="1" hiddenRows="1">
      <selection activeCell="B32" sqref="B6:D32"/>
      <pageMargins left="0" right="0" top="0" bottom="0" header="0" footer="0"/>
      <pageSetup paperSize="9" scale="76" orientation="landscape" r:id="rId7"/>
      <headerFooter>
        <oddFooter>&amp;RLast update : &amp;D   &amp;T</oddFooter>
      </headerFooter>
    </customSheetView>
    <customSheetView guid="{160FD25C-1E8A-49AB-8AA3-887F1FFDB82C}" fitToPage="1" hiddenRows="1">
      <selection activeCell="J34" sqref="J34"/>
      <pageMargins left="0" right="0" top="0" bottom="0" header="0" footer="0"/>
      <pageSetup paperSize="9" scale="76" orientation="landscape" r:id="rId8"/>
      <headerFooter>
        <oddFooter>&amp;RLast update : &amp;D   &amp;T</oddFooter>
      </headerFooter>
    </customSheetView>
    <customSheetView guid="{03674205-2BF0-451F-960D-B59271ECD65B}" fitToPage="1">
      <selection activeCell="B5" sqref="B5"/>
      <pageMargins left="0" right="0" top="0" bottom="0" header="0" footer="0"/>
      <pageSetup paperSize="9" scale="76" orientation="landscape" r:id="rId9"/>
      <headerFooter>
        <oddFooter>&amp;RLast update : &amp;D   &amp;T</oddFooter>
      </headerFooter>
    </customSheetView>
    <customSheetView guid="{D36430BB-1304-416E-AC9B-64341E38D53B}" fitToPage="1">
      <pageMargins left="0" right="0" top="0" bottom="0" header="0" footer="0"/>
      <pageSetup paperSize="9" scale="71" orientation="landscape" r:id="rId10"/>
      <headerFooter>
        <oddFooter>&amp;RLast update : &amp;D   &amp;T</oddFooter>
      </headerFooter>
    </customSheetView>
    <customSheetView guid="{A1DFBD3A-7D67-4D0B-A768-38A02D65809C}" fitToPage="1">
      <pageMargins left="0" right="0" top="0" bottom="0" header="0" footer="0"/>
      <pageSetup paperSize="9" scale="86" orientation="landscape" r:id="rId11"/>
      <headerFooter>
        <oddFooter>&amp;RLast update : &amp;D   &amp;T</oddFooter>
      </headerFooter>
    </customSheetView>
    <customSheetView guid="{8F6257B3-44F8-495E-975F-715EC7CBE577}" fitToPage="1">
      <selection activeCell="B7" sqref="B7"/>
      <pageMargins left="0" right="0" top="0" bottom="0" header="0" footer="0"/>
      <pageSetup paperSize="9" scale="88" orientation="landscape" r:id="rId12"/>
      <headerFooter>
        <oddFooter>&amp;RLast update : &amp;D   &amp;T</oddFooter>
      </headerFooter>
    </customSheetView>
    <customSheetView guid="{4E666960-F75E-4DEC-AA08-CB80C5246F2D}" fitToPage="1" topLeftCell="A16">
      <selection activeCell="I55" sqref="I55"/>
      <pageMargins left="0" right="0" top="0" bottom="0" header="0" footer="0"/>
      <pageSetup paperSize="9" scale="86" orientation="landscape" r:id="rId13"/>
      <headerFooter>
        <oddFooter>&amp;RLast update : &amp;D   &amp;T</oddFooter>
      </headerFooter>
    </customSheetView>
    <customSheetView guid="{DF664468-2591-4537-A401-E39E9401FA18}" fitToPage="1">
      <selection activeCell="D10" sqref="D10"/>
      <pageMargins left="0" right="0" top="0" bottom="0" header="0" footer="0"/>
      <pageSetup paperSize="9" scale="86" orientation="landscape" r:id="rId14"/>
      <headerFooter>
        <oddFooter>&amp;RLast update : &amp;D   &amp;T</oddFooter>
      </headerFooter>
    </customSheetView>
    <customSheetView guid="{16EA4947-C328-4911-A966-8572790A84A9}" fitToPage="1">
      <pageMargins left="0" right="0" top="0" bottom="0" header="0" footer="0"/>
      <pageSetup paperSize="9" scale="81" orientation="landscape" r:id="rId15"/>
      <headerFooter>
        <oddFooter>&amp;RLast update : &amp;D   &amp;T&amp;L&amp;1#&amp;"Calibri"&amp;10 Sensitivity: Internal</oddFooter>
      </headerFooter>
    </customSheetView>
    <customSheetView guid="{5024D59A-F791-4B48-8A8A-90A9A8BA3CB8}" fitToPage="1" printArea="1" topLeftCell="A22">
      <selection activeCell="H16" sqref="H16"/>
      <pageMargins left="0" right="0" top="0" bottom="0" header="0" footer="0"/>
      <pageSetup paperSize="9" scale="81" orientation="landscape" r:id="rId16"/>
      <headerFooter>
        <oddFooter>&amp;RLast update : &amp;D   &amp;T&amp;L&amp;1#&amp;"Calibri"&amp;10 Sensitivity: Internal</oddFooter>
      </headerFooter>
    </customSheetView>
    <customSheetView guid="{834388B3-D1C0-4496-81CB-D8907F6C94B1}" fitToPage="1" hiddenRows="1">
      <selection activeCell="C16" sqref="C16"/>
      <pageMargins left="0" right="0" top="0" bottom="0" header="0" footer="0"/>
      <pageSetup paperSize="9" scale="81" orientation="landscape" r:id="rId17"/>
      <headerFooter>
        <oddFooter>&amp;RLast update : &amp;D   &amp;T&amp;L&amp;1#&amp;"Calibri"&amp;10 Sensitivity: Internal</oddFooter>
      </headerFooter>
    </customSheetView>
    <customSheetView guid="{C9B667F6-80E0-402E-8E37-77C446D41929}" scale="80" fitToPage="1" hiddenRows="1">
      <selection activeCell="H31" sqref="H31"/>
      <pageMargins left="0" right="0" top="0" bottom="0" header="0" footer="0"/>
      <pageSetup paperSize="9" scale="75" orientation="landscape" r:id="rId18"/>
      <headerFooter>
        <oddFooter>&amp;RLast update : &amp;D   &amp;T&amp;L&amp;1#&amp;"Calibri"&amp;10&amp;K000000Sensitivity: Internal</oddFooter>
      </headerFooter>
    </customSheetView>
    <customSheetView guid="{F64DF93A-0CD5-4665-A448-613906F88C7C}" scale="80" fitToPage="1" hiddenRows="1">
      <selection activeCell="B30" sqref="B30"/>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0" fitToPage="1" hiddenRows="1">
      <selection activeCell="C28" sqref="C28"/>
      <pageMargins left="0" right="0" top="0" bottom="0" header="0" footer="0"/>
      <pageSetup paperSize="9" scale="65" orientation="landscape" r:id="rId20"/>
      <headerFooter>
        <oddFooter>&amp;RLast update : &amp;D   &amp;T&amp;L&amp;1#&amp;"Calibri"&amp;10&amp;K000000Sensitivity: Internal</oddFooter>
      </headerFooter>
    </customSheetView>
  </customSheetViews>
  <phoneticPr fontId="32" type="noConversion"/>
  <pageMargins left="0.19685039370078741" right="0.43307086614173229" top="0.74803149606299213" bottom="0.74803149606299213" header="0.31496062992125984" footer="0.31496062992125984"/>
  <pageSetup paperSize="9" scale="80" orientation="landscape" r:id="rId21"/>
  <headerFooter>
    <oddFooter>&amp;L_x000D_&amp;1#&amp;"Calibri"&amp;10&amp;K000000 Sensitivity: Internal&amp;RLast update : &amp;D   &amp;T&amp;</oddFooter>
  </headerFooter>
  <drawing r:id="rId22"/>
  <legacyDrawing r:id="rId2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FFFF00"/>
    <pageSetUpPr fitToPage="1"/>
  </sheetPr>
  <dimension ref="A1:P100"/>
  <sheetViews>
    <sheetView zoomScaleNormal="100" workbookViewId="0">
      <selection activeCell="P77" sqref="P77:P78"/>
    </sheetView>
  </sheetViews>
  <sheetFormatPr defaultColWidth="9.42578125" defaultRowHeight="12.75"/>
  <cols>
    <col min="1" max="1" width="15.42578125" style="459" customWidth="1"/>
    <col min="2" max="2" width="4.42578125" style="459" customWidth="1"/>
    <col min="3" max="3" width="31.28515625" style="62" customWidth="1"/>
    <col min="4" max="4" width="11.42578125" style="62" customWidth="1"/>
    <col min="5" max="5" width="14.7109375" style="62" customWidth="1"/>
    <col min="6" max="6" width="14" style="62" hidden="1" customWidth="1"/>
    <col min="7" max="7" width="12.42578125" style="62" hidden="1" customWidth="1"/>
    <col min="8" max="8" width="15" style="62" customWidth="1"/>
    <col min="9" max="9" width="17.28515625" style="62" customWidth="1"/>
    <col min="10" max="10" width="15" style="62" customWidth="1"/>
    <col min="11" max="11" width="13.85546875" style="62" customWidth="1"/>
    <col min="12" max="12" width="12.5703125" style="62" customWidth="1"/>
    <col min="13" max="13" width="12.42578125" style="62" customWidth="1"/>
    <col min="14" max="14" width="14.42578125" style="62" customWidth="1"/>
    <col min="15" max="15" width="11.28515625" style="5" customWidth="1"/>
    <col min="16" max="16383" width="9.42578125" style="5"/>
    <col min="16384" max="16384" width="9.42578125" style="5" bestFit="1"/>
  </cols>
  <sheetData>
    <row r="1" spans="1:15" ht="6" customHeight="1">
      <c r="A1" s="459" t="s">
        <v>7181</v>
      </c>
    </row>
    <row r="2" spans="1:15" s="37" customFormat="1" ht="15.75">
      <c r="A2" s="459"/>
      <c r="B2" s="459"/>
      <c r="C2" s="7" t="s">
        <v>1982</v>
      </c>
    </row>
    <row r="3" spans="1:15" customFormat="1" ht="23.25" customHeight="1">
      <c r="A3" s="459"/>
      <c r="B3" s="459"/>
      <c r="C3" s="9"/>
      <c r="D3" s="9"/>
      <c r="E3" s="9"/>
      <c r="F3" s="9"/>
      <c r="G3" s="9"/>
      <c r="H3" s="9"/>
      <c r="I3" s="9"/>
      <c r="J3" s="9"/>
      <c r="K3" s="9"/>
      <c r="L3" s="931"/>
      <c r="N3" s="1159"/>
      <c r="O3" s="1159"/>
    </row>
    <row r="4" spans="1:15" customFormat="1">
      <c r="A4" s="460"/>
      <c r="B4" s="460"/>
      <c r="C4" s="311"/>
      <c r="D4" s="311"/>
      <c r="E4" s="312" t="s">
        <v>7182</v>
      </c>
      <c r="F4" s="312"/>
      <c r="G4" s="311"/>
      <c r="H4" s="311"/>
      <c r="I4" s="311"/>
      <c r="J4" s="130"/>
      <c r="K4" s="130"/>
      <c r="L4" s="130"/>
      <c r="N4" s="1159"/>
      <c r="O4" s="1159"/>
    </row>
    <row r="5" spans="1:15" customFormat="1" ht="14.25">
      <c r="A5" s="461"/>
      <c r="B5" s="461"/>
      <c r="C5" s="1580" t="s">
        <v>3120</v>
      </c>
      <c r="D5" s="313"/>
      <c r="E5" s="313"/>
      <c r="F5" s="313"/>
      <c r="G5" s="313"/>
      <c r="H5" s="313"/>
      <c r="I5" s="313"/>
      <c r="J5" s="131"/>
      <c r="K5" s="131"/>
      <c r="L5" s="62"/>
    </row>
    <row r="6" spans="1:15" s="14" customFormat="1" ht="25.5" hidden="1">
      <c r="A6" s="462"/>
      <c r="B6" s="462"/>
      <c r="C6" s="933" t="s">
        <v>6531</v>
      </c>
      <c r="D6" s="1271"/>
      <c r="E6" s="1272" t="s">
        <v>1985</v>
      </c>
      <c r="F6" s="1272" t="s">
        <v>287</v>
      </c>
      <c r="G6" s="1272" t="s">
        <v>804</v>
      </c>
      <c r="H6" s="1272" t="s">
        <v>989</v>
      </c>
      <c r="I6" s="1272" t="s">
        <v>345</v>
      </c>
      <c r="J6" s="1525" t="s">
        <v>285</v>
      </c>
      <c r="K6" s="1020"/>
      <c r="L6" s="1199"/>
      <c r="M6" s="1247"/>
      <c r="N6" s="1250"/>
      <c r="O6" s="1248"/>
    </row>
    <row r="7" spans="1:15" s="14" customFormat="1" ht="23.45" hidden="1" customHeight="1">
      <c r="A7" s="462"/>
      <c r="B7" s="462"/>
      <c r="C7" s="1270"/>
      <c r="D7" s="1405" t="s">
        <v>3603</v>
      </c>
      <c r="E7" s="1417" t="s">
        <v>7183</v>
      </c>
      <c r="F7" s="2190" t="s">
        <v>5330</v>
      </c>
      <c r="G7" s="2188" t="s">
        <v>5381</v>
      </c>
      <c r="H7" s="2188" t="s">
        <v>5397</v>
      </c>
      <c r="I7" s="2188" t="s">
        <v>7184</v>
      </c>
      <c r="J7" s="2189" t="s">
        <v>3127</v>
      </c>
      <c r="K7" s="2116" t="s">
        <v>2000</v>
      </c>
      <c r="L7" s="2115" t="s">
        <v>4294</v>
      </c>
      <c r="M7" s="2117" t="s">
        <v>5970</v>
      </c>
      <c r="N7" s="2117" t="s">
        <v>7056</v>
      </c>
      <c r="O7" s="2117" t="s">
        <v>3854</v>
      </c>
    </row>
    <row r="8" spans="1:15" s="14" customFormat="1" ht="19.5" hidden="1">
      <c r="A8" s="1123" t="s">
        <v>7185</v>
      </c>
      <c r="B8" s="2407" t="s">
        <v>6796</v>
      </c>
      <c r="C8" s="2075" t="s">
        <v>3198</v>
      </c>
      <c r="D8" s="2073" t="s">
        <v>7186</v>
      </c>
      <c r="E8" s="2074">
        <v>45084</v>
      </c>
      <c r="F8" s="2238"/>
      <c r="G8" s="2077"/>
      <c r="H8" s="2073">
        <f t="shared" ref="H8:H12" si="0">E8+14</f>
        <v>45098</v>
      </c>
      <c r="I8" s="2073">
        <f t="shared" ref="I8:I11" si="1">E8+18</f>
        <v>45102</v>
      </c>
      <c r="J8" s="2073">
        <f t="shared" ref="J8:J11" si="2">E8+23</f>
        <v>45107</v>
      </c>
      <c r="K8" s="1415">
        <v>45081</v>
      </c>
      <c r="L8" s="2219">
        <f t="shared" ref="L8:L11" si="3">K8+1</f>
        <v>45082</v>
      </c>
      <c r="M8" s="2219">
        <f t="shared" ref="M8:M11" si="4">L8-6</f>
        <v>45076</v>
      </c>
      <c r="N8" s="2219">
        <f t="shared" ref="N8:N11" si="5">M8</f>
        <v>45076</v>
      </c>
      <c r="O8" s="943" t="s">
        <v>6776</v>
      </c>
    </row>
    <row r="9" spans="1:15" s="14" customFormat="1" ht="19.5" hidden="1">
      <c r="A9" s="1123" t="s">
        <v>7187</v>
      </c>
      <c r="B9" s="2407" t="s">
        <v>6798</v>
      </c>
      <c r="C9" s="2072" t="s">
        <v>2282</v>
      </c>
      <c r="D9" s="2073" t="s">
        <v>7188</v>
      </c>
      <c r="E9" s="2074">
        <v>45091</v>
      </c>
      <c r="F9" s="2238"/>
      <c r="G9" s="2077"/>
      <c r="H9" s="2073">
        <f t="shared" si="0"/>
        <v>45105</v>
      </c>
      <c r="I9" s="2073">
        <f t="shared" si="1"/>
        <v>45109</v>
      </c>
      <c r="J9" s="2073">
        <f t="shared" si="2"/>
        <v>45114</v>
      </c>
      <c r="K9" s="1415">
        <v>45088</v>
      </c>
      <c r="L9" s="2219">
        <f t="shared" si="3"/>
        <v>45089</v>
      </c>
      <c r="M9" s="2219">
        <f t="shared" si="4"/>
        <v>45083</v>
      </c>
      <c r="N9" s="2219">
        <f t="shared" si="5"/>
        <v>45083</v>
      </c>
      <c r="O9" s="943" t="s">
        <v>6776</v>
      </c>
    </row>
    <row r="10" spans="1:15" s="14" customFormat="1" ht="19.5" hidden="1">
      <c r="A10" s="1123" t="s">
        <v>2338</v>
      </c>
      <c r="B10" s="2407" t="s">
        <v>6800</v>
      </c>
      <c r="C10" s="2075" t="s">
        <v>7189</v>
      </c>
      <c r="D10" s="2073" t="s">
        <v>7190</v>
      </c>
      <c r="E10" s="2074">
        <v>45098</v>
      </c>
      <c r="F10" s="2238"/>
      <c r="G10" s="2077"/>
      <c r="H10" s="2073">
        <f t="shared" si="0"/>
        <v>45112</v>
      </c>
      <c r="I10" s="2073">
        <f t="shared" si="1"/>
        <v>45116</v>
      </c>
      <c r="J10" s="2073">
        <f t="shared" si="2"/>
        <v>45121</v>
      </c>
      <c r="K10" s="1415">
        <v>45095</v>
      </c>
      <c r="L10" s="2219">
        <f t="shared" si="3"/>
        <v>45096</v>
      </c>
      <c r="M10" s="2219">
        <f t="shared" si="4"/>
        <v>45090</v>
      </c>
      <c r="N10" s="2219">
        <f t="shared" si="5"/>
        <v>45090</v>
      </c>
      <c r="O10" s="943" t="s">
        <v>6776</v>
      </c>
    </row>
    <row r="11" spans="1:15" s="14" customFormat="1" ht="19.5" hidden="1">
      <c r="A11" s="1123" t="s">
        <v>7191</v>
      </c>
      <c r="B11" s="2407" t="s">
        <v>6802</v>
      </c>
      <c r="C11" s="2072" t="s">
        <v>7192</v>
      </c>
      <c r="D11" s="2073" t="s">
        <v>7193</v>
      </c>
      <c r="E11" s="2074">
        <v>45105</v>
      </c>
      <c r="F11" s="2238"/>
      <c r="G11" s="2077"/>
      <c r="H11" s="2073">
        <f t="shared" si="0"/>
        <v>45119</v>
      </c>
      <c r="I11" s="2073">
        <f t="shared" si="1"/>
        <v>45123</v>
      </c>
      <c r="J11" s="2073">
        <f t="shared" si="2"/>
        <v>45128</v>
      </c>
      <c r="K11" s="1415">
        <v>45102</v>
      </c>
      <c r="L11" s="2219">
        <f t="shared" si="3"/>
        <v>45103</v>
      </c>
      <c r="M11" s="2219">
        <f t="shared" si="4"/>
        <v>45097</v>
      </c>
      <c r="N11" s="2219">
        <f t="shared" si="5"/>
        <v>45097</v>
      </c>
      <c r="O11" s="943" t="s">
        <v>6776</v>
      </c>
    </row>
    <row r="12" spans="1:15" s="14" customFormat="1" ht="19.5" hidden="1">
      <c r="A12" s="1123" t="s">
        <v>7194</v>
      </c>
      <c r="B12" s="2407" t="s">
        <v>6804</v>
      </c>
      <c r="C12" s="2076" t="s">
        <v>7195</v>
      </c>
      <c r="D12" s="2077" t="s">
        <v>7196</v>
      </c>
      <c r="E12" s="2077">
        <v>45109</v>
      </c>
      <c r="F12" s="2238"/>
      <c r="G12" s="2077"/>
      <c r="H12" s="2077">
        <f t="shared" si="0"/>
        <v>45123</v>
      </c>
      <c r="I12" s="2077">
        <f t="shared" ref="I12:I21" si="6">E12+18</f>
        <v>45127</v>
      </c>
      <c r="J12" s="2077">
        <f t="shared" ref="J12:J21" si="7">E12+23</f>
        <v>45132</v>
      </c>
      <c r="K12" s="1415">
        <v>45109</v>
      </c>
      <c r="L12" s="2219">
        <f t="shared" ref="L12:L21" si="8">K12+1</f>
        <v>45110</v>
      </c>
      <c r="M12" s="2219">
        <f t="shared" ref="M12:M21" si="9">L12-6</f>
        <v>45104</v>
      </c>
      <c r="N12" s="2219">
        <f t="shared" ref="N12:N21" si="10">M12</f>
        <v>45104</v>
      </c>
      <c r="O12" s="943" t="s">
        <v>6776</v>
      </c>
    </row>
    <row r="13" spans="1:15" s="14" customFormat="1" ht="19.5" hidden="1">
      <c r="A13" s="1123" t="s">
        <v>7197</v>
      </c>
      <c r="B13" s="2407" t="s">
        <v>6806</v>
      </c>
      <c r="C13" s="2485" t="s">
        <v>2234</v>
      </c>
      <c r="D13" s="2077" t="s">
        <v>7198</v>
      </c>
      <c r="E13" s="2080">
        <v>45123</v>
      </c>
      <c r="F13" s="2238"/>
      <c r="G13" s="2077"/>
      <c r="H13" s="2477" t="s">
        <v>2159</v>
      </c>
      <c r="I13" s="2077">
        <f t="shared" si="6"/>
        <v>45141</v>
      </c>
      <c r="J13" s="2077">
        <f t="shared" si="7"/>
        <v>45146</v>
      </c>
      <c r="K13" s="1415">
        <v>45116</v>
      </c>
      <c r="L13" s="2219">
        <f t="shared" si="8"/>
        <v>45117</v>
      </c>
      <c r="M13" s="2219">
        <f t="shared" si="9"/>
        <v>45111</v>
      </c>
      <c r="N13" s="2219">
        <f t="shared" si="10"/>
        <v>45111</v>
      </c>
      <c r="O13" s="943" t="s">
        <v>6776</v>
      </c>
    </row>
    <row r="14" spans="1:15" s="14" customFormat="1" ht="19.5" hidden="1">
      <c r="A14" s="1123" t="s">
        <v>7199</v>
      </c>
      <c r="B14" s="2407" t="s">
        <v>6809</v>
      </c>
      <c r="C14" s="2485" t="s">
        <v>7176</v>
      </c>
      <c r="D14" s="2077" t="s">
        <v>7200</v>
      </c>
      <c r="E14" s="2077">
        <v>45123</v>
      </c>
      <c r="F14" s="2238"/>
      <c r="G14" s="2077"/>
      <c r="H14" s="2077">
        <f>E14+14</f>
        <v>45137</v>
      </c>
      <c r="I14" s="2077">
        <f t="shared" si="6"/>
        <v>45141</v>
      </c>
      <c r="J14" s="2077">
        <f t="shared" si="7"/>
        <v>45146</v>
      </c>
      <c r="K14" s="1415">
        <v>45123</v>
      </c>
      <c r="L14" s="2754">
        <f t="shared" si="8"/>
        <v>45124</v>
      </c>
      <c r="M14" s="2219">
        <f t="shared" si="9"/>
        <v>45118</v>
      </c>
      <c r="N14" s="2219">
        <f t="shared" si="10"/>
        <v>45118</v>
      </c>
      <c r="O14" s="943" t="s">
        <v>6776</v>
      </c>
    </row>
    <row r="15" spans="1:15" s="14" customFormat="1" ht="19.5" hidden="1">
      <c r="A15" s="1123" t="s">
        <v>7201</v>
      </c>
      <c r="B15" s="2407" t="s">
        <v>6811</v>
      </c>
      <c r="C15" s="2076" t="s">
        <v>6712</v>
      </c>
      <c r="D15" s="2077" t="s">
        <v>7202</v>
      </c>
      <c r="E15" s="2080">
        <v>45135</v>
      </c>
      <c r="F15" s="2238"/>
      <c r="G15" s="2077"/>
      <c r="H15" s="2077">
        <f>E15+14</f>
        <v>45149</v>
      </c>
      <c r="I15" s="2077">
        <f t="shared" si="6"/>
        <v>45153</v>
      </c>
      <c r="J15" s="2077">
        <f t="shared" si="7"/>
        <v>45158</v>
      </c>
      <c r="K15" s="1415">
        <v>45130</v>
      </c>
      <c r="L15" s="2219">
        <f t="shared" si="8"/>
        <v>45131</v>
      </c>
      <c r="M15" s="2219">
        <f t="shared" si="9"/>
        <v>45125</v>
      </c>
      <c r="N15" s="2219">
        <f t="shared" si="10"/>
        <v>45125</v>
      </c>
      <c r="O15" s="943" t="s">
        <v>6776</v>
      </c>
    </row>
    <row r="16" spans="1:15" s="14" customFormat="1" ht="19.5" hidden="1">
      <c r="A16" s="1123" t="s">
        <v>7203</v>
      </c>
      <c r="B16" s="2407" t="s">
        <v>6813</v>
      </c>
      <c r="C16" s="2076" t="s">
        <v>7204</v>
      </c>
      <c r="D16" s="2077" t="s">
        <v>7205</v>
      </c>
      <c r="E16" s="2080">
        <v>45141</v>
      </c>
      <c r="F16" s="2238"/>
      <c r="G16" s="2077"/>
      <c r="H16" s="2077">
        <f>E16+14</f>
        <v>45155</v>
      </c>
      <c r="I16" s="2077">
        <f t="shared" si="6"/>
        <v>45159</v>
      </c>
      <c r="J16" s="2077">
        <f t="shared" si="7"/>
        <v>45164</v>
      </c>
      <c r="K16" s="1415">
        <v>45137</v>
      </c>
      <c r="L16" s="2219">
        <f t="shared" si="8"/>
        <v>45138</v>
      </c>
      <c r="M16" s="2219">
        <f t="shared" si="9"/>
        <v>45132</v>
      </c>
      <c r="N16" s="2219">
        <f t="shared" si="10"/>
        <v>45132</v>
      </c>
      <c r="O16" s="943" t="s">
        <v>6776</v>
      </c>
    </row>
    <row r="17" spans="1:15" s="14" customFormat="1" ht="19.5" hidden="1">
      <c r="A17" s="1123" t="s">
        <v>7206</v>
      </c>
      <c r="B17" s="2407" t="s">
        <v>6815</v>
      </c>
      <c r="C17" s="2072" t="s">
        <v>5503</v>
      </c>
      <c r="D17" s="2073" t="s">
        <v>7207</v>
      </c>
      <c r="E17" s="2073">
        <v>45145</v>
      </c>
      <c r="F17" s="2694"/>
      <c r="G17" s="2073"/>
      <c r="H17" s="2073">
        <f t="shared" ref="H17:H21" si="11">E17+14</f>
        <v>45159</v>
      </c>
      <c r="I17" s="2073">
        <f t="shared" si="6"/>
        <v>45163</v>
      </c>
      <c r="J17" s="2073">
        <f t="shared" si="7"/>
        <v>45168</v>
      </c>
      <c r="K17" s="1415">
        <v>45144</v>
      </c>
      <c r="L17" s="2219">
        <f t="shared" si="8"/>
        <v>45145</v>
      </c>
      <c r="M17" s="2219">
        <f t="shared" si="9"/>
        <v>45139</v>
      </c>
      <c r="N17" s="2219">
        <f t="shared" si="10"/>
        <v>45139</v>
      </c>
      <c r="O17" s="943" t="s">
        <v>6776</v>
      </c>
    </row>
    <row r="18" spans="1:15" s="14" customFormat="1" ht="19.5" hidden="1">
      <c r="A18" s="1123" t="s">
        <v>7208</v>
      </c>
      <c r="B18" s="2407" t="s">
        <v>6817</v>
      </c>
      <c r="C18" s="2072" t="s">
        <v>7209</v>
      </c>
      <c r="D18" s="2073" t="s">
        <v>7210</v>
      </c>
      <c r="E18" s="2074">
        <v>45153</v>
      </c>
      <c r="F18" s="2694"/>
      <c r="G18" s="2073"/>
      <c r="H18" s="2073">
        <f t="shared" si="11"/>
        <v>45167</v>
      </c>
      <c r="I18" s="2073">
        <f t="shared" si="6"/>
        <v>45171</v>
      </c>
      <c r="J18" s="2073">
        <f t="shared" si="7"/>
        <v>45176</v>
      </c>
      <c r="K18" s="1415">
        <v>45151</v>
      </c>
      <c r="L18" s="2219">
        <f t="shared" si="8"/>
        <v>45152</v>
      </c>
      <c r="M18" s="2219">
        <f t="shared" si="9"/>
        <v>45146</v>
      </c>
      <c r="N18" s="2219">
        <f t="shared" si="10"/>
        <v>45146</v>
      </c>
      <c r="O18" s="943" t="s">
        <v>6776</v>
      </c>
    </row>
    <row r="19" spans="1:15" s="14" customFormat="1" ht="19.5" hidden="1">
      <c r="A19" s="1123" t="s">
        <v>7211</v>
      </c>
      <c r="B19" s="2407" t="s">
        <v>6819</v>
      </c>
      <c r="C19" s="2072" t="s">
        <v>5009</v>
      </c>
      <c r="D19" s="2073" t="s">
        <v>7212</v>
      </c>
      <c r="E19" s="2074">
        <v>45161</v>
      </c>
      <c r="F19" s="2694"/>
      <c r="G19" s="2073"/>
      <c r="H19" s="2477" t="s">
        <v>2159</v>
      </c>
      <c r="I19" s="2073">
        <f t="shared" si="6"/>
        <v>45179</v>
      </c>
      <c r="J19" s="2073">
        <f t="shared" si="7"/>
        <v>45184</v>
      </c>
      <c r="K19" s="1415">
        <v>45158</v>
      </c>
      <c r="L19" s="2219">
        <f t="shared" si="8"/>
        <v>45159</v>
      </c>
      <c r="M19" s="2219">
        <f t="shared" si="9"/>
        <v>45153</v>
      </c>
      <c r="N19" s="2219">
        <f t="shared" si="10"/>
        <v>45153</v>
      </c>
      <c r="O19" s="943" t="s">
        <v>6776</v>
      </c>
    </row>
    <row r="20" spans="1:15" s="14" customFormat="1" ht="19.5" hidden="1">
      <c r="A20" s="1123" t="s">
        <v>7213</v>
      </c>
      <c r="B20" s="2407" t="s">
        <v>6821</v>
      </c>
      <c r="C20" s="2072" t="s">
        <v>7189</v>
      </c>
      <c r="D20" s="2073" t="s">
        <v>7214</v>
      </c>
      <c r="E20" s="2074">
        <v>45167</v>
      </c>
      <c r="F20" s="2694"/>
      <c r="G20" s="2073"/>
      <c r="H20" s="2073">
        <f t="shared" si="11"/>
        <v>45181</v>
      </c>
      <c r="I20" s="2073">
        <f t="shared" si="6"/>
        <v>45185</v>
      </c>
      <c r="J20" s="2073">
        <f t="shared" si="7"/>
        <v>45190</v>
      </c>
      <c r="K20" s="1415">
        <v>45165</v>
      </c>
      <c r="L20" s="2219">
        <f t="shared" si="8"/>
        <v>45166</v>
      </c>
      <c r="M20" s="2219">
        <f t="shared" si="9"/>
        <v>45160</v>
      </c>
      <c r="N20" s="2219">
        <f t="shared" si="10"/>
        <v>45160</v>
      </c>
      <c r="O20" s="943" t="s">
        <v>6776</v>
      </c>
    </row>
    <row r="21" spans="1:15" s="14" customFormat="1" ht="19.5" hidden="1">
      <c r="A21" s="1123" t="s">
        <v>7215</v>
      </c>
      <c r="B21" s="2407" t="s">
        <v>6823</v>
      </c>
      <c r="C21" s="2076" t="s">
        <v>5393</v>
      </c>
      <c r="D21" s="2077" t="s">
        <v>7216</v>
      </c>
      <c r="E21" s="2080">
        <v>45177</v>
      </c>
      <c r="F21" s="2738"/>
      <c r="G21" s="2077"/>
      <c r="H21" s="2077">
        <f t="shared" si="11"/>
        <v>45191</v>
      </c>
      <c r="I21" s="2077">
        <f t="shared" si="6"/>
        <v>45195</v>
      </c>
      <c r="J21" s="2079">
        <f t="shared" si="7"/>
        <v>45200</v>
      </c>
      <c r="K21" s="1415">
        <v>45172</v>
      </c>
      <c r="L21" s="2219">
        <f t="shared" si="8"/>
        <v>45173</v>
      </c>
      <c r="M21" s="2219">
        <f t="shared" si="9"/>
        <v>45167</v>
      </c>
      <c r="N21" s="2219">
        <f t="shared" si="10"/>
        <v>45167</v>
      </c>
      <c r="O21" s="943" t="s">
        <v>6776</v>
      </c>
    </row>
    <row r="22" spans="1:15" s="14" customFormat="1" ht="19.5" hidden="1">
      <c r="A22" s="1123"/>
      <c r="B22" s="2882"/>
      <c r="C22" s="1415"/>
      <c r="D22" s="2219"/>
      <c r="E22" s="2219"/>
      <c r="F22" s="2219"/>
      <c r="G22" s="943"/>
      <c r="H22" s="5"/>
      <c r="I22" s="1415"/>
      <c r="J22" s="2219"/>
      <c r="K22" s="2219"/>
      <c r="L22" s="2219"/>
      <c r="M22" s="943"/>
      <c r="N22" s="5"/>
      <c r="O22" s="943"/>
    </row>
    <row r="23" spans="1:15" s="14" customFormat="1" ht="25.5" hidden="1">
      <c r="A23" s="1123"/>
      <c r="B23" s="2882"/>
      <c r="C23" s="933" t="s">
        <v>6531</v>
      </c>
      <c r="D23" s="1271"/>
      <c r="E23" s="1272" t="s">
        <v>1985</v>
      </c>
      <c r="F23" s="1272" t="s">
        <v>287</v>
      </c>
      <c r="G23" s="1272" t="s">
        <v>804</v>
      </c>
      <c r="H23" s="1272" t="s">
        <v>989</v>
      </c>
      <c r="I23" s="1272" t="s">
        <v>345</v>
      </c>
      <c r="J23" s="5"/>
      <c r="K23" s="1415"/>
      <c r="L23" s="2219"/>
      <c r="M23" s="2219"/>
      <c r="N23" s="2219"/>
      <c r="O23" s="943"/>
    </row>
    <row r="24" spans="1:15" s="14" customFormat="1" ht="22.5" hidden="1">
      <c r="A24" s="1123"/>
      <c r="B24" s="2882"/>
      <c r="C24" s="2889"/>
      <c r="D24" s="1405" t="s">
        <v>3603</v>
      </c>
      <c r="E24" s="1417" t="s">
        <v>7183</v>
      </c>
      <c r="F24" s="2190" t="s">
        <v>5330</v>
      </c>
      <c r="G24" s="2188" t="s">
        <v>5381</v>
      </c>
      <c r="H24" s="2188" t="s">
        <v>5397</v>
      </c>
      <c r="I24" s="2188" t="s">
        <v>7184</v>
      </c>
      <c r="J24" s="2116" t="s">
        <v>2000</v>
      </c>
      <c r="K24" s="2117" t="s">
        <v>5970</v>
      </c>
      <c r="L24" s="2117" t="s">
        <v>7056</v>
      </c>
      <c r="M24" s="2117"/>
      <c r="O24" s="943"/>
    </row>
    <row r="25" spans="1:15" s="14" customFormat="1" ht="19.5" hidden="1">
      <c r="A25" s="1123" t="s">
        <v>7192</v>
      </c>
      <c r="B25" s="2407" t="s">
        <v>6825</v>
      </c>
      <c r="C25" s="2076" t="s">
        <v>5421</v>
      </c>
      <c r="D25" s="2077" t="s">
        <v>7217</v>
      </c>
      <c r="E25" s="2080">
        <v>45180</v>
      </c>
      <c r="F25" s="2738"/>
      <c r="G25" s="2077"/>
      <c r="H25" s="2077">
        <f t="shared" ref="H25:H31" si="12">E25+14</f>
        <v>45194</v>
      </c>
      <c r="I25" s="2077">
        <f t="shared" ref="I25:I31" si="13">E25+18</f>
        <v>45198</v>
      </c>
      <c r="J25" s="1415">
        <v>45179</v>
      </c>
      <c r="K25" s="2219">
        <f t="shared" ref="K25:K30" si="14">J25+1</f>
        <v>45180</v>
      </c>
      <c r="L25" s="2219">
        <f t="shared" ref="L25:L31" si="15">K25-6</f>
        <v>45174</v>
      </c>
      <c r="M25" s="2219"/>
      <c r="N25" s="943" t="s">
        <v>6776</v>
      </c>
    </row>
    <row r="26" spans="1:15" s="14" customFormat="1" ht="19.5" hidden="1">
      <c r="A26" s="1123" t="s">
        <v>7192</v>
      </c>
      <c r="B26" s="2407" t="s">
        <v>6828</v>
      </c>
      <c r="C26" s="2076" t="s">
        <v>4507</v>
      </c>
      <c r="D26" s="2077" t="s">
        <v>7218</v>
      </c>
      <c r="E26" s="2080">
        <v>45189</v>
      </c>
      <c r="F26" s="2738"/>
      <c r="G26" s="2077"/>
      <c r="H26" s="2077">
        <f t="shared" si="12"/>
        <v>45203</v>
      </c>
      <c r="I26" s="2077">
        <f t="shared" si="13"/>
        <v>45207</v>
      </c>
      <c r="J26" s="1415">
        <v>45186</v>
      </c>
      <c r="K26" s="2219">
        <f t="shared" si="14"/>
        <v>45187</v>
      </c>
      <c r="L26" s="2219">
        <f t="shared" si="15"/>
        <v>45181</v>
      </c>
      <c r="M26" s="2219"/>
      <c r="N26" s="943" t="s">
        <v>6776</v>
      </c>
    </row>
    <row r="27" spans="1:15" s="14" customFormat="1" ht="19.5" hidden="1">
      <c r="A27" s="1123" t="s">
        <v>7219</v>
      </c>
      <c r="B27" s="2407" t="s">
        <v>6830</v>
      </c>
      <c r="C27" s="2076" t="s">
        <v>7192</v>
      </c>
      <c r="D27" s="2077" t="s">
        <v>7220</v>
      </c>
      <c r="E27" s="2080">
        <v>45203</v>
      </c>
      <c r="F27" s="2738"/>
      <c r="G27" s="2077"/>
      <c r="H27" s="2077">
        <f t="shared" si="12"/>
        <v>45217</v>
      </c>
      <c r="I27" s="2077">
        <f t="shared" si="13"/>
        <v>45221</v>
      </c>
      <c r="J27" s="1860">
        <v>45193</v>
      </c>
      <c r="K27" s="2115">
        <f t="shared" si="14"/>
        <v>45194</v>
      </c>
      <c r="L27" s="2115">
        <f t="shared" si="15"/>
        <v>45188</v>
      </c>
      <c r="M27" s="2115"/>
      <c r="N27" s="943" t="s">
        <v>6776</v>
      </c>
    </row>
    <row r="28" spans="1:15" s="14" customFormat="1" ht="19.5" hidden="1">
      <c r="A28" s="1123" t="s">
        <v>4950</v>
      </c>
      <c r="B28" s="2407" t="s">
        <v>6832</v>
      </c>
      <c r="C28" s="2072" t="s">
        <v>4456</v>
      </c>
      <c r="D28" s="2073" t="s">
        <v>7221</v>
      </c>
      <c r="E28" s="2074">
        <v>45205</v>
      </c>
      <c r="F28" s="2694"/>
      <c r="G28" s="2073"/>
      <c r="H28" s="2073">
        <f t="shared" si="12"/>
        <v>45219</v>
      </c>
      <c r="I28" s="2073">
        <f t="shared" si="13"/>
        <v>45223</v>
      </c>
      <c r="J28" s="1860">
        <v>45200</v>
      </c>
      <c r="K28" s="2115">
        <f t="shared" si="14"/>
        <v>45201</v>
      </c>
      <c r="L28" s="2115">
        <f t="shared" si="15"/>
        <v>45195</v>
      </c>
      <c r="M28" s="2115"/>
      <c r="N28" s="943" t="s">
        <v>6776</v>
      </c>
    </row>
    <row r="29" spans="1:15" s="14" customFormat="1" ht="19.5" hidden="1">
      <c r="A29" s="1123"/>
      <c r="B29" s="2407" t="s">
        <v>6835</v>
      </c>
      <c r="C29" s="2825" t="s">
        <v>2151</v>
      </c>
      <c r="D29" s="2229" t="s">
        <v>7222</v>
      </c>
      <c r="E29" s="2823"/>
      <c r="F29" s="2824"/>
      <c r="G29" s="2823"/>
      <c r="H29" s="2823">
        <f t="shared" si="12"/>
        <v>14</v>
      </c>
      <c r="I29" s="2823">
        <f t="shared" si="13"/>
        <v>18</v>
      </c>
      <c r="J29" s="1860">
        <v>45207</v>
      </c>
      <c r="K29" s="2115">
        <f t="shared" si="14"/>
        <v>45208</v>
      </c>
      <c r="L29" s="2115">
        <f t="shared" si="15"/>
        <v>45202</v>
      </c>
      <c r="M29" s="2115"/>
      <c r="N29" s="449" t="s">
        <v>1970</v>
      </c>
    </row>
    <row r="30" spans="1:15" s="14" customFormat="1" ht="19.5" hidden="1">
      <c r="A30" s="1123"/>
      <c r="B30" s="2407" t="s">
        <v>6837</v>
      </c>
      <c r="C30" s="2072" t="s">
        <v>6875</v>
      </c>
      <c r="D30" s="2073" t="s">
        <v>7223</v>
      </c>
      <c r="E30" s="2074">
        <v>45217</v>
      </c>
      <c r="F30" s="2694"/>
      <c r="G30" s="2073"/>
      <c r="H30" s="2073">
        <f t="shared" si="12"/>
        <v>45231</v>
      </c>
      <c r="I30" s="2073">
        <f t="shared" si="13"/>
        <v>45235</v>
      </c>
      <c r="J30" s="1860">
        <v>45214</v>
      </c>
      <c r="K30" s="2115">
        <f t="shared" si="14"/>
        <v>45215</v>
      </c>
      <c r="L30" s="2115">
        <f t="shared" si="15"/>
        <v>45209</v>
      </c>
      <c r="M30" s="2115"/>
      <c r="N30" s="943" t="s">
        <v>6776</v>
      </c>
    </row>
    <row r="31" spans="1:15" s="14" customFormat="1" ht="19.5" hidden="1">
      <c r="A31" s="1123"/>
      <c r="B31" s="2407" t="s">
        <v>6839</v>
      </c>
      <c r="C31" s="2072" t="s">
        <v>3224</v>
      </c>
      <c r="D31" s="2229" t="s">
        <v>7224</v>
      </c>
      <c r="E31" s="2261">
        <v>45223</v>
      </c>
      <c r="F31" s="2756"/>
      <c r="G31" s="2229"/>
      <c r="H31" s="2229">
        <f t="shared" si="12"/>
        <v>45237</v>
      </c>
      <c r="I31" s="2229">
        <f t="shared" si="13"/>
        <v>45241</v>
      </c>
      <c r="J31" s="1860">
        <v>45221</v>
      </c>
      <c r="K31" s="2115">
        <f>J31+1</f>
        <v>45222</v>
      </c>
      <c r="L31" s="2115">
        <f t="shared" si="15"/>
        <v>45216</v>
      </c>
      <c r="M31" s="2115"/>
      <c r="N31" s="943" t="s">
        <v>6776</v>
      </c>
    </row>
    <row r="32" spans="1:15" s="14" customFormat="1" ht="19.5" hidden="1">
      <c r="A32" s="1123" t="s">
        <v>7225</v>
      </c>
      <c r="B32" s="2407" t="s">
        <v>7072</v>
      </c>
      <c r="C32" s="2885" t="s">
        <v>4452</v>
      </c>
      <c r="D32" s="2073" t="s">
        <v>7226</v>
      </c>
      <c r="E32" s="2073">
        <v>45228</v>
      </c>
      <c r="F32" s="2694"/>
      <c r="G32" s="2073"/>
      <c r="H32" s="2073">
        <f>E32+13</f>
        <v>45241</v>
      </c>
      <c r="I32" s="2073">
        <f>E32+20</f>
        <v>45248</v>
      </c>
      <c r="J32" s="1860">
        <v>45228</v>
      </c>
      <c r="K32" s="2115">
        <f t="shared" ref="K32:K37" si="16">J32+1</f>
        <v>45229</v>
      </c>
      <c r="L32" s="2115">
        <f t="shared" ref="L32:L37" si="17">K32-6</f>
        <v>45223</v>
      </c>
      <c r="M32" s="2115"/>
      <c r="N32" s="943" t="s">
        <v>6776</v>
      </c>
    </row>
    <row r="33" spans="1:14" s="14" customFormat="1" ht="38.25" hidden="1">
      <c r="A33" s="1123"/>
      <c r="B33" s="2407" t="s">
        <v>7076</v>
      </c>
      <c r="C33" s="2878" t="s">
        <v>4580</v>
      </c>
      <c r="D33" s="2077" t="s">
        <v>7227</v>
      </c>
      <c r="E33" s="2077">
        <v>45235</v>
      </c>
      <c r="F33" s="2738"/>
      <c r="G33" s="2077"/>
      <c r="H33" s="2912" t="s">
        <v>7228</v>
      </c>
      <c r="I33" s="2077">
        <f>E33+18</f>
        <v>45253</v>
      </c>
      <c r="J33" s="1860">
        <v>45235</v>
      </c>
      <c r="K33" s="2115">
        <f t="shared" si="16"/>
        <v>45236</v>
      </c>
      <c r="L33" s="2115">
        <f t="shared" si="17"/>
        <v>45230</v>
      </c>
      <c r="M33" s="2115"/>
      <c r="N33" s="943" t="s">
        <v>6776</v>
      </c>
    </row>
    <row r="34" spans="1:14" s="14" customFormat="1" ht="19.5" hidden="1">
      <c r="A34" s="1123" t="s">
        <v>7229</v>
      </c>
      <c r="B34" s="2407" t="s">
        <v>7079</v>
      </c>
      <c r="C34" s="2878" t="s">
        <v>7230</v>
      </c>
      <c r="D34" s="2077" t="s">
        <v>7231</v>
      </c>
      <c r="E34" s="2080">
        <v>45245</v>
      </c>
      <c r="F34" s="2738"/>
      <c r="G34" s="2077"/>
      <c r="H34" s="2077">
        <f>E34+14</f>
        <v>45259</v>
      </c>
      <c r="I34" s="2077">
        <f>E34+18</f>
        <v>45263</v>
      </c>
      <c r="J34" s="1860">
        <v>45242</v>
      </c>
      <c r="K34" s="2115">
        <f t="shared" si="16"/>
        <v>45243</v>
      </c>
      <c r="L34" s="2115">
        <f t="shared" si="17"/>
        <v>45237</v>
      </c>
      <c r="M34" s="2115"/>
      <c r="N34" s="943" t="s">
        <v>6776</v>
      </c>
    </row>
    <row r="35" spans="1:14" s="14" customFormat="1" ht="19.5" hidden="1">
      <c r="A35" s="1123" t="s">
        <v>7232</v>
      </c>
      <c r="B35" s="2407" t="s">
        <v>7083</v>
      </c>
      <c r="C35" s="2076" t="s">
        <v>2902</v>
      </c>
      <c r="D35" s="2077" t="s">
        <v>7233</v>
      </c>
      <c r="E35" s="2077">
        <v>45255</v>
      </c>
      <c r="F35" s="2738"/>
      <c r="G35" s="2077"/>
      <c r="H35" s="2077">
        <f t="shared" ref="H35:H40" si="18">E35+14</f>
        <v>45269</v>
      </c>
      <c r="I35" s="2077">
        <f t="shared" ref="I35:I40" si="19">E35+18</f>
        <v>45273</v>
      </c>
      <c r="J35" s="1860">
        <v>45249</v>
      </c>
      <c r="K35" s="2115">
        <f t="shared" si="16"/>
        <v>45250</v>
      </c>
      <c r="L35" s="2115">
        <f t="shared" si="17"/>
        <v>45244</v>
      </c>
      <c r="M35" s="2115"/>
      <c r="N35" s="943" t="s">
        <v>7234</v>
      </c>
    </row>
    <row r="36" spans="1:14" s="14" customFormat="1" ht="19.5" hidden="1">
      <c r="A36" s="1123" t="s">
        <v>7235</v>
      </c>
      <c r="B36" s="2407" t="s">
        <v>7086</v>
      </c>
      <c r="C36" s="2076" t="s">
        <v>7236</v>
      </c>
      <c r="D36" s="2077" t="s">
        <v>7237</v>
      </c>
      <c r="E36" s="2077">
        <v>45257</v>
      </c>
      <c r="F36" s="2738"/>
      <c r="G36" s="2077"/>
      <c r="H36" s="2077">
        <f t="shared" si="18"/>
        <v>45271</v>
      </c>
      <c r="I36" s="2077">
        <f t="shared" si="19"/>
        <v>45275</v>
      </c>
      <c r="J36" s="1860">
        <v>45256</v>
      </c>
      <c r="K36" s="2115">
        <f t="shared" si="16"/>
        <v>45257</v>
      </c>
      <c r="L36" s="2115">
        <f t="shared" si="17"/>
        <v>45251</v>
      </c>
      <c r="M36" s="2115"/>
      <c r="N36" s="943" t="s">
        <v>7088</v>
      </c>
    </row>
    <row r="37" spans="1:14" s="14" customFormat="1" ht="19.5" hidden="1" customHeight="1">
      <c r="A37" s="1123" t="s">
        <v>7238</v>
      </c>
      <c r="B37" s="2407" t="s">
        <v>6842</v>
      </c>
      <c r="C37" s="2072" t="s">
        <v>7239</v>
      </c>
      <c r="D37" s="2073" t="s">
        <v>7240</v>
      </c>
      <c r="E37" s="2073">
        <v>45264</v>
      </c>
      <c r="F37" s="2694"/>
      <c r="G37" s="2073"/>
      <c r="H37" s="2073">
        <f t="shared" si="18"/>
        <v>45278</v>
      </c>
      <c r="I37" s="2073">
        <f t="shared" si="19"/>
        <v>45282</v>
      </c>
      <c r="J37" s="1860">
        <v>45263</v>
      </c>
      <c r="K37" s="2115">
        <f t="shared" si="16"/>
        <v>45264</v>
      </c>
      <c r="L37" s="2115">
        <f t="shared" si="17"/>
        <v>45258</v>
      </c>
      <c r="M37" s="2115"/>
      <c r="N37" s="943"/>
    </row>
    <row r="38" spans="1:14" s="14" customFormat="1" ht="19.5" hidden="1">
      <c r="A38" s="1123" t="s">
        <v>7241</v>
      </c>
      <c r="B38" s="2407" t="s">
        <v>6845</v>
      </c>
      <c r="C38" s="2075" t="s">
        <v>7242</v>
      </c>
      <c r="D38" s="2073" t="s">
        <v>7243</v>
      </c>
      <c r="E38" s="2073">
        <v>45274</v>
      </c>
      <c r="F38" s="2694"/>
      <c r="G38" s="2073"/>
      <c r="H38" s="2073">
        <f t="shared" si="18"/>
        <v>45288</v>
      </c>
      <c r="I38" s="2073">
        <f t="shared" si="19"/>
        <v>45292</v>
      </c>
      <c r="J38" s="1860">
        <v>45270</v>
      </c>
      <c r="K38" s="2115">
        <f t="shared" ref="K38:K40" si="20">J38+1</f>
        <v>45271</v>
      </c>
      <c r="L38" s="2115">
        <f t="shared" ref="L38:L40" si="21">K38-6</f>
        <v>45265</v>
      </c>
      <c r="M38" s="2115"/>
      <c r="N38" s="943"/>
    </row>
    <row r="39" spans="1:14" s="14" customFormat="1" ht="19.5" hidden="1">
      <c r="A39" s="1123" t="s">
        <v>7244</v>
      </c>
      <c r="B39" s="2407" t="s">
        <v>6847</v>
      </c>
      <c r="C39" s="2075" t="s">
        <v>3765</v>
      </c>
      <c r="D39" s="2073" t="s">
        <v>7245</v>
      </c>
      <c r="E39" s="2073">
        <v>45282</v>
      </c>
      <c r="F39" s="2694"/>
      <c r="G39" s="2073"/>
      <c r="H39" s="2073">
        <f t="shared" si="18"/>
        <v>45296</v>
      </c>
      <c r="I39" s="2073">
        <f t="shared" si="19"/>
        <v>45300</v>
      </c>
      <c r="J39" s="1860">
        <v>45277</v>
      </c>
      <c r="K39" s="2115">
        <f t="shared" si="20"/>
        <v>45278</v>
      </c>
      <c r="L39" s="2115">
        <f t="shared" si="21"/>
        <v>45272</v>
      </c>
      <c r="M39" s="2115" t="s">
        <v>7246</v>
      </c>
    </row>
    <row r="40" spans="1:14" s="14" customFormat="1" ht="19.5" hidden="1">
      <c r="A40" s="1123" t="s">
        <v>7247</v>
      </c>
      <c r="B40" s="2407" t="s">
        <v>6849</v>
      </c>
      <c r="C40" s="2075" t="s">
        <v>7248</v>
      </c>
      <c r="D40" s="2073" t="s">
        <v>7249</v>
      </c>
      <c r="E40" s="2073">
        <v>45291</v>
      </c>
      <c r="F40" s="2694"/>
      <c r="G40" s="2073"/>
      <c r="H40" s="2073">
        <f t="shared" si="18"/>
        <v>45305</v>
      </c>
      <c r="I40" s="2073">
        <f t="shared" si="19"/>
        <v>45309</v>
      </c>
      <c r="J40" s="1860">
        <v>45284</v>
      </c>
      <c r="K40" s="2115">
        <f t="shared" si="20"/>
        <v>45285</v>
      </c>
      <c r="L40" s="2115">
        <f t="shared" si="21"/>
        <v>45279</v>
      </c>
      <c r="M40" s="2115" t="s">
        <v>7246</v>
      </c>
    </row>
    <row r="41" spans="1:14" s="14" customFormat="1" ht="19.5" hidden="1">
      <c r="A41" s="1123"/>
      <c r="B41" s="83"/>
      <c r="C41" s="2990"/>
      <c r="D41" s="2991"/>
      <c r="E41" s="2991"/>
      <c r="F41" s="2992"/>
      <c r="G41" s="2991"/>
      <c r="H41" s="2991"/>
      <c r="I41" s="2991"/>
      <c r="J41" s="1860"/>
      <c r="K41" s="2115"/>
      <c r="L41" s="2115"/>
      <c r="M41" s="2115"/>
    </row>
    <row r="42" spans="1:14" s="14" customFormat="1" ht="25.5" hidden="1">
      <c r="A42" s="1123"/>
      <c r="B42" s="83"/>
      <c r="C42" s="933" t="s">
        <v>6531</v>
      </c>
      <c r="D42" s="1271"/>
      <c r="E42" s="1272" t="s">
        <v>1985</v>
      </c>
      <c r="F42" s="1272" t="s">
        <v>287</v>
      </c>
      <c r="G42" s="1272" t="s">
        <v>804</v>
      </c>
      <c r="H42" s="1272" t="s">
        <v>287</v>
      </c>
      <c r="I42" s="1272" t="s">
        <v>989</v>
      </c>
      <c r="J42" s="1272" t="s">
        <v>345</v>
      </c>
      <c r="K42" s="1860"/>
      <c r="L42" s="2115"/>
      <c r="M42" s="2115"/>
      <c r="N42" s="2115"/>
    </row>
    <row r="43" spans="1:14" s="14" customFormat="1" ht="22.5" hidden="1">
      <c r="A43" s="1123"/>
      <c r="B43" s="83"/>
      <c r="C43" s="2889"/>
      <c r="D43" s="1405" t="s">
        <v>3603</v>
      </c>
      <c r="E43" s="1417" t="s">
        <v>7183</v>
      </c>
      <c r="F43" s="2190" t="s">
        <v>5330</v>
      </c>
      <c r="G43" s="2188" t="s">
        <v>5381</v>
      </c>
      <c r="H43" s="2188" t="s">
        <v>5407</v>
      </c>
      <c r="I43" s="2188" t="s">
        <v>5397</v>
      </c>
      <c r="J43" s="2188" t="s">
        <v>3128</v>
      </c>
      <c r="K43" s="2116" t="s">
        <v>2000</v>
      </c>
      <c r="L43" s="2117" t="s">
        <v>5970</v>
      </c>
      <c r="M43" s="2115"/>
      <c r="N43" s="2115"/>
    </row>
    <row r="44" spans="1:14" s="14" customFormat="1" ht="19.5" hidden="1">
      <c r="A44" s="1123" t="s">
        <v>7250</v>
      </c>
      <c r="B44" s="2407" t="s">
        <v>6851</v>
      </c>
      <c r="C44" s="2075" t="s">
        <v>7251</v>
      </c>
      <c r="D44" s="2073" t="s">
        <v>7252</v>
      </c>
      <c r="E44" s="2073">
        <v>45305</v>
      </c>
      <c r="F44" s="2694"/>
      <c r="G44" s="2073"/>
      <c r="H44" s="2079"/>
      <c r="I44" s="2073">
        <f t="shared" ref="I44:I51" si="22">E44+14</f>
        <v>45319</v>
      </c>
      <c r="J44" s="2073">
        <f t="shared" ref="J44:J51" si="23">E44+18</f>
        <v>45323</v>
      </c>
      <c r="K44" s="2116">
        <v>45291</v>
      </c>
      <c r="L44" s="2496">
        <f>K44+1</f>
        <v>45292</v>
      </c>
      <c r="M44" s="2987"/>
      <c r="N44" s="2987"/>
    </row>
    <row r="45" spans="1:14" s="14" customFormat="1" ht="19.5" hidden="1">
      <c r="A45" s="1123" t="s">
        <v>7253</v>
      </c>
      <c r="B45" s="2407" t="s">
        <v>7254</v>
      </c>
      <c r="C45" s="2985" t="s">
        <v>7255</v>
      </c>
      <c r="D45" s="2230" t="s">
        <v>7256</v>
      </c>
      <c r="E45" s="2077">
        <v>45303</v>
      </c>
      <c r="F45" s="2077"/>
      <c r="G45" s="2077"/>
      <c r="H45" s="2077">
        <f t="shared" ref="H45:H51" si="24">E45+5</f>
        <v>45308</v>
      </c>
      <c r="I45" s="2077">
        <f>E45+14</f>
        <v>45317</v>
      </c>
      <c r="J45" s="2077">
        <f>E45+18</f>
        <v>45321</v>
      </c>
      <c r="K45" s="2116">
        <v>45298</v>
      </c>
      <c r="L45" s="2496">
        <f>K45+1</f>
        <v>45299</v>
      </c>
      <c r="M45" s="2115"/>
      <c r="N45" s="2115"/>
    </row>
    <row r="46" spans="1:14" s="14" customFormat="1" ht="19.5" hidden="1">
      <c r="A46" s="1123" t="s">
        <v>7257</v>
      </c>
      <c r="B46" s="2407" t="s">
        <v>7258</v>
      </c>
      <c r="C46" s="2398" t="s">
        <v>6097</v>
      </c>
      <c r="D46" s="2230" t="s">
        <v>7259</v>
      </c>
      <c r="E46" s="2077">
        <v>45312</v>
      </c>
      <c r="F46" s="2077"/>
      <c r="G46" s="2077"/>
      <c r="H46" s="2077">
        <f t="shared" si="24"/>
        <v>45317</v>
      </c>
      <c r="I46" s="2077">
        <f t="shared" si="22"/>
        <v>45326</v>
      </c>
      <c r="J46" s="2077">
        <f t="shared" si="23"/>
        <v>45330</v>
      </c>
      <c r="K46" s="2116">
        <v>45305</v>
      </c>
      <c r="L46" s="2496">
        <f>K46+1</f>
        <v>45306</v>
      </c>
      <c r="M46" s="2115"/>
      <c r="N46" s="2115"/>
    </row>
    <row r="47" spans="1:14" s="14" customFormat="1" ht="19.5" hidden="1">
      <c r="A47" s="1123" t="s">
        <v>7260</v>
      </c>
      <c r="B47" s="2407" t="s">
        <v>7261</v>
      </c>
      <c r="C47" s="2485" t="s">
        <v>7262</v>
      </c>
      <c r="D47" s="2077" t="s">
        <v>7263</v>
      </c>
      <c r="E47" s="2077">
        <v>45325</v>
      </c>
      <c r="F47" s="2077"/>
      <c r="G47" s="2077"/>
      <c r="H47" s="2077">
        <f t="shared" si="24"/>
        <v>45330</v>
      </c>
      <c r="I47" s="2077">
        <f t="shared" si="22"/>
        <v>45339</v>
      </c>
      <c r="J47" s="2077">
        <f t="shared" si="23"/>
        <v>45343</v>
      </c>
      <c r="K47" s="2116">
        <v>45312</v>
      </c>
      <c r="L47" s="2496">
        <f>K47+1</f>
        <v>45313</v>
      </c>
      <c r="M47" s="2115"/>
      <c r="N47" s="2115"/>
    </row>
    <row r="48" spans="1:14" s="14" customFormat="1" ht="19.5" hidden="1">
      <c r="A48" s="1123" t="s">
        <v>7264</v>
      </c>
      <c r="B48" s="2407" t="s">
        <v>7265</v>
      </c>
      <c r="C48" s="2485" t="s">
        <v>7146</v>
      </c>
      <c r="D48" s="2077" t="s">
        <v>7266</v>
      </c>
      <c r="E48" s="2077">
        <v>45330</v>
      </c>
      <c r="F48" s="2077"/>
      <c r="G48" s="2077"/>
      <c r="H48" s="2077">
        <f t="shared" si="24"/>
        <v>45335</v>
      </c>
      <c r="I48" s="2077">
        <f t="shared" si="22"/>
        <v>45344</v>
      </c>
      <c r="J48" s="2077">
        <f t="shared" si="23"/>
        <v>45348</v>
      </c>
      <c r="K48" s="2116">
        <v>45319</v>
      </c>
      <c r="L48" s="2496">
        <f>K48+1</f>
        <v>45320</v>
      </c>
      <c r="M48" s="2115"/>
      <c r="N48" s="2115"/>
    </row>
    <row r="49" spans="1:15" s="14" customFormat="1" ht="19.5" hidden="1">
      <c r="A49" s="1123" t="s">
        <v>7267</v>
      </c>
      <c r="B49" s="2407" t="s">
        <v>7268</v>
      </c>
      <c r="C49" s="2075" t="s">
        <v>7269</v>
      </c>
      <c r="D49" s="2073" t="s">
        <v>7270</v>
      </c>
      <c r="E49" s="2073">
        <v>45336</v>
      </c>
      <c r="F49" s="2073"/>
      <c r="G49" s="2073"/>
      <c r="H49" s="2073">
        <f t="shared" si="24"/>
        <v>45341</v>
      </c>
      <c r="I49" s="2073">
        <f t="shared" si="22"/>
        <v>45350</v>
      </c>
      <c r="J49" s="2073">
        <f t="shared" si="23"/>
        <v>45354</v>
      </c>
      <c r="K49" s="2116">
        <v>45326</v>
      </c>
      <c r="L49" s="2496">
        <f t="shared" ref="L49:L51" si="25">K49+1</f>
        <v>45327</v>
      </c>
      <c r="M49" s="2115"/>
    </row>
    <row r="50" spans="1:15" s="14" customFormat="1" ht="19.5" hidden="1">
      <c r="A50" s="1123" t="s">
        <v>7271</v>
      </c>
      <c r="B50" s="2407" t="s">
        <v>7272</v>
      </c>
      <c r="C50" s="2075" t="s">
        <v>7273</v>
      </c>
      <c r="D50" s="2073" t="s">
        <v>7274</v>
      </c>
      <c r="E50" s="2073">
        <v>45339</v>
      </c>
      <c r="F50" s="2073"/>
      <c r="G50" s="2073"/>
      <c r="H50" s="2079"/>
      <c r="I50" s="2073">
        <f t="shared" si="22"/>
        <v>45353</v>
      </c>
      <c r="J50" s="2073">
        <f t="shared" si="23"/>
        <v>45357</v>
      </c>
      <c r="K50" s="2116">
        <v>45333</v>
      </c>
      <c r="L50" s="2496">
        <f t="shared" si="25"/>
        <v>45334</v>
      </c>
      <c r="M50" s="2115"/>
    </row>
    <row r="51" spans="1:15" s="14" customFormat="1" ht="19.5" hidden="1">
      <c r="A51" s="1123" t="s">
        <v>7275</v>
      </c>
      <c r="B51" s="2407" t="s">
        <v>7276</v>
      </c>
      <c r="C51" s="3136" t="s">
        <v>6777</v>
      </c>
      <c r="D51" s="2073" t="s">
        <v>7277</v>
      </c>
      <c r="E51" s="2073">
        <v>45348</v>
      </c>
      <c r="F51" s="2073"/>
      <c r="G51" s="2073"/>
      <c r="H51" s="2073">
        <f t="shared" si="24"/>
        <v>45353</v>
      </c>
      <c r="I51" s="2073">
        <f t="shared" si="22"/>
        <v>45362</v>
      </c>
      <c r="J51" s="2073">
        <f t="shared" si="23"/>
        <v>45366</v>
      </c>
      <c r="K51" s="2116">
        <v>45340</v>
      </c>
      <c r="L51" s="2496">
        <f t="shared" si="25"/>
        <v>45341</v>
      </c>
      <c r="M51" s="2115"/>
    </row>
    <row r="52" spans="1:15" s="14" customFormat="1" ht="19.5" hidden="1">
      <c r="A52" s="1123" t="s">
        <v>7278</v>
      </c>
      <c r="B52" s="2407" t="s">
        <v>7279</v>
      </c>
      <c r="C52" s="3115" t="s">
        <v>2151</v>
      </c>
      <c r="D52" s="2073" t="s">
        <v>7280</v>
      </c>
      <c r="E52" s="2079">
        <v>45347</v>
      </c>
      <c r="F52" s="2079"/>
      <c r="G52" s="2079"/>
      <c r="H52" s="2079"/>
      <c r="I52" s="2079"/>
      <c r="J52" s="2079"/>
      <c r="K52" s="2116">
        <v>45347</v>
      </c>
      <c r="L52" s="2496">
        <f t="shared" ref="L52" si="26">K52+1</f>
        <v>45348</v>
      </c>
      <c r="M52" s="2115"/>
    </row>
    <row r="53" spans="1:15" s="14" customFormat="1" ht="19.5" hidden="1">
      <c r="A53" s="1123" t="s">
        <v>7281</v>
      </c>
      <c r="B53" s="2407" t="s">
        <v>7282</v>
      </c>
      <c r="C53" s="2485" t="s">
        <v>5841</v>
      </c>
      <c r="D53" s="2077" t="s">
        <v>7283</v>
      </c>
      <c r="E53" s="2077">
        <v>45357</v>
      </c>
      <c r="F53" s="2077"/>
      <c r="G53" s="2077"/>
      <c r="H53" s="3280" t="s">
        <v>2159</v>
      </c>
      <c r="I53" s="2077">
        <f t="shared" ref="I53:I54" si="27">E53+14</f>
        <v>45371</v>
      </c>
      <c r="J53" s="2077">
        <f t="shared" ref="J53" si="28">E53+18</f>
        <v>45375</v>
      </c>
      <c r="K53" s="2116">
        <v>45354</v>
      </c>
      <c r="L53" s="2496">
        <f t="shared" ref="L53:L54" si="29">K53+1</f>
        <v>45355</v>
      </c>
      <c r="M53" s="2115"/>
    </row>
    <row r="54" spans="1:15" s="14" customFormat="1" ht="19.5" hidden="1">
      <c r="A54" s="1123" t="s">
        <v>7284</v>
      </c>
      <c r="B54" s="2407" t="s">
        <v>6868</v>
      </c>
      <c r="C54" s="2485" t="s">
        <v>4914</v>
      </c>
      <c r="D54" s="2077" t="s">
        <v>7285</v>
      </c>
      <c r="E54" s="2077">
        <v>45362</v>
      </c>
      <c r="F54" s="2077"/>
      <c r="G54" s="2077"/>
      <c r="H54" s="2077">
        <f t="shared" ref="H54" si="30">E54+5</f>
        <v>45367</v>
      </c>
      <c r="I54" s="2077">
        <f t="shared" si="27"/>
        <v>45376</v>
      </c>
      <c r="J54" s="2080">
        <f>E54+26</f>
        <v>45388</v>
      </c>
      <c r="K54" s="2116">
        <v>45361</v>
      </c>
      <c r="L54" s="2496">
        <f t="shared" si="29"/>
        <v>45362</v>
      </c>
      <c r="M54" s="2115"/>
    </row>
    <row r="55" spans="1:15" s="14" customFormat="1" ht="19.5" hidden="1">
      <c r="A55" s="1123" t="s">
        <v>7286</v>
      </c>
      <c r="B55" s="2407" t="s">
        <v>6870</v>
      </c>
      <c r="C55" s="2485" t="s">
        <v>7287</v>
      </c>
      <c r="D55" s="2077" t="s">
        <v>7288</v>
      </c>
      <c r="E55" s="2077">
        <v>45369</v>
      </c>
      <c r="F55" s="2077"/>
      <c r="G55" s="2077"/>
      <c r="H55" s="2077">
        <f t="shared" ref="H55" si="31">E55+5</f>
        <v>45374</v>
      </c>
      <c r="I55" s="2077">
        <f t="shared" ref="I55" si="32">E55+14</f>
        <v>45383</v>
      </c>
      <c r="J55" s="2077">
        <f t="shared" ref="J55" si="33">E55+18</f>
        <v>45387</v>
      </c>
      <c r="K55" s="2116">
        <v>45368</v>
      </c>
      <c r="L55" s="2496">
        <f t="shared" ref="L55" si="34">K55+1</f>
        <v>45369</v>
      </c>
      <c r="M55" s="2115"/>
    </row>
    <row r="56" spans="1:15" s="14" customFormat="1" ht="19.5" hidden="1">
      <c r="A56" s="1123" t="s">
        <v>7289</v>
      </c>
      <c r="B56" s="2407" t="s">
        <v>6872</v>
      </c>
      <c r="C56" s="3251" t="s">
        <v>7290</v>
      </c>
      <c r="D56" s="2077" t="s">
        <v>7291</v>
      </c>
      <c r="E56" s="2077">
        <v>45381</v>
      </c>
      <c r="F56" s="2077"/>
      <c r="G56" s="2077"/>
      <c r="H56" s="3280" t="s">
        <v>2159</v>
      </c>
      <c r="I56" s="2077">
        <f t="shared" ref="I56:I64" si="35">E56+14</f>
        <v>45395</v>
      </c>
      <c r="J56" s="2077">
        <f t="shared" ref="J56:J57" si="36">E56+18</f>
        <v>45399</v>
      </c>
      <c r="K56" s="2116">
        <v>45375</v>
      </c>
      <c r="L56" s="2496">
        <f t="shared" ref="L56:L57" si="37">K56+1</f>
        <v>45376</v>
      </c>
      <c r="M56" s="2115"/>
    </row>
    <row r="57" spans="1:15" s="14" customFormat="1" ht="19.5" hidden="1">
      <c r="A57" s="1123" t="s">
        <v>7292</v>
      </c>
      <c r="B57" s="2407" t="s">
        <v>6874</v>
      </c>
      <c r="C57" s="2485" t="s">
        <v>7293</v>
      </c>
      <c r="D57" s="2077" t="s">
        <v>7294</v>
      </c>
      <c r="E57" s="2077">
        <v>45386</v>
      </c>
      <c r="F57" s="2077"/>
      <c r="G57" s="2077"/>
      <c r="H57" s="3280" t="s">
        <v>2159</v>
      </c>
      <c r="I57" s="3280" t="s">
        <v>2159</v>
      </c>
      <c r="J57" s="2077">
        <f t="shared" si="36"/>
        <v>45404</v>
      </c>
      <c r="K57" s="2116">
        <v>45382</v>
      </c>
      <c r="L57" s="2496">
        <f t="shared" si="37"/>
        <v>45383</v>
      </c>
      <c r="M57" s="2115"/>
    </row>
    <row r="58" spans="1:15" s="14" customFormat="1" ht="19.5" hidden="1">
      <c r="A58" s="1123"/>
      <c r="B58" s="83"/>
      <c r="C58" s="83"/>
      <c r="D58" s="71"/>
      <c r="E58" s="1456"/>
      <c r="F58" s="1456"/>
      <c r="G58" s="72"/>
      <c r="H58" s="71"/>
      <c r="I58" s="71"/>
      <c r="J58" s="1456"/>
      <c r="K58" s="2116"/>
      <c r="L58" s="2496"/>
      <c r="M58" s="2115"/>
    </row>
    <row r="59" spans="1:15" s="14" customFormat="1" ht="19.5" hidden="1">
      <c r="A59" s="1123"/>
      <c r="B59" s="83"/>
      <c r="C59" s="83"/>
      <c r="D59" s="71"/>
      <c r="E59" s="1456"/>
      <c r="F59" s="1456"/>
      <c r="G59" s="72"/>
      <c r="H59" s="71"/>
      <c r="I59" s="71"/>
      <c r="J59" s="1456"/>
      <c r="K59" s="2116"/>
      <c r="L59" s="2496"/>
      <c r="M59" s="2115"/>
    </row>
    <row r="60" spans="1:15" s="14" customFormat="1" ht="25.5">
      <c r="A60" s="1123"/>
      <c r="B60" s="83"/>
      <c r="C60" s="933" t="s">
        <v>6531</v>
      </c>
      <c r="D60" s="1271"/>
      <c r="E60" s="1272" t="s">
        <v>1985</v>
      </c>
      <c r="F60" s="1272" t="s">
        <v>287</v>
      </c>
      <c r="G60" s="1272" t="s">
        <v>804</v>
      </c>
      <c r="H60" s="1272" t="s">
        <v>287</v>
      </c>
      <c r="I60" s="1272" t="s">
        <v>989</v>
      </c>
      <c r="J60" s="1272" t="s">
        <v>7295</v>
      </c>
      <c r="K60" s="1272" t="s">
        <v>345</v>
      </c>
      <c r="L60" s="1860"/>
      <c r="M60" s="3556" t="s">
        <v>7296</v>
      </c>
    </row>
    <row r="61" spans="1:15" s="14" customFormat="1" ht="19.5">
      <c r="A61" s="1123"/>
      <c r="B61" s="83"/>
      <c r="C61" s="2889"/>
      <c r="D61" s="1405" t="s">
        <v>3603</v>
      </c>
      <c r="E61" s="1417" t="s">
        <v>7183</v>
      </c>
      <c r="F61" s="2190" t="s">
        <v>5330</v>
      </c>
      <c r="G61" s="2188" t="s">
        <v>5381</v>
      </c>
      <c r="H61" s="2188" t="s">
        <v>5407</v>
      </c>
      <c r="I61" s="2188" t="s">
        <v>5397</v>
      </c>
      <c r="J61" s="2188" t="s">
        <v>3336</v>
      </c>
      <c r="K61" s="2188" t="s">
        <v>3939</v>
      </c>
      <c r="L61" s="2116" t="s">
        <v>2000</v>
      </c>
      <c r="M61" s="2165" t="s">
        <v>2001</v>
      </c>
      <c r="N61" s="3505" t="s">
        <v>3853</v>
      </c>
      <c r="O61" s="3505" t="s">
        <v>3854</v>
      </c>
    </row>
    <row r="62" spans="1:15" s="14" customFormat="1" ht="18.75" hidden="1" customHeight="1">
      <c r="A62" s="1123" t="s">
        <v>7297</v>
      </c>
      <c r="B62" s="2407" t="s">
        <v>6877</v>
      </c>
      <c r="C62" s="2075" t="s">
        <v>7298</v>
      </c>
      <c r="D62" s="2073" t="s">
        <v>7299</v>
      </c>
      <c r="E62" s="2073">
        <v>45390</v>
      </c>
      <c r="F62" s="2073"/>
      <c r="G62" s="2073"/>
      <c r="H62" s="3280" t="s">
        <v>2159</v>
      </c>
      <c r="I62" s="2073">
        <f t="shared" si="35"/>
        <v>45404</v>
      </c>
      <c r="J62" s="2073">
        <f t="shared" ref="J62:J71" si="38">E62+17</f>
        <v>45407</v>
      </c>
      <c r="K62" s="2073">
        <f t="shared" ref="K62:K71" si="39">E62+20</f>
        <v>45410</v>
      </c>
      <c r="L62" s="2116">
        <v>45389</v>
      </c>
      <c r="M62" s="2496">
        <f t="shared" ref="M62:M68" si="40">L62+1</f>
        <v>45390</v>
      </c>
    </row>
    <row r="63" spans="1:15" s="14" customFormat="1" ht="19.5" hidden="1">
      <c r="A63" s="1123" t="s">
        <v>7300</v>
      </c>
      <c r="B63" s="2407" t="s">
        <v>7132</v>
      </c>
      <c r="C63" s="2075" t="s">
        <v>4466</v>
      </c>
      <c r="D63" s="2073" t="s">
        <v>7301</v>
      </c>
      <c r="E63" s="2073">
        <v>45404</v>
      </c>
      <c r="F63" s="2073"/>
      <c r="G63" s="2073"/>
      <c r="H63" s="2073">
        <f t="shared" ref="H63" si="41">E63+5</f>
        <v>45409</v>
      </c>
      <c r="I63" s="2073">
        <f t="shared" si="35"/>
        <v>45418</v>
      </c>
      <c r="J63" s="2073">
        <f t="shared" si="38"/>
        <v>45421</v>
      </c>
      <c r="K63" s="2073">
        <f t="shared" si="39"/>
        <v>45424</v>
      </c>
      <c r="L63" s="2116">
        <f>L62+7</f>
        <v>45396</v>
      </c>
      <c r="M63" s="2496">
        <f t="shared" si="40"/>
        <v>45397</v>
      </c>
    </row>
    <row r="64" spans="1:15" s="14" customFormat="1" ht="19.5" hidden="1">
      <c r="A64" s="1123" t="s">
        <v>7302</v>
      </c>
      <c r="B64" s="2407" t="s">
        <v>7303</v>
      </c>
      <c r="C64" s="2075" t="s">
        <v>7304</v>
      </c>
      <c r="D64" s="2073" t="s">
        <v>7305</v>
      </c>
      <c r="E64" s="2073">
        <v>45419</v>
      </c>
      <c r="F64" s="2073"/>
      <c r="G64" s="2073"/>
      <c r="H64" s="3446">
        <f>E64+5</f>
        <v>45424</v>
      </c>
      <c r="I64" s="2073">
        <f t="shared" si="35"/>
        <v>45433</v>
      </c>
      <c r="J64" s="2073">
        <f t="shared" si="38"/>
        <v>45436</v>
      </c>
      <c r="K64" s="2073">
        <f t="shared" si="39"/>
        <v>45439</v>
      </c>
      <c r="L64" s="2116">
        <f>L63+7</f>
        <v>45403</v>
      </c>
      <c r="M64" s="2496">
        <f t="shared" si="40"/>
        <v>45404</v>
      </c>
    </row>
    <row r="65" spans="1:16" s="14" customFormat="1" ht="19.5" hidden="1">
      <c r="A65" s="1123" t="s">
        <v>7306</v>
      </c>
      <c r="B65" s="2407" t="s">
        <v>7138</v>
      </c>
      <c r="C65" s="2075" t="s">
        <v>4507</v>
      </c>
      <c r="D65" s="2073" t="s">
        <v>7307</v>
      </c>
      <c r="E65" s="2073">
        <v>45422</v>
      </c>
      <c r="F65" s="2073"/>
      <c r="G65" s="2073"/>
      <c r="H65" s="3280"/>
      <c r="I65" s="2073">
        <f>E65+14</f>
        <v>45436</v>
      </c>
      <c r="J65" s="2073">
        <f t="shared" si="38"/>
        <v>45439</v>
      </c>
      <c r="K65" s="2073">
        <f t="shared" si="39"/>
        <v>45442</v>
      </c>
      <c r="L65" s="2116">
        <f>L64+7</f>
        <v>45410</v>
      </c>
      <c r="M65" s="2496">
        <f t="shared" si="40"/>
        <v>45411</v>
      </c>
      <c r="N65" s="2496">
        <f t="shared" ref="N65:N82" si="42">M65-7</f>
        <v>45404</v>
      </c>
      <c r="O65" s="2496">
        <f t="shared" ref="O65:O82" si="43">N65</f>
        <v>45404</v>
      </c>
    </row>
    <row r="66" spans="1:16" s="14" customFormat="1" ht="19.5" hidden="1">
      <c r="A66" s="1123" t="s">
        <v>7308</v>
      </c>
      <c r="B66" s="2407" t="s">
        <v>6786</v>
      </c>
      <c r="C66" s="3458" t="s">
        <v>2151</v>
      </c>
      <c r="D66" s="3459" t="s">
        <v>7309</v>
      </c>
      <c r="E66" s="3280">
        <v>45417</v>
      </c>
      <c r="F66" s="3437"/>
      <c r="G66" s="3437"/>
      <c r="H66" s="3280"/>
      <c r="I66" s="3280"/>
      <c r="J66" s="3280"/>
      <c r="K66" s="3280"/>
      <c r="L66" s="2116">
        <v>45417</v>
      </c>
      <c r="M66" s="2496">
        <f t="shared" si="40"/>
        <v>45418</v>
      </c>
      <c r="N66" s="2496">
        <f t="shared" si="42"/>
        <v>45411</v>
      </c>
      <c r="O66" s="2496">
        <f t="shared" si="43"/>
        <v>45411</v>
      </c>
    </row>
    <row r="67" spans="1:16" s="14" customFormat="1" ht="19.5" hidden="1">
      <c r="A67" s="1123" t="s">
        <v>7310</v>
      </c>
      <c r="B67" s="2407" t="s">
        <v>6885</v>
      </c>
      <c r="C67" s="3456" t="s">
        <v>7311</v>
      </c>
      <c r="D67" s="3457" t="s">
        <v>7312</v>
      </c>
      <c r="E67" s="3457">
        <v>45437</v>
      </c>
      <c r="F67" s="3457"/>
      <c r="G67" s="3457"/>
      <c r="H67" s="3457">
        <f>E67+5</f>
        <v>45442</v>
      </c>
      <c r="I67" s="3457">
        <f t="shared" ref="I67:I71" si="44">E67+14</f>
        <v>45451</v>
      </c>
      <c r="J67" s="3457">
        <f>E67+17</f>
        <v>45454</v>
      </c>
      <c r="K67" s="3457">
        <f t="shared" si="39"/>
        <v>45457</v>
      </c>
      <c r="L67" s="2116">
        <f>L66+7</f>
        <v>45424</v>
      </c>
      <c r="M67" s="3553">
        <f t="shared" si="40"/>
        <v>45425</v>
      </c>
      <c r="N67" s="2496">
        <f t="shared" si="42"/>
        <v>45418</v>
      </c>
      <c r="O67" s="2496">
        <f t="shared" si="43"/>
        <v>45418</v>
      </c>
    </row>
    <row r="68" spans="1:16" s="14" customFormat="1" ht="19.5" hidden="1">
      <c r="A68" s="1123" t="s">
        <v>7313</v>
      </c>
      <c r="B68" s="2407" t="s">
        <v>6792</v>
      </c>
      <c r="C68" s="3460" t="s">
        <v>7314</v>
      </c>
      <c r="D68" s="3459" t="s">
        <v>7315</v>
      </c>
      <c r="E68" s="3280">
        <v>45431</v>
      </c>
      <c r="F68" s="3280"/>
      <c r="G68" s="3280"/>
      <c r="H68" s="3280"/>
      <c r="I68" s="3280"/>
      <c r="J68" s="3280"/>
      <c r="K68" s="3280"/>
      <c r="L68" s="2116">
        <f>L67+7</f>
        <v>45431</v>
      </c>
      <c r="M68" s="3557">
        <f t="shared" si="40"/>
        <v>45432</v>
      </c>
      <c r="N68" s="2496">
        <f t="shared" si="42"/>
        <v>45425</v>
      </c>
      <c r="O68" s="2496">
        <f t="shared" si="43"/>
        <v>45425</v>
      </c>
    </row>
    <row r="69" spans="1:16" s="14" customFormat="1" ht="19.5" hidden="1">
      <c r="A69" s="1123" t="s">
        <v>7316</v>
      </c>
      <c r="B69" s="2407" t="s">
        <v>6889</v>
      </c>
      <c r="C69" s="3456" t="s">
        <v>7317</v>
      </c>
      <c r="D69" s="3457" t="s">
        <v>7318</v>
      </c>
      <c r="E69" s="3457">
        <v>45445</v>
      </c>
      <c r="F69" s="3457"/>
      <c r="G69" s="3457"/>
      <c r="H69" s="3457">
        <f>E69+5</f>
        <v>45450</v>
      </c>
      <c r="I69" s="3548" t="s">
        <v>2159</v>
      </c>
      <c r="J69" s="3457">
        <f t="shared" si="38"/>
        <v>45462</v>
      </c>
      <c r="K69" s="3457">
        <f t="shared" si="39"/>
        <v>45465</v>
      </c>
      <c r="L69" s="2116">
        <f>L68+7</f>
        <v>45438</v>
      </c>
      <c r="M69" s="3557">
        <f t="shared" ref="M69:M71" si="45">L69+1</f>
        <v>45439</v>
      </c>
      <c r="N69" s="2496">
        <f t="shared" si="42"/>
        <v>45432</v>
      </c>
      <c r="O69" s="2496">
        <f t="shared" si="43"/>
        <v>45432</v>
      </c>
    </row>
    <row r="70" spans="1:16" s="14" customFormat="1" ht="19.5" hidden="1">
      <c r="A70" s="1123" t="s">
        <v>6633</v>
      </c>
      <c r="B70" s="2407" t="s">
        <v>6796</v>
      </c>
      <c r="C70" s="3482" t="s">
        <v>6935</v>
      </c>
      <c r="D70" s="3483" t="s">
        <v>7319</v>
      </c>
      <c r="E70" s="3280">
        <v>45445</v>
      </c>
      <c r="F70" s="2079"/>
      <c r="G70" s="2079"/>
      <c r="H70" s="2079">
        <f t="shared" ref="H70" si="46">E70+5</f>
        <v>45450</v>
      </c>
      <c r="I70" s="2079">
        <f t="shared" si="44"/>
        <v>45459</v>
      </c>
      <c r="J70" s="2079">
        <f t="shared" si="38"/>
        <v>45462</v>
      </c>
      <c r="K70" s="2079">
        <f t="shared" si="39"/>
        <v>45465</v>
      </c>
      <c r="L70" s="2116">
        <v>45445</v>
      </c>
      <c r="M70" s="2496">
        <f t="shared" si="45"/>
        <v>45446</v>
      </c>
      <c r="N70" s="2496">
        <f t="shared" si="42"/>
        <v>45439</v>
      </c>
      <c r="O70" s="2496">
        <f t="shared" si="43"/>
        <v>45439</v>
      </c>
    </row>
    <row r="71" spans="1:16" s="14" customFormat="1" ht="19.5">
      <c r="A71" s="1123" t="s">
        <v>7320</v>
      </c>
      <c r="B71" s="2407" t="s">
        <v>6894</v>
      </c>
      <c r="C71" s="3456" t="s">
        <v>7321</v>
      </c>
      <c r="D71" s="3457" t="s">
        <v>7322</v>
      </c>
      <c r="E71" s="3457">
        <v>45457</v>
      </c>
      <c r="F71" s="2073"/>
      <c r="G71" s="2073"/>
      <c r="H71" s="3280" t="s">
        <v>2159</v>
      </c>
      <c r="I71" s="3457">
        <f t="shared" si="44"/>
        <v>45471</v>
      </c>
      <c r="J71" s="3457">
        <f t="shared" si="38"/>
        <v>45474</v>
      </c>
      <c r="K71" s="3457">
        <f t="shared" si="39"/>
        <v>45477</v>
      </c>
      <c r="L71" s="2116">
        <f t="shared" ref="L71:L76" si="47">L70+7</f>
        <v>45452</v>
      </c>
      <c r="M71" s="2496">
        <f t="shared" si="45"/>
        <v>45453</v>
      </c>
      <c r="N71" s="2496">
        <f t="shared" si="42"/>
        <v>45446</v>
      </c>
      <c r="O71" s="2496">
        <f t="shared" si="43"/>
        <v>45446</v>
      </c>
    </row>
    <row r="72" spans="1:16" s="14" customFormat="1" ht="19.5">
      <c r="A72" s="1123" t="s">
        <v>7323</v>
      </c>
      <c r="B72" s="2407" t="s">
        <v>6800</v>
      </c>
      <c r="C72" s="3458" t="s">
        <v>6935</v>
      </c>
      <c r="D72" s="3459" t="s">
        <v>7324</v>
      </c>
      <c r="E72" s="3280">
        <v>45457</v>
      </c>
      <c r="F72" s="2079"/>
      <c r="G72" s="2079"/>
      <c r="H72" s="2079"/>
      <c r="I72" s="2079"/>
      <c r="J72" s="2079"/>
      <c r="K72" s="2079"/>
      <c r="L72" s="2116">
        <f t="shared" si="47"/>
        <v>45459</v>
      </c>
      <c r="M72" s="2496">
        <f t="shared" ref="M72:M82" si="48">L72+1</f>
        <v>45460</v>
      </c>
      <c r="N72" s="2496">
        <f t="shared" si="42"/>
        <v>45453</v>
      </c>
      <c r="O72" s="2496">
        <f t="shared" si="43"/>
        <v>45453</v>
      </c>
    </row>
    <row r="73" spans="1:16" s="14" customFormat="1" ht="19.5">
      <c r="A73" s="1123" t="s">
        <v>7325</v>
      </c>
      <c r="B73" s="2407" t="s">
        <v>6898</v>
      </c>
      <c r="C73" s="3456" t="s">
        <v>7326</v>
      </c>
      <c r="D73" s="3457" t="s">
        <v>7327</v>
      </c>
      <c r="E73" s="3457">
        <v>45477</v>
      </c>
      <c r="F73" s="3852"/>
      <c r="G73" s="3852"/>
      <c r="H73" s="3280" t="s">
        <v>2159</v>
      </c>
      <c r="I73" s="3457">
        <f t="shared" ref="I73:I82" si="49">E73+14</f>
        <v>45491</v>
      </c>
      <c r="J73" s="3457">
        <f t="shared" ref="J73:J82" si="50">E73+17</f>
        <v>45494</v>
      </c>
      <c r="K73" s="3457">
        <f t="shared" ref="K73:K82" si="51">E73+20</f>
        <v>45497</v>
      </c>
      <c r="L73" s="2116">
        <f t="shared" si="47"/>
        <v>45466</v>
      </c>
      <c r="M73" s="2496">
        <f t="shared" si="48"/>
        <v>45467</v>
      </c>
      <c r="N73" s="2496">
        <f t="shared" si="42"/>
        <v>45460</v>
      </c>
      <c r="O73" s="2496">
        <f t="shared" si="43"/>
        <v>45460</v>
      </c>
    </row>
    <row r="74" spans="1:16" s="14" customFormat="1" ht="19.5" customHeight="1">
      <c r="A74" s="1123" t="s">
        <v>7328</v>
      </c>
      <c r="B74" s="2407" t="s">
        <v>6900</v>
      </c>
      <c r="C74" s="3471" t="s">
        <v>7329</v>
      </c>
      <c r="D74" s="3446" t="s">
        <v>7330</v>
      </c>
      <c r="E74" s="3446">
        <v>45477</v>
      </c>
      <c r="F74" s="3446"/>
      <c r="G74" s="3446"/>
      <c r="H74" s="3280" t="s">
        <v>2159</v>
      </c>
      <c r="I74" s="3548" t="s">
        <v>7331</v>
      </c>
      <c r="J74" s="3446">
        <f t="shared" si="50"/>
        <v>45494</v>
      </c>
      <c r="K74" s="3446">
        <f t="shared" si="51"/>
        <v>45497</v>
      </c>
      <c r="L74" s="2116">
        <f t="shared" si="47"/>
        <v>45473</v>
      </c>
      <c r="M74" s="2496">
        <f t="shared" si="48"/>
        <v>45474</v>
      </c>
      <c r="N74" s="2496">
        <f t="shared" si="42"/>
        <v>45467</v>
      </c>
      <c r="O74" s="2496">
        <f t="shared" si="43"/>
        <v>45467</v>
      </c>
      <c r="P74" s="14" t="s">
        <v>7332</v>
      </c>
    </row>
    <row r="75" spans="1:16" s="14" customFormat="1" ht="19.5" customHeight="1">
      <c r="A75" s="1123" t="s">
        <v>7333</v>
      </c>
      <c r="B75" s="2407" t="s">
        <v>6902</v>
      </c>
      <c r="C75" s="3471" t="s">
        <v>7334</v>
      </c>
      <c r="D75" s="3446" t="s">
        <v>7335</v>
      </c>
      <c r="E75" s="3446">
        <v>45480</v>
      </c>
      <c r="F75" s="3446"/>
      <c r="G75" s="3446"/>
      <c r="H75" s="3446">
        <f>E75+5</f>
        <v>45485</v>
      </c>
      <c r="I75" s="3548" t="s">
        <v>7331</v>
      </c>
      <c r="J75" s="3446">
        <f>E75+17</f>
        <v>45497</v>
      </c>
      <c r="K75" s="3446">
        <f t="shared" si="51"/>
        <v>45500</v>
      </c>
      <c r="L75" s="2116">
        <f t="shared" si="47"/>
        <v>45480</v>
      </c>
      <c r="M75" s="2496">
        <f t="shared" si="48"/>
        <v>45481</v>
      </c>
      <c r="N75" s="2496">
        <f t="shared" si="42"/>
        <v>45474</v>
      </c>
      <c r="O75" s="2496">
        <f t="shared" si="43"/>
        <v>45474</v>
      </c>
      <c r="P75" s="14" t="s">
        <v>7336</v>
      </c>
    </row>
    <row r="76" spans="1:16" s="14" customFormat="1" ht="19.5">
      <c r="A76" s="1123" t="s">
        <v>7171</v>
      </c>
      <c r="B76" s="2407" t="s">
        <v>6809</v>
      </c>
      <c r="C76" s="2062" t="s">
        <v>7337</v>
      </c>
      <c r="D76" s="2073" t="s">
        <v>7338</v>
      </c>
      <c r="E76" s="2073">
        <v>45487</v>
      </c>
      <c r="F76" s="3446"/>
      <c r="G76" s="3446"/>
      <c r="H76" s="3446">
        <f t="shared" ref="H76:H82" si="52">E76+5</f>
        <v>45492</v>
      </c>
      <c r="I76" s="3446">
        <f t="shared" si="49"/>
        <v>45501</v>
      </c>
      <c r="J76" s="3446">
        <f t="shared" si="50"/>
        <v>45504</v>
      </c>
      <c r="K76" s="3446">
        <f t="shared" si="51"/>
        <v>45507</v>
      </c>
      <c r="L76" s="2116">
        <f t="shared" si="47"/>
        <v>45487</v>
      </c>
      <c r="M76" s="2496">
        <f t="shared" si="48"/>
        <v>45488</v>
      </c>
      <c r="N76" s="2496">
        <f t="shared" ref="N76:N81" si="53">M76-7</f>
        <v>45481</v>
      </c>
      <c r="O76" s="2496">
        <f t="shared" ref="O76:O81" si="54">N76</f>
        <v>45481</v>
      </c>
    </row>
    <row r="77" spans="1:16" s="14" customFormat="1" ht="19.5">
      <c r="A77" s="1123" t="s">
        <v>7339</v>
      </c>
      <c r="B77" s="2407" t="s">
        <v>6811</v>
      </c>
      <c r="C77" s="3727" t="s">
        <v>5521</v>
      </c>
      <c r="D77" s="3446" t="s">
        <v>7340</v>
      </c>
      <c r="E77" s="3446">
        <v>45495</v>
      </c>
      <c r="F77" s="3446"/>
      <c r="G77" s="3446"/>
      <c r="H77" s="3446">
        <f t="shared" si="52"/>
        <v>45500</v>
      </c>
      <c r="I77" s="3446">
        <f t="shared" si="49"/>
        <v>45509</v>
      </c>
      <c r="J77" s="3446">
        <f t="shared" si="50"/>
        <v>45512</v>
      </c>
      <c r="K77" s="3446">
        <f t="shared" si="51"/>
        <v>45515</v>
      </c>
      <c r="L77" s="2116">
        <f t="shared" ref="L77:L82" si="55">L76+7</f>
        <v>45494</v>
      </c>
      <c r="M77" s="2496">
        <f t="shared" si="48"/>
        <v>45495</v>
      </c>
      <c r="N77" s="2496">
        <f t="shared" si="53"/>
        <v>45488</v>
      </c>
      <c r="O77" s="2496">
        <f t="shared" si="54"/>
        <v>45488</v>
      </c>
    </row>
    <row r="78" spans="1:16" s="14" customFormat="1" ht="19.5">
      <c r="A78" s="1123"/>
      <c r="B78" s="2407" t="s">
        <v>6813</v>
      </c>
      <c r="C78" s="3471" t="s">
        <v>8155</v>
      </c>
      <c r="D78" s="3446" t="s">
        <v>7341</v>
      </c>
      <c r="E78" s="3446">
        <v>45501</v>
      </c>
      <c r="F78" s="3446"/>
      <c r="G78" s="3446"/>
      <c r="H78" s="3446">
        <f>E78+5</f>
        <v>45506</v>
      </c>
      <c r="I78" s="3446">
        <f>E78+14</f>
        <v>45515</v>
      </c>
      <c r="J78" s="3446">
        <f>E78+17</f>
        <v>45518</v>
      </c>
      <c r="K78" s="3446">
        <f>E78+20</f>
        <v>45521</v>
      </c>
      <c r="L78" s="2116">
        <f t="shared" si="55"/>
        <v>45501</v>
      </c>
      <c r="M78" s="2496">
        <f>L78+1</f>
        <v>45502</v>
      </c>
      <c r="N78" s="2496">
        <f t="shared" si="53"/>
        <v>45495</v>
      </c>
      <c r="O78" s="2496">
        <f t="shared" si="54"/>
        <v>45495</v>
      </c>
    </row>
    <row r="79" spans="1:16" s="14" customFormat="1" ht="19.5">
      <c r="A79" s="1123"/>
      <c r="B79" s="2407" t="s">
        <v>6815</v>
      </c>
      <c r="C79" s="3456" t="s">
        <v>5508</v>
      </c>
      <c r="D79" s="3457" t="s">
        <v>7342</v>
      </c>
      <c r="E79" s="3457">
        <v>45508</v>
      </c>
      <c r="F79" s="3457"/>
      <c r="G79" s="3457"/>
      <c r="H79" s="3457">
        <f>E79+5</f>
        <v>45513</v>
      </c>
      <c r="I79" s="3457">
        <f>E79+14</f>
        <v>45522</v>
      </c>
      <c r="J79" s="3457">
        <f>E79+17</f>
        <v>45525</v>
      </c>
      <c r="K79" s="3457">
        <f>E79+20</f>
        <v>45528</v>
      </c>
      <c r="L79" s="2116">
        <f t="shared" si="55"/>
        <v>45508</v>
      </c>
      <c r="M79" s="2496">
        <f>L79+1</f>
        <v>45509</v>
      </c>
      <c r="N79" s="2496">
        <f t="shared" si="53"/>
        <v>45502</v>
      </c>
      <c r="O79" s="2496">
        <f t="shared" si="54"/>
        <v>45502</v>
      </c>
    </row>
    <row r="80" spans="1:16" s="14" customFormat="1" ht="19.5">
      <c r="A80" s="1123"/>
      <c r="B80" s="2407" t="s">
        <v>6817</v>
      </c>
      <c r="C80" s="3456" t="s">
        <v>8156</v>
      </c>
      <c r="D80" s="3457" t="s">
        <v>7343</v>
      </c>
      <c r="E80" s="3457">
        <v>45515</v>
      </c>
      <c r="F80" s="3457"/>
      <c r="G80" s="3457"/>
      <c r="H80" s="3457">
        <f>E80+5</f>
        <v>45520</v>
      </c>
      <c r="I80" s="3457">
        <f>E80+14</f>
        <v>45529</v>
      </c>
      <c r="J80" s="3457">
        <f>E80+17</f>
        <v>45532</v>
      </c>
      <c r="K80" s="3457">
        <f>E80+20</f>
        <v>45535</v>
      </c>
      <c r="L80" s="2116">
        <f t="shared" si="55"/>
        <v>45515</v>
      </c>
      <c r="M80" s="2496">
        <f>L80+1</f>
        <v>45516</v>
      </c>
      <c r="N80" s="2496">
        <f t="shared" si="53"/>
        <v>45509</v>
      </c>
      <c r="O80" s="2496">
        <f t="shared" si="54"/>
        <v>45509</v>
      </c>
    </row>
    <row r="81" spans="1:15" s="14" customFormat="1" ht="19.5">
      <c r="A81" s="1123"/>
      <c r="B81" s="2407" t="s">
        <v>6819</v>
      </c>
      <c r="C81" s="3456" t="s">
        <v>7344</v>
      </c>
      <c r="D81" s="3457" t="s">
        <v>7345</v>
      </c>
      <c r="E81" s="3457">
        <v>45522</v>
      </c>
      <c r="F81" s="3457"/>
      <c r="G81" s="3457"/>
      <c r="H81" s="3457">
        <f>E81+5</f>
        <v>45527</v>
      </c>
      <c r="I81" s="3457">
        <f>E81+14</f>
        <v>45536</v>
      </c>
      <c r="J81" s="3457">
        <f>E81+17</f>
        <v>45539</v>
      </c>
      <c r="K81" s="3457">
        <f>E81+20</f>
        <v>45542</v>
      </c>
      <c r="L81" s="2116">
        <f t="shared" si="55"/>
        <v>45522</v>
      </c>
      <c r="M81" s="2496">
        <f>L81+1</f>
        <v>45523</v>
      </c>
      <c r="N81" s="2496">
        <f t="shared" si="53"/>
        <v>45516</v>
      </c>
      <c r="O81" s="2496">
        <f t="shared" si="54"/>
        <v>45516</v>
      </c>
    </row>
    <row r="82" spans="1:15" s="14" customFormat="1" ht="19.5">
      <c r="A82" s="1123"/>
      <c r="B82" s="2407" t="s">
        <v>6821</v>
      </c>
      <c r="C82" s="3456" t="s">
        <v>7346</v>
      </c>
      <c r="D82" s="3457" t="s">
        <v>7347</v>
      </c>
      <c r="E82" s="3457">
        <v>45529</v>
      </c>
      <c r="F82" s="3457"/>
      <c r="G82" s="3457"/>
      <c r="H82" s="3457">
        <f t="shared" si="52"/>
        <v>45534</v>
      </c>
      <c r="I82" s="3457">
        <f t="shared" si="49"/>
        <v>45543</v>
      </c>
      <c r="J82" s="3457">
        <f t="shared" si="50"/>
        <v>45546</v>
      </c>
      <c r="K82" s="3457">
        <f t="shared" si="51"/>
        <v>45549</v>
      </c>
      <c r="L82" s="2116">
        <f t="shared" si="55"/>
        <v>45529</v>
      </c>
      <c r="M82" s="2496">
        <f t="shared" si="48"/>
        <v>45530</v>
      </c>
      <c r="N82" s="2496">
        <f t="shared" si="42"/>
        <v>45523</v>
      </c>
      <c r="O82" s="2496">
        <f t="shared" si="43"/>
        <v>45523</v>
      </c>
    </row>
    <row r="83" spans="1:15" s="14" customFormat="1" ht="19.5">
      <c r="A83" s="1123"/>
      <c r="B83" s="83"/>
      <c r="C83" s="71"/>
      <c r="D83" s="1456"/>
      <c r="E83" s="3488"/>
      <c r="F83" s="72"/>
      <c r="G83" s="71"/>
      <c r="H83" s="71"/>
      <c r="I83" s="1456"/>
      <c r="J83" s="1456"/>
      <c r="K83" s="2116"/>
      <c r="L83" s="2496"/>
      <c r="M83" s="2115"/>
      <c r="N83" s="2115"/>
    </row>
    <row r="84" spans="1:15" s="14" customFormat="1" ht="17.25" customHeight="1">
      <c r="A84" s="1123"/>
      <c r="B84" s="2920"/>
      <c r="C84" s="603" t="s">
        <v>2215</v>
      </c>
      <c r="D84" s="62"/>
      <c r="E84" s="62"/>
      <c r="F84" s="62"/>
      <c r="G84" s="62"/>
      <c r="H84" s="62"/>
      <c r="I84" s="62"/>
      <c r="J84" s="62"/>
      <c r="K84" s="194"/>
      <c r="L84" s="62"/>
      <c r="M84" s="62"/>
      <c r="N84" s="62"/>
    </row>
    <row r="85" spans="1:15" s="14" customFormat="1" ht="16.5" customHeight="1">
      <c r="A85" s="1123"/>
      <c r="B85" s="1123"/>
      <c r="C85" s="280" t="s">
        <v>1890</v>
      </c>
      <c r="D85" s="71"/>
      <c r="E85" s="71"/>
      <c r="F85" s="71"/>
      <c r="G85" s="281"/>
      <c r="H85" s="72" t="s">
        <v>1928</v>
      </c>
      <c r="I85" s="72"/>
      <c r="J85" s="71"/>
      <c r="K85" s="194"/>
      <c r="L85" s="72" t="s">
        <v>1952</v>
      </c>
      <c r="M85" s="72"/>
      <c r="N85" s="72"/>
    </row>
    <row r="86" spans="1:15" s="14" customFormat="1" ht="16.5" customHeight="1">
      <c r="A86" s="1123"/>
      <c r="B86" s="1123"/>
      <c r="C86" s="31" t="s">
        <v>1891</v>
      </c>
      <c r="D86" s="27"/>
      <c r="E86" s="84" t="s">
        <v>2217</v>
      </c>
      <c r="F86" s="84"/>
      <c r="G86" s="72"/>
      <c r="H86" s="27" t="s">
        <v>1929</v>
      </c>
      <c r="I86" s="27"/>
      <c r="J86" s="84" t="s">
        <v>1930</v>
      </c>
      <c r="K86" s="27"/>
      <c r="L86" s="27" t="s">
        <v>1954</v>
      </c>
      <c r="M86" s="27"/>
      <c r="N86" s="82" t="s">
        <v>1955</v>
      </c>
    </row>
    <row r="88" spans="1:15" s="30" customFormat="1" ht="14.25">
      <c r="C88" s="81" t="str">
        <f>HOME!A$566</f>
        <v>ZANT CHONG</v>
      </c>
      <c r="D88" s="81" t="str">
        <f>HOME!B$566</f>
        <v>6011 2429</v>
      </c>
      <c r="E88" s="66" t="str">
        <f>HOME!C$566</f>
        <v>zant.chong@msc.com</v>
      </c>
      <c r="F88" s="66"/>
      <c r="G88" s="62"/>
      <c r="H88" s="81" t="str">
        <f>HOME!A$583</f>
        <v>ROBERT CHIA</v>
      </c>
      <c r="I88" s="81" t="str">
        <f>HOME!B$583</f>
        <v>6011 0564</v>
      </c>
      <c r="J88" s="66" t="str">
        <f>HOME!C$583</f>
        <v>robert.chia@msc.com</v>
      </c>
      <c r="K88" s="62"/>
      <c r="L88" s="81" t="str">
        <f>HOME!A$598</f>
        <v>RAYNAR ANG</v>
      </c>
      <c r="M88" s="81" t="str">
        <f>HOME!B$598</f>
        <v>6011 2358</v>
      </c>
      <c r="N88" s="66" t="str">
        <f>HOME!C$598</f>
        <v>raynar.ang@msc.com</v>
      </c>
    </row>
    <row r="89" spans="1:15" s="30" customFormat="1" ht="14.25">
      <c r="C89" s="81" t="str">
        <f>HOME!A$567</f>
        <v>PHOEBE HUANG</v>
      </c>
      <c r="D89" s="81" t="str">
        <f>HOME!B$567</f>
        <v>6011 0562</v>
      </c>
      <c r="E89" s="66" t="str">
        <f>HOME!C$567</f>
        <v>phoebe.huang@msc.com</v>
      </c>
      <c r="F89" s="66"/>
      <c r="G89" s="62"/>
      <c r="H89" s="81" t="str">
        <f>HOME!A$584</f>
        <v>S. Y. LIEW</v>
      </c>
      <c r="I89" s="81" t="str">
        <f>HOME!B$584</f>
        <v>6011 2348</v>
      </c>
      <c r="J89" s="66" t="str">
        <f>HOME!C$584</f>
        <v>seoyi.liew@msc.com</v>
      </c>
      <c r="K89" s="62"/>
      <c r="L89" s="81" t="str">
        <f>HOME!A$599</f>
        <v>KAI SIANG</v>
      </c>
      <c r="M89" s="81" t="str">
        <f>HOME!B$599</f>
        <v>6011 2356</v>
      </c>
      <c r="N89" s="66" t="str">
        <f>HOME!C$599</f>
        <v>kaisiang.lim@msc.com</v>
      </c>
    </row>
    <row r="90" spans="1:15" s="30" customFormat="1" ht="14.25">
      <c r="C90" s="81" t="str">
        <f>HOME!A$568</f>
        <v>SHERWIN LIM</v>
      </c>
      <c r="D90" s="81" t="str">
        <f>HOME!B$568</f>
        <v>6011 2395</v>
      </c>
      <c r="E90" s="66" t="str">
        <f>HOME!C$568</f>
        <v>sherwin.lim@msc.com</v>
      </c>
      <c r="F90" s="66"/>
      <c r="G90" s="62"/>
      <c r="H90" s="81" t="str">
        <f>HOME!A$585</f>
        <v>SHARON KOH</v>
      </c>
      <c r="I90" s="81" t="str">
        <f>HOME!B$585</f>
        <v>6011 2349</v>
      </c>
      <c r="J90" s="66" t="str">
        <f>HOME!C$585</f>
        <v>sharon.koh@msc.com</v>
      </c>
      <c r="K90" s="62"/>
      <c r="L90" s="81" t="str">
        <f>HOME!A$600</f>
        <v>DEWI</v>
      </c>
      <c r="M90" s="81" t="str">
        <f>HOME!B$600</f>
        <v>6011 2354</v>
      </c>
      <c r="N90" s="66" t="str">
        <f>HOME!C$600</f>
        <v>dewi.ratnah@msc.com</v>
      </c>
    </row>
    <row r="91" spans="1:15" s="29" customFormat="1" ht="14.25">
      <c r="C91" s="81" t="str">
        <f>HOME!A$569</f>
        <v>NATALIE LEW</v>
      </c>
      <c r="D91" s="81" t="str">
        <f>HOME!B$569</f>
        <v>6011 2399</v>
      </c>
      <c r="E91" s="66" t="str">
        <f>HOME!C$569</f>
        <v>natalie.lew@msc.com</v>
      </c>
      <c r="F91" s="66"/>
      <c r="G91" s="62"/>
      <c r="H91" s="81" t="str">
        <f>HOME!A$586</f>
        <v>ANGELIA LAU</v>
      </c>
      <c r="I91" s="81" t="str">
        <f>HOME!B$586</f>
        <v>6011 2346</v>
      </c>
      <c r="J91" s="66" t="str">
        <f>HOME!C$586</f>
        <v>angelia.lau@msc.com</v>
      </c>
      <c r="K91" s="62"/>
      <c r="L91" s="81" t="str">
        <f>HOME!A$601</f>
        <v>YU TING</v>
      </c>
      <c r="M91" s="81" t="str">
        <f>HOME!B$601</f>
        <v>6011 2359</v>
      </c>
      <c r="N91" s="66" t="str">
        <f>HOME!C$601</f>
        <v>yuting.luo@msc.com</v>
      </c>
    </row>
    <row r="92" spans="1:15" s="29" customFormat="1" ht="14.25">
      <c r="C92" s="81" t="str">
        <f>HOME!A$570</f>
        <v xml:space="preserve">LIM LEE HLI </v>
      </c>
      <c r="D92" s="81" t="str">
        <f>HOME!B$570</f>
        <v>6011 2352</v>
      </c>
      <c r="E92" s="66" t="str">
        <f>HOME!C$570</f>
        <v>leehli.lim@msc.com</v>
      </c>
      <c r="F92" s="66"/>
      <c r="G92" s="62"/>
      <c r="H92" s="81" t="str">
        <f>HOME!A$587</f>
        <v>NOOR AFNINDAH</v>
      </c>
      <c r="I92" s="81" t="str">
        <f>HOME!B$587</f>
        <v>6011 2347</v>
      </c>
      <c r="J92" s="66" t="str">
        <f>HOME!C$587</f>
        <v>noor.afnindah@msc.com</v>
      </c>
      <c r="K92" s="62"/>
      <c r="L92" s="81" t="str">
        <f>HOME!A$602</f>
        <v>-</v>
      </c>
      <c r="M92" s="81" t="str">
        <f>HOME!B$602</f>
        <v>6011 0567</v>
      </c>
      <c r="N92" s="66" t="str">
        <f>HOME!C$602</f>
        <v>-</v>
      </c>
    </row>
    <row r="93" spans="1:15" s="29" customFormat="1" ht="14.25">
      <c r="C93" s="81" t="str">
        <f>HOME!A$571</f>
        <v>LIM AI PHEN</v>
      </c>
      <c r="D93" s="81" t="str">
        <f>HOME!B$571</f>
        <v>6011 9646</v>
      </c>
      <c r="E93" s="66" t="str">
        <f>HOME!C$571</f>
        <v>aiphen.lim@msc.com</v>
      </c>
      <c r="F93" s="66"/>
      <c r="G93" s="62"/>
      <c r="H93" s="81" t="str">
        <f>HOME!A$588</f>
        <v>NG CHING WEI</v>
      </c>
      <c r="I93" s="81" t="str">
        <f>HOME!B$588</f>
        <v>6011 2404</v>
      </c>
      <c r="J93" s="66" t="str">
        <f>HOME!C$588</f>
        <v>chingwei.ng@msc.com</v>
      </c>
      <c r="K93" s="62"/>
      <c r="L93" s="81" t="str">
        <f>HOME!A$603</f>
        <v>SHAN SHAN</v>
      </c>
      <c r="M93" s="81" t="str">
        <f>HOME!B$603</f>
        <v>6011 2353</v>
      </c>
      <c r="N93" s="66" t="str">
        <f>HOME!C$603</f>
        <v>shanshan.chin@msc.com</v>
      </c>
    </row>
    <row r="94" spans="1:15" s="29" customFormat="1" ht="14.25">
      <c r="C94" s="81" t="str">
        <f>HOME!A$572</f>
        <v>DARIUS ONG</v>
      </c>
      <c r="D94" s="81" t="str">
        <f>HOME!B$572</f>
        <v>6011 2396</v>
      </c>
      <c r="E94" s="66" t="str">
        <f>HOME!C$572</f>
        <v>darius.ong@msc.com</v>
      </c>
      <c r="F94" s="66"/>
      <c r="G94" s="62"/>
      <c r="H94" s="81">
        <f>HOME!A$589</f>
        <v>0</v>
      </c>
      <c r="I94" s="81">
        <f>HOME!B$589</f>
        <v>0</v>
      </c>
      <c r="J94" s="66">
        <f>HOME!C$589</f>
        <v>0</v>
      </c>
      <c r="K94" s="62"/>
      <c r="L94" s="81" t="str">
        <f>HOME!A$604</f>
        <v>EUNICE</v>
      </c>
      <c r="M94" s="81" t="str">
        <f>HOME!B$604</f>
        <v>6011 2355</v>
      </c>
      <c r="N94" s="66" t="str">
        <f>HOME!C$604</f>
        <v>eunice.chan@msc.com</v>
      </c>
    </row>
    <row r="95" spans="1:15" s="29" customFormat="1" ht="14.25">
      <c r="C95" s="81" t="str">
        <f>HOME!A$573</f>
        <v>LAWRENCE ANG (CROSS-TRADE)</v>
      </c>
      <c r="D95" s="81" t="str">
        <f>HOME!B$573</f>
        <v>6011 2400</v>
      </c>
      <c r="E95" s="66" t="str">
        <f>HOME!C$573</f>
        <v>lawrence.ang@msc.com</v>
      </c>
      <c r="F95" s="66"/>
      <c r="G95" s="62"/>
      <c r="H95" s="81" t="str">
        <f>HOME!A$590</f>
        <v>.</v>
      </c>
      <c r="I95" s="81" t="str">
        <f>HOME!B$590</f>
        <v>.</v>
      </c>
      <c r="J95" s="66" t="str">
        <f>HOME!C$590</f>
        <v>.</v>
      </c>
      <c r="K95" s="62"/>
      <c r="L95" s="81" t="str">
        <f>HOME!A$605</f>
        <v>HAZEL</v>
      </c>
      <c r="M95" s="81" t="str">
        <f>HOME!B$605</f>
        <v>6011 2435</v>
      </c>
      <c r="N95" s="66" t="str">
        <f>HOME!C$605</f>
        <v>hazel.toh@msc.com</v>
      </c>
    </row>
    <row r="96" spans="1:15" s="29" customFormat="1" ht="14.25">
      <c r="C96" s="81" t="str">
        <f>HOME!A574</f>
        <v>ASHTON YAN</v>
      </c>
      <c r="D96" s="81" t="str">
        <f>HOME!B574</f>
        <v>6011 2398</v>
      </c>
      <c r="E96" s="66" t="str">
        <f>HOME!C574</f>
        <v>ashton.yan@msc.com</v>
      </c>
      <c r="F96" s="62"/>
      <c r="G96" s="62"/>
      <c r="H96" s="62"/>
      <c r="I96" s="85"/>
      <c r="J96" s="82"/>
      <c r="K96" s="62"/>
      <c r="L96" s="81"/>
      <c r="M96" s="62"/>
      <c r="N96" s="62"/>
    </row>
    <row r="97" spans="3:14" s="29" customFormat="1" ht="14.25">
      <c r="C97" s="81" t="str">
        <f>HOME!A575</f>
        <v>JUN YUAN (IMP)</v>
      </c>
      <c r="D97" s="81" t="str">
        <f>HOME!B575</f>
        <v>6011 2402</v>
      </c>
      <c r="E97" s="66" t="str">
        <f>HOME!C575</f>
        <v>junyuan.kwa@msc.com</v>
      </c>
      <c r="F97" s="82"/>
      <c r="G97" s="62"/>
      <c r="H97" s="62"/>
      <c r="I97" s="85"/>
      <c r="J97" s="82"/>
      <c r="K97" s="62"/>
      <c r="L97" s="62"/>
      <c r="M97" s="62"/>
      <c r="N97" s="62"/>
    </row>
    <row r="98" spans="3:14" s="29" customFormat="1" ht="14.25">
      <c r="C98" s="81" t="str">
        <f>HOME!A576</f>
        <v>KARTHI</v>
      </c>
      <c r="D98" s="81" t="str">
        <f>HOME!B576</f>
        <v>6011 2397</v>
      </c>
      <c r="E98" s="66" t="str">
        <f>HOME!C576</f>
        <v>karthigayan.velu@msc.com</v>
      </c>
      <c r="F98" s="82"/>
      <c r="G98" s="62"/>
      <c r="H98" s="62" t="s">
        <v>1950</v>
      </c>
      <c r="I98" s="85"/>
      <c r="J98" s="85"/>
      <c r="K98" s="82"/>
      <c r="L98" s="62"/>
      <c r="M98" s="62"/>
      <c r="N98" s="62"/>
    </row>
    <row r="99" spans="3:14" s="29" customFormat="1" ht="14.25">
      <c r="C99" s="81">
        <f>HOME!A577</f>
        <v>0</v>
      </c>
      <c r="D99" s="81">
        <f>HOME!B577</f>
        <v>0</v>
      </c>
      <c r="E99" s="66">
        <f>HOME!C577</f>
        <v>0</v>
      </c>
      <c r="F99" s="105"/>
      <c r="G99" s="105"/>
      <c r="H99" s="62"/>
      <c r="I99" s="85"/>
      <c r="J99" s="105"/>
      <c r="K99" s="62"/>
      <c r="L99" s="62"/>
      <c r="M99" s="66"/>
      <c r="N99" s="105"/>
    </row>
    <row r="100" spans="3:14" s="29" customFormat="1" ht="14.25">
      <c r="C100" s="81" t="str">
        <f>HOME!A578</f>
        <v xml:space="preserve">MAIN LINE  </v>
      </c>
      <c r="D100" s="81" t="str">
        <f>HOME!B578</f>
        <v>6011 2424</v>
      </c>
      <c r="E100" s="66">
        <f>HOME!C578</f>
        <v>0</v>
      </c>
      <c r="F100" s="105"/>
      <c r="G100" s="105"/>
      <c r="H100" s="62"/>
      <c r="I100" s="85"/>
      <c r="J100" s="85"/>
      <c r="K100" s="105"/>
      <c r="L100" s="62"/>
      <c r="M100" s="62"/>
      <c r="N100" s="62"/>
    </row>
  </sheetData>
  <sheetProtection formatCells="0"/>
  <customSheetViews>
    <customSheetView guid="{25211047-2AA7-431D-8637-AA6183637E8E}" fitToPage="1" hiddenRows="1">
      <selection activeCell="J3" sqref="J3"/>
      <pageMargins left="0" right="0" top="0" bottom="0" header="0" footer="0"/>
      <pageSetup paperSize="9" scale="78" orientation="landscape" r:id="rId1"/>
      <headerFooter>
        <oddFooter>&amp;L&amp;1#&amp;"Calibri"&amp;10&amp;K000000Sensitivity: Internal</oddFooter>
      </headerFooter>
    </customSheetView>
    <customSheetView guid="{B0B43395-6E32-4DB3-A2D8-DD2362C77F4F}" fitToPage="1" hiddenRows="1">
      <selection activeCell="C31" sqref="C31"/>
      <pageMargins left="0" right="0" top="0" bottom="0" header="0" footer="0"/>
      <pageSetup paperSize="9" scale="78" orientation="landscape" r:id="rId2"/>
      <headerFooter>
        <oddFooter>&amp;L&amp;1#&amp;"Calibri"&amp;10&amp;K000000Sensitivity: Internal</oddFooter>
      </headerFooter>
    </customSheetView>
    <customSheetView guid="{82E65AA3-5988-4ED4-A56D-19D1BA591355}" fitToPage="1" hiddenRows="1">
      <selection activeCell="B25" sqref="B25"/>
      <pageMargins left="0" right="0" top="0" bottom="0" header="0" footer="0"/>
      <pageSetup paperSize="9" scale="73" orientation="landscape" r:id="rId3"/>
      <headerFooter>
        <oddFooter>&amp;L&amp;1#&amp;"Calibri"&amp;10 Sensitivity: Internal</oddFooter>
      </headerFooter>
    </customSheetView>
    <customSheetView guid="{999D0099-E3FC-46FC-839A-D58F693EE82E}" fitToPage="1" hiddenRows="1">
      <selection activeCell="F28" sqref="F28"/>
      <pageMargins left="0" right="0" top="0" bottom="0" header="0" footer="0"/>
      <pageSetup paperSize="9" scale="73" orientation="landscape" r:id="rId4"/>
      <headerFooter>
        <oddFooter>&amp;L&amp;1#&amp;"Calibri"&amp;10 Sensitivity: Internal</oddFooter>
      </headerFooter>
    </customSheetView>
    <customSheetView guid="{9C701732-F58F-4708-A15C-976D1C40D46C}" fitToPage="1">
      <pageMargins left="0" right="0" top="0" bottom="0" header="0" footer="0"/>
      <pageSetup paperSize="9" scale="81" orientation="landscape" r:id="rId5"/>
    </customSheetView>
    <customSheetView guid="{4207851A-A9C4-4C7F-A983-5888F88768C0}" fitToPage="1">
      <selection activeCell="A8" sqref="A8:XFD10"/>
      <pageMargins left="0" right="0" top="0" bottom="0" header="0" footer="0"/>
      <pageSetup paperSize="9" scale="81" orientation="landscape" r:id="rId6"/>
    </customSheetView>
    <customSheetView guid="{1A9C4D40-FD7F-415B-AEEF-6F3B6F11E2D9}" fitToPage="1">
      <selection activeCell="L16" sqref="L16"/>
      <pageMargins left="0" right="0" top="0" bottom="0" header="0" footer="0"/>
      <pageSetup paperSize="9" scale="81" orientation="landscape" r:id="rId7"/>
    </customSheetView>
    <customSheetView guid="{160FD25C-1E8A-49AB-8AA3-887F1FFDB82C}" fitToPage="1" topLeftCell="A19">
      <selection activeCell="B48" sqref="B48:F55"/>
      <pageMargins left="0" right="0" top="0" bottom="0" header="0" footer="0"/>
      <pageSetup paperSize="9" scale="81" orientation="landscape" r:id="rId8"/>
    </customSheetView>
    <customSheetView guid="{03674205-2BF0-451F-960D-B59271ECD65B}" fitToPage="1">
      <selection activeCell="B17" sqref="B17"/>
      <pageMargins left="0" right="0" top="0" bottom="0" header="0" footer="0"/>
      <pageSetup paperSize="9" scale="81" orientation="landscape" r:id="rId9"/>
    </customSheetView>
    <customSheetView guid="{D36430BB-1304-416E-AC9B-64341E38D53B}">
      <selection activeCell="B10" sqref="B10"/>
      <pageMargins left="0" right="0" top="0" bottom="0" header="0" footer="0"/>
      <pageSetup paperSize="9" orientation="portrait" verticalDpi="0" r:id="rId10"/>
    </customSheetView>
    <customSheetView guid="{A1DFBD3A-7D67-4D0B-A768-38A02D65809C}">
      <pageMargins left="0" right="0" top="0" bottom="0" header="0" footer="0"/>
      <pageSetup paperSize="9" orientation="portrait" verticalDpi="0" r:id="rId11"/>
    </customSheetView>
    <customSheetView guid="{8F6257B3-44F8-495E-975F-715EC7CBE577}">
      <pageMargins left="0" right="0" top="0" bottom="0" header="0" footer="0"/>
    </customSheetView>
    <customSheetView guid="{4E666960-F75E-4DEC-AA08-CB80C5246F2D}">
      <pageMargins left="0" right="0" top="0" bottom="0" header="0" footer="0"/>
      <pageSetup paperSize="9" orientation="portrait" verticalDpi="0" r:id="rId12"/>
    </customSheetView>
    <customSheetView guid="{DF664468-2591-4537-A401-E39E9401FA18}">
      <pageMargins left="0" right="0" top="0" bottom="0" header="0" footer="0"/>
      <pageSetup paperSize="9" orientation="portrait" verticalDpi="0" r:id="rId13"/>
    </customSheetView>
    <customSheetView guid="{16EA4947-C328-4911-A966-8572790A84A9}" fitToPage="1" hiddenRows="1">
      <selection activeCell="B24" sqref="B24:D25"/>
      <pageMargins left="0" right="0" top="0" bottom="0" header="0" footer="0"/>
      <pageSetup paperSize="9" scale="81" orientation="landscape" r:id="rId14"/>
      <headerFooter>
        <oddFooter>&amp;L&amp;1#&amp;"Calibri"&amp;10 Sensitivity: Internal</oddFooter>
      </headerFooter>
    </customSheetView>
    <customSheetView guid="{5024D59A-F791-4B48-8A8A-90A9A8BA3CB8}" fitToPage="1" hiddenRows="1" topLeftCell="A22">
      <selection activeCell="F33" sqref="F33"/>
      <pageMargins left="0" right="0" top="0" bottom="0" header="0" footer="0"/>
      <pageSetup paperSize="9" scale="81" orientation="landscape" r:id="rId15"/>
      <headerFooter>
        <oddFooter>&amp;L&amp;1#&amp;"Calibri"&amp;10 Sensitivity: Internal</oddFooter>
      </headerFooter>
    </customSheetView>
    <customSheetView guid="{834388B3-D1C0-4496-81CB-D8907F6C94B1}" fitToPage="1" hiddenRows="1">
      <selection activeCell="B21" sqref="B21"/>
      <pageMargins left="0" right="0" top="0" bottom="0" header="0" footer="0"/>
      <pageSetup paperSize="9" scale="75" orientation="landscape" r:id="rId16"/>
      <headerFooter>
        <oddFooter>&amp;L&amp;1#&amp;"Calibri"&amp;10 Sensitivity: Internal</oddFooter>
      </headerFooter>
    </customSheetView>
    <customSheetView guid="{C9B667F6-80E0-402E-8E37-77C446D41929}" fitToPage="1" hiddenRows="1" topLeftCell="A4">
      <pageMargins left="0" right="0" top="0" bottom="0" header="0" footer="0"/>
      <pageSetup paperSize="9" scale="73" orientation="landscape" r:id="rId17"/>
      <headerFooter>
        <oddFooter>&amp;L&amp;1#&amp;"Calibri"&amp;10&amp;K000000Sensitivity: Internal</oddFooter>
      </headerFooter>
    </customSheetView>
    <customSheetView guid="{F64DF93A-0CD5-4665-A448-613906F88C7C}" fitToPage="1" hiddenRows="1">
      <selection activeCell="D33" sqref="D33"/>
      <pageMargins left="0" right="0" top="0" bottom="0" header="0" footer="0"/>
      <pageSetup paperSize="9" scale="78" orientation="landscape" r:id="rId18"/>
      <headerFooter>
        <oddFooter>&amp;L&amp;1#&amp;"Calibri"&amp;10&amp;K000000Sensitivity: Internal</oddFooter>
      </headerFooter>
    </customSheetView>
    <customSheetView guid="{D8AE3607-C68D-4DD7-8BE1-F63EA4A613B4}" fitToPage="1" hiddenRows="1">
      <selection activeCell="J3" sqref="J3"/>
      <pageMargins left="0" right="0" top="0" bottom="0" header="0" footer="0"/>
      <pageSetup paperSize="9" scale="78" orientation="landscape" r:id="rId19"/>
      <headerFooter>
        <oddFooter>&amp;L&amp;1#&amp;"Calibri"&amp;10&amp;K000000Sensitivity: Internal</oddFooter>
      </headerFooter>
    </customSheetView>
  </customSheetViews>
  <phoneticPr fontId="32" type="noConversion"/>
  <pageMargins left="0.70866141732283472" right="0.70866141732283472" top="0.74803149606299213" bottom="0.74803149606299213" header="0.31496062992125984" footer="0.31496062992125984"/>
  <pageSetup paperSize="9" scale="67" orientation="landscape" r:id="rId20"/>
  <headerFooter>
    <oddFooter>&amp;L_x000D_&amp;1#&amp;"Calibri"&amp;10&amp;K000000 Sensitivity: Internal</oddFooter>
  </headerFooter>
  <drawing r:id="rId2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3">
    <tabColor rgb="FFFFFF00"/>
    <pageSetUpPr fitToPage="1"/>
  </sheetPr>
  <dimension ref="A1:P132"/>
  <sheetViews>
    <sheetView zoomScale="85" zoomScaleNormal="85" workbookViewId="0">
      <selection activeCell="B18" sqref="B18:E106"/>
    </sheetView>
  </sheetViews>
  <sheetFormatPr defaultColWidth="9.42578125" defaultRowHeight="12.75"/>
  <cols>
    <col min="1" max="1" width="16.28515625" style="541" customWidth="1"/>
    <col min="2" max="2" width="8.28515625" style="541" customWidth="1"/>
    <col min="3" max="3" width="31.28515625" style="5" customWidth="1"/>
    <col min="4" max="4" width="12.42578125" style="5" customWidth="1"/>
    <col min="5" max="11" width="15.5703125" style="5" customWidth="1"/>
    <col min="12" max="12" width="6.7109375" style="5" customWidth="1"/>
    <col min="13" max="13" width="12" style="5" customWidth="1"/>
    <col min="14" max="14" width="11.5703125" style="646" customWidth="1"/>
    <col min="15" max="15" width="13" style="5" customWidth="1"/>
    <col min="16" max="16" width="14.85546875" style="5" customWidth="1"/>
    <col min="17" max="16384" width="9.42578125" style="5"/>
  </cols>
  <sheetData>
    <row r="1" spans="1:11" ht="6" customHeight="1">
      <c r="A1" s="541" t="s">
        <v>7348</v>
      </c>
    </row>
    <row r="2" spans="1:11" s="6" customFormat="1" ht="33">
      <c r="A2" s="962"/>
      <c r="B2" s="962"/>
      <c r="C2" s="45" t="s">
        <v>1982</v>
      </c>
      <c r="D2" s="46"/>
    </row>
    <row r="3" spans="1:11" ht="18">
      <c r="C3" s="120"/>
      <c r="D3" s="120"/>
      <c r="E3" s="120" t="s">
        <v>7349</v>
      </c>
      <c r="F3" s="120"/>
      <c r="G3" s="120"/>
      <c r="H3" s="120"/>
      <c r="I3" s="120"/>
      <c r="J3" s="120"/>
      <c r="K3" s="37"/>
    </row>
    <row r="4" spans="1:11" ht="15.75">
      <c r="C4" s="48"/>
      <c r="D4" s="48"/>
      <c r="E4" s="48"/>
      <c r="F4" s="48"/>
      <c r="G4" s="48"/>
      <c r="H4" s="48"/>
      <c r="I4" s="134"/>
      <c r="J4" s="134"/>
      <c r="K4" s="37"/>
    </row>
    <row r="5" spans="1:11" s="210" customFormat="1" ht="22.5" hidden="1" customHeight="1">
      <c r="A5" s="963"/>
      <c r="B5" s="963"/>
      <c r="C5" s="964"/>
      <c r="D5" s="228"/>
      <c r="E5" s="3902" t="s">
        <v>1985</v>
      </c>
      <c r="F5" s="215" t="s">
        <v>1127</v>
      </c>
      <c r="G5" s="215" t="s">
        <v>930</v>
      </c>
      <c r="H5" s="215" t="s">
        <v>211</v>
      </c>
      <c r="I5" s="215" t="s">
        <v>790</v>
      </c>
      <c r="J5" s="215" t="s">
        <v>1065</v>
      </c>
      <c r="K5" s="215" t="s">
        <v>839</v>
      </c>
    </row>
    <row r="6" spans="1:11" s="210" customFormat="1" ht="22.5" hidden="1" customHeight="1">
      <c r="A6" s="963"/>
      <c r="B6" s="963"/>
      <c r="C6" s="964"/>
      <c r="D6" s="965" t="s">
        <v>2888</v>
      </c>
      <c r="E6" s="3902"/>
      <c r="F6" s="966" t="s">
        <v>3126</v>
      </c>
      <c r="G6" s="966" t="s">
        <v>4526</v>
      </c>
      <c r="H6" s="966" t="s">
        <v>3129</v>
      </c>
      <c r="I6" s="966" t="s">
        <v>3604</v>
      </c>
      <c r="J6" s="317" t="s">
        <v>3668</v>
      </c>
      <c r="K6" s="317" t="s">
        <v>3743</v>
      </c>
    </row>
    <row r="7" spans="1:11" s="210" customFormat="1" ht="22.5" hidden="1" customHeight="1">
      <c r="A7" s="963"/>
      <c r="B7" s="963"/>
      <c r="C7" s="545" t="s">
        <v>7350</v>
      </c>
      <c r="D7" s="546" t="s">
        <v>7351</v>
      </c>
      <c r="E7" s="546">
        <v>42961</v>
      </c>
      <c r="F7" s="1523">
        <f t="shared" ref="F7:F15" si="0">E7+22</f>
        <v>42983</v>
      </c>
      <c r="G7" s="1523">
        <f t="shared" ref="G7:G15" si="1">E7+24</f>
        <v>42985</v>
      </c>
      <c r="H7" s="1523">
        <f t="shared" ref="H7:H15" si="2">E7+27</f>
        <v>42988</v>
      </c>
      <c r="I7" s="967">
        <f t="shared" ref="I7:I15" si="3">E7+30</f>
        <v>42991</v>
      </c>
      <c r="J7" s="546">
        <f t="shared" ref="J7:J15" si="4">E7+32</f>
        <v>42993</v>
      </c>
      <c r="K7" s="546">
        <f t="shared" ref="K7:K15" si="5">E7+35</f>
        <v>42996</v>
      </c>
    </row>
    <row r="8" spans="1:11" s="210" customFormat="1" ht="22.5" hidden="1" customHeight="1">
      <c r="A8" s="968" t="s">
        <v>7352</v>
      </c>
      <c r="B8" s="968"/>
      <c r="C8" s="545" t="s">
        <v>3789</v>
      </c>
      <c r="D8" s="546" t="s">
        <v>7353</v>
      </c>
      <c r="E8" s="546">
        <v>42966</v>
      </c>
      <c r="F8" s="1523">
        <f t="shared" si="0"/>
        <v>42988</v>
      </c>
      <c r="G8" s="1523">
        <f t="shared" si="1"/>
        <v>42990</v>
      </c>
      <c r="H8" s="1523">
        <f t="shared" si="2"/>
        <v>42993</v>
      </c>
      <c r="I8" s="967">
        <f t="shared" si="3"/>
        <v>42996</v>
      </c>
      <c r="J8" s="546">
        <f t="shared" si="4"/>
        <v>42998</v>
      </c>
      <c r="K8" s="546">
        <f t="shared" si="5"/>
        <v>43001</v>
      </c>
    </row>
    <row r="9" spans="1:11" s="210" customFormat="1" ht="22.5" hidden="1" customHeight="1">
      <c r="A9" s="963"/>
      <c r="B9" s="963"/>
      <c r="C9" s="545" t="s">
        <v>7354</v>
      </c>
      <c r="D9" s="546" t="s">
        <v>7355</v>
      </c>
      <c r="E9" s="546">
        <v>42973</v>
      </c>
      <c r="F9" s="1523">
        <f t="shared" si="0"/>
        <v>42995</v>
      </c>
      <c r="G9" s="1523">
        <f t="shared" si="1"/>
        <v>42997</v>
      </c>
      <c r="H9" s="1523">
        <f t="shared" si="2"/>
        <v>43000</v>
      </c>
      <c r="I9" s="967">
        <f t="shared" si="3"/>
        <v>43003</v>
      </c>
      <c r="J9" s="546">
        <f t="shared" si="4"/>
        <v>43005</v>
      </c>
      <c r="K9" s="546">
        <f t="shared" si="5"/>
        <v>43008</v>
      </c>
    </row>
    <row r="10" spans="1:11" s="210" customFormat="1" ht="22.5" hidden="1" customHeight="1">
      <c r="A10" s="963"/>
      <c r="B10" s="963"/>
      <c r="C10" s="545" t="s">
        <v>3796</v>
      </c>
      <c r="D10" s="546" t="s">
        <v>7356</v>
      </c>
      <c r="E10" s="546">
        <v>42984</v>
      </c>
      <c r="F10" s="1523">
        <f t="shared" si="0"/>
        <v>43006</v>
      </c>
      <c r="G10" s="1523">
        <f t="shared" si="1"/>
        <v>43008</v>
      </c>
      <c r="H10" s="1523">
        <f t="shared" si="2"/>
        <v>43011</v>
      </c>
      <c r="I10" s="967">
        <f t="shared" si="3"/>
        <v>43014</v>
      </c>
      <c r="J10" s="546">
        <f t="shared" si="4"/>
        <v>43016</v>
      </c>
      <c r="K10" s="546">
        <f t="shared" si="5"/>
        <v>43019</v>
      </c>
    </row>
    <row r="11" spans="1:11" s="210" customFormat="1" ht="22.5" hidden="1" customHeight="1">
      <c r="A11" s="963"/>
      <c r="B11" s="963"/>
      <c r="C11" s="545" t="s">
        <v>3799</v>
      </c>
      <c r="D11" s="546" t="s">
        <v>7357</v>
      </c>
      <c r="E11" s="546">
        <v>42987</v>
      </c>
      <c r="F11" s="1523">
        <f t="shared" si="0"/>
        <v>43009</v>
      </c>
      <c r="G11" s="1523">
        <f t="shared" si="1"/>
        <v>43011</v>
      </c>
      <c r="H11" s="1523">
        <f t="shared" si="2"/>
        <v>43014</v>
      </c>
      <c r="I11" s="967">
        <f t="shared" si="3"/>
        <v>43017</v>
      </c>
      <c r="J11" s="546">
        <f t="shared" si="4"/>
        <v>43019</v>
      </c>
      <c r="K11" s="546">
        <f t="shared" si="5"/>
        <v>43022</v>
      </c>
    </row>
    <row r="12" spans="1:11" s="210" customFormat="1" ht="22.5" hidden="1" customHeight="1">
      <c r="A12" s="963"/>
      <c r="B12" s="963"/>
      <c r="C12" s="545" t="s">
        <v>3803</v>
      </c>
      <c r="D12" s="546" t="s">
        <v>7358</v>
      </c>
      <c r="E12" s="546">
        <v>42995</v>
      </c>
      <c r="F12" s="1523">
        <f t="shared" si="0"/>
        <v>43017</v>
      </c>
      <c r="G12" s="1523">
        <f t="shared" si="1"/>
        <v>43019</v>
      </c>
      <c r="H12" s="1523">
        <f t="shared" si="2"/>
        <v>43022</v>
      </c>
      <c r="I12" s="967">
        <f t="shared" si="3"/>
        <v>43025</v>
      </c>
      <c r="J12" s="546">
        <f t="shared" si="4"/>
        <v>43027</v>
      </c>
      <c r="K12" s="546">
        <f t="shared" si="5"/>
        <v>43030</v>
      </c>
    </row>
    <row r="13" spans="1:11" s="210" customFormat="1" ht="22.5" hidden="1" customHeight="1">
      <c r="A13" s="963"/>
      <c r="B13" s="963"/>
      <c r="C13" s="545" t="s">
        <v>4533</v>
      </c>
      <c r="D13" s="546" t="s">
        <v>7359</v>
      </c>
      <c r="E13" s="546">
        <v>43003</v>
      </c>
      <c r="F13" s="1523">
        <f t="shared" si="0"/>
        <v>43025</v>
      </c>
      <c r="G13" s="1523">
        <f t="shared" si="1"/>
        <v>43027</v>
      </c>
      <c r="H13" s="1523">
        <f t="shared" si="2"/>
        <v>43030</v>
      </c>
      <c r="I13" s="967">
        <f t="shared" si="3"/>
        <v>43033</v>
      </c>
      <c r="J13" s="546">
        <f t="shared" si="4"/>
        <v>43035</v>
      </c>
      <c r="K13" s="546">
        <f t="shared" si="5"/>
        <v>43038</v>
      </c>
    </row>
    <row r="14" spans="1:11" s="210" customFormat="1" ht="22.5" hidden="1" customHeight="1">
      <c r="A14" s="963"/>
      <c r="B14" s="963"/>
      <c r="C14" s="545" t="s">
        <v>7360</v>
      </c>
      <c r="D14" s="546" t="s">
        <v>7361</v>
      </c>
      <c r="E14" s="546">
        <v>43010</v>
      </c>
      <c r="F14" s="1523">
        <f t="shared" si="0"/>
        <v>43032</v>
      </c>
      <c r="G14" s="1523">
        <f t="shared" si="1"/>
        <v>43034</v>
      </c>
      <c r="H14" s="1523">
        <f t="shared" si="2"/>
        <v>43037</v>
      </c>
      <c r="I14" s="967">
        <f t="shared" si="3"/>
        <v>43040</v>
      </c>
      <c r="J14" s="546">
        <f t="shared" si="4"/>
        <v>43042</v>
      </c>
      <c r="K14" s="546">
        <f t="shared" si="5"/>
        <v>43045</v>
      </c>
    </row>
    <row r="15" spans="1:11" s="210" customFormat="1" ht="22.5" hidden="1" customHeight="1">
      <c r="A15" s="963"/>
      <c r="B15" s="963"/>
      <c r="C15" s="318" t="s">
        <v>3909</v>
      </c>
      <c r="D15" s="319" t="s">
        <v>7362</v>
      </c>
      <c r="E15" s="319">
        <v>43015</v>
      </c>
      <c r="F15" s="320">
        <f t="shared" si="0"/>
        <v>43037</v>
      </c>
      <c r="G15" s="320">
        <f t="shared" si="1"/>
        <v>43039</v>
      </c>
      <c r="H15" s="320">
        <f t="shared" si="2"/>
        <v>43042</v>
      </c>
      <c r="I15" s="321">
        <f t="shared" si="3"/>
        <v>43045</v>
      </c>
      <c r="J15" s="319">
        <f t="shared" si="4"/>
        <v>43047</v>
      </c>
      <c r="K15" s="319">
        <f t="shared" si="5"/>
        <v>43050</v>
      </c>
    </row>
    <row r="18" spans="1:16" s="210" customFormat="1" ht="32.25" customHeight="1">
      <c r="A18" s="970"/>
      <c r="B18" s="970"/>
      <c r="C18" s="971" t="s">
        <v>7363</v>
      </c>
      <c r="D18" s="2098"/>
      <c r="E18" s="2221" t="s">
        <v>1985</v>
      </c>
      <c r="F18" s="455" t="s">
        <v>1127</v>
      </c>
      <c r="G18" s="455" t="s">
        <v>930</v>
      </c>
      <c r="H18" s="455" t="s">
        <v>839</v>
      </c>
      <c r="I18" s="455" t="s">
        <v>790</v>
      </c>
      <c r="J18" s="455" t="s">
        <v>211</v>
      </c>
      <c r="K18" s="455" t="s">
        <v>1065</v>
      </c>
      <c r="M18" s="2496"/>
      <c r="N18" s="2496"/>
      <c r="O18" s="3505"/>
      <c r="P18" s="3505"/>
    </row>
    <row r="19" spans="1:16" s="210" customFormat="1" ht="21.75" thickBot="1">
      <c r="A19" s="970"/>
      <c r="B19" s="970"/>
      <c r="C19" s="973" t="s">
        <v>6718</v>
      </c>
      <c r="D19" s="2225" t="s">
        <v>7364</v>
      </c>
      <c r="E19" s="974"/>
      <c r="F19" s="975" t="s">
        <v>3128</v>
      </c>
      <c r="G19" s="975" t="s">
        <v>3129</v>
      </c>
      <c r="H19" s="975" t="s">
        <v>3557</v>
      </c>
      <c r="I19" s="975" t="s">
        <v>3668</v>
      </c>
      <c r="J19" s="975" t="s">
        <v>5544</v>
      </c>
      <c r="K19" s="975" t="s">
        <v>3220</v>
      </c>
      <c r="M19" s="2496" t="s">
        <v>4294</v>
      </c>
      <c r="N19" s="2165" t="s">
        <v>2001</v>
      </c>
      <c r="O19" s="3505" t="s">
        <v>3853</v>
      </c>
      <c r="P19" s="3505" t="s">
        <v>3854</v>
      </c>
    </row>
    <row r="20" spans="1:16" s="210" customFormat="1" ht="20.100000000000001" hidden="1" customHeight="1" thickTop="1">
      <c r="A20" s="2052" t="s">
        <v>4042</v>
      </c>
      <c r="B20" s="2052"/>
      <c r="C20" s="1832" t="s">
        <v>5227</v>
      </c>
      <c r="D20" s="1834" t="s">
        <v>7365</v>
      </c>
      <c r="E20" s="1849">
        <v>44779</v>
      </c>
      <c r="F20" s="1587">
        <v>44801</v>
      </c>
      <c r="G20" s="1587">
        <v>44804</v>
      </c>
      <c r="H20" s="1587">
        <v>44806</v>
      </c>
      <c r="I20" s="1587">
        <v>44809</v>
      </c>
      <c r="J20" s="1587">
        <v>44810</v>
      </c>
      <c r="K20" s="1587">
        <v>44814</v>
      </c>
      <c r="L20" s="36" t="s">
        <v>7366</v>
      </c>
      <c r="M20" s="2947">
        <v>45234</v>
      </c>
      <c r="N20" s="2947">
        <v>44781</v>
      </c>
      <c r="O20" s="219"/>
    </row>
    <row r="21" spans="1:16" s="210" customFormat="1" ht="20.100000000000001" hidden="1" customHeight="1">
      <c r="A21" s="2052" t="s">
        <v>4043</v>
      </c>
      <c r="B21" s="2052"/>
      <c r="C21" s="1833" t="s">
        <v>4395</v>
      </c>
      <c r="D21" s="1835" t="s">
        <v>7367</v>
      </c>
      <c r="E21" s="1836">
        <v>44786</v>
      </c>
      <c r="F21" s="1578">
        <v>44808</v>
      </c>
      <c r="G21" s="1578">
        <v>44811</v>
      </c>
      <c r="H21" s="1578">
        <v>44813</v>
      </c>
      <c r="I21" s="1578">
        <v>44816</v>
      </c>
      <c r="J21" s="1578">
        <v>44817</v>
      </c>
      <c r="K21" s="1578">
        <v>44821</v>
      </c>
      <c r="L21" s="36" t="s">
        <v>7368</v>
      </c>
      <c r="M21" s="2947">
        <v>45241</v>
      </c>
      <c r="N21" s="2947">
        <v>44788</v>
      </c>
      <c r="O21" s="219"/>
    </row>
    <row r="22" spans="1:16" s="210" customFormat="1" ht="20.100000000000001" hidden="1" customHeight="1">
      <c r="A22" s="2052" t="s">
        <v>4045</v>
      </c>
      <c r="B22" s="2052"/>
      <c r="C22" s="1833" t="s">
        <v>4442</v>
      </c>
      <c r="D22" s="1835" t="s">
        <v>7369</v>
      </c>
      <c r="E22" s="1836">
        <v>44793</v>
      </c>
      <c r="F22" s="1578">
        <v>44815</v>
      </c>
      <c r="G22" s="1578">
        <v>44818</v>
      </c>
      <c r="H22" s="1578">
        <v>44820</v>
      </c>
      <c r="I22" s="1578">
        <v>44823</v>
      </c>
      <c r="J22" s="1578">
        <v>44824</v>
      </c>
      <c r="K22" s="1578">
        <v>44828</v>
      </c>
      <c r="L22" s="36" t="s">
        <v>7370</v>
      </c>
      <c r="M22" s="2947">
        <v>45248</v>
      </c>
      <c r="N22" s="2947">
        <v>44795</v>
      </c>
      <c r="O22" s="219"/>
    </row>
    <row r="23" spans="1:16" s="210" customFormat="1" ht="20.100000000000001" hidden="1" customHeight="1">
      <c r="A23" s="2052" t="s">
        <v>4047</v>
      </c>
      <c r="B23" s="2052"/>
      <c r="C23" s="1833" t="s">
        <v>5232</v>
      </c>
      <c r="D23" s="1835" t="s">
        <v>7371</v>
      </c>
      <c r="E23" s="1836">
        <v>44800</v>
      </c>
      <c r="F23" s="1578">
        <v>44822</v>
      </c>
      <c r="G23" s="1578">
        <v>44825</v>
      </c>
      <c r="H23" s="1578">
        <v>44827</v>
      </c>
      <c r="I23" s="1578">
        <v>44830</v>
      </c>
      <c r="J23" s="1578">
        <v>44831</v>
      </c>
      <c r="K23" s="1578">
        <v>44835</v>
      </c>
      <c r="L23" s="36" t="s">
        <v>7372</v>
      </c>
      <c r="M23" s="2947">
        <v>45255</v>
      </c>
      <c r="N23" s="2947">
        <v>44802</v>
      </c>
      <c r="O23" s="219"/>
    </row>
    <row r="24" spans="1:16" s="210" customFormat="1" ht="20.100000000000001" hidden="1" customHeight="1">
      <c r="A24" s="2052" t="s">
        <v>4048</v>
      </c>
      <c r="B24" s="2052"/>
      <c r="C24" s="1913" t="s">
        <v>4533</v>
      </c>
      <c r="D24" s="1914" t="s">
        <v>7373</v>
      </c>
      <c r="E24" s="1915">
        <v>44812</v>
      </c>
      <c r="F24" s="1916">
        <f>E24+22</f>
        <v>44834</v>
      </c>
      <c r="G24" s="1916">
        <f>E24+25</f>
        <v>44837</v>
      </c>
      <c r="H24" s="1916">
        <f>E24+27</f>
        <v>44839</v>
      </c>
      <c r="I24" s="1916">
        <f>E24+30</f>
        <v>44842</v>
      </c>
      <c r="J24" s="1916">
        <f>E24+31</f>
        <v>44843</v>
      </c>
      <c r="K24" s="1916">
        <f>E24+35</f>
        <v>44847</v>
      </c>
      <c r="L24" s="36" t="s">
        <v>7374</v>
      </c>
      <c r="M24" s="2947">
        <v>45262</v>
      </c>
      <c r="N24" s="2947">
        <v>44809</v>
      </c>
      <c r="O24" s="219"/>
    </row>
    <row r="25" spans="1:16" s="210" customFormat="1" ht="20.100000000000001" hidden="1" customHeight="1">
      <c r="A25" s="2052" t="s">
        <v>3988</v>
      </c>
      <c r="B25" s="2052"/>
      <c r="C25" s="1913" t="s">
        <v>4446</v>
      </c>
      <c r="D25" s="1914" t="s">
        <v>7375</v>
      </c>
      <c r="E25" s="1945">
        <v>44824</v>
      </c>
      <c r="F25" s="1916">
        <f>E25+22</f>
        <v>44846</v>
      </c>
      <c r="G25" s="1916">
        <f>E25+25</f>
        <v>44849</v>
      </c>
      <c r="H25" s="1916">
        <f>E25+27</f>
        <v>44851</v>
      </c>
      <c r="I25" s="1916">
        <f>E25+30</f>
        <v>44854</v>
      </c>
      <c r="J25" s="1916">
        <f>E25+31</f>
        <v>44855</v>
      </c>
      <c r="K25" s="1916">
        <f>E25+35</f>
        <v>44859</v>
      </c>
      <c r="L25" s="36" t="s">
        <v>7376</v>
      </c>
      <c r="M25" s="2947">
        <v>45269</v>
      </c>
      <c r="N25" s="2947">
        <v>44816</v>
      </c>
      <c r="O25" s="219"/>
    </row>
    <row r="26" spans="1:16" s="210" customFormat="1" ht="20.100000000000001" hidden="1" customHeight="1">
      <c r="A26" s="2052" t="s">
        <v>4049</v>
      </c>
      <c r="B26" s="2052"/>
      <c r="C26" s="1913" t="s">
        <v>3887</v>
      </c>
      <c r="D26" s="1914" t="s">
        <v>7377</v>
      </c>
      <c r="E26" s="1945">
        <v>44830</v>
      </c>
      <c r="F26" s="1916">
        <v>44843</v>
      </c>
      <c r="G26" s="1916">
        <v>44846</v>
      </c>
      <c r="H26" s="1916">
        <v>44848</v>
      </c>
      <c r="I26" s="1916">
        <v>44851</v>
      </c>
      <c r="J26" s="1916">
        <v>44852</v>
      </c>
      <c r="K26" s="1916">
        <v>44856</v>
      </c>
      <c r="L26" s="36" t="s">
        <v>7378</v>
      </c>
      <c r="M26" s="2947">
        <v>45276</v>
      </c>
      <c r="N26" s="2947">
        <v>44823</v>
      </c>
      <c r="O26" s="219"/>
    </row>
    <row r="27" spans="1:16" s="210" customFormat="1" ht="20.100000000000001" hidden="1" customHeight="1">
      <c r="A27" s="2052" t="s">
        <v>4050</v>
      </c>
      <c r="B27" s="2052"/>
      <c r="C27" s="1913" t="s">
        <v>7379</v>
      </c>
      <c r="D27" s="1914" t="s">
        <v>7380</v>
      </c>
      <c r="E27" s="1945">
        <v>44833</v>
      </c>
      <c r="F27" s="1916">
        <v>44850</v>
      </c>
      <c r="G27" s="1916">
        <v>44853</v>
      </c>
      <c r="H27" s="1916">
        <v>44855</v>
      </c>
      <c r="I27" s="1916">
        <v>44858</v>
      </c>
      <c r="J27" s="1916">
        <v>44859</v>
      </c>
      <c r="K27" s="1916">
        <v>44863</v>
      </c>
      <c r="L27" s="36" t="s">
        <v>7381</v>
      </c>
      <c r="M27" s="2947">
        <v>45283</v>
      </c>
      <c r="N27" s="2947">
        <v>44830</v>
      </c>
      <c r="O27" s="219"/>
    </row>
    <row r="28" spans="1:16" s="210" customFormat="1" ht="20.100000000000001" hidden="1" customHeight="1">
      <c r="A28" s="2052" t="s">
        <v>4051</v>
      </c>
      <c r="B28" s="2052"/>
      <c r="C28" s="1940" t="s">
        <v>7382</v>
      </c>
      <c r="D28" s="1909" t="s">
        <v>7383</v>
      </c>
      <c r="E28" s="1949">
        <v>44838</v>
      </c>
      <c r="F28" s="1889">
        <f t="shared" ref="F28:F41" si="6">E28+22</f>
        <v>44860</v>
      </c>
      <c r="G28" s="1889">
        <f t="shared" ref="G28:G41" si="7">E28+25</f>
        <v>44863</v>
      </c>
      <c r="H28" s="1889">
        <f t="shared" ref="H28:H41" si="8">E28+27</f>
        <v>44865</v>
      </c>
      <c r="I28" s="1889">
        <f t="shared" ref="I28:I41" si="9">E28+30</f>
        <v>44868</v>
      </c>
      <c r="J28" s="1889">
        <f t="shared" ref="J28:J41" si="10">E28+31</f>
        <v>44869</v>
      </c>
      <c r="K28" s="1889">
        <f t="shared" ref="K28:K41" si="11">E28+35</f>
        <v>44873</v>
      </c>
      <c r="L28" s="36" t="s">
        <v>7384</v>
      </c>
      <c r="M28" s="2947">
        <v>45290</v>
      </c>
      <c r="N28" s="2947">
        <v>44837</v>
      </c>
      <c r="O28" s="219"/>
    </row>
    <row r="29" spans="1:16" s="210" customFormat="1" ht="20.100000000000001" hidden="1" customHeight="1">
      <c r="A29" s="2052" t="s">
        <v>4052</v>
      </c>
      <c r="B29" s="2052"/>
      <c r="C29" s="1832" t="s">
        <v>3889</v>
      </c>
      <c r="D29" s="1909" t="s">
        <v>7385</v>
      </c>
      <c r="E29" s="1949">
        <v>44846</v>
      </c>
      <c r="F29" s="1889">
        <f t="shared" si="6"/>
        <v>44868</v>
      </c>
      <c r="G29" s="1889">
        <f t="shared" si="7"/>
        <v>44871</v>
      </c>
      <c r="H29" s="1889">
        <f t="shared" si="8"/>
        <v>44873</v>
      </c>
      <c r="I29" s="1889">
        <f t="shared" si="9"/>
        <v>44876</v>
      </c>
      <c r="J29" s="1889">
        <f t="shared" si="10"/>
        <v>44877</v>
      </c>
      <c r="K29" s="1889">
        <f t="shared" si="11"/>
        <v>44881</v>
      </c>
      <c r="L29" s="36" t="s">
        <v>7386</v>
      </c>
      <c r="M29" s="2947">
        <v>45297</v>
      </c>
      <c r="N29" s="2947">
        <v>44844</v>
      </c>
      <c r="O29" s="219"/>
    </row>
    <row r="30" spans="1:16" s="210" customFormat="1" ht="20.100000000000001" hidden="1" customHeight="1">
      <c r="A30" s="2052" t="s">
        <v>4073</v>
      </c>
      <c r="B30" s="2052"/>
      <c r="C30" s="1832" t="s">
        <v>5264</v>
      </c>
      <c r="D30" s="1909" t="s">
        <v>7387</v>
      </c>
      <c r="E30" s="1949">
        <v>44854</v>
      </c>
      <c r="F30" s="1889">
        <f t="shared" si="6"/>
        <v>44876</v>
      </c>
      <c r="G30" s="1889">
        <f t="shared" si="7"/>
        <v>44879</v>
      </c>
      <c r="H30" s="1889">
        <f t="shared" si="8"/>
        <v>44881</v>
      </c>
      <c r="I30" s="1889">
        <f t="shared" si="9"/>
        <v>44884</v>
      </c>
      <c r="J30" s="1889">
        <f t="shared" si="10"/>
        <v>44885</v>
      </c>
      <c r="K30" s="1889">
        <f t="shared" si="11"/>
        <v>44889</v>
      </c>
      <c r="L30" s="36" t="s">
        <v>7388</v>
      </c>
      <c r="M30" s="2947">
        <v>45304</v>
      </c>
      <c r="N30" s="2947">
        <v>44851</v>
      </c>
      <c r="O30" s="219"/>
    </row>
    <row r="31" spans="1:16" s="210" customFormat="1" ht="20.100000000000001" hidden="1" customHeight="1">
      <c r="A31" s="2052" t="s">
        <v>4053</v>
      </c>
      <c r="B31" s="2052"/>
      <c r="C31" s="1832" t="s">
        <v>3111</v>
      </c>
      <c r="D31" s="1909" t="s">
        <v>7389</v>
      </c>
      <c r="E31" s="1949">
        <v>44860</v>
      </c>
      <c r="F31" s="1889">
        <f t="shared" si="6"/>
        <v>44882</v>
      </c>
      <c r="G31" s="1889">
        <f t="shared" si="7"/>
        <v>44885</v>
      </c>
      <c r="H31" s="1889">
        <f t="shared" si="8"/>
        <v>44887</v>
      </c>
      <c r="I31" s="1889">
        <f t="shared" si="9"/>
        <v>44890</v>
      </c>
      <c r="J31" s="1889">
        <f t="shared" si="10"/>
        <v>44891</v>
      </c>
      <c r="K31" s="1889">
        <f t="shared" si="11"/>
        <v>44895</v>
      </c>
      <c r="L31" s="36" t="s">
        <v>7390</v>
      </c>
      <c r="M31" s="2947">
        <v>45311</v>
      </c>
      <c r="N31" s="2947">
        <v>44858</v>
      </c>
      <c r="O31" s="219"/>
    </row>
    <row r="32" spans="1:16" s="210" customFormat="1" ht="20.100000000000001" hidden="1" customHeight="1">
      <c r="A32" s="2052" t="s">
        <v>4054</v>
      </c>
      <c r="B32" s="2052"/>
      <c r="C32" s="1832" t="s">
        <v>5179</v>
      </c>
      <c r="D32" s="1909" t="s">
        <v>7391</v>
      </c>
      <c r="E32" s="1949">
        <v>44873</v>
      </c>
      <c r="F32" s="1889">
        <f t="shared" si="6"/>
        <v>44895</v>
      </c>
      <c r="G32" s="1889">
        <f t="shared" si="7"/>
        <v>44898</v>
      </c>
      <c r="H32" s="1889">
        <f t="shared" si="8"/>
        <v>44900</v>
      </c>
      <c r="I32" s="1889">
        <f t="shared" si="9"/>
        <v>44903</v>
      </c>
      <c r="J32" s="1889">
        <f t="shared" si="10"/>
        <v>44904</v>
      </c>
      <c r="K32" s="1889">
        <f t="shared" si="11"/>
        <v>44908</v>
      </c>
      <c r="L32" s="36" t="s">
        <v>7392</v>
      </c>
      <c r="M32" s="2945"/>
      <c r="N32" s="2947">
        <v>44865</v>
      </c>
      <c r="O32" s="219"/>
    </row>
    <row r="33" spans="1:15" s="210" customFormat="1" ht="20.100000000000001" hidden="1" customHeight="1">
      <c r="A33" s="2052" t="s">
        <v>4055</v>
      </c>
      <c r="B33" s="2052"/>
      <c r="C33" s="1910" t="s">
        <v>5227</v>
      </c>
      <c r="D33" s="1911" t="s">
        <v>7393</v>
      </c>
      <c r="E33" s="1987">
        <v>44872</v>
      </c>
      <c r="F33" s="1912">
        <f t="shared" si="6"/>
        <v>44894</v>
      </c>
      <c r="G33" s="1912">
        <f t="shared" si="7"/>
        <v>44897</v>
      </c>
      <c r="H33" s="1912">
        <f t="shared" si="8"/>
        <v>44899</v>
      </c>
      <c r="I33" s="1912">
        <f t="shared" si="9"/>
        <v>44902</v>
      </c>
      <c r="J33" s="1912">
        <f t="shared" si="10"/>
        <v>44903</v>
      </c>
      <c r="K33" s="1912">
        <f t="shared" si="11"/>
        <v>44907</v>
      </c>
      <c r="L33" s="36" t="s">
        <v>7394</v>
      </c>
      <c r="M33" s="2945"/>
      <c r="N33" s="2947">
        <v>44872</v>
      </c>
      <c r="O33" s="219"/>
    </row>
    <row r="34" spans="1:15" s="210" customFormat="1" ht="20.100000000000001" hidden="1" customHeight="1">
      <c r="A34" s="2052" t="s">
        <v>4056</v>
      </c>
      <c r="B34" s="2052"/>
      <c r="C34" s="2023" t="s">
        <v>4395</v>
      </c>
      <c r="D34" s="2024" t="s">
        <v>7395</v>
      </c>
      <c r="E34" s="2025">
        <v>44888</v>
      </c>
      <c r="F34" s="2026">
        <f t="shared" si="6"/>
        <v>44910</v>
      </c>
      <c r="G34" s="2026">
        <f t="shared" si="7"/>
        <v>44913</v>
      </c>
      <c r="H34" s="2026">
        <f t="shared" si="8"/>
        <v>44915</v>
      </c>
      <c r="I34" s="2026">
        <f t="shared" si="9"/>
        <v>44918</v>
      </c>
      <c r="J34" s="2026">
        <f t="shared" si="10"/>
        <v>44919</v>
      </c>
      <c r="K34" s="2026">
        <f t="shared" si="11"/>
        <v>44923</v>
      </c>
      <c r="L34" s="36" t="s">
        <v>7396</v>
      </c>
      <c r="M34" s="2945"/>
      <c r="N34" s="2947">
        <v>44879</v>
      </c>
      <c r="O34" s="219"/>
    </row>
    <row r="35" spans="1:15" s="210" customFormat="1" ht="20.100000000000001" hidden="1" customHeight="1">
      <c r="A35" s="2052" t="s">
        <v>4057</v>
      </c>
      <c r="B35" s="2052"/>
      <c r="C35" s="2023" t="s">
        <v>4442</v>
      </c>
      <c r="D35" s="2024" t="s">
        <v>7397</v>
      </c>
      <c r="E35" s="2025">
        <v>44886</v>
      </c>
      <c r="F35" s="2026">
        <f t="shared" si="6"/>
        <v>44908</v>
      </c>
      <c r="G35" s="2026">
        <f t="shared" si="7"/>
        <v>44911</v>
      </c>
      <c r="H35" s="2026">
        <f t="shared" si="8"/>
        <v>44913</v>
      </c>
      <c r="I35" s="2026">
        <f t="shared" si="9"/>
        <v>44916</v>
      </c>
      <c r="J35" s="2026">
        <f t="shared" si="10"/>
        <v>44917</v>
      </c>
      <c r="K35" s="2026">
        <f t="shared" si="11"/>
        <v>44921</v>
      </c>
      <c r="L35" s="36" t="s">
        <v>7398</v>
      </c>
      <c r="M35" s="2945"/>
      <c r="N35" s="2947">
        <v>44886</v>
      </c>
      <c r="O35" s="219"/>
    </row>
    <row r="36" spans="1:15" s="210" customFormat="1" ht="20.100000000000001" hidden="1" customHeight="1">
      <c r="A36" s="2052" t="s">
        <v>4059</v>
      </c>
      <c r="B36" s="2052"/>
      <c r="C36" s="2023" t="s">
        <v>5232</v>
      </c>
      <c r="D36" s="2024" t="s">
        <v>7399</v>
      </c>
      <c r="E36" s="2025">
        <v>44892</v>
      </c>
      <c r="F36" s="2026">
        <f t="shared" si="6"/>
        <v>44914</v>
      </c>
      <c r="G36" s="2026">
        <f t="shared" si="7"/>
        <v>44917</v>
      </c>
      <c r="H36" s="2026">
        <f t="shared" si="8"/>
        <v>44919</v>
      </c>
      <c r="I36" s="2026">
        <f t="shared" si="9"/>
        <v>44922</v>
      </c>
      <c r="J36" s="2026">
        <f t="shared" si="10"/>
        <v>44923</v>
      </c>
      <c r="K36" s="2026">
        <f t="shared" si="11"/>
        <v>44927</v>
      </c>
      <c r="L36" s="36" t="s">
        <v>7400</v>
      </c>
      <c r="M36" s="2945"/>
      <c r="N36" s="2947">
        <v>44893</v>
      </c>
      <c r="O36" s="219"/>
    </row>
    <row r="37" spans="1:15" s="210" customFormat="1" ht="20.100000000000001" hidden="1" customHeight="1">
      <c r="A37" s="2052" t="s">
        <v>4060</v>
      </c>
      <c r="B37" s="2052"/>
      <c r="C37" s="2027" t="s">
        <v>4533</v>
      </c>
      <c r="D37" s="2011" t="s">
        <v>7401</v>
      </c>
      <c r="E37" s="2014">
        <v>44902</v>
      </c>
      <c r="F37" s="2017">
        <f t="shared" si="6"/>
        <v>44924</v>
      </c>
      <c r="G37" s="2017">
        <f t="shared" si="7"/>
        <v>44927</v>
      </c>
      <c r="H37" s="2017">
        <f t="shared" si="8"/>
        <v>44929</v>
      </c>
      <c r="I37" s="2017">
        <f t="shared" si="9"/>
        <v>44932</v>
      </c>
      <c r="J37" s="2017">
        <f t="shared" si="10"/>
        <v>44933</v>
      </c>
      <c r="K37" s="2017">
        <f t="shared" si="11"/>
        <v>44937</v>
      </c>
      <c r="L37" s="36" t="s">
        <v>7402</v>
      </c>
      <c r="M37" s="2945"/>
      <c r="N37" s="2947">
        <v>44900</v>
      </c>
      <c r="O37" s="219"/>
    </row>
    <row r="38" spans="1:15" s="210" customFormat="1" ht="20.100000000000001" hidden="1" customHeight="1">
      <c r="A38" s="2052" t="s">
        <v>4074</v>
      </c>
      <c r="B38" s="2052"/>
      <c r="C38" s="2027" t="s">
        <v>4446</v>
      </c>
      <c r="D38" s="2011" t="s">
        <v>7403</v>
      </c>
      <c r="E38" s="2014">
        <v>44909</v>
      </c>
      <c r="F38" s="2017">
        <f t="shared" si="6"/>
        <v>44931</v>
      </c>
      <c r="G38" s="2017">
        <f t="shared" si="7"/>
        <v>44934</v>
      </c>
      <c r="H38" s="2017">
        <f t="shared" si="8"/>
        <v>44936</v>
      </c>
      <c r="I38" s="2017">
        <f t="shared" si="9"/>
        <v>44939</v>
      </c>
      <c r="J38" s="2017">
        <f t="shared" si="10"/>
        <v>44940</v>
      </c>
      <c r="K38" s="2017">
        <f t="shared" si="11"/>
        <v>44944</v>
      </c>
      <c r="L38" s="36" t="s">
        <v>7404</v>
      </c>
      <c r="M38" s="2945"/>
      <c r="N38" s="2946">
        <v>44907</v>
      </c>
      <c r="O38" s="219"/>
    </row>
    <row r="39" spans="1:15" s="210" customFormat="1" ht="20.100000000000001" hidden="1" customHeight="1">
      <c r="A39" s="2052" t="s">
        <v>4075</v>
      </c>
      <c r="B39" s="2052"/>
      <c r="C39" s="2027" t="s">
        <v>3887</v>
      </c>
      <c r="D39" s="2011" t="s">
        <v>7405</v>
      </c>
      <c r="E39" s="2014">
        <v>44918</v>
      </c>
      <c r="F39" s="2017">
        <f t="shared" si="6"/>
        <v>44940</v>
      </c>
      <c r="G39" s="2017">
        <f t="shared" si="7"/>
        <v>44943</v>
      </c>
      <c r="H39" s="2017">
        <f t="shared" si="8"/>
        <v>44945</v>
      </c>
      <c r="I39" s="2017">
        <f t="shared" si="9"/>
        <v>44948</v>
      </c>
      <c r="J39" s="2017">
        <f t="shared" si="10"/>
        <v>44949</v>
      </c>
      <c r="K39" s="2017">
        <f t="shared" si="11"/>
        <v>44953</v>
      </c>
      <c r="L39" s="36" t="s">
        <v>7406</v>
      </c>
      <c r="M39" s="2945"/>
      <c r="N39" s="2946">
        <v>44914</v>
      </c>
      <c r="O39" s="219"/>
    </row>
    <row r="40" spans="1:15" s="210" customFormat="1" ht="20.100000000000001" hidden="1" customHeight="1">
      <c r="A40" s="2052" t="s">
        <v>4063</v>
      </c>
      <c r="B40" s="2052"/>
      <c r="C40" s="2027" t="s">
        <v>5907</v>
      </c>
      <c r="D40" s="2011" t="s">
        <v>7407</v>
      </c>
      <c r="E40" s="2014">
        <v>44921</v>
      </c>
      <c r="F40" s="2017">
        <f t="shared" si="6"/>
        <v>44943</v>
      </c>
      <c r="G40" s="2017">
        <f t="shared" si="7"/>
        <v>44946</v>
      </c>
      <c r="H40" s="2017">
        <f t="shared" si="8"/>
        <v>44948</v>
      </c>
      <c r="I40" s="2017">
        <f t="shared" si="9"/>
        <v>44951</v>
      </c>
      <c r="J40" s="2017">
        <f t="shared" si="10"/>
        <v>44952</v>
      </c>
      <c r="K40" s="2017">
        <f t="shared" si="11"/>
        <v>44956</v>
      </c>
      <c r="L40" s="36" t="s">
        <v>7408</v>
      </c>
      <c r="M40" s="2945"/>
      <c r="N40" s="2946">
        <v>44921</v>
      </c>
      <c r="O40" s="219"/>
    </row>
    <row r="41" spans="1:15" s="210" customFormat="1" ht="20.100000000000001" hidden="1" customHeight="1">
      <c r="A41" s="2052" t="s">
        <v>4076</v>
      </c>
      <c r="B41" s="2052"/>
      <c r="C41" s="2027" t="s">
        <v>7382</v>
      </c>
      <c r="D41" s="2011" t="s">
        <v>7409</v>
      </c>
      <c r="E41" s="2014">
        <v>44565</v>
      </c>
      <c r="F41" s="2017">
        <f t="shared" si="6"/>
        <v>44587</v>
      </c>
      <c r="G41" s="2017">
        <f t="shared" si="7"/>
        <v>44590</v>
      </c>
      <c r="H41" s="2017">
        <f t="shared" si="8"/>
        <v>44592</v>
      </c>
      <c r="I41" s="2017">
        <f t="shared" si="9"/>
        <v>44595</v>
      </c>
      <c r="J41" s="2017">
        <f t="shared" si="10"/>
        <v>44596</v>
      </c>
      <c r="K41" s="2017">
        <f t="shared" si="11"/>
        <v>44600</v>
      </c>
      <c r="L41" s="36" t="s">
        <v>7410</v>
      </c>
      <c r="M41" s="2945"/>
      <c r="N41" s="2946">
        <v>44563</v>
      </c>
      <c r="O41" s="219"/>
    </row>
    <row r="42" spans="1:15" s="210" customFormat="1" ht="20.100000000000001" hidden="1" customHeight="1">
      <c r="A42" s="2052"/>
      <c r="B42" s="2052"/>
      <c r="C42" s="2023" t="s">
        <v>3889</v>
      </c>
      <c r="D42" s="2024" t="s">
        <v>7411</v>
      </c>
      <c r="E42" s="2025">
        <v>44573</v>
      </c>
      <c r="F42" s="2026">
        <f t="shared" ref="F42:F49" si="12">E42+22</f>
        <v>44595</v>
      </c>
      <c r="G42" s="2026">
        <f t="shared" ref="G42:G49" si="13">E42+25</f>
        <v>44598</v>
      </c>
      <c r="H42" s="2026">
        <f t="shared" ref="H42:H49" si="14">E42+27</f>
        <v>44600</v>
      </c>
      <c r="I42" s="2026">
        <f t="shared" ref="I42:I49" si="15">E42+30</f>
        <v>44603</v>
      </c>
      <c r="J42" s="2026">
        <f t="shared" ref="J42:J49" si="16">E42+31</f>
        <v>44604</v>
      </c>
      <c r="K42" s="2026">
        <f t="shared" ref="K42:K49" si="17">E42+35</f>
        <v>44608</v>
      </c>
      <c r="L42" s="36" t="s">
        <v>7412</v>
      </c>
      <c r="M42" s="2945"/>
      <c r="N42" s="2946">
        <v>44570</v>
      </c>
      <c r="O42" s="219"/>
    </row>
    <row r="43" spans="1:15" s="210" customFormat="1" ht="20.100000000000001" hidden="1" customHeight="1">
      <c r="A43" s="2052"/>
      <c r="B43" s="2052"/>
      <c r="C43" s="2023" t="s">
        <v>5264</v>
      </c>
      <c r="D43" s="2024" t="s">
        <v>7413</v>
      </c>
      <c r="E43" s="2025">
        <v>44578</v>
      </c>
      <c r="F43" s="2026">
        <f t="shared" si="12"/>
        <v>44600</v>
      </c>
      <c r="G43" s="2026">
        <f t="shared" si="13"/>
        <v>44603</v>
      </c>
      <c r="H43" s="2026">
        <f t="shared" si="14"/>
        <v>44605</v>
      </c>
      <c r="I43" s="2026">
        <f t="shared" si="15"/>
        <v>44608</v>
      </c>
      <c r="J43" s="2026">
        <f t="shared" si="16"/>
        <v>44609</v>
      </c>
      <c r="K43" s="2026">
        <f t="shared" si="17"/>
        <v>44613</v>
      </c>
      <c r="L43" s="36" t="s">
        <v>7414</v>
      </c>
      <c r="M43" s="2945"/>
      <c r="N43" s="2946">
        <v>44577</v>
      </c>
      <c r="O43" s="219"/>
    </row>
    <row r="44" spans="1:15" s="210" customFormat="1" ht="20.100000000000001" hidden="1" customHeight="1">
      <c r="A44" s="2052" t="s">
        <v>7415</v>
      </c>
      <c r="B44" s="2052"/>
      <c r="C44" s="2023" t="s">
        <v>4178</v>
      </c>
      <c r="D44" s="2024" t="s">
        <v>7416</v>
      </c>
      <c r="E44" s="2025">
        <v>44587</v>
      </c>
      <c r="F44" s="2026">
        <f t="shared" si="12"/>
        <v>44609</v>
      </c>
      <c r="G44" s="2026">
        <f t="shared" si="13"/>
        <v>44612</v>
      </c>
      <c r="H44" s="2026">
        <f t="shared" si="14"/>
        <v>44614</v>
      </c>
      <c r="I44" s="2026">
        <f t="shared" si="15"/>
        <v>44617</v>
      </c>
      <c r="J44" s="2026">
        <f t="shared" si="16"/>
        <v>44618</v>
      </c>
      <c r="K44" s="2026">
        <f t="shared" si="17"/>
        <v>44622</v>
      </c>
      <c r="L44" s="36" t="s">
        <v>7417</v>
      </c>
      <c r="M44" s="2945"/>
      <c r="N44" s="2946">
        <v>44584</v>
      </c>
      <c r="O44" s="219"/>
    </row>
    <row r="45" spans="1:15" s="210" customFormat="1" ht="20.100000000000001" hidden="1" customHeight="1">
      <c r="A45" s="2052"/>
      <c r="B45" s="2052"/>
      <c r="C45" s="2053" t="s">
        <v>5179</v>
      </c>
      <c r="D45" s="2054" t="s">
        <v>7418</v>
      </c>
      <c r="E45" s="2191">
        <v>44594</v>
      </c>
      <c r="F45" s="2055">
        <f t="shared" si="12"/>
        <v>44616</v>
      </c>
      <c r="G45" s="2055">
        <f t="shared" si="13"/>
        <v>44619</v>
      </c>
      <c r="H45" s="2055">
        <f t="shared" si="14"/>
        <v>44621</v>
      </c>
      <c r="I45" s="2055">
        <f t="shared" si="15"/>
        <v>44624</v>
      </c>
      <c r="J45" s="2055">
        <f t="shared" si="16"/>
        <v>44625</v>
      </c>
      <c r="K45" s="2055">
        <f t="shared" si="17"/>
        <v>44629</v>
      </c>
      <c r="L45" s="36" t="s">
        <v>7419</v>
      </c>
      <c r="M45" s="2945"/>
      <c r="N45" s="2946">
        <v>44954</v>
      </c>
      <c r="O45" s="2212" t="s">
        <v>6766</v>
      </c>
    </row>
    <row r="46" spans="1:15" s="210" customFormat="1" ht="20.100000000000001" hidden="1" customHeight="1">
      <c r="A46" s="2052"/>
      <c r="B46" s="2052"/>
      <c r="C46" s="2086" t="s">
        <v>2151</v>
      </c>
      <c r="D46" s="2011" t="s">
        <v>7420</v>
      </c>
      <c r="E46" s="2087"/>
      <c r="F46" s="2087"/>
      <c r="G46" s="2087"/>
      <c r="H46" s="2087"/>
      <c r="I46" s="2087"/>
      <c r="J46" s="2087"/>
      <c r="K46" s="2087"/>
      <c r="L46" s="2114"/>
      <c r="M46" s="2948"/>
      <c r="N46" s="2949"/>
      <c r="O46" s="2212" t="s">
        <v>1970</v>
      </c>
    </row>
    <row r="47" spans="1:15" s="210" customFormat="1" ht="20.100000000000001" hidden="1" customHeight="1">
      <c r="A47" s="2052" t="s">
        <v>7421</v>
      </c>
      <c r="B47" s="2052"/>
      <c r="C47" s="2027" t="s">
        <v>4472</v>
      </c>
      <c r="D47" s="2011" t="s">
        <v>7422</v>
      </c>
      <c r="E47" s="2017">
        <v>44601</v>
      </c>
      <c r="F47" s="2017">
        <f t="shared" si="12"/>
        <v>44623</v>
      </c>
      <c r="G47" s="2017">
        <f t="shared" si="13"/>
        <v>44626</v>
      </c>
      <c r="H47" s="2017">
        <f t="shared" si="14"/>
        <v>44628</v>
      </c>
      <c r="I47" s="2017">
        <f t="shared" si="15"/>
        <v>44631</v>
      </c>
      <c r="J47" s="2017">
        <f t="shared" si="16"/>
        <v>44632</v>
      </c>
      <c r="K47" s="2017">
        <f t="shared" si="17"/>
        <v>44636</v>
      </c>
      <c r="L47" s="36" t="s">
        <v>7423</v>
      </c>
      <c r="M47" s="2945"/>
      <c r="N47" s="2946">
        <v>44966</v>
      </c>
      <c r="O47" s="2212" t="s">
        <v>6776</v>
      </c>
    </row>
    <row r="48" spans="1:15" s="210" customFormat="1" ht="20.100000000000001" hidden="1" customHeight="1">
      <c r="A48" s="2052" t="s">
        <v>4442</v>
      </c>
      <c r="B48" s="2052"/>
      <c r="C48" s="2027" t="s">
        <v>4188</v>
      </c>
      <c r="D48" s="2011" t="s">
        <v>7424</v>
      </c>
      <c r="E48" s="2014">
        <v>44610</v>
      </c>
      <c r="F48" s="2017">
        <f t="shared" si="12"/>
        <v>44632</v>
      </c>
      <c r="G48" s="2017">
        <f t="shared" si="13"/>
        <v>44635</v>
      </c>
      <c r="H48" s="2017">
        <f t="shared" si="14"/>
        <v>44637</v>
      </c>
      <c r="I48" s="2017">
        <f t="shared" si="15"/>
        <v>44640</v>
      </c>
      <c r="J48" s="2017">
        <f t="shared" si="16"/>
        <v>44641</v>
      </c>
      <c r="K48" s="2017">
        <f t="shared" si="17"/>
        <v>44645</v>
      </c>
      <c r="L48" s="36" t="s">
        <v>7425</v>
      </c>
      <c r="M48" s="2945"/>
      <c r="N48" s="2946">
        <v>44973</v>
      </c>
      <c r="O48" s="219"/>
    </row>
    <row r="49" spans="1:15" s="210" customFormat="1" ht="20.100000000000001" hidden="1" customHeight="1">
      <c r="A49" s="2052" t="s">
        <v>5232</v>
      </c>
      <c r="B49" s="2052"/>
      <c r="C49" s="2111" t="s">
        <v>4442</v>
      </c>
      <c r="D49" s="2112" t="s">
        <v>7426</v>
      </c>
      <c r="E49" s="2214">
        <v>44616</v>
      </c>
      <c r="F49" s="2113">
        <f t="shared" si="12"/>
        <v>44638</v>
      </c>
      <c r="G49" s="2113">
        <f t="shared" si="13"/>
        <v>44641</v>
      </c>
      <c r="H49" s="2113">
        <f t="shared" si="14"/>
        <v>44643</v>
      </c>
      <c r="I49" s="2113">
        <f t="shared" si="15"/>
        <v>44646</v>
      </c>
      <c r="J49" s="2113">
        <f t="shared" si="16"/>
        <v>44647</v>
      </c>
      <c r="K49" s="2113">
        <f t="shared" si="17"/>
        <v>44651</v>
      </c>
      <c r="L49" s="36" t="s">
        <v>7427</v>
      </c>
      <c r="M49" s="2945"/>
      <c r="N49" s="2946">
        <v>44982</v>
      </c>
      <c r="O49" s="219"/>
    </row>
    <row r="50" spans="1:15" s="210" customFormat="1" ht="20.100000000000001" hidden="1" customHeight="1">
      <c r="A50" s="2052"/>
      <c r="B50" s="2052"/>
      <c r="C50" s="2023" t="s">
        <v>5227</v>
      </c>
      <c r="D50" s="2024" t="s">
        <v>7428</v>
      </c>
      <c r="E50" s="2026">
        <v>44987</v>
      </c>
      <c r="F50" s="2026">
        <f t="shared" ref="F50:F58" si="18">E50+22</f>
        <v>45009</v>
      </c>
      <c r="G50" s="2026">
        <f t="shared" ref="G50:G58" si="19">E50+25</f>
        <v>45012</v>
      </c>
      <c r="H50" s="2026">
        <f t="shared" ref="H50:H58" si="20">E50+27</f>
        <v>45014</v>
      </c>
      <c r="I50" s="2026">
        <f t="shared" ref="I50:I58" si="21">E50+30</f>
        <v>45017</v>
      </c>
      <c r="J50" s="2026">
        <f t="shared" ref="J50:J58" si="22">E50+31</f>
        <v>45018</v>
      </c>
      <c r="K50" s="2026">
        <f t="shared" ref="K50:K58" si="23">E50+35</f>
        <v>45022</v>
      </c>
      <c r="L50" s="36" t="s">
        <v>7429</v>
      </c>
      <c r="M50" s="2945"/>
      <c r="N50" s="2946">
        <v>44989</v>
      </c>
      <c r="O50" s="219"/>
    </row>
    <row r="51" spans="1:15" s="210" customFormat="1" ht="20.100000000000001" hidden="1" customHeight="1">
      <c r="A51" s="2052" t="s">
        <v>4533</v>
      </c>
      <c r="B51" s="2052"/>
      <c r="C51" s="2222" t="s">
        <v>4622</v>
      </c>
      <c r="D51" s="2024" t="s">
        <v>7430</v>
      </c>
      <c r="E51" s="2025">
        <v>44997</v>
      </c>
      <c r="F51" s="2026">
        <f t="shared" si="18"/>
        <v>45019</v>
      </c>
      <c r="G51" s="2026">
        <f t="shared" si="19"/>
        <v>45022</v>
      </c>
      <c r="H51" s="2026">
        <f t="shared" si="20"/>
        <v>45024</v>
      </c>
      <c r="I51" s="2026">
        <f t="shared" si="21"/>
        <v>45027</v>
      </c>
      <c r="J51" s="2026">
        <f t="shared" si="22"/>
        <v>45028</v>
      </c>
      <c r="K51" s="2026">
        <f t="shared" si="23"/>
        <v>45032</v>
      </c>
      <c r="L51" s="36" t="s">
        <v>7431</v>
      </c>
      <c r="M51" s="2945"/>
      <c r="N51" s="2946">
        <v>44996</v>
      </c>
      <c r="O51" s="219" t="s">
        <v>6776</v>
      </c>
    </row>
    <row r="52" spans="1:15" s="210" customFormat="1" ht="20.100000000000001" hidden="1" customHeight="1">
      <c r="A52" s="2052"/>
      <c r="B52" s="2052"/>
      <c r="C52" s="2023" t="s">
        <v>4446</v>
      </c>
      <c r="D52" s="2024" t="s">
        <v>7432</v>
      </c>
      <c r="E52" s="2025">
        <v>45003</v>
      </c>
      <c r="F52" s="2026">
        <f t="shared" si="18"/>
        <v>45025</v>
      </c>
      <c r="G52" s="2026">
        <f t="shared" si="19"/>
        <v>45028</v>
      </c>
      <c r="H52" s="2026">
        <f t="shared" si="20"/>
        <v>45030</v>
      </c>
      <c r="I52" s="2026">
        <f t="shared" si="21"/>
        <v>45033</v>
      </c>
      <c r="J52" s="2026">
        <f t="shared" si="22"/>
        <v>45034</v>
      </c>
      <c r="K52" s="2026">
        <f t="shared" si="23"/>
        <v>45038</v>
      </c>
      <c r="L52" s="36" t="s">
        <v>7433</v>
      </c>
      <c r="M52" s="2945"/>
      <c r="N52" s="2946">
        <v>45003</v>
      </c>
      <c r="O52" s="219"/>
    </row>
    <row r="53" spans="1:15" s="210" customFormat="1" ht="20.100000000000001" hidden="1" customHeight="1">
      <c r="A53" s="2052"/>
      <c r="B53" s="2052"/>
      <c r="C53" s="2053" t="s">
        <v>3887</v>
      </c>
      <c r="D53" s="2054" t="s">
        <v>7434</v>
      </c>
      <c r="E53" s="2191">
        <v>45012</v>
      </c>
      <c r="F53" s="2055">
        <f t="shared" si="18"/>
        <v>45034</v>
      </c>
      <c r="G53" s="2055">
        <f t="shared" si="19"/>
        <v>45037</v>
      </c>
      <c r="H53" s="2055">
        <f t="shared" si="20"/>
        <v>45039</v>
      </c>
      <c r="I53" s="2055">
        <f t="shared" si="21"/>
        <v>45042</v>
      </c>
      <c r="J53" s="2055">
        <f t="shared" si="22"/>
        <v>45043</v>
      </c>
      <c r="K53" s="2055">
        <f t="shared" si="23"/>
        <v>45047</v>
      </c>
      <c r="L53" s="36" t="s">
        <v>7435</v>
      </c>
      <c r="M53" s="2945"/>
      <c r="N53" s="2946">
        <v>45010</v>
      </c>
      <c r="O53" s="219"/>
    </row>
    <row r="54" spans="1:15" s="210" customFormat="1" ht="20.100000000000001" hidden="1" customHeight="1">
      <c r="A54" s="2052"/>
      <c r="B54" s="2052"/>
      <c r="C54" s="2023" t="s">
        <v>5907</v>
      </c>
      <c r="D54" s="2024" t="s">
        <v>7436</v>
      </c>
      <c r="E54" s="2025">
        <v>45025</v>
      </c>
      <c r="F54" s="2026">
        <f t="shared" si="18"/>
        <v>45047</v>
      </c>
      <c r="G54" s="2026">
        <f t="shared" si="19"/>
        <v>45050</v>
      </c>
      <c r="H54" s="2026">
        <f t="shared" si="20"/>
        <v>45052</v>
      </c>
      <c r="I54" s="2026">
        <f t="shared" si="21"/>
        <v>45055</v>
      </c>
      <c r="J54" s="2026">
        <f t="shared" si="22"/>
        <v>45056</v>
      </c>
      <c r="K54" s="2026">
        <f t="shared" si="23"/>
        <v>45060</v>
      </c>
      <c r="L54" s="36" t="s">
        <v>7437</v>
      </c>
      <c r="M54" s="2945"/>
      <c r="N54" s="2946">
        <v>45017</v>
      </c>
      <c r="O54" s="219"/>
    </row>
    <row r="55" spans="1:15" s="210" customFormat="1" ht="20.100000000000001" hidden="1" customHeight="1">
      <c r="A55" s="2052"/>
      <c r="B55" s="2052"/>
      <c r="C55" s="2027" t="s">
        <v>5220</v>
      </c>
      <c r="D55" s="2011" t="s">
        <v>7438</v>
      </c>
      <c r="E55" s="2014">
        <v>45028</v>
      </c>
      <c r="F55" s="2017">
        <f t="shared" si="18"/>
        <v>45050</v>
      </c>
      <c r="G55" s="2017">
        <f t="shared" si="19"/>
        <v>45053</v>
      </c>
      <c r="H55" s="2017">
        <f t="shared" si="20"/>
        <v>45055</v>
      </c>
      <c r="I55" s="2017">
        <f t="shared" si="21"/>
        <v>45058</v>
      </c>
      <c r="J55" s="2017">
        <f t="shared" si="22"/>
        <v>45059</v>
      </c>
      <c r="K55" s="2017">
        <f t="shared" si="23"/>
        <v>45063</v>
      </c>
      <c r="L55" s="36" t="s">
        <v>7439</v>
      </c>
      <c r="M55" s="2945"/>
      <c r="N55" s="2946">
        <v>45024</v>
      </c>
      <c r="O55" s="219"/>
    </row>
    <row r="56" spans="1:15" s="210" customFormat="1" ht="20.100000000000001" hidden="1" customHeight="1">
      <c r="A56" s="2052" t="s">
        <v>3889</v>
      </c>
      <c r="B56" s="2052"/>
      <c r="C56" s="2027" t="s">
        <v>7440</v>
      </c>
      <c r="D56" s="2011" t="s">
        <v>7441</v>
      </c>
      <c r="E56" s="2014">
        <v>45038</v>
      </c>
      <c r="F56" s="2017">
        <f t="shared" si="18"/>
        <v>45060</v>
      </c>
      <c r="G56" s="2017">
        <f t="shared" si="19"/>
        <v>45063</v>
      </c>
      <c r="H56" s="2017">
        <f t="shared" si="20"/>
        <v>45065</v>
      </c>
      <c r="I56" s="2017">
        <f t="shared" si="21"/>
        <v>45068</v>
      </c>
      <c r="J56" s="2017">
        <f t="shared" si="22"/>
        <v>45069</v>
      </c>
      <c r="K56" s="2017">
        <f t="shared" si="23"/>
        <v>45073</v>
      </c>
      <c r="L56" s="36" t="s">
        <v>7442</v>
      </c>
      <c r="M56" s="2945"/>
      <c r="N56" s="2946">
        <v>45031</v>
      </c>
      <c r="O56" s="219"/>
    </row>
    <row r="57" spans="1:15" s="210" customFormat="1" ht="20.100000000000001" hidden="1" customHeight="1">
      <c r="A57" s="2052"/>
      <c r="B57" s="2052"/>
      <c r="C57" s="2027" t="s">
        <v>5264</v>
      </c>
      <c r="D57" s="2011" t="s">
        <v>7443</v>
      </c>
      <c r="E57" s="2014">
        <v>45040</v>
      </c>
      <c r="F57" s="2017">
        <f t="shared" si="18"/>
        <v>45062</v>
      </c>
      <c r="G57" s="2017">
        <f t="shared" si="19"/>
        <v>45065</v>
      </c>
      <c r="H57" s="2017">
        <f t="shared" si="20"/>
        <v>45067</v>
      </c>
      <c r="I57" s="2017">
        <f t="shared" si="21"/>
        <v>45070</v>
      </c>
      <c r="J57" s="2017">
        <f t="shared" si="22"/>
        <v>45071</v>
      </c>
      <c r="K57" s="2017">
        <f t="shared" si="23"/>
        <v>45075</v>
      </c>
      <c r="L57" s="36" t="s">
        <v>7444</v>
      </c>
      <c r="M57" s="2945"/>
      <c r="N57" s="2946">
        <v>45038</v>
      </c>
      <c r="O57" s="219"/>
    </row>
    <row r="58" spans="1:15" s="210" customFormat="1" ht="20.100000000000001" hidden="1" customHeight="1">
      <c r="A58" s="2052"/>
      <c r="B58" s="2405" t="s">
        <v>6784</v>
      </c>
      <c r="C58" s="2027" t="s">
        <v>4178</v>
      </c>
      <c r="D58" s="2011" t="s">
        <v>7445</v>
      </c>
      <c r="E58" s="2014">
        <v>45051</v>
      </c>
      <c r="F58" s="2017">
        <f t="shared" si="18"/>
        <v>45073</v>
      </c>
      <c r="G58" s="2017">
        <f t="shared" si="19"/>
        <v>45076</v>
      </c>
      <c r="H58" s="2017">
        <f t="shared" si="20"/>
        <v>45078</v>
      </c>
      <c r="I58" s="2017">
        <f t="shared" si="21"/>
        <v>45081</v>
      </c>
      <c r="J58" s="2017">
        <f t="shared" si="22"/>
        <v>45082</v>
      </c>
      <c r="K58" s="2017">
        <f t="shared" si="23"/>
        <v>45086</v>
      </c>
      <c r="L58" s="36" t="s">
        <v>7446</v>
      </c>
      <c r="M58" s="2945"/>
      <c r="N58" s="2946">
        <v>45045</v>
      </c>
      <c r="O58" s="219"/>
    </row>
    <row r="59" spans="1:15" s="210" customFormat="1" ht="20.100000000000001" hidden="1" customHeight="1">
      <c r="A59" s="2052"/>
      <c r="B59" s="2405" t="s">
        <v>6786</v>
      </c>
      <c r="C59" s="2023" t="s">
        <v>5179</v>
      </c>
      <c r="D59" s="2024" t="s">
        <v>7447</v>
      </c>
      <c r="E59" s="2025">
        <v>45054</v>
      </c>
      <c r="F59" s="2026">
        <f t="shared" ref="F59:F71" si="24">E59+22</f>
        <v>45076</v>
      </c>
      <c r="G59" s="2026">
        <f t="shared" ref="G59:G71" si="25">E59+25</f>
        <v>45079</v>
      </c>
      <c r="H59" s="2026">
        <f t="shared" ref="H59:H71" si="26">E59+27</f>
        <v>45081</v>
      </c>
      <c r="I59" s="2026">
        <f t="shared" ref="I59:I71" si="27">E59+30</f>
        <v>45084</v>
      </c>
      <c r="J59" s="2026">
        <f t="shared" ref="J59:J71" si="28">E59+31</f>
        <v>45085</v>
      </c>
      <c r="K59" s="2026">
        <f t="shared" ref="K59:K71" si="29">E59+35</f>
        <v>45089</v>
      </c>
      <c r="L59" s="36" t="s">
        <v>7448</v>
      </c>
      <c r="M59" s="2945"/>
      <c r="N59" s="2946">
        <v>45052</v>
      </c>
      <c r="O59" s="219"/>
    </row>
    <row r="60" spans="1:15" s="210" customFormat="1" ht="20.100000000000001" hidden="1" customHeight="1">
      <c r="A60" s="2052" t="s">
        <v>4472</v>
      </c>
      <c r="B60" s="2405" t="s">
        <v>6789</v>
      </c>
      <c r="C60" s="2023" t="s">
        <v>3889</v>
      </c>
      <c r="D60" s="2024" t="s">
        <v>7449</v>
      </c>
      <c r="E60" s="2025">
        <v>45058</v>
      </c>
      <c r="F60" s="2026">
        <f t="shared" si="24"/>
        <v>45080</v>
      </c>
      <c r="G60" s="2026">
        <f t="shared" si="25"/>
        <v>45083</v>
      </c>
      <c r="H60" s="2026">
        <f t="shared" si="26"/>
        <v>45085</v>
      </c>
      <c r="I60" s="2026">
        <f t="shared" si="27"/>
        <v>45088</v>
      </c>
      <c r="J60" s="2026">
        <f t="shared" si="28"/>
        <v>45089</v>
      </c>
      <c r="K60" s="2026">
        <f t="shared" si="29"/>
        <v>45093</v>
      </c>
      <c r="L60" s="36" t="s">
        <v>7450</v>
      </c>
      <c r="M60" s="2945"/>
      <c r="N60" s="2946">
        <v>45059</v>
      </c>
      <c r="O60" s="2473" t="s">
        <v>6776</v>
      </c>
    </row>
    <row r="61" spans="1:15" s="210" customFormat="1" ht="20.100000000000001" hidden="1" customHeight="1">
      <c r="A61" s="2052" t="s">
        <v>4188</v>
      </c>
      <c r="B61" s="2405" t="s">
        <v>6792</v>
      </c>
      <c r="C61" s="2023" t="s">
        <v>4472</v>
      </c>
      <c r="D61" s="2024" t="s">
        <v>7451</v>
      </c>
      <c r="E61" s="2025">
        <v>45070</v>
      </c>
      <c r="F61" s="2026">
        <f t="shared" si="24"/>
        <v>45092</v>
      </c>
      <c r="G61" s="2026">
        <f t="shared" si="25"/>
        <v>45095</v>
      </c>
      <c r="H61" s="2026">
        <f t="shared" si="26"/>
        <v>45097</v>
      </c>
      <c r="I61" s="2026">
        <f t="shared" si="27"/>
        <v>45100</v>
      </c>
      <c r="J61" s="2026">
        <f t="shared" si="28"/>
        <v>45101</v>
      </c>
      <c r="K61" s="2026">
        <f t="shared" si="29"/>
        <v>45105</v>
      </c>
      <c r="L61" s="36" t="s">
        <v>7452</v>
      </c>
      <c r="M61" s="2945"/>
      <c r="N61" s="2946">
        <v>45066</v>
      </c>
      <c r="O61" s="219"/>
    </row>
    <row r="62" spans="1:15" s="210" customFormat="1" ht="20.100000000000001" hidden="1" customHeight="1">
      <c r="A62" s="2052"/>
      <c r="B62" s="2405" t="s">
        <v>6794</v>
      </c>
      <c r="C62" s="2023" t="s">
        <v>5158</v>
      </c>
      <c r="D62" s="2024" t="s">
        <v>7453</v>
      </c>
      <c r="E62" s="2025">
        <v>45073</v>
      </c>
      <c r="F62" s="2026">
        <f t="shared" si="24"/>
        <v>45095</v>
      </c>
      <c r="G62" s="2026">
        <f t="shared" si="25"/>
        <v>45098</v>
      </c>
      <c r="H62" s="2026">
        <f t="shared" si="26"/>
        <v>45100</v>
      </c>
      <c r="I62" s="2026">
        <f t="shared" si="27"/>
        <v>45103</v>
      </c>
      <c r="J62" s="2026">
        <f t="shared" si="28"/>
        <v>45104</v>
      </c>
      <c r="K62" s="2026">
        <f t="shared" si="29"/>
        <v>45108</v>
      </c>
      <c r="L62" s="36" t="s">
        <v>7454</v>
      </c>
      <c r="M62" s="2945"/>
      <c r="N62" s="2946">
        <v>45073</v>
      </c>
      <c r="O62" s="219"/>
    </row>
    <row r="63" spans="1:15" s="210" customFormat="1" ht="20.100000000000001" hidden="1" customHeight="1">
      <c r="A63" s="2052"/>
      <c r="B63" s="2405" t="s">
        <v>6796</v>
      </c>
      <c r="C63" s="2027" t="s">
        <v>4442</v>
      </c>
      <c r="D63" s="2011" t="s">
        <v>7455</v>
      </c>
      <c r="E63" s="2014">
        <v>45082</v>
      </c>
      <c r="F63" s="2017">
        <f t="shared" si="24"/>
        <v>45104</v>
      </c>
      <c r="G63" s="2017">
        <f t="shared" si="25"/>
        <v>45107</v>
      </c>
      <c r="H63" s="2017">
        <f t="shared" si="26"/>
        <v>45109</v>
      </c>
      <c r="I63" s="2017">
        <f t="shared" si="27"/>
        <v>45112</v>
      </c>
      <c r="J63" s="2017">
        <f t="shared" si="28"/>
        <v>45113</v>
      </c>
      <c r="K63" s="2017">
        <f t="shared" si="29"/>
        <v>45117</v>
      </c>
      <c r="L63" s="36" t="s">
        <v>7456</v>
      </c>
      <c r="M63" s="2945"/>
      <c r="N63" s="2946">
        <v>45080</v>
      </c>
      <c r="O63" s="219"/>
    </row>
    <row r="64" spans="1:15" s="210" customFormat="1" ht="20.100000000000001" hidden="1" customHeight="1">
      <c r="A64" s="2052"/>
      <c r="B64" s="2405" t="s">
        <v>6798</v>
      </c>
      <c r="C64" s="2027" t="s">
        <v>4622</v>
      </c>
      <c r="D64" s="2011" t="s">
        <v>7457</v>
      </c>
      <c r="E64" s="2014">
        <v>45087</v>
      </c>
      <c r="F64" s="2017">
        <f t="shared" si="24"/>
        <v>45109</v>
      </c>
      <c r="G64" s="2017">
        <f t="shared" si="25"/>
        <v>45112</v>
      </c>
      <c r="H64" s="2017">
        <f t="shared" si="26"/>
        <v>45114</v>
      </c>
      <c r="I64" s="2017">
        <f t="shared" si="27"/>
        <v>45117</v>
      </c>
      <c r="J64" s="2017">
        <f t="shared" si="28"/>
        <v>45118</v>
      </c>
      <c r="K64" s="2017">
        <f t="shared" si="29"/>
        <v>45122</v>
      </c>
      <c r="L64" s="36" t="s">
        <v>7458</v>
      </c>
      <c r="M64" s="2945"/>
      <c r="N64" s="2946">
        <v>45087</v>
      </c>
      <c r="O64" s="219"/>
    </row>
    <row r="65" spans="1:15" s="210" customFormat="1" ht="20.100000000000001" hidden="1" customHeight="1">
      <c r="A65" s="2052"/>
      <c r="B65" s="2405" t="s">
        <v>6800</v>
      </c>
      <c r="C65" s="2111" t="s">
        <v>4446</v>
      </c>
      <c r="D65" s="2112" t="s">
        <v>7459</v>
      </c>
      <c r="E65" s="2214">
        <v>45094</v>
      </c>
      <c r="F65" s="2113">
        <f t="shared" si="24"/>
        <v>45116</v>
      </c>
      <c r="G65" s="2113">
        <f t="shared" si="25"/>
        <v>45119</v>
      </c>
      <c r="H65" s="2113">
        <f t="shared" si="26"/>
        <v>45121</v>
      </c>
      <c r="I65" s="2113">
        <f t="shared" si="27"/>
        <v>45124</v>
      </c>
      <c r="J65" s="2113">
        <f t="shared" si="28"/>
        <v>45125</v>
      </c>
      <c r="K65" s="2113">
        <f t="shared" si="29"/>
        <v>45129</v>
      </c>
      <c r="L65" s="36" t="s">
        <v>7460</v>
      </c>
      <c r="M65" s="2945"/>
      <c r="N65" s="2946">
        <v>45094</v>
      </c>
      <c r="O65" s="1707" t="s">
        <v>6766</v>
      </c>
    </row>
    <row r="66" spans="1:15" s="210" customFormat="1" ht="20.100000000000001" hidden="1" customHeight="1">
      <c r="A66" s="2052"/>
      <c r="B66" s="2405" t="s">
        <v>6802</v>
      </c>
      <c r="C66" s="2027" t="s">
        <v>3887</v>
      </c>
      <c r="D66" s="2011" t="s">
        <v>7461</v>
      </c>
      <c r="E66" s="2014">
        <v>45103</v>
      </c>
      <c r="F66" s="2017">
        <f t="shared" si="24"/>
        <v>45125</v>
      </c>
      <c r="G66" s="2017">
        <f t="shared" si="25"/>
        <v>45128</v>
      </c>
      <c r="H66" s="2017">
        <f t="shared" si="26"/>
        <v>45130</v>
      </c>
      <c r="I66" s="2017">
        <f t="shared" si="27"/>
        <v>45133</v>
      </c>
      <c r="J66" s="2017">
        <f t="shared" si="28"/>
        <v>45134</v>
      </c>
      <c r="K66" s="2017">
        <f t="shared" si="29"/>
        <v>45138</v>
      </c>
      <c r="L66" s="36" t="s">
        <v>7462</v>
      </c>
      <c r="M66" s="2945"/>
      <c r="N66" s="2946">
        <v>45101</v>
      </c>
      <c r="O66" s="1707" t="s">
        <v>6776</v>
      </c>
    </row>
    <row r="67" spans="1:15" s="210" customFormat="1" ht="20.100000000000001" hidden="1" customHeight="1">
      <c r="A67" s="2052"/>
      <c r="B67" s="2405" t="s">
        <v>6804</v>
      </c>
      <c r="C67" s="2027" t="s">
        <v>5907</v>
      </c>
      <c r="D67" s="2011" t="s">
        <v>7463</v>
      </c>
      <c r="E67" s="2014">
        <v>45109</v>
      </c>
      <c r="F67" s="2017">
        <f t="shared" si="24"/>
        <v>45131</v>
      </c>
      <c r="G67" s="2017">
        <f t="shared" si="25"/>
        <v>45134</v>
      </c>
      <c r="H67" s="2017">
        <f t="shared" si="26"/>
        <v>45136</v>
      </c>
      <c r="I67" s="2017">
        <f t="shared" si="27"/>
        <v>45139</v>
      </c>
      <c r="J67" s="2017">
        <f t="shared" si="28"/>
        <v>45140</v>
      </c>
      <c r="K67" s="2017">
        <f t="shared" si="29"/>
        <v>45144</v>
      </c>
      <c r="L67" s="36" t="s">
        <v>7464</v>
      </c>
      <c r="M67" s="2945"/>
      <c r="N67" s="2946">
        <v>45108</v>
      </c>
      <c r="O67" s="1707" t="s">
        <v>6766</v>
      </c>
    </row>
    <row r="68" spans="1:15" s="210" customFormat="1" ht="20.100000000000001" hidden="1" customHeight="1">
      <c r="A68" s="2052"/>
      <c r="B68" s="2405" t="s">
        <v>6806</v>
      </c>
      <c r="C68" s="2023" t="s">
        <v>5220</v>
      </c>
      <c r="D68" s="2024" t="s">
        <v>7465</v>
      </c>
      <c r="E68" s="2025">
        <v>45117</v>
      </c>
      <c r="F68" s="2026">
        <f t="shared" si="24"/>
        <v>45139</v>
      </c>
      <c r="G68" s="2026">
        <f t="shared" si="25"/>
        <v>45142</v>
      </c>
      <c r="H68" s="2026">
        <f t="shared" si="26"/>
        <v>45144</v>
      </c>
      <c r="I68" s="2026">
        <f t="shared" si="27"/>
        <v>45147</v>
      </c>
      <c r="J68" s="2026">
        <f t="shared" si="28"/>
        <v>45148</v>
      </c>
      <c r="K68" s="2026">
        <f t="shared" si="29"/>
        <v>45152</v>
      </c>
      <c r="L68" s="36" t="s">
        <v>7466</v>
      </c>
      <c r="M68" s="2945"/>
      <c r="N68" s="2946">
        <v>45115</v>
      </c>
      <c r="O68" s="1707" t="s">
        <v>6776</v>
      </c>
    </row>
    <row r="69" spans="1:15" s="210" customFormat="1" ht="20.100000000000001" hidden="1" customHeight="1">
      <c r="A69" s="2052"/>
      <c r="B69" s="2405" t="s">
        <v>6809</v>
      </c>
      <c r="C69" s="2023" t="s">
        <v>7440</v>
      </c>
      <c r="D69" s="2024" t="s">
        <v>7467</v>
      </c>
      <c r="E69" s="2025">
        <v>45122</v>
      </c>
      <c r="F69" s="2026">
        <f t="shared" si="24"/>
        <v>45144</v>
      </c>
      <c r="G69" s="2026">
        <f t="shared" si="25"/>
        <v>45147</v>
      </c>
      <c r="H69" s="2026">
        <f t="shared" si="26"/>
        <v>45149</v>
      </c>
      <c r="I69" s="2026">
        <f t="shared" si="27"/>
        <v>45152</v>
      </c>
      <c r="J69" s="2026">
        <f t="shared" si="28"/>
        <v>45153</v>
      </c>
      <c r="K69" s="2026">
        <f t="shared" si="29"/>
        <v>45157</v>
      </c>
      <c r="L69" s="36" t="s">
        <v>7468</v>
      </c>
      <c r="M69" s="2945"/>
      <c r="N69" s="2946">
        <v>45122</v>
      </c>
      <c r="O69" s="1707" t="s">
        <v>6766</v>
      </c>
    </row>
    <row r="70" spans="1:15" s="210" customFormat="1" ht="20.100000000000001" hidden="1" customHeight="1">
      <c r="A70" s="2052"/>
      <c r="B70" s="2405" t="s">
        <v>6811</v>
      </c>
      <c r="C70" s="2023" t="s">
        <v>5217</v>
      </c>
      <c r="D70" s="2024" t="s">
        <v>7469</v>
      </c>
      <c r="E70" s="2025">
        <v>45130</v>
      </c>
      <c r="F70" s="2026">
        <f t="shared" si="24"/>
        <v>45152</v>
      </c>
      <c r="G70" s="2026">
        <f t="shared" si="25"/>
        <v>45155</v>
      </c>
      <c r="H70" s="2026">
        <f t="shared" si="26"/>
        <v>45157</v>
      </c>
      <c r="I70" s="2026">
        <f t="shared" si="27"/>
        <v>45160</v>
      </c>
      <c r="J70" s="2026">
        <f t="shared" si="28"/>
        <v>45161</v>
      </c>
      <c r="K70" s="2026">
        <f t="shared" si="29"/>
        <v>45165</v>
      </c>
      <c r="L70" s="36" t="s">
        <v>7470</v>
      </c>
      <c r="M70" s="2945"/>
      <c r="N70" s="2946">
        <v>45129</v>
      </c>
      <c r="O70" s="1707" t="s">
        <v>6766</v>
      </c>
    </row>
    <row r="71" spans="1:15" s="210" customFormat="1" ht="20.100000000000001" hidden="1" customHeight="1">
      <c r="A71" s="2052"/>
      <c r="B71" s="2405" t="s">
        <v>6813</v>
      </c>
      <c r="C71" s="2023" t="s">
        <v>4178</v>
      </c>
      <c r="D71" s="2024" t="s">
        <v>7471</v>
      </c>
      <c r="E71" s="2025">
        <v>45141</v>
      </c>
      <c r="F71" s="2026">
        <f t="shared" si="24"/>
        <v>45163</v>
      </c>
      <c r="G71" s="2026">
        <f t="shared" si="25"/>
        <v>45166</v>
      </c>
      <c r="H71" s="2026">
        <f t="shared" si="26"/>
        <v>45168</v>
      </c>
      <c r="I71" s="2026">
        <f t="shared" si="27"/>
        <v>45171</v>
      </c>
      <c r="J71" s="2026">
        <f t="shared" si="28"/>
        <v>45172</v>
      </c>
      <c r="K71" s="2026">
        <f t="shared" si="29"/>
        <v>45176</v>
      </c>
      <c r="L71" s="36" t="s">
        <v>7472</v>
      </c>
      <c r="M71" s="2945"/>
      <c r="N71" s="2946">
        <v>45136</v>
      </c>
      <c r="O71" s="1707" t="s">
        <v>6776</v>
      </c>
    </row>
    <row r="72" spans="1:15" s="210" customFormat="1" ht="20.100000000000001" hidden="1" customHeight="1">
      <c r="A72" s="2052"/>
      <c r="B72" s="2405" t="s">
        <v>6815</v>
      </c>
      <c r="C72" s="2027" t="s">
        <v>5179</v>
      </c>
      <c r="D72" s="2011" t="s">
        <v>7473</v>
      </c>
      <c r="E72" s="2014">
        <v>45143</v>
      </c>
      <c r="F72" s="2017">
        <f t="shared" ref="F72:F80" si="30">E72+22</f>
        <v>45165</v>
      </c>
      <c r="G72" s="2017">
        <f t="shared" ref="G72:G80" si="31">E72+25</f>
        <v>45168</v>
      </c>
      <c r="H72" s="2017">
        <f t="shared" ref="H72:H80" si="32">E72+27</f>
        <v>45170</v>
      </c>
      <c r="I72" s="2017">
        <f t="shared" ref="I72:I80" si="33">E72+30</f>
        <v>45173</v>
      </c>
      <c r="J72" s="2017">
        <f t="shared" ref="J72:J80" si="34">E72+31</f>
        <v>45174</v>
      </c>
      <c r="K72" s="2017">
        <f t="shared" ref="K72:K80" si="35">E72+35</f>
        <v>45178</v>
      </c>
      <c r="L72" s="36" t="s">
        <v>7474</v>
      </c>
      <c r="M72" s="2945"/>
      <c r="N72" s="2946">
        <v>45143</v>
      </c>
      <c r="O72" s="1707" t="s">
        <v>6766</v>
      </c>
    </row>
    <row r="73" spans="1:15" s="210" customFormat="1" ht="20.100000000000001" hidden="1" customHeight="1">
      <c r="A73" s="2052"/>
      <c r="B73" s="2405" t="s">
        <v>6817</v>
      </c>
      <c r="C73" s="2027" t="s">
        <v>3889</v>
      </c>
      <c r="D73" s="2011" t="s">
        <v>7475</v>
      </c>
      <c r="E73" s="2014">
        <v>45149</v>
      </c>
      <c r="F73" s="2017">
        <f t="shared" si="30"/>
        <v>45171</v>
      </c>
      <c r="G73" s="2017">
        <f t="shared" si="31"/>
        <v>45174</v>
      </c>
      <c r="H73" s="2017">
        <f t="shared" si="32"/>
        <v>45176</v>
      </c>
      <c r="I73" s="2017">
        <f t="shared" si="33"/>
        <v>45179</v>
      </c>
      <c r="J73" s="2017">
        <f t="shared" si="34"/>
        <v>45180</v>
      </c>
      <c r="K73" s="2017">
        <f t="shared" si="35"/>
        <v>45184</v>
      </c>
      <c r="L73" s="36" t="s">
        <v>7476</v>
      </c>
      <c r="M73" s="2945"/>
      <c r="N73" s="2946">
        <v>45150</v>
      </c>
      <c r="O73" s="219"/>
    </row>
    <row r="74" spans="1:15" s="210" customFormat="1" ht="20.100000000000001" hidden="1" customHeight="1">
      <c r="A74" s="2052"/>
      <c r="B74" s="2405" t="s">
        <v>6819</v>
      </c>
      <c r="C74" s="2027" t="s">
        <v>4472</v>
      </c>
      <c r="D74" s="2011" t="s">
        <v>7477</v>
      </c>
      <c r="E74" s="2014">
        <v>45163</v>
      </c>
      <c r="F74" s="2017">
        <f t="shared" si="30"/>
        <v>45185</v>
      </c>
      <c r="G74" s="2017">
        <f t="shared" si="31"/>
        <v>45188</v>
      </c>
      <c r="H74" s="2017">
        <f t="shared" si="32"/>
        <v>45190</v>
      </c>
      <c r="I74" s="2017">
        <f t="shared" si="33"/>
        <v>45193</v>
      </c>
      <c r="J74" s="2017">
        <f t="shared" si="34"/>
        <v>45194</v>
      </c>
      <c r="K74" s="2017">
        <f t="shared" si="35"/>
        <v>45198</v>
      </c>
      <c r="L74" s="36" t="s">
        <v>7478</v>
      </c>
      <c r="M74" s="2945"/>
      <c r="N74" s="2946">
        <v>45157</v>
      </c>
      <c r="O74" s="219"/>
    </row>
    <row r="75" spans="1:15" s="210" customFormat="1" ht="20.100000000000001" hidden="1" customHeight="1">
      <c r="A75" s="2052"/>
      <c r="B75" s="2405" t="s">
        <v>6821</v>
      </c>
      <c r="C75" s="2027" t="s">
        <v>5158</v>
      </c>
      <c r="D75" s="2011" t="s">
        <v>7479</v>
      </c>
      <c r="E75" s="2014">
        <v>45165</v>
      </c>
      <c r="F75" s="2017">
        <f t="shared" si="30"/>
        <v>45187</v>
      </c>
      <c r="G75" s="2017">
        <f t="shared" si="31"/>
        <v>45190</v>
      </c>
      <c r="H75" s="2017">
        <f t="shared" si="32"/>
        <v>45192</v>
      </c>
      <c r="I75" s="2017">
        <f t="shared" si="33"/>
        <v>45195</v>
      </c>
      <c r="J75" s="2017">
        <f t="shared" si="34"/>
        <v>45196</v>
      </c>
      <c r="K75" s="2017">
        <f t="shared" si="35"/>
        <v>45200</v>
      </c>
      <c r="L75" s="36" t="s">
        <v>7480</v>
      </c>
      <c r="M75" s="2945"/>
      <c r="N75" s="2946">
        <v>45164</v>
      </c>
      <c r="O75" s="219"/>
    </row>
    <row r="76" spans="1:15" s="210" customFormat="1" ht="20.100000000000001" hidden="1" customHeight="1">
      <c r="A76" s="2052"/>
      <c r="B76" s="2405" t="s">
        <v>6823</v>
      </c>
      <c r="C76" s="2027" t="s">
        <v>4442</v>
      </c>
      <c r="D76" s="2011" t="s">
        <v>7481</v>
      </c>
      <c r="E76" s="2014">
        <v>45174</v>
      </c>
      <c r="F76" s="2017">
        <f t="shared" si="30"/>
        <v>45196</v>
      </c>
      <c r="G76" s="2017">
        <f t="shared" si="31"/>
        <v>45199</v>
      </c>
      <c r="H76" s="2017">
        <f t="shared" si="32"/>
        <v>45201</v>
      </c>
      <c r="I76" s="2017">
        <f t="shared" si="33"/>
        <v>45204</v>
      </c>
      <c r="J76" s="2017">
        <f t="shared" si="34"/>
        <v>45205</v>
      </c>
      <c r="K76" s="2017">
        <f t="shared" si="35"/>
        <v>45209</v>
      </c>
      <c r="L76" s="36" t="s">
        <v>7482</v>
      </c>
      <c r="M76" s="2945"/>
      <c r="N76" s="2946">
        <v>45171</v>
      </c>
      <c r="O76" s="219"/>
    </row>
    <row r="77" spans="1:15" s="210" customFormat="1" ht="20.100000000000001" hidden="1" customHeight="1">
      <c r="A77" s="2052"/>
      <c r="B77" s="2405" t="s">
        <v>6825</v>
      </c>
      <c r="C77" s="2023" t="s">
        <v>4622</v>
      </c>
      <c r="D77" s="2024" t="s">
        <v>7483</v>
      </c>
      <c r="E77" s="2025">
        <v>45183</v>
      </c>
      <c r="F77" s="2026">
        <f t="shared" si="30"/>
        <v>45205</v>
      </c>
      <c r="G77" s="2026">
        <f t="shared" si="31"/>
        <v>45208</v>
      </c>
      <c r="H77" s="2026">
        <f t="shared" si="32"/>
        <v>45210</v>
      </c>
      <c r="I77" s="2026">
        <f t="shared" si="33"/>
        <v>45213</v>
      </c>
      <c r="J77" s="2026">
        <f t="shared" si="34"/>
        <v>45214</v>
      </c>
      <c r="K77" s="2026">
        <f t="shared" si="35"/>
        <v>45218</v>
      </c>
      <c r="L77" s="36" t="s">
        <v>7484</v>
      </c>
      <c r="M77" s="2945"/>
      <c r="N77" s="2946">
        <v>45178</v>
      </c>
      <c r="O77" s="219"/>
    </row>
    <row r="78" spans="1:15" s="210" customFormat="1" ht="20.100000000000001" hidden="1" customHeight="1">
      <c r="A78" s="2052" t="s">
        <v>7485</v>
      </c>
      <c r="B78" s="2405" t="s">
        <v>6828</v>
      </c>
      <c r="C78" s="2222" t="s">
        <v>7486</v>
      </c>
      <c r="D78" s="2024" t="s">
        <v>7487</v>
      </c>
      <c r="E78" s="2025">
        <v>45187</v>
      </c>
      <c r="F78" s="2026">
        <f t="shared" si="30"/>
        <v>45209</v>
      </c>
      <c r="G78" s="2026">
        <f t="shared" si="31"/>
        <v>45212</v>
      </c>
      <c r="H78" s="2026">
        <f t="shared" si="32"/>
        <v>45214</v>
      </c>
      <c r="I78" s="2026">
        <f t="shared" si="33"/>
        <v>45217</v>
      </c>
      <c r="J78" s="2026">
        <f t="shared" si="34"/>
        <v>45218</v>
      </c>
      <c r="K78" s="2026">
        <f t="shared" si="35"/>
        <v>45222</v>
      </c>
      <c r="L78" s="36" t="s">
        <v>7488</v>
      </c>
      <c r="M78" s="2945"/>
      <c r="N78" s="2946">
        <v>45185</v>
      </c>
      <c r="O78" s="219"/>
    </row>
    <row r="79" spans="1:15" s="210" customFormat="1" ht="20.100000000000001" hidden="1" customHeight="1">
      <c r="A79" s="2052"/>
      <c r="B79" s="2405" t="s">
        <v>6830</v>
      </c>
      <c r="C79" s="2023" t="s">
        <v>7489</v>
      </c>
      <c r="D79" s="2024" t="s">
        <v>7490</v>
      </c>
      <c r="E79" s="2025">
        <v>45197</v>
      </c>
      <c r="F79" s="2026">
        <f t="shared" si="30"/>
        <v>45219</v>
      </c>
      <c r="G79" s="2026">
        <f t="shared" si="31"/>
        <v>45222</v>
      </c>
      <c r="H79" s="2026">
        <f t="shared" si="32"/>
        <v>45224</v>
      </c>
      <c r="I79" s="2026">
        <f t="shared" si="33"/>
        <v>45227</v>
      </c>
      <c r="J79" s="2026">
        <f t="shared" si="34"/>
        <v>45228</v>
      </c>
      <c r="K79" s="2026">
        <f t="shared" si="35"/>
        <v>45232</v>
      </c>
      <c r="L79" s="36" t="s">
        <v>7491</v>
      </c>
      <c r="M79" s="2945"/>
      <c r="N79" s="2946">
        <v>45192</v>
      </c>
      <c r="O79" s="219"/>
    </row>
    <row r="80" spans="1:15" s="210" customFormat="1" ht="20.100000000000001" hidden="1" customHeight="1">
      <c r="A80" s="2052"/>
      <c r="B80" s="2405" t="s">
        <v>6832</v>
      </c>
      <c r="C80" s="2023" t="s">
        <v>5907</v>
      </c>
      <c r="D80" s="2024" t="s">
        <v>7492</v>
      </c>
      <c r="E80" s="2025">
        <v>45201</v>
      </c>
      <c r="F80" s="2026">
        <f t="shared" si="30"/>
        <v>45223</v>
      </c>
      <c r="G80" s="2026">
        <f t="shared" si="31"/>
        <v>45226</v>
      </c>
      <c r="H80" s="2026">
        <f t="shared" si="32"/>
        <v>45228</v>
      </c>
      <c r="I80" s="2026">
        <f t="shared" si="33"/>
        <v>45231</v>
      </c>
      <c r="J80" s="2026">
        <f t="shared" si="34"/>
        <v>45232</v>
      </c>
      <c r="K80" s="2026">
        <f t="shared" si="35"/>
        <v>45236</v>
      </c>
      <c r="L80" s="36" t="s">
        <v>7493</v>
      </c>
      <c r="M80" s="2945"/>
      <c r="N80" s="2946">
        <v>45199</v>
      </c>
      <c r="O80" s="219"/>
    </row>
    <row r="81" spans="1:16" s="210" customFormat="1" ht="20.100000000000001" hidden="1" customHeight="1">
      <c r="A81" s="2052"/>
      <c r="B81" s="2405" t="s">
        <v>6835</v>
      </c>
      <c r="C81" s="2027" t="s">
        <v>5220</v>
      </c>
      <c r="D81" s="2011" t="s">
        <v>7494</v>
      </c>
      <c r="E81" s="2014">
        <v>45206</v>
      </c>
      <c r="F81" s="2017">
        <f t="shared" ref="F81:F82" si="36">E81+22</f>
        <v>45228</v>
      </c>
      <c r="G81" s="2017">
        <f t="shared" ref="G81:G82" si="37">E81+25</f>
        <v>45231</v>
      </c>
      <c r="H81" s="2017">
        <f t="shared" ref="H81:H82" si="38">E81+27</f>
        <v>45233</v>
      </c>
      <c r="I81" s="2017">
        <f t="shared" ref="I81:I82" si="39">E81+30</f>
        <v>45236</v>
      </c>
      <c r="J81" s="2017">
        <f t="shared" ref="J81:J82" si="40">E81+31</f>
        <v>45237</v>
      </c>
      <c r="K81" s="2017">
        <f t="shared" ref="K81:K82" si="41">E81+35</f>
        <v>45241</v>
      </c>
      <c r="L81" s="36" t="s">
        <v>7495</v>
      </c>
      <c r="M81" s="2945"/>
      <c r="N81" s="2946">
        <v>45206</v>
      </c>
      <c r="O81" s="219"/>
    </row>
    <row r="82" spans="1:16" s="210" customFormat="1" ht="20.100000000000001" hidden="1" customHeight="1">
      <c r="A82" s="2052"/>
      <c r="B82" s="2405" t="s">
        <v>6837</v>
      </c>
      <c r="C82" s="2027" t="s">
        <v>7440</v>
      </c>
      <c r="D82" s="2011" t="s">
        <v>7496</v>
      </c>
      <c r="E82" s="2014">
        <v>45212</v>
      </c>
      <c r="F82" s="2017">
        <f t="shared" si="36"/>
        <v>45234</v>
      </c>
      <c r="G82" s="2017">
        <f t="shared" si="37"/>
        <v>45237</v>
      </c>
      <c r="H82" s="2017">
        <f t="shared" si="38"/>
        <v>45239</v>
      </c>
      <c r="I82" s="2017">
        <f t="shared" si="39"/>
        <v>45242</v>
      </c>
      <c r="J82" s="2017">
        <f t="shared" si="40"/>
        <v>45243</v>
      </c>
      <c r="K82" s="2017">
        <f t="shared" si="41"/>
        <v>45247</v>
      </c>
      <c r="L82" s="36" t="s">
        <v>7497</v>
      </c>
      <c r="M82" s="2945"/>
      <c r="N82" s="2946">
        <v>45213</v>
      </c>
      <c r="O82" s="219"/>
    </row>
    <row r="83" spans="1:16" s="210" customFormat="1" ht="20.100000000000001" hidden="1" customHeight="1">
      <c r="A83" s="2052"/>
      <c r="B83" s="2405" t="s">
        <v>6845</v>
      </c>
      <c r="C83" s="2027" t="s">
        <v>5158</v>
      </c>
      <c r="D83" s="2011" t="s">
        <v>7498</v>
      </c>
      <c r="E83" s="2017">
        <v>45270</v>
      </c>
      <c r="F83" s="2017">
        <f t="shared" ref="F83:F84" si="42">E83+22</f>
        <v>45292</v>
      </c>
      <c r="G83" s="2017">
        <f t="shared" ref="G83:G84" si="43">E83+25</f>
        <v>45295</v>
      </c>
      <c r="H83" s="2017">
        <f t="shared" ref="H83:H84" si="44">E83+27</f>
        <v>45297</v>
      </c>
      <c r="I83" s="2017">
        <f t="shared" ref="I83:I84" si="45">E83+30</f>
        <v>45300</v>
      </c>
      <c r="J83" s="2017">
        <f t="shared" ref="J83" si="46">E83+31</f>
        <v>45301</v>
      </c>
      <c r="K83" s="2017">
        <f t="shared" ref="K83:K84" si="47">E83+35</f>
        <v>45305</v>
      </c>
      <c r="L83" s="36"/>
      <c r="M83" s="2950">
        <v>45267</v>
      </c>
      <c r="N83" s="2946">
        <f t="shared" ref="N83:N84" si="48">M83+2</f>
        <v>45269</v>
      </c>
      <c r="O83" s="219"/>
    </row>
    <row r="84" spans="1:16" s="210" customFormat="1" ht="20.100000000000001" hidden="1" customHeight="1">
      <c r="A84" s="2052"/>
      <c r="B84" s="2405" t="s">
        <v>6847</v>
      </c>
      <c r="C84" s="2027" t="s">
        <v>4442</v>
      </c>
      <c r="D84" s="2011" t="s">
        <v>7499</v>
      </c>
      <c r="E84" s="2017">
        <v>45274</v>
      </c>
      <c r="F84" s="2017">
        <f t="shared" si="42"/>
        <v>45296</v>
      </c>
      <c r="G84" s="2017">
        <f t="shared" si="43"/>
        <v>45299</v>
      </c>
      <c r="H84" s="2017">
        <f t="shared" si="44"/>
        <v>45301</v>
      </c>
      <c r="I84" s="2017">
        <f t="shared" si="45"/>
        <v>45304</v>
      </c>
      <c r="J84" s="2017">
        <f>E84+34</f>
        <v>45308</v>
      </c>
      <c r="K84" s="2017">
        <f t="shared" si="47"/>
        <v>45309</v>
      </c>
      <c r="L84" s="36"/>
      <c r="M84" s="2950">
        <v>45274</v>
      </c>
      <c r="N84" s="2946">
        <f t="shared" si="48"/>
        <v>45276</v>
      </c>
      <c r="O84" s="219"/>
    </row>
    <row r="85" spans="1:16" s="210" customFormat="1" ht="20.100000000000001" hidden="1" customHeight="1">
      <c r="A85" s="2052"/>
      <c r="B85" s="2405" t="s">
        <v>6849</v>
      </c>
      <c r="C85" s="2027" t="s">
        <v>2927</v>
      </c>
      <c r="D85" s="2011" t="s">
        <v>7500</v>
      </c>
      <c r="E85" s="2014">
        <v>45285</v>
      </c>
      <c r="F85" s="2017">
        <f>E85+22</f>
        <v>45307</v>
      </c>
      <c r="G85" s="2017">
        <f>E85+25</f>
        <v>45310</v>
      </c>
      <c r="H85" s="2017">
        <f>E85+27</f>
        <v>45312</v>
      </c>
      <c r="I85" s="2017">
        <f>E85+30</f>
        <v>45315</v>
      </c>
      <c r="J85" s="2017">
        <f>E85+31</f>
        <v>45316</v>
      </c>
      <c r="K85" s="2017">
        <f>E85+35</f>
        <v>45320</v>
      </c>
      <c r="L85" s="36"/>
      <c r="M85" s="2950">
        <v>45281</v>
      </c>
      <c r="N85" s="2946">
        <f>M85+2</f>
        <v>45283</v>
      </c>
      <c r="O85" s="219"/>
    </row>
    <row r="86" spans="1:16" s="210" customFormat="1" ht="20.100000000000001" hidden="1" customHeight="1">
      <c r="A86" s="2052"/>
      <c r="B86" s="2929" t="s">
        <v>4014</v>
      </c>
      <c r="C86" s="2934" t="s">
        <v>4472</v>
      </c>
      <c r="D86" s="2935" t="s">
        <v>7501</v>
      </c>
      <c r="E86" s="3252">
        <v>45360</v>
      </c>
      <c r="F86" s="2936">
        <f t="shared" ref="F86:F111" si="49">E86+25</f>
        <v>45385</v>
      </c>
      <c r="G86" s="2936">
        <f t="shared" ref="G86:G111" si="50">E86+27</f>
        <v>45387</v>
      </c>
      <c r="H86" s="2936">
        <f t="shared" ref="H86:H111" si="51">E86+29</f>
        <v>45389</v>
      </c>
      <c r="I86" s="2936">
        <f t="shared" ref="I86:I111" si="52">E86+32</f>
        <v>45392</v>
      </c>
      <c r="J86" s="2936">
        <f t="shared" ref="J86:J111" si="53">E86+33</f>
        <v>45393</v>
      </c>
      <c r="K86" s="2936">
        <f t="shared" ref="K86:K111" si="54">E86+37</f>
        <v>45397</v>
      </c>
      <c r="L86" s="36"/>
      <c r="M86" s="2950">
        <v>45358</v>
      </c>
      <c r="N86" s="2946">
        <f>M86+2</f>
        <v>45360</v>
      </c>
      <c r="O86" s="219"/>
    </row>
    <row r="87" spans="1:16" s="210" customFormat="1" ht="20.100000000000001" hidden="1" customHeight="1">
      <c r="A87" s="2052"/>
      <c r="B87" s="2929" t="s">
        <v>4016</v>
      </c>
      <c r="C87" s="3245" t="s">
        <v>4183</v>
      </c>
      <c r="D87" s="2935" t="s">
        <v>7502</v>
      </c>
      <c r="E87" s="3252">
        <v>45368</v>
      </c>
      <c r="F87" s="2936">
        <f t="shared" si="49"/>
        <v>45393</v>
      </c>
      <c r="G87" s="2936">
        <f t="shared" si="50"/>
        <v>45395</v>
      </c>
      <c r="H87" s="2936">
        <f t="shared" si="51"/>
        <v>45397</v>
      </c>
      <c r="I87" s="2936">
        <f t="shared" si="52"/>
        <v>45400</v>
      </c>
      <c r="J87" s="2936">
        <f t="shared" si="53"/>
        <v>45401</v>
      </c>
      <c r="K87" s="2936">
        <f t="shared" si="54"/>
        <v>45405</v>
      </c>
      <c r="L87" s="36"/>
      <c r="M87" s="2950">
        <v>45365</v>
      </c>
      <c r="N87" s="2946">
        <f>M87+2</f>
        <v>45367</v>
      </c>
      <c r="O87" s="219"/>
    </row>
    <row r="88" spans="1:16" s="210" customFormat="1" ht="20.100000000000001" hidden="1" customHeight="1">
      <c r="A88" s="2052"/>
      <c r="B88" s="2929" t="s">
        <v>4018</v>
      </c>
      <c r="C88" s="2934" t="s">
        <v>5158</v>
      </c>
      <c r="D88" s="2935" t="s">
        <v>7503</v>
      </c>
      <c r="E88" s="3252">
        <v>45375</v>
      </c>
      <c r="F88" s="2936">
        <f t="shared" si="49"/>
        <v>45400</v>
      </c>
      <c r="G88" s="2936">
        <f t="shared" si="50"/>
        <v>45402</v>
      </c>
      <c r="H88" s="2936">
        <f t="shared" si="51"/>
        <v>45404</v>
      </c>
      <c r="I88" s="2936">
        <f t="shared" si="52"/>
        <v>45407</v>
      </c>
      <c r="J88" s="2936">
        <f t="shared" si="53"/>
        <v>45408</v>
      </c>
      <c r="K88" s="2936">
        <f t="shared" si="54"/>
        <v>45412</v>
      </c>
      <c r="L88" s="36"/>
      <c r="M88" s="2950">
        <v>45372</v>
      </c>
      <c r="N88" s="2946">
        <f>M88+2</f>
        <v>45374</v>
      </c>
      <c r="O88" s="219"/>
    </row>
    <row r="89" spans="1:16" s="210" customFormat="1" ht="20.100000000000001" hidden="1" customHeight="1" thickTop="1">
      <c r="A89" s="2052"/>
      <c r="B89" s="2929" t="s">
        <v>4019</v>
      </c>
      <c r="C89" s="3299" t="s">
        <v>4442</v>
      </c>
      <c r="D89" s="2940" t="s">
        <v>7504</v>
      </c>
      <c r="E89" s="2941">
        <v>45381</v>
      </c>
      <c r="F89" s="2936">
        <f t="shared" si="49"/>
        <v>45406</v>
      </c>
      <c r="G89" s="2936">
        <f t="shared" si="50"/>
        <v>45408</v>
      </c>
      <c r="H89" s="2936">
        <f t="shared" si="51"/>
        <v>45410</v>
      </c>
      <c r="I89" s="2936">
        <f t="shared" si="52"/>
        <v>45413</v>
      </c>
      <c r="J89" s="2936">
        <f t="shared" si="53"/>
        <v>45414</v>
      </c>
      <c r="K89" s="2936">
        <f t="shared" si="54"/>
        <v>45418</v>
      </c>
      <c r="L89" s="36"/>
      <c r="M89" s="2950">
        <v>45379</v>
      </c>
      <c r="N89" s="2946">
        <f>M89+2</f>
        <v>45381</v>
      </c>
      <c r="O89" s="219"/>
    </row>
    <row r="90" spans="1:16" s="210" customFormat="1" ht="20.100000000000001" hidden="1" customHeight="1" thickTop="1">
      <c r="A90" s="2052"/>
      <c r="B90" s="2929" t="s">
        <v>4020</v>
      </c>
      <c r="C90" s="2942" t="s">
        <v>4622</v>
      </c>
      <c r="D90" s="2943" t="s">
        <v>7505</v>
      </c>
      <c r="E90" s="2944">
        <v>45398</v>
      </c>
      <c r="F90" s="2944">
        <f t="shared" si="49"/>
        <v>45423</v>
      </c>
      <c r="G90" s="2944">
        <f t="shared" si="50"/>
        <v>45425</v>
      </c>
      <c r="H90" s="2944">
        <f t="shared" si="51"/>
        <v>45427</v>
      </c>
      <c r="I90" s="2944">
        <f t="shared" si="52"/>
        <v>45430</v>
      </c>
      <c r="J90" s="2944">
        <f t="shared" si="53"/>
        <v>45431</v>
      </c>
      <c r="K90" s="2944">
        <f t="shared" si="54"/>
        <v>45435</v>
      </c>
      <c r="L90" s="36"/>
      <c r="M90" s="2950">
        <v>45386</v>
      </c>
      <c r="N90" s="2946">
        <f t="shared" ref="N90:N92" si="55">M90+2</f>
        <v>45388</v>
      </c>
      <c r="O90" s="219"/>
    </row>
    <row r="91" spans="1:16" s="210" customFormat="1" ht="20.100000000000001" hidden="1" customHeight="1">
      <c r="A91" s="2052"/>
      <c r="B91" s="2929" t="s">
        <v>4021</v>
      </c>
      <c r="C91" s="2942" t="s">
        <v>7506</v>
      </c>
      <c r="D91" s="2943" t="s">
        <v>7507</v>
      </c>
      <c r="E91" s="2944">
        <v>45403</v>
      </c>
      <c r="F91" s="2944">
        <f t="shared" si="49"/>
        <v>45428</v>
      </c>
      <c r="G91" s="2944">
        <f t="shared" si="50"/>
        <v>45430</v>
      </c>
      <c r="H91" s="2944">
        <f t="shared" si="51"/>
        <v>45432</v>
      </c>
      <c r="I91" s="2944">
        <f t="shared" si="52"/>
        <v>45435</v>
      </c>
      <c r="J91" s="2944">
        <f t="shared" si="53"/>
        <v>45436</v>
      </c>
      <c r="K91" s="2944">
        <f t="shared" si="54"/>
        <v>45440</v>
      </c>
      <c r="L91" s="36"/>
      <c r="M91" s="2950">
        <v>45393</v>
      </c>
      <c r="N91" s="2946">
        <f t="shared" si="55"/>
        <v>45395</v>
      </c>
      <c r="O91" s="219"/>
    </row>
    <row r="92" spans="1:16" s="210" customFormat="1" ht="20.100000000000001" hidden="1" customHeight="1" thickTop="1">
      <c r="A92" s="2052"/>
      <c r="B92" s="2929" t="s">
        <v>7508</v>
      </c>
      <c r="C92" s="2942" t="s">
        <v>5907</v>
      </c>
      <c r="D92" s="2943" t="s">
        <v>7509</v>
      </c>
      <c r="E92" s="2944">
        <v>45410</v>
      </c>
      <c r="F92" s="2944">
        <f t="shared" si="49"/>
        <v>45435</v>
      </c>
      <c r="G92" s="2944">
        <f t="shared" si="50"/>
        <v>45437</v>
      </c>
      <c r="H92" s="2944">
        <f t="shared" si="51"/>
        <v>45439</v>
      </c>
      <c r="I92" s="2944">
        <f t="shared" si="52"/>
        <v>45442</v>
      </c>
      <c r="J92" s="2944">
        <f t="shared" si="53"/>
        <v>45443</v>
      </c>
      <c r="K92" s="2944">
        <f t="shared" si="54"/>
        <v>45447</v>
      </c>
      <c r="L92" s="36"/>
      <c r="M92" s="2950">
        <v>45400</v>
      </c>
      <c r="N92" s="2946">
        <f t="shared" si="55"/>
        <v>45402</v>
      </c>
      <c r="O92" s="219"/>
    </row>
    <row r="93" spans="1:16" s="210" customFormat="1" ht="20.100000000000001" hidden="1" customHeight="1" thickTop="1">
      <c r="A93" s="2052"/>
      <c r="B93" s="2929" t="s">
        <v>7510</v>
      </c>
      <c r="C93" s="2942" t="s">
        <v>5220</v>
      </c>
      <c r="D93" s="2943" t="s">
        <v>7511</v>
      </c>
      <c r="E93" s="2944">
        <v>45414</v>
      </c>
      <c r="F93" s="2944">
        <f t="shared" si="49"/>
        <v>45439</v>
      </c>
      <c r="G93" s="2944">
        <f t="shared" si="50"/>
        <v>45441</v>
      </c>
      <c r="H93" s="2944">
        <f t="shared" si="51"/>
        <v>45443</v>
      </c>
      <c r="I93" s="2944">
        <f t="shared" si="52"/>
        <v>45446</v>
      </c>
      <c r="J93" s="2944">
        <f t="shared" si="53"/>
        <v>45447</v>
      </c>
      <c r="K93" s="2944">
        <f t="shared" si="54"/>
        <v>45451</v>
      </c>
      <c r="L93" s="36"/>
      <c r="M93" s="2950">
        <v>45407</v>
      </c>
      <c r="N93" s="2946">
        <f>M93+2</f>
        <v>45409</v>
      </c>
      <c r="O93" s="219"/>
    </row>
    <row r="94" spans="1:16" s="210" customFormat="1" ht="20.100000000000001" hidden="1" customHeight="1" thickTop="1">
      <c r="A94" s="2052"/>
      <c r="B94" s="2929" t="s">
        <v>7512</v>
      </c>
      <c r="C94" s="3464" t="s">
        <v>4188</v>
      </c>
      <c r="D94" s="3465" t="s">
        <v>7513</v>
      </c>
      <c r="E94" s="3466">
        <v>45433</v>
      </c>
      <c r="F94" s="3466">
        <f>E94+25</f>
        <v>45458</v>
      </c>
      <c r="G94" s="3466">
        <f t="shared" si="50"/>
        <v>45460</v>
      </c>
      <c r="H94" s="3466">
        <f t="shared" si="51"/>
        <v>45462</v>
      </c>
      <c r="I94" s="3466">
        <f t="shared" si="52"/>
        <v>45465</v>
      </c>
      <c r="J94" s="3466">
        <f t="shared" si="53"/>
        <v>45466</v>
      </c>
      <c r="K94" s="3466">
        <f t="shared" si="54"/>
        <v>45470</v>
      </c>
      <c r="L94" s="36"/>
      <c r="M94" s="3512">
        <v>45414</v>
      </c>
      <c r="N94" s="3513">
        <f t="shared" ref="N94:N111" si="56">M94+2</f>
        <v>45416</v>
      </c>
      <c r="O94" s="2496">
        <f t="shared" ref="O94:O111" si="57">N94-7</f>
        <v>45409</v>
      </c>
      <c r="P94" s="2496">
        <f t="shared" ref="P94:P111" si="58">O94</f>
        <v>45409</v>
      </c>
    </row>
    <row r="95" spans="1:16" s="210" customFormat="1" ht="20.100000000000001" hidden="1" customHeight="1">
      <c r="A95" s="2052"/>
      <c r="B95" s="2929" t="s">
        <v>7514</v>
      </c>
      <c r="C95" s="3464" t="s">
        <v>4446</v>
      </c>
      <c r="D95" s="3465" t="s">
        <v>7515</v>
      </c>
      <c r="E95" s="3466">
        <v>45436</v>
      </c>
      <c r="F95" s="3466">
        <f>E95+25</f>
        <v>45461</v>
      </c>
      <c r="G95" s="3466">
        <f t="shared" si="50"/>
        <v>45463</v>
      </c>
      <c r="H95" s="3466">
        <f t="shared" si="51"/>
        <v>45465</v>
      </c>
      <c r="I95" s="3466">
        <f t="shared" si="52"/>
        <v>45468</v>
      </c>
      <c r="J95" s="3466">
        <f t="shared" si="53"/>
        <v>45469</v>
      </c>
      <c r="K95" s="3466">
        <f t="shared" si="54"/>
        <v>45473</v>
      </c>
      <c r="L95" s="36"/>
      <c r="M95" s="3512">
        <v>45421</v>
      </c>
      <c r="N95" s="3513">
        <f t="shared" si="56"/>
        <v>45423</v>
      </c>
      <c r="O95" s="2496">
        <f t="shared" si="57"/>
        <v>45416</v>
      </c>
      <c r="P95" s="2496">
        <f t="shared" si="58"/>
        <v>45416</v>
      </c>
    </row>
    <row r="96" spans="1:16" s="210" customFormat="1" ht="20.100000000000001" hidden="1" customHeight="1">
      <c r="A96" s="2052"/>
      <c r="B96" s="2929" t="s">
        <v>7516</v>
      </c>
      <c r="C96" s="3464" t="s">
        <v>4178</v>
      </c>
      <c r="D96" s="3465" t="s">
        <v>7517</v>
      </c>
      <c r="E96" s="3466">
        <v>45439</v>
      </c>
      <c r="F96" s="3466">
        <f t="shared" si="49"/>
        <v>45464</v>
      </c>
      <c r="G96" s="3466">
        <f t="shared" si="50"/>
        <v>45466</v>
      </c>
      <c r="H96" s="3466">
        <f t="shared" si="51"/>
        <v>45468</v>
      </c>
      <c r="I96" s="3466">
        <f t="shared" si="52"/>
        <v>45471</v>
      </c>
      <c r="J96" s="3466">
        <f t="shared" si="53"/>
        <v>45472</v>
      </c>
      <c r="K96" s="3466">
        <f t="shared" si="54"/>
        <v>45476</v>
      </c>
      <c r="L96" s="36"/>
      <c r="M96" s="3512">
        <v>45428</v>
      </c>
      <c r="N96" s="3513">
        <f>M96+2</f>
        <v>45430</v>
      </c>
      <c r="O96" s="2496">
        <f t="shared" si="57"/>
        <v>45423</v>
      </c>
      <c r="P96" s="2496">
        <f t="shared" si="58"/>
        <v>45423</v>
      </c>
    </row>
    <row r="97" spans="1:16" s="210" customFormat="1" ht="20.100000000000001" hidden="1" customHeight="1">
      <c r="A97" s="2052"/>
      <c r="B97" s="2929" t="s">
        <v>7518</v>
      </c>
      <c r="C97" s="3464" t="s">
        <v>5179</v>
      </c>
      <c r="D97" s="3465" t="s">
        <v>7519</v>
      </c>
      <c r="E97" s="3466">
        <v>45446</v>
      </c>
      <c r="F97" s="3466">
        <f>E97+25</f>
        <v>45471</v>
      </c>
      <c r="G97" s="3466">
        <f t="shared" si="50"/>
        <v>45473</v>
      </c>
      <c r="H97" s="3466">
        <f t="shared" si="51"/>
        <v>45475</v>
      </c>
      <c r="I97" s="3466">
        <f>E97+32</f>
        <v>45478</v>
      </c>
      <c r="J97" s="3466">
        <f t="shared" si="53"/>
        <v>45479</v>
      </c>
      <c r="K97" s="3466">
        <f t="shared" si="54"/>
        <v>45483</v>
      </c>
      <c r="L97" s="36"/>
      <c r="M97" s="3512">
        <v>45435</v>
      </c>
      <c r="N97" s="3513">
        <f t="shared" si="56"/>
        <v>45437</v>
      </c>
      <c r="O97" s="2496">
        <f t="shared" si="57"/>
        <v>45430</v>
      </c>
      <c r="P97" s="2496">
        <f t="shared" si="58"/>
        <v>45430</v>
      </c>
    </row>
    <row r="98" spans="1:16" s="210" customFormat="1" ht="20.100000000000001" customHeight="1" thickTop="1">
      <c r="A98" s="2052"/>
      <c r="B98" s="2929" t="s">
        <v>7520</v>
      </c>
      <c r="C98" s="3467" t="s">
        <v>3889</v>
      </c>
      <c r="D98" s="3468" t="s">
        <v>7521</v>
      </c>
      <c r="E98" s="3469">
        <v>45455</v>
      </c>
      <c r="F98" s="3469">
        <f t="shared" si="49"/>
        <v>45480</v>
      </c>
      <c r="G98" s="3466">
        <f t="shared" si="50"/>
        <v>45482</v>
      </c>
      <c r="H98" s="3466">
        <f t="shared" si="51"/>
        <v>45484</v>
      </c>
      <c r="I98" s="3466">
        <f t="shared" si="52"/>
        <v>45487</v>
      </c>
      <c r="J98" s="3466">
        <f t="shared" si="53"/>
        <v>45488</v>
      </c>
      <c r="K98" s="3466">
        <f t="shared" si="54"/>
        <v>45492</v>
      </c>
      <c r="L98" s="36"/>
      <c r="M98" s="3512">
        <v>45442</v>
      </c>
      <c r="N98" s="3513">
        <f>M98+2</f>
        <v>45444</v>
      </c>
      <c r="O98" s="2496">
        <f t="shared" si="57"/>
        <v>45437</v>
      </c>
      <c r="P98" s="2496">
        <f t="shared" si="58"/>
        <v>45437</v>
      </c>
    </row>
    <row r="99" spans="1:16" s="210" customFormat="1" ht="20.100000000000001" customHeight="1">
      <c r="A99" s="2052"/>
      <c r="B99" s="2929" t="s">
        <v>7522</v>
      </c>
      <c r="C99" s="2942" t="s">
        <v>4472</v>
      </c>
      <c r="D99" s="2943" t="s">
        <v>7523</v>
      </c>
      <c r="E99" s="2944">
        <v>45461</v>
      </c>
      <c r="F99" s="2944">
        <f t="shared" si="49"/>
        <v>45486</v>
      </c>
      <c r="G99" s="3298">
        <f t="shared" si="50"/>
        <v>45488</v>
      </c>
      <c r="H99" s="2944">
        <f t="shared" si="51"/>
        <v>45490</v>
      </c>
      <c r="I99" s="2944">
        <f t="shared" si="52"/>
        <v>45493</v>
      </c>
      <c r="J99" s="2944">
        <f t="shared" si="53"/>
        <v>45494</v>
      </c>
      <c r="K99" s="2944">
        <f t="shared" si="54"/>
        <v>45498</v>
      </c>
      <c r="L99" s="36"/>
      <c r="M99" s="3512">
        <v>45449</v>
      </c>
      <c r="N99" s="3513">
        <f t="shared" si="56"/>
        <v>45451</v>
      </c>
      <c r="O99" s="2496">
        <f t="shared" si="57"/>
        <v>45444</v>
      </c>
      <c r="P99" s="2496">
        <f t="shared" si="58"/>
        <v>45444</v>
      </c>
    </row>
    <row r="100" spans="1:16" s="210" customFormat="1" ht="20.100000000000001" customHeight="1">
      <c r="A100" s="2052"/>
      <c r="B100" s="2929" t="s">
        <v>7524</v>
      </c>
      <c r="C100" s="2942" t="s">
        <v>4183</v>
      </c>
      <c r="D100" s="2943" t="s">
        <v>7525</v>
      </c>
      <c r="E100" s="2944">
        <v>45471</v>
      </c>
      <c r="F100" s="2944">
        <f t="shared" si="49"/>
        <v>45496</v>
      </c>
      <c r="G100" s="3298">
        <f t="shared" si="50"/>
        <v>45498</v>
      </c>
      <c r="H100" s="2944">
        <f t="shared" si="51"/>
        <v>45500</v>
      </c>
      <c r="I100" s="2944">
        <f t="shared" si="52"/>
        <v>45503</v>
      </c>
      <c r="J100" s="2944">
        <f t="shared" si="53"/>
        <v>45504</v>
      </c>
      <c r="K100" s="2944">
        <f t="shared" si="54"/>
        <v>45508</v>
      </c>
      <c r="L100" s="36"/>
      <c r="M100" s="3512">
        <v>45456</v>
      </c>
      <c r="N100" s="3513">
        <f t="shared" si="56"/>
        <v>45458</v>
      </c>
      <c r="O100" s="2496">
        <f t="shared" si="57"/>
        <v>45451</v>
      </c>
      <c r="P100" s="2496">
        <f t="shared" si="58"/>
        <v>45451</v>
      </c>
    </row>
    <row r="101" spans="1:16" s="210" customFormat="1" ht="20.100000000000001" customHeight="1">
      <c r="A101" s="2052"/>
      <c r="B101" s="2929" t="s">
        <v>7526</v>
      </c>
      <c r="C101" s="2942" t="s">
        <v>5158</v>
      </c>
      <c r="D101" s="2943" t="s">
        <v>7527</v>
      </c>
      <c r="E101" s="2944">
        <v>45474</v>
      </c>
      <c r="F101" s="2944">
        <f t="shared" si="49"/>
        <v>45499</v>
      </c>
      <c r="G101" s="3298">
        <f t="shared" si="50"/>
        <v>45501</v>
      </c>
      <c r="H101" s="2944">
        <f t="shared" si="51"/>
        <v>45503</v>
      </c>
      <c r="I101" s="2944">
        <f t="shared" si="52"/>
        <v>45506</v>
      </c>
      <c r="J101" s="2944">
        <f t="shared" si="53"/>
        <v>45507</v>
      </c>
      <c r="K101" s="2944">
        <f t="shared" si="54"/>
        <v>45511</v>
      </c>
      <c r="L101" s="36"/>
      <c r="M101" s="3512">
        <v>45463</v>
      </c>
      <c r="N101" s="3513">
        <f t="shared" si="56"/>
        <v>45465</v>
      </c>
      <c r="O101" s="2496">
        <f t="shared" si="57"/>
        <v>45458</v>
      </c>
      <c r="P101" s="2496">
        <f t="shared" si="58"/>
        <v>45458</v>
      </c>
    </row>
    <row r="102" spans="1:16" s="210" customFormat="1" ht="20.100000000000001" customHeight="1">
      <c r="A102" s="2052"/>
      <c r="B102" s="2929" t="s">
        <v>7528</v>
      </c>
      <c r="C102" s="2942" t="s">
        <v>7529</v>
      </c>
      <c r="D102" s="2943" t="s">
        <v>7530</v>
      </c>
      <c r="E102" s="2944">
        <v>45478</v>
      </c>
      <c r="F102" s="2944">
        <f t="shared" ref="F102:F110" si="59">E102+25</f>
        <v>45503</v>
      </c>
      <c r="G102" s="3298">
        <f t="shared" ref="G102:G110" si="60">E102+27</f>
        <v>45505</v>
      </c>
      <c r="H102" s="2944">
        <f t="shared" ref="H102:H110" si="61">E102+29</f>
        <v>45507</v>
      </c>
      <c r="I102" s="2944">
        <f t="shared" ref="I102:I110" si="62">E102+32</f>
        <v>45510</v>
      </c>
      <c r="J102" s="2944">
        <f t="shared" ref="J102:J110" si="63">E102+33</f>
        <v>45511</v>
      </c>
      <c r="K102" s="2944">
        <f t="shared" ref="K102:K110" si="64">E102+37</f>
        <v>45515</v>
      </c>
      <c r="L102" s="36"/>
      <c r="M102" s="3512">
        <v>45470</v>
      </c>
      <c r="N102" s="3513">
        <f t="shared" ref="N102:N110" si="65">M102+2</f>
        <v>45472</v>
      </c>
      <c r="O102" s="2496">
        <f t="shared" si="57"/>
        <v>45465</v>
      </c>
      <c r="P102" s="2496">
        <f t="shared" si="58"/>
        <v>45465</v>
      </c>
    </row>
    <row r="103" spans="1:16" s="210" customFormat="1" ht="20.100000000000001" customHeight="1">
      <c r="A103" s="3474" t="s">
        <v>7531</v>
      </c>
      <c r="B103" s="2929" t="s">
        <v>4036</v>
      </c>
      <c r="C103" s="3563" t="s">
        <v>6935</v>
      </c>
      <c r="D103" s="3564" t="s">
        <v>7532</v>
      </c>
      <c r="E103" s="3567">
        <v>45477</v>
      </c>
      <c r="F103" s="3565">
        <f t="shared" si="59"/>
        <v>45502</v>
      </c>
      <c r="G103" s="3566">
        <f t="shared" si="60"/>
        <v>45504</v>
      </c>
      <c r="H103" s="3565">
        <f t="shared" si="61"/>
        <v>45506</v>
      </c>
      <c r="I103" s="3565">
        <f t="shared" si="62"/>
        <v>45509</v>
      </c>
      <c r="J103" s="3565">
        <f t="shared" si="63"/>
        <v>45510</v>
      </c>
      <c r="K103" s="3565">
        <f t="shared" si="64"/>
        <v>45514</v>
      </c>
      <c r="L103" s="36"/>
      <c r="M103" s="3512">
        <v>45477</v>
      </c>
      <c r="N103" s="3513">
        <f t="shared" si="65"/>
        <v>45479</v>
      </c>
      <c r="O103" s="2496">
        <f t="shared" si="57"/>
        <v>45472</v>
      </c>
      <c r="P103" s="2496">
        <f t="shared" si="58"/>
        <v>45472</v>
      </c>
    </row>
    <row r="104" spans="1:16" s="210" customFormat="1" ht="20.100000000000001" customHeight="1">
      <c r="A104" s="3474" t="s">
        <v>7533</v>
      </c>
      <c r="B104" s="2929" t="s">
        <v>4037</v>
      </c>
      <c r="C104" s="3464" t="s">
        <v>7534</v>
      </c>
      <c r="D104" s="3465" t="s">
        <v>7535</v>
      </c>
      <c r="E104" s="3466">
        <v>45487</v>
      </c>
      <c r="F104" s="3466">
        <f t="shared" si="59"/>
        <v>45512</v>
      </c>
      <c r="G104" s="3470">
        <f t="shared" si="60"/>
        <v>45514</v>
      </c>
      <c r="H104" s="3466">
        <f t="shared" si="61"/>
        <v>45516</v>
      </c>
      <c r="I104" s="3466">
        <f t="shared" si="62"/>
        <v>45519</v>
      </c>
      <c r="J104" s="3466">
        <f t="shared" si="63"/>
        <v>45520</v>
      </c>
      <c r="K104" s="3466">
        <f t="shared" si="64"/>
        <v>45524</v>
      </c>
      <c r="L104" s="36"/>
      <c r="M104" s="3512">
        <v>45484</v>
      </c>
      <c r="N104" s="3513">
        <f t="shared" si="65"/>
        <v>45486</v>
      </c>
      <c r="O104" s="2496">
        <f t="shared" si="57"/>
        <v>45479</v>
      </c>
      <c r="P104" s="2496">
        <f t="shared" si="58"/>
        <v>45479</v>
      </c>
    </row>
    <row r="105" spans="1:16" s="210" customFormat="1" ht="20.100000000000001" customHeight="1">
      <c r="A105" s="3474"/>
      <c r="B105" s="2929" t="s">
        <v>4040</v>
      </c>
      <c r="C105" s="3464" t="s">
        <v>7506</v>
      </c>
      <c r="D105" s="3465" t="s">
        <v>7536</v>
      </c>
      <c r="E105" s="3466">
        <v>45491</v>
      </c>
      <c r="F105" s="3466">
        <f t="shared" si="59"/>
        <v>45516</v>
      </c>
      <c r="G105" s="3470">
        <f t="shared" si="60"/>
        <v>45518</v>
      </c>
      <c r="H105" s="3466">
        <f t="shared" si="61"/>
        <v>45520</v>
      </c>
      <c r="I105" s="3466">
        <f t="shared" si="62"/>
        <v>45523</v>
      </c>
      <c r="J105" s="3466">
        <f t="shared" si="63"/>
        <v>45524</v>
      </c>
      <c r="K105" s="3466">
        <f t="shared" si="64"/>
        <v>45528</v>
      </c>
      <c r="L105" s="36"/>
      <c r="M105" s="3512">
        <v>45491</v>
      </c>
      <c r="N105" s="3513">
        <f t="shared" si="65"/>
        <v>45493</v>
      </c>
      <c r="O105" s="2496">
        <f t="shared" si="57"/>
        <v>45486</v>
      </c>
      <c r="P105" s="2496">
        <f t="shared" si="58"/>
        <v>45486</v>
      </c>
    </row>
    <row r="106" spans="1:16" s="210" customFormat="1" ht="20.100000000000001" customHeight="1">
      <c r="A106" s="3474"/>
      <c r="B106" s="2929" t="s">
        <v>4041</v>
      </c>
      <c r="C106" s="3464" t="s">
        <v>5220</v>
      </c>
      <c r="D106" s="3465" t="s">
        <v>7537</v>
      </c>
      <c r="E106" s="3466">
        <v>45498</v>
      </c>
      <c r="F106" s="3466">
        <f t="shared" si="59"/>
        <v>45523</v>
      </c>
      <c r="G106" s="3470">
        <f t="shared" si="60"/>
        <v>45525</v>
      </c>
      <c r="H106" s="3466">
        <f t="shared" si="61"/>
        <v>45527</v>
      </c>
      <c r="I106" s="3466">
        <f t="shared" si="62"/>
        <v>45530</v>
      </c>
      <c r="J106" s="3466">
        <f t="shared" si="63"/>
        <v>45531</v>
      </c>
      <c r="K106" s="3466">
        <f t="shared" si="64"/>
        <v>45535</v>
      </c>
      <c r="L106" s="36"/>
      <c r="M106" s="3512">
        <v>45498</v>
      </c>
      <c r="N106" s="3513">
        <f t="shared" si="65"/>
        <v>45500</v>
      </c>
      <c r="O106" s="2496">
        <f>N106-7</f>
        <v>45493</v>
      </c>
      <c r="P106" s="2496">
        <f>O106</f>
        <v>45493</v>
      </c>
    </row>
    <row r="107" spans="1:16" s="210" customFormat="1" ht="20.100000000000001" customHeight="1">
      <c r="A107" s="3474"/>
      <c r="B107" s="2929" t="s">
        <v>4042</v>
      </c>
      <c r="C107" s="2942" t="s">
        <v>5907</v>
      </c>
      <c r="D107" s="2943" t="s">
        <v>7538</v>
      </c>
      <c r="E107" s="2944">
        <v>45505</v>
      </c>
      <c r="F107" s="2944">
        <f t="shared" si="59"/>
        <v>45530</v>
      </c>
      <c r="G107" s="3298">
        <f t="shared" si="60"/>
        <v>45532</v>
      </c>
      <c r="H107" s="2944">
        <f t="shared" si="61"/>
        <v>45534</v>
      </c>
      <c r="I107" s="2944">
        <f t="shared" si="62"/>
        <v>45537</v>
      </c>
      <c r="J107" s="2944">
        <f t="shared" si="63"/>
        <v>45538</v>
      </c>
      <c r="K107" s="2944">
        <f t="shared" si="64"/>
        <v>45542</v>
      </c>
      <c r="L107" s="36"/>
      <c r="M107" s="3512">
        <v>45505</v>
      </c>
      <c r="N107" s="3513">
        <f t="shared" si="65"/>
        <v>45507</v>
      </c>
      <c r="O107" s="2496">
        <f>N107-7</f>
        <v>45500</v>
      </c>
      <c r="P107" s="2496">
        <f>O107</f>
        <v>45500</v>
      </c>
    </row>
    <row r="108" spans="1:16" s="210" customFormat="1" ht="20.100000000000001" customHeight="1">
      <c r="A108" s="3474"/>
      <c r="B108" s="2929" t="s">
        <v>4043</v>
      </c>
      <c r="C108" s="2942" t="s">
        <v>4188</v>
      </c>
      <c r="D108" s="2943" t="s">
        <v>7539</v>
      </c>
      <c r="E108" s="2944">
        <v>45512</v>
      </c>
      <c r="F108" s="2944">
        <f t="shared" si="59"/>
        <v>45537</v>
      </c>
      <c r="G108" s="3298">
        <f t="shared" si="60"/>
        <v>45539</v>
      </c>
      <c r="H108" s="2944">
        <f t="shared" si="61"/>
        <v>45541</v>
      </c>
      <c r="I108" s="2944">
        <f t="shared" si="62"/>
        <v>45544</v>
      </c>
      <c r="J108" s="2944">
        <f t="shared" si="63"/>
        <v>45545</v>
      </c>
      <c r="K108" s="2944">
        <f t="shared" si="64"/>
        <v>45549</v>
      </c>
      <c r="L108" s="36"/>
      <c r="M108" s="3512">
        <v>45512</v>
      </c>
      <c r="N108" s="3513">
        <f t="shared" si="65"/>
        <v>45514</v>
      </c>
      <c r="O108" s="2496">
        <f>N108-7</f>
        <v>45507</v>
      </c>
      <c r="P108" s="2496">
        <f>O108</f>
        <v>45507</v>
      </c>
    </row>
    <row r="109" spans="1:16" s="210" customFormat="1" ht="20.100000000000001" customHeight="1">
      <c r="A109" s="3474"/>
      <c r="B109" s="2929" t="s">
        <v>4045</v>
      </c>
      <c r="C109" s="2942" t="s">
        <v>4446</v>
      </c>
      <c r="D109" s="2943" t="s">
        <v>7540</v>
      </c>
      <c r="E109" s="2944">
        <v>45519</v>
      </c>
      <c r="F109" s="2944">
        <f t="shared" si="59"/>
        <v>45544</v>
      </c>
      <c r="G109" s="3298">
        <f t="shared" si="60"/>
        <v>45546</v>
      </c>
      <c r="H109" s="2944">
        <f t="shared" si="61"/>
        <v>45548</v>
      </c>
      <c r="I109" s="2944">
        <f t="shared" si="62"/>
        <v>45551</v>
      </c>
      <c r="J109" s="2944">
        <f t="shared" si="63"/>
        <v>45552</v>
      </c>
      <c r="K109" s="2944">
        <f t="shared" si="64"/>
        <v>45556</v>
      </c>
      <c r="L109" s="36"/>
      <c r="M109" s="3512">
        <v>45519</v>
      </c>
      <c r="N109" s="3513">
        <f t="shared" si="65"/>
        <v>45521</v>
      </c>
      <c r="O109" s="2496">
        <f>N109-7</f>
        <v>45514</v>
      </c>
      <c r="P109" s="2496">
        <f>O109</f>
        <v>45514</v>
      </c>
    </row>
    <row r="110" spans="1:16" s="210" customFormat="1" ht="20.100000000000001" customHeight="1">
      <c r="A110" s="3474"/>
      <c r="B110" s="2929" t="s">
        <v>4047</v>
      </c>
      <c r="C110" s="2942" t="s">
        <v>4178</v>
      </c>
      <c r="D110" s="2943" t="s">
        <v>7541</v>
      </c>
      <c r="E110" s="2944">
        <v>45526</v>
      </c>
      <c r="F110" s="2944">
        <f t="shared" si="59"/>
        <v>45551</v>
      </c>
      <c r="G110" s="3298">
        <f t="shared" si="60"/>
        <v>45553</v>
      </c>
      <c r="H110" s="2944">
        <f t="shared" si="61"/>
        <v>45555</v>
      </c>
      <c r="I110" s="2944">
        <f t="shared" si="62"/>
        <v>45558</v>
      </c>
      <c r="J110" s="2944">
        <f t="shared" si="63"/>
        <v>45559</v>
      </c>
      <c r="K110" s="2944">
        <f t="shared" si="64"/>
        <v>45563</v>
      </c>
      <c r="L110" s="36"/>
      <c r="M110" s="3512">
        <v>45526</v>
      </c>
      <c r="N110" s="3513">
        <f t="shared" si="65"/>
        <v>45528</v>
      </c>
      <c r="O110" s="2496">
        <f>N110-7</f>
        <v>45521</v>
      </c>
      <c r="P110" s="2496">
        <f>O110</f>
        <v>45521</v>
      </c>
    </row>
    <row r="111" spans="1:16" s="210" customFormat="1" ht="20.100000000000001" customHeight="1">
      <c r="A111" s="3474"/>
      <c r="B111" s="2929" t="s">
        <v>4048</v>
      </c>
      <c r="C111" s="2942" t="s">
        <v>5179</v>
      </c>
      <c r="D111" s="2943" t="s">
        <v>7542</v>
      </c>
      <c r="E111" s="2944">
        <v>45533</v>
      </c>
      <c r="F111" s="2944">
        <f t="shared" si="49"/>
        <v>45558</v>
      </c>
      <c r="G111" s="3298">
        <f t="shared" si="50"/>
        <v>45560</v>
      </c>
      <c r="H111" s="2944">
        <f t="shared" si="51"/>
        <v>45562</v>
      </c>
      <c r="I111" s="2944">
        <f t="shared" si="52"/>
        <v>45565</v>
      </c>
      <c r="J111" s="2944">
        <f t="shared" si="53"/>
        <v>45566</v>
      </c>
      <c r="K111" s="2944">
        <f t="shared" si="54"/>
        <v>45570</v>
      </c>
      <c r="L111" s="36"/>
      <c r="M111" s="3512">
        <v>45533</v>
      </c>
      <c r="N111" s="3513">
        <f t="shared" si="56"/>
        <v>45535</v>
      </c>
      <c r="O111" s="2496">
        <f t="shared" si="57"/>
        <v>45528</v>
      </c>
      <c r="P111" s="2496">
        <f t="shared" si="58"/>
        <v>45528</v>
      </c>
    </row>
    <row r="112" spans="1:16" s="210" customFormat="1" ht="20.100000000000001" customHeight="1">
      <c r="A112" s="2052"/>
      <c r="B112" s="3211"/>
      <c r="C112" s="3040" t="s">
        <v>2215</v>
      </c>
      <c r="D112" s="2057"/>
      <c r="E112" s="2058"/>
      <c r="F112" s="2058"/>
      <c r="G112" s="2058"/>
      <c r="H112" s="2058"/>
      <c r="I112" s="2058"/>
      <c r="J112" s="2058"/>
      <c r="K112" s="2058"/>
      <c r="L112" s="36"/>
      <c r="M112" s="2950"/>
      <c r="N112" s="2946"/>
      <c r="O112" s="219"/>
    </row>
    <row r="113" spans="1:15" s="210" customFormat="1" ht="20.100000000000001" customHeight="1">
      <c r="A113" s="2052"/>
      <c r="B113" s="2052"/>
      <c r="C113" s="2056"/>
      <c r="D113" s="2057"/>
      <c r="E113" s="976" t="s">
        <v>1392</v>
      </c>
      <c r="F113" s="219"/>
      <c r="G113" s="2058"/>
      <c r="H113" s="2058"/>
      <c r="I113" s="2058"/>
      <c r="J113" s="2058"/>
      <c r="K113" s="2058"/>
      <c r="L113" s="36"/>
      <c r="M113" s="219"/>
      <c r="N113" s="2883"/>
      <c r="O113" s="219"/>
    </row>
    <row r="114" spans="1:15" s="210" customFormat="1" ht="20.100000000000001" customHeight="1">
      <c r="A114" s="963"/>
      <c r="B114" s="963"/>
      <c r="C114" s="969"/>
      <c r="D114" s="219"/>
      <c r="E114" s="976" t="s">
        <v>1392</v>
      </c>
      <c r="F114" s="219"/>
      <c r="G114" s="219"/>
      <c r="H114" s="219"/>
      <c r="I114" s="219"/>
      <c r="J114" s="219"/>
      <c r="K114" s="219"/>
      <c r="L114" s="219"/>
      <c r="M114" s="140"/>
      <c r="N114" s="2461"/>
      <c r="O114" s="219"/>
    </row>
    <row r="115" spans="1:15" s="210" customFormat="1" ht="20.100000000000001" customHeight="1">
      <c r="A115" s="963"/>
      <c r="B115" s="963"/>
      <c r="C115" s="969"/>
      <c r="D115" s="219"/>
      <c r="E115" s="219"/>
      <c r="F115" s="219"/>
      <c r="G115" s="219"/>
      <c r="H115" s="219"/>
      <c r="I115" s="219"/>
      <c r="J115" s="219"/>
      <c r="K115" s="219"/>
      <c r="L115" s="219"/>
      <c r="M115" s="140"/>
      <c r="N115" s="2461"/>
      <c r="O115" s="219"/>
    </row>
    <row r="116" spans="1:15" s="210" customFormat="1" ht="20.100000000000001" customHeight="1">
      <c r="A116" s="963"/>
      <c r="B116" s="963"/>
      <c r="C116" s="220" t="s">
        <v>1890</v>
      </c>
      <c r="D116" s="140"/>
      <c r="E116" s="140"/>
      <c r="F116" s="221"/>
      <c r="G116" s="210" t="s">
        <v>1928</v>
      </c>
      <c r="I116" s="140"/>
      <c r="J116" s="140"/>
      <c r="K116" s="55" t="s">
        <v>1952</v>
      </c>
      <c r="M116" s="219"/>
      <c r="N116" s="2461"/>
      <c r="O116" s="219"/>
    </row>
    <row r="117" spans="1:15" s="210" customFormat="1" ht="20.100000000000001" customHeight="1">
      <c r="A117" s="458"/>
      <c r="B117" s="458"/>
      <c r="C117" s="138" t="s">
        <v>1891</v>
      </c>
      <c r="D117" s="140"/>
      <c r="E117" s="222" t="s">
        <v>2217</v>
      </c>
      <c r="G117" s="140" t="s">
        <v>1929</v>
      </c>
      <c r="H117" s="140"/>
      <c r="I117" s="222" t="s">
        <v>1930</v>
      </c>
      <c r="J117" s="140"/>
      <c r="K117" s="140" t="s">
        <v>1954</v>
      </c>
      <c r="L117" s="322"/>
      <c r="M117" s="326" t="s">
        <v>1955</v>
      </c>
      <c r="N117" s="225"/>
      <c r="O117" s="219"/>
    </row>
    <row r="118" spans="1:15" s="210" customFormat="1" ht="20.100000000000001" customHeight="1">
      <c r="A118" s="458"/>
      <c r="B118" s="458"/>
      <c r="C118" s="138"/>
      <c r="D118" s="140"/>
      <c r="E118" s="222"/>
      <c r="G118" s="140"/>
      <c r="H118" s="140"/>
      <c r="I118" s="222"/>
      <c r="J118" s="140"/>
      <c r="K118" s="140"/>
      <c r="L118" s="223"/>
      <c r="M118" s="219"/>
      <c r="N118" s="225"/>
      <c r="O118" s="219"/>
    </row>
    <row r="119" spans="1:15" s="210" customFormat="1" ht="16.899999999999999" customHeight="1">
      <c r="A119" s="530"/>
      <c r="B119" s="530"/>
      <c r="C119" s="81" t="str">
        <f>HOME!A$566</f>
        <v>ZANT CHONG</v>
      </c>
      <c r="D119" s="81" t="str">
        <f>HOME!B$566</f>
        <v>6011 2429</v>
      </c>
      <c r="E119" s="66" t="str">
        <f>HOME!C$566</f>
        <v>zant.chong@msc.com</v>
      </c>
      <c r="F119" s="62"/>
      <c r="G119" s="81" t="str">
        <f>HOME!A$583</f>
        <v>ROBERT CHIA</v>
      </c>
      <c r="H119" s="81" t="str">
        <f>HOME!B$583</f>
        <v>6011 0564</v>
      </c>
      <c r="I119" s="66" t="str">
        <f>HOME!C$583</f>
        <v>robert.chia@msc.com</v>
      </c>
      <c r="J119" s="62"/>
      <c r="K119" s="81" t="str">
        <f>HOME!A$598</f>
        <v>RAYNAR ANG</v>
      </c>
      <c r="L119" s="81" t="str">
        <f>HOME!B$598</f>
        <v>6011 2358</v>
      </c>
      <c r="M119" s="66" t="str">
        <f>HOME!C$598</f>
        <v>raynar.ang@msc.com</v>
      </c>
      <c r="N119" s="85"/>
      <c r="O119" s="140"/>
    </row>
    <row r="120" spans="1:15" s="210" customFormat="1" ht="16.899999999999999" customHeight="1">
      <c r="C120" s="81" t="str">
        <f>HOME!A$567</f>
        <v>PHOEBE HUANG</v>
      </c>
      <c r="D120" s="81" t="str">
        <f>HOME!B$567</f>
        <v>6011 0562</v>
      </c>
      <c r="E120" s="66" t="str">
        <f>HOME!C$567</f>
        <v>phoebe.huang@msc.com</v>
      </c>
      <c r="F120" s="62"/>
      <c r="G120" s="81" t="str">
        <f>HOME!A$584</f>
        <v>S. Y. LIEW</v>
      </c>
      <c r="H120" s="81" t="str">
        <f>HOME!B$584</f>
        <v>6011 2348</v>
      </c>
      <c r="I120" s="66" t="str">
        <f>HOME!C$584</f>
        <v>seoyi.liew@msc.com</v>
      </c>
      <c r="J120" s="62"/>
      <c r="K120" s="81" t="str">
        <f>HOME!A$599</f>
        <v>KAI SIANG</v>
      </c>
      <c r="L120" s="81" t="str">
        <f>HOME!B$599</f>
        <v>6011 2356</v>
      </c>
      <c r="M120" s="66" t="str">
        <f>HOME!C$599</f>
        <v>kaisiang.lim@msc.com</v>
      </c>
    </row>
    <row r="121" spans="1:15" s="210" customFormat="1" ht="16.899999999999999" customHeight="1">
      <c r="C121" s="81" t="str">
        <f>HOME!A$568</f>
        <v>SHERWIN LIM</v>
      </c>
      <c r="D121" s="81" t="str">
        <f>HOME!B$568</f>
        <v>6011 2395</v>
      </c>
      <c r="E121" s="66" t="str">
        <f>HOME!C$568</f>
        <v>sherwin.lim@msc.com</v>
      </c>
      <c r="F121" s="62"/>
      <c r="G121" s="81" t="str">
        <f>HOME!A$585</f>
        <v>SHARON KOH</v>
      </c>
      <c r="H121" s="81" t="str">
        <f>HOME!B$585</f>
        <v>6011 2349</v>
      </c>
      <c r="I121" s="66" t="str">
        <f>HOME!C$585</f>
        <v>sharon.koh@msc.com</v>
      </c>
      <c r="J121" s="62"/>
      <c r="K121" s="81" t="str">
        <f>HOME!A$600</f>
        <v>DEWI</v>
      </c>
      <c r="L121" s="81" t="str">
        <f>HOME!B$600</f>
        <v>6011 2354</v>
      </c>
      <c r="M121" s="66" t="str">
        <f>HOME!C$600</f>
        <v>dewi.ratnah@msc.com</v>
      </c>
    </row>
    <row r="122" spans="1:15" s="140" customFormat="1" ht="16.899999999999999" customHeight="1">
      <c r="C122" s="81" t="str">
        <f>HOME!A$569</f>
        <v>NATALIE LEW</v>
      </c>
      <c r="D122" s="81" t="str">
        <f>HOME!B$569</f>
        <v>6011 2399</v>
      </c>
      <c r="E122" s="66" t="str">
        <f>HOME!C$569</f>
        <v>natalie.lew@msc.com</v>
      </c>
      <c r="F122" s="62"/>
      <c r="G122" s="81" t="str">
        <f>HOME!A$586</f>
        <v>ANGELIA LAU</v>
      </c>
      <c r="H122" s="81" t="str">
        <f>HOME!B$586</f>
        <v>6011 2346</v>
      </c>
      <c r="I122" s="66" t="str">
        <f>HOME!C$586</f>
        <v>angelia.lau@msc.com</v>
      </c>
      <c r="J122" s="62"/>
      <c r="K122" s="81" t="str">
        <f>HOME!A$601</f>
        <v>YU TING</v>
      </c>
      <c r="L122" s="81" t="str">
        <f>HOME!B$601</f>
        <v>6011 2359</v>
      </c>
      <c r="M122" s="66" t="str">
        <f>HOME!C$601</f>
        <v>yuting.luo@msc.com</v>
      </c>
    </row>
    <row r="123" spans="1:15" s="140" customFormat="1" ht="16.899999999999999" customHeight="1">
      <c r="C123" s="81" t="str">
        <f>HOME!A$570</f>
        <v xml:space="preserve">LIM LEE HLI </v>
      </c>
      <c r="D123" s="81" t="str">
        <f>HOME!B$570</f>
        <v>6011 2352</v>
      </c>
      <c r="E123" s="66" t="str">
        <f>HOME!C$570</f>
        <v>leehli.lim@msc.com</v>
      </c>
      <c r="F123" s="62"/>
      <c r="G123" s="81" t="str">
        <f>HOME!A$587</f>
        <v>NOOR AFNINDAH</v>
      </c>
      <c r="H123" s="81" t="str">
        <f>HOME!B$587</f>
        <v>6011 2347</v>
      </c>
      <c r="I123" s="66" t="str">
        <f>HOME!C$587</f>
        <v>noor.afnindah@msc.com</v>
      </c>
      <c r="J123" s="62"/>
      <c r="K123" s="81" t="str">
        <f>HOME!A$602</f>
        <v>-</v>
      </c>
      <c r="L123" s="81" t="str">
        <f>HOME!B$602</f>
        <v>6011 0567</v>
      </c>
      <c r="M123" s="66" t="str">
        <f>HOME!C$602</f>
        <v>-</v>
      </c>
    </row>
    <row r="124" spans="1:15" s="71" customFormat="1" ht="16.899999999999999" customHeight="1">
      <c r="C124" s="81" t="str">
        <f>HOME!A$571</f>
        <v>LIM AI PHEN</v>
      </c>
      <c r="D124" s="81" t="str">
        <f>HOME!B$571</f>
        <v>6011 9646</v>
      </c>
      <c r="E124" s="66" t="str">
        <f>HOME!C$571</f>
        <v>aiphen.lim@msc.com</v>
      </c>
      <c r="F124" s="62"/>
      <c r="G124" s="81" t="str">
        <f>HOME!A$588</f>
        <v>NG CHING WEI</v>
      </c>
      <c r="H124" s="81" t="str">
        <f>HOME!B$588</f>
        <v>6011 2404</v>
      </c>
      <c r="I124" s="66" t="str">
        <f>HOME!C$588</f>
        <v>chingwei.ng@msc.com</v>
      </c>
      <c r="J124" s="62"/>
      <c r="K124" s="81" t="str">
        <f>HOME!A$603</f>
        <v>SHAN SHAN</v>
      </c>
      <c r="L124" s="81" t="str">
        <f>HOME!B$603</f>
        <v>6011 2353</v>
      </c>
      <c r="M124" s="66" t="str">
        <f>HOME!C$603</f>
        <v>shanshan.chin@msc.com</v>
      </c>
    </row>
    <row r="125" spans="1:15" s="62" customFormat="1" ht="16.899999999999999" customHeight="1">
      <c r="C125" s="81" t="str">
        <f>HOME!A$572</f>
        <v>DARIUS ONG</v>
      </c>
      <c r="D125" s="81" t="str">
        <f>HOME!B$572</f>
        <v>6011 2396</v>
      </c>
      <c r="E125" s="66" t="str">
        <f>HOME!C$572</f>
        <v>darius.ong@msc.com</v>
      </c>
      <c r="G125" s="81">
        <f>HOME!A$589</f>
        <v>0</v>
      </c>
      <c r="H125" s="81">
        <f>HOME!B$589</f>
        <v>0</v>
      </c>
      <c r="I125" s="66">
        <f>HOME!C$589</f>
        <v>0</v>
      </c>
      <c r="K125" s="81" t="str">
        <f>HOME!A$604</f>
        <v>EUNICE</v>
      </c>
      <c r="L125" s="81" t="str">
        <f>HOME!B$604</f>
        <v>6011 2355</v>
      </c>
      <c r="M125" s="66" t="str">
        <f>HOME!C$604</f>
        <v>eunice.chan@msc.com</v>
      </c>
    </row>
    <row r="126" spans="1:15" s="62" customFormat="1" ht="16.899999999999999" customHeight="1">
      <c r="C126" s="81" t="str">
        <f>HOME!A$573</f>
        <v>LAWRENCE ANG (CROSS-TRADE)</v>
      </c>
      <c r="D126" s="81" t="str">
        <f>HOME!B$573</f>
        <v>6011 2400</v>
      </c>
      <c r="E126" s="66" t="str">
        <f>HOME!C$573</f>
        <v>lawrence.ang@msc.com</v>
      </c>
      <c r="G126" s="81">
        <f>HOME!A$589</f>
        <v>0</v>
      </c>
      <c r="H126" s="81">
        <f>HOME!B$589</f>
        <v>0</v>
      </c>
      <c r="I126" s="66">
        <f>HOME!C$589</f>
        <v>0</v>
      </c>
      <c r="K126" s="81" t="str">
        <f>HOME!A$605</f>
        <v>HAZEL</v>
      </c>
      <c r="L126" s="81" t="str">
        <f>HOME!B$605</f>
        <v>6011 2435</v>
      </c>
      <c r="M126" s="66" t="str">
        <f>HOME!C$605</f>
        <v>hazel.toh@msc.com</v>
      </c>
    </row>
    <row r="127" spans="1:15" s="62" customFormat="1" ht="16.899999999999999" customHeight="1">
      <c r="C127" s="81" t="str">
        <f>HOME!A574</f>
        <v>ASHTON YAN</v>
      </c>
      <c r="D127" s="81" t="str">
        <f>HOME!B574</f>
        <v>6011 2398</v>
      </c>
      <c r="E127" s="66" t="str">
        <f>HOME!C574</f>
        <v>ashton.yan@msc.com</v>
      </c>
      <c r="F127" s="219"/>
      <c r="G127" s="219"/>
      <c r="H127" s="225"/>
      <c r="I127" s="223"/>
      <c r="J127" s="219"/>
      <c r="K127" s="219"/>
      <c r="L127" s="219"/>
      <c r="M127" s="219"/>
    </row>
    <row r="128" spans="1:15" s="62" customFormat="1" ht="12">
      <c r="C128" s="81" t="str">
        <f>HOME!A575</f>
        <v>JUN YUAN (IMP)</v>
      </c>
      <c r="D128" s="81" t="str">
        <f>HOME!B575</f>
        <v>6011 2402</v>
      </c>
      <c r="E128" s="66" t="str">
        <f>HOME!C575</f>
        <v>junyuan.kwa@msc.com</v>
      </c>
      <c r="F128" s="219"/>
      <c r="G128" s="219"/>
      <c r="H128" s="225"/>
      <c r="I128" s="223"/>
      <c r="J128" s="219"/>
      <c r="K128" s="219"/>
      <c r="L128" s="219"/>
      <c r="M128" s="219"/>
    </row>
    <row r="129" spans="3:13" s="62" customFormat="1" ht="12">
      <c r="C129" s="81" t="str">
        <f>HOME!A576</f>
        <v>KARTHI</v>
      </c>
      <c r="D129" s="81" t="str">
        <f>HOME!B576</f>
        <v>6011 2397</v>
      </c>
      <c r="E129" s="66" t="str">
        <f>HOME!C576</f>
        <v>karthigayan.velu@msc.com</v>
      </c>
      <c r="F129" s="219"/>
      <c r="G129" s="219"/>
      <c r="H129" s="225"/>
      <c r="I129" s="225"/>
      <c r="J129" s="223"/>
      <c r="K129" s="219"/>
      <c r="L129" s="219"/>
      <c r="M129" s="219"/>
    </row>
    <row r="130" spans="3:13" s="62" customFormat="1" ht="12">
      <c r="C130" s="81">
        <f>HOME!A577</f>
        <v>0</v>
      </c>
      <c r="D130" s="81">
        <f>HOME!B577</f>
        <v>0</v>
      </c>
      <c r="E130" s="66">
        <f>HOME!C577</f>
        <v>0</v>
      </c>
      <c r="F130" s="219"/>
      <c r="G130" s="224"/>
      <c r="H130" s="225"/>
      <c r="I130" s="225"/>
      <c r="J130" s="225"/>
      <c r="K130" s="219"/>
      <c r="L130" s="219"/>
      <c r="M130" s="219"/>
    </row>
    <row r="131" spans="3:13" s="62" customFormat="1" ht="14.25">
      <c r="C131" s="81" t="str">
        <f>HOME!A578</f>
        <v xml:space="preserve">MAIN LINE  </v>
      </c>
      <c r="D131" s="81" t="str">
        <f>HOME!B578</f>
        <v>6011 2424</v>
      </c>
      <c r="E131" s="66">
        <f>HOME!C578</f>
        <v>0</v>
      </c>
      <c r="F131" s="219"/>
      <c r="G131" s="29"/>
      <c r="H131" s="29"/>
      <c r="I131" s="29"/>
      <c r="J131" s="29"/>
      <c r="K131" s="29"/>
      <c r="L131" s="29"/>
      <c r="M131" s="29"/>
    </row>
    <row r="132" spans="3:13" s="219" customFormat="1">
      <c r="C132" s="81">
        <f>HOME!A579</f>
        <v>0</v>
      </c>
      <c r="D132" s="81">
        <f>HOME!B579</f>
        <v>0</v>
      </c>
      <c r="E132" s="66">
        <f>HOME!C579</f>
        <v>0</v>
      </c>
      <c r="G132" s="5"/>
      <c r="H132" s="5"/>
      <c r="I132" s="5"/>
      <c r="J132" s="5"/>
      <c r="K132" s="5"/>
      <c r="L132" s="5"/>
      <c r="M132" s="5"/>
    </row>
  </sheetData>
  <customSheetViews>
    <customSheetView guid="{25211047-2AA7-431D-8637-AA6183637E8E}" scale="70" fitToPage="1" hiddenRows="1">
      <selection activeCell="B18" sqref="B18:E41"/>
      <pageMargins left="0" right="0" top="0" bottom="0" header="0" footer="0"/>
      <pageSetup paperSize="9" scale="63" orientation="landscape" r:id="rId1"/>
      <headerFooter>
        <oddFooter>&amp;RLast update : &amp;D  &amp;T&amp;L&amp;1#&amp;"Calibri"&amp;10&amp;K000000Sensitivity: Internal</oddFooter>
      </headerFooter>
    </customSheetView>
    <customSheetView guid="{B0B43395-6E32-4DB3-A2D8-DD2362C77F4F}" scale="70" fitToPage="1" hiddenRows="1">
      <selection activeCell="B18" sqref="B18:E41"/>
      <pageMargins left="0" right="0" top="0" bottom="0" header="0" footer="0"/>
      <pageSetup paperSize="9" scale="63" orientation="landscape" r:id="rId2"/>
      <headerFooter>
        <oddFooter>&amp;RLast update : &amp;D  &amp;T&amp;L&amp;1#&amp;"Calibri"&amp;10&amp;K000000Sensitivity: Internal</oddFooter>
      </headerFooter>
    </customSheetView>
    <customSheetView guid="{82E65AA3-5988-4ED4-A56D-19D1BA591355}" scale="70" fitToPage="1" hiddenRows="1">
      <pageMargins left="0" right="0" top="0" bottom="0" header="0" footer="0"/>
      <pageSetup paperSize="9" scale="66" orientation="landscape" r:id="rId3"/>
      <headerFooter>
        <oddFooter>&amp;RLast update : &amp;D  &amp;T&amp;L&amp;1#&amp;"Calibri"&amp;10 Sensitivity: Internal</oddFooter>
      </headerFooter>
    </customSheetView>
    <customSheetView guid="{999D0099-E3FC-46FC-839A-D58F693EE82E}" fitToPage="1" hiddenRows="1">
      <selection activeCell="A44" sqref="A44:XFD44"/>
      <pageMargins left="0" right="0" top="0" bottom="0" header="0" footer="0"/>
      <pageSetup paperSize="9" scale="73" orientation="landscape" r:id="rId4"/>
      <headerFooter>
        <oddFooter>&amp;RLast update : &amp;D  &amp;T&amp;L&amp;1#&amp;"Calibri"&amp;10 Sensitivity: Internal</oddFooter>
      </headerFooter>
    </customSheetView>
    <customSheetView guid="{9C701732-F58F-4708-A15C-976D1C40D46C}" fitToPage="1" hiddenRows="1">
      <selection activeCell="A29" sqref="A29:XFD29"/>
      <pageMargins left="0" right="0" top="0" bottom="0" header="0" footer="0"/>
      <pageSetup paperSize="9" scale="68" orientation="landscape" r:id="rId5"/>
      <headerFooter>
        <oddFooter>&amp;RLast update : &amp;D  &amp;T</oddFooter>
      </headerFooter>
    </customSheetView>
    <customSheetView guid="{4207851A-A9C4-4C7F-A983-5888F88768C0}" fitToPage="1" hiddenRows="1">
      <selection activeCell="J23" sqref="J23"/>
      <pageMargins left="0" right="0" top="0" bottom="0" header="0" footer="0"/>
      <pageSetup paperSize="9" scale="68" orientation="landscape" r:id="rId6"/>
      <headerFooter>
        <oddFooter>&amp;RLast update : &amp;D  &amp;T</oddFooter>
      </headerFooter>
    </customSheetView>
    <customSheetView guid="{1A9C4D40-FD7F-415B-AEEF-6F3B6F11E2D9}" fitToPage="1" hiddenRows="1">
      <selection activeCell="C35" sqref="C35"/>
      <pageMargins left="0" right="0" top="0" bottom="0" header="0" footer="0"/>
      <pageSetup paperSize="9" scale="68" orientation="landscape" r:id="rId7"/>
      <headerFooter>
        <oddFooter>&amp;RLast update : &amp;D  &amp;T</oddFooter>
      </headerFooter>
    </customSheetView>
    <customSheetView guid="{160FD25C-1E8A-49AB-8AA3-887F1FFDB82C}" fitToPage="1" hiddenRows="1">
      <pageMargins left="0" right="0" top="0" bottom="0" header="0" footer="0"/>
      <pageSetup paperSize="9" scale="68" orientation="landscape" r:id="rId8"/>
      <headerFooter>
        <oddFooter>&amp;RLast update : &amp;D  &amp;T</oddFooter>
      </headerFooter>
    </customSheetView>
    <customSheetView guid="{03674205-2BF0-451F-960D-B59271ECD65B}" scale="85" fitToPage="1" hiddenRows="1">
      <selection activeCell="A6" sqref="A6"/>
      <pageMargins left="0" right="0" top="0" bottom="0" header="0" footer="0"/>
      <pageSetup paperSize="9" scale="68" orientation="landscape" r:id="rId9"/>
      <headerFooter>
        <oddFooter>&amp;RLast update : &amp;D  &amp;T</oddFooter>
      </headerFooter>
    </customSheetView>
    <customSheetView guid="{D36430BB-1304-416E-AC9B-64341E38D53B}" scale="85" fitToPage="1">
      <selection activeCell="C10" sqref="C10"/>
      <pageMargins left="0" right="0" top="0" bottom="0" header="0" footer="0"/>
      <pageSetup paperSize="9" scale="68" orientation="landscape" r:id="rId10"/>
      <headerFooter>
        <oddFooter>&amp;RLast update : &amp;D  &amp;T</oddFooter>
      </headerFooter>
    </customSheetView>
    <customSheetView guid="{A1DFBD3A-7D67-4D0B-A768-38A02D65809C}" scale="85" fitToPage="1">
      <selection activeCell="J12" sqref="J12:J13"/>
      <pageMargins left="0" right="0" top="0" bottom="0" header="0" footer="0"/>
      <pageSetup paperSize="9" scale="68" orientation="landscape" r:id="rId11"/>
      <headerFooter>
        <oddFooter>&amp;RLast update : &amp;D  &amp;T</oddFooter>
      </headerFooter>
    </customSheetView>
    <customSheetView guid="{8F6257B3-44F8-495E-975F-715EC7CBE577}" scale="85" fitToPage="1">
      <selection activeCell="A17" sqref="A17:XFD17"/>
      <pageMargins left="0" right="0" top="0" bottom="0" header="0" footer="0"/>
      <pageSetup paperSize="9" scale="63" orientation="landscape" r:id="rId12"/>
      <headerFooter>
        <oddFooter>&amp;RLast update : &amp;D  &amp;T</oddFooter>
      </headerFooter>
    </customSheetView>
    <customSheetView guid="{4E666960-F75E-4DEC-AA08-CB80C5246F2D}" scale="85" fitToPage="1">
      <selection activeCell="E5" sqref="E5:J5"/>
      <pageMargins left="0" right="0" top="0" bottom="0" header="0" footer="0"/>
      <pageSetup paperSize="9" scale="74" orientation="landscape" r:id="rId13"/>
      <headerFooter>
        <oddFooter>&amp;RLast update : &amp;D  &amp;T</oddFooter>
      </headerFooter>
    </customSheetView>
    <customSheetView guid="{DF664468-2591-4537-A401-E39E9401FA18}" scale="85" fitToPage="1">
      <selection activeCell="B3" sqref="B3:H14"/>
      <pageMargins left="0" right="0" top="0" bottom="0" header="0" footer="0"/>
      <pageSetup paperSize="9" scale="74" orientation="landscape" r:id="rId14"/>
      <headerFooter>
        <oddFooter>&amp;RLast update : &amp;D  &amp;T</oddFooter>
      </headerFooter>
    </customSheetView>
    <customSheetView guid="{16EA4947-C328-4911-A966-8572790A84A9}" fitToPage="1" hiddenRows="1">
      <selection activeCell="B31" sqref="B31"/>
      <pageMargins left="0" right="0" top="0" bottom="0" header="0" footer="0"/>
      <pageSetup paperSize="9" scale="73" orientation="landscape" r:id="rId15"/>
      <headerFooter>
        <oddFooter>&amp;RLast update : &amp;D  &amp;T&amp;L&amp;1#&amp;"Calibri"&amp;10 Sensitivity: Internal</oddFooter>
      </headerFooter>
    </customSheetView>
    <customSheetView guid="{5024D59A-F791-4B48-8A8A-90A9A8BA3CB8}" fitToPage="1" hiddenRows="1" topLeftCell="A26">
      <selection activeCell="E25" sqref="E25"/>
      <pageMargins left="0" right="0" top="0" bottom="0" header="0" footer="0"/>
      <pageSetup paperSize="9" scale="73" orientation="landscape" r:id="rId16"/>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73" orientation="landscape" r:id="rId17"/>
      <headerFooter>
        <oddFooter>&amp;RLast update : &amp;D  &amp;T&amp;L&amp;1#&amp;"Calibri"&amp;10 Sensitivity: Internal</oddFooter>
      </headerFooter>
    </customSheetView>
    <customSheetView guid="{C9B667F6-80E0-402E-8E37-77C446D41929}" scale="70" fitToPage="1" hiddenRows="1">
      <selection activeCell="B42" sqref="B42"/>
      <pageMargins left="0" right="0" top="0" bottom="0" header="0" footer="0"/>
      <pageSetup paperSize="9" scale="63" orientation="landscape" r:id="rId18"/>
      <headerFooter>
        <oddFooter>&amp;RLast update : &amp;D  &amp;T&amp;L&amp;1#&amp;"Calibri"&amp;10&amp;K000000Sensitivity: Internal</oddFooter>
      </headerFooter>
    </customSheetView>
    <customSheetView guid="{F64DF93A-0CD5-4665-A448-613906F88C7C}" scale="70" fitToPage="1" hiddenRows="1">
      <selection activeCell="B40" sqref="B40"/>
      <pageMargins left="0" right="0" top="0" bottom="0" header="0" footer="0"/>
      <pageSetup paperSize="9" scale="63" orientation="landscape" r:id="rId19"/>
      <headerFooter>
        <oddFooter>&amp;RLast update : &amp;D  &amp;T&amp;L&amp;1#&amp;"Calibri"&amp;10&amp;K000000Sensitivity: Internal</oddFooter>
      </headerFooter>
    </customSheetView>
    <customSheetView guid="{D8AE3607-C68D-4DD7-8BE1-F63EA4A613B4}" scale="70" fitToPage="1" hiddenRows="1">
      <selection activeCell="B18" sqref="B18:E41"/>
      <pageMargins left="0" right="0" top="0" bottom="0" header="0" footer="0"/>
      <pageSetup paperSize="9" scale="63" orientation="landscape" r:id="rId20"/>
      <headerFooter>
        <oddFooter>&amp;RLast update : &amp;D  &amp;T&amp;L&amp;1#&amp;"Calibri"&amp;10&amp;K000000Sensitivity: Internal</oddFooter>
      </headerFooter>
    </customSheetView>
  </customSheetViews>
  <mergeCells count="1">
    <mergeCell ref="E5:E6"/>
  </mergeCells>
  <hyperlinks>
    <hyperlink ref="E117" display="mktg-dept@msca.com.sg" xr:uid="{00000000-0004-0000-1F00-000002000000}"/>
    <hyperlink ref="L117" display="sinexp@msca.com.sg" xr:uid="{00000000-0004-0000-1F00-000001000000}"/>
    <hyperlink ref="I117" display="custsvc@msca.com.sg" xr:uid="{00000000-0004-0000-1F00-000000000000}"/>
  </hyperlinks>
  <pageMargins left="0.19685039370078741" right="0.51181102362204722" top="0.74803149606299213" bottom="0.74803149606299213" header="0.31496062992125984" footer="0.31496062992125984"/>
  <pageSetup paperSize="9" scale="60" orientation="landscape" r:id="rId21"/>
  <headerFooter>
    <oddFooter>&amp;L_x000D_&amp;1#&amp;"Calibri"&amp;10&amp;K000000 Sensitivity: Internal&amp;RLast update : &amp;D  &amp;T&amp;</oddFooter>
  </headerFooter>
  <drawing r:id="rId2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7030A0"/>
    <pageSetUpPr fitToPage="1"/>
  </sheetPr>
  <dimension ref="A2:Q166"/>
  <sheetViews>
    <sheetView zoomScale="85" zoomScaleNormal="85" workbookViewId="0">
      <selection activeCell="D127" sqref="D127"/>
    </sheetView>
  </sheetViews>
  <sheetFormatPr defaultColWidth="9.42578125" defaultRowHeight="12.75"/>
  <cols>
    <col min="1" max="1" width="25.85546875" style="4" customWidth="1"/>
    <col min="2" max="2" width="22" customWidth="1"/>
    <col min="3" max="3" width="11.42578125" customWidth="1"/>
    <col min="4" max="4" width="12.5703125" customWidth="1"/>
    <col min="5" max="5" width="14.5703125" customWidth="1"/>
    <col min="6" max="6" width="30.85546875" customWidth="1"/>
    <col min="7" max="7" width="14.42578125" customWidth="1"/>
    <col min="8" max="8" width="11.5703125" customWidth="1"/>
    <col min="9" max="9" width="16.5703125" customWidth="1"/>
    <col min="10" max="10" width="17.42578125" customWidth="1"/>
    <col min="11" max="13" width="16.5703125" customWidth="1"/>
    <col min="14" max="14" width="14.5703125" customWidth="1"/>
    <col min="15" max="15" width="13.42578125" style="5" customWidth="1"/>
    <col min="16" max="16" width="11" style="5" customWidth="1"/>
    <col min="17" max="17" width="43" style="5" bestFit="1" customWidth="1"/>
    <col min="18" max="16384" width="9.42578125" style="5"/>
  </cols>
  <sheetData>
    <row r="2" spans="1:16" s="6" customFormat="1" ht="33">
      <c r="B2" s="7" t="s">
        <v>1982</v>
      </c>
      <c r="C2"/>
      <c r="D2"/>
      <c r="E2"/>
      <c r="F2"/>
      <c r="G2"/>
      <c r="H2"/>
      <c r="I2"/>
      <c r="J2"/>
      <c r="K2"/>
      <c r="L2"/>
      <c r="M2"/>
      <c r="N2" s="8"/>
    </row>
    <row r="3" spans="1:16">
      <c r="B3" s="9"/>
      <c r="C3" s="9"/>
      <c r="D3" s="9" t="s">
        <v>1983</v>
      </c>
      <c r="F3" s="9"/>
      <c r="G3" s="9"/>
      <c r="H3" s="9"/>
      <c r="I3" s="9"/>
    </row>
    <row r="4" spans="1:16" ht="15">
      <c r="A4" s="10"/>
      <c r="B4" s="11"/>
      <c r="C4" s="11"/>
      <c r="D4" s="11"/>
      <c r="E4" s="11"/>
      <c r="F4" s="11"/>
      <c r="G4" s="11"/>
      <c r="H4" s="12"/>
      <c r="I4" s="11"/>
    </row>
    <row r="5" spans="1:16" s="14" customFormat="1" ht="19.5">
      <c r="A5" s="491"/>
      <c r="B5" s="957"/>
      <c r="C5" s="493"/>
      <c r="D5" s="493"/>
      <c r="E5" s="493"/>
      <c r="F5" s="523"/>
      <c r="G5" s="522"/>
      <c r="H5" s="493"/>
      <c r="I5" s="493"/>
      <c r="J5" s="493"/>
      <c r="K5" s="493"/>
      <c r="L5" s="493"/>
      <c r="M5" s="493"/>
      <c r="N5" s="493"/>
    </row>
    <row r="6" spans="1:16" s="14" customFormat="1" ht="25.5">
      <c r="A6" s="491"/>
      <c r="B6" s="492" t="s">
        <v>1984</v>
      </c>
      <c r="C6" s="505"/>
      <c r="D6" s="494" t="s">
        <v>1985</v>
      </c>
      <c r="E6" s="494" t="s">
        <v>1986</v>
      </c>
      <c r="F6" s="13" t="s">
        <v>1987</v>
      </c>
      <c r="G6" s="574" t="s">
        <v>1988</v>
      </c>
      <c r="H6" s="496" t="s">
        <v>1380</v>
      </c>
      <c r="I6" s="497" t="s">
        <v>1079</v>
      </c>
      <c r="J6" s="497" t="s">
        <v>194</v>
      </c>
      <c r="K6" s="497" t="s">
        <v>563</v>
      </c>
      <c r="L6" s="497" t="s">
        <v>1989</v>
      </c>
      <c r="M6" s="497" t="s">
        <v>4</v>
      </c>
      <c r="N6" s="497" t="s">
        <v>1872</v>
      </c>
    </row>
    <row r="7" spans="1:16" s="14" customFormat="1" ht="23.25" thickBot="1">
      <c r="A7" s="387" t="s">
        <v>1990</v>
      </c>
      <c r="B7" s="1017" t="s">
        <v>1991</v>
      </c>
      <c r="C7" s="575" t="s">
        <v>1992</v>
      </c>
      <c r="D7" s="15"/>
      <c r="E7" s="499" t="s">
        <v>1993</v>
      </c>
      <c r="F7" s="16"/>
      <c r="G7" s="576"/>
      <c r="H7" s="499" t="s">
        <v>1994</v>
      </c>
      <c r="I7" s="499" t="s">
        <v>1995</v>
      </c>
      <c r="J7" s="499" t="s">
        <v>1996</v>
      </c>
      <c r="K7" s="499"/>
      <c r="L7" s="499" t="s">
        <v>1997</v>
      </c>
      <c r="M7" s="499" t="s">
        <v>1998</v>
      </c>
      <c r="N7" s="499" t="s">
        <v>1999</v>
      </c>
      <c r="O7" s="1355" t="s">
        <v>2000</v>
      </c>
      <c r="P7" s="1383" t="s">
        <v>2001</v>
      </c>
    </row>
    <row r="8" spans="1:16" s="14" customFormat="1" ht="20.25" hidden="1" thickTop="1">
      <c r="A8" s="491"/>
      <c r="B8" s="1216" t="s">
        <v>2002</v>
      </c>
      <c r="C8" s="501" t="s">
        <v>2003</v>
      </c>
      <c r="D8" s="501">
        <v>45083</v>
      </c>
      <c r="E8" s="502">
        <v>45084</v>
      </c>
      <c r="F8" s="503" t="s">
        <v>2004</v>
      </c>
      <c r="G8" s="504" t="s">
        <v>2005</v>
      </c>
      <c r="H8" s="501">
        <v>45086</v>
      </c>
      <c r="I8" s="505">
        <f t="shared" ref="I8" si="0">H8+22</f>
        <v>45108</v>
      </c>
      <c r="J8" s="505">
        <f t="shared" ref="J8" si="1">H8+25</f>
        <v>45111</v>
      </c>
      <c r="K8" s="505">
        <f t="shared" ref="K8" si="2">H8+28</f>
        <v>45114</v>
      </c>
      <c r="L8" s="505">
        <f t="shared" ref="L8" si="3">H8+32</f>
        <v>45118</v>
      </c>
      <c r="M8" s="505">
        <f t="shared" ref="M8" si="4">H8+34</f>
        <v>45120</v>
      </c>
      <c r="N8" s="505">
        <f t="shared" ref="N8" si="5">H8+39</f>
        <v>45125</v>
      </c>
      <c r="O8" s="1386">
        <v>45078</v>
      </c>
      <c r="P8" s="1386">
        <v>45078</v>
      </c>
    </row>
    <row r="9" spans="1:16" ht="13.5" hidden="1" thickBot="1"/>
    <row r="10" spans="1:16" s="14" customFormat="1" ht="20.25" hidden="1" thickTop="1">
      <c r="A10" s="491"/>
      <c r="B10" s="1216" t="s">
        <v>2006</v>
      </c>
      <c r="C10" s="501" t="s">
        <v>2007</v>
      </c>
      <c r="D10" s="501">
        <v>45089</v>
      </c>
      <c r="E10" s="502">
        <v>45090</v>
      </c>
      <c r="F10" s="503" t="s">
        <v>2008</v>
      </c>
      <c r="G10" s="504" t="s">
        <v>2009</v>
      </c>
      <c r="H10" s="501">
        <v>45093</v>
      </c>
      <c r="I10" s="505">
        <f t="shared" ref="I10" si="6">H10+22</f>
        <v>45115</v>
      </c>
      <c r="J10" s="505">
        <f t="shared" ref="J10" si="7">H10+25</f>
        <v>45118</v>
      </c>
      <c r="K10" s="505">
        <f t="shared" ref="K10" si="8">H10+28</f>
        <v>45121</v>
      </c>
      <c r="L10" s="505">
        <f t="shared" ref="L10" si="9">H10+32</f>
        <v>45125</v>
      </c>
      <c r="M10" s="505">
        <f t="shared" ref="M10" si="10">H10+34</f>
        <v>45127</v>
      </c>
      <c r="N10" s="505">
        <f t="shared" ref="N10" si="11">H10+39</f>
        <v>45132</v>
      </c>
      <c r="O10" s="1386">
        <v>45085</v>
      </c>
      <c r="P10" s="1386">
        <v>45085</v>
      </c>
    </row>
    <row r="11" spans="1:16" s="14" customFormat="1" ht="20.25" hidden="1" thickBot="1">
      <c r="A11" s="491"/>
      <c r="B11" s="1217"/>
      <c r="C11" s="507"/>
      <c r="D11" s="507"/>
      <c r="E11" s="508"/>
      <c r="F11" s="509"/>
      <c r="G11" s="510"/>
      <c r="H11" s="507"/>
      <c r="I11" s="507"/>
      <c r="J11" s="507"/>
      <c r="K11" s="507"/>
      <c r="L11" s="507"/>
      <c r="M11" s="507"/>
      <c r="N11" s="507"/>
      <c r="O11" s="1386"/>
      <c r="P11" s="1386"/>
    </row>
    <row r="12" spans="1:16" s="14" customFormat="1" ht="21" hidden="1" thickTop="1" thickBot="1">
      <c r="A12" s="491"/>
      <c r="B12" s="1216" t="s">
        <v>2010</v>
      </c>
      <c r="C12" s="501" t="s">
        <v>2011</v>
      </c>
      <c r="D12" s="501">
        <v>45094</v>
      </c>
      <c r="E12" s="502">
        <v>45095</v>
      </c>
      <c r="F12" s="503" t="s">
        <v>2012</v>
      </c>
      <c r="G12" s="504" t="s">
        <v>2013</v>
      </c>
      <c r="H12" s="501">
        <v>45100</v>
      </c>
      <c r="I12" s="505">
        <f t="shared" ref="I12" si="12">H12+22</f>
        <v>45122</v>
      </c>
      <c r="J12" s="505">
        <f t="shared" ref="J12" si="13">H12+25</f>
        <v>45125</v>
      </c>
      <c r="K12" s="505">
        <f t="shared" ref="K12" si="14">H12+28</f>
        <v>45128</v>
      </c>
      <c r="L12" s="505">
        <f t="shared" ref="L12" si="15">H12+32</f>
        <v>45132</v>
      </c>
      <c r="M12" s="505">
        <f t="shared" ref="M12" si="16">H12+34</f>
        <v>45134</v>
      </c>
      <c r="N12" s="505">
        <f t="shared" ref="N12" si="17">H12+39</f>
        <v>45139</v>
      </c>
      <c r="O12" s="1386">
        <v>45088</v>
      </c>
      <c r="P12" s="1386">
        <v>45088</v>
      </c>
    </row>
    <row r="13" spans="1:16" s="14" customFormat="1" ht="21" hidden="1" thickTop="1" thickBot="1">
      <c r="A13" s="491" t="s">
        <v>2014</v>
      </c>
      <c r="B13" s="1216" t="s">
        <v>2015</v>
      </c>
      <c r="C13" s="501" t="s">
        <v>2016</v>
      </c>
      <c r="D13" s="501">
        <v>45097</v>
      </c>
      <c r="E13" s="502">
        <v>45098</v>
      </c>
      <c r="F13" s="509"/>
      <c r="G13" s="510"/>
      <c r="H13" s="507"/>
      <c r="I13" s="507"/>
      <c r="J13" s="507"/>
      <c r="K13" s="507"/>
      <c r="L13" s="507"/>
      <c r="M13" s="507"/>
      <c r="N13" s="507"/>
      <c r="O13" s="1386">
        <v>45094</v>
      </c>
      <c r="P13" s="1386">
        <v>45095</v>
      </c>
    </row>
    <row r="14" spans="1:16" s="14" customFormat="1" ht="20.25" hidden="1" thickTop="1">
      <c r="A14" s="491"/>
      <c r="B14" s="1216" t="s">
        <v>2017</v>
      </c>
      <c r="C14" s="501" t="s">
        <v>2018</v>
      </c>
      <c r="D14" s="501">
        <v>45101</v>
      </c>
      <c r="E14" s="502">
        <v>45102</v>
      </c>
      <c r="F14" s="503" t="s">
        <v>2019</v>
      </c>
      <c r="G14" s="504" t="s">
        <v>2020</v>
      </c>
      <c r="H14" s="501">
        <v>45105</v>
      </c>
      <c r="I14" s="505">
        <f t="shared" ref="I14" si="18">H14+22</f>
        <v>45127</v>
      </c>
      <c r="J14" s="505">
        <f t="shared" ref="J14" si="19">H14+25</f>
        <v>45130</v>
      </c>
      <c r="K14" s="505">
        <f t="shared" ref="K14" si="20">H14+28</f>
        <v>45133</v>
      </c>
      <c r="L14" s="505">
        <f t="shared" ref="L14" si="21">H14+32</f>
        <v>45137</v>
      </c>
      <c r="M14" s="505">
        <f t="shared" ref="M14" si="22">H14+34</f>
        <v>45139</v>
      </c>
      <c r="N14" s="505">
        <f t="shared" ref="N14" si="23">H14+39</f>
        <v>45144</v>
      </c>
      <c r="O14" s="1386">
        <v>45101</v>
      </c>
      <c r="P14" s="1386">
        <v>45102</v>
      </c>
    </row>
    <row r="15" spans="1:16" s="14" customFormat="1" ht="20.25" hidden="1" thickBot="1">
      <c r="A15" s="491"/>
      <c r="B15" s="1217"/>
      <c r="C15" s="507"/>
      <c r="D15" s="507"/>
      <c r="E15" s="508"/>
      <c r="F15" s="509"/>
      <c r="G15" s="510"/>
      <c r="H15" s="507"/>
      <c r="I15" s="507"/>
      <c r="J15" s="507"/>
      <c r="K15" s="507"/>
      <c r="L15" s="507"/>
      <c r="M15" s="507"/>
      <c r="N15" s="507"/>
      <c r="O15" s="1386"/>
      <c r="P15" s="1386"/>
    </row>
    <row r="16" spans="1:16" s="14" customFormat="1" ht="20.25" hidden="1" thickTop="1">
      <c r="A16" s="491"/>
      <c r="B16" s="1216" t="s">
        <v>2021</v>
      </c>
      <c r="C16" s="501" t="s">
        <v>2022</v>
      </c>
      <c r="D16" s="501">
        <v>45108</v>
      </c>
      <c r="E16" s="502">
        <v>45109</v>
      </c>
      <c r="F16" s="503" t="s">
        <v>2023</v>
      </c>
      <c r="G16" s="504" t="s">
        <v>2024</v>
      </c>
      <c r="H16" s="501">
        <v>45112</v>
      </c>
      <c r="I16" s="505">
        <f>H16+22</f>
        <v>45134</v>
      </c>
      <c r="J16" s="505">
        <f>H16+25</f>
        <v>45137</v>
      </c>
      <c r="K16" s="505">
        <f>H16+28</f>
        <v>45140</v>
      </c>
      <c r="L16" s="505">
        <f>H16+32</f>
        <v>45144</v>
      </c>
      <c r="M16" s="505">
        <f>H16+34</f>
        <v>45146</v>
      </c>
      <c r="N16" s="505">
        <f>H16+39</f>
        <v>45151</v>
      </c>
      <c r="O16" s="1386">
        <v>45108</v>
      </c>
      <c r="P16" s="1386">
        <v>45109</v>
      </c>
    </row>
    <row r="17" spans="1:16" s="14" customFormat="1" ht="20.25" hidden="1" thickBot="1">
      <c r="A17" s="491"/>
      <c r="B17" s="1217"/>
      <c r="C17" s="507"/>
      <c r="D17" s="507"/>
      <c r="E17" s="508"/>
      <c r="F17" s="509"/>
      <c r="G17" s="510"/>
      <c r="H17" s="507"/>
      <c r="I17" s="507"/>
      <c r="J17" s="507"/>
      <c r="K17" s="507"/>
      <c r="L17" s="507"/>
      <c r="M17" s="507"/>
      <c r="N17" s="507"/>
      <c r="O17" s="1386"/>
      <c r="P17" s="1386"/>
    </row>
    <row r="18" spans="1:16" s="14" customFormat="1" ht="20.25" hidden="1" thickTop="1">
      <c r="A18" s="491"/>
      <c r="B18" s="1216" t="s">
        <v>2025</v>
      </c>
      <c r="C18" s="501" t="s">
        <v>2026</v>
      </c>
      <c r="D18" s="501">
        <v>45115</v>
      </c>
      <c r="E18" s="502">
        <v>45116</v>
      </c>
      <c r="F18" s="503" t="s">
        <v>2027</v>
      </c>
      <c r="G18" s="504" t="s">
        <v>2028</v>
      </c>
      <c r="H18" s="501">
        <v>45119</v>
      </c>
      <c r="I18" s="505">
        <f>H18+22</f>
        <v>45141</v>
      </c>
      <c r="J18" s="505">
        <f>H18+25</f>
        <v>45144</v>
      </c>
      <c r="K18" s="505">
        <f>H18+28</f>
        <v>45147</v>
      </c>
      <c r="L18" s="505">
        <f>H18+32</f>
        <v>45151</v>
      </c>
      <c r="M18" s="505">
        <f>H18+34</f>
        <v>45153</v>
      </c>
      <c r="N18" s="505">
        <f>H18+39</f>
        <v>45158</v>
      </c>
      <c r="O18" s="1386">
        <v>45115</v>
      </c>
      <c r="P18" s="1386">
        <v>45116</v>
      </c>
    </row>
    <row r="19" spans="1:16" s="14" customFormat="1" ht="20.25" hidden="1" thickBot="1">
      <c r="A19" s="491"/>
      <c r="B19" s="1217"/>
      <c r="C19" s="507"/>
      <c r="D19" s="507"/>
      <c r="E19" s="508"/>
      <c r="F19" s="509"/>
      <c r="G19" s="510"/>
      <c r="H19" s="507"/>
      <c r="I19" s="507"/>
      <c r="J19" s="507"/>
      <c r="K19" s="507"/>
      <c r="L19" s="507"/>
      <c r="M19" s="507"/>
      <c r="N19" s="507"/>
      <c r="O19" s="1386"/>
      <c r="P19" s="1386"/>
    </row>
    <row r="20" spans="1:16" s="14" customFormat="1" ht="20.25" hidden="1" thickTop="1">
      <c r="A20" s="491" t="s">
        <v>2029</v>
      </c>
      <c r="B20" s="1216" t="s">
        <v>2030</v>
      </c>
      <c r="C20" s="501" t="s">
        <v>2031</v>
      </c>
      <c r="D20" s="501">
        <v>45126</v>
      </c>
      <c r="E20" s="502">
        <v>45127</v>
      </c>
      <c r="F20" s="503" t="s">
        <v>2032</v>
      </c>
      <c r="G20" s="504" t="s">
        <v>2033</v>
      </c>
      <c r="H20" s="501">
        <v>45127</v>
      </c>
      <c r="I20" s="505">
        <f>H20+22</f>
        <v>45149</v>
      </c>
      <c r="J20" s="505">
        <f>H20+25</f>
        <v>45152</v>
      </c>
      <c r="K20" s="505">
        <f>H20+28</f>
        <v>45155</v>
      </c>
      <c r="L20" s="505">
        <f>H20+32</f>
        <v>45159</v>
      </c>
      <c r="M20" s="505">
        <f>H20+34</f>
        <v>45161</v>
      </c>
      <c r="N20" s="505">
        <f>H20+39</f>
        <v>45166</v>
      </c>
      <c r="O20" s="1386">
        <v>45122</v>
      </c>
      <c r="P20" s="1386">
        <v>45123</v>
      </c>
    </row>
    <row r="21" spans="1:16" s="14" customFormat="1" ht="20.25" hidden="1" thickBot="1">
      <c r="A21" s="491"/>
      <c r="B21" s="1217"/>
      <c r="C21" s="507"/>
      <c r="D21" s="507"/>
      <c r="E21" s="508"/>
      <c r="F21" s="509"/>
      <c r="G21" s="510"/>
      <c r="H21" s="507"/>
      <c r="I21" s="507"/>
      <c r="J21" s="507"/>
      <c r="K21" s="507"/>
      <c r="L21" s="507"/>
      <c r="M21" s="507"/>
      <c r="N21" s="507"/>
      <c r="O21" s="1386"/>
      <c r="P21" s="1386"/>
    </row>
    <row r="22" spans="1:16" s="14" customFormat="1" ht="20.25" hidden="1" thickTop="1">
      <c r="A22" s="491" t="s">
        <v>2010</v>
      </c>
      <c r="B22" s="1216" t="s">
        <v>2025</v>
      </c>
      <c r="C22" s="501" t="s">
        <v>2034</v>
      </c>
      <c r="D22" s="501">
        <v>45128</v>
      </c>
      <c r="E22" s="502">
        <v>45129</v>
      </c>
      <c r="F22" s="503" t="s">
        <v>2035</v>
      </c>
      <c r="G22" s="504" t="s">
        <v>2036</v>
      </c>
      <c r="H22" s="501">
        <v>45133</v>
      </c>
      <c r="I22" s="505">
        <f>H22+22</f>
        <v>45155</v>
      </c>
      <c r="J22" s="505">
        <f>H22+25</f>
        <v>45158</v>
      </c>
      <c r="K22" s="505">
        <f>H22+28</f>
        <v>45161</v>
      </c>
      <c r="L22" s="505">
        <f>H22+32</f>
        <v>45165</v>
      </c>
      <c r="M22" s="505">
        <f>H22+34</f>
        <v>45167</v>
      </c>
      <c r="N22" s="505">
        <f>H22+39</f>
        <v>45172</v>
      </c>
      <c r="O22" s="1386">
        <v>45156</v>
      </c>
      <c r="P22" s="1386">
        <v>45156</v>
      </c>
    </row>
    <row r="23" spans="1:16" s="14" customFormat="1" ht="20.25" hidden="1" thickBot="1">
      <c r="A23" s="491"/>
      <c r="B23" s="1217"/>
      <c r="C23" s="507"/>
      <c r="D23" s="507"/>
      <c r="E23" s="508"/>
      <c r="F23" s="509"/>
      <c r="G23" s="510"/>
      <c r="H23" s="507"/>
      <c r="I23" s="507"/>
      <c r="J23" s="507"/>
      <c r="K23" s="507"/>
      <c r="L23" s="507"/>
      <c r="M23" s="507"/>
      <c r="N23" s="507"/>
      <c r="O23" s="1386"/>
      <c r="P23" s="1386"/>
    </row>
    <row r="24" spans="1:16" s="14" customFormat="1" ht="20.25" hidden="1" thickTop="1">
      <c r="A24" s="491"/>
      <c r="B24" s="1216"/>
      <c r="C24" s="501"/>
      <c r="D24" s="501"/>
      <c r="E24" s="502"/>
      <c r="F24" s="503" t="s">
        <v>2037</v>
      </c>
      <c r="G24" s="504" t="s">
        <v>2038</v>
      </c>
      <c r="H24" s="501">
        <v>45140</v>
      </c>
      <c r="I24" s="505">
        <f>H24+22</f>
        <v>45162</v>
      </c>
      <c r="J24" s="505">
        <f>H24+25</f>
        <v>45165</v>
      </c>
      <c r="K24" s="505">
        <f>H24+28</f>
        <v>45168</v>
      </c>
      <c r="L24" s="505">
        <f>H24+32</f>
        <v>45172</v>
      </c>
      <c r="M24" s="505">
        <f>H24+34</f>
        <v>45174</v>
      </c>
      <c r="N24" s="505">
        <f>H24+39</f>
        <v>45179</v>
      </c>
      <c r="O24" s="1386"/>
      <c r="P24" s="1386"/>
    </row>
    <row r="25" spans="1:16" ht="13.5" hidden="1" thickBot="1"/>
    <row r="26" spans="1:16" s="14" customFormat="1" ht="20.25" hidden="1" thickTop="1">
      <c r="A26" s="491" t="s">
        <v>2039</v>
      </c>
      <c r="B26" s="1216" t="s">
        <v>2040</v>
      </c>
      <c r="C26" s="501" t="s">
        <v>2041</v>
      </c>
      <c r="D26" s="501">
        <v>45138</v>
      </c>
      <c r="E26" s="502">
        <v>45140</v>
      </c>
      <c r="F26" s="503" t="s">
        <v>2042</v>
      </c>
      <c r="G26" s="504" t="s">
        <v>2043</v>
      </c>
      <c r="H26" s="1561">
        <v>45147</v>
      </c>
      <c r="I26" s="505">
        <f>H26+22</f>
        <v>45169</v>
      </c>
      <c r="J26" s="505">
        <f>H26+25</f>
        <v>45172</v>
      </c>
      <c r="K26" s="505">
        <f>H26+28</f>
        <v>45175</v>
      </c>
      <c r="L26" s="505">
        <f>H26+32</f>
        <v>45179</v>
      </c>
      <c r="M26" s="505">
        <f>H26+34</f>
        <v>45181</v>
      </c>
      <c r="N26" s="505">
        <f>H26+39</f>
        <v>45186</v>
      </c>
      <c r="O26" s="1386">
        <v>45139</v>
      </c>
      <c r="P26" s="1386">
        <v>45140</v>
      </c>
    </row>
    <row r="27" spans="1:16" s="14" customFormat="1" ht="20.25" hidden="1" thickBot="1">
      <c r="A27" s="491"/>
      <c r="B27" s="1217"/>
      <c r="C27" s="507"/>
      <c r="D27" s="507"/>
      <c r="E27" s="508"/>
      <c r="F27" s="509"/>
      <c r="G27" s="510"/>
      <c r="H27" s="507"/>
      <c r="I27" s="507"/>
      <c r="J27" s="507"/>
      <c r="K27" s="507"/>
      <c r="L27" s="507"/>
      <c r="M27" s="507"/>
      <c r="N27" s="507"/>
      <c r="O27" s="1386">
        <v>45143</v>
      </c>
      <c r="P27" s="1386">
        <v>45144</v>
      </c>
    </row>
    <row r="28" spans="1:16" s="14" customFormat="1" ht="20.25" hidden="1" thickTop="1">
      <c r="A28" s="491" t="s">
        <v>2017</v>
      </c>
      <c r="B28" s="1216" t="s">
        <v>2021</v>
      </c>
      <c r="C28" s="501" t="s">
        <v>2044</v>
      </c>
      <c r="D28" s="501">
        <v>45145</v>
      </c>
      <c r="E28" s="502">
        <v>45148</v>
      </c>
      <c r="F28" s="503" t="s">
        <v>2045</v>
      </c>
      <c r="G28" s="504" t="s">
        <v>2046</v>
      </c>
      <c r="H28" s="501">
        <v>45154</v>
      </c>
      <c r="I28" s="505">
        <f>H28+22</f>
        <v>45176</v>
      </c>
      <c r="J28" s="505">
        <f>H28+25</f>
        <v>45179</v>
      </c>
      <c r="K28" s="505">
        <f>H28+28</f>
        <v>45182</v>
      </c>
      <c r="L28" s="505">
        <f>H28+32</f>
        <v>45186</v>
      </c>
      <c r="M28" s="505">
        <f>H28+34</f>
        <v>45188</v>
      </c>
      <c r="N28" s="505">
        <f>H28+39</f>
        <v>45193</v>
      </c>
      <c r="O28" s="1386"/>
      <c r="P28" s="1386"/>
    </row>
    <row r="29" spans="1:16" s="14" customFormat="1" ht="20.25" hidden="1" thickBot="1">
      <c r="A29" s="491"/>
      <c r="B29" s="1217"/>
      <c r="C29" s="507"/>
      <c r="D29" s="507"/>
      <c r="E29" s="508"/>
      <c r="F29" s="509"/>
      <c r="G29" s="510"/>
      <c r="H29" s="507"/>
      <c r="I29" s="507"/>
      <c r="J29" s="507"/>
      <c r="K29" s="507"/>
      <c r="L29" s="507"/>
      <c r="M29" s="507"/>
      <c r="N29" s="507"/>
      <c r="O29" s="1386"/>
      <c r="P29" s="1386"/>
    </row>
    <row r="30" spans="1:16" s="14" customFormat="1" ht="20.25" hidden="1" thickTop="1">
      <c r="A30" s="491" t="s">
        <v>2047</v>
      </c>
      <c r="B30" s="1216" t="s">
        <v>2048</v>
      </c>
      <c r="C30" s="501" t="s">
        <v>2049</v>
      </c>
      <c r="D30" s="501">
        <v>45153</v>
      </c>
      <c r="E30" s="502">
        <v>45155</v>
      </c>
      <c r="F30" s="503" t="s">
        <v>2050</v>
      </c>
      <c r="G30" s="504" t="s">
        <v>2051</v>
      </c>
      <c r="H30" s="501">
        <v>45161</v>
      </c>
      <c r="I30" s="505">
        <f>H30+22</f>
        <v>45183</v>
      </c>
      <c r="J30" s="505">
        <f>H30+25</f>
        <v>45186</v>
      </c>
      <c r="K30" s="505">
        <f>H30+28</f>
        <v>45189</v>
      </c>
      <c r="L30" s="505">
        <f>H30+32</f>
        <v>45193</v>
      </c>
      <c r="M30" s="505">
        <f>H30+34</f>
        <v>45195</v>
      </c>
      <c r="N30" s="505">
        <f>H30+39</f>
        <v>45200</v>
      </c>
      <c r="O30" s="1386">
        <v>45153</v>
      </c>
      <c r="P30" s="1386">
        <v>45154</v>
      </c>
    </row>
    <row r="31" spans="1:16" s="14" customFormat="1" ht="20.25" hidden="1" thickBot="1">
      <c r="A31" s="491"/>
      <c r="B31" s="1217"/>
      <c r="C31" s="507"/>
      <c r="D31" s="507"/>
      <c r="E31" s="508"/>
      <c r="F31" s="509"/>
      <c r="G31" s="510"/>
      <c r="H31" s="507"/>
      <c r="I31" s="507"/>
      <c r="J31" s="507"/>
      <c r="K31" s="507"/>
      <c r="L31" s="507"/>
      <c r="M31" s="507"/>
      <c r="N31" s="507"/>
      <c r="O31" s="1386">
        <v>45158</v>
      </c>
      <c r="P31" s="1386">
        <v>45158</v>
      </c>
    </row>
    <row r="32" spans="1:16" s="14" customFormat="1" ht="20.25" hidden="1" thickTop="1">
      <c r="A32" s="491" t="s">
        <v>2052</v>
      </c>
      <c r="B32" s="1216" t="s">
        <v>2053</v>
      </c>
      <c r="C32" s="501" t="s">
        <v>2054</v>
      </c>
      <c r="D32" s="501">
        <v>45160</v>
      </c>
      <c r="E32" s="502">
        <v>45161</v>
      </c>
      <c r="F32" s="503" t="s">
        <v>2055</v>
      </c>
      <c r="G32" s="504" t="s">
        <v>2056</v>
      </c>
      <c r="H32" s="501">
        <v>45168</v>
      </c>
      <c r="I32" s="505">
        <f>H32+22</f>
        <v>45190</v>
      </c>
      <c r="J32" s="505">
        <f>H32+25</f>
        <v>45193</v>
      </c>
      <c r="K32" s="505">
        <f>H32+28</f>
        <v>45196</v>
      </c>
      <c r="L32" s="505">
        <f>H32+32</f>
        <v>45200</v>
      </c>
      <c r="M32" s="505">
        <f>H32+34</f>
        <v>45202</v>
      </c>
      <c r="N32" s="505">
        <f>H32+39</f>
        <v>45207</v>
      </c>
      <c r="O32" s="1386">
        <v>45165</v>
      </c>
      <c r="P32" s="1386">
        <v>45165</v>
      </c>
    </row>
    <row r="33" spans="1:16" s="14" customFormat="1" ht="20.25" hidden="1" thickBot="1">
      <c r="A33" s="491" t="s">
        <v>2057</v>
      </c>
      <c r="B33" s="1217" t="s">
        <v>2025</v>
      </c>
      <c r="C33" s="507" t="s">
        <v>2058</v>
      </c>
      <c r="D33" s="507">
        <v>45166</v>
      </c>
      <c r="E33" s="508">
        <v>45168</v>
      </c>
      <c r="F33" s="509"/>
      <c r="G33" s="510"/>
      <c r="H33" s="507"/>
      <c r="I33" s="507"/>
      <c r="J33" s="507"/>
      <c r="K33" s="507"/>
      <c r="L33" s="507"/>
      <c r="M33" s="507"/>
      <c r="N33" s="507"/>
      <c r="O33" s="1386"/>
      <c r="P33" s="1386"/>
    </row>
    <row r="34" spans="1:16" s="14" customFormat="1" ht="20.25" hidden="1" thickTop="1">
      <c r="A34" s="491"/>
      <c r="B34" s="1216"/>
      <c r="C34" s="501"/>
      <c r="D34" s="501"/>
      <c r="E34" s="502"/>
      <c r="F34" s="503" t="s">
        <v>2059</v>
      </c>
      <c r="G34" s="504" t="s">
        <v>2060</v>
      </c>
      <c r="H34" s="501">
        <v>45175</v>
      </c>
      <c r="I34" s="505">
        <f>H34+22</f>
        <v>45197</v>
      </c>
      <c r="J34" s="505">
        <f>H34+25</f>
        <v>45200</v>
      </c>
      <c r="K34" s="505">
        <f>H34+28</f>
        <v>45203</v>
      </c>
      <c r="L34" s="505">
        <f>H34+32</f>
        <v>45207</v>
      </c>
      <c r="M34" s="505">
        <f>H34+34</f>
        <v>45209</v>
      </c>
      <c r="N34" s="505">
        <f>H34+39</f>
        <v>45214</v>
      </c>
      <c r="O34" s="1386">
        <v>45172</v>
      </c>
      <c r="P34" s="1386">
        <v>45172</v>
      </c>
    </row>
    <row r="35" spans="1:16" s="14" customFormat="1" ht="20.25" hidden="1" thickBot="1">
      <c r="A35" s="491"/>
      <c r="B35" s="1217"/>
      <c r="C35" s="507"/>
      <c r="D35" s="507"/>
      <c r="E35" s="508"/>
      <c r="F35" s="509"/>
      <c r="G35" s="510"/>
      <c r="H35" s="507"/>
      <c r="I35" s="507"/>
      <c r="J35" s="507"/>
      <c r="K35" s="507"/>
      <c r="L35" s="507"/>
      <c r="M35" s="507"/>
      <c r="N35" s="507"/>
      <c r="O35" s="1386"/>
      <c r="P35" s="1386"/>
    </row>
    <row r="36" spans="1:16" s="14" customFormat="1" ht="21" hidden="1" thickTop="1" thickBot="1">
      <c r="A36" s="491"/>
      <c r="B36" s="1216" t="s">
        <v>2030</v>
      </c>
      <c r="C36" s="501" t="s">
        <v>2061</v>
      </c>
      <c r="D36" s="501">
        <v>45173</v>
      </c>
      <c r="E36" s="502">
        <v>45175</v>
      </c>
      <c r="F36" s="503" t="s">
        <v>2004</v>
      </c>
      <c r="G36" s="504" t="s">
        <v>2062</v>
      </c>
      <c r="H36" s="501">
        <v>45182</v>
      </c>
      <c r="I36" s="505">
        <f>H36+22</f>
        <v>45204</v>
      </c>
      <c r="J36" s="505">
        <f>H36+25</f>
        <v>45207</v>
      </c>
      <c r="K36" s="505">
        <f>H36+28</f>
        <v>45210</v>
      </c>
      <c r="L36" s="505">
        <f>H36+32</f>
        <v>45214</v>
      </c>
      <c r="M36" s="505">
        <f>H36+34</f>
        <v>45216</v>
      </c>
      <c r="N36" s="505">
        <f>H36+39</f>
        <v>45221</v>
      </c>
      <c r="O36" s="1386">
        <v>45179</v>
      </c>
      <c r="P36" s="1386">
        <v>45179</v>
      </c>
    </row>
    <row r="37" spans="1:16" s="14" customFormat="1" ht="21" hidden="1" thickTop="1" thickBot="1">
      <c r="A37" s="491"/>
      <c r="B37" s="1216" t="s">
        <v>2010</v>
      </c>
      <c r="C37" s="501" t="s">
        <v>2063</v>
      </c>
      <c r="D37" s="501">
        <v>45179</v>
      </c>
      <c r="E37" s="502">
        <v>45181</v>
      </c>
      <c r="F37" s="509"/>
      <c r="G37" s="510"/>
      <c r="H37" s="507"/>
      <c r="I37" s="507"/>
      <c r="J37" s="507"/>
      <c r="K37" s="507"/>
      <c r="L37" s="507"/>
      <c r="M37" s="507"/>
      <c r="N37" s="507"/>
      <c r="O37" s="1386"/>
      <c r="P37" s="1386"/>
    </row>
    <row r="38" spans="1:16" s="14" customFormat="1" ht="20.25" hidden="1" thickTop="1">
      <c r="A38" s="491" t="s">
        <v>2064</v>
      </c>
      <c r="B38" s="2220" t="s">
        <v>2065</v>
      </c>
      <c r="C38" s="501" t="s">
        <v>2066</v>
      </c>
      <c r="D38" s="501">
        <v>45186</v>
      </c>
      <c r="E38" s="502">
        <v>45187</v>
      </c>
      <c r="F38" s="503" t="s">
        <v>2008</v>
      </c>
      <c r="G38" s="504" t="s">
        <v>2067</v>
      </c>
      <c r="H38" s="501">
        <v>45189</v>
      </c>
      <c r="I38" s="505">
        <f>H38+22</f>
        <v>45211</v>
      </c>
      <c r="J38" s="505">
        <f>H38+25</f>
        <v>45214</v>
      </c>
      <c r="K38" s="505">
        <f>H38+28</f>
        <v>45217</v>
      </c>
      <c r="L38" s="505">
        <f>H38+32</f>
        <v>45221</v>
      </c>
      <c r="M38" s="505">
        <f>H38+34</f>
        <v>45223</v>
      </c>
      <c r="N38" s="505">
        <f>H38+39</f>
        <v>45228</v>
      </c>
      <c r="O38" s="1386">
        <v>45186</v>
      </c>
      <c r="P38" s="1386">
        <v>45187</v>
      </c>
    </row>
    <row r="39" spans="1:16" s="14" customFormat="1" ht="20.25" hidden="1" thickBot="1">
      <c r="A39" s="491"/>
      <c r="B39" s="1217"/>
      <c r="C39" s="507"/>
      <c r="D39" s="507"/>
      <c r="E39" s="508"/>
      <c r="F39" s="509"/>
      <c r="G39" s="510"/>
      <c r="H39" s="507"/>
      <c r="I39" s="507"/>
      <c r="J39" s="507"/>
      <c r="K39" s="507"/>
      <c r="L39" s="507"/>
      <c r="M39" s="507"/>
      <c r="N39" s="507"/>
      <c r="O39" s="1386"/>
      <c r="P39" s="1386"/>
    </row>
    <row r="40" spans="1:16" s="14" customFormat="1" ht="20.25" hidden="1" thickTop="1">
      <c r="A40" s="491" t="s">
        <v>2068</v>
      </c>
      <c r="B40" s="1216" t="s">
        <v>2069</v>
      </c>
      <c r="C40" s="501" t="s">
        <v>2070</v>
      </c>
      <c r="D40" s="501">
        <v>45196</v>
      </c>
      <c r="E40" s="502">
        <v>45197</v>
      </c>
      <c r="F40" s="503" t="s">
        <v>2012</v>
      </c>
      <c r="G40" s="504" t="s">
        <v>2071</v>
      </c>
      <c r="H40" s="501">
        <v>45196</v>
      </c>
      <c r="I40" s="505">
        <f>H40+22</f>
        <v>45218</v>
      </c>
      <c r="J40" s="505">
        <f>H40+25</f>
        <v>45221</v>
      </c>
      <c r="K40" s="505">
        <f>H40+28</f>
        <v>45224</v>
      </c>
      <c r="L40" s="505">
        <f>H40+32</f>
        <v>45228</v>
      </c>
      <c r="M40" s="505">
        <f>H40+34</f>
        <v>45230</v>
      </c>
      <c r="N40" s="505">
        <f>H40+39</f>
        <v>45235</v>
      </c>
      <c r="O40" s="1386">
        <v>45193</v>
      </c>
      <c r="P40" s="1386">
        <v>45193</v>
      </c>
    </row>
    <row r="41" spans="1:16" ht="13.5" hidden="1" thickBot="1"/>
    <row r="42" spans="1:16" s="14" customFormat="1" ht="20.25" hidden="1" thickTop="1">
      <c r="A42" s="491"/>
      <c r="B42" s="1216" t="s">
        <v>2072</v>
      </c>
      <c r="C42" s="501" t="s">
        <v>2073</v>
      </c>
      <c r="D42" s="501">
        <v>45200</v>
      </c>
      <c r="E42" s="502">
        <v>45200</v>
      </c>
      <c r="F42" s="503" t="s">
        <v>2019</v>
      </c>
      <c r="G42" s="504" t="s">
        <v>2074</v>
      </c>
      <c r="H42" s="501">
        <v>45203</v>
      </c>
      <c r="I42" s="505">
        <f>H42+22</f>
        <v>45225</v>
      </c>
      <c r="J42" s="505">
        <f>H42+25</f>
        <v>45228</v>
      </c>
      <c r="K42" s="505">
        <f>H42+28</f>
        <v>45231</v>
      </c>
      <c r="L42" s="505">
        <f>H42+32</f>
        <v>45235</v>
      </c>
      <c r="M42" s="505">
        <f>H42+34</f>
        <v>45237</v>
      </c>
      <c r="N42" s="505">
        <f>H42+39</f>
        <v>45242</v>
      </c>
      <c r="O42" s="1386">
        <v>45200</v>
      </c>
      <c r="P42" s="1386">
        <v>45200</v>
      </c>
    </row>
    <row r="43" spans="1:16" s="14" customFormat="1" ht="20.25" hidden="1" thickBot="1">
      <c r="A43" s="491"/>
      <c r="B43" s="1217"/>
      <c r="C43" s="507"/>
      <c r="D43" s="507"/>
      <c r="E43" s="508"/>
      <c r="F43" s="509"/>
      <c r="G43" s="510"/>
      <c r="H43" s="507"/>
      <c r="I43" s="507"/>
      <c r="J43" s="507"/>
      <c r="K43" s="507"/>
      <c r="L43" s="507"/>
      <c r="M43" s="507"/>
      <c r="N43" s="507"/>
      <c r="O43" s="1386"/>
      <c r="P43" s="1386"/>
    </row>
    <row r="44" spans="1:16" s="14" customFormat="1" ht="20.25" hidden="1" thickTop="1">
      <c r="A44" s="491"/>
      <c r="B44" s="1216" t="s">
        <v>2030</v>
      </c>
      <c r="C44" s="501" t="s">
        <v>2075</v>
      </c>
      <c r="D44" s="501">
        <v>45206</v>
      </c>
      <c r="E44" s="502">
        <v>45207</v>
      </c>
      <c r="F44" s="503" t="s">
        <v>2023</v>
      </c>
      <c r="G44" s="504" t="s">
        <v>2076</v>
      </c>
      <c r="H44" s="501">
        <v>45210</v>
      </c>
      <c r="I44" s="505">
        <f>H44+22</f>
        <v>45232</v>
      </c>
      <c r="J44" s="505">
        <f>H44+25</f>
        <v>45235</v>
      </c>
      <c r="K44" s="505">
        <f>H44+28</f>
        <v>45238</v>
      </c>
      <c r="L44" s="505">
        <f>H44+32</f>
        <v>45242</v>
      </c>
      <c r="M44" s="505">
        <f>H44+34</f>
        <v>45244</v>
      </c>
      <c r="N44" s="505">
        <f>H44+39</f>
        <v>45249</v>
      </c>
      <c r="O44" s="1386">
        <v>45207</v>
      </c>
      <c r="P44" s="1386">
        <v>45207</v>
      </c>
    </row>
    <row r="45" spans="1:16" s="14" customFormat="1" ht="20.25" hidden="1" thickBot="1">
      <c r="A45" s="491"/>
      <c r="B45" s="1217"/>
      <c r="C45" s="507"/>
      <c r="D45" s="507"/>
      <c r="E45" s="508"/>
      <c r="F45" s="509"/>
      <c r="G45" s="510"/>
      <c r="H45" s="507"/>
      <c r="I45" s="507"/>
      <c r="J45" s="507"/>
      <c r="K45" s="507"/>
      <c r="L45" s="507"/>
      <c r="M45" s="507"/>
      <c r="N45" s="507"/>
      <c r="O45" s="1386"/>
      <c r="P45" s="1386"/>
    </row>
    <row r="46" spans="1:16" s="14" customFormat="1" ht="20.25" hidden="1" thickTop="1">
      <c r="A46" s="491" t="s">
        <v>2077</v>
      </c>
      <c r="B46" s="1216" t="s">
        <v>2078</v>
      </c>
      <c r="C46" s="501" t="s">
        <v>2079</v>
      </c>
      <c r="D46" s="501">
        <v>45215</v>
      </c>
      <c r="E46" s="502">
        <v>45217</v>
      </c>
      <c r="F46" s="503" t="s">
        <v>2027</v>
      </c>
      <c r="G46" s="504" t="s">
        <v>2080</v>
      </c>
      <c r="H46" s="501">
        <v>45217</v>
      </c>
      <c r="I46" s="505">
        <f>H46+22</f>
        <v>45239</v>
      </c>
      <c r="J46" s="505">
        <f>H46+25</f>
        <v>45242</v>
      </c>
      <c r="K46" s="505">
        <f>H46+28</f>
        <v>45245</v>
      </c>
      <c r="L46" s="505">
        <f>H46+32</f>
        <v>45249</v>
      </c>
      <c r="M46" s="505">
        <f>H46+34</f>
        <v>45251</v>
      </c>
      <c r="N46" s="505">
        <f>H46+39</f>
        <v>45256</v>
      </c>
      <c r="O46" s="1386">
        <v>45214</v>
      </c>
      <c r="P46" s="1386">
        <v>45215</v>
      </c>
    </row>
    <row r="47" spans="1:16" s="14" customFormat="1" ht="20.25" hidden="1" thickBot="1">
      <c r="A47" s="491"/>
      <c r="B47" s="1217"/>
      <c r="C47" s="507"/>
      <c r="D47" s="507"/>
      <c r="E47" s="508"/>
      <c r="F47" s="509"/>
      <c r="G47" s="510"/>
      <c r="H47" s="507"/>
      <c r="I47" s="507"/>
      <c r="J47" s="507"/>
      <c r="K47" s="507"/>
      <c r="L47" s="507"/>
      <c r="M47" s="507"/>
      <c r="N47" s="507"/>
      <c r="O47" s="1386"/>
      <c r="P47" s="1386"/>
    </row>
    <row r="48" spans="1:16" s="14" customFormat="1" ht="20.25" hidden="1" thickTop="1">
      <c r="A48" s="491" t="s">
        <v>2081</v>
      </c>
      <c r="B48" s="1216" t="s">
        <v>2082</v>
      </c>
      <c r="C48" s="501" t="s">
        <v>2083</v>
      </c>
      <c r="D48" s="501">
        <v>45221</v>
      </c>
      <c r="E48" s="502">
        <v>45222</v>
      </c>
      <c r="F48" s="503" t="s">
        <v>2032</v>
      </c>
      <c r="G48" s="504" t="s">
        <v>2084</v>
      </c>
      <c r="H48" s="501">
        <v>45224</v>
      </c>
      <c r="I48" s="505">
        <f>H48+22</f>
        <v>45246</v>
      </c>
      <c r="J48" s="505">
        <f>H48+25</f>
        <v>45249</v>
      </c>
      <c r="K48" s="505">
        <f>H48+28</f>
        <v>45252</v>
      </c>
      <c r="L48" s="505">
        <f>H48+32</f>
        <v>45256</v>
      </c>
      <c r="M48" s="505">
        <f>H48+34</f>
        <v>45258</v>
      </c>
      <c r="N48" s="505">
        <f>H48+39</f>
        <v>45263</v>
      </c>
      <c r="O48" s="1386">
        <v>45221</v>
      </c>
      <c r="P48" s="1386">
        <v>45222</v>
      </c>
    </row>
    <row r="49" spans="1:16" s="14" customFormat="1" ht="20.25" hidden="1" thickBot="1">
      <c r="A49" s="491"/>
      <c r="B49" s="1217"/>
      <c r="C49" s="507"/>
      <c r="D49" s="507"/>
      <c r="E49" s="508"/>
      <c r="F49" s="509"/>
      <c r="G49" s="510"/>
      <c r="H49" s="507"/>
      <c r="I49" s="507"/>
      <c r="J49" s="507"/>
      <c r="K49" s="507"/>
      <c r="L49" s="507"/>
      <c r="M49" s="507"/>
      <c r="N49" s="507"/>
      <c r="O49" s="1386"/>
      <c r="P49" s="1386"/>
    </row>
    <row r="50" spans="1:16" s="14" customFormat="1" ht="20.25" hidden="1" thickTop="1">
      <c r="A50" s="491" t="s">
        <v>2021</v>
      </c>
      <c r="B50" s="1216" t="s">
        <v>2085</v>
      </c>
      <c r="C50" s="501" t="s">
        <v>2086</v>
      </c>
      <c r="D50" s="501">
        <v>45228</v>
      </c>
      <c r="E50" s="502">
        <v>45228</v>
      </c>
      <c r="F50" s="503" t="s">
        <v>2035</v>
      </c>
      <c r="G50" s="504" t="s">
        <v>2087</v>
      </c>
      <c r="H50" s="501">
        <v>45231</v>
      </c>
      <c r="I50" s="505">
        <f>H50+22</f>
        <v>45253</v>
      </c>
      <c r="J50" s="505">
        <f>H50+25</f>
        <v>45256</v>
      </c>
      <c r="K50" s="505">
        <f>H50+28</f>
        <v>45259</v>
      </c>
      <c r="L50" s="505">
        <f>H50+32</f>
        <v>45263</v>
      </c>
      <c r="M50" s="505">
        <f>H50+34</f>
        <v>45265</v>
      </c>
      <c r="N50" s="505">
        <f>H50+39</f>
        <v>45270</v>
      </c>
      <c r="O50" s="1386">
        <v>45228</v>
      </c>
      <c r="P50" s="1386">
        <v>45228</v>
      </c>
    </row>
    <row r="51" spans="1:16" s="14" customFormat="1" ht="20.25" hidden="1" thickBot="1">
      <c r="A51" s="491"/>
      <c r="B51" s="1217"/>
      <c r="C51" s="507"/>
      <c r="D51" s="507"/>
      <c r="E51" s="508"/>
      <c r="F51" s="509"/>
      <c r="G51" s="510"/>
      <c r="H51" s="507"/>
      <c r="I51" s="507"/>
      <c r="J51" s="507"/>
      <c r="K51" s="507"/>
      <c r="L51" s="507"/>
      <c r="M51" s="507"/>
      <c r="N51" s="507"/>
      <c r="O51" s="1386"/>
      <c r="P51" s="1386"/>
    </row>
    <row r="52" spans="1:16" s="14" customFormat="1" ht="20.25" hidden="1" thickTop="1">
      <c r="A52" s="491"/>
      <c r="B52" s="1216" t="s">
        <v>2072</v>
      </c>
      <c r="C52" s="501" t="s">
        <v>2088</v>
      </c>
      <c r="D52" s="501">
        <v>45234</v>
      </c>
      <c r="E52" s="502">
        <v>45237</v>
      </c>
      <c r="F52" s="2241" t="s">
        <v>2037</v>
      </c>
      <c r="G52" s="504" t="s">
        <v>2089</v>
      </c>
      <c r="H52" s="501">
        <v>45238</v>
      </c>
      <c r="I52" s="505">
        <f>H52+22</f>
        <v>45260</v>
      </c>
      <c r="J52" s="505">
        <f>H52+25</f>
        <v>45263</v>
      </c>
      <c r="K52" s="505">
        <f>H52+28</f>
        <v>45266</v>
      </c>
      <c r="L52" s="505">
        <f>H52+32</f>
        <v>45270</v>
      </c>
      <c r="M52" s="505">
        <f>H52+34</f>
        <v>45272</v>
      </c>
      <c r="N52" s="505">
        <f>H52+39</f>
        <v>45277</v>
      </c>
      <c r="O52" s="1386">
        <v>45235</v>
      </c>
      <c r="P52" s="1386">
        <v>45235</v>
      </c>
    </row>
    <row r="53" spans="1:16" s="14" customFormat="1" ht="20.25" hidden="1" thickBot="1">
      <c r="A53" s="491"/>
      <c r="B53" s="1217"/>
      <c r="C53" s="507"/>
      <c r="D53" s="507"/>
      <c r="E53" s="508"/>
      <c r="F53" s="509"/>
      <c r="G53" s="510"/>
      <c r="H53" s="507"/>
      <c r="I53" s="507"/>
      <c r="J53" s="507"/>
      <c r="K53" s="507"/>
      <c r="L53" s="507"/>
      <c r="M53" s="507"/>
      <c r="N53" s="507"/>
      <c r="O53" s="1386"/>
      <c r="P53" s="1386"/>
    </row>
    <row r="54" spans="1:16" s="14" customFormat="1" ht="20.25" hidden="1" thickTop="1">
      <c r="A54" s="491"/>
      <c r="B54" s="1216"/>
      <c r="C54" s="501"/>
      <c r="D54" s="501"/>
      <c r="E54" s="502"/>
      <c r="F54" s="2241" t="s">
        <v>2042</v>
      </c>
      <c r="G54" s="504" t="s">
        <v>2090</v>
      </c>
      <c r="H54" s="501">
        <v>45245</v>
      </c>
      <c r="I54" s="505">
        <f>H54+22</f>
        <v>45267</v>
      </c>
      <c r="J54" s="505">
        <f>H54+25</f>
        <v>45270</v>
      </c>
      <c r="K54" s="505">
        <f>H54+28</f>
        <v>45273</v>
      </c>
      <c r="L54" s="505">
        <f>H54+32</f>
        <v>45277</v>
      </c>
      <c r="M54" s="505">
        <f>H54+34</f>
        <v>45279</v>
      </c>
      <c r="N54" s="505">
        <f>H54+39</f>
        <v>45284</v>
      </c>
      <c r="O54" s="1386"/>
      <c r="P54" s="1386"/>
    </row>
    <row r="55" spans="1:16" s="14" customFormat="1" ht="20.25" hidden="1" thickBot="1">
      <c r="A55" s="491"/>
      <c r="B55" s="1217"/>
      <c r="C55" s="507"/>
      <c r="D55" s="507"/>
      <c r="E55" s="508"/>
      <c r="F55" s="509"/>
      <c r="G55" s="510"/>
      <c r="H55" s="507"/>
      <c r="I55" s="507"/>
      <c r="J55" s="507"/>
      <c r="K55" s="507"/>
      <c r="L55" s="507"/>
      <c r="M55" s="507"/>
      <c r="N55" s="507"/>
      <c r="O55" s="1386"/>
      <c r="P55" s="1386"/>
    </row>
    <row r="56" spans="1:16" s="14" customFormat="1" ht="20.25" hidden="1" thickTop="1">
      <c r="A56" s="491" t="s">
        <v>2030</v>
      </c>
      <c r="B56" s="1216" t="s">
        <v>2091</v>
      </c>
      <c r="C56" s="501" t="s">
        <v>2092</v>
      </c>
      <c r="D56" s="501">
        <v>45244</v>
      </c>
      <c r="E56" s="502">
        <v>45246</v>
      </c>
      <c r="F56" s="2241" t="s">
        <v>2045</v>
      </c>
      <c r="G56" s="504" t="s">
        <v>2093</v>
      </c>
      <c r="H56" s="501">
        <v>45252</v>
      </c>
      <c r="I56" s="505">
        <f>H56+22</f>
        <v>45274</v>
      </c>
      <c r="J56" s="505">
        <f>H56+25</f>
        <v>45277</v>
      </c>
      <c r="K56" s="505">
        <f>H56+28</f>
        <v>45280</v>
      </c>
      <c r="L56" s="505">
        <f>H56+32</f>
        <v>45284</v>
      </c>
      <c r="M56" s="505">
        <f>H56+34</f>
        <v>45286</v>
      </c>
      <c r="N56" s="505">
        <f>H56+39</f>
        <v>45291</v>
      </c>
      <c r="O56" s="1386">
        <v>45242</v>
      </c>
      <c r="P56" s="1386">
        <v>45243</v>
      </c>
    </row>
    <row r="57" spans="1:16" ht="13.5" hidden="1" thickBot="1"/>
    <row r="58" spans="1:16" s="14" customFormat="1" ht="21" hidden="1" thickTop="1" thickBot="1">
      <c r="A58" s="491" t="s">
        <v>2010</v>
      </c>
      <c r="B58" s="1217" t="s">
        <v>2094</v>
      </c>
      <c r="C58" s="507" t="s">
        <v>2095</v>
      </c>
      <c r="D58" s="507">
        <v>45253</v>
      </c>
      <c r="E58" s="508">
        <v>45253</v>
      </c>
      <c r="F58" s="2241" t="s">
        <v>2050</v>
      </c>
      <c r="G58" s="504" t="s">
        <v>2096</v>
      </c>
      <c r="H58" s="501">
        <v>45259</v>
      </c>
      <c r="I58" s="505">
        <f>H58+22</f>
        <v>45281</v>
      </c>
      <c r="J58" s="505">
        <f>H58+25</f>
        <v>45284</v>
      </c>
      <c r="K58" s="505">
        <f>H58+28</f>
        <v>45287</v>
      </c>
      <c r="L58" s="505">
        <f>H58+32</f>
        <v>45291</v>
      </c>
      <c r="M58" s="505">
        <f>H58+34</f>
        <v>45293</v>
      </c>
      <c r="N58" s="505">
        <f>H58+39</f>
        <v>45298</v>
      </c>
      <c r="O58" s="1386">
        <v>45249</v>
      </c>
      <c r="P58" s="1386">
        <v>45249</v>
      </c>
    </row>
    <row r="59" spans="1:16" s="14" customFormat="1" ht="21" hidden="1" thickTop="1" thickBot="1">
      <c r="A59" s="491" t="s">
        <v>2097</v>
      </c>
      <c r="B59" s="2220" t="s">
        <v>2078</v>
      </c>
      <c r="C59" s="501" t="s">
        <v>2098</v>
      </c>
      <c r="D59" s="501">
        <v>45257</v>
      </c>
      <c r="E59" s="502">
        <v>45258</v>
      </c>
      <c r="F59" s="509"/>
      <c r="G59" s="510"/>
      <c r="H59" s="507"/>
      <c r="I59" s="507"/>
      <c r="J59" s="507"/>
      <c r="K59" s="507"/>
      <c r="L59" s="507"/>
      <c r="M59" s="507"/>
      <c r="N59" s="507"/>
      <c r="O59" s="1386">
        <v>45256</v>
      </c>
      <c r="P59" s="1386">
        <v>45257</v>
      </c>
    </row>
    <row r="60" spans="1:16" s="14" customFormat="1" ht="20.25" hidden="1" thickTop="1">
      <c r="A60" s="491" t="s">
        <v>2099</v>
      </c>
      <c r="B60" s="2241" t="s">
        <v>2010</v>
      </c>
      <c r="C60" s="501" t="s">
        <v>2100</v>
      </c>
      <c r="D60" s="501">
        <v>45267</v>
      </c>
      <c r="E60" s="502">
        <v>45268</v>
      </c>
      <c r="F60" s="2241" t="s">
        <v>2055</v>
      </c>
      <c r="G60" s="504" t="s">
        <v>2101</v>
      </c>
      <c r="H60" s="501">
        <v>45266</v>
      </c>
      <c r="I60" s="505">
        <f>H60+22</f>
        <v>45288</v>
      </c>
      <c r="J60" s="505">
        <f>H60+25</f>
        <v>45291</v>
      </c>
      <c r="K60" s="505">
        <f>H60+28</f>
        <v>45294</v>
      </c>
      <c r="L60" s="505">
        <f>H60+32</f>
        <v>45298</v>
      </c>
      <c r="M60" s="505">
        <f>H60+34</f>
        <v>45300</v>
      </c>
      <c r="N60" s="505">
        <f>H60+39</f>
        <v>45305</v>
      </c>
      <c r="O60" s="1386">
        <v>45263</v>
      </c>
      <c r="P60" s="1386">
        <v>45263</v>
      </c>
    </row>
    <row r="61" spans="1:16" s="14" customFormat="1" ht="20.25" hidden="1" thickBot="1">
      <c r="A61" s="491"/>
      <c r="B61" s="1217"/>
      <c r="C61" s="507"/>
      <c r="D61" s="507"/>
      <c r="E61" s="508"/>
      <c r="F61" s="509"/>
      <c r="G61" s="510"/>
      <c r="H61" s="507"/>
      <c r="I61" s="507"/>
      <c r="J61" s="507"/>
      <c r="K61" s="507"/>
      <c r="L61" s="507"/>
      <c r="M61" s="507"/>
      <c r="N61" s="507"/>
      <c r="O61" s="1386"/>
      <c r="P61" s="1386"/>
    </row>
    <row r="62" spans="1:16" s="14" customFormat="1" ht="20.25" hidden="1" thickTop="1">
      <c r="A62" s="491"/>
      <c r="B62" s="1216"/>
      <c r="C62" s="501"/>
      <c r="D62" s="501"/>
      <c r="E62" s="502"/>
      <c r="F62" s="2241" t="s">
        <v>2059</v>
      </c>
      <c r="G62" s="504" t="s">
        <v>2102</v>
      </c>
      <c r="H62" s="501">
        <v>45273</v>
      </c>
      <c r="I62" s="505">
        <f>H62+22</f>
        <v>45295</v>
      </c>
      <c r="J62" s="505">
        <f>H62+25</f>
        <v>45298</v>
      </c>
      <c r="K62" s="505">
        <f>H62+28</f>
        <v>45301</v>
      </c>
      <c r="L62" s="505">
        <f>H62+32</f>
        <v>45305</v>
      </c>
      <c r="M62" s="505">
        <f>H62+34</f>
        <v>45307</v>
      </c>
      <c r="N62" s="505">
        <f>H62+39</f>
        <v>45312</v>
      </c>
      <c r="O62" s="1386">
        <v>45274</v>
      </c>
      <c r="P62" s="1398">
        <v>45274</v>
      </c>
    </row>
    <row r="63" spans="1:16" s="14" customFormat="1" ht="20.25" hidden="1" thickBot="1">
      <c r="A63" s="491"/>
      <c r="B63" s="1217"/>
      <c r="C63" s="507"/>
      <c r="D63" s="507"/>
      <c r="E63" s="508"/>
      <c r="F63" s="509"/>
      <c r="G63" s="510"/>
      <c r="H63" s="507"/>
      <c r="I63" s="507"/>
      <c r="J63" s="507"/>
      <c r="K63" s="507"/>
      <c r="L63" s="507"/>
      <c r="M63" s="507"/>
      <c r="N63" s="507"/>
      <c r="O63" s="1386"/>
      <c r="P63" s="1386"/>
    </row>
    <row r="64" spans="1:16" s="14" customFormat="1" ht="21" hidden="1" thickTop="1" thickBot="1">
      <c r="A64" s="491" t="s">
        <v>2103</v>
      </c>
      <c r="B64" s="1216" t="s">
        <v>2104</v>
      </c>
      <c r="C64" s="501" t="s">
        <v>2105</v>
      </c>
      <c r="D64" s="501">
        <v>45277</v>
      </c>
      <c r="E64" s="502">
        <v>45279</v>
      </c>
      <c r="F64" s="2241" t="s">
        <v>2004</v>
      </c>
      <c r="G64" s="504" t="s">
        <v>2106</v>
      </c>
      <c r="H64" s="501">
        <v>45280</v>
      </c>
      <c r="I64" s="505">
        <f>H64+22</f>
        <v>45302</v>
      </c>
      <c r="J64" s="505">
        <f>H64+25</f>
        <v>45305</v>
      </c>
      <c r="K64" s="505">
        <f>H64+28</f>
        <v>45308</v>
      </c>
      <c r="L64" s="505">
        <f>H64+32</f>
        <v>45312</v>
      </c>
      <c r="M64" s="505">
        <f>H64+34</f>
        <v>45314</v>
      </c>
      <c r="N64" s="505">
        <f>H64+39</f>
        <v>45319</v>
      </c>
      <c r="O64" s="1386">
        <v>45277</v>
      </c>
      <c r="P64" s="1386">
        <v>45277</v>
      </c>
    </row>
    <row r="65" spans="1:16" s="14" customFormat="1" ht="21" hidden="1" thickTop="1" thickBot="1">
      <c r="A65" s="491" t="s">
        <v>2030</v>
      </c>
      <c r="B65" s="2220" t="s">
        <v>2107</v>
      </c>
      <c r="C65" s="501" t="s">
        <v>2108</v>
      </c>
      <c r="D65" s="501">
        <v>45280</v>
      </c>
      <c r="E65" s="502">
        <v>45281</v>
      </c>
      <c r="F65" s="509"/>
      <c r="G65" s="510"/>
      <c r="H65" s="507"/>
      <c r="I65" s="507"/>
      <c r="J65" s="507"/>
      <c r="K65" s="507"/>
      <c r="L65" s="507"/>
      <c r="M65" s="507"/>
      <c r="N65" s="507"/>
      <c r="O65" s="1386"/>
      <c r="P65" s="1386"/>
    </row>
    <row r="66" spans="1:16" s="14" customFormat="1" ht="20.25" hidden="1" thickTop="1">
      <c r="A66" s="491"/>
      <c r="B66" s="2241" t="s">
        <v>2094</v>
      </c>
      <c r="C66" s="501" t="s">
        <v>2109</v>
      </c>
      <c r="D66" s="501">
        <v>45286</v>
      </c>
      <c r="E66" s="502">
        <v>45287</v>
      </c>
      <c r="F66" s="2241" t="s">
        <v>2110</v>
      </c>
      <c r="G66" s="504" t="s">
        <v>2111</v>
      </c>
      <c r="H66" s="501">
        <v>45287</v>
      </c>
      <c r="I66" s="505">
        <f>H66+22</f>
        <v>45309</v>
      </c>
      <c r="J66" s="505">
        <f>H66+25</f>
        <v>45312</v>
      </c>
      <c r="K66" s="505">
        <f>H66+28</f>
        <v>45315</v>
      </c>
      <c r="L66" s="505">
        <f>H66+32</f>
        <v>45319</v>
      </c>
      <c r="M66" s="505">
        <f>H66+34</f>
        <v>45321</v>
      </c>
      <c r="N66" s="505">
        <f>H66+39</f>
        <v>45326</v>
      </c>
      <c r="O66" s="1386">
        <v>45284</v>
      </c>
      <c r="P66" s="1386">
        <v>45284</v>
      </c>
    </row>
    <row r="67" spans="1:16" s="14" customFormat="1" ht="20.25" hidden="1" thickBot="1">
      <c r="A67" s="491"/>
      <c r="B67" s="1217"/>
      <c r="C67" s="507"/>
      <c r="D67" s="507"/>
      <c r="E67" s="508"/>
      <c r="F67" s="509"/>
      <c r="G67" s="510"/>
      <c r="H67" s="507"/>
      <c r="I67" s="507"/>
      <c r="J67" s="507"/>
      <c r="K67" s="507"/>
      <c r="L67" s="507"/>
      <c r="M67" s="507"/>
      <c r="N67" s="507"/>
      <c r="O67" s="1386"/>
      <c r="P67" s="1386"/>
    </row>
    <row r="68" spans="1:16" s="14" customFormat="1" ht="20.25" hidden="1" thickTop="1">
      <c r="A68" s="491"/>
      <c r="B68" s="2220"/>
      <c r="C68" s="501"/>
      <c r="D68" s="501"/>
      <c r="E68" s="502"/>
      <c r="F68" s="2241" t="s">
        <v>2012</v>
      </c>
      <c r="G68" s="504" t="s">
        <v>2112</v>
      </c>
      <c r="H68" s="501">
        <v>45294</v>
      </c>
      <c r="I68" s="505">
        <f>H68+22</f>
        <v>45316</v>
      </c>
      <c r="J68" s="505">
        <f>H68+25</f>
        <v>45319</v>
      </c>
      <c r="K68" s="505">
        <f>H68+28</f>
        <v>45322</v>
      </c>
      <c r="L68" s="505">
        <f>H68+32</f>
        <v>45326</v>
      </c>
      <c r="M68" s="505">
        <f>H68+34</f>
        <v>45328</v>
      </c>
      <c r="N68" s="505">
        <f>H68+39</f>
        <v>45333</v>
      </c>
      <c r="O68" s="1386"/>
      <c r="P68" s="1386"/>
    </row>
    <row r="69" spans="1:16" s="14" customFormat="1" ht="20.25" hidden="1" thickBot="1">
      <c r="A69" s="491"/>
      <c r="B69" s="1217"/>
      <c r="C69" s="507"/>
      <c r="D69" s="507"/>
      <c r="E69" s="508"/>
      <c r="F69" s="509"/>
      <c r="G69" s="510"/>
      <c r="H69" s="507"/>
      <c r="I69" s="507"/>
      <c r="J69" s="507"/>
      <c r="K69" s="507"/>
      <c r="L69" s="507"/>
      <c r="M69" s="507"/>
      <c r="N69" s="507"/>
      <c r="O69" s="1386"/>
      <c r="P69" s="1386"/>
    </row>
    <row r="70" spans="1:16" s="14" customFormat="1" ht="21" hidden="1" thickTop="1" thickBot="1">
      <c r="A70" s="491" t="s">
        <v>2113</v>
      </c>
      <c r="B70" s="2241" t="s">
        <v>2091</v>
      </c>
      <c r="C70" s="501" t="s">
        <v>2114</v>
      </c>
      <c r="D70" s="501">
        <v>44928</v>
      </c>
      <c r="E70" s="502">
        <v>44929</v>
      </c>
      <c r="F70" s="2241" t="s">
        <v>2019</v>
      </c>
      <c r="G70" s="504" t="s">
        <v>2115</v>
      </c>
      <c r="H70" s="501">
        <v>45301</v>
      </c>
      <c r="I70" s="505">
        <f t="shared" ref="I70" si="24">H70+22</f>
        <v>45323</v>
      </c>
      <c r="J70" s="505">
        <f t="shared" ref="J70" si="25">H70+25</f>
        <v>45326</v>
      </c>
      <c r="K70" s="505">
        <f t="shared" ref="K70" si="26">H70+28</f>
        <v>45329</v>
      </c>
      <c r="L70" s="505">
        <f t="shared" ref="L70" si="27">H70+32</f>
        <v>45333</v>
      </c>
      <c r="M70" s="505">
        <f t="shared" ref="M70" si="28">H70+34</f>
        <v>45335</v>
      </c>
      <c r="N70" s="505">
        <f t="shared" ref="N70" si="29">H70+39</f>
        <v>45340</v>
      </c>
      <c r="O70" s="1386">
        <v>45284</v>
      </c>
      <c r="P70" s="1386">
        <v>45285</v>
      </c>
    </row>
    <row r="71" spans="1:16" s="14" customFormat="1" ht="21" hidden="1" thickTop="1" thickBot="1">
      <c r="A71" s="491"/>
      <c r="B71" s="1217"/>
      <c r="C71" s="501"/>
      <c r="D71" s="501"/>
      <c r="E71" s="502"/>
      <c r="F71" s="509"/>
      <c r="G71" s="510"/>
      <c r="H71" s="507"/>
      <c r="I71" s="507"/>
      <c r="J71" s="507"/>
      <c r="K71" s="507"/>
      <c r="L71" s="507"/>
      <c r="M71" s="507"/>
      <c r="N71" s="507"/>
      <c r="O71" s="1386"/>
      <c r="P71" s="1386"/>
    </row>
    <row r="72" spans="1:16" s="14" customFormat="1" ht="20.25" hidden="1" thickTop="1">
      <c r="A72" s="491" t="s">
        <v>2010</v>
      </c>
      <c r="B72" s="2241" t="s">
        <v>2078</v>
      </c>
      <c r="C72" s="501" t="s">
        <v>2116</v>
      </c>
      <c r="D72" s="501">
        <v>45300</v>
      </c>
      <c r="E72" s="502">
        <v>45302</v>
      </c>
      <c r="F72" s="2241" t="s">
        <v>2023</v>
      </c>
      <c r="G72" s="504" t="s">
        <v>2117</v>
      </c>
      <c r="H72" s="501">
        <v>45308</v>
      </c>
      <c r="I72" s="505">
        <f t="shared" ref="I72" si="30">H72+22</f>
        <v>45330</v>
      </c>
      <c r="J72" s="505">
        <f t="shared" ref="J72" si="31">H72+25</f>
        <v>45333</v>
      </c>
      <c r="K72" s="505">
        <f t="shared" ref="K72" si="32">H72+28</f>
        <v>45336</v>
      </c>
      <c r="L72" s="505">
        <f t="shared" ref="L72" si="33">H72+32</f>
        <v>45340</v>
      </c>
      <c r="M72" s="505">
        <f t="shared" ref="M72" si="34">H72+34</f>
        <v>45342</v>
      </c>
      <c r="N72" s="505">
        <f t="shared" ref="N72" si="35">H72+39</f>
        <v>45347</v>
      </c>
      <c r="O72" s="1386">
        <v>44933</v>
      </c>
      <c r="P72" s="1386">
        <v>44934</v>
      </c>
    </row>
    <row r="73" spans="1:16" ht="13.5" hidden="1" thickBot="1"/>
    <row r="74" spans="1:16" s="14" customFormat="1" ht="20.25" hidden="1" thickTop="1">
      <c r="A74" s="491" t="s">
        <v>2118</v>
      </c>
      <c r="B74" s="2241" t="s">
        <v>2119</v>
      </c>
      <c r="C74" s="501" t="s">
        <v>2120</v>
      </c>
      <c r="D74" s="501">
        <v>45311</v>
      </c>
      <c r="E74" s="502">
        <v>45313</v>
      </c>
      <c r="F74" s="2241" t="s">
        <v>2027</v>
      </c>
      <c r="G74" s="504" t="s">
        <v>2121</v>
      </c>
      <c r="H74" s="501">
        <v>45315</v>
      </c>
      <c r="I74" s="505">
        <f t="shared" ref="I74" si="36">H74+22</f>
        <v>45337</v>
      </c>
      <c r="J74" s="505">
        <f t="shared" ref="J74" si="37">H74+25</f>
        <v>45340</v>
      </c>
      <c r="K74" s="505">
        <f t="shared" ref="K74" si="38">H74+28</f>
        <v>45343</v>
      </c>
      <c r="L74" s="505">
        <f t="shared" ref="L74" si="39">H74+32</f>
        <v>45347</v>
      </c>
      <c r="M74" s="505">
        <f t="shared" ref="M74" si="40">H74+34</f>
        <v>45349</v>
      </c>
      <c r="N74" s="505">
        <f t="shared" ref="N74" si="41">H74+39</f>
        <v>45354</v>
      </c>
      <c r="O74" s="1386">
        <v>45305</v>
      </c>
      <c r="P74" s="1386">
        <v>45306</v>
      </c>
    </row>
    <row r="75" spans="1:16" s="14" customFormat="1" ht="20.25" hidden="1" thickBot="1">
      <c r="A75" s="491"/>
      <c r="B75" s="1217"/>
      <c r="C75" s="507"/>
      <c r="D75" s="507"/>
      <c r="E75" s="508"/>
      <c r="F75" s="509"/>
      <c r="G75" s="510"/>
      <c r="H75" s="507"/>
      <c r="I75" s="507"/>
      <c r="J75" s="507"/>
      <c r="K75" s="507"/>
      <c r="L75" s="507"/>
      <c r="M75" s="507"/>
      <c r="N75" s="507"/>
      <c r="O75" s="1386"/>
      <c r="P75" s="1386"/>
    </row>
    <row r="76" spans="1:16" s="14" customFormat="1" ht="20.25" hidden="1" thickTop="1">
      <c r="A76" s="491"/>
      <c r="B76" s="2241" t="s">
        <v>2107</v>
      </c>
      <c r="C76" s="501" t="s">
        <v>2122</v>
      </c>
      <c r="D76" s="501">
        <v>45319</v>
      </c>
      <c r="E76" s="502">
        <v>45322</v>
      </c>
      <c r="F76" s="2241" t="s">
        <v>2032</v>
      </c>
      <c r="G76" s="504" t="s">
        <v>2123</v>
      </c>
      <c r="H76" s="501">
        <v>45322</v>
      </c>
      <c r="I76" s="505">
        <f t="shared" ref="I76" si="42">H76+22</f>
        <v>45344</v>
      </c>
      <c r="J76" s="505">
        <f t="shared" ref="J76" si="43">H76+25</f>
        <v>45347</v>
      </c>
      <c r="K76" s="505">
        <f t="shared" ref="K76" si="44">H76+28</f>
        <v>45350</v>
      </c>
      <c r="L76" s="505">
        <f t="shared" ref="L76" si="45">H76+32</f>
        <v>45354</v>
      </c>
      <c r="M76" s="505">
        <f t="shared" ref="M76" si="46">H76+34</f>
        <v>45356</v>
      </c>
      <c r="N76" s="505">
        <f t="shared" ref="N76" si="47">H76+39</f>
        <v>45361</v>
      </c>
      <c r="O76" s="1386">
        <v>44947</v>
      </c>
      <c r="P76" s="1386">
        <v>44947</v>
      </c>
    </row>
    <row r="77" spans="1:16" s="14" customFormat="1" ht="20.25" hidden="1" thickBot="1">
      <c r="A77" s="491"/>
      <c r="B77" s="1217"/>
      <c r="C77" s="507"/>
      <c r="D77" s="507"/>
      <c r="E77" s="508"/>
      <c r="F77" s="509"/>
      <c r="G77" s="510"/>
      <c r="H77" s="507"/>
      <c r="I77" s="507"/>
      <c r="J77" s="507"/>
      <c r="K77" s="507"/>
      <c r="L77" s="507"/>
      <c r="M77" s="507"/>
      <c r="N77" s="507"/>
      <c r="O77" s="1386"/>
      <c r="P77" s="1386"/>
    </row>
    <row r="78" spans="1:16" s="14" customFormat="1" ht="20.25" hidden="1" thickTop="1">
      <c r="A78" s="491"/>
      <c r="B78" s="2241" t="s">
        <v>2094</v>
      </c>
      <c r="C78" s="501" t="s">
        <v>2124</v>
      </c>
      <c r="D78" s="501">
        <v>45323</v>
      </c>
      <c r="E78" s="502">
        <v>45325</v>
      </c>
      <c r="F78" s="2241" t="s">
        <v>2008</v>
      </c>
      <c r="G78" s="504" t="s">
        <v>2125</v>
      </c>
      <c r="H78" s="501">
        <v>45329</v>
      </c>
      <c r="I78" s="505">
        <f t="shared" ref="I78" si="48">H78+22</f>
        <v>45351</v>
      </c>
      <c r="J78" s="505">
        <f t="shared" ref="J78" si="49">H78+25</f>
        <v>45354</v>
      </c>
      <c r="K78" s="505">
        <f t="shared" ref="K78" si="50">H78+28</f>
        <v>45357</v>
      </c>
      <c r="L78" s="505">
        <f t="shared" ref="L78" si="51">H78+32</f>
        <v>45361</v>
      </c>
      <c r="M78" s="505">
        <f t="shared" ref="M78" si="52">H78+34</f>
        <v>45363</v>
      </c>
      <c r="N78" s="505">
        <f t="shared" ref="N78" si="53">H78+39</f>
        <v>45368</v>
      </c>
      <c r="O78" s="1386">
        <v>45319</v>
      </c>
      <c r="P78" s="1386">
        <v>45319</v>
      </c>
    </row>
    <row r="79" spans="1:16" s="14" customFormat="1" ht="20.25" hidden="1" thickBot="1">
      <c r="A79" s="491"/>
      <c r="B79" s="1217"/>
      <c r="C79" s="507"/>
      <c r="D79" s="507"/>
      <c r="E79" s="508"/>
      <c r="F79" s="509"/>
      <c r="G79" s="510"/>
      <c r="H79" s="507"/>
      <c r="I79" s="507"/>
      <c r="J79" s="507"/>
      <c r="K79" s="507"/>
      <c r="L79" s="507"/>
      <c r="M79" s="507"/>
      <c r="N79" s="507"/>
      <c r="O79" s="1386"/>
      <c r="P79" s="1386"/>
    </row>
    <row r="80" spans="1:16" s="14" customFormat="1" ht="20.25" hidden="1" thickTop="1">
      <c r="A80" s="491"/>
      <c r="B80" s="2241" t="s">
        <v>2030</v>
      </c>
      <c r="C80" s="501" t="s">
        <v>2126</v>
      </c>
      <c r="D80" s="501">
        <v>45331</v>
      </c>
      <c r="E80" s="502">
        <v>45333</v>
      </c>
      <c r="F80" s="2241" t="s">
        <v>2035</v>
      </c>
      <c r="G80" s="504" t="s">
        <v>2127</v>
      </c>
      <c r="H80" s="501">
        <v>45336</v>
      </c>
      <c r="I80" s="505">
        <f t="shared" ref="I80" si="54">H80+22</f>
        <v>45358</v>
      </c>
      <c r="J80" s="505">
        <f t="shared" ref="J80" si="55">H80+25</f>
        <v>45361</v>
      </c>
      <c r="K80" s="505">
        <f t="shared" ref="K80" si="56">H80+28</f>
        <v>45364</v>
      </c>
      <c r="L80" s="505">
        <f t="shared" ref="L80" si="57">H80+32</f>
        <v>45368</v>
      </c>
      <c r="M80" s="505">
        <f t="shared" ref="M80" si="58">H80+34</f>
        <v>45370</v>
      </c>
      <c r="N80" s="505">
        <f t="shared" ref="N80" si="59">H80+39</f>
        <v>45375</v>
      </c>
      <c r="O80" s="1386">
        <v>45326</v>
      </c>
      <c r="P80" s="1386">
        <v>45326</v>
      </c>
    </row>
    <row r="81" spans="1:17" s="14" customFormat="1" ht="20.25" hidden="1" thickBot="1">
      <c r="A81" s="491"/>
      <c r="B81" s="1217"/>
      <c r="C81" s="507"/>
      <c r="D81" s="507"/>
      <c r="E81" s="508"/>
      <c r="F81" s="509"/>
      <c r="G81" s="510"/>
      <c r="H81" s="507"/>
      <c r="I81" s="507"/>
      <c r="J81" s="507"/>
      <c r="K81" s="507"/>
      <c r="L81" s="507"/>
      <c r="M81" s="507"/>
      <c r="N81" s="507"/>
      <c r="O81" s="1386"/>
      <c r="P81" s="1386"/>
    </row>
    <row r="82" spans="1:17" s="14" customFormat="1" ht="20.25" hidden="1" thickTop="1">
      <c r="A82" s="491" t="s">
        <v>2010</v>
      </c>
      <c r="B82" s="2241" t="s">
        <v>2091</v>
      </c>
      <c r="C82" s="501" t="s">
        <v>2128</v>
      </c>
      <c r="D82" s="501">
        <v>45334</v>
      </c>
      <c r="E82" s="502">
        <v>45336</v>
      </c>
      <c r="F82" s="2241" t="s">
        <v>2037</v>
      </c>
      <c r="G82" s="504" t="s">
        <v>2129</v>
      </c>
      <c r="H82" s="501">
        <v>45349</v>
      </c>
      <c r="I82" s="505">
        <f>H82+22</f>
        <v>45371</v>
      </c>
      <c r="J82" s="505">
        <f>H82+25</f>
        <v>45374</v>
      </c>
      <c r="K82" s="552"/>
      <c r="L82" s="505">
        <f t="shared" ref="L82" si="60">H82+32</f>
        <v>45381</v>
      </c>
      <c r="M82" s="505">
        <f t="shared" ref="M82" si="61">H82+34</f>
        <v>45383</v>
      </c>
      <c r="N82" s="505">
        <f t="shared" ref="N82" si="62">H82+39</f>
        <v>45388</v>
      </c>
      <c r="O82" s="1386">
        <v>45333</v>
      </c>
      <c r="P82" s="1386">
        <v>45334</v>
      </c>
      <c r="Q82" s="40" t="s">
        <v>2130</v>
      </c>
    </row>
    <row r="83" spans="1:17" s="14" customFormat="1" ht="20.25" hidden="1" thickBot="1">
      <c r="A83" s="491"/>
      <c r="B83" s="1217"/>
      <c r="C83" s="507"/>
      <c r="D83" s="507"/>
      <c r="E83" s="508"/>
      <c r="F83" s="509"/>
      <c r="G83" s="510"/>
      <c r="H83" s="507"/>
      <c r="I83" s="507"/>
      <c r="J83" s="507"/>
      <c r="K83" s="196"/>
      <c r="L83" s="507"/>
      <c r="M83" s="507"/>
      <c r="N83" s="507"/>
      <c r="O83" s="1386"/>
      <c r="P83" s="1386"/>
      <c r="Q83" s="14" t="s">
        <v>2131</v>
      </c>
    </row>
    <row r="84" spans="1:17" s="14" customFormat="1" ht="20.25" hidden="1" thickTop="1">
      <c r="A84" s="491"/>
      <c r="B84" s="2241"/>
      <c r="C84" s="501"/>
      <c r="D84" s="501"/>
      <c r="E84" s="502"/>
      <c r="F84" s="2241" t="s">
        <v>2042</v>
      </c>
      <c r="G84" s="504" t="s">
        <v>2132</v>
      </c>
      <c r="H84" s="501">
        <v>45353</v>
      </c>
      <c r="I84" s="505">
        <f t="shared" ref="I84" si="63">H84+22</f>
        <v>45375</v>
      </c>
      <c r="J84" s="505">
        <f t="shared" ref="J84" si="64">H84+25</f>
        <v>45378</v>
      </c>
      <c r="K84" s="552"/>
      <c r="L84" s="505">
        <f t="shared" ref="L84" si="65">H84+32</f>
        <v>45385</v>
      </c>
      <c r="M84" s="505">
        <f t="shared" ref="M84" si="66">H84+34</f>
        <v>45387</v>
      </c>
      <c r="N84" s="505">
        <f t="shared" ref="N84" si="67">H84+39</f>
        <v>45392</v>
      </c>
      <c r="O84" s="1386"/>
      <c r="P84" s="1386"/>
    </row>
    <row r="85" spans="1:17" s="14" customFormat="1" ht="20.25" hidden="1" thickBot="1">
      <c r="A85" s="491"/>
      <c r="B85" s="1217"/>
      <c r="C85" s="507"/>
      <c r="D85" s="507"/>
      <c r="E85" s="508"/>
      <c r="F85" s="509"/>
      <c r="G85" s="510"/>
      <c r="H85" s="507"/>
      <c r="I85" s="507"/>
      <c r="J85" s="507"/>
      <c r="K85" s="196"/>
      <c r="L85" s="507"/>
      <c r="M85" s="507"/>
      <c r="N85" s="507"/>
      <c r="O85" s="1386"/>
      <c r="P85" s="1386"/>
    </row>
    <row r="86" spans="1:17" s="14" customFormat="1" ht="20.25" hidden="1" thickTop="1">
      <c r="A86" s="491" t="s">
        <v>2133</v>
      </c>
      <c r="B86" s="2241" t="s">
        <v>2078</v>
      </c>
      <c r="C86" s="501" t="s">
        <v>2134</v>
      </c>
      <c r="D86" s="501">
        <v>45348</v>
      </c>
      <c r="E86" s="502">
        <v>45350</v>
      </c>
      <c r="F86" s="2220" t="s">
        <v>2135</v>
      </c>
      <c r="G86" s="504" t="s">
        <v>2136</v>
      </c>
      <c r="H86" s="501">
        <v>45357</v>
      </c>
      <c r="I86" s="505">
        <f>H86+31</f>
        <v>45388</v>
      </c>
      <c r="J86" s="505">
        <f>H86+35</f>
        <v>45392</v>
      </c>
      <c r="K86" s="552"/>
      <c r="L86" s="505">
        <f>H86+40</f>
        <v>45397</v>
      </c>
      <c r="M86" s="505">
        <f>H86+42</f>
        <v>45399</v>
      </c>
      <c r="N86" s="505">
        <f>H86+47</f>
        <v>45404</v>
      </c>
      <c r="O86" s="1386">
        <v>45347</v>
      </c>
      <c r="P86" s="1386">
        <v>45348</v>
      </c>
    </row>
    <row r="87" spans="1:17" s="14" customFormat="1" ht="20.25" hidden="1" thickBot="1">
      <c r="A87" s="491"/>
      <c r="B87" s="1217" t="s">
        <v>2107</v>
      </c>
      <c r="C87" s="507" t="s">
        <v>2137</v>
      </c>
      <c r="D87" s="507">
        <v>45351</v>
      </c>
      <c r="E87" s="508">
        <v>45353</v>
      </c>
      <c r="F87" s="509"/>
      <c r="G87" s="510"/>
      <c r="H87" s="507"/>
      <c r="I87" s="507"/>
      <c r="J87" s="507"/>
      <c r="K87" s="196"/>
      <c r="L87" s="507"/>
      <c r="M87" s="507"/>
      <c r="N87" s="507"/>
      <c r="O87" s="1386">
        <v>45347</v>
      </c>
      <c r="P87" s="1386">
        <v>45347</v>
      </c>
    </row>
    <row r="88" spans="1:17" s="14" customFormat="1" ht="20.25" hidden="1" thickTop="1">
      <c r="A88" s="491"/>
      <c r="B88" s="2220" t="s">
        <v>2094</v>
      </c>
      <c r="C88" s="501" t="s">
        <v>2138</v>
      </c>
      <c r="D88" s="501">
        <v>45359</v>
      </c>
      <c r="E88" s="502">
        <v>45361</v>
      </c>
      <c r="F88" s="2220" t="s">
        <v>2045</v>
      </c>
      <c r="G88" s="504" t="s">
        <v>2139</v>
      </c>
      <c r="H88" s="501">
        <v>45364</v>
      </c>
      <c r="I88" s="505">
        <f>H88+31</f>
        <v>45395</v>
      </c>
      <c r="J88" s="505">
        <f>H88+35</f>
        <v>45399</v>
      </c>
      <c r="K88" s="552"/>
      <c r="L88" s="505">
        <f>H88+40</f>
        <v>45404</v>
      </c>
      <c r="M88" s="505">
        <f>H88+42</f>
        <v>45406</v>
      </c>
      <c r="N88" s="505">
        <f>H88+47</f>
        <v>45411</v>
      </c>
      <c r="O88" s="1386">
        <v>45354</v>
      </c>
      <c r="P88" s="1386">
        <v>45354</v>
      </c>
    </row>
    <row r="89" spans="1:17" customFormat="1" ht="13.5" hidden="1" thickBot="1">
      <c r="A89" s="4"/>
      <c r="O89" s="5"/>
      <c r="P89" s="5"/>
      <c r="Q89" s="5"/>
    </row>
    <row r="90" spans="1:17" s="14" customFormat="1" ht="20.25" hidden="1" thickTop="1">
      <c r="A90" s="491" t="s">
        <v>2140</v>
      </c>
      <c r="B90" s="2220" t="s">
        <v>2069</v>
      </c>
      <c r="C90" s="501" t="s">
        <v>2141</v>
      </c>
      <c r="D90" s="501">
        <v>45364</v>
      </c>
      <c r="E90" s="502">
        <v>45366</v>
      </c>
      <c r="F90" s="2220" t="s">
        <v>2055</v>
      </c>
      <c r="G90" s="504" t="s">
        <v>2142</v>
      </c>
      <c r="H90" s="501">
        <v>45374</v>
      </c>
      <c r="I90" s="505">
        <f>H90+31</f>
        <v>45405</v>
      </c>
      <c r="J90" s="505">
        <f>H90+35</f>
        <v>45409</v>
      </c>
      <c r="K90" s="552"/>
      <c r="L90" s="505">
        <f>H90+40</f>
        <v>45414</v>
      </c>
      <c r="M90" s="505">
        <f>H90+42</f>
        <v>45416</v>
      </c>
      <c r="N90" s="505">
        <f>H90+47</f>
        <v>45421</v>
      </c>
      <c r="O90" s="1386">
        <v>45354</v>
      </c>
      <c r="P90" s="1386">
        <v>45355</v>
      </c>
    </row>
    <row r="91" spans="1:17" s="14" customFormat="1" ht="20.25" hidden="1" thickBot="1">
      <c r="A91" s="491"/>
      <c r="B91" s="1217"/>
      <c r="C91" s="507"/>
      <c r="D91" s="507"/>
      <c r="E91" s="508"/>
      <c r="F91" s="509"/>
      <c r="G91" s="510"/>
      <c r="H91" s="507"/>
      <c r="I91" s="507"/>
      <c r="J91" s="507"/>
      <c r="K91" s="196"/>
      <c r="L91" s="507"/>
      <c r="M91" s="507"/>
      <c r="N91" s="507"/>
      <c r="O91" s="1386"/>
      <c r="P91" s="1386"/>
    </row>
    <row r="92" spans="1:17" s="14" customFormat="1" ht="20.25" hidden="1" thickTop="1">
      <c r="A92" s="491" t="s">
        <v>2143</v>
      </c>
      <c r="B92" s="2220" t="s">
        <v>2119</v>
      </c>
      <c r="C92" s="501" t="s">
        <v>2144</v>
      </c>
      <c r="D92" s="501">
        <v>45373</v>
      </c>
      <c r="E92" s="502">
        <v>45375</v>
      </c>
      <c r="F92" s="2220" t="s">
        <v>2059</v>
      </c>
      <c r="G92" s="504" t="s">
        <v>2145</v>
      </c>
      <c r="H92" s="501">
        <v>45379</v>
      </c>
      <c r="I92" s="505">
        <f>H92+31</f>
        <v>45410</v>
      </c>
      <c r="J92" s="505">
        <f>H92+35</f>
        <v>45414</v>
      </c>
      <c r="K92" s="552"/>
      <c r="L92" s="505">
        <f>H92+40</f>
        <v>45419</v>
      </c>
      <c r="M92" s="505">
        <f>H92+42</f>
        <v>45421</v>
      </c>
      <c r="N92" s="505">
        <f>H92+47</f>
        <v>45426</v>
      </c>
      <c r="O92" s="1386">
        <v>45368</v>
      </c>
      <c r="P92" s="1386">
        <v>45369</v>
      </c>
    </row>
    <row r="93" spans="1:17" s="14" customFormat="1" ht="20.25" hidden="1" thickBot="1">
      <c r="A93" s="491"/>
      <c r="B93" s="1217"/>
      <c r="C93" s="507"/>
      <c r="D93" s="507"/>
      <c r="E93" s="508"/>
      <c r="F93" s="509"/>
      <c r="G93" s="510"/>
      <c r="H93" s="507"/>
      <c r="I93" s="507"/>
      <c r="J93" s="507"/>
      <c r="K93" s="196"/>
      <c r="L93" s="507"/>
      <c r="M93" s="507"/>
      <c r="N93" s="507"/>
      <c r="O93" s="1386"/>
      <c r="P93" s="1386"/>
    </row>
    <row r="94" spans="1:17" s="14" customFormat="1" ht="20.25" hidden="1" thickTop="1">
      <c r="A94" s="491"/>
      <c r="B94" s="2220" t="s">
        <v>2133</v>
      </c>
      <c r="C94" s="501" t="s">
        <v>2146</v>
      </c>
      <c r="D94" s="501">
        <v>45383</v>
      </c>
      <c r="E94" s="502">
        <v>45385</v>
      </c>
      <c r="F94" s="2220" t="s">
        <v>2110</v>
      </c>
      <c r="G94" s="504" t="s">
        <v>2147</v>
      </c>
      <c r="H94" s="501">
        <v>45386</v>
      </c>
      <c r="I94" s="505">
        <f>H94+31</f>
        <v>45417</v>
      </c>
      <c r="J94" s="505">
        <f>H94+35</f>
        <v>45421</v>
      </c>
      <c r="K94" s="552"/>
      <c r="L94" s="505">
        <f>H94+40</f>
        <v>45426</v>
      </c>
      <c r="M94" s="505">
        <f>H94+42</f>
        <v>45428</v>
      </c>
      <c r="N94" s="505">
        <f>H94+47</f>
        <v>45433</v>
      </c>
      <c r="O94" s="1386">
        <v>45375</v>
      </c>
      <c r="P94" s="1386">
        <v>45375</v>
      </c>
    </row>
    <row r="95" spans="1:17" s="14" customFormat="1" ht="20.25" hidden="1" thickBot="1">
      <c r="A95" s="491"/>
      <c r="B95" s="1217"/>
      <c r="C95" s="507"/>
      <c r="D95" s="507"/>
      <c r="E95" s="508"/>
      <c r="F95" s="509"/>
      <c r="G95" s="510"/>
      <c r="H95" s="507"/>
      <c r="I95" s="507"/>
      <c r="J95" s="507"/>
      <c r="K95" s="196"/>
      <c r="L95" s="507"/>
      <c r="M95" s="507"/>
      <c r="N95" s="507"/>
      <c r="O95" s="1386"/>
      <c r="P95" s="1386"/>
    </row>
    <row r="96" spans="1:17" s="14" customFormat="1" ht="20.25" hidden="1" thickTop="1">
      <c r="A96" s="491"/>
      <c r="B96" s="2220"/>
      <c r="C96" s="501"/>
      <c r="D96" s="501"/>
      <c r="E96" s="502"/>
      <c r="F96" s="2220" t="s">
        <v>2004</v>
      </c>
      <c r="G96" s="504" t="s">
        <v>2148</v>
      </c>
      <c r="H96" s="501">
        <v>45393</v>
      </c>
      <c r="I96" s="505">
        <f>H96+31</f>
        <v>45424</v>
      </c>
      <c r="J96" s="505">
        <f>H96+35</f>
        <v>45428</v>
      </c>
      <c r="K96" s="552"/>
      <c r="L96" s="505">
        <f>H96+40</f>
        <v>45433</v>
      </c>
      <c r="M96" s="505">
        <f>H96+42</f>
        <v>45435</v>
      </c>
      <c r="N96" s="505">
        <f>H96+47</f>
        <v>45440</v>
      </c>
      <c r="O96" s="1386"/>
      <c r="P96" s="1386"/>
    </row>
    <row r="97" spans="1:16" s="14" customFormat="1" ht="20.25" hidden="1" thickBot="1">
      <c r="A97" s="491"/>
      <c r="B97" s="1217"/>
      <c r="C97" s="507"/>
      <c r="D97" s="507"/>
      <c r="E97" s="508"/>
      <c r="F97" s="509"/>
      <c r="G97" s="510"/>
      <c r="H97" s="507"/>
      <c r="I97" s="507"/>
      <c r="J97" s="507"/>
      <c r="K97" s="196"/>
      <c r="L97" s="507"/>
      <c r="M97" s="507"/>
      <c r="N97" s="507"/>
      <c r="O97" s="1386"/>
      <c r="P97" s="1386"/>
    </row>
    <row r="98" spans="1:16" s="14" customFormat="1" ht="20.25" hidden="1" thickTop="1">
      <c r="A98" s="491"/>
      <c r="B98" s="2220" t="s">
        <v>2107</v>
      </c>
      <c r="C98" s="501" t="s">
        <v>2149</v>
      </c>
      <c r="D98" s="501">
        <v>45390</v>
      </c>
      <c r="E98" s="502">
        <v>45393</v>
      </c>
      <c r="F98" s="2220" t="s">
        <v>2012</v>
      </c>
      <c r="G98" s="504" t="s">
        <v>2150</v>
      </c>
      <c r="H98" s="501">
        <v>45399</v>
      </c>
      <c r="I98" s="505">
        <f>H98+31</f>
        <v>45430</v>
      </c>
      <c r="J98" s="505">
        <f>H98+35</f>
        <v>45434</v>
      </c>
      <c r="K98" s="552"/>
      <c r="L98" s="505">
        <f>H98+40</f>
        <v>45439</v>
      </c>
      <c r="M98" s="505">
        <f>H98+42</f>
        <v>45441</v>
      </c>
      <c r="N98" s="505">
        <f>H98+47</f>
        <v>45446</v>
      </c>
      <c r="O98" s="1386">
        <v>45382</v>
      </c>
      <c r="P98" s="1386">
        <v>45382</v>
      </c>
    </row>
    <row r="99" spans="1:16" s="14" customFormat="1" ht="20.25" hidden="1" thickBot="1">
      <c r="A99" s="491"/>
      <c r="B99" s="1217"/>
      <c r="C99" s="507"/>
      <c r="D99" s="507"/>
      <c r="E99" s="508"/>
      <c r="F99" s="509"/>
      <c r="G99" s="510"/>
      <c r="H99" s="507"/>
      <c r="I99" s="507"/>
      <c r="J99" s="507"/>
      <c r="K99" s="196"/>
      <c r="L99" s="507"/>
      <c r="M99" s="507"/>
      <c r="N99" s="507"/>
      <c r="O99" s="1386">
        <v>45389</v>
      </c>
      <c r="P99" s="1386">
        <v>45389</v>
      </c>
    </row>
    <row r="100" spans="1:16" s="14" customFormat="1" ht="20.25" hidden="1" thickTop="1">
      <c r="A100" s="491" t="s">
        <v>2030</v>
      </c>
      <c r="B100" s="3303" t="s">
        <v>2151</v>
      </c>
      <c r="C100" s="501" t="s">
        <v>2152</v>
      </c>
      <c r="D100" s="501">
        <v>45396</v>
      </c>
      <c r="E100" s="1329"/>
      <c r="F100" s="2220" t="s">
        <v>2019</v>
      </c>
      <c r="G100" s="504" t="s">
        <v>2153</v>
      </c>
      <c r="H100" s="501">
        <v>45406</v>
      </c>
      <c r="I100" s="505">
        <f>H100+31</f>
        <v>45437</v>
      </c>
      <c r="J100" s="505">
        <f>H100+35</f>
        <v>45441</v>
      </c>
      <c r="K100" s="552"/>
      <c r="L100" s="505">
        <f>H100+40</f>
        <v>45446</v>
      </c>
      <c r="M100" s="505">
        <f>H100+42</f>
        <v>45448</v>
      </c>
      <c r="N100" s="505">
        <f>H100+47</f>
        <v>45453</v>
      </c>
      <c r="O100" s="1386"/>
      <c r="P100" s="1386"/>
    </row>
    <row r="101" spans="1:16" s="14" customFormat="1" ht="20.25" hidden="1" thickBot="1">
      <c r="A101" s="491"/>
      <c r="B101" s="1217" t="s">
        <v>2094</v>
      </c>
      <c r="C101" s="507" t="s">
        <v>2154</v>
      </c>
      <c r="D101" s="507">
        <v>45399</v>
      </c>
      <c r="E101" s="508">
        <v>45401</v>
      </c>
      <c r="F101" s="3279"/>
      <c r="G101" s="1115"/>
      <c r="H101" s="505"/>
      <c r="I101" s="505"/>
      <c r="J101" s="505"/>
      <c r="K101" s="552"/>
      <c r="L101" s="505"/>
      <c r="M101" s="505"/>
      <c r="N101" s="505"/>
      <c r="O101" s="1386"/>
      <c r="P101" s="1386"/>
    </row>
    <row r="102" spans="1:16" s="14" customFormat="1" ht="21" hidden="1" thickTop="1" thickBot="1">
      <c r="A102" s="491"/>
      <c r="B102" s="1217" t="s">
        <v>2155</v>
      </c>
      <c r="C102" s="507" t="s">
        <v>2156</v>
      </c>
      <c r="D102" s="507">
        <v>45400</v>
      </c>
      <c r="E102" s="508">
        <v>45402</v>
      </c>
      <c r="F102" s="509"/>
      <c r="G102" s="510"/>
      <c r="H102" s="507"/>
      <c r="I102" s="507"/>
      <c r="J102" s="507"/>
      <c r="K102" s="196"/>
      <c r="L102" s="507"/>
      <c r="M102" s="507"/>
      <c r="N102" s="507"/>
      <c r="O102" s="1386">
        <v>45396</v>
      </c>
      <c r="P102" s="1386">
        <v>45397</v>
      </c>
    </row>
    <row r="103" spans="1:16" s="14" customFormat="1" ht="20.25" hidden="1" thickTop="1">
      <c r="A103" s="491" t="s">
        <v>2157</v>
      </c>
      <c r="B103" s="2972" t="s">
        <v>2030</v>
      </c>
      <c r="C103" s="505" t="s">
        <v>2158</v>
      </c>
      <c r="D103" s="505">
        <v>45411</v>
      </c>
      <c r="E103" s="3476" t="s">
        <v>2159</v>
      </c>
      <c r="F103" s="2972" t="s">
        <v>2023</v>
      </c>
      <c r="G103" s="1115" t="s">
        <v>2160</v>
      </c>
      <c r="H103" s="505">
        <v>45413</v>
      </c>
      <c r="I103" s="505">
        <f>H103+31</f>
        <v>45444</v>
      </c>
      <c r="J103" s="505">
        <f>H103+35</f>
        <v>45448</v>
      </c>
      <c r="K103" s="552"/>
      <c r="L103" s="505">
        <f>H103+40</f>
        <v>45453</v>
      </c>
      <c r="M103" s="505">
        <f>H103+42</f>
        <v>45455</v>
      </c>
      <c r="N103" s="505">
        <f>H103+47</f>
        <v>45460</v>
      </c>
      <c r="O103" s="1386">
        <v>45403</v>
      </c>
      <c r="P103" s="1386">
        <v>45403</v>
      </c>
    </row>
    <row r="104" spans="1:16" ht="13.5" hidden="1" thickBot="1">
      <c r="B104" s="1217"/>
      <c r="C104" s="507"/>
      <c r="D104" s="507"/>
      <c r="E104" s="508"/>
      <c r="F104" s="509"/>
      <c r="G104" s="510"/>
      <c r="H104" s="507"/>
      <c r="I104" s="507"/>
      <c r="J104" s="507"/>
      <c r="K104" s="196"/>
      <c r="L104" s="507"/>
      <c r="M104" s="507"/>
      <c r="N104" s="507"/>
    </row>
    <row r="105" spans="1:16" s="14" customFormat="1" ht="20.25" hidden="1" thickTop="1">
      <c r="A105" s="491" t="s">
        <v>2133</v>
      </c>
      <c r="B105" s="2972" t="s">
        <v>2157</v>
      </c>
      <c r="C105" s="505" t="s">
        <v>2161</v>
      </c>
      <c r="D105" s="505">
        <v>45421</v>
      </c>
      <c r="E105" s="3476" t="s">
        <v>2159</v>
      </c>
      <c r="F105" s="2972" t="s">
        <v>2027</v>
      </c>
      <c r="G105" s="1115" t="s">
        <v>2162</v>
      </c>
      <c r="H105" s="505">
        <v>45426</v>
      </c>
      <c r="I105" s="505">
        <f>H105+31</f>
        <v>45457</v>
      </c>
      <c r="J105" s="505">
        <f>H105+35</f>
        <v>45461</v>
      </c>
      <c r="K105" s="552"/>
      <c r="L105" s="505">
        <f>H105+40</f>
        <v>45466</v>
      </c>
      <c r="M105" s="505">
        <f>H105+42</f>
        <v>45468</v>
      </c>
      <c r="N105" s="505">
        <f>H105+47</f>
        <v>45473</v>
      </c>
      <c r="O105" s="1386">
        <v>45410</v>
      </c>
      <c r="P105" s="1386">
        <v>45410</v>
      </c>
    </row>
    <row r="106" spans="1:16" s="14" customFormat="1" ht="20.25" hidden="1" thickBot="1">
      <c r="A106" s="491"/>
      <c r="B106" s="1217"/>
      <c r="C106" s="507"/>
      <c r="D106" s="507"/>
      <c r="E106" s="508"/>
      <c r="F106" s="509"/>
      <c r="G106" s="510"/>
      <c r="H106" s="507"/>
      <c r="I106" s="507"/>
      <c r="J106" s="507"/>
      <c r="K106" s="196"/>
      <c r="L106" s="507"/>
      <c r="M106" s="507"/>
      <c r="N106" s="507"/>
      <c r="O106" s="1386"/>
      <c r="P106" s="1386"/>
    </row>
    <row r="107" spans="1:16" s="14" customFormat="1" ht="20.25" hidden="1" thickTop="1">
      <c r="A107" s="491"/>
      <c r="B107" s="1656"/>
      <c r="C107" s="866"/>
      <c r="D107" s="866"/>
      <c r="E107" s="3491"/>
      <c r="F107" s="2220" t="s">
        <v>2163</v>
      </c>
      <c r="G107" s="504" t="s">
        <v>2164</v>
      </c>
      <c r="H107" s="501">
        <v>45429</v>
      </c>
      <c r="I107" s="505">
        <f>H107+31</f>
        <v>45460</v>
      </c>
      <c r="J107" s="505">
        <f>H107+35</f>
        <v>45464</v>
      </c>
      <c r="K107" s="552"/>
      <c r="L107" s="505">
        <f>H107+40</f>
        <v>45469</v>
      </c>
      <c r="M107" s="505">
        <f>H107+42</f>
        <v>45471</v>
      </c>
      <c r="N107" s="505">
        <f>H107+47</f>
        <v>45476</v>
      </c>
      <c r="O107" s="1386"/>
      <c r="P107" s="1386"/>
    </row>
    <row r="108" spans="1:16" s="14" customFormat="1" ht="20.25" hidden="1" thickBot="1">
      <c r="A108" s="491"/>
      <c r="B108" s="1217"/>
      <c r="C108" s="507"/>
      <c r="D108" s="507"/>
      <c r="E108" s="508"/>
      <c r="F108" s="509"/>
      <c r="G108" s="510"/>
      <c r="H108" s="507"/>
      <c r="I108" s="507"/>
      <c r="J108" s="507"/>
      <c r="K108" s="196"/>
      <c r="L108" s="507"/>
      <c r="M108" s="507"/>
      <c r="N108" s="507"/>
      <c r="O108" s="1386">
        <v>45417</v>
      </c>
      <c r="P108" s="1386">
        <v>45417</v>
      </c>
    </row>
    <row r="109" spans="1:16" s="14" customFormat="1" ht="21" hidden="1" thickTop="1" thickBot="1">
      <c r="A109" s="491"/>
      <c r="B109" s="2972" t="s">
        <v>2165</v>
      </c>
      <c r="C109" s="866" t="s">
        <v>2166</v>
      </c>
      <c r="D109" s="866">
        <v>45426</v>
      </c>
      <c r="E109" s="3503">
        <v>45429</v>
      </c>
      <c r="F109" s="2220" t="s">
        <v>2032</v>
      </c>
      <c r="G109" s="504" t="s">
        <v>2167</v>
      </c>
      <c r="H109" s="501">
        <v>45434</v>
      </c>
      <c r="I109" s="505">
        <f>H109+31</f>
        <v>45465</v>
      </c>
      <c r="J109" s="505">
        <f>H109+35</f>
        <v>45469</v>
      </c>
      <c r="K109" s="552"/>
      <c r="L109" s="505">
        <f>H109+40</f>
        <v>45474</v>
      </c>
      <c r="M109" s="505">
        <f>H109+42</f>
        <v>45476</v>
      </c>
      <c r="N109" s="505">
        <f>H109+47</f>
        <v>45481</v>
      </c>
      <c r="O109" s="1386">
        <v>45414</v>
      </c>
      <c r="P109" s="1386">
        <v>45414</v>
      </c>
    </row>
    <row r="110" spans="1:16" s="14" customFormat="1" ht="20.25" hidden="1" thickTop="1">
      <c r="A110" s="491"/>
      <c r="B110" s="1656" t="s">
        <v>2133</v>
      </c>
      <c r="C110" s="866" t="s">
        <v>2168</v>
      </c>
      <c r="D110" s="866">
        <v>45427</v>
      </c>
      <c r="E110" s="3491">
        <v>45432</v>
      </c>
      <c r="F110" s="3279"/>
      <c r="G110" s="1115"/>
      <c r="H110" s="505"/>
      <c r="I110" s="505"/>
      <c r="J110" s="505"/>
      <c r="K110" s="552"/>
      <c r="L110" s="505"/>
      <c r="M110" s="505"/>
      <c r="N110" s="505"/>
      <c r="O110" s="1386"/>
      <c r="P110" s="1386"/>
    </row>
    <row r="111" spans="1:16" s="14" customFormat="1" ht="19.5" hidden="1">
      <c r="A111" s="491" t="s">
        <v>2169</v>
      </c>
      <c r="B111" s="2972" t="s">
        <v>2170</v>
      </c>
      <c r="C111" s="305" t="s">
        <v>2171</v>
      </c>
      <c r="D111" s="305">
        <v>45430</v>
      </c>
      <c r="E111" s="3492">
        <v>45433</v>
      </c>
      <c r="F111" s="3279"/>
      <c r="G111" s="1115"/>
      <c r="H111" s="505"/>
      <c r="I111" s="505"/>
      <c r="J111" s="505"/>
      <c r="K111" s="552"/>
      <c r="L111" s="505"/>
      <c r="M111" s="505"/>
      <c r="N111" s="505"/>
      <c r="O111" s="1386">
        <v>45417</v>
      </c>
      <c r="P111" s="1386">
        <v>45418</v>
      </c>
    </row>
    <row r="112" spans="1:16" s="14" customFormat="1" ht="20.25" hidden="1" thickBot="1">
      <c r="A112" s="491" t="s">
        <v>2094</v>
      </c>
      <c r="B112" s="3368" t="s">
        <v>2107</v>
      </c>
      <c r="C112" s="505" t="s">
        <v>2172</v>
      </c>
      <c r="D112" s="505">
        <v>45429</v>
      </c>
      <c r="E112" s="3476" t="s">
        <v>2159</v>
      </c>
      <c r="F112" s="3279"/>
      <c r="G112" s="1115"/>
      <c r="H112" s="505"/>
      <c r="I112" s="507"/>
      <c r="J112" s="507"/>
      <c r="K112" s="196"/>
      <c r="L112" s="507"/>
      <c r="M112" s="507"/>
      <c r="N112" s="507"/>
      <c r="O112" s="1386"/>
      <c r="P112" s="1386"/>
    </row>
    <row r="113" spans="1:16" s="14" customFormat="1" ht="20.25" hidden="1" thickTop="1">
      <c r="A113" s="491" t="s">
        <v>2094</v>
      </c>
      <c r="B113" s="2972" t="s">
        <v>2078</v>
      </c>
      <c r="C113" s="501" t="s">
        <v>2173</v>
      </c>
      <c r="D113" s="501">
        <v>45446</v>
      </c>
      <c r="E113" s="502">
        <v>45447</v>
      </c>
      <c r="F113" s="2220" t="s">
        <v>2008</v>
      </c>
      <c r="G113" s="504" t="s">
        <v>2174</v>
      </c>
      <c r="H113" s="501">
        <v>45442</v>
      </c>
      <c r="I113" s="505">
        <f>H113+31</f>
        <v>45473</v>
      </c>
      <c r="J113" s="505">
        <f>H113+35</f>
        <v>45477</v>
      </c>
      <c r="K113" s="552"/>
      <c r="L113" s="505">
        <f>H113+40</f>
        <v>45482</v>
      </c>
      <c r="M113" s="505">
        <f>H113+42</f>
        <v>45484</v>
      </c>
      <c r="N113" s="505">
        <f>H113+47</f>
        <v>45489</v>
      </c>
      <c r="O113" s="1386">
        <v>45438</v>
      </c>
      <c r="P113" s="1386">
        <v>45439</v>
      </c>
    </row>
    <row r="114" spans="1:16" s="14" customFormat="1" ht="20.25" hidden="1" thickBot="1">
      <c r="A114" s="491"/>
      <c r="B114" s="1217"/>
      <c r="C114" s="507"/>
      <c r="D114" s="507"/>
      <c r="E114" s="508"/>
      <c r="F114" s="509"/>
      <c r="G114" s="510"/>
      <c r="H114" s="507"/>
      <c r="I114" s="507"/>
      <c r="J114" s="507"/>
      <c r="K114" s="196"/>
      <c r="L114" s="507"/>
      <c r="M114" s="507"/>
      <c r="N114" s="507"/>
      <c r="O114" s="1386"/>
      <c r="P114" s="1386"/>
    </row>
    <row r="115" spans="1:16" s="14" customFormat="1" ht="20.25" hidden="1" thickTop="1">
      <c r="A115" s="491"/>
      <c r="B115" s="2972" t="s">
        <v>2094</v>
      </c>
      <c r="C115" s="501" t="s">
        <v>2175</v>
      </c>
      <c r="D115" s="501">
        <v>45442</v>
      </c>
      <c r="E115" s="502">
        <v>45445</v>
      </c>
      <c r="F115" s="2220" t="s">
        <v>2176</v>
      </c>
      <c r="G115" s="504" t="s">
        <v>2177</v>
      </c>
      <c r="H115" s="501">
        <v>45448</v>
      </c>
      <c r="I115" s="505">
        <f>H115+31</f>
        <v>45479</v>
      </c>
      <c r="J115" s="505">
        <f>H115+35</f>
        <v>45483</v>
      </c>
      <c r="K115" s="552"/>
      <c r="L115" s="505">
        <f>H115+40</f>
        <v>45488</v>
      </c>
      <c r="M115" s="505">
        <f>H115+42</f>
        <v>45490</v>
      </c>
      <c r="N115" s="505">
        <f>H115+47</f>
        <v>45495</v>
      </c>
      <c r="O115" s="1386">
        <v>45431</v>
      </c>
      <c r="P115" s="1386">
        <v>45431</v>
      </c>
    </row>
    <row r="116" spans="1:16" s="14" customFormat="1" ht="20.25" hidden="1" thickBot="1">
      <c r="A116" s="491"/>
      <c r="B116" s="1217" t="s">
        <v>2030</v>
      </c>
      <c r="C116" s="507" t="s">
        <v>2178</v>
      </c>
      <c r="D116" s="507">
        <v>45442</v>
      </c>
      <c r="E116" s="1554" t="s">
        <v>2159</v>
      </c>
      <c r="F116" s="509"/>
      <c r="G116" s="510"/>
      <c r="H116" s="507"/>
      <c r="I116" s="507"/>
      <c r="J116" s="507"/>
      <c r="K116" s="196"/>
      <c r="L116" s="507"/>
      <c r="M116" s="507"/>
      <c r="N116" s="507"/>
      <c r="O116" s="1386">
        <v>45438</v>
      </c>
      <c r="P116" s="1386">
        <v>45438</v>
      </c>
    </row>
    <row r="117" spans="1:16" s="14" customFormat="1" ht="20.25" hidden="1" thickTop="1">
      <c r="A117" s="491"/>
      <c r="B117" s="3568" t="s">
        <v>2179</v>
      </c>
      <c r="C117" s="3511" t="s">
        <v>2178</v>
      </c>
      <c r="D117" s="820" t="s">
        <v>2159</v>
      </c>
      <c r="E117" s="502" t="s">
        <v>1970</v>
      </c>
      <c r="F117" s="2220" t="s">
        <v>2135</v>
      </c>
      <c r="G117" s="504" t="s">
        <v>2180</v>
      </c>
      <c r="H117" s="501">
        <v>45455</v>
      </c>
      <c r="I117" s="505">
        <f t="shared" ref="I117" si="68">H117+31</f>
        <v>45486</v>
      </c>
      <c r="J117" s="505">
        <f t="shared" ref="J117" si="69">H117+35</f>
        <v>45490</v>
      </c>
      <c r="K117" s="552"/>
      <c r="L117" s="505">
        <f t="shared" ref="L117" si="70">H117+40</f>
        <v>45495</v>
      </c>
      <c r="M117" s="505">
        <f t="shared" ref="M117" si="71">H117+42</f>
        <v>45497</v>
      </c>
      <c r="N117" s="505">
        <f t="shared" ref="N117" si="72">H117+47</f>
        <v>45502</v>
      </c>
      <c r="O117" s="1386">
        <v>45438</v>
      </c>
      <c r="P117" s="1386">
        <v>45438</v>
      </c>
    </row>
    <row r="118" spans="1:16" s="14" customFormat="1" ht="20.25" hidden="1" thickBot="1">
      <c r="A118" s="491"/>
      <c r="B118" s="1217"/>
      <c r="C118" s="507"/>
      <c r="D118" s="507"/>
      <c r="E118" s="508"/>
      <c r="F118" s="509"/>
      <c r="G118" s="510"/>
      <c r="H118" s="507"/>
      <c r="I118" s="507"/>
      <c r="J118" s="507"/>
      <c r="K118" s="196"/>
      <c r="L118" s="507"/>
      <c r="M118" s="507"/>
      <c r="N118" s="507"/>
      <c r="O118" s="1386"/>
      <c r="P118" s="1386"/>
    </row>
    <row r="119" spans="1:16" s="14" customFormat="1" ht="20.25" thickTop="1">
      <c r="A119" s="491"/>
      <c r="B119" s="2220" t="s">
        <v>2157</v>
      </c>
      <c r="C119" s="501" t="s">
        <v>2181</v>
      </c>
      <c r="D119" s="501">
        <v>45464</v>
      </c>
      <c r="E119" s="502">
        <v>45466</v>
      </c>
      <c r="F119" s="2220" t="s">
        <v>2042</v>
      </c>
      <c r="G119" s="504" t="s">
        <v>2182</v>
      </c>
      <c r="H119" s="501">
        <v>45462</v>
      </c>
      <c r="I119" s="505">
        <f t="shared" ref="I119" si="73">H119+31</f>
        <v>45493</v>
      </c>
      <c r="J119" s="505">
        <f t="shared" ref="J119" si="74">H119+35</f>
        <v>45497</v>
      </c>
      <c r="K119" s="552"/>
      <c r="L119" s="505">
        <f t="shared" ref="L119" si="75">H119+40</f>
        <v>45502</v>
      </c>
      <c r="M119" s="505">
        <f t="shared" ref="M119" si="76">H119+42</f>
        <v>45504</v>
      </c>
      <c r="N119" s="505">
        <f t="shared" ref="N119" si="77">H119+47</f>
        <v>45509</v>
      </c>
      <c r="O119" s="1386">
        <v>45445</v>
      </c>
      <c r="P119" s="1386">
        <v>45445</v>
      </c>
    </row>
    <row r="120" spans="1:16" s="14" customFormat="1" ht="20.25" thickBot="1">
      <c r="A120" s="491" t="s">
        <v>2133</v>
      </c>
      <c r="B120" s="805" t="s">
        <v>2183</v>
      </c>
      <c r="C120" s="3569" t="s">
        <v>2184</v>
      </c>
      <c r="D120" s="507">
        <v>45456</v>
      </c>
      <c r="E120" s="508">
        <v>45460</v>
      </c>
      <c r="F120" s="509"/>
      <c r="G120" s="510"/>
      <c r="H120" s="507"/>
      <c r="I120" s="507"/>
      <c r="J120" s="507"/>
      <c r="K120" s="196"/>
      <c r="L120" s="507"/>
      <c r="M120" s="507"/>
      <c r="N120" s="507"/>
      <c r="O120" s="1386">
        <v>45452</v>
      </c>
      <c r="P120" s="1386">
        <v>45453</v>
      </c>
    </row>
    <row r="121" spans="1:16" s="14" customFormat="1" ht="20.25" thickTop="1">
      <c r="A121" s="491"/>
      <c r="B121" s="2220"/>
      <c r="C121" s="501"/>
      <c r="D121" s="501"/>
      <c r="E121" s="502"/>
      <c r="F121" s="2220" t="s">
        <v>2185</v>
      </c>
      <c r="G121" s="504" t="s">
        <v>2186</v>
      </c>
      <c r="H121" s="501">
        <v>45470</v>
      </c>
      <c r="I121" s="505">
        <f t="shared" ref="I121" si="78">H121+31</f>
        <v>45501</v>
      </c>
      <c r="J121" s="505">
        <f t="shared" ref="J121" si="79">H121+35</f>
        <v>45505</v>
      </c>
      <c r="K121" s="552"/>
      <c r="L121" s="505">
        <f t="shared" ref="L121" si="80">H121+40</f>
        <v>45510</v>
      </c>
      <c r="M121" s="505">
        <f t="shared" ref="M121" si="81">H121+42</f>
        <v>45512</v>
      </c>
      <c r="N121" s="505">
        <f t="shared" ref="N121" si="82">H121+47</f>
        <v>45517</v>
      </c>
      <c r="O121" s="1386"/>
      <c r="P121" s="1386"/>
    </row>
    <row r="122" spans="1:16" ht="13.5" thickBot="1">
      <c r="A122" s="491"/>
      <c r="B122" s="1217"/>
      <c r="C122" s="507"/>
      <c r="D122" s="507"/>
      <c r="E122" s="508"/>
      <c r="F122" s="509"/>
      <c r="G122" s="510"/>
      <c r="H122" s="507"/>
      <c r="I122" s="507"/>
      <c r="J122" s="507"/>
      <c r="K122" s="196"/>
      <c r="L122" s="507"/>
      <c r="M122" s="507"/>
      <c r="N122" s="507"/>
    </row>
    <row r="123" spans="1:16" s="14" customFormat="1" ht="21" thickTop="1" thickBot="1">
      <c r="A123" s="491" t="s">
        <v>2107</v>
      </c>
      <c r="B123" s="2220" t="s">
        <v>2133</v>
      </c>
      <c r="C123" s="501" t="s">
        <v>2187</v>
      </c>
      <c r="D123" s="501">
        <v>45470</v>
      </c>
      <c r="E123" s="502">
        <v>45472</v>
      </c>
      <c r="F123" s="2220" t="s">
        <v>2045</v>
      </c>
      <c r="G123" s="504" t="s">
        <v>2188</v>
      </c>
      <c r="H123" s="501">
        <v>45477</v>
      </c>
      <c r="I123" s="505">
        <f t="shared" ref="I123" si="83">H123+31</f>
        <v>45508</v>
      </c>
      <c r="J123" s="505">
        <f t="shared" ref="J123" si="84">H123+35</f>
        <v>45512</v>
      </c>
      <c r="K123" s="552"/>
      <c r="L123" s="505">
        <f t="shared" ref="L123" si="85">H123+40</f>
        <v>45517</v>
      </c>
      <c r="M123" s="505">
        <f t="shared" ref="M123" si="86">H123+42</f>
        <v>45519</v>
      </c>
      <c r="N123" s="505">
        <f t="shared" ref="N123" si="87">H123+47</f>
        <v>45524</v>
      </c>
      <c r="O123" s="1386">
        <v>45459</v>
      </c>
      <c r="P123" s="1386">
        <v>45459</v>
      </c>
    </row>
    <row r="124" spans="1:16" s="14" customFormat="1" ht="21" thickTop="1" thickBot="1">
      <c r="A124" s="491"/>
      <c r="B124" s="2220" t="s">
        <v>2119</v>
      </c>
      <c r="C124" s="501" t="s">
        <v>2189</v>
      </c>
      <c r="D124" s="501">
        <v>45471</v>
      </c>
      <c r="E124" s="502">
        <v>45473</v>
      </c>
      <c r="F124" s="509"/>
      <c r="G124" s="510"/>
      <c r="H124" s="507"/>
      <c r="I124" s="507"/>
      <c r="J124" s="507"/>
      <c r="K124" s="196"/>
      <c r="L124" s="507"/>
      <c r="M124" s="507"/>
      <c r="N124" s="507"/>
      <c r="O124" s="1386">
        <v>45466</v>
      </c>
      <c r="P124" s="1386">
        <v>45467</v>
      </c>
    </row>
    <row r="125" spans="1:16" s="14" customFormat="1" ht="21" thickTop="1" thickBot="1">
      <c r="A125" s="491" t="s">
        <v>2190</v>
      </c>
      <c r="B125" s="2220" t="s">
        <v>2191</v>
      </c>
      <c r="C125" s="501" t="s">
        <v>2192</v>
      </c>
      <c r="D125" s="501">
        <v>45478</v>
      </c>
      <c r="E125" s="502">
        <v>45480</v>
      </c>
      <c r="F125" s="2220" t="s">
        <v>2055</v>
      </c>
      <c r="G125" s="504" t="s">
        <v>2193</v>
      </c>
      <c r="H125" s="501">
        <v>45483</v>
      </c>
      <c r="I125" s="505">
        <f t="shared" ref="I125" si="88">H125+31</f>
        <v>45514</v>
      </c>
      <c r="J125" s="505">
        <f t="shared" ref="J125" si="89">H125+35</f>
        <v>45518</v>
      </c>
      <c r="K125" s="552"/>
      <c r="L125" s="505">
        <f t="shared" ref="L125" si="90">H125+40</f>
        <v>45523</v>
      </c>
      <c r="M125" s="505">
        <f t="shared" ref="M125" si="91">H125+42</f>
        <v>45525</v>
      </c>
      <c r="N125" s="505">
        <f t="shared" ref="N125" si="92">H125+47</f>
        <v>45530</v>
      </c>
      <c r="O125" s="1386">
        <v>45466</v>
      </c>
      <c r="P125" s="1386">
        <v>45466</v>
      </c>
    </row>
    <row r="126" spans="1:16" s="14" customFormat="1" ht="21" thickTop="1" thickBot="1">
      <c r="A126" s="491" t="s">
        <v>2030</v>
      </c>
      <c r="B126" s="2220" t="s">
        <v>2094</v>
      </c>
      <c r="C126" s="501" t="s">
        <v>2194</v>
      </c>
      <c r="D126" s="501">
        <v>45481</v>
      </c>
      <c r="E126" s="502">
        <v>45483</v>
      </c>
      <c r="F126" s="509"/>
      <c r="G126" s="510"/>
      <c r="H126" s="507"/>
      <c r="I126" s="507"/>
      <c r="J126" s="507"/>
      <c r="K126" s="196"/>
      <c r="L126" s="507"/>
      <c r="M126" s="507"/>
      <c r="N126" s="507"/>
      <c r="O126" s="1386">
        <v>45473</v>
      </c>
      <c r="P126" s="1386">
        <v>45473</v>
      </c>
    </row>
    <row r="127" spans="1:16" s="14" customFormat="1" ht="20.25" thickTop="1">
      <c r="A127" s="491" t="s">
        <v>2195</v>
      </c>
      <c r="B127" s="2220" t="s">
        <v>2179</v>
      </c>
      <c r="C127" s="501" t="s">
        <v>2196</v>
      </c>
      <c r="D127" s="501">
        <v>45480</v>
      </c>
      <c r="E127" s="502">
        <v>45116</v>
      </c>
      <c r="F127" s="2220" t="s">
        <v>2059</v>
      </c>
      <c r="G127" s="504" t="s">
        <v>2197</v>
      </c>
      <c r="H127" s="501">
        <v>45490</v>
      </c>
      <c r="I127" s="505">
        <f t="shared" ref="I127" si="93">H127+31</f>
        <v>45521</v>
      </c>
      <c r="J127" s="505">
        <f t="shared" ref="J127" si="94">H127+35</f>
        <v>45525</v>
      </c>
      <c r="K127" s="552"/>
      <c r="L127" s="505">
        <f t="shared" ref="L127" si="95">H127+40</f>
        <v>45530</v>
      </c>
      <c r="M127" s="505">
        <f t="shared" ref="M127" si="96">H127+42</f>
        <v>45532</v>
      </c>
      <c r="N127" s="505">
        <f t="shared" ref="N127" si="97">H127+47</f>
        <v>45537</v>
      </c>
      <c r="O127" s="1386">
        <v>45480</v>
      </c>
      <c r="P127" s="1386">
        <v>45480</v>
      </c>
    </row>
    <row r="128" spans="1:16" s="14" customFormat="1" ht="20.25" thickBot="1">
      <c r="A128" s="491"/>
      <c r="B128" s="1217"/>
      <c r="C128" s="507"/>
      <c r="D128" s="507"/>
      <c r="E128" s="508"/>
      <c r="F128" s="509"/>
      <c r="G128" s="510"/>
      <c r="H128" s="507"/>
      <c r="I128" s="507"/>
      <c r="J128" s="507"/>
      <c r="K128" s="196"/>
      <c r="L128" s="507"/>
      <c r="M128" s="507"/>
      <c r="N128" s="507"/>
      <c r="O128" s="1386"/>
      <c r="P128" s="1386"/>
    </row>
    <row r="129" spans="1:16" s="14" customFormat="1" ht="20.25" thickTop="1">
      <c r="A129" s="491"/>
      <c r="B129" s="2220" t="s">
        <v>2157</v>
      </c>
      <c r="C129" s="501" t="s">
        <v>2198</v>
      </c>
      <c r="D129" s="501">
        <v>45487</v>
      </c>
      <c r="E129" s="502">
        <v>45123</v>
      </c>
      <c r="F129" s="2220" t="s">
        <v>2110</v>
      </c>
      <c r="G129" s="504" t="s">
        <v>2199</v>
      </c>
      <c r="H129" s="501">
        <v>45497</v>
      </c>
      <c r="I129" s="505">
        <f t="shared" ref="I129" si="98">H129+31</f>
        <v>45528</v>
      </c>
      <c r="J129" s="505">
        <f t="shared" ref="J129" si="99">H129+35</f>
        <v>45532</v>
      </c>
      <c r="K129" s="552"/>
      <c r="L129" s="505">
        <f t="shared" ref="L129" si="100">H129+40</f>
        <v>45537</v>
      </c>
      <c r="M129" s="505">
        <f t="shared" ref="M129" si="101">H129+42</f>
        <v>45539</v>
      </c>
      <c r="N129" s="505">
        <f t="shared" ref="N129" si="102">H129+47</f>
        <v>45544</v>
      </c>
      <c r="O129" s="1386">
        <v>45487</v>
      </c>
      <c r="P129" s="1386">
        <v>45487</v>
      </c>
    </row>
    <row r="130" spans="1:16" s="14" customFormat="1" ht="20.25" thickBot="1">
      <c r="A130" s="491"/>
      <c r="B130" s="1217"/>
      <c r="C130" s="507"/>
      <c r="D130" s="507"/>
      <c r="E130" s="508"/>
      <c r="F130" s="509"/>
      <c r="G130" s="510"/>
      <c r="H130" s="507"/>
      <c r="I130" s="507"/>
      <c r="J130" s="507"/>
      <c r="K130" s="196"/>
      <c r="L130" s="507"/>
      <c r="M130" s="507"/>
      <c r="N130" s="507"/>
      <c r="O130" s="1386"/>
      <c r="P130" s="1386"/>
    </row>
    <row r="131" spans="1:16" s="14" customFormat="1" ht="20.25" thickTop="1">
      <c r="A131" s="491"/>
      <c r="B131" s="2220" t="s">
        <v>2133</v>
      </c>
      <c r="C131" s="501" t="s">
        <v>2200</v>
      </c>
      <c r="D131" s="501">
        <v>45494</v>
      </c>
      <c r="E131" s="502">
        <v>45130</v>
      </c>
      <c r="F131" s="2220" t="s">
        <v>2004</v>
      </c>
      <c r="G131" s="504" t="s">
        <v>2201</v>
      </c>
      <c r="H131" s="501">
        <v>45504</v>
      </c>
      <c r="I131" s="505">
        <f t="shared" ref="I131" si="103">H131+31</f>
        <v>45535</v>
      </c>
      <c r="J131" s="505">
        <f t="shared" ref="J131" si="104">H131+35</f>
        <v>45539</v>
      </c>
      <c r="K131" s="552"/>
      <c r="L131" s="505">
        <f t="shared" ref="L131" si="105">H131+40</f>
        <v>45544</v>
      </c>
      <c r="M131" s="505">
        <f t="shared" ref="M131" si="106">H131+42</f>
        <v>45546</v>
      </c>
      <c r="N131" s="505">
        <f t="shared" ref="N131" si="107">H131+47</f>
        <v>45551</v>
      </c>
      <c r="O131" s="1386">
        <v>45494</v>
      </c>
      <c r="P131" s="1386">
        <v>45494</v>
      </c>
    </row>
    <row r="132" spans="1:16" s="14" customFormat="1" ht="20.25" thickBot="1">
      <c r="A132" s="491"/>
      <c r="B132" s="1217"/>
      <c r="C132" s="507"/>
      <c r="D132" s="507"/>
      <c r="E132" s="508"/>
      <c r="F132" s="509"/>
      <c r="G132" s="510"/>
      <c r="H132" s="507"/>
      <c r="I132" s="507"/>
      <c r="J132" s="507"/>
      <c r="K132" s="196"/>
      <c r="L132" s="507"/>
      <c r="M132" s="507"/>
      <c r="N132" s="507"/>
      <c r="O132" s="1386"/>
      <c r="P132" s="1386"/>
    </row>
    <row r="133" spans="1:16" s="14" customFormat="1" ht="20.25" thickTop="1">
      <c r="A133" s="491"/>
      <c r="B133" s="2220" t="s">
        <v>2191</v>
      </c>
      <c r="C133" s="501" t="s">
        <v>2202</v>
      </c>
      <c r="D133" s="501">
        <v>45501</v>
      </c>
      <c r="E133" s="502">
        <v>45137</v>
      </c>
      <c r="F133" s="2220" t="s">
        <v>2012</v>
      </c>
      <c r="G133" s="504" t="s">
        <v>2203</v>
      </c>
      <c r="H133" s="501">
        <v>45511</v>
      </c>
      <c r="I133" s="505">
        <f t="shared" ref="I133" si="108">H133+31</f>
        <v>45542</v>
      </c>
      <c r="J133" s="505">
        <f t="shared" ref="J133" si="109">H133+35</f>
        <v>45546</v>
      </c>
      <c r="K133" s="552"/>
      <c r="L133" s="505">
        <f t="shared" ref="L133" si="110">H133+40</f>
        <v>45551</v>
      </c>
      <c r="M133" s="505">
        <f t="shared" ref="M133" si="111">H133+42</f>
        <v>45553</v>
      </c>
      <c r="N133" s="505">
        <f t="shared" ref="N133" si="112">H133+47</f>
        <v>45558</v>
      </c>
      <c r="O133" s="1386">
        <v>45501</v>
      </c>
      <c r="P133" s="1386">
        <v>45501</v>
      </c>
    </row>
    <row r="134" spans="1:16" s="14" customFormat="1" ht="20.25" thickBot="1">
      <c r="A134" s="491"/>
      <c r="B134" s="1217"/>
      <c r="C134" s="507"/>
      <c r="D134" s="507"/>
      <c r="E134" s="508"/>
      <c r="F134" s="509"/>
      <c r="G134" s="510"/>
      <c r="H134" s="507"/>
      <c r="I134" s="507"/>
      <c r="J134" s="507"/>
      <c r="K134" s="196"/>
      <c r="L134" s="507"/>
      <c r="M134" s="507"/>
      <c r="N134" s="507"/>
      <c r="O134" s="1386"/>
      <c r="P134" s="1386"/>
    </row>
    <row r="135" spans="1:16" s="14" customFormat="1" ht="20.25" thickTop="1">
      <c r="A135" s="491"/>
      <c r="B135" s="2220" t="s">
        <v>2094</v>
      </c>
      <c r="C135" s="501" t="s">
        <v>2204</v>
      </c>
      <c r="D135" s="501">
        <v>45508</v>
      </c>
      <c r="E135" s="502">
        <v>45144</v>
      </c>
      <c r="F135" s="2220" t="s">
        <v>2037</v>
      </c>
      <c r="G135" s="504" t="s">
        <v>2205</v>
      </c>
      <c r="H135" s="501">
        <v>45518</v>
      </c>
      <c r="I135" s="505">
        <f t="shared" ref="I135" si="113">H135+31</f>
        <v>45549</v>
      </c>
      <c r="J135" s="505">
        <f t="shared" ref="J135" si="114">H135+35</f>
        <v>45553</v>
      </c>
      <c r="K135" s="552"/>
      <c r="L135" s="505">
        <f t="shared" ref="L135" si="115">H135+40</f>
        <v>45558</v>
      </c>
      <c r="M135" s="505">
        <f t="shared" ref="M135" si="116">H135+42</f>
        <v>45560</v>
      </c>
      <c r="N135" s="505">
        <f t="shared" ref="N135" si="117">H135+47</f>
        <v>45565</v>
      </c>
      <c r="O135" s="1386">
        <v>45508</v>
      </c>
      <c r="P135" s="1386">
        <v>45508</v>
      </c>
    </row>
    <row r="136" spans="1:16" s="14" customFormat="1" ht="20.25" thickBot="1">
      <c r="A136" s="491"/>
      <c r="B136" s="1217"/>
      <c r="C136" s="507"/>
      <c r="D136" s="507"/>
      <c r="E136" s="508"/>
      <c r="F136" s="509"/>
      <c r="G136" s="510"/>
      <c r="H136" s="507"/>
      <c r="I136" s="507"/>
      <c r="J136" s="507"/>
      <c r="K136" s="196"/>
      <c r="L136" s="507"/>
      <c r="M136" s="507"/>
      <c r="N136" s="507"/>
      <c r="O136" s="1386"/>
      <c r="P136" s="1386"/>
    </row>
    <row r="137" spans="1:16" s="14" customFormat="1" ht="20.25" thickTop="1">
      <c r="A137" s="491"/>
      <c r="B137" s="2220" t="s">
        <v>2179</v>
      </c>
      <c r="C137" s="501" t="s">
        <v>2206</v>
      </c>
      <c r="D137" s="501">
        <v>45515</v>
      </c>
      <c r="E137" s="502">
        <v>45151</v>
      </c>
      <c r="F137" s="2220" t="s">
        <v>2023</v>
      </c>
      <c r="G137" s="504" t="s">
        <v>2207</v>
      </c>
      <c r="H137" s="501">
        <v>45525</v>
      </c>
      <c r="I137" s="505">
        <f t="shared" ref="I137" si="118">H137+31</f>
        <v>45556</v>
      </c>
      <c r="J137" s="505">
        <f t="shared" ref="J137" si="119">H137+35</f>
        <v>45560</v>
      </c>
      <c r="K137" s="552"/>
      <c r="L137" s="505">
        <f t="shared" ref="L137" si="120">H137+40</f>
        <v>45565</v>
      </c>
      <c r="M137" s="505">
        <f t="shared" ref="M137" si="121">H137+42</f>
        <v>45567</v>
      </c>
      <c r="N137" s="505">
        <f t="shared" ref="N137" si="122">H137+47</f>
        <v>45572</v>
      </c>
      <c r="O137" s="1386">
        <v>45515</v>
      </c>
      <c r="P137" s="1386">
        <v>45515</v>
      </c>
    </row>
    <row r="138" spans="1:16" s="14" customFormat="1" ht="20.25" thickBot="1">
      <c r="A138" s="491"/>
      <c r="B138" s="1217"/>
      <c r="C138" s="507"/>
      <c r="D138" s="507"/>
      <c r="E138" s="508"/>
      <c r="F138" s="509"/>
      <c r="G138" s="510"/>
      <c r="H138" s="507"/>
      <c r="I138" s="507"/>
      <c r="J138" s="507"/>
      <c r="K138" s="196"/>
      <c r="L138" s="507"/>
      <c r="M138" s="507"/>
      <c r="N138" s="507"/>
      <c r="O138" s="1386"/>
      <c r="P138" s="1386"/>
    </row>
    <row r="139" spans="1:16" s="14" customFormat="1" ht="20.25" thickTop="1">
      <c r="A139" s="491"/>
      <c r="B139" s="2220" t="s">
        <v>2157</v>
      </c>
      <c r="C139" s="501" t="s">
        <v>2208</v>
      </c>
      <c r="D139" s="501">
        <v>45522</v>
      </c>
      <c r="E139" s="502">
        <v>45158</v>
      </c>
      <c r="F139" s="2220" t="s">
        <v>2027</v>
      </c>
      <c r="G139" s="504" t="s">
        <v>2209</v>
      </c>
      <c r="H139" s="501">
        <v>45532</v>
      </c>
      <c r="I139" s="505">
        <f t="shared" ref="I139" si="123">H139+31</f>
        <v>45563</v>
      </c>
      <c r="J139" s="505">
        <f t="shared" ref="J139" si="124">H139+35</f>
        <v>45567</v>
      </c>
      <c r="K139" s="552"/>
      <c r="L139" s="505">
        <f t="shared" ref="L139" si="125">H139+40</f>
        <v>45572</v>
      </c>
      <c r="M139" s="505">
        <f t="shared" ref="M139" si="126">H139+42</f>
        <v>45574</v>
      </c>
      <c r="N139" s="505">
        <f t="shared" ref="N139" si="127">H139+47</f>
        <v>45579</v>
      </c>
      <c r="O139" s="1386">
        <v>45522</v>
      </c>
      <c r="P139" s="1386">
        <v>45522</v>
      </c>
    </row>
    <row r="140" spans="1:16" s="14" customFormat="1" ht="20.25" thickBot="1">
      <c r="A140" s="491"/>
      <c r="B140" s="1217"/>
      <c r="C140" s="507"/>
      <c r="D140" s="507"/>
      <c r="E140" s="508"/>
      <c r="F140" s="509"/>
      <c r="G140" s="510"/>
      <c r="H140" s="507"/>
      <c r="I140" s="507"/>
      <c r="J140" s="507"/>
      <c r="K140" s="196"/>
      <c r="L140" s="507"/>
      <c r="M140" s="507"/>
      <c r="N140" s="507"/>
      <c r="O140" s="1386"/>
      <c r="P140" s="1386"/>
    </row>
    <row r="141" spans="1:16" s="14" customFormat="1" ht="20.25" thickTop="1">
      <c r="A141" s="491"/>
      <c r="B141" s="2220" t="s">
        <v>2133</v>
      </c>
      <c r="C141" s="501" t="s">
        <v>2210</v>
      </c>
      <c r="D141" s="501">
        <v>45529</v>
      </c>
      <c r="E141" s="502">
        <v>45165</v>
      </c>
      <c r="F141" s="2220" t="s">
        <v>2163</v>
      </c>
      <c r="G141" s="504" t="s">
        <v>2211</v>
      </c>
      <c r="H141" s="501">
        <v>45539</v>
      </c>
      <c r="I141" s="505">
        <f t="shared" ref="I141" si="128">H141+31</f>
        <v>45570</v>
      </c>
      <c r="J141" s="505">
        <f t="shared" ref="J141" si="129">H141+35</f>
        <v>45574</v>
      </c>
      <c r="K141" s="552"/>
      <c r="L141" s="505">
        <f t="shared" ref="L141" si="130">H141+40</f>
        <v>45579</v>
      </c>
      <c r="M141" s="505">
        <f t="shared" ref="M141" si="131">H141+42</f>
        <v>45581</v>
      </c>
      <c r="N141" s="505">
        <f t="shared" ref="N141" si="132">H141+47</f>
        <v>45586</v>
      </c>
      <c r="O141" s="1386">
        <v>45529</v>
      </c>
      <c r="P141" s="1386">
        <v>45529</v>
      </c>
    </row>
    <row r="142" spans="1:16" s="14" customFormat="1" ht="20.25" thickBot="1">
      <c r="A142" s="491"/>
      <c r="B142" s="1217"/>
      <c r="C142" s="507"/>
      <c r="D142" s="507"/>
      <c r="E142" s="508"/>
      <c r="F142" s="509"/>
      <c r="G142" s="510"/>
      <c r="H142" s="507"/>
      <c r="I142" s="507"/>
      <c r="J142" s="507"/>
      <c r="K142" s="196"/>
      <c r="L142" s="507"/>
      <c r="M142" s="507"/>
      <c r="N142" s="507"/>
      <c r="O142" s="1386"/>
      <c r="P142" s="1386"/>
    </row>
    <row r="143" spans="1:16" s="14" customFormat="1" ht="20.25" thickTop="1">
      <c r="A143" s="491"/>
      <c r="B143" s="2220" t="s">
        <v>2212</v>
      </c>
      <c r="C143" s="501" t="s">
        <v>2213</v>
      </c>
      <c r="D143" s="501">
        <v>45536</v>
      </c>
      <c r="E143" s="502">
        <v>45172</v>
      </c>
      <c r="F143" s="2220" t="s">
        <v>2032</v>
      </c>
      <c r="G143" s="504" t="s">
        <v>2214</v>
      </c>
      <c r="H143" s="501">
        <v>45546</v>
      </c>
      <c r="I143" s="505">
        <f t="shared" ref="I143" si="133">H143+31</f>
        <v>45577</v>
      </c>
      <c r="J143" s="505">
        <f t="shared" ref="J143" si="134">H143+35</f>
        <v>45581</v>
      </c>
      <c r="K143" s="552"/>
      <c r="L143" s="505">
        <f t="shared" ref="L143" si="135">H143+40</f>
        <v>45586</v>
      </c>
      <c r="M143" s="505">
        <f t="shared" ref="M143" si="136">H143+42</f>
        <v>45588</v>
      </c>
      <c r="N143" s="505">
        <f t="shared" ref="N143" si="137">H143+47</f>
        <v>45593</v>
      </c>
      <c r="O143" s="1386">
        <v>45536</v>
      </c>
      <c r="P143" s="1386">
        <v>45536</v>
      </c>
    </row>
    <row r="144" spans="1:16" s="14" customFormat="1" ht="20.25" thickBot="1">
      <c r="A144" s="491"/>
      <c r="B144" s="1217"/>
      <c r="C144" s="507"/>
      <c r="D144" s="507"/>
      <c r="E144" s="508"/>
      <c r="F144" s="509"/>
      <c r="G144" s="510"/>
      <c r="H144" s="507"/>
      <c r="I144" s="507"/>
      <c r="J144" s="507"/>
      <c r="K144" s="196"/>
      <c r="L144" s="507"/>
      <c r="M144" s="507"/>
      <c r="N144" s="507"/>
      <c r="O144" s="1386"/>
      <c r="P144" s="1386"/>
    </row>
    <row r="145" spans="2:16" s="14" customFormat="1" ht="20.25" thickTop="1">
      <c r="B145" s="18"/>
      <c r="C145" s="493"/>
      <c r="D145" s="493"/>
      <c r="E145" s="493"/>
      <c r="F145" s="523"/>
      <c r="G145" s="522"/>
      <c r="H145" s="493"/>
      <c r="I145" s="493"/>
      <c r="J145" s="493"/>
      <c r="K145" s="493"/>
      <c r="L145" s="493"/>
      <c r="M145" s="493"/>
      <c r="N145" s="493"/>
      <c r="O145" s="1386"/>
      <c r="P145" s="1386"/>
    </row>
    <row r="146" spans="2:16" s="14" customFormat="1" ht="19.5">
      <c r="B146" s="18"/>
      <c r="C146" s="493"/>
      <c r="D146" s="493"/>
      <c r="E146" s="493"/>
      <c r="F146" s="523"/>
      <c r="G146" s="522"/>
      <c r="H146" s="493"/>
      <c r="I146" s="493"/>
      <c r="J146" s="493"/>
      <c r="K146" s="493"/>
      <c r="L146" s="493"/>
      <c r="M146" s="493"/>
      <c r="N146" s="493"/>
      <c r="O146" s="1386"/>
      <c r="P146" s="1386"/>
    </row>
    <row r="147" spans="2:16" s="14" customFormat="1" ht="19.5">
      <c r="B147" s="492"/>
      <c r="C147" s="493"/>
      <c r="D147" s="493"/>
      <c r="E147" s="493"/>
      <c r="F147" s="523"/>
      <c r="G147" s="522"/>
      <c r="H147" s="493"/>
      <c r="I147" s="493"/>
      <c r="J147" s="493"/>
      <c r="K147" s="493"/>
      <c r="L147" s="493"/>
      <c r="M147" s="493"/>
      <c r="N147" s="493"/>
    </row>
    <row r="148" spans="2:16" s="14" customFormat="1" ht="19.5">
      <c r="B148" s="17" t="s">
        <v>2215</v>
      </c>
      <c r="C148" s="493"/>
      <c r="D148" s="493"/>
      <c r="E148" s="493"/>
      <c r="F148" s="18"/>
      <c r="G148" s="19"/>
      <c r="H148" s="493"/>
      <c r="I148" s="493"/>
      <c r="J148" s="493"/>
      <c r="K148" s="493"/>
      <c r="L148" s="493"/>
      <c r="M148" s="20"/>
      <c r="N148" s="21"/>
    </row>
    <row r="149" spans="2:16" s="14" customFormat="1" ht="20.25" customHeight="1">
      <c r="B149" s="23"/>
      <c r="C149"/>
      <c r="D149"/>
      <c r="E149"/>
      <c r="F149"/>
      <c r="G149"/>
      <c r="H149" s="20"/>
      <c r="I149"/>
      <c r="J149"/>
      <c r="K149" s="24"/>
      <c r="L149"/>
      <c r="M149"/>
      <c r="N149"/>
      <c r="O149" s="5"/>
      <c r="P149" s="5"/>
    </row>
    <row r="150" spans="2:16" s="30" customFormat="1" ht="14.25">
      <c r="B150" s="26" t="s">
        <v>1890</v>
      </c>
      <c r="C150" s="27"/>
      <c r="D150" s="1403" t="s">
        <v>2216</v>
      </c>
      <c r="E150" s="28"/>
      <c r="F150" s="23" t="s">
        <v>1928</v>
      </c>
      <c r="G150" s="23"/>
      <c r="H150" s="27"/>
      <c r="I150" s="27"/>
      <c r="J150" s="23" t="s">
        <v>1952</v>
      </c>
      <c r="K150" s="23"/>
      <c r="L150" s="23"/>
      <c r="M150"/>
      <c r="N150"/>
      <c r="O150" s="29"/>
    </row>
    <row r="151" spans="2:16" s="30" customFormat="1" ht="14.25">
      <c r="B151" s="31" t="s">
        <v>1891</v>
      </c>
      <c r="C151" s="27"/>
      <c r="D151" s="276" t="s">
        <v>2217</v>
      </c>
      <c r="E151" s="23"/>
      <c r="F151" s="27" t="s">
        <v>1929</v>
      </c>
      <c r="G151" s="27"/>
      <c r="H151" s="276" t="s">
        <v>1930</v>
      </c>
      <c r="I151" s="27"/>
      <c r="J151" s="27" t="s">
        <v>1954</v>
      </c>
      <c r="K151" s="27"/>
      <c r="L151" s="277" t="s">
        <v>1955</v>
      </c>
      <c r="M151"/>
      <c r="N151"/>
      <c r="O151" s="29"/>
    </row>
    <row r="152" spans="2:16" s="30" customFormat="1" ht="14.25">
      <c r="B152" s="31"/>
      <c r="C152" s="27"/>
      <c r="D152" s="276"/>
      <c r="E152" s="23"/>
      <c r="F152" s="27"/>
      <c r="G152" s="27"/>
      <c r="H152" s="276"/>
      <c r="I152" s="27"/>
      <c r="J152" s="27"/>
      <c r="K152" s="27"/>
      <c r="L152" s="277"/>
      <c r="M152"/>
      <c r="N152"/>
      <c r="O152" s="29"/>
    </row>
    <row r="153" spans="2:16">
      <c r="B153" s="386" t="str">
        <f>HOME!A$566</f>
        <v>ZANT CHONG</v>
      </c>
      <c r="C153" s="386" t="str">
        <f>HOME!B$566</f>
        <v>6011 2429</v>
      </c>
      <c r="D153" s="4" t="str">
        <f>HOME!C$566</f>
        <v>zant.chong@msc.com</v>
      </c>
      <c r="E153" s="5"/>
      <c r="F153" s="386" t="str">
        <f>HOME!A583</f>
        <v>ROBERT CHIA</v>
      </c>
      <c r="G153" s="386" t="str">
        <f>HOME!B583</f>
        <v>6011 0564</v>
      </c>
      <c r="H153" s="4" t="str">
        <f>HOME!C583</f>
        <v>robert.chia@msc.com</v>
      </c>
      <c r="I153" s="5"/>
      <c r="J153" s="386" t="str">
        <f>HOME!A$598</f>
        <v>RAYNAR ANG</v>
      </c>
      <c r="K153" s="386" t="str">
        <f>HOME!B$598</f>
        <v>6011 2358</v>
      </c>
      <c r="L153" s="4" t="str">
        <f>HOME!C$598</f>
        <v>raynar.ang@msc.com</v>
      </c>
      <c r="M153" s="5"/>
      <c r="N153" s="5"/>
    </row>
    <row r="154" spans="2:16">
      <c r="B154" s="386" t="str">
        <f>HOME!A$567</f>
        <v>PHOEBE HUANG</v>
      </c>
      <c r="C154" s="386" t="str">
        <f>HOME!B$567</f>
        <v>6011 0562</v>
      </c>
      <c r="D154" s="4" t="str">
        <f>HOME!C$567</f>
        <v>phoebe.huang@msc.com</v>
      </c>
      <c r="E154" s="5"/>
      <c r="F154" s="386" t="str">
        <f>HOME!A584</f>
        <v>S. Y. LIEW</v>
      </c>
      <c r="G154" s="386" t="str">
        <f>HOME!B584</f>
        <v>6011 2348</v>
      </c>
      <c r="H154" s="4" t="str">
        <f>HOME!C584</f>
        <v>seoyi.liew@msc.com</v>
      </c>
      <c r="I154" s="5"/>
      <c r="J154" s="386" t="str">
        <f>HOME!A$599</f>
        <v>KAI SIANG</v>
      </c>
      <c r="K154" s="386" t="str">
        <f>HOME!B$599</f>
        <v>6011 2356</v>
      </c>
      <c r="L154" s="4" t="str">
        <f>HOME!C$599</f>
        <v>kaisiang.lim@msc.com</v>
      </c>
      <c r="M154" s="5"/>
      <c r="N154" s="5"/>
    </row>
    <row r="155" spans="2:16">
      <c r="B155" s="386" t="str">
        <f>HOME!A$568</f>
        <v>SHERWIN LIM</v>
      </c>
      <c r="C155" s="386" t="str">
        <f>HOME!B$568</f>
        <v>6011 2395</v>
      </c>
      <c r="D155" s="4" t="str">
        <f>HOME!C$568</f>
        <v>sherwin.lim@msc.com</v>
      </c>
      <c r="E155" s="5"/>
      <c r="F155" s="386" t="str">
        <f>HOME!A585</f>
        <v>SHARON KOH</v>
      </c>
      <c r="G155" s="386" t="str">
        <f>HOME!B585</f>
        <v>6011 2349</v>
      </c>
      <c r="H155" s="4" t="str">
        <f>HOME!C585</f>
        <v>sharon.koh@msc.com</v>
      </c>
      <c r="I155" s="5"/>
      <c r="J155" s="386" t="str">
        <f>HOME!A$600</f>
        <v>DEWI</v>
      </c>
      <c r="K155" s="386" t="str">
        <f>HOME!B$600</f>
        <v>6011 2354</v>
      </c>
      <c r="L155" s="4" t="str">
        <f>HOME!C$600</f>
        <v>dewi.ratnah@msc.com</v>
      </c>
      <c r="M155" s="5"/>
      <c r="N155" s="36"/>
    </row>
    <row r="156" spans="2:16">
      <c r="B156" s="386" t="str">
        <f>HOME!A$569</f>
        <v>NATALIE LEW</v>
      </c>
      <c r="C156" s="386" t="str">
        <f>HOME!B$569</f>
        <v>6011 2399</v>
      </c>
      <c r="D156" s="4" t="str">
        <f>HOME!C$569</f>
        <v>natalie.lew@msc.com</v>
      </c>
      <c r="E156" s="5"/>
      <c r="F156" s="386" t="str">
        <f>HOME!A586</f>
        <v>ANGELIA LAU</v>
      </c>
      <c r="G156" s="386" t="str">
        <f>HOME!B586</f>
        <v>6011 2346</v>
      </c>
      <c r="H156" s="4" t="str">
        <f>HOME!C586</f>
        <v>angelia.lau@msc.com</v>
      </c>
      <c r="I156" s="5"/>
      <c r="J156" s="386" t="str">
        <f>HOME!A$601</f>
        <v>YU TING</v>
      </c>
      <c r="K156" s="386" t="str">
        <f>HOME!B$601</f>
        <v>6011 2359</v>
      </c>
      <c r="L156" s="4" t="str">
        <f>HOME!C$601</f>
        <v>yuting.luo@msc.com</v>
      </c>
      <c r="M156" s="5"/>
      <c r="N156" s="36"/>
    </row>
    <row r="157" spans="2:16">
      <c r="B157" s="386" t="str">
        <f>HOME!A$570</f>
        <v xml:space="preserve">LIM LEE HLI </v>
      </c>
      <c r="C157" s="386" t="str">
        <f>HOME!B$570</f>
        <v>6011 2352</v>
      </c>
      <c r="D157" s="4" t="str">
        <f>HOME!C$570</f>
        <v>leehli.lim@msc.com</v>
      </c>
      <c r="E157" s="5"/>
      <c r="F157" s="386" t="str">
        <f>HOME!A587</f>
        <v>NOOR AFNINDAH</v>
      </c>
      <c r="G157" s="386" t="str">
        <f>HOME!B587</f>
        <v>6011 2347</v>
      </c>
      <c r="H157" s="4" t="str">
        <f>HOME!C587</f>
        <v>noor.afnindah@msc.com</v>
      </c>
      <c r="I157" s="5"/>
      <c r="J157" s="386" t="str">
        <f>HOME!A$602</f>
        <v>-</v>
      </c>
      <c r="K157" s="386" t="str">
        <f>HOME!B$602</f>
        <v>6011 0567</v>
      </c>
      <c r="L157" s="4" t="str">
        <f>HOME!C$602</f>
        <v>-</v>
      </c>
    </row>
    <row r="158" spans="2:16">
      <c r="B158" s="386" t="str">
        <f>HOME!A$571</f>
        <v>LIM AI PHEN</v>
      </c>
      <c r="C158" s="386" t="str">
        <f>HOME!B$571</f>
        <v>6011 9646</v>
      </c>
      <c r="D158" s="4" t="str">
        <f>HOME!C$571</f>
        <v>aiphen.lim@msc.com</v>
      </c>
      <c r="E158" s="5"/>
      <c r="F158" s="386" t="str">
        <f>HOME!A588</f>
        <v>NG CHING WEI</v>
      </c>
      <c r="G158" s="386" t="str">
        <f>HOME!B588</f>
        <v>6011 2404</v>
      </c>
      <c r="H158" s="4" t="str">
        <f>HOME!C588</f>
        <v>chingwei.ng@msc.com</v>
      </c>
      <c r="I158" s="5"/>
      <c r="J158" s="386" t="str">
        <f>HOME!A$603</f>
        <v>SHAN SHAN</v>
      </c>
      <c r="K158" s="386" t="str">
        <f>HOME!B$603</f>
        <v>6011 2353</v>
      </c>
      <c r="L158" s="4" t="str">
        <f>HOME!C$603</f>
        <v>shanshan.chin@msc.com</v>
      </c>
    </row>
    <row r="159" spans="2:16">
      <c r="B159" s="386" t="str">
        <f>HOME!A$572</f>
        <v>DARIUS ONG</v>
      </c>
      <c r="C159" s="386" t="str">
        <f>HOME!B$572</f>
        <v>6011 2396</v>
      </c>
      <c r="D159" s="4" t="str">
        <f>HOME!C$572</f>
        <v>darius.ong@msc.com</v>
      </c>
      <c r="E159" s="5"/>
      <c r="F159" s="386">
        <f>HOME!A589</f>
        <v>0</v>
      </c>
      <c r="G159" s="386">
        <f>HOME!B589</f>
        <v>0</v>
      </c>
      <c r="H159" s="4">
        <f>HOME!C589</f>
        <v>0</v>
      </c>
      <c r="I159" s="5"/>
      <c r="J159" s="386" t="str">
        <f>HOME!A$604</f>
        <v>EUNICE</v>
      </c>
      <c r="K159" s="386" t="str">
        <f>HOME!B$604</f>
        <v>6011 2355</v>
      </c>
      <c r="L159" s="4" t="str">
        <f>HOME!C$604</f>
        <v>eunice.chan@msc.com</v>
      </c>
    </row>
    <row r="160" spans="2:16">
      <c r="B160" s="386" t="str">
        <f>HOME!A$573</f>
        <v>LAWRENCE ANG (CROSS-TRADE)</v>
      </c>
      <c r="C160" s="386" t="str">
        <f>HOME!B$573</f>
        <v>6011 2400</v>
      </c>
      <c r="D160" s="4" t="str">
        <f>HOME!C$573</f>
        <v>lawrence.ang@msc.com</v>
      </c>
      <c r="E160" s="5"/>
      <c r="F160" s="386" t="str">
        <f>HOME!A$590</f>
        <v>.</v>
      </c>
      <c r="G160" s="386" t="str">
        <f>HOME!B$590</f>
        <v>.</v>
      </c>
      <c r="H160" s="4" t="str">
        <f>HOME!C$590</f>
        <v>.</v>
      </c>
      <c r="I160" s="5"/>
      <c r="J160" s="386" t="str">
        <f>HOME!A$605</f>
        <v>HAZEL</v>
      </c>
      <c r="K160" s="386" t="str">
        <f>HOME!B$605</f>
        <v>6011 2435</v>
      </c>
      <c r="L160" s="4" t="str">
        <f>HOME!C$605</f>
        <v>hazel.toh@msc.com</v>
      </c>
    </row>
    <row r="161" spans="2:12">
      <c r="B161" s="386" t="str">
        <f>HOME!A574</f>
        <v>ASHTON YAN</v>
      </c>
      <c r="C161" s="386" t="str">
        <f>HOME!B574</f>
        <v>6011 2398</v>
      </c>
      <c r="D161" s="4" t="str">
        <f>HOME!C574</f>
        <v>ashton.yan@msc.com</v>
      </c>
      <c r="E161" s="5"/>
      <c r="F161" s="5"/>
      <c r="G161" s="646"/>
      <c r="H161" s="277"/>
      <c r="I161" s="5"/>
      <c r="J161" s="386"/>
      <c r="K161" s="5"/>
      <c r="L161" s="5"/>
    </row>
    <row r="162" spans="2:12" s="29" customFormat="1" ht="14.25">
      <c r="B162" s="34" t="str">
        <f>HOME!A575</f>
        <v>JUN YUAN (IMP)</v>
      </c>
      <c r="C162" s="34" t="str">
        <f>HOME!B575</f>
        <v>6011 2402</v>
      </c>
      <c r="D162" s="24" t="str">
        <f>HOME!C575</f>
        <v>junyuan.kwa@msc.com</v>
      </c>
      <c r="E162"/>
      <c r="F162"/>
      <c r="G162" s="11"/>
      <c r="H162" s="277"/>
      <c r="I162"/>
      <c r="J162"/>
      <c r="K162"/>
      <c r="L162"/>
    </row>
    <row r="163" spans="2:12" s="29" customFormat="1" ht="14.25">
      <c r="B163" s="34" t="str">
        <f>HOME!A576</f>
        <v>KARTHI</v>
      </c>
      <c r="C163" s="34" t="str">
        <f>HOME!B576</f>
        <v>6011 2397</v>
      </c>
      <c r="D163" s="24" t="str">
        <f>HOME!C576</f>
        <v>karthigayan.velu@msc.com</v>
      </c>
      <c r="E163"/>
      <c r="F163"/>
      <c r="G163" s="11"/>
      <c r="H163" s="11"/>
      <c r="I163" s="277"/>
      <c r="J163"/>
      <c r="K163"/>
      <c r="L163"/>
    </row>
    <row r="164" spans="2:12">
      <c r="B164" s="34">
        <f>HOME!A577</f>
        <v>0</v>
      </c>
      <c r="C164" s="34">
        <f>HOME!B577</f>
        <v>0</v>
      </c>
      <c r="D164" s="24">
        <f>HOME!C577</f>
        <v>0</v>
      </c>
    </row>
    <row r="165" spans="2:12">
      <c r="B165" s="34" t="str">
        <f>HOME!A578</f>
        <v xml:space="preserve">MAIN LINE  </v>
      </c>
      <c r="C165" s="34" t="str">
        <f>HOME!B578</f>
        <v>6011 2424</v>
      </c>
      <c r="D165" s="24">
        <f>HOME!C578</f>
        <v>0</v>
      </c>
    </row>
    <row r="166" spans="2:12">
      <c r="B166" s="34">
        <f>HOME!A579</f>
        <v>0</v>
      </c>
      <c r="C166" s="34">
        <f>HOME!B579</f>
        <v>0</v>
      </c>
      <c r="D166" s="24">
        <f>HOME!C579</f>
        <v>0</v>
      </c>
    </row>
  </sheetData>
  <customSheetViews>
    <customSheetView guid="{25211047-2AA7-431D-8637-AA6183637E8E}" scale="85" fitToPage="1" hiddenRows="1" topLeftCell="A33">
      <selection activeCell="F57" sqref="F57"/>
      <pageMargins left="0" right="0" top="0" bottom="0" header="0" footer="0"/>
      <pageSetup paperSize="9" scale="42" orientation="landscape" r:id="rId1"/>
      <headerFooter>
        <oddFooter>&amp;RLast update  : &amp;D  &amp;T&amp;L&amp;1#&amp;"Calibri"&amp;10&amp;K000000Sensitivity: Internal</oddFooter>
      </headerFooter>
    </customSheetView>
    <customSheetView guid="{B0B43395-6E32-4DB3-A2D8-DD2362C77F4F}" scale="85" fitToPage="1" hiddenRows="1" topLeftCell="A33">
      <selection activeCell="F57" sqref="F57"/>
      <pageMargins left="0" right="0" top="0" bottom="0" header="0" footer="0"/>
      <pageSetup paperSize="9" scale="42" orientation="landscape" r:id="rId2"/>
      <headerFooter>
        <oddFooter>&amp;RLast update  : &amp;D  &amp;T&amp;L&amp;1#&amp;"Calibri"&amp;10&amp;K000000Sensitivity: Internal</oddFooter>
      </headerFooter>
    </customSheetView>
    <customSheetView guid="{82E65AA3-5988-4ED4-A56D-19D1BA591355}" scale="80" fitToPage="1" hiddenRows="1">
      <selection activeCell="K14" sqref="K14"/>
      <pageMargins left="0" right="0" top="0" bottom="0" header="0" footer="0"/>
      <pageSetup paperSize="9" scale="49" orientation="landscape" r:id="rId3"/>
      <headerFooter>
        <oddFooter>&amp;RLast update  : &amp;D  &amp;T&amp;L&amp;1#&amp;"Calibri"&amp;10 Sensitivity: Internal</oddFooter>
      </headerFooter>
    </customSheetView>
    <customSheetView guid="{999D0099-E3FC-46FC-839A-D58F693EE82E}" scale="80" fitToPage="1" hiddenRows="1" topLeftCell="A22">
      <selection activeCell="H29" sqref="H29"/>
      <pageMargins left="0" right="0" top="0" bottom="0" header="0" footer="0"/>
      <pageSetup paperSize="9" scale="45" orientation="landscape" r:id="rId4"/>
      <headerFooter>
        <oddFooter>&amp;RLast update  : &amp;D  &amp;T&amp;L&amp;1#&amp;"Calibri"&amp;10 Sensitivity: Internal</oddFooter>
      </headerFooter>
    </customSheetView>
    <customSheetView guid="{9C701732-F58F-4708-A15C-976D1C40D46C}" scale="80" fitToPage="1" hiddenRows="1">
      <selection activeCell="A7" sqref="A7:XFD12"/>
      <pageMargins left="0" right="0" top="0" bottom="0" header="0" footer="0"/>
      <pageSetup paperSize="9" scale="52" orientation="landscape" r:id="rId5"/>
      <headerFooter>
        <oddFooter>&amp;RLast update  : &amp;D  &amp;T</oddFooter>
      </headerFooter>
    </customSheetView>
    <customSheetView guid="{4207851A-A9C4-4C7F-A983-5888F88768C0}" scale="80" fitToPage="1" hiddenRows="1" topLeftCell="A2">
      <selection activeCell="A7" sqref="A7:XFD7"/>
      <pageMargins left="0" right="0" top="0" bottom="0" header="0" footer="0"/>
      <pageSetup paperSize="9" scale="68" orientation="landscape" r:id="rId6"/>
      <headerFooter>
        <oddFooter>&amp;RLast update  : &amp;D  &amp;T</oddFooter>
      </headerFooter>
    </customSheetView>
    <customSheetView guid="{1A9C4D40-FD7F-415B-AEEF-6F3B6F11E2D9}" scale="80" fitToPage="1" hiddenRows="1" topLeftCell="A14">
      <selection activeCell="F38" sqref="F38"/>
      <pageMargins left="0" right="0" top="0" bottom="0" header="0" footer="0"/>
      <pageSetup paperSize="9" scale="68" orientation="landscape" r:id="rId7"/>
      <headerFooter>
        <oddFooter>&amp;RLast update  : &amp;D  &amp;T</oddFooter>
      </headerFooter>
    </customSheetView>
    <customSheetView guid="{160FD25C-1E8A-49AB-8AA3-887F1FFDB82C}" scale="80" fitToPage="1" hiddenRows="1">
      <selection activeCell="B19" sqref="B19"/>
      <pageMargins left="0" right="0" top="0" bottom="0" header="0" footer="0"/>
      <pageSetup paperSize="9" scale="49" orientation="landscape" r:id="rId8"/>
      <headerFooter>
        <oddFooter>&amp;RLast update  : &amp;D  &amp;T</oddFooter>
      </headerFooter>
    </customSheetView>
    <customSheetView guid="{03674205-2BF0-451F-960D-B59271ECD65B}" scale="80" fitToPage="1" hiddenRows="1">
      <selection activeCell="B3" sqref="B3:I16"/>
      <pageMargins left="0" right="0" top="0" bottom="0" header="0" footer="0"/>
      <pageSetup paperSize="9" scale="48" orientation="landscape" r:id="rId9"/>
      <headerFooter>
        <oddFooter>&amp;RLast update  : &amp;D  &amp;T</oddFooter>
      </headerFooter>
    </customSheetView>
    <customSheetView guid="{D36430BB-1304-416E-AC9B-64341E38D53B}" scale="80" fitToPage="1" hiddenRows="1">
      <selection activeCell="A7" sqref="A7:XFD7"/>
      <pageMargins left="0" right="0" top="0" bottom="0" header="0" footer="0"/>
      <pageSetup paperSize="9" scale="59" orientation="landscape" r:id="rId10"/>
      <headerFooter>
        <oddFooter>&amp;RLast update  : &amp;D  &amp;T</oddFooter>
      </headerFooter>
    </customSheetView>
    <customSheetView guid="{A1DFBD3A-7D67-4D0B-A768-38A02D65809C}" scale="115" fitToPage="1" hiddenRows="1" topLeftCell="A7">
      <selection activeCell="I8" sqref="I8"/>
      <pageMargins left="0" right="0" top="0" bottom="0" header="0" footer="0"/>
      <pageSetup paperSize="9" scale="67" orientation="landscape" r:id="rId11"/>
      <headerFooter>
        <oddFooter>&amp;RLast update  : &amp;D  &amp;T</oddFooter>
      </headerFooter>
    </customSheetView>
    <customSheetView guid="{8F6257B3-44F8-495E-975F-715EC7CBE577}" scale="80" fitToPage="1" hiddenRows="1">
      <selection activeCell="G16" sqref="G16"/>
      <pageMargins left="0" right="0" top="0" bottom="0" header="0" footer="0"/>
      <pageSetup paperSize="9" scale="62" orientation="landscape" r:id="rId12"/>
      <headerFooter>
        <oddFooter>&amp;RLast update  : &amp;D  &amp;T</oddFooter>
      </headerFooter>
    </customSheetView>
    <customSheetView guid="{4E666960-F75E-4DEC-AA08-CB80C5246F2D}" scale="80" fitToPage="1" hiddenRows="1">
      <selection activeCell="I5" sqref="I5:L5"/>
      <pageMargins left="0" right="0" top="0" bottom="0" header="0" footer="0"/>
      <pageSetup paperSize="9" scale="67" orientation="landscape" r:id="rId13"/>
      <headerFooter>
        <oddFooter>&amp;RLast update  : &amp;D  &amp;T</oddFooter>
      </headerFooter>
    </customSheetView>
    <customSheetView guid="{DF664468-2591-4537-A401-E39E9401FA18}" scale="80" fitToPage="1" hiddenRows="1">
      <selection activeCell="A7" sqref="A7:XFD14"/>
      <pageMargins left="0" right="0" top="0" bottom="0" header="0" footer="0"/>
      <pageSetup paperSize="9" scale="67" orientation="landscape" r:id="rId14"/>
      <headerFooter>
        <oddFooter>&amp;RLast update  : &amp;D  &amp;T</oddFooter>
      </headerFooter>
    </customSheetView>
    <customSheetView guid="{16EA4947-C328-4911-A966-8572790A84A9}" scale="80" fitToPage="1" hiddenRows="1">
      <selection activeCell="A8" sqref="A8:XFD8"/>
      <pageMargins left="0" right="0" top="0" bottom="0" header="0" footer="0"/>
      <pageSetup paperSize="9" scale="48" orientation="landscape" r:id="rId15"/>
      <headerFooter>
        <oddFooter>&amp;RLast update  : &amp;D  &amp;T&amp;L&amp;1#&amp;"Calibri"&amp;10 Sensitivity: Internal</oddFooter>
      </headerFooter>
    </customSheetView>
    <customSheetView guid="{5024D59A-F791-4B48-8A8A-90A9A8BA3CB8}" scale="80" fitToPage="1" hiddenRows="1" topLeftCell="A28">
      <selection activeCell="G42" sqref="G42"/>
      <pageMargins left="0" right="0" top="0" bottom="0" header="0" footer="0"/>
      <pageSetup paperSize="9" scale="48" orientation="landscape" r:id="rId16"/>
      <headerFooter>
        <oddFooter>&amp;RLast update  : &amp;D  &amp;T&amp;L&amp;1#&amp;"Calibri"&amp;10 Sensitivity: Internal</oddFooter>
      </headerFooter>
    </customSheetView>
    <customSheetView guid="{834388B3-D1C0-4496-81CB-D8907F6C94B1}" scale="80" fitToPage="1" hiddenRows="1">
      <selection activeCell="B18" sqref="B18:B25"/>
      <pageMargins left="0" right="0" top="0" bottom="0" header="0" footer="0"/>
      <pageSetup paperSize="9" scale="54" orientation="landscape" r:id="rId17"/>
      <headerFooter>
        <oddFooter>&amp;RLast update  : &amp;D  &amp;T&amp;L&amp;1#&amp;"Calibri"&amp;10 Sensitivity: Internal</oddFooter>
      </headerFooter>
    </customSheetView>
    <customSheetView guid="{C9B667F6-80E0-402E-8E37-77C446D41929}" scale="85" fitToPage="1" hiddenRows="1">
      <selection activeCell="F34" sqref="F34"/>
      <pageMargins left="0" right="0" top="0" bottom="0" header="0" footer="0"/>
      <pageSetup paperSize="9" scale="50" orientation="landscape" r:id="rId18"/>
      <headerFooter>
        <oddFooter>&amp;RLast update  : &amp;D  &amp;T&amp;L&amp;1#&amp;"Calibri"&amp;10&amp;K000000Sensitivity: Internal</oddFooter>
      </headerFooter>
    </customSheetView>
    <customSheetView guid="{F64DF93A-0CD5-4665-A448-613906F88C7C}" scale="85" fitToPage="1" hiddenRows="1">
      <pageMargins left="0" right="0" top="0" bottom="0" header="0" footer="0"/>
      <pageSetup paperSize="9" scale="42" orientation="landscape" r:id="rId19"/>
      <headerFooter>
        <oddFooter>&amp;RLast update  : &amp;D  &amp;T&amp;L&amp;1#&amp;"Calibri"&amp;10&amp;K000000Sensitivity: Internal</oddFooter>
      </headerFooter>
    </customSheetView>
    <customSheetView guid="{D8AE3607-C68D-4DD7-8BE1-F63EA4A613B4}" scale="85" fitToPage="1" hiddenRows="1" topLeftCell="A33">
      <selection activeCell="F57" sqref="F57"/>
      <pageMargins left="0" right="0" top="0" bottom="0" header="0" footer="0"/>
      <pageSetup paperSize="9" scale="42" orientation="landscape" r:id="rId20"/>
      <headerFooter>
        <oddFooter>&amp;RLast update  : &amp;D  &amp;T&amp;L&amp;1#&amp;"Calibri"&amp;10&amp;K000000Sensitivity: Internal</oddFooter>
      </headerFooter>
    </customSheetView>
  </customSheetViews>
  <phoneticPr fontId="32" type="noConversion"/>
  <hyperlinks>
    <hyperlink ref="H151" display="custsvc@msca.com.sg" xr:uid="{00000000-0004-0000-0300-000000000000}"/>
    <hyperlink ref="L151" display="sinexp@msca.com.sg" xr:uid="{00000000-0004-0000-0300-000001000000}"/>
    <hyperlink ref="D150" r:id="rId21" xr:uid="{BFB53593-0B53-444B-9086-6CD78CC58F5A}"/>
    <hyperlink ref="D151" display="mktg-dept@msca.com.sg" xr:uid="{00000000-0004-0000-0300-000002000000}"/>
  </hyperlinks>
  <pageMargins left="0.19685039370078741" right="0.19685039370078741" top="0.74803149606299213" bottom="0.74803149606299213" header="0.31496062992125984" footer="0.31496062992125984"/>
  <pageSetup paperSize="9" scale="45" orientation="landscape" r:id="rId22"/>
  <headerFooter>
    <oddFooter>&amp;L_x000D_&amp;1#&amp;"Calibri"&amp;10&amp;K000000 Sensitivity: Internal&amp;RLast update  : &amp;D  &amp;T&amp;</oddFooter>
  </headerFooter>
  <drawing r:id="rId2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FCD35-0934-40DD-B427-15F3E720E9DF}">
  <sheetPr>
    <tabColor rgb="FFFFFF00"/>
    <pageSetUpPr fitToPage="1"/>
  </sheetPr>
  <dimension ref="A1:P35"/>
  <sheetViews>
    <sheetView zoomScale="85" zoomScaleNormal="85" workbookViewId="0">
      <selection activeCell="M6" sqref="M6"/>
    </sheetView>
  </sheetViews>
  <sheetFormatPr defaultColWidth="9.42578125" defaultRowHeight="12.75"/>
  <cols>
    <col min="1" max="1" width="16.28515625" style="541" customWidth="1"/>
    <col min="2" max="2" width="8.28515625" style="541" customWidth="1"/>
    <col min="3" max="3" width="31.28515625" style="5" customWidth="1"/>
    <col min="4" max="4" width="12.42578125" style="5" customWidth="1"/>
    <col min="5" max="11" width="15.5703125" style="5" customWidth="1"/>
    <col min="12" max="12" width="10.42578125" style="5" customWidth="1"/>
    <col min="13" max="13" width="12" style="5" customWidth="1"/>
    <col min="14" max="14" width="11.5703125" style="646" customWidth="1"/>
    <col min="15" max="15" width="13" style="5" customWidth="1"/>
    <col min="16" max="16" width="14.85546875" style="5" customWidth="1"/>
    <col min="17" max="16384" width="9.42578125" style="5"/>
  </cols>
  <sheetData>
    <row r="1" spans="1:16" ht="6" customHeight="1">
      <c r="A1" s="541" t="s">
        <v>7348</v>
      </c>
    </row>
    <row r="2" spans="1:16" s="6" customFormat="1" ht="33">
      <c r="A2" s="962"/>
      <c r="B2" s="962"/>
      <c r="C2" s="45" t="s">
        <v>1982</v>
      </c>
      <c r="D2" s="46"/>
    </row>
    <row r="3" spans="1:16" ht="18">
      <c r="C3" s="120"/>
      <c r="D3" s="120"/>
      <c r="E3" s="120" t="s">
        <v>7543</v>
      </c>
      <c r="F3" s="120"/>
      <c r="G3" s="120"/>
      <c r="H3" s="120"/>
      <c r="I3" s="120"/>
      <c r="J3" s="120"/>
      <c r="K3" s="37"/>
    </row>
    <row r="4" spans="1:16" ht="15.75">
      <c r="C4" s="48"/>
      <c r="D4" s="48"/>
      <c r="E4" s="48"/>
      <c r="F4" s="48"/>
      <c r="G4" s="48"/>
      <c r="H4" s="48"/>
      <c r="I4" s="134"/>
      <c r="J4" s="134"/>
      <c r="K4" s="37"/>
    </row>
    <row r="5" spans="1:16" s="210" customFormat="1" ht="32.25" customHeight="1">
      <c r="A5" s="970"/>
      <c r="B5" s="970"/>
      <c r="C5" s="971" t="s">
        <v>7544</v>
      </c>
      <c r="D5" s="2098"/>
      <c r="E5" s="2221" t="s">
        <v>1985</v>
      </c>
      <c r="F5" s="455" t="s">
        <v>1886</v>
      </c>
      <c r="G5" s="455" t="s">
        <v>930</v>
      </c>
      <c r="H5" s="455" t="s">
        <v>540</v>
      </c>
      <c r="I5" s="455" t="s">
        <v>1127</v>
      </c>
      <c r="J5" s="455" t="s">
        <v>538</v>
      </c>
      <c r="K5" s="5"/>
      <c r="M5" s="2496"/>
      <c r="N5" s="2496"/>
      <c r="O5" s="3505"/>
      <c r="P5" s="3505"/>
    </row>
    <row r="6" spans="1:16" s="210" customFormat="1" ht="30" customHeight="1" thickBot="1">
      <c r="A6" s="970"/>
      <c r="B6" s="970"/>
      <c r="C6" s="973" t="s">
        <v>6718</v>
      </c>
      <c r="D6" s="2225" t="s">
        <v>3595</v>
      </c>
      <c r="E6" s="3719"/>
      <c r="F6" s="975" t="s">
        <v>3128</v>
      </c>
      <c r="G6" s="975" t="s">
        <v>3129</v>
      </c>
      <c r="H6" s="975" t="s">
        <v>3557</v>
      </c>
      <c r="I6" s="975" t="s">
        <v>3668</v>
      </c>
      <c r="J6" s="975" t="s">
        <v>3668</v>
      </c>
      <c r="K6" s="5"/>
      <c r="L6" s="2496" t="s">
        <v>4294</v>
      </c>
      <c r="M6" s="1383" t="s">
        <v>2001</v>
      </c>
      <c r="N6" s="3505" t="s">
        <v>3853</v>
      </c>
      <c r="O6" s="3505" t="s">
        <v>3854</v>
      </c>
      <c r="P6" s="3505"/>
    </row>
    <row r="7" spans="1:16" s="210" customFormat="1" ht="20.100000000000001" customHeight="1" thickTop="1">
      <c r="A7" s="2052"/>
      <c r="B7" s="3717" t="s">
        <v>7545</v>
      </c>
      <c r="C7" s="3715" t="s">
        <v>7546</v>
      </c>
      <c r="D7" s="2943" t="s">
        <v>7547</v>
      </c>
      <c r="E7" s="3716">
        <v>45504</v>
      </c>
      <c r="F7" s="3716">
        <f t="shared" ref="F7:F8" si="0">E7+25</f>
        <v>45529</v>
      </c>
      <c r="G7" s="2944">
        <f t="shared" ref="G7:G8" si="1">E7+27</f>
        <v>45531</v>
      </c>
      <c r="H7" s="2944">
        <f t="shared" ref="H7:H8" si="2">E7+29</f>
        <v>45533</v>
      </c>
      <c r="I7" s="2944">
        <f t="shared" ref="I7:I8" si="3">E7+32</f>
        <v>45536</v>
      </c>
      <c r="J7" s="2944">
        <f t="shared" ref="J7:J8" si="4">E7+33</f>
        <v>45537</v>
      </c>
      <c r="K7" s="5"/>
      <c r="L7" s="3713">
        <v>45504</v>
      </c>
      <c r="M7" s="3714">
        <f>L7+1</f>
        <v>45505</v>
      </c>
      <c r="N7" s="2496">
        <f t="shared" ref="N7" si="5">M7-7</f>
        <v>45498</v>
      </c>
      <c r="O7" s="2496">
        <f t="shared" ref="O7" si="6">N7</f>
        <v>45498</v>
      </c>
    </row>
    <row r="8" spans="1:16" s="210" customFormat="1" ht="20.100000000000001" customHeight="1">
      <c r="A8" s="2052"/>
      <c r="B8" s="3717" t="s">
        <v>7548</v>
      </c>
      <c r="C8" s="2942" t="s">
        <v>4304</v>
      </c>
      <c r="D8" s="2943" t="s">
        <v>7549</v>
      </c>
      <c r="E8" s="2944">
        <f>E7+7</f>
        <v>45511</v>
      </c>
      <c r="F8" s="2944">
        <f t="shared" si="0"/>
        <v>45536</v>
      </c>
      <c r="G8" s="3298">
        <f t="shared" si="1"/>
        <v>45538</v>
      </c>
      <c r="H8" s="2944">
        <f t="shared" si="2"/>
        <v>45540</v>
      </c>
      <c r="I8" s="2944">
        <f t="shared" si="3"/>
        <v>45543</v>
      </c>
      <c r="J8" s="2944">
        <f t="shared" si="4"/>
        <v>45544</v>
      </c>
      <c r="K8" s="5"/>
      <c r="L8" s="3713">
        <f>L7+7</f>
        <v>45511</v>
      </c>
      <c r="M8" s="3714">
        <f>L8+1</f>
        <v>45512</v>
      </c>
      <c r="N8" s="2496">
        <f>M8-7</f>
        <v>45505</v>
      </c>
      <c r="O8" s="2496">
        <f>N8</f>
        <v>45505</v>
      </c>
    </row>
    <row r="9" spans="1:16" s="210" customFormat="1" ht="20.100000000000001" customHeight="1">
      <c r="A9" s="2052"/>
      <c r="B9" s="3717" t="s">
        <v>7550</v>
      </c>
      <c r="C9" s="2942" t="s">
        <v>7146</v>
      </c>
      <c r="D9" s="2943" t="s">
        <v>7551</v>
      </c>
      <c r="E9" s="2944">
        <f t="shared" ref="E9:E14" si="7">E8+7</f>
        <v>45518</v>
      </c>
      <c r="F9" s="2944">
        <f t="shared" ref="F9:F14" si="8">E9+25</f>
        <v>45543</v>
      </c>
      <c r="G9" s="3298">
        <f t="shared" ref="G9:G14" si="9">E9+27</f>
        <v>45545</v>
      </c>
      <c r="H9" s="2944">
        <f t="shared" ref="H9:H14" si="10">E9+29</f>
        <v>45547</v>
      </c>
      <c r="I9" s="2944">
        <f t="shared" ref="I9:I14" si="11">E9+32</f>
        <v>45550</v>
      </c>
      <c r="J9" s="2944">
        <f t="shared" ref="J9:J14" si="12">E9+33</f>
        <v>45551</v>
      </c>
      <c r="K9" s="5"/>
      <c r="L9" s="3713">
        <f t="shared" ref="L9:L14" si="13">L8+7</f>
        <v>45518</v>
      </c>
      <c r="M9" s="3714">
        <f t="shared" ref="M9:M14" si="14">L9+1</f>
        <v>45519</v>
      </c>
      <c r="N9" s="2496">
        <f t="shared" ref="N9:N14" si="15">M9-7</f>
        <v>45512</v>
      </c>
      <c r="O9" s="2496">
        <f t="shared" ref="O9:O14" si="16">N9</f>
        <v>45512</v>
      </c>
    </row>
    <row r="10" spans="1:16" s="210" customFormat="1" ht="20.100000000000001" customHeight="1">
      <c r="A10" s="2052"/>
      <c r="B10" s="3717" t="s">
        <v>7552</v>
      </c>
      <c r="C10" s="2942" t="s">
        <v>636</v>
      </c>
      <c r="D10" s="2943" t="s">
        <v>7553</v>
      </c>
      <c r="E10" s="2944">
        <f t="shared" si="7"/>
        <v>45525</v>
      </c>
      <c r="F10" s="2944">
        <f t="shared" si="8"/>
        <v>45550</v>
      </c>
      <c r="G10" s="3298">
        <f t="shared" si="9"/>
        <v>45552</v>
      </c>
      <c r="H10" s="2944">
        <f t="shared" si="10"/>
        <v>45554</v>
      </c>
      <c r="I10" s="2944">
        <f t="shared" si="11"/>
        <v>45557</v>
      </c>
      <c r="J10" s="2944">
        <f t="shared" si="12"/>
        <v>45558</v>
      </c>
      <c r="K10" s="5"/>
      <c r="L10" s="3713">
        <f t="shared" si="13"/>
        <v>45525</v>
      </c>
      <c r="M10" s="3714">
        <f t="shared" si="14"/>
        <v>45526</v>
      </c>
      <c r="N10" s="2496">
        <f t="shared" si="15"/>
        <v>45519</v>
      </c>
      <c r="O10" s="2496">
        <f t="shared" si="16"/>
        <v>45519</v>
      </c>
    </row>
    <row r="11" spans="1:16" s="210" customFormat="1" ht="20.100000000000001" customHeight="1">
      <c r="A11" s="2052"/>
      <c r="B11" s="3717" t="s">
        <v>7554</v>
      </c>
      <c r="C11" s="2942" t="s">
        <v>1426</v>
      </c>
      <c r="D11" s="2943" t="s">
        <v>7555</v>
      </c>
      <c r="E11" s="2944">
        <f t="shared" si="7"/>
        <v>45532</v>
      </c>
      <c r="F11" s="2944">
        <f t="shared" si="8"/>
        <v>45557</v>
      </c>
      <c r="G11" s="3298">
        <f t="shared" si="9"/>
        <v>45559</v>
      </c>
      <c r="H11" s="2944">
        <f t="shared" si="10"/>
        <v>45561</v>
      </c>
      <c r="I11" s="2944">
        <f t="shared" si="11"/>
        <v>45564</v>
      </c>
      <c r="J11" s="2944">
        <f t="shared" si="12"/>
        <v>45565</v>
      </c>
      <c r="K11" s="5"/>
      <c r="L11" s="3713">
        <f t="shared" si="13"/>
        <v>45532</v>
      </c>
      <c r="M11" s="3714">
        <f t="shared" si="14"/>
        <v>45533</v>
      </c>
      <c r="N11" s="2496">
        <f t="shared" si="15"/>
        <v>45526</v>
      </c>
      <c r="O11" s="2496">
        <f t="shared" si="16"/>
        <v>45526</v>
      </c>
    </row>
    <row r="12" spans="1:16" s="210" customFormat="1" ht="20.100000000000001" customHeight="1">
      <c r="A12" s="3474"/>
      <c r="B12" s="3717" t="s">
        <v>7556</v>
      </c>
      <c r="C12" s="2942" t="s">
        <v>1426</v>
      </c>
      <c r="D12" s="2943" t="s">
        <v>7557</v>
      </c>
      <c r="E12" s="2944">
        <f t="shared" si="7"/>
        <v>45539</v>
      </c>
      <c r="F12" s="2944">
        <f t="shared" si="8"/>
        <v>45564</v>
      </c>
      <c r="G12" s="3298">
        <f t="shared" si="9"/>
        <v>45566</v>
      </c>
      <c r="H12" s="2944">
        <f t="shared" si="10"/>
        <v>45568</v>
      </c>
      <c r="I12" s="2944">
        <f t="shared" si="11"/>
        <v>45571</v>
      </c>
      <c r="J12" s="2944">
        <f t="shared" si="12"/>
        <v>45572</v>
      </c>
      <c r="K12" s="5"/>
      <c r="L12" s="3713">
        <f t="shared" si="13"/>
        <v>45539</v>
      </c>
      <c r="M12" s="3714">
        <f t="shared" si="14"/>
        <v>45540</v>
      </c>
      <c r="N12" s="2496">
        <f t="shared" si="15"/>
        <v>45533</v>
      </c>
      <c r="O12" s="2496">
        <f t="shared" si="16"/>
        <v>45533</v>
      </c>
    </row>
    <row r="13" spans="1:16" s="210" customFormat="1" ht="20.100000000000001" customHeight="1">
      <c r="A13" s="3474"/>
      <c r="B13" s="3717" t="s">
        <v>7558</v>
      </c>
      <c r="C13" s="2942" t="s">
        <v>1426</v>
      </c>
      <c r="D13" s="2943" t="s">
        <v>7559</v>
      </c>
      <c r="E13" s="2944">
        <f t="shared" si="7"/>
        <v>45546</v>
      </c>
      <c r="F13" s="2944">
        <f t="shared" si="8"/>
        <v>45571</v>
      </c>
      <c r="G13" s="3298">
        <f t="shared" si="9"/>
        <v>45573</v>
      </c>
      <c r="H13" s="2944">
        <f t="shared" si="10"/>
        <v>45575</v>
      </c>
      <c r="I13" s="2944">
        <f t="shared" si="11"/>
        <v>45578</v>
      </c>
      <c r="J13" s="2944">
        <f t="shared" si="12"/>
        <v>45579</v>
      </c>
      <c r="K13" s="5"/>
      <c r="L13" s="3713">
        <f t="shared" si="13"/>
        <v>45546</v>
      </c>
      <c r="M13" s="3714">
        <f t="shared" si="14"/>
        <v>45547</v>
      </c>
      <c r="N13" s="2496">
        <f t="shared" si="15"/>
        <v>45540</v>
      </c>
      <c r="O13" s="2496">
        <f t="shared" si="16"/>
        <v>45540</v>
      </c>
    </row>
    <row r="14" spans="1:16" s="210" customFormat="1" ht="20.100000000000001" customHeight="1">
      <c r="A14" s="3474"/>
      <c r="B14" s="3717" t="s">
        <v>7560</v>
      </c>
      <c r="C14" s="2942" t="s">
        <v>1426</v>
      </c>
      <c r="D14" s="2943" t="s">
        <v>7561</v>
      </c>
      <c r="E14" s="2944">
        <f t="shared" si="7"/>
        <v>45553</v>
      </c>
      <c r="F14" s="2944">
        <f t="shared" si="8"/>
        <v>45578</v>
      </c>
      <c r="G14" s="3298">
        <f t="shared" si="9"/>
        <v>45580</v>
      </c>
      <c r="H14" s="2944">
        <f t="shared" si="10"/>
        <v>45582</v>
      </c>
      <c r="I14" s="2944">
        <f t="shared" si="11"/>
        <v>45585</v>
      </c>
      <c r="J14" s="2944">
        <f t="shared" si="12"/>
        <v>45586</v>
      </c>
      <c r="K14" s="5"/>
      <c r="L14" s="3713">
        <f t="shared" si="13"/>
        <v>45553</v>
      </c>
      <c r="M14" s="3714">
        <f t="shared" si="14"/>
        <v>45554</v>
      </c>
      <c r="N14" s="2496">
        <f t="shared" si="15"/>
        <v>45547</v>
      </c>
      <c r="O14" s="2496">
        <f t="shared" si="16"/>
        <v>45547</v>
      </c>
    </row>
    <row r="15" spans="1:16" s="210" customFormat="1" ht="20.100000000000001" customHeight="1">
      <c r="A15" s="2052"/>
      <c r="B15" s="3211"/>
      <c r="C15" s="3040" t="s">
        <v>2215</v>
      </c>
      <c r="D15" s="2057"/>
      <c r="E15" s="2058"/>
      <c r="F15" s="2058"/>
      <c r="G15" s="2058"/>
      <c r="H15" s="2058"/>
      <c r="I15" s="2058"/>
      <c r="J15" s="2058"/>
      <c r="K15" s="5"/>
      <c r="L15" s="36"/>
      <c r="M15" s="2950"/>
      <c r="N15" s="2946"/>
      <c r="O15" s="219"/>
    </row>
    <row r="16" spans="1:16" s="210" customFormat="1" ht="20.100000000000001" customHeight="1">
      <c r="A16" s="2052"/>
      <c r="B16" s="2052"/>
      <c r="C16" s="2056"/>
      <c r="D16" s="2057"/>
      <c r="E16" s="976" t="s">
        <v>1392</v>
      </c>
      <c r="F16" s="219"/>
      <c r="G16" s="2058"/>
      <c r="H16" s="2058"/>
      <c r="I16" s="2058"/>
      <c r="J16" s="2058"/>
      <c r="K16" s="5"/>
      <c r="L16" s="36"/>
      <c r="M16" s="219"/>
      <c r="N16" s="2883"/>
      <c r="O16" s="219"/>
    </row>
    <row r="17" spans="1:15" s="210" customFormat="1" ht="20.100000000000001" customHeight="1">
      <c r="A17" s="963"/>
      <c r="B17" s="963"/>
      <c r="C17" s="969"/>
      <c r="D17" s="219"/>
      <c r="E17" s="976" t="s">
        <v>1392</v>
      </c>
      <c r="F17" s="219"/>
      <c r="G17" s="219"/>
      <c r="H17" s="219"/>
      <c r="I17" s="219"/>
      <c r="J17" s="219"/>
      <c r="K17" s="219"/>
      <c r="L17" s="219"/>
      <c r="M17" s="140"/>
      <c r="N17" s="2461"/>
      <c r="O17" s="219"/>
    </row>
    <row r="18" spans="1:15" s="210" customFormat="1" ht="20.100000000000001" customHeight="1">
      <c r="A18" s="963"/>
      <c r="B18" s="963"/>
      <c r="C18" s="969"/>
      <c r="D18" s="219"/>
      <c r="E18" s="219"/>
      <c r="F18" s="219"/>
      <c r="G18" s="219"/>
      <c r="H18" s="219"/>
      <c r="I18" s="219"/>
      <c r="J18" s="219"/>
      <c r="K18" s="219"/>
      <c r="L18" s="219"/>
      <c r="M18" s="140"/>
      <c r="N18" s="2461"/>
      <c r="O18" s="219"/>
    </row>
    <row r="19" spans="1:15" s="210" customFormat="1" ht="20.100000000000001" customHeight="1">
      <c r="A19" s="963"/>
      <c r="B19" s="963"/>
      <c r="C19" s="220" t="s">
        <v>1890</v>
      </c>
      <c r="D19" s="140"/>
      <c r="E19" s="140"/>
      <c r="F19" s="221"/>
      <c r="G19" s="210" t="s">
        <v>1928</v>
      </c>
      <c r="I19" s="140"/>
      <c r="J19" s="140"/>
      <c r="K19" s="55" t="s">
        <v>1952</v>
      </c>
      <c r="M19" s="219"/>
      <c r="N19" s="2461"/>
      <c r="O19" s="219"/>
    </row>
    <row r="20" spans="1:15" s="210" customFormat="1" ht="20.100000000000001" customHeight="1">
      <c r="A20" s="458"/>
      <c r="B20" s="458"/>
      <c r="C20" s="138" t="s">
        <v>1891</v>
      </c>
      <c r="D20" s="140"/>
      <c r="E20" s="222" t="s">
        <v>2217</v>
      </c>
      <c r="G20" s="140" t="s">
        <v>1929</v>
      </c>
      <c r="H20" s="140"/>
      <c r="I20" s="222" t="s">
        <v>1930</v>
      </c>
      <c r="J20" s="140"/>
      <c r="K20" s="140" t="s">
        <v>1954</v>
      </c>
      <c r="L20" s="322"/>
      <c r="M20" s="326" t="s">
        <v>1955</v>
      </c>
      <c r="N20" s="225"/>
      <c r="O20" s="219"/>
    </row>
    <row r="21" spans="1:15" s="210" customFormat="1" ht="20.100000000000001" customHeight="1">
      <c r="A21" s="458"/>
      <c r="B21" s="458"/>
      <c r="C21" s="138"/>
      <c r="D21" s="140"/>
      <c r="E21" s="222"/>
      <c r="G21" s="140"/>
      <c r="H21" s="140"/>
      <c r="I21" s="222"/>
      <c r="J21" s="140"/>
      <c r="K21" s="140"/>
      <c r="L21" s="223"/>
      <c r="M21" s="219"/>
      <c r="N21" s="225"/>
      <c r="O21" s="219"/>
    </row>
    <row r="22" spans="1:15" s="210" customFormat="1" ht="16.899999999999999" customHeight="1">
      <c r="A22" s="530"/>
      <c r="B22" s="530"/>
      <c r="C22" s="81" t="str">
        <f>HOME!A$566</f>
        <v>ZANT CHONG</v>
      </c>
      <c r="D22" s="81" t="str">
        <f>HOME!B$566</f>
        <v>6011 2429</v>
      </c>
      <c r="E22" s="66" t="str">
        <f>HOME!C$566</f>
        <v>zant.chong@msc.com</v>
      </c>
      <c r="F22" s="62"/>
      <c r="G22" s="81" t="str">
        <f>HOME!A$583</f>
        <v>ROBERT CHIA</v>
      </c>
      <c r="H22" s="81" t="str">
        <f>HOME!B$583</f>
        <v>6011 0564</v>
      </c>
      <c r="I22" s="66" t="str">
        <f>HOME!C$583</f>
        <v>robert.chia@msc.com</v>
      </c>
      <c r="J22" s="62"/>
      <c r="K22" s="81" t="str">
        <f>HOME!A$598</f>
        <v>RAYNAR ANG</v>
      </c>
      <c r="L22" s="81" t="str">
        <f>HOME!B$598</f>
        <v>6011 2358</v>
      </c>
      <c r="M22" s="66" t="str">
        <f>HOME!C$598</f>
        <v>raynar.ang@msc.com</v>
      </c>
      <c r="N22" s="85"/>
      <c r="O22" s="140"/>
    </row>
    <row r="23" spans="1:15" s="210" customFormat="1" ht="16.899999999999999" customHeight="1">
      <c r="C23" s="81" t="str">
        <f>HOME!A$567</f>
        <v>PHOEBE HUANG</v>
      </c>
      <c r="D23" s="81" t="str">
        <f>HOME!B$567</f>
        <v>6011 0562</v>
      </c>
      <c r="E23" s="66" t="str">
        <f>HOME!C$567</f>
        <v>phoebe.huang@msc.com</v>
      </c>
      <c r="F23" s="62"/>
      <c r="G23" s="81" t="str">
        <f>HOME!A$584</f>
        <v>S. Y. LIEW</v>
      </c>
      <c r="H23" s="81" t="str">
        <f>HOME!B$584</f>
        <v>6011 2348</v>
      </c>
      <c r="I23" s="66" t="str">
        <f>HOME!C$584</f>
        <v>seoyi.liew@msc.com</v>
      </c>
      <c r="J23" s="62"/>
      <c r="K23" s="81" t="str">
        <f>HOME!A$599</f>
        <v>KAI SIANG</v>
      </c>
      <c r="L23" s="81" t="str">
        <f>HOME!B$599</f>
        <v>6011 2356</v>
      </c>
      <c r="M23" s="66" t="str">
        <f>HOME!C$599</f>
        <v>kaisiang.lim@msc.com</v>
      </c>
    </row>
    <row r="24" spans="1:15" s="210" customFormat="1" ht="16.899999999999999" customHeight="1">
      <c r="C24" s="81" t="str">
        <f>HOME!A$568</f>
        <v>SHERWIN LIM</v>
      </c>
      <c r="D24" s="81" t="str">
        <f>HOME!B$568</f>
        <v>6011 2395</v>
      </c>
      <c r="E24" s="66" t="str">
        <f>HOME!C$568</f>
        <v>sherwin.lim@msc.com</v>
      </c>
      <c r="F24" s="62"/>
      <c r="G24" s="81" t="str">
        <f>HOME!A$585</f>
        <v>SHARON KOH</v>
      </c>
      <c r="H24" s="81" t="str">
        <f>HOME!B$585</f>
        <v>6011 2349</v>
      </c>
      <c r="I24" s="66" t="str">
        <f>HOME!C$585</f>
        <v>sharon.koh@msc.com</v>
      </c>
      <c r="J24" s="62"/>
      <c r="K24" s="81" t="str">
        <f>HOME!A$600</f>
        <v>DEWI</v>
      </c>
      <c r="L24" s="81" t="str">
        <f>HOME!B$600</f>
        <v>6011 2354</v>
      </c>
      <c r="M24" s="66" t="str">
        <f>HOME!C$600</f>
        <v>dewi.ratnah@msc.com</v>
      </c>
    </row>
    <row r="25" spans="1:15" s="140" customFormat="1" ht="16.899999999999999" customHeight="1">
      <c r="C25" s="81" t="str">
        <f>HOME!A$569</f>
        <v>NATALIE LEW</v>
      </c>
      <c r="D25" s="81" t="str">
        <f>HOME!B$569</f>
        <v>6011 2399</v>
      </c>
      <c r="E25" s="66" t="str">
        <f>HOME!C$569</f>
        <v>natalie.lew@msc.com</v>
      </c>
      <c r="F25" s="62"/>
      <c r="G25" s="81" t="str">
        <f>HOME!A$586</f>
        <v>ANGELIA LAU</v>
      </c>
      <c r="H25" s="81" t="str">
        <f>HOME!B$586</f>
        <v>6011 2346</v>
      </c>
      <c r="I25" s="66" t="str">
        <f>HOME!C$586</f>
        <v>angelia.lau@msc.com</v>
      </c>
      <c r="J25" s="62"/>
      <c r="K25" s="81" t="str">
        <f>HOME!A$601</f>
        <v>YU TING</v>
      </c>
      <c r="L25" s="81" t="str">
        <f>HOME!B$601</f>
        <v>6011 2359</v>
      </c>
      <c r="M25" s="66" t="str">
        <f>HOME!C$601</f>
        <v>yuting.luo@msc.com</v>
      </c>
    </row>
    <row r="26" spans="1:15" s="140" customFormat="1" ht="16.899999999999999" customHeight="1">
      <c r="C26" s="81" t="str">
        <f>HOME!A$570</f>
        <v xml:space="preserve">LIM LEE HLI </v>
      </c>
      <c r="D26" s="81" t="str">
        <f>HOME!B$570</f>
        <v>6011 2352</v>
      </c>
      <c r="E26" s="66" t="str">
        <f>HOME!C$570</f>
        <v>leehli.lim@msc.com</v>
      </c>
      <c r="F26" s="62"/>
      <c r="G26" s="81" t="str">
        <f>HOME!A$587</f>
        <v>NOOR AFNINDAH</v>
      </c>
      <c r="H26" s="81" t="str">
        <f>HOME!B$587</f>
        <v>6011 2347</v>
      </c>
      <c r="I26" s="66" t="str">
        <f>HOME!C$587</f>
        <v>noor.afnindah@msc.com</v>
      </c>
      <c r="J26" s="62"/>
      <c r="K26" s="81" t="str">
        <f>HOME!A$602</f>
        <v>-</v>
      </c>
      <c r="L26" s="81" t="str">
        <f>HOME!B$602</f>
        <v>6011 0567</v>
      </c>
      <c r="M26" s="66" t="str">
        <f>HOME!C$602</f>
        <v>-</v>
      </c>
    </row>
    <row r="27" spans="1:15" s="71" customFormat="1" ht="16.899999999999999" customHeight="1">
      <c r="C27" s="81" t="str">
        <f>HOME!A$571</f>
        <v>LIM AI PHEN</v>
      </c>
      <c r="D27" s="81" t="str">
        <f>HOME!B$571</f>
        <v>6011 9646</v>
      </c>
      <c r="E27" s="66" t="str">
        <f>HOME!C$571</f>
        <v>aiphen.lim@msc.com</v>
      </c>
      <c r="F27" s="62"/>
      <c r="G27" s="81" t="str">
        <f>HOME!A$588</f>
        <v>NG CHING WEI</v>
      </c>
      <c r="H27" s="81" t="str">
        <f>HOME!B$588</f>
        <v>6011 2404</v>
      </c>
      <c r="I27" s="66" t="str">
        <f>HOME!C$588</f>
        <v>chingwei.ng@msc.com</v>
      </c>
      <c r="J27" s="62"/>
      <c r="K27" s="81" t="str">
        <f>HOME!A$603</f>
        <v>SHAN SHAN</v>
      </c>
      <c r="L27" s="81" t="str">
        <f>HOME!B$603</f>
        <v>6011 2353</v>
      </c>
      <c r="M27" s="66" t="str">
        <f>HOME!C$603</f>
        <v>shanshan.chin@msc.com</v>
      </c>
    </row>
    <row r="28" spans="1:15" s="62" customFormat="1" ht="16.899999999999999" customHeight="1">
      <c r="C28" s="81" t="str">
        <f>HOME!A$572</f>
        <v>DARIUS ONG</v>
      </c>
      <c r="D28" s="81" t="str">
        <f>HOME!B$572</f>
        <v>6011 2396</v>
      </c>
      <c r="E28" s="66" t="str">
        <f>HOME!C$572</f>
        <v>darius.ong@msc.com</v>
      </c>
      <c r="G28" s="81">
        <f>HOME!A$589</f>
        <v>0</v>
      </c>
      <c r="H28" s="81">
        <f>HOME!B$589</f>
        <v>0</v>
      </c>
      <c r="I28" s="66">
        <f>HOME!C$589</f>
        <v>0</v>
      </c>
      <c r="K28" s="81" t="str">
        <f>HOME!A$604</f>
        <v>EUNICE</v>
      </c>
      <c r="L28" s="81" t="str">
        <f>HOME!B$604</f>
        <v>6011 2355</v>
      </c>
      <c r="M28" s="66" t="str">
        <f>HOME!C$604</f>
        <v>eunice.chan@msc.com</v>
      </c>
    </row>
    <row r="29" spans="1:15" s="62" customFormat="1" ht="16.899999999999999" customHeight="1">
      <c r="C29" s="81" t="str">
        <f>HOME!A$573</f>
        <v>LAWRENCE ANG (CROSS-TRADE)</v>
      </c>
      <c r="D29" s="81" t="str">
        <f>HOME!B$573</f>
        <v>6011 2400</v>
      </c>
      <c r="E29" s="66" t="str">
        <f>HOME!C$573</f>
        <v>lawrence.ang@msc.com</v>
      </c>
      <c r="G29" s="81">
        <f>HOME!A$589</f>
        <v>0</v>
      </c>
      <c r="H29" s="81">
        <f>HOME!B$589</f>
        <v>0</v>
      </c>
      <c r="I29" s="66">
        <f>HOME!C$589</f>
        <v>0</v>
      </c>
      <c r="K29" s="81" t="str">
        <f>HOME!A$605</f>
        <v>HAZEL</v>
      </c>
      <c r="L29" s="81" t="str">
        <f>HOME!B$605</f>
        <v>6011 2435</v>
      </c>
      <c r="M29" s="66" t="str">
        <f>HOME!C$605</f>
        <v>hazel.toh@msc.com</v>
      </c>
    </row>
    <row r="30" spans="1:15" s="62" customFormat="1" ht="16.899999999999999" customHeight="1">
      <c r="C30" s="81" t="str">
        <f>HOME!A574</f>
        <v>ASHTON YAN</v>
      </c>
      <c r="D30" s="81" t="str">
        <f>HOME!B574</f>
        <v>6011 2398</v>
      </c>
      <c r="E30" s="66" t="str">
        <f>HOME!C574</f>
        <v>ashton.yan@msc.com</v>
      </c>
      <c r="F30" s="219"/>
      <c r="G30" s="219"/>
      <c r="H30" s="225"/>
      <c r="I30" s="223"/>
      <c r="J30" s="219"/>
      <c r="K30" s="219"/>
      <c r="L30" s="219"/>
      <c r="M30" s="219"/>
    </row>
    <row r="31" spans="1:15" s="62" customFormat="1" ht="12">
      <c r="C31" s="81" t="str">
        <f>HOME!A575</f>
        <v>JUN YUAN (IMP)</v>
      </c>
      <c r="D31" s="81" t="str">
        <f>HOME!B575</f>
        <v>6011 2402</v>
      </c>
      <c r="E31" s="66" t="str">
        <f>HOME!C575</f>
        <v>junyuan.kwa@msc.com</v>
      </c>
      <c r="F31" s="219"/>
      <c r="G31" s="219"/>
      <c r="H31" s="225"/>
      <c r="I31" s="223"/>
      <c r="J31" s="219"/>
      <c r="K31" s="219"/>
      <c r="L31" s="219"/>
      <c r="M31" s="219"/>
    </row>
    <row r="32" spans="1:15" s="62" customFormat="1" ht="12">
      <c r="C32" s="81" t="str">
        <f>HOME!A576</f>
        <v>KARTHI</v>
      </c>
      <c r="D32" s="81" t="str">
        <f>HOME!B576</f>
        <v>6011 2397</v>
      </c>
      <c r="E32" s="66" t="str">
        <f>HOME!C576</f>
        <v>karthigayan.velu@msc.com</v>
      </c>
      <c r="F32" s="219"/>
      <c r="G32" s="219"/>
      <c r="H32" s="225"/>
      <c r="I32" s="225"/>
      <c r="J32" s="223"/>
      <c r="K32" s="219"/>
      <c r="L32" s="219"/>
      <c r="M32" s="219"/>
    </row>
    <row r="33" spans="3:13" s="62" customFormat="1" ht="12">
      <c r="C33" s="81">
        <f>HOME!A577</f>
        <v>0</v>
      </c>
      <c r="D33" s="81">
        <f>HOME!B577</f>
        <v>0</v>
      </c>
      <c r="E33" s="66">
        <f>HOME!C577</f>
        <v>0</v>
      </c>
      <c r="F33" s="219"/>
      <c r="G33" s="224"/>
      <c r="H33" s="225"/>
      <c r="I33" s="225"/>
      <c r="J33" s="225"/>
      <c r="K33" s="219"/>
      <c r="L33" s="219"/>
      <c r="M33" s="219"/>
    </row>
    <row r="34" spans="3:13" s="62" customFormat="1" ht="14.25">
      <c r="C34" s="81" t="str">
        <f>HOME!A578</f>
        <v xml:space="preserve">MAIN LINE  </v>
      </c>
      <c r="D34" s="81" t="str">
        <f>HOME!B578</f>
        <v>6011 2424</v>
      </c>
      <c r="E34" s="66">
        <f>HOME!C578</f>
        <v>0</v>
      </c>
      <c r="F34" s="219"/>
      <c r="G34" s="29"/>
      <c r="H34" s="29"/>
      <c r="I34" s="29"/>
      <c r="J34" s="29"/>
      <c r="K34" s="29"/>
      <c r="L34" s="29"/>
      <c r="M34" s="29"/>
    </row>
    <row r="35" spans="3:13" s="219" customFormat="1">
      <c r="C35" s="81">
        <f>HOME!A579</f>
        <v>0</v>
      </c>
      <c r="D35" s="81">
        <f>HOME!B579</f>
        <v>0</v>
      </c>
      <c r="E35" s="66">
        <f>HOME!C579</f>
        <v>0</v>
      </c>
      <c r="G35" s="5"/>
      <c r="H35" s="5"/>
      <c r="I35" s="5"/>
      <c r="J35" s="5"/>
      <c r="K35" s="5"/>
      <c r="L35" s="5"/>
      <c r="M35" s="5"/>
    </row>
  </sheetData>
  <hyperlinks>
    <hyperlink ref="E20" display="mktg-dept@msca.com.sg" xr:uid="{AE3A62EE-B31F-46F2-A2EF-F0EBDBD0FE85}"/>
    <hyperlink ref="L20" display="sinexp@msca.com.sg" xr:uid="{78DD3699-2F30-4983-8F28-AB7B11A4E243}"/>
    <hyperlink ref="I20" display="custsvc@msca.com.sg" xr:uid="{E6CD0C10-C7F3-48E4-917C-461D70F327EE}"/>
  </hyperlinks>
  <pageMargins left="0.19685039370078741" right="0.51181102362204722" top="0.74803149606299213" bottom="0.74803149606299213" header="0.31496062992125984" footer="0.31496062992125984"/>
  <pageSetup paperSize="9" scale="60" orientation="landscape" r:id="rId1"/>
  <headerFooter>
    <oddFooter>&amp;L_x000D_&amp;1#&amp;"Calibri"&amp;10&amp;K000000 Sensitivity: Internal&amp;RLast update : &amp;D  &amp;T&amp;</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tabColor rgb="FFFFC000"/>
    <pageSetUpPr fitToPage="1"/>
  </sheetPr>
  <dimension ref="A1:N58"/>
  <sheetViews>
    <sheetView zoomScaleNormal="100" workbookViewId="0">
      <selection activeCell="M23" sqref="M23"/>
    </sheetView>
  </sheetViews>
  <sheetFormatPr defaultColWidth="9.42578125" defaultRowHeight="12.75"/>
  <cols>
    <col min="1" max="1" width="12.28515625" style="458" customWidth="1"/>
    <col min="2" max="2" width="12.42578125" style="458" customWidth="1"/>
    <col min="3" max="3" width="45.140625" style="27" customWidth="1"/>
    <col min="4" max="4" width="11.42578125" style="27" customWidth="1"/>
    <col min="5" max="11" width="16.5703125" style="27" customWidth="1"/>
    <col min="12" max="12" width="8" style="27" customWidth="1"/>
    <col min="13" max="14" width="12.42578125" style="27" customWidth="1"/>
    <col min="15" max="15" width="4.42578125" style="27" customWidth="1"/>
    <col min="16" max="17" width="12.42578125" style="27" customWidth="1"/>
    <col min="18" max="18" width="3.42578125" style="27" customWidth="1"/>
    <col min="19" max="19" width="11.42578125" style="27" bestFit="1" customWidth="1"/>
    <col min="20" max="16383" width="9.42578125" style="27"/>
    <col min="16384" max="16384" width="9.42578125" style="27" bestFit="1"/>
  </cols>
  <sheetData>
    <row r="1" spans="1:14">
      <c r="A1" s="458" t="s">
        <v>7562</v>
      </c>
    </row>
    <row r="2" spans="1:14" s="141" customFormat="1" ht="33">
      <c r="A2" s="530"/>
      <c r="B2" s="530"/>
      <c r="C2" s="3895" t="s">
        <v>1982</v>
      </c>
      <c r="D2" s="3895"/>
      <c r="E2" s="3895"/>
      <c r="F2" s="3895"/>
      <c r="G2" s="3895"/>
      <c r="H2" s="3895"/>
      <c r="I2" s="3895"/>
      <c r="J2" s="3895"/>
      <c r="K2" s="3895"/>
      <c r="L2" s="3895"/>
      <c r="M2" s="3895"/>
      <c r="N2" s="3895"/>
    </row>
    <row r="3" spans="1:14">
      <c r="A3" s="958"/>
      <c r="B3" s="958"/>
      <c r="C3" s="959"/>
      <c r="D3" s="959"/>
      <c r="E3" s="23"/>
      <c r="F3" s="20"/>
      <c r="G3" s="20"/>
      <c r="H3" s="20"/>
      <c r="I3" s="20"/>
      <c r="J3" s="20"/>
      <c r="K3" s="20"/>
      <c r="L3" s="960"/>
      <c r="M3" s="960"/>
      <c r="N3" s="960"/>
    </row>
    <row r="4" spans="1:14" s="147" customFormat="1" ht="18.75" customHeight="1">
      <c r="A4" s="1378"/>
      <c r="B4" s="1029"/>
      <c r="C4" s="1034"/>
      <c r="D4" s="1034"/>
      <c r="E4" s="36" t="s">
        <v>7563</v>
      </c>
      <c r="F4" s="1034"/>
      <c r="G4" s="1034"/>
      <c r="H4" s="1034"/>
      <c r="I4" s="62"/>
      <c r="J4" s="62"/>
      <c r="K4" s="62"/>
      <c r="L4" s="62"/>
      <c r="M4" s="62"/>
      <c r="N4"/>
    </row>
    <row r="5" spans="1:14" s="147" customFormat="1" ht="18.75" customHeight="1">
      <c r="A5" s="1378"/>
      <c r="B5" s="1029"/>
      <c r="C5" s="1034"/>
      <c r="D5" s="1034"/>
      <c r="E5" s="1034"/>
      <c r="F5" s="1034"/>
      <c r="G5" s="1034"/>
      <c r="H5" s="1034"/>
      <c r="I5" s="1034"/>
      <c r="J5" s="62"/>
      <c r="K5" s="62"/>
      <c r="L5" s="62"/>
      <c r="M5" s="62"/>
      <c r="N5" s="62"/>
    </row>
    <row r="6" spans="1:14" s="345" customFormat="1" ht="18" customHeight="1">
      <c r="A6" s="1379"/>
      <c r="B6" s="1756"/>
      <c r="C6" s="1580" t="s">
        <v>3120</v>
      </c>
      <c r="D6" s="1181"/>
      <c r="E6" s="1961" t="s">
        <v>1649</v>
      </c>
      <c r="F6" s="1962" t="s">
        <v>1649</v>
      </c>
      <c r="G6" s="1963" t="s">
        <v>1649</v>
      </c>
      <c r="H6" s="1962" t="s">
        <v>1649</v>
      </c>
      <c r="I6" s="1962" t="s">
        <v>1649</v>
      </c>
      <c r="J6" s="1962" t="s">
        <v>1649</v>
      </c>
      <c r="K6" s="1980"/>
      <c r="L6" s="1052"/>
      <c r="M6" s="1966"/>
      <c r="N6" s="71"/>
    </row>
    <row r="7" spans="1:14" s="345" customFormat="1" ht="27.75" customHeight="1">
      <c r="A7" s="1164"/>
      <c r="B7" s="1577"/>
      <c r="C7" s="1147" t="s">
        <v>7564</v>
      </c>
      <c r="D7" s="1964"/>
      <c r="E7" s="1772" t="s">
        <v>1985</v>
      </c>
      <c r="F7" s="1773" t="s">
        <v>386</v>
      </c>
      <c r="G7" s="1773" t="s">
        <v>22</v>
      </c>
      <c r="H7" s="1773" t="s">
        <v>759</v>
      </c>
      <c r="I7" s="1773" t="s">
        <v>190</v>
      </c>
      <c r="J7" s="1773" t="s">
        <v>832</v>
      </c>
      <c r="K7" s="1773" t="s">
        <v>1233</v>
      </c>
      <c r="L7" s="1052"/>
      <c r="M7" s="3442" t="s">
        <v>7565</v>
      </c>
      <c r="N7" s="3848" t="s">
        <v>2001</v>
      </c>
    </row>
    <row r="8" spans="1:14" s="345" customFormat="1" ht="26.25" customHeight="1" thickBot="1">
      <c r="A8" s="1164"/>
      <c r="B8" s="1577"/>
      <c r="C8" s="1148" t="s">
        <v>6718</v>
      </c>
      <c r="D8" s="1965" t="s">
        <v>7364</v>
      </c>
      <c r="E8" s="1150" t="s">
        <v>1649</v>
      </c>
      <c r="F8" s="1979" t="s">
        <v>6532</v>
      </c>
      <c r="G8" s="1152" t="s">
        <v>7566</v>
      </c>
      <c r="H8" s="1152" t="s">
        <v>3139</v>
      </c>
      <c r="I8" s="1152" t="s">
        <v>7567</v>
      </c>
      <c r="J8" s="1152" t="s">
        <v>4526</v>
      </c>
      <c r="K8" s="1152" t="s">
        <v>3788</v>
      </c>
      <c r="L8" s="1052"/>
      <c r="M8" s="3443"/>
      <c r="N8" s="3442"/>
    </row>
    <row r="9" spans="1:14" s="345" customFormat="1" ht="16.5" hidden="1" customHeight="1" thickTop="1">
      <c r="A9" s="1379" t="s">
        <v>7568</v>
      </c>
      <c r="B9" s="1707" t="s">
        <v>4002</v>
      </c>
      <c r="C9" s="2372" t="s">
        <v>7569</v>
      </c>
      <c r="D9" s="2982" t="s">
        <v>7570</v>
      </c>
      <c r="E9" s="1950">
        <v>45321</v>
      </c>
      <c r="F9" s="1889">
        <f t="shared" ref="F9:F15" si="0">E9+8</f>
        <v>45329</v>
      </c>
      <c r="G9" s="1889">
        <f t="shared" ref="G9:G15" si="1">E9+13</f>
        <v>45334</v>
      </c>
      <c r="H9" s="2983">
        <f t="shared" ref="H9:H15" si="2">E9+16</f>
        <v>45337</v>
      </c>
      <c r="I9" s="2983">
        <f t="shared" ref="I9:I15" si="3">E9+21</f>
        <v>45342</v>
      </c>
      <c r="J9" s="1889">
        <f t="shared" ref="J9:J15" si="4">E9+24</f>
        <v>45345</v>
      </c>
      <c r="K9" s="1889">
        <f t="shared" ref="K9:K15" si="5">E9+26</f>
        <v>45347</v>
      </c>
      <c r="L9" s="1052"/>
      <c r="M9" s="3444">
        <v>45316</v>
      </c>
      <c r="N9" s="3445">
        <f>M9+2</f>
        <v>45318</v>
      </c>
    </row>
    <row r="10" spans="1:14" s="345" customFormat="1" ht="16.5" hidden="1" customHeight="1">
      <c r="A10" s="1379" t="s">
        <v>7571</v>
      </c>
      <c r="B10" s="1707" t="s">
        <v>4004</v>
      </c>
      <c r="C10" s="3158" t="s">
        <v>7572</v>
      </c>
      <c r="D10" s="3159" t="s">
        <v>7573</v>
      </c>
      <c r="E10" s="3160">
        <v>45328</v>
      </c>
      <c r="F10" s="3161">
        <f t="shared" si="0"/>
        <v>45336</v>
      </c>
      <c r="G10" s="3161">
        <f t="shared" si="1"/>
        <v>45341</v>
      </c>
      <c r="H10" s="3162">
        <f t="shared" si="2"/>
        <v>45344</v>
      </c>
      <c r="I10" s="3162">
        <f t="shared" si="3"/>
        <v>45349</v>
      </c>
      <c r="J10" s="3161">
        <f t="shared" si="4"/>
        <v>45352</v>
      </c>
      <c r="K10" s="3161">
        <f t="shared" si="5"/>
        <v>45354</v>
      </c>
      <c r="L10" s="1052"/>
      <c r="M10" s="3444">
        <v>45323</v>
      </c>
      <c r="N10" s="3445">
        <f t="shared" ref="N10:N12" si="6">M10+2</f>
        <v>45325</v>
      </c>
    </row>
    <row r="11" spans="1:14" s="345" customFormat="1" ht="16.5" hidden="1" customHeight="1">
      <c r="A11" s="1379"/>
      <c r="B11" s="1707" t="s">
        <v>4006</v>
      </c>
      <c r="C11" s="3163" t="s">
        <v>2151</v>
      </c>
      <c r="D11" s="3164" t="s">
        <v>7574</v>
      </c>
      <c r="E11" s="3049">
        <v>45330</v>
      </c>
      <c r="F11" s="1967">
        <f t="shared" si="0"/>
        <v>45338</v>
      </c>
      <c r="G11" s="1967">
        <f t="shared" si="1"/>
        <v>45343</v>
      </c>
      <c r="H11" s="3049">
        <f t="shared" si="2"/>
        <v>45346</v>
      </c>
      <c r="I11" s="3049">
        <f t="shared" si="3"/>
        <v>45351</v>
      </c>
      <c r="J11" s="1967">
        <f t="shared" si="4"/>
        <v>45354</v>
      </c>
      <c r="K11" s="1967">
        <f t="shared" si="5"/>
        <v>45356</v>
      </c>
      <c r="L11" s="1052"/>
      <c r="M11" s="3444">
        <v>45330</v>
      </c>
      <c r="N11" s="3445">
        <f t="shared" si="6"/>
        <v>45332</v>
      </c>
    </row>
    <row r="12" spans="1:14" s="345" customFormat="1" ht="16.5" hidden="1" customHeight="1">
      <c r="A12" s="1379" t="s">
        <v>7575</v>
      </c>
      <c r="B12" s="1707" t="s">
        <v>4008</v>
      </c>
      <c r="C12" s="3158" t="s">
        <v>7576</v>
      </c>
      <c r="D12" s="3159" t="s">
        <v>7577</v>
      </c>
      <c r="E12" s="3162">
        <v>45337</v>
      </c>
      <c r="F12" s="1967">
        <f t="shared" si="0"/>
        <v>45345</v>
      </c>
      <c r="G12" s="3161">
        <f t="shared" si="1"/>
        <v>45350</v>
      </c>
      <c r="H12" s="3162">
        <f t="shared" si="2"/>
        <v>45353</v>
      </c>
      <c r="I12" s="3162">
        <f t="shared" si="3"/>
        <v>45358</v>
      </c>
      <c r="J12" s="3161">
        <f t="shared" si="4"/>
        <v>45361</v>
      </c>
      <c r="K12" s="3161">
        <f t="shared" si="5"/>
        <v>45363</v>
      </c>
      <c r="L12" s="1052"/>
      <c r="M12" s="3444">
        <v>45337</v>
      </c>
      <c r="N12" s="3445">
        <f t="shared" si="6"/>
        <v>45339</v>
      </c>
    </row>
    <row r="13" spans="1:14" s="345" customFormat="1" ht="16.5" hidden="1" customHeight="1" thickTop="1">
      <c r="A13" s="1379"/>
      <c r="B13" s="1707" t="s">
        <v>4014</v>
      </c>
      <c r="C13" s="3007" t="s">
        <v>3233</v>
      </c>
      <c r="D13" s="3008" t="s">
        <v>7578</v>
      </c>
      <c r="E13" s="2192">
        <v>45358</v>
      </c>
      <c r="F13" s="1587">
        <f t="shared" si="0"/>
        <v>45366</v>
      </c>
      <c r="G13" s="1889">
        <f t="shared" si="1"/>
        <v>45371</v>
      </c>
      <c r="H13" s="2983">
        <f t="shared" si="2"/>
        <v>45374</v>
      </c>
      <c r="I13" s="2983">
        <f t="shared" si="3"/>
        <v>45379</v>
      </c>
      <c r="J13" s="1889">
        <f t="shared" si="4"/>
        <v>45382</v>
      </c>
      <c r="K13" s="1889">
        <f t="shared" si="5"/>
        <v>45384</v>
      </c>
      <c r="L13" s="1052"/>
      <c r="M13" s="3444">
        <v>45358</v>
      </c>
      <c r="N13" s="3445">
        <f t="shared" ref="N13:N15" si="7">M13+2</f>
        <v>45360</v>
      </c>
    </row>
    <row r="14" spans="1:14" s="345" customFormat="1" ht="16.5" hidden="1" customHeight="1" thickTop="1">
      <c r="A14" s="1379"/>
      <c r="B14" s="1707" t="s">
        <v>4016</v>
      </c>
      <c r="C14" s="3007" t="s">
        <v>7579</v>
      </c>
      <c r="D14" s="3008" t="s">
        <v>7580</v>
      </c>
      <c r="E14" s="3270">
        <v>45369</v>
      </c>
      <c r="F14" s="1587">
        <f t="shared" si="0"/>
        <v>45377</v>
      </c>
      <c r="G14" s="1889">
        <f t="shared" si="1"/>
        <v>45382</v>
      </c>
      <c r="H14" s="3049">
        <f t="shared" si="2"/>
        <v>45385</v>
      </c>
      <c r="I14" s="2983">
        <f t="shared" si="3"/>
        <v>45390</v>
      </c>
      <c r="J14" s="1889">
        <f t="shared" si="4"/>
        <v>45393</v>
      </c>
      <c r="K14" s="1889">
        <f t="shared" si="5"/>
        <v>45395</v>
      </c>
      <c r="L14" s="1052"/>
      <c r="M14" s="3444">
        <v>45365</v>
      </c>
      <c r="N14" s="3445">
        <f t="shared" si="7"/>
        <v>45367</v>
      </c>
    </row>
    <row r="15" spans="1:14" s="345" customFormat="1" ht="16.5" hidden="1" customHeight="1">
      <c r="A15" s="1379"/>
      <c r="B15" s="1707" t="s">
        <v>4018</v>
      </c>
      <c r="C15" s="3266" t="s">
        <v>2610</v>
      </c>
      <c r="D15" s="3027" t="s">
        <v>7581</v>
      </c>
      <c r="E15" s="3271">
        <v>45379</v>
      </c>
      <c r="F15" s="3300">
        <f t="shared" si="0"/>
        <v>45387</v>
      </c>
      <c r="G15" s="1967">
        <f t="shared" si="1"/>
        <v>45392</v>
      </c>
      <c r="H15" s="2983">
        <f t="shared" si="2"/>
        <v>45395</v>
      </c>
      <c r="I15" s="3049">
        <f t="shared" si="3"/>
        <v>45400</v>
      </c>
      <c r="J15" s="1967">
        <f t="shared" si="4"/>
        <v>45403</v>
      </c>
      <c r="K15" s="1967">
        <f t="shared" si="5"/>
        <v>45405</v>
      </c>
      <c r="L15" s="1052"/>
      <c r="M15" s="3444">
        <v>45372</v>
      </c>
      <c r="N15" s="3445">
        <f t="shared" si="7"/>
        <v>45374</v>
      </c>
    </row>
    <row r="16" spans="1:14" s="345" customFormat="1" ht="16.5" hidden="1" customHeight="1">
      <c r="A16" s="1379"/>
      <c r="B16" s="3200" t="s">
        <v>7582</v>
      </c>
      <c r="C16" s="3301" t="s">
        <v>2559</v>
      </c>
      <c r="D16" s="3302" t="s">
        <v>7583</v>
      </c>
      <c r="E16" s="3290">
        <v>45375</v>
      </c>
      <c r="F16" s="3307">
        <v>45384</v>
      </c>
      <c r="G16" s="1967"/>
      <c r="H16" s="3306">
        <v>45390</v>
      </c>
      <c r="I16" s="3049"/>
      <c r="J16" s="1967"/>
      <c r="K16" s="1967"/>
      <c r="L16" s="1052"/>
      <c r="M16" s="3444"/>
      <c r="N16" s="3445"/>
    </row>
    <row r="17" spans="1:14" s="345" customFormat="1" ht="16.5" customHeight="1" thickTop="1">
      <c r="A17" s="1379"/>
      <c r="B17" s="1707" t="s">
        <v>4031</v>
      </c>
      <c r="C17" s="3289" t="s">
        <v>7584</v>
      </c>
      <c r="D17" s="3027" t="s">
        <v>7585</v>
      </c>
      <c r="E17" s="3271">
        <v>45449</v>
      </c>
      <c r="F17" s="3291">
        <f t="shared" ref="F17:F21" si="8">E17+8</f>
        <v>45457</v>
      </c>
      <c r="G17" s="3292">
        <f t="shared" ref="G17:G21" si="9">E17+13</f>
        <v>45462</v>
      </c>
      <c r="H17" s="3293">
        <f t="shared" ref="H17:H21" si="10">E17+16</f>
        <v>45465</v>
      </c>
      <c r="I17" s="3293">
        <f t="shared" ref="I17:I21" si="11">E17+21</f>
        <v>45470</v>
      </c>
      <c r="J17" s="3292">
        <f t="shared" ref="J17:J21" si="12">E17+24</f>
        <v>45473</v>
      </c>
      <c r="K17" s="3292">
        <f t="shared" ref="K17:K21" si="13">E17+26</f>
        <v>45475</v>
      </c>
      <c r="L17" s="1052"/>
      <c r="M17" s="3444">
        <v>45442</v>
      </c>
      <c r="N17" s="3445">
        <f t="shared" ref="N17:N21" si="14">M17+2</f>
        <v>45444</v>
      </c>
    </row>
    <row r="18" spans="1:14" s="345" customFormat="1" ht="16.5" customHeight="1">
      <c r="A18" s="1379"/>
      <c r="B18" s="1707" t="s">
        <v>4071</v>
      </c>
      <c r="C18" s="3165" t="s">
        <v>2053</v>
      </c>
      <c r="D18" s="3166" t="s">
        <v>7586</v>
      </c>
      <c r="E18" s="3599">
        <v>45453</v>
      </c>
      <c r="F18" s="3323">
        <f t="shared" si="8"/>
        <v>45461</v>
      </c>
      <c r="G18" s="3324">
        <f t="shared" si="9"/>
        <v>45466</v>
      </c>
      <c r="H18" s="3325">
        <f t="shared" si="10"/>
        <v>45469</v>
      </c>
      <c r="I18" s="3325">
        <f t="shared" si="11"/>
        <v>45474</v>
      </c>
      <c r="J18" s="3324">
        <f t="shared" si="12"/>
        <v>45477</v>
      </c>
      <c r="K18" s="3324">
        <f t="shared" si="13"/>
        <v>45479</v>
      </c>
      <c r="L18" s="1052"/>
      <c r="M18" s="3444">
        <v>45449</v>
      </c>
      <c r="N18" s="3445">
        <f t="shared" si="14"/>
        <v>45451</v>
      </c>
    </row>
    <row r="19" spans="1:14" s="345" customFormat="1" ht="16.5" customHeight="1">
      <c r="A19" s="1379"/>
      <c r="B19" s="1707" t="s">
        <v>4033</v>
      </c>
      <c r="C19" s="3663" t="s">
        <v>7587</v>
      </c>
      <c r="D19" s="3675" t="s">
        <v>7588</v>
      </c>
      <c r="E19" s="3109">
        <v>45456</v>
      </c>
      <c r="F19" s="3672">
        <f t="shared" si="8"/>
        <v>45464</v>
      </c>
      <c r="G19" s="3673">
        <f t="shared" si="9"/>
        <v>45469</v>
      </c>
      <c r="H19" s="3674">
        <f t="shared" si="10"/>
        <v>45472</v>
      </c>
      <c r="I19" s="3674">
        <f t="shared" si="11"/>
        <v>45477</v>
      </c>
      <c r="J19" s="3673">
        <f t="shared" si="12"/>
        <v>45480</v>
      </c>
      <c r="K19" s="3673">
        <f t="shared" si="13"/>
        <v>45482</v>
      </c>
      <c r="L19" s="1052"/>
      <c r="M19" s="3444">
        <v>45456</v>
      </c>
      <c r="N19" s="3445">
        <f t="shared" si="14"/>
        <v>45458</v>
      </c>
    </row>
    <row r="20" spans="1:14" s="345" customFormat="1" ht="16.5" customHeight="1">
      <c r="A20" s="1379"/>
      <c r="B20" s="1707" t="s">
        <v>4034</v>
      </c>
      <c r="C20" s="3165" t="s">
        <v>7589</v>
      </c>
      <c r="D20" s="3166" t="s">
        <v>7590</v>
      </c>
      <c r="E20" s="3834">
        <v>45467</v>
      </c>
      <c r="F20" s="3326">
        <f t="shared" si="8"/>
        <v>45475</v>
      </c>
      <c r="G20" s="3326">
        <f t="shared" si="9"/>
        <v>45480</v>
      </c>
      <c r="H20" s="3327">
        <f t="shared" si="10"/>
        <v>45483</v>
      </c>
      <c r="I20" s="3327">
        <f t="shared" si="11"/>
        <v>45488</v>
      </c>
      <c r="J20" s="3326">
        <f t="shared" si="12"/>
        <v>45491</v>
      </c>
      <c r="K20" s="3326">
        <f t="shared" si="13"/>
        <v>45493</v>
      </c>
      <c r="L20" s="1052"/>
      <c r="M20" s="3444">
        <v>45463</v>
      </c>
      <c r="N20" s="3445">
        <f t="shared" si="14"/>
        <v>45465</v>
      </c>
    </row>
    <row r="21" spans="1:14" s="345" customFormat="1" ht="16.5" customHeight="1">
      <c r="A21" s="1379"/>
      <c r="B21" s="1707" t="s">
        <v>4035</v>
      </c>
      <c r="C21" s="3734" t="s">
        <v>4284</v>
      </c>
      <c r="D21" s="3168" t="s">
        <v>7591</v>
      </c>
      <c r="E21" s="3853">
        <v>45474</v>
      </c>
      <c r="F21" s="3323">
        <f t="shared" si="8"/>
        <v>45482</v>
      </c>
      <c r="G21" s="3326">
        <f t="shared" si="9"/>
        <v>45487</v>
      </c>
      <c r="H21" s="3327">
        <f t="shared" si="10"/>
        <v>45490</v>
      </c>
      <c r="I21" s="3327">
        <f t="shared" si="11"/>
        <v>45495</v>
      </c>
      <c r="J21" s="3326">
        <f t="shared" si="12"/>
        <v>45498</v>
      </c>
      <c r="K21" s="3326">
        <f t="shared" si="13"/>
        <v>45500</v>
      </c>
      <c r="L21" s="1052"/>
      <c r="M21" s="3444">
        <v>45470</v>
      </c>
      <c r="N21" s="3445">
        <f t="shared" si="14"/>
        <v>45472</v>
      </c>
    </row>
    <row r="22" spans="1:14" s="345" customFormat="1" ht="16.5" customHeight="1">
      <c r="A22" s="1379"/>
      <c r="B22" s="1707" t="s">
        <v>4036</v>
      </c>
      <c r="C22" s="3007" t="s">
        <v>7579</v>
      </c>
      <c r="D22" s="3008" t="s">
        <v>7592</v>
      </c>
      <c r="E22" s="2192">
        <v>45477</v>
      </c>
      <c r="F22" s="3140">
        <f t="shared" ref="F22:F30" si="15">E22+8</f>
        <v>45485</v>
      </c>
      <c r="G22" s="3441">
        <f t="shared" ref="G22:G30" si="16">E22+13</f>
        <v>45490</v>
      </c>
      <c r="H22" s="3281">
        <f t="shared" ref="H22:H30" si="17">E22+16</f>
        <v>45493</v>
      </c>
      <c r="I22" s="3281">
        <f t="shared" ref="I22:I30" si="18">E22+21</f>
        <v>45498</v>
      </c>
      <c r="J22" s="3140">
        <f t="shared" ref="J22:J30" si="19">E22+24</f>
        <v>45501</v>
      </c>
      <c r="K22" s="3140">
        <f t="shared" ref="K22:K30" si="20">E22+26</f>
        <v>45503</v>
      </c>
      <c r="L22" s="1052"/>
      <c r="M22" s="3444">
        <v>45477</v>
      </c>
      <c r="N22" s="3445">
        <f t="shared" ref="N22:N30" si="21">M22+2</f>
        <v>45479</v>
      </c>
    </row>
    <row r="23" spans="1:14" s="345" customFormat="1" ht="16.5" customHeight="1">
      <c r="A23" s="1379"/>
      <c r="B23" s="1707" t="s">
        <v>4037</v>
      </c>
      <c r="C23" s="3007" t="s">
        <v>7593</v>
      </c>
      <c r="D23" s="3008" t="s">
        <v>7594</v>
      </c>
      <c r="E23" s="2192">
        <v>45484</v>
      </c>
      <c r="F23" s="3140">
        <f t="shared" si="15"/>
        <v>45492</v>
      </c>
      <c r="G23" s="3441">
        <f t="shared" si="16"/>
        <v>45497</v>
      </c>
      <c r="H23" s="3281">
        <f t="shared" si="17"/>
        <v>45500</v>
      </c>
      <c r="I23" s="3281">
        <f t="shared" si="18"/>
        <v>45505</v>
      </c>
      <c r="J23" s="3140">
        <f t="shared" si="19"/>
        <v>45508</v>
      </c>
      <c r="K23" s="3140">
        <f t="shared" si="20"/>
        <v>45510</v>
      </c>
      <c r="L23" s="1052"/>
      <c r="M23" s="3444">
        <v>45484</v>
      </c>
      <c r="N23" s="3445">
        <f t="shared" si="21"/>
        <v>45486</v>
      </c>
    </row>
    <row r="24" spans="1:14" s="345" customFormat="1" ht="16.5" customHeight="1">
      <c r="A24" s="1379"/>
      <c r="B24" s="1707" t="s">
        <v>4040</v>
      </c>
      <c r="C24" s="3007" t="s">
        <v>7572</v>
      </c>
      <c r="D24" s="3008" t="s">
        <v>7595</v>
      </c>
      <c r="E24" s="2192">
        <v>45491</v>
      </c>
      <c r="F24" s="3140">
        <f t="shared" si="15"/>
        <v>45499</v>
      </c>
      <c r="G24" s="3441">
        <f t="shared" si="16"/>
        <v>45504</v>
      </c>
      <c r="H24" s="3281">
        <f t="shared" si="17"/>
        <v>45507</v>
      </c>
      <c r="I24" s="3281">
        <f t="shared" si="18"/>
        <v>45512</v>
      </c>
      <c r="J24" s="3140">
        <f t="shared" si="19"/>
        <v>45515</v>
      </c>
      <c r="K24" s="3140">
        <f t="shared" si="20"/>
        <v>45517</v>
      </c>
      <c r="L24" s="1052"/>
      <c r="M24" s="3444">
        <v>45491</v>
      </c>
      <c r="N24" s="3445">
        <f t="shared" si="21"/>
        <v>45493</v>
      </c>
    </row>
    <row r="25" spans="1:14" s="345" customFormat="1" ht="16.5" customHeight="1">
      <c r="A25" s="1379"/>
      <c r="B25" s="1707" t="s">
        <v>4041</v>
      </c>
      <c r="C25" s="3851" t="s">
        <v>7596</v>
      </c>
      <c r="D25" s="3008" t="s">
        <v>7597</v>
      </c>
      <c r="E25" s="2192">
        <v>45498</v>
      </c>
      <c r="F25" s="3140">
        <f t="shared" si="15"/>
        <v>45506</v>
      </c>
      <c r="G25" s="3441">
        <f t="shared" si="16"/>
        <v>45511</v>
      </c>
      <c r="H25" s="3281">
        <f t="shared" si="17"/>
        <v>45514</v>
      </c>
      <c r="I25" s="3281">
        <f t="shared" si="18"/>
        <v>45519</v>
      </c>
      <c r="J25" s="3140">
        <f t="shared" si="19"/>
        <v>45522</v>
      </c>
      <c r="K25" s="3140">
        <f t="shared" si="20"/>
        <v>45524</v>
      </c>
      <c r="L25" s="1052"/>
      <c r="M25" s="3444">
        <v>45498</v>
      </c>
      <c r="N25" s="3445">
        <f t="shared" si="21"/>
        <v>45500</v>
      </c>
    </row>
    <row r="26" spans="1:14" s="345" customFormat="1" ht="16.5" customHeight="1">
      <c r="A26" s="1379"/>
      <c r="B26" s="1707" t="s">
        <v>4042</v>
      </c>
      <c r="C26" s="3663" t="s">
        <v>7598</v>
      </c>
      <c r="D26" s="3570" t="s">
        <v>7599</v>
      </c>
      <c r="E26" s="3167">
        <v>45505</v>
      </c>
      <c r="F26" s="3571">
        <f t="shared" si="15"/>
        <v>45513</v>
      </c>
      <c r="G26" s="3572">
        <f t="shared" si="16"/>
        <v>45518</v>
      </c>
      <c r="H26" s="3167">
        <f t="shared" si="17"/>
        <v>45521</v>
      </c>
      <c r="I26" s="3167">
        <f t="shared" si="18"/>
        <v>45526</v>
      </c>
      <c r="J26" s="3571">
        <f t="shared" si="19"/>
        <v>45529</v>
      </c>
      <c r="K26" s="3571">
        <f t="shared" si="20"/>
        <v>45531</v>
      </c>
      <c r="L26" s="1052"/>
      <c r="M26" s="3444">
        <v>45505</v>
      </c>
      <c r="N26" s="3445">
        <f t="shared" si="21"/>
        <v>45507</v>
      </c>
    </row>
    <row r="27" spans="1:14" s="345" customFormat="1" ht="16.5" customHeight="1">
      <c r="A27" s="1379"/>
      <c r="B27" s="1707" t="s">
        <v>4043</v>
      </c>
      <c r="C27" s="3703" t="s">
        <v>7600</v>
      </c>
      <c r="D27" s="3570" t="s">
        <v>7601</v>
      </c>
      <c r="E27" s="3167">
        <v>45512</v>
      </c>
      <c r="F27" s="3571">
        <f t="shared" si="15"/>
        <v>45520</v>
      </c>
      <c r="G27" s="3572">
        <f t="shared" si="16"/>
        <v>45525</v>
      </c>
      <c r="H27" s="3167">
        <f t="shared" si="17"/>
        <v>45528</v>
      </c>
      <c r="I27" s="3167">
        <f t="shared" si="18"/>
        <v>45533</v>
      </c>
      <c r="J27" s="3571">
        <f t="shared" si="19"/>
        <v>45536</v>
      </c>
      <c r="K27" s="3571">
        <f t="shared" si="20"/>
        <v>45538</v>
      </c>
      <c r="L27" s="1052"/>
      <c r="M27" s="3444">
        <v>45512</v>
      </c>
      <c r="N27" s="3445">
        <f t="shared" si="21"/>
        <v>45514</v>
      </c>
    </row>
    <row r="28" spans="1:14" s="345" customFormat="1" ht="16.5" customHeight="1">
      <c r="A28" s="1379"/>
      <c r="B28" s="1707" t="s">
        <v>4045</v>
      </c>
      <c r="C28" s="3663" t="s">
        <v>7602</v>
      </c>
      <c r="D28" s="3570" t="s">
        <v>7603</v>
      </c>
      <c r="E28" s="3167">
        <v>45519</v>
      </c>
      <c r="F28" s="3571">
        <f t="shared" si="15"/>
        <v>45527</v>
      </c>
      <c r="G28" s="3572">
        <f t="shared" si="16"/>
        <v>45532</v>
      </c>
      <c r="H28" s="3167">
        <f t="shared" si="17"/>
        <v>45535</v>
      </c>
      <c r="I28" s="3167">
        <f t="shared" si="18"/>
        <v>45540</v>
      </c>
      <c r="J28" s="3571">
        <f t="shared" si="19"/>
        <v>45543</v>
      </c>
      <c r="K28" s="3571">
        <f t="shared" si="20"/>
        <v>45545</v>
      </c>
      <c r="L28" s="1052"/>
      <c r="M28" s="3444">
        <v>45519</v>
      </c>
      <c r="N28" s="3445">
        <f t="shared" si="21"/>
        <v>45521</v>
      </c>
    </row>
    <row r="29" spans="1:14" s="345" customFormat="1" ht="16.5" customHeight="1">
      <c r="A29" s="1379"/>
      <c r="B29" s="1707" t="s">
        <v>4047</v>
      </c>
      <c r="C29" s="3165" t="s">
        <v>7604</v>
      </c>
      <c r="D29" s="3570" t="s">
        <v>7605</v>
      </c>
      <c r="E29" s="3167">
        <v>45526</v>
      </c>
      <c r="F29" s="3571">
        <f t="shared" si="15"/>
        <v>45534</v>
      </c>
      <c r="G29" s="3572">
        <f t="shared" si="16"/>
        <v>45539</v>
      </c>
      <c r="H29" s="3167">
        <f t="shared" si="17"/>
        <v>45542</v>
      </c>
      <c r="I29" s="3167">
        <f t="shared" si="18"/>
        <v>45547</v>
      </c>
      <c r="J29" s="3571">
        <f t="shared" si="19"/>
        <v>45550</v>
      </c>
      <c r="K29" s="3571">
        <f t="shared" si="20"/>
        <v>45552</v>
      </c>
      <c r="L29" s="1052"/>
      <c r="M29" s="3444">
        <v>45526</v>
      </c>
      <c r="N29" s="3445">
        <f t="shared" si="21"/>
        <v>45528</v>
      </c>
    </row>
    <row r="30" spans="1:14" s="345" customFormat="1" ht="16.5" customHeight="1">
      <c r="A30" s="1379"/>
      <c r="B30" s="1707" t="s">
        <v>4048</v>
      </c>
      <c r="C30" s="3734" t="s">
        <v>7593</v>
      </c>
      <c r="D30" s="3735" t="s">
        <v>7606</v>
      </c>
      <c r="E30" s="3736">
        <v>45533</v>
      </c>
      <c r="F30" s="3737">
        <f t="shared" si="15"/>
        <v>45541</v>
      </c>
      <c r="G30" s="3572">
        <f t="shared" si="16"/>
        <v>45546</v>
      </c>
      <c r="H30" s="3167">
        <f t="shared" si="17"/>
        <v>45549</v>
      </c>
      <c r="I30" s="3167">
        <f t="shared" si="18"/>
        <v>45554</v>
      </c>
      <c r="J30" s="3571">
        <f t="shared" si="19"/>
        <v>45557</v>
      </c>
      <c r="K30" s="3571">
        <f t="shared" si="20"/>
        <v>45559</v>
      </c>
      <c r="L30" s="1052"/>
      <c r="M30" s="3444">
        <v>45533</v>
      </c>
      <c r="N30" s="3445">
        <f t="shared" si="21"/>
        <v>45535</v>
      </c>
    </row>
    <row r="31" spans="1:14" s="345" customFormat="1" ht="16.5" customHeight="1">
      <c r="A31" s="1379"/>
      <c r="B31" s="1707" t="s">
        <v>3988</v>
      </c>
      <c r="C31" s="3007" t="s">
        <v>7572</v>
      </c>
      <c r="D31" s="3034" t="s">
        <v>7607</v>
      </c>
      <c r="E31" s="2192">
        <v>45540</v>
      </c>
      <c r="F31" s="1995">
        <f>E31+8</f>
        <v>45548</v>
      </c>
      <c r="G31" s="3573">
        <f>E31+13</f>
        <v>45553</v>
      </c>
      <c r="H31" s="2192">
        <f>E31+16</f>
        <v>45556</v>
      </c>
      <c r="I31" s="2192">
        <f>E31+21</f>
        <v>45561</v>
      </c>
      <c r="J31" s="1995">
        <f>E31+24</f>
        <v>45564</v>
      </c>
      <c r="K31" s="1995">
        <f>E31+26</f>
        <v>45566</v>
      </c>
      <c r="L31" s="1052"/>
      <c r="M31" s="3444">
        <v>45540</v>
      </c>
      <c r="N31" s="3445">
        <f>M31+2</f>
        <v>45542</v>
      </c>
    </row>
    <row r="32" spans="1:14" s="345" customFormat="1" ht="16.5" customHeight="1">
      <c r="A32" s="1379"/>
      <c r="B32" s="1707" t="s">
        <v>4049</v>
      </c>
      <c r="C32" s="3007" t="s">
        <v>7584</v>
      </c>
      <c r="D32" s="3034" t="s">
        <v>7608</v>
      </c>
      <c r="E32" s="2192">
        <v>45547</v>
      </c>
      <c r="F32" s="1995">
        <f>E32+8</f>
        <v>45555</v>
      </c>
      <c r="G32" s="3573">
        <f>E32+13</f>
        <v>45560</v>
      </c>
      <c r="H32" s="2192">
        <f>E32+16</f>
        <v>45563</v>
      </c>
      <c r="I32" s="2192">
        <f>E32+21</f>
        <v>45568</v>
      </c>
      <c r="J32" s="1995">
        <f>E32+24</f>
        <v>45571</v>
      </c>
      <c r="K32" s="1995">
        <f>E32+26</f>
        <v>45573</v>
      </c>
      <c r="L32" s="1052"/>
      <c r="M32" s="3444">
        <v>45547</v>
      </c>
      <c r="N32" s="3445">
        <f>M32+2</f>
        <v>45549</v>
      </c>
    </row>
    <row r="33" spans="1:14" s="345" customFormat="1" ht="16.5" customHeight="1">
      <c r="A33" s="1379"/>
      <c r="B33" s="1707" t="s">
        <v>4050</v>
      </c>
      <c r="C33" s="3007" t="s">
        <v>2053</v>
      </c>
      <c r="D33" s="3034" t="s">
        <v>7609</v>
      </c>
      <c r="E33" s="2192">
        <v>45554</v>
      </c>
      <c r="F33" s="1995">
        <f>E33+8</f>
        <v>45562</v>
      </c>
      <c r="G33" s="3573">
        <f>E33+13</f>
        <v>45567</v>
      </c>
      <c r="H33" s="2192">
        <f>E33+16</f>
        <v>45570</v>
      </c>
      <c r="I33" s="2192">
        <f>E33+21</f>
        <v>45575</v>
      </c>
      <c r="J33" s="1995">
        <f>E33+24</f>
        <v>45578</v>
      </c>
      <c r="K33" s="1995">
        <f>E33+26</f>
        <v>45580</v>
      </c>
      <c r="L33" s="1052"/>
      <c r="M33" s="3444">
        <v>45554</v>
      </c>
      <c r="N33" s="3445">
        <f>M33+2</f>
        <v>45556</v>
      </c>
    </row>
    <row r="34" spans="1:14" s="345" customFormat="1" ht="16.5" customHeight="1">
      <c r="A34" s="1379"/>
      <c r="B34" s="1707" t="s">
        <v>4051</v>
      </c>
      <c r="C34" s="3007" t="s">
        <v>7610</v>
      </c>
      <c r="D34" s="3008" t="s">
        <v>7611</v>
      </c>
      <c r="E34" s="2192">
        <v>45561</v>
      </c>
      <c r="F34" s="1995">
        <f>E34+8</f>
        <v>45569</v>
      </c>
      <c r="G34" s="3573">
        <f>E34+13</f>
        <v>45574</v>
      </c>
      <c r="H34" s="2192">
        <f>E34+16</f>
        <v>45577</v>
      </c>
      <c r="I34" s="2192">
        <f>E34+21</f>
        <v>45582</v>
      </c>
      <c r="J34" s="1995">
        <f>E34+24</f>
        <v>45585</v>
      </c>
      <c r="K34" s="1995">
        <f>E34+26</f>
        <v>45587</v>
      </c>
      <c r="L34" s="1052"/>
      <c r="M34" s="3444">
        <v>45561</v>
      </c>
      <c r="N34" s="3445">
        <f>M34+2</f>
        <v>45563</v>
      </c>
    </row>
    <row r="35" spans="1:14" s="345" customFormat="1" ht="16.5" customHeight="1">
      <c r="A35" s="1379"/>
      <c r="B35" s="1756"/>
      <c r="C35" s="2707"/>
      <c r="D35" s="2708"/>
      <c r="E35" s="2709"/>
      <c r="F35" s="1976"/>
      <c r="G35" s="1976"/>
      <c r="H35" s="2709"/>
      <c r="I35" s="2709"/>
      <c r="J35" s="1976"/>
      <c r="K35" s="1976"/>
      <c r="L35" s="1052"/>
      <c r="M35" s="2001"/>
      <c r="N35" s="2002"/>
    </row>
    <row r="36" spans="1:14" s="345" customFormat="1" ht="16.5" customHeight="1">
      <c r="A36" s="1379"/>
      <c r="B36" s="1756"/>
      <c r="C36" s="2707"/>
      <c r="D36" s="2708"/>
      <c r="E36" s="2709"/>
      <c r="F36" s="1976"/>
      <c r="G36" s="1976"/>
      <c r="H36" s="2709"/>
      <c r="I36" s="2709"/>
      <c r="J36" s="1976"/>
      <c r="K36" s="1976"/>
      <c r="L36" s="1052"/>
      <c r="M36" s="2001"/>
      <c r="N36" s="2002"/>
    </row>
    <row r="37" spans="1:14" s="345" customFormat="1" ht="16.5" customHeight="1">
      <c r="A37" s="1379"/>
      <c r="B37" s="1707"/>
      <c r="C37" s="879" t="s">
        <v>2215</v>
      </c>
      <c r="D37" s="1181"/>
      <c r="E37" s="1182"/>
      <c r="F37" s="1416"/>
      <c r="G37" s="1416"/>
      <c r="H37" s="1182"/>
      <c r="I37" s="1182"/>
      <c r="J37" s="1416"/>
      <c r="K37" s="1416"/>
      <c r="L37" s="1052"/>
      <c r="M37" s="2001"/>
      <c r="N37" s="2002"/>
    </row>
    <row r="38" spans="1:14" s="345" customFormat="1" ht="16.5" customHeight="1">
      <c r="A38" s="1379"/>
      <c r="B38" s="1707"/>
      <c r="C38" s="1056"/>
      <c r="D38" s="1181"/>
      <c r="E38" s="1182"/>
      <c r="F38" s="1416"/>
      <c r="G38" s="1416"/>
      <c r="H38" s="1182"/>
      <c r="I38" s="1182"/>
      <c r="J38" s="1416"/>
      <c r="K38" s="1416"/>
      <c r="L38" s="1052"/>
      <c r="M38" s="2001"/>
      <c r="N38" s="2002"/>
    </row>
    <row r="39" spans="1:14" s="345" customFormat="1" ht="16.5" customHeight="1">
      <c r="A39" s="1379"/>
      <c r="B39" s="1707"/>
      <c r="C39" s="1056"/>
      <c r="D39" s="1181"/>
      <c r="E39" s="1182"/>
      <c r="F39" s="1416"/>
      <c r="G39" s="1416"/>
      <c r="H39" s="1182"/>
      <c r="I39" s="1182"/>
      <c r="J39" s="1416"/>
      <c r="K39" s="1416"/>
      <c r="L39" s="1052"/>
      <c r="M39" s="2001"/>
      <c r="N39" s="2002"/>
    </row>
    <row r="40" spans="1:14" s="345" customFormat="1" ht="16.5" customHeight="1">
      <c r="A40" s="1379"/>
      <c r="B40" s="1707"/>
      <c r="C40" s="1056"/>
      <c r="D40" s="1181"/>
      <c r="E40" s="1182"/>
      <c r="F40" s="1416"/>
      <c r="G40" s="1416"/>
      <c r="H40" s="1182"/>
      <c r="I40" s="1182"/>
      <c r="J40" s="1416"/>
      <c r="K40" s="1416"/>
      <c r="L40" s="1052"/>
      <c r="M40" s="2001"/>
      <c r="N40" s="2002"/>
    </row>
    <row r="41" spans="1:14" s="345" customFormat="1" ht="16.5" customHeight="1">
      <c r="A41" s="1838"/>
      <c r="B41" s="1046"/>
      <c r="C41" s="879"/>
      <c r="D41" s="29"/>
      <c r="E41" s="29"/>
      <c r="F41" s="1047"/>
      <c r="G41" s="879"/>
      <c r="H41" s="879"/>
      <c r="I41" s="29"/>
      <c r="J41" s="29"/>
      <c r="K41" s="879"/>
      <c r="L41" s="879"/>
      <c r="M41" s="879"/>
      <c r="N41" s="29"/>
    </row>
    <row r="42" spans="1:14" s="14" customFormat="1" ht="16.5" customHeight="1">
      <c r="A42" s="462"/>
      <c r="B42" s="461"/>
      <c r="C42" s="53" t="s">
        <v>1890</v>
      </c>
      <c r="D42" s="30"/>
      <c r="E42" s="30"/>
      <c r="F42" s="54"/>
      <c r="G42" s="55" t="s">
        <v>1928</v>
      </c>
      <c r="H42" s="55"/>
      <c r="I42" s="30"/>
      <c r="J42" s="30"/>
      <c r="K42" s="55" t="s">
        <v>1952</v>
      </c>
      <c r="L42" s="55"/>
      <c r="M42" s="55"/>
      <c r="N42" s="5"/>
    </row>
    <row r="43" spans="1:14" s="14" customFormat="1" ht="16.149999999999999" customHeight="1">
      <c r="A43" s="462"/>
      <c r="B43" s="461"/>
      <c r="C43" s="31" t="s">
        <v>1891</v>
      </c>
      <c r="D43" s="27"/>
      <c r="E43" s="1570" t="s">
        <v>2217</v>
      </c>
      <c r="F43" s="23"/>
      <c r="G43" s="27" t="s">
        <v>1929</v>
      </c>
      <c r="H43" s="27"/>
      <c r="I43" s="1570" t="s">
        <v>1930</v>
      </c>
      <c r="J43" s="27"/>
      <c r="K43" s="27" t="s">
        <v>1954</v>
      </c>
      <c r="L43" s="27"/>
      <c r="M43" s="1981" t="s">
        <v>1955</v>
      </c>
      <c r="N43" s="5"/>
    </row>
    <row r="44" spans="1:14" s="14" customFormat="1" ht="16.5" customHeight="1">
      <c r="A44" s="462"/>
      <c r="B44" s="461"/>
      <c r="C44" s="31"/>
      <c r="D44" s="27"/>
      <c r="E44" s="1570"/>
      <c r="F44" s="23"/>
      <c r="G44" s="27"/>
      <c r="H44" s="27"/>
      <c r="I44" s="1570"/>
      <c r="J44" s="27"/>
      <c r="K44" s="27"/>
      <c r="L44" s="27"/>
      <c r="M44" s="1981"/>
      <c r="N44" s="5"/>
    </row>
    <row r="45" spans="1:14" s="30" customFormat="1" ht="16.899999999999999" customHeight="1">
      <c r="A45" s="462"/>
      <c r="B45" s="461"/>
      <c r="C45" s="81" t="str">
        <f>HOME!A$566</f>
        <v>ZANT CHONG</v>
      </c>
      <c r="D45" s="81" t="str">
        <f>HOME!B$566</f>
        <v>6011 2429</v>
      </c>
      <c r="E45" s="66" t="str">
        <f>HOME!C$566</f>
        <v>zant.chong@msc.com</v>
      </c>
      <c r="F45" s="62"/>
      <c r="G45" s="81" t="str">
        <f>HOME!A$583</f>
        <v>ROBERT CHIA</v>
      </c>
      <c r="H45" s="81" t="str">
        <f>HOME!B$583</f>
        <v>6011 0564</v>
      </c>
      <c r="I45" s="66" t="str">
        <f>HOME!C$583</f>
        <v>robert.chia@msc.com</v>
      </c>
      <c r="J45" s="62"/>
      <c r="K45" s="81" t="str">
        <f>HOME!A$598</f>
        <v>RAYNAR ANG</v>
      </c>
      <c r="L45" s="81" t="str">
        <f>HOME!B$598</f>
        <v>6011 2358</v>
      </c>
      <c r="M45" s="66" t="str">
        <f>HOME!C$598</f>
        <v>raynar.ang@msc.com</v>
      </c>
      <c r="N45"/>
    </row>
    <row r="46" spans="1:14" s="30" customFormat="1" ht="16.899999999999999" customHeight="1">
      <c r="A46" s="462"/>
      <c r="B46" s="461"/>
      <c r="C46" s="81" t="str">
        <f>HOME!A$567</f>
        <v>PHOEBE HUANG</v>
      </c>
      <c r="D46" s="81" t="str">
        <f>HOME!B$567</f>
        <v>6011 0562</v>
      </c>
      <c r="E46" s="66" t="str">
        <f>HOME!C$567</f>
        <v>phoebe.huang@msc.com</v>
      </c>
      <c r="F46" s="62"/>
      <c r="G46" s="81" t="str">
        <f>HOME!A$584</f>
        <v>S. Y. LIEW</v>
      </c>
      <c r="H46" s="81" t="str">
        <f>HOME!B$584</f>
        <v>6011 2348</v>
      </c>
      <c r="I46" s="66" t="str">
        <f>HOME!C$584</f>
        <v>seoyi.liew@msc.com</v>
      </c>
      <c r="J46" s="62"/>
      <c r="K46" s="81" t="str">
        <f>HOME!A$599</f>
        <v>KAI SIANG</v>
      </c>
      <c r="L46" s="81" t="str">
        <f>HOME!B$599</f>
        <v>6011 2356</v>
      </c>
      <c r="M46" s="66" t="str">
        <f>HOME!C$599</f>
        <v>kaisiang.lim@msc.com</v>
      </c>
      <c r="N46"/>
    </row>
    <row r="47" spans="1:14" s="30" customFormat="1" ht="16.899999999999999" customHeight="1">
      <c r="A47" s="462"/>
      <c r="B47" s="461"/>
      <c r="C47" s="81" t="str">
        <f>HOME!A$568</f>
        <v>SHERWIN LIM</v>
      </c>
      <c r="D47" s="81" t="str">
        <f>HOME!B$568</f>
        <v>6011 2395</v>
      </c>
      <c r="E47" s="66" t="str">
        <f>HOME!C$568</f>
        <v>sherwin.lim@msc.com</v>
      </c>
      <c r="F47" s="62"/>
      <c r="G47" s="81" t="str">
        <f>HOME!A$585</f>
        <v>SHARON KOH</v>
      </c>
      <c r="H47" s="81" t="str">
        <f>HOME!B$585</f>
        <v>6011 2349</v>
      </c>
      <c r="I47" s="66" t="str">
        <f>HOME!C$585</f>
        <v>sharon.koh@msc.com</v>
      </c>
      <c r="J47" s="62"/>
      <c r="K47" s="81" t="str">
        <f>HOME!A$600</f>
        <v>DEWI</v>
      </c>
      <c r="L47" s="81" t="str">
        <f>HOME!B$600</f>
        <v>6011 2354</v>
      </c>
      <c r="M47" s="66" t="str">
        <f>HOME!C$600</f>
        <v>dewi.ratnah@msc.com</v>
      </c>
      <c r="N47"/>
    </row>
    <row r="48" spans="1:14" s="29" customFormat="1" ht="16.899999999999999" customHeight="1">
      <c r="A48" s="462"/>
      <c r="B48" s="461"/>
      <c r="C48" s="81" t="str">
        <f>HOME!A$569</f>
        <v>NATALIE LEW</v>
      </c>
      <c r="D48" s="81" t="str">
        <f>HOME!B$569</f>
        <v>6011 2399</v>
      </c>
      <c r="E48" s="66" t="str">
        <f>HOME!C$569</f>
        <v>natalie.lew@msc.com</v>
      </c>
      <c r="F48" s="62"/>
      <c r="G48" s="81" t="str">
        <f>HOME!A$586</f>
        <v>ANGELIA LAU</v>
      </c>
      <c r="H48" s="81" t="str">
        <f>HOME!B$586</f>
        <v>6011 2346</v>
      </c>
      <c r="I48" s="66" t="str">
        <f>HOME!C$586</f>
        <v>angelia.lau@msc.com</v>
      </c>
      <c r="J48" s="62"/>
      <c r="K48" s="81" t="str">
        <f>HOME!A$601</f>
        <v>YU TING</v>
      </c>
      <c r="L48" s="81" t="str">
        <f>HOME!B$601</f>
        <v>6011 2359</v>
      </c>
      <c r="M48" s="66" t="str">
        <f>HOME!C$601</f>
        <v>yuting.luo@msc.com</v>
      </c>
      <c r="N48"/>
    </row>
    <row r="49" spans="3:13" s="29" customFormat="1" ht="16.899999999999999" customHeight="1">
      <c r="C49" s="81" t="str">
        <f>HOME!A$570</f>
        <v xml:space="preserve">LIM LEE HLI </v>
      </c>
      <c r="D49" s="81" t="str">
        <f>HOME!B$570</f>
        <v>6011 2352</v>
      </c>
      <c r="E49" s="66" t="str">
        <f>HOME!C$570</f>
        <v>leehli.lim@msc.com</v>
      </c>
      <c r="F49" s="62"/>
      <c r="G49" s="81" t="str">
        <f>HOME!A$587</f>
        <v>NOOR AFNINDAH</v>
      </c>
      <c r="H49" s="81" t="str">
        <f>HOME!B$587</f>
        <v>6011 2347</v>
      </c>
      <c r="I49" s="66" t="str">
        <f>HOME!C$587</f>
        <v>noor.afnindah@msc.com</v>
      </c>
      <c r="J49" s="62"/>
      <c r="K49" s="81" t="str">
        <f>HOME!A$602</f>
        <v>-</v>
      </c>
      <c r="L49" s="81" t="str">
        <f>HOME!B$602</f>
        <v>6011 0567</v>
      </c>
      <c r="M49" s="66" t="str">
        <f>HOME!C$602</f>
        <v>-</v>
      </c>
    </row>
    <row r="50" spans="3:13" s="29" customFormat="1" ht="16.899999999999999" customHeight="1">
      <c r="C50" s="81" t="str">
        <f>HOME!A$571</f>
        <v>LIM AI PHEN</v>
      </c>
      <c r="D50" s="81" t="str">
        <f>HOME!B$571</f>
        <v>6011 9646</v>
      </c>
      <c r="E50" s="66" t="str">
        <f>HOME!C$571</f>
        <v>aiphen.lim@msc.com</v>
      </c>
      <c r="F50" s="62"/>
      <c r="G50" s="81" t="str">
        <f>HOME!A$588</f>
        <v>NG CHING WEI</v>
      </c>
      <c r="H50" s="81" t="str">
        <f>HOME!B$588</f>
        <v>6011 2404</v>
      </c>
      <c r="I50" s="66" t="str">
        <f>HOME!C$588</f>
        <v>chingwei.ng@msc.com</v>
      </c>
      <c r="J50" s="62"/>
      <c r="K50" s="81" t="str">
        <f>HOME!A$603</f>
        <v>SHAN SHAN</v>
      </c>
      <c r="L50" s="81" t="str">
        <f>HOME!B$603</f>
        <v>6011 2353</v>
      </c>
      <c r="M50" s="66" t="str">
        <f>HOME!C$603</f>
        <v>shanshan.chin@msc.com</v>
      </c>
    </row>
    <row r="51" spans="3:13" s="29" customFormat="1" ht="16.899999999999999" customHeight="1">
      <c r="C51" s="81" t="str">
        <f>HOME!A$572</f>
        <v>DARIUS ONG</v>
      </c>
      <c r="D51" s="81" t="str">
        <f>HOME!B$572</f>
        <v>6011 2396</v>
      </c>
      <c r="E51" s="66" t="str">
        <f>HOME!C$572</f>
        <v>darius.ong@msc.com</v>
      </c>
      <c r="F51" s="62"/>
      <c r="G51" s="81"/>
      <c r="H51" s="81"/>
      <c r="I51" s="66"/>
      <c r="J51" s="62"/>
      <c r="K51" s="81" t="str">
        <f>HOME!A$604</f>
        <v>EUNICE</v>
      </c>
      <c r="L51" s="81" t="str">
        <f>HOME!B$604</f>
        <v>6011 2355</v>
      </c>
      <c r="M51" s="66" t="str">
        <f>HOME!C$604</f>
        <v>eunice.chan@msc.com</v>
      </c>
    </row>
    <row r="52" spans="3:13" s="29" customFormat="1" ht="16.899999999999999" customHeight="1">
      <c r="C52" s="81" t="str">
        <f>HOME!A$573</f>
        <v>LAWRENCE ANG (CROSS-TRADE)</v>
      </c>
      <c r="D52" s="81" t="str">
        <f>HOME!B$573</f>
        <v>6011 2400</v>
      </c>
      <c r="E52" s="66" t="str">
        <f>HOME!C$573</f>
        <v>lawrence.ang@msc.com</v>
      </c>
      <c r="F52" s="62"/>
      <c r="G52" s="81"/>
      <c r="H52" s="81"/>
      <c r="I52" s="66"/>
      <c r="J52" s="62"/>
      <c r="K52" s="81" t="str">
        <f>HOME!A$605</f>
        <v>HAZEL</v>
      </c>
      <c r="L52" s="81" t="str">
        <f>HOME!B$605</f>
        <v>6011 2435</v>
      </c>
      <c r="M52" s="66" t="str">
        <f>HOME!C$605</f>
        <v>hazel.toh@msc.com</v>
      </c>
    </row>
    <row r="53" spans="3:13" s="29" customFormat="1" ht="16.899999999999999" customHeight="1">
      <c r="C53" s="81" t="str">
        <f>HOME!A574</f>
        <v>ASHTON YAN</v>
      </c>
      <c r="D53" s="81" t="str">
        <f>HOME!B574</f>
        <v>6011 2398</v>
      </c>
      <c r="E53" s="66" t="str">
        <f>HOME!C574</f>
        <v>ashton.yan@msc.com</v>
      </c>
      <c r="H53" s="60"/>
      <c r="I53" s="1156"/>
      <c r="K53" s="59"/>
    </row>
    <row r="54" spans="3:13" s="29" customFormat="1" ht="14.25">
      <c r="C54" s="81" t="str">
        <f>HOME!A575</f>
        <v>JUN YUAN (IMP)</v>
      </c>
      <c r="D54" s="81" t="str">
        <f>HOME!B575</f>
        <v>6011 2402</v>
      </c>
      <c r="E54" s="66" t="str">
        <f>HOME!C575</f>
        <v>junyuan.kwa@msc.com</v>
      </c>
      <c r="H54" s="60"/>
      <c r="I54" s="1156"/>
    </row>
    <row r="55" spans="3:13" s="29" customFormat="1" ht="14.25">
      <c r="C55" s="81" t="str">
        <f>HOME!A576</f>
        <v>KARTHI</v>
      </c>
      <c r="D55" s="81" t="str">
        <f>HOME!B576</f>
        <v>6011 2397</v>
      </c>
      <c r="E55" s="66" t="str">
        <f>HOME!C576</f>
        <v>karthigayan.velu@msc.com</v>
      </c>
      <c r="H55" s="60"/>
      <c r="I55" s="60"/>
      <c r="J55" s="1156"/>
    </row>
    <row r="56" spans="3:13" ht="14.25">
      <c r="C56" s="81">
        <f>HOME!A577</f>
        <v>0</v>
      </c>
      <c r="D56" s="81">
        <f>HOME!B577</f>
        <v>0</v>
      </c>
      <c r="E56" s="66">
        <f>HOME!C577</f>
        <v>0</v>
      </c>
      <c r="F56" s="1048"/>
      <c r="G56" s="1048"/>
      <c r="H56" s="1048"/>
      <c r="I56" s="1048"/>
      <c r="J56" s="1048"/>
      <c r="K56" s="1048"/>
      <c r="L56" s="1048"/>
      <c r="M56" s="1048"/>
    </row>
    <row r="57" spans="3:13">
      <c r="C57" s="81" t="str">
        <f>HOME!A578</f>
        <v xml:space="preserve">MAIN LINE  </v>
      </c>
      <c r="D57" s="81" t="str">
        <f>HOME!B578</f>
        <v>6011 2424</v>
      </c>
      <c r="E57" s="66">
        <f>HOME!C578</f>
        <v>0</v>
      </c>
      <c r="F57" s="1049"/>
      <c r="G57" s="1049"/>
      <c r="H57" s="62"/>
      <c r="I57" s="62"/>
      <c r="J57" s="62"/>
      <c r="K57" s="1049"/>
      <c r="L57" s="62"/>
      <c r="M57" s="62"/>
    </row>
    <row r="58" spans="3:13">
      <c r="C58" s="81">
        <f>HOME!A579</f>
        <v>0</v>
      </c>
      <c r="D58" s="81">
        <f>HOME!B579</f>
        <v>0</v>
      </c>
      <c r="E58" s="66">
        <f>HOME!C579</f>
        <v>0</v>
      </c>
    </row>
  </sheetData>
  <customSheetViews>
    <customSheetView guid="{25211047-2AA7-431D-8637-AA6183637E8E}" scale="90" fitToPage="1" hiddenRows="1">
      <selection activeCell="K23" sqref="K23"/>
      <pageMargins left="0" right="0" top="0" bottom="0" header="0" footer="0"/>
      <pageSetup paperSize="9" scale="70" orientation="landscape" r:id="rId1"/>
      <headerFooter>
        <oddFooter>&amp;RLast update : &amp;D   &amp;T&amp;L&amp;1#&amp;"Calibri"&amp;10&amp;K000000Sensitivity: Internal</oddFooter>
      </headerFooter>
    </customSheetView>
    <customSheetView guid="{B0B43395-6E32-4DB3-A2D8-DD2362C77F4F}" scale="90" fitToPage="1" hiddenRows="1">
      <selection activeCell="K23" sqref="K23"/>
      <pageMargins left="0" right="0" top="0" bottom="0" header="0" footer="0"/>
      <pageSetup paperSize="9" scale="70" orientation="landscape" r:id="rId2"/>
      <headerFooter>
        <oddFooter>&amp;RLast update : &amp;D   &amp;T&amp;L&amp;1#&amp;"Calibri"&amp;10&amp;K000000Sensitivity: Internal</oddFooter>
      </headerFooter>
    </customSheetView>
    <customSheetView guid="{82E65AA3-5988-4ED4-A56D-19D1BA591355}" scale="90" fitToPage="1" hiddenRows="1">
      <selection activeCell="B6" sqref="B6:G23"/>
      <pageMargins left="0" right="0" top="0" bottom="0" header="0" footer="0"/>
      <pageSetup paperSize="9" scale="72" orientation="landscape" r:id="rId3"/>
      <headerFooter>
        <oddFooter>&amp;RLast update : &amp;D   &amp;T&amp;L&amp;1#&amp;"Calibri"&amp;10 Sensitivity: Internal</oddFooter>
      </headerFooter>
    </customSheetView>
    <customSheetView guid="{999D0099-E3FC-46FC-839A-D58F693EE82E}" fitToPage="1" hiddenRows="1">
      <selection activeCell="A26" sqref="A26:XFD26"/>
      <pageMargins left="0" right="0" top="0" bottom="0" header="0" footer="0"/>
      <pageSetup paperSize="9" scale="74" orientation="landscape" r:id="rId4"/>
      <headerFooter>
        <oddFooter>&amp;RLast update : &amp;D   &amp;T&amp;L&amp;1#&amp;"Calibri"&amp;10 Sensitivity: Internal</oddFooter>
      </headerFooter>
    </customSheetView>
    <customSheetView guid="{9C701732-F58F-4708-A15C-976D1C40D46C}" fitToPage="1">
      <selection activeCell="A15" sqref="A15:XFD15"/>
      <pageMargins left="0" right="0" top="0" bottom="0" header="0" footer="0"/>
      <pageSetup paperSize="9" scale="64" orientation="landscape" r:id="rId5"/>
      <headerFooter>
        <oddFooter>&amp;RLast update : &amp;D   &amp;T</oddFooter>
      </headerFooter>
    </customSheetView>
    <customSheetView guid="{4207851A-A9C4-4C7F-A983-5888F88768C0}" fitToPage="1" topLeftCell="A7">
      <selection activeCell="D17" sqref="D17"/>
      <pageMargins left="0" right="0" top="0" bottom="0" header="0" footer="0"/>
      <pageSetup paperSize="9" scale="64" orientation="landscape" r:id="rId6"/>
      <headerFooter>
        <oddFooter>&amp;RLast update : &amp;D   &amp;T</oddFooter>
      </headerFooter>
    </customSheetView>
    <customSheetView guid="{1A9C4D40-FD7F-415B-AEEF-6F3B6F11E2D9}" fitToPage="1">
      <selection activeCell="B5" sqref="B5:H11"/>
      <pageMargins left="0" right="0" top="0" bottom="0" header="0" footer="0"/>
      <pageSetup paperSize="9" scale="64" orientation="landscape" r:id="rId7"/>
      <headerFooter>
        <oddFooter>&amp;RLast update : &amp;D   &amp;T</oddFooter>
      </headerFooter>
    </customSheetView>
    <customSheetView guid="{160FD25C-1E8A-49AB-8AA3-887F1FFDB82C}" fitToPage="1" hiddenRows="1">
      <selection activeCell="A20" sqref="A20:XFD21"/>
      <pageMargins left="0" right="0" top="0" bottom="0" header="0" footer="0"/>
      <pageSetup paperSize="9" scale="64" orientation="landscape" r:id="rId8"/>
      <headerFooter>
        <oddFooter>&amp;RLast update : &amp;D   &amp;T</oddFooter>
      </headerFooter>
    </customSheetView>
    <customSheetView guid="{03674205-2BF0-451F-960D-B59271ECD65B}" fitToPage="1" hiddenRows="1">
      <selection activeCell="A10" sqref="A10"/>
      <pageMargins left="0" right="0" top="0" bottom="0" header="0" footer="0"/>
      <pageSetup paperSize="9" scale="54" orientation="landscape" r:id="rId9"/>
      <headerFooter>
        <oddFooter>&amp;RLast update : &amp;D   &amp;T</oddFooter>
      </headerFooter>
    </customSheetView>
    <customSheetView guid="{D36430BB-1304-416E-AC9B-64341E38D53B}" fitToPage="1">
      <selection activeCell="H6" sqref="H6"/>
      <pageMargins left="0" right="0" top="0" bottom="0" header="0" footer="0"/>
      <pageSetup paperSize="9" scale="54" orientation="landscape" r:id="rId10"/>
      <headerFooter>
        <oddFooter>&amp;RLast update : &amp;D   &amp;T</oddFooter>
      </headerFooter>
    </customSheetView>
    <customSheetView guid="{A1DFBD3A-7D67-4D0B-A768-38A02D65809C}" scale="70" fitToPage="1">
      <pageMargins left="0" right="0" top="0" bottom="0" header="0" footer="0"/>
      <pageSetup paperSize="9" scale="54" orientation="landscape" r:id="rId11"/>
      <headerFooter>
        <oddFooter>&amp;RLast update : &amp;D   &amp;T</oddFooter>
      </headerFooter>
    </customSheetView>
    <customSheetView guid="{8F6257B3-44F8-495E-975F-715EC7CBE577}" scale="70" fitToPage="1">
      <selection activeCell="F12" sqref="F12"/>
      <pageMargins left="0" right="0" top="0" bottom="0" header="0" footer="0"/>
      <pageSetup paperSize="9" scale="54" orientation="landscape" r:id="rId12"/>
      <headerFooter>
        <oddFooter>&amp;RLast update : &amp;D   &amp;T</oddFooter>
      </headerFooter>
    </customSheetView>
    <customSheetView guid="{4E666960-F75E-4DEC-AA08-CB80C5246F2D}" scale="70" fitToPage="1">
      <selection activeCell="O17" sqref="O16:O17"/>
      <pageMargins left="0" right="0" top="0" bottom="0" header="0" footer="0"/>
      <pageSetup paperSize="9" scale="54" orientation="landscape" r:id="rId13"/>
      <headerFooter>
        <oddFooter>&amp;RLast update : &amp;D   &amp;T</oddFooter>
      </headerFooter>
    </customSheetView>
    <customSheetView guid="{DF664468-2591-4537-A401-E39E9401FA18}" scale="70" fitToPage="1">
      <selection activeCell="A8" sqref="A8:XFD8"/>
      <pageMargins left="0" right="0" top="0" bottom="0" header="0" footer="0"/>
      <pageSetup paperSize="9" scale="54" orientation="landscape" r:id="rId14"/>
      <headerFooter>
        <oddFooter>&amp;RLast update : &amp;D   &amp;T</oddFooter>
      </headerFooter>
    </customSheetView>
    <customSheetView guid="{16EA4947-C328-4911-A966-8572790A84A9}" fitToPage="1">
      <selection activeCell="B13" sqref="B13:E13"/>
      <pageMargins left="0" right="0" top="0" bottom="0" header="0" footer="0"/>
      <pageSetup paperSize="9" scale="76" orientation="landscape" r:id="rId15"/>
      <headerFooter>
        <oddFooter>&amp;RLast update : &amp;D   &amp;T&amp;L&amp;1#&amp;"Calibri"&amp;10 Sensitivity: Internal</oddFooter>
      </headerFooter>
    </customSheetView>
    <customSheetView guid="{5024D59A-F791-4B48-8A8A-90A9A8BA3CB8}" fitToPage="1" topLeftCell="A13">
      <selection activeCell="D28" sqref="D28"/>
      <pageMargins left="0" right="0" top="0" bottom="0" header="0" footer="0"/>
      <pageSetup paperSize="9" scale="76" orientation="landscape" r:id="rId16"/>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76" orientation="landscape" r:id="rId17"/>
      <headerFooter>
        <oddFooter>&amp;RLast update : &amp;D   &amp;T&amp;L&amp;1#&amp;"Calibri"&amp;10 Sensitivity: Internal</oddFooter>
      </headerFooter>
    </customSheetView>
    <customSheetView guid="{C9B667F6-80E0-402E-8E37-77C446D41929}" scale="90" fitToPage="1" hiddenRows="1">
      <selection activeCell="E22" sqref="E22"/>
      <pageMargins left="0" right="0" top="0" bottom="0" header="0" footer="0"/>
      <pageSetup paperSize="9" scale="70" orientation="landscape" r:id="rId18"/>
      <headerFooter>
        <oddFooter>&amp;RLast update : &amp;D   &amp;T&amp;L&amp;1#&amp;"Calibri"&amp;10&amp;K000000Sensitivity: Internal</oddFooter>
      </headerFooter>
    </customSheetView>
    <customSheetView guid="{F64DF93A-0CD5-4665-A448-613906F88C7C}" scale="90" fitToPage="1" hiddenRows="1">
      <pageMargins left="0" right="0" top="0" bottom="0" header="0" footer="0"/>
      <pageSetup paperSize="9" scale="70" orientation="landscape" r:id="rId19"/>
      <headerFooter>
        <oddFooter>&amp;RLast update : &amp;D   &amp;T&amp;L&amp;1#&amp;"Calibri"&amp;10&amp;K000000Sensitivity: Internal</oddFooter>
      </headerFooter>
    </customSheetView>
    <customSheetView guid="{D8AE3607-C68D-4DD7-8BE1-F63EA4A613B4}" scale="90" fitToPage="1" hiddenRows="1">
      <selection activeCell="K23" sqref="K23"/>
      <pageMargins left="0" right="0" top="0" bottom="0" header="0" footer="0"/>
      <pageSetup paperSize="9" scale="70" orientation="landscape" r:id="rId20"/>
      <headerFooter>
        <oddFooter>&amp;RLast update : &amp;D   &amp;T&amp;L&amp;1#&amp;"Calibri"&amp;10&amp;K000000Sensitivity: Internal</oddFooter>
      </headerFooter>
    </customSheetView>
  </customSheetViews>
  <mergeCells count="1">
    <mergeCell ref="C2:N2"/>
  </mergeCells>
  <phoneticPr fontId="32" type="noConversion"/>
  <pageMargins left="0.27559055118110237" right="0.19685039370078741" top="0.74803149606299213" bottom="0.74803149606299213" header="0.31496062992125984" footer="0.31496062992125984"/>
  <pageSetup paperSize="9" scale="59" orientation="landscape" r:id="rId21"/>
  <headerFooter>
    <oddFooter>&amp;L_x000D_&amp;1#&amp;"Calibri"&amp;10&amp;K000000 Sensitivity: Internal&amp;RLast update : &amp;D   &amp;T&amp;</oddFooter>
  </headerFooter>
  <drawing r:id="rId2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tabColor rgb="FFFFC000"/>
    <pageSetUpPr fitToPage="1"/>
  </sheetPr>
  <dimension ref="A1:O47"/>
  <sheetViews>
    <sheetView topLeftCell="A4" zoomScale="85" zoomScaleNormal="85" workbookViewId="0">
      <selection activeCell="O8" sqref="O8"/>
    </sheetView>
  </sheetViews>
  <sheetFormatPr defaultRowHeight="12.75"/>
  <cols>
    <col min="1" max="2" width="13" style="307" customWidth="1"/>
    <col min="3" max="3" width="33.140625" customWidth="1"/>
    <col min="4" max="4" width="13.42578125" customWidth="1"/>
    <col min="5" max="5" width="17.85546875" customWidth="1"/>
    <col min="6" max="12" width="15.5703125" customWidth="1"/>
    <col min="13" max="13" width="4.42578125" customWidth="1"/>
    <col min="14" max="14" width="13.5703125" customWidth="1"/>
    <col min="15" max="15" width="13.140625" customWidth="1"/>
  </cols>
  <sheetData>
    <row r="1" spans="1:15" ht="33">
      <c r="B1" s="527"/>
      <c r="C1" s="379" t="s">
        <v>1982</v>
      </c>
      <c r="D1" s="1001"/>
      <c r="E1" s="380"/>
      <c r="F1" s="1002"/>
      <c r="G1" s="1002"/>
      <c r="H1" s="1002"/>
      <c r="I1" s="1002"/>
      <c r="J1" s="40"/>
      <c r="K1" s="132"/>
      <c r="L1" s="132"/>
      <c r="M1" s="132"/>
      <c r="N1" s="132"/>
    </row>
    <row r="2" spans="1:15" ht="15.75">
      <c r="B2" s="528"/>
      <c r="C2" s="381"/>
      <c r="D2" s="1003"/>
      <c r="E2" s="381"/>
      <c r="F2" s="381"/>
      <c r="G2" s="381"/>
      <c r="H2" s="37"/>
      <c r="I2" s="62"/>
      <c r="J2" s="62"/>
      <c r="K2" s="132"/>
      <c r="M2" s="132"/>
      <c r="N2" s="132"/>
    </row>
    <row r="3" spans="1:15" ht="15.75">
      <c r="B3" s="529"/>
      <c r="C3" s="381"/>
      <c r="D3" s="1004"/>
      <c r="E3" s="382"/>
      <c r="F3" s="382"/>
      <c r="G3" s="382"/>
      <c r="H3" s="37"/>
      <c r="I3" s="62"/>
      <c r="J3" s="62"/>
      <c r="K3" s="132"/>
      <c r="L3" s="132"/>
      <c r="M3" s="132"/>
      <c r="N3" s="132"/>
    </row>
    <row r="4" spans="1:15" ht="18" customHeight="1">
      <c r="B4" s="530"/>
      <c r="C4" s="381"/>
      <c r="D4" s="961"/>
      <c r="E4" s="955"/>
      <c r="F4" s="955"/>
      <c r="G4" s="955"/>
      <c r="H4" s="955"/>
      <c r="I4" s="955"/>
      <c r="J4" s="955"/>
      <c r="K4" s="955"/>
      <c r="M4" s="132"/>
      <c r="N4" s="943"/>
    </row>
    <row r="5" spans="1:15" ht="15.75">
      <c r="B5" s="1029"/>
      <c r="C5" s="381"/>
      <c r="D5" s="1034"/>
      <c r="E5" s="1054" t="s">
        <v>7612</v>
      </c>
      <c r="F5" s="1034"/>
      <c r="G5" s="1034"/>
      <c r="H5" s="1034"/>
      <c r="I5" s="1034"/>
      <c r="J5" s="1034"/>
      <c r="K5" s="1034"/>
      <c r="L5" s="1034"/>
      <c r="M5" s="62"/>
      <c r="N5" s="62"/>
    </row>
    <row r="6" spans="1:15" ht="15.75">
      <c r="B6" s="1029"/>
      <c r="C6" s="381"/>
      <c r="D6" s="1034"/>
      <c r="E6" s="1034"/>
      <c r="F6" s="1034"/>
      <c r="G6" s="1034"/>
      <c r="H6" s="1034"/>
      <c r="I6" s="1034"/>
      <c r="J6" s="1034"/>
      <c r="K6" s="1034"/>
      <c r="L6" s="1034"/>
      <c r="M6" s="62"/>
      <c r="N6" s="62"/>
    </row>
    <row r="7" spans="1:15" s="1053" customFormat="1" ht="25.5" customHeight="1">
      <c r="B7" s="1707"/>
      <c r="C7" s="1147" t="s">
        <v>7613</v>
      </c>
      <c r="D7" s="1956"/>
      <c r="E7" s="3149" t="s">
        <v>1985</v>
      </c>
      <c r="F7" s="3688" t="s">
        <v>386</v>
      </c>
      <c r="G7" s="1151" t="s">
        <v>22</v>
      </c>
      <c r="H7" s="3682" t="s">
        <v>759</v>
      </c>
      <c r="I7" s="3682" t="s">
        <v>1207</v>
      </c>
      <c r="J7" s="3682" t="s">
        <v>204</v>
      </c>
      <c r="K7" s="1582"/>
      <c r="L7" s="2947"/>
      <c r="M7" s="2947"/>
    </row>
    <row r="8" spans="1:15" s="1053" customFormat="1" ht="18.75" customHeight="1" thickBot="1">
      <c r="B8" s="1707"/>
      <c r="C8" s="3686" t="s">
        <v>6718</v>
      </c>
      <c r="D8" s="3687" t="s">
        <v>2888</v>
      </c>
      <c r="E8" s="3689" t="s">
        <v>1649</v>
      </c>
      <c r="F8" s="3577" t="s">
        <v>6532</v>
      </c>
      <c r="G8" s="3685" t="s">
        <v>5397</v>
      </c>
      <c r="H8" s="3683" t="s">
        <v>7184</v>
      </c>
      <c r="I8" s="3683" t="s">
        <v>7567</v>
      </c>
      <c r="J8" s="3683" t="s">
        <v>7614</v>
      </c>
      <c r="K8" s="1582"/>
      <c r="L8" s="2947"/>
      <c r="M8" s="2947"/>
    </row>
    <row r="9" spans="1:15" s="1053" customFormat="1" ht="23.25" customHeight="1" thickTop="1">
      <c r="B9" s="1707" t="s">
        <v>4033</v>
      </c>
      <c r="C9" s="3679" t="s">
        <v>2338</v>
      </c>
      <c r="D9" s="3680" t="s">
        <v>7615</v>
      </c>
      <c r="E9" s="3702">
        <v>45463</v>
      </c>
      <c r="F9" s="3681">
        <f>E9+8</f>
        <v>45471</v>
      </c>
      <c r="G9" s="3681">
        <f>E9+14</f>
        <v>45477</v>
      </c>
      <c r="H9" s="3681">
        <f>E9+18</f>
        <v>45481</v>
      </c>
      <c r="I9" s="3681">
        <f>E9+21</f>
        <v>45484</v>
      </c>
      <c r="J9" s="3681">
        <f>E9+24</f>
        <v>45487</v>
      </c>
      <c r="K9" s="1416"/>
      <c r="L9" s="1416"/>
      <c r="M9" s="1582"/>
      <c r="N9" s="2947">
        <v>45458</v>
      </c>
      <c r="O9" s="2947">
        <f t="shared" ref="O9:O21" si="0">N9+2</f>
        <v>45460</v>
      </c>
    </row>
    <row r="10" spans="1:15" s="1053" customFormat="1" ht="18.75" customHeight="1">
      <c r="B10" s="1707"/>
      <c r="C10" s="1034"/>
      <c r="D10" s="3003"/>
      <c r="E10" s="1416"/>
      <c r="F10" s="1416"/>
      <c r="G10" s="1416"/>
      <c r="H10" s="1416"/>
      <c r="I10" s="1416"/>
      <c r="J10" s="1416"/>
      <c r="K10" s="1416"/>
      <c r="L10" s="1416"/>
      <c r="M10" s="1582"/>
      <c r="N10" s="2947"/>
      <c r="O10" s="2947"/>
    </row>
    <row r="11" spans="1:15" s="1053" customFormat="1" ht="18.75" customHeight="1">
      <c r="B11" s="1707"/>
      <c r="C11" s="1580" t="s">
        <v>3120</v>
      </c>
      <c r="D11" s="3003"/>
      <c r="E11" s="3678"/>
      <c r="F11" s="3678"/>
      <c r="G11" s="3678"/>
      <c r="H11" s="3678"/>
      <c r="I11" s="3678"/>
      <c r="J11" s="3678"/>
      <c r="K11" s="3678"/>
      <c r="L11" s="1416"/>
      <c r="M11" s="1582"/>
      <c r="N11" s="2947"/>
      <c r="O11" s="2947"/>
    </row>
    <row r="12" spans="1:15" s="1053" customFormat="1" ht="27.75" customHeight="1">
      <c r="B12" s="1707"/>
      <c r="C12" s="1147" t="s">
        <v>7613</v>
      </c>
      <c r="D12" s="1956"/>
      <c r="E12" s="1149" t="s">
        <v>1985</v>
      </c>
      <c r="F12" s="3282" t="s">
        <v>7616</v>
      </c>
      <c r="G12" s="1151" t="s">
        <v>1207</v>
      </c>
      <c r="H12" s="1151" t="s">
        <v>107</v>
      </c>
      <c r="I12" s="1151" t="s">
        <v>843</v>
      </c>
      <c r="J12" s="1151" t="s">
        <v>1337</v>
      </c>
      <c r="K12" s="1977" t="s">
        <v>701</v>
      </c>
      <c r="L12" s="1149" t="s">
        <v>977</v>
      </c>
      <c r="M12" s="1582"/>
      <c r="N12" s="2947"/>
      <c r="O12" s="2947"/>
    </row>
    <row r="13" spans="1:15" s="1053" customFormat="1" ht="18.75" customHeight="1" thickBot="1">
      <c r="B13" s="1707"/>
      <c r="C13" s="1148" t="s">
        <v>6718</v>
      </c>
      <c r="D13" s="1965" t="s">
        <v>2888</v>
      </c>
      <c r="E13" s="3265" t="s">
        <v>1649</v>
      </c>
      <c r="F13" s="3577" t="s">
        <v>3139</v>
      </c>
      <c r="G13" s="1152" t="s">
        <v>3125</v>
      </c>
      <c r="H13" s="1152" t="s">
        <v>3128</v>
      </c>
      <c r="I13" s="1152" t="s">
        <v>7617</v>
      </c>
      <c r="J13" s="1152" t="s">
        <v>7618</v>
      </c>
      <c r="K13" s="1763" t="s">
        <v>3668</v>
      </c>
      <c r="L13" s="1764" t="s">
        <v>3597</v>
      </c>
      <c r="M13" s="1582"/>
      <c r="N13" s="2947"/>
      <c r="O13" s="2947"/>
    </row>
    <row r="14" spans="1:15" s="1053" customFormat="1" ht="18.75" customHeight="1" thickTop="1">
      <c r="B14" s="1707" t="s">
        <v>4034</v>
      </c>
      <c r="C14" s="3585" t="s">
        <v>7576</v>
      </c>
      <c r="D14" s="3005" t="s">
        <v>7619</v>
      </c>
      <c r="E14" s="2184">
        <v>45465</v>
      </c>
      <c r="F14" s="3294">
        <f t="shared" ref="F14:F21" si="1">E14+16</f>
        <v>45481</v>
      </c>
      <c r="G14" s="3294">
        <f t="shared" ref="G14:G21" si="2">E14+19</f>
        <v>45484</v>
      </c>
      <c r="H14" s="3294">
        <f t="shared" ref="H14:H21" si="3">E14+25</f>
        <v>45490</v>
      </c>
      <c r="I14" s="3294">
        <f t="shared" ref="I14:I23" si="4">E14+29</f>
        <v>45494</v>
      </c>
      <c r="J14" s="3294">
        <f t="shared" ref="J14:J23" si="5">E14+30</f>
        <v>45495</v>
      </c>
      <c r="K14" s="3294">
        <f t="shared" ref="K14:K23" si="6">E14+32</f>
        <v>45497</v>
      </c>
      <c r="L14" s="3294">
        <f t="shared" ref="L14:L23" si="7">E14+34</f>
        <v>45499</v>
      </c>
      <c r="M14" s="1582"/>
      <c r="N14" s="2947">
        <v>45465</v>
      </c>
      <c r="O14" s="2947">
        <f t="shared" si="0"/>
        <v>45467</v>
      </c>
    </row>
    <row r="15" spans="1:15" s="1053" customFormat="1" ht="18.75" customHeight="1">
      <c r="B15" s="1707" t="s">
        <v>4035</v>
      </c>
      <c r="C15" s="3732" t="s">
        <v>2559</v>
      </c>
      <c r="D15" s="3005" t="s">
        <v>7620</v>
      </c>
      <c r="E15" s="3746">
        <v>45473</v>
      </c>
      <c r="F15" s="3294">
        <f t="shared" si="1"/>
        <v>45489</v>
      </c>
      <c r="G15" s="3294">
        <f t="shared" si="2"/>
        <v>45492</v>
      </c>
      <c r="H15" s="3294">
        <f t="shared" si="3"/>
        <v>45498</v>
      </c>
      <c r="I15" s="3294">
        <f t="shared" si="4"/>
        <v>45502</v>
      </c>
      <c r="J15" s="3294">
        <f t="shared" si="5"/>
        <v>45503</v>
      </c>
      <c r="K15" s="3294">
        <f t="shared" si="6"/>
        <v>45505</v>
      </c>
      <c r="L15" s="3294">
        <f t="shared" si="7"/>
        <v>45507</v>
      </c>
      <c r="M15" s="1582"/>
      <c r="N15" s="2947">
        <v>45472</v>
      </c>
      <c r="O15" s="2947">
        <f t="shared" si="0"/>
        <v>45474</v>
      </c>
    </row>
    <row r="16" spans="1:15" s="1053" customFormat="1" ht="18.75" customHeight="1">
      <c r="A16" s="1053" t="s">
        <v>7621</v>
      </c>
      <c r="B16" s="1707" t="s">
        <v>4036</v>
      </c>
      <c r="C16" s="3664" t="s">
        <v>2151</v>
      </c>
      <c r="D16" s="3004" t="s">
        <v>7622</v>
      </c>
      <c r="E16" s="3818">
        <v>45479</v>
      </c>
      <c r="F16" s="3817">
        <f t="shared" si="1"/>
        <v>45495</v>
      </c>
      <c r="G16" s="3817">
        <f t="shared" si="2"/>
        <v>45498</v>
      </c>
      <c r="H16" s="3817">
        <f t="shared" si="3"/>
        <v>45504</v>
      </c>
      <c r="I16" s="3817">
        <f t="shared" si="4"/>
        <v>45508</v>
      </c>
      <c r="J16" s="3817">
        <f t="shared" si="5"/>
        <v>45509</v>
      </c>
      <c r="K16" s="3817">
        <f t="shared" si="6"/>
        <v>45511</v>
      </c>
      <c r="L16" s="3817">
        <f t="shared" si="7"/>
        <v>45513</v>
      </c>
      <c r="M16" s="1582"/>
      <c r="N16" s="2947">
        <v>45479</v>
      </c>
      <c r="O16" s="2947">
        <f t="shared" si="0"/>
        <v>45481</v>
      </c>
    </row>
    <row r="17" spans="2:15" s="1053" customFormat="1" ht="18.75" customHeight="1">
      <c r="B17" s="1707" t="s">
        <v>4037</v>
      </c>
      <c r="C17" s="3733" t="s">
        <v>7623</v>
      </c>
      <c r="D17" s="3574" t="s">
        <v>7624</v>
      </c>
      <c r="E17" s="3575">
        <v>45486</v>
      </c>
      <c r="F17" s="1995">
        <f t="shared" si="1"/>
        <v>45502</v>
      </c>
      <c r="G17" s="1995">
        <f t="shared" si="2"/>
        <v>45505</v>
      </c>
      <c r="H17" s="1995">
        <f t="shared" si="3"/>
        <v>45511</v>
      </c>
      <c r="I17" s="3028">
        <f t="shared" si="4"/>
        <v>45515</v>
      </c>
      <c r="J17" s="3028">
        <f t="shared" si="5"/>
        <v>45516</v>
      </c>
      <c r="K17" s="3028">
        <f t="shared" si="6"/>
        <v>45518</v>
      </c>
      <c r="L17" s="3028">
        <f t="shared" si="7"/>
        <v>45520</v>
      </c>
      <c r="M17" s="1582"/>
      <c r="N17" s="2947">
        <v>45486</v>
      </c>
      <c r="O17" s="2947">
        <f t="shared" si="0"/>
        <v>45488</v>
      </c>
    </row>
    <row r="18" spans="2:15" s="1053" customFormat="1" ht="18.75" customHeight="1">
      <c r="B18" s="1707" t="s">
        <v>4040</v>
      </c>
      <c r="C18" s="3549" t="s">
        <v>7625</v>
      </c>
      <c r="D18" s="3004" t="s">
        <v>7626</v>
      </c>
      <c r="E18" s="1995">
        <v>45493</v>
      </c>
      <c r="F18" s="3573">
        <f t="shared" si="1"/>
        <v>45509</v>
      </c>
      <c r="G18" s="1995">
        <f t="shared" si="2"/>
        <v>45512</v>
      </c>
      <c r="H18" s="1995">
        <f t="shared" si="3"/>
        <v>45518</v>
      </c>
      <c r="I18" s="3028">
        <f t="shared" si="4"/>
        <v>45522</v>
      </c>
      <c r="J18" s="3028">
        <f t="shared" si="5"/>
        <v>45523</v>
      </c>
      <c r="K18" s="3028">
        <f t="shared" si="6"/>
        <v>45525</v>
      </c>
      <c r="L18" s="3028">
        <f t="shared" si="7"/>
        <v>45527</v>
      </c>
      <c r="M18" s="1582"/>
      <c r="N18" s="2947">
        <v>45493</v>
      </c>
      <c r="O18" s="2947">
        <f t="shared" si="0"/>
        <v>45495</v>
      </c>
    </row>
    <row r="19" spans="2:15" s="1053" customFormat="1" ht="18.75" customHeight="1">
      <c r="B19" s="1707" t="s">
        <v>4041</v>
      </c>
      <c r="C19" s="3850" t="s">
        <v>7627</v>
      </c>
      <c r="D19" s="3004" t="s">
        <v>7628</v>
      </c>
      <c r="E19" s="1995">
        <v>45500</v>
      </c>
      <c r="F19" s="3573">
        <f t="shared" si="1"/>
        <v>45516</v>
      </c>
      <c r="G19" s="1995">
        <f t="shared" si="2"/>
        <v>45519</v>
      </c>
      <c r="H19" s="1995">
        <f t="shared" si="3"/>
        <v>45525</v>
      </c>
      <c r="I19" s="3028">
        <f t="shared" si="4"/>
        <v>45529</v>
      </c>
      <c r="J19" s="3028">
        <f t="shared" si="5"/>
        <v>45530</v>
      </c>
      <c r="K19" s="3028">
        <f t="shared" si="6"/>
        <v>45532</v>
      </c>
      <c r="L19" s="3028">
        <f t="shared" si="7"/>
        <v>45534</v>
      </c>
      <c r="M19" s="1582"/>
      <c r="N19" s="2947">
        <v>45500</v>
      </c>
      <c r="O19" s="2947">
        <f t="shared" si="0"/>
        <v>45502</v>
      </c>
    </row>
    <row r="20" spans="2:15" s="1053" customFormat="1" ht="18.75" customHeight="1">
      <c r="B20" s="1707" t="s">
        <v>4042</v>
      </c>
      <c r="C20" s="3744" t="s">
        <v>7629</v>
      </c>
      <c r="D20" s="3005" t="s">
        <v>7630</v>
      </c>
      <c r="E20" s="2184">
        <v>45507</v>
      </c>
      <c r="F20" s="3576">
        <f t="shared" si="1"/>
        <v>45523</v>
      </c>
      <c r="G20" s="2184">
        <f t="shared" si="2"/>
        <v>45526</v>
      </c>
      <c r="H20" s="2184">
        <f t="shared" si="3"/>
        <v>45532</v>
      </c>
      <c r="I20" s="3294">
        <f t="shared" si="4"/>
        <v>45536</v>
      </c>
      <c r="J20" s="3294">
        <f t="shared" si="5"/>
        <v>45537</v>
      </c>
      <c r="K20" s="3294">
        <f t="shared" si="6"/>
        <v>45539</v>
      </c>
      <c r="L20" s="3294">
        <f t="shared" si="7"/>
        <v>45541</v>
      </c>
      <c r="M20" s="1582"/>
      <c r="N20" s="2947">
        <v>45507</v>
      </c>
      <c r="O20" s="2947">
        <f t="shared" si="0"/>
        <v>45509</v>
      </c>
    </row>
    <row r="21" spans="2:15" s="1053" customFormat="1" ht="18.75" customHeight="1">
      <c r="B21" s="1707" t="s">
        <v>4043</v>
      </c>
      <c r="C21" s="3654" t="s">
        <v>7631</v>
      </c>
      <c r="D21" s="3655" t="s">
        <v>7632</v>
      </c>
      <c r="E21" s="3294">
        <v>45514</v>
      </c>
      <c r="F21" s="3576">
        <f t="shared" si="1"/>
        <v>45530</v>
      </c>
      <c r="G21" s="2184">
        <f t="shared" si="2"/>
        <v>45533</v>
      </c>
      <c r="H21" s="2184">
        <f t="shared" si="3"/>
        <v>45539</v>
      </c>
      <c r="I21" s="2184">
        <f t="shared" si="4"/>
        <v>45543</v>
      </c>
      <c r="J21" s="2184">
        <f t="shared" si="5"/>
        <v>45544</v>
      </c>
      <c r="K21" s="2184">
        <f t="shared" si="6"/>
        <v>45546</v>
      </c>
      <c r="L21" s="2184">
        <f t="shared" si="7"/>
        <v>45548</v>
      </c>
      <c r="M21" s="1582"/>
      <c r="N21" s="2947">
        <v>45514</v>
      </c>
      <c r="O21" s="2947">
        <f t="shared" si="0"/>
        <v>45516</v>
      </c>
    </row>
    <row r="22" spans="2:15" s="1053" customFormat="1" ht="18.75" customHeight="1">
      <c r="B22" s="1707" t="s">
        <v>4045</v>
      </c>
      <c r="C22" s="3006" t="s">
        <v>7633</v>
      </c>
      <c r="D22" s="3005" t="s">
        <v>7634</v>
      </c>
      <c r="E22" s="2184">
        <v>45521</v>
      </c>
      <c r="F22" s="3576">
        <f>E22+16</f>
        <v>45537</v>
      </c>
      <c r="G22" s="2184">
        <f>E22+19</f>
        <v>45540</v>
      </c>
      <c r="H22" s="2184">
        <f>E22+25</f>
        <v>45546</v>
      </c>
      <c r="I22" s="2184">
        <f t="shared" si="4"/>
        <v>45550</v>
      </c>
      <c r="J22" s="2184">
        <f t="shared" si="5"/>
        <v>45551</v>
      </c>
      <c r="K22" s="2184">
        <f t="shared" si="6"/>
        <v>45553</v>
      </c>
      <c r="L22" s="2184">
        <f t="shared" si="7"/>
        <v>45555</v>
      </c>
      <c r="M22" s="1582"/>
      <c r="N22" s="2947">
        <v>45521</v>
      </c>
      <c r="O22" s="2947">
        <f>N22+2</f>
        <v>45523</v>
      </c>
    </row>
    <row r="23" spans="2:15" s="1053" customFormat="1" ht="18.75" customHeight="1">
      <c r="B23" s="1707" t="s">
        <v>4047</v>
      </c>
      <c r="C23" s="3745" t="s">
        <v>7635</v>
      </c>
      <c r="D23" s="3655" t="s">
        <v>7636</v>
      </c>
      <c r="E23" s="3294">
        <v>45528</v>
      </c>
      <c r="F23" s="3738">
        <f>E23+16</f>
        <v>45544</v>
      </c>
      <c r="G23" s="2184">
        <f>E23+19</f>
        <v>45547</v>
      </c>
      <c r="H23" s="2184">
        <f>E23+25</f>
        <v>45553</v>
      </c>
      <c r="I23" s="2184">
        <f t="shared" si="4"/>
        <v>45557</v>
      </c>
      <c r="J23" s="2184">
        <f t="shared" si="5"/>
        <v>45558</v>
      </c>
      <c r="K23" s="2184">
        <f t="shared" si="6"/>
        <v>45560</v>
      </c>
      <c r="L23" s="2184">
        <f t="shared" si="7"/>
        <v>45562</v>
      </c>
      <c r="M23" s="1582"/>
      <c r="N23" s="2947">
        <v>45528</v>
      </c>
      <c r="O23" s="2947">
        <f>N23+2</f>
        <v>45530</v>
      </c>
    </row>
    <row r="24" spans="2:15" s="1053" customFormat="1" ht="18.75" customHeight="1">
      <c r="B24" s="1707" t="s">
        <v>4048</v>
      </c>
      <c r="C24" s="3006" t="s">
        <v>7576</v>
      </c>
      <c r="D24" s="3005" t="s">
        <v>7637</v>
      </c>
      <c r="E24" s="2184">
        <v>45535</v>
      </c>
      <c r="F24" s="2184">
        <f>E24+16</f>
        <v>45551</v>
      </c>
      <c r="G24" s="3576">
        <f>E24+19</f>
        <v>45554</v>
      </c>
      <c r="H24" s="2184">
        <f>E24+25</f>
        <v>45560</v>
      </c>
      <c r="I24" s="2184">
        <f>E24+29</f>
        <v>45564</v>
      </c>
      <c r="J24" s="2184">
        <f>E24+30</f>
        <v>45565</v>
      </c>
      <c r="K24" s="2184">
        <f>E24+32</f>
        <v>45567</v>
      </c>
      <c r="L24" s="2184">
        <f>E24+34</f>
        <v>45569</v>
      </c>
      <c r="M24" s="1582"/>
      <c r="N24" s="2947">
        <v>45535</v>
      </c>
      <c r="O24" s="2947">
        <f>N24+2</f>
        <v>45537</v>
      </c>
    </row>
    <row r="25" spans="2:15" s="1053" customFormat="1" ht="18.75" customHeight="1">
      <c r="B25" s="1707" t="s">
        <v>3988</v>
      </c>
      <c r="C25" s="2976" t="s">
        <v>3233</v>
      </c>
      <c r="D25" s="3004" t="s">
        <v>7638</v>
      </c>
      <c r="E25" s="1995">
        <v>45542</v>
      </c>
      <c r="F25" s="1995">
        <f>E25+16</f>
        <v>45558</v>
      </c>
      <c r="G25" s="3573">
        <f>E25+19</f>
        <v>45561</v>
      </c>
      <c r="H25" s="1995">
        <f>E25+25</f>
        <v>45567</v>
      </c>
      <c r="I25" s="1995">
        <f>E25+29</f>
        <v>45571</v>
      </c>
      <c r="J25" s="1995">
        <f>E25+30</f>
        <v>45572</v>
      </c>
      <c r="K25" s="1995">
        <f>E25+32</f>
        <v>45574</v>
      </c>
      <c r="L25" s="1995">
        <f>E25+34</f>
        <v>45576</v>
      </c>
      <c r="M25" s="1582"/>
      <c r="N25" s="2947">
        <v>45542</v>
      </c>
      <c r="O25" s="2947">
        <f>N25+2</f>
        <v>45544</v>
      </c>
    </row>
    <row r="26" spans="2:15" s="1053" customFormat="1" ht="18.75" customHeight="1">
      <c r="B26" s="1707"/>
      <c r="C26" s="1500"/>
      <c r="D26" s="3003"/>
      <c r="E26" s="1416"/>
      <c r="F26" s="1416"/>
      <c r="G26" s="1416"/>
      <c r="H26" s="1416"/>
      <c r="I26" s="1416"/>
      <c r="J26" s="1416"/>
      <c r="K26" s="1416"/>
      <c r="L26" s="1416"/>
      <c r="M26" s="1582"/>
      <c r="N26" s="2947"/>
      <c r="O26" s="2947"/>
    </row>
    <row r="27" spans="2:15" s="1053" customFormat="1" ht="18.75" customHeight="1">
      <c r="B27" s="1707"/>
      <c r="C27" s="1500"/>
      <c r="D27" s="3003"/>
      <c r="E27" s="1416"/>
      <c r="F27" s="1416"/>
      <c r="G27" s="1416"/>
      <c r="H27" s="1416"/>
      <c r="I27" s="1416"/>
      <c r="J27" s="1416"/>
      <c r="K27" s="1416"/>
      <c r="L27" s="1416"/>
      <c r="M27" s="1582"/>
      <c r="N27" s="2947"/>
      <c r="O27" s="2947"/>
    </row>
    <row r="28" spans="2:15" s="1053" customFormat="1" ht="18.75" customHeight="1">
      <c r="B28" s="1707"/>
      <c r="C28" s="2045" t="s">
        <v>2215</v>
      </c>
      <c r="D28" s="3003"/>
      <c r="E28" s="1416"/>
      <c r="F28" s="1416"/>
      <c r="G28" s="1416"/>
      <c r="H28" s="1416"/>
      <c r="I28" s="1416"/>
      <c r="J28" s="1416"/>
      <c r="K28" s="1416"/>
      <c r="L28" s="1416"/>
      <c r="M28" s="1582"/>
      <c r="N28" s="2947"/>
      <c r="O28" s="2947"/>
    </row>
    <row r="29" spans="2:15" s="1053" customFormat="1" ht="18.75" customHeight="1">
      <c r="B29" s="1707"/>
      <c r="C29" s="1500"/>
      <c r="D29" s="3003"/>
      <c r="E29" s="1416"/>
      <c r="F29" s="1416"/>
      <c r="G29" s="1416"/>
      <c r="H29" s="1416"/>
      <c r="I29" s="1416"/>
      <c r="J29" s="1416"/>
      <c r="K29" s="1416"/>
      <c r="L29" s="1416"/>
      <c r="M29" s="1582"/>
      <c r="N29" s="2947"/>
      <c r="O29" s="2947"/>
    </row>
    <row r="30" spans="2:15" ht="15">
      <c r="B30" s="1342"/>
      <c r="C30" s="879"/>
      <c r="D30" s="29"/>
      <c r="E30" s="29"/>
      <c r="F30" s="1047"/>
      <c r="G30" s="879"/>
      <c r="H30" s="879"/>
      <c r="I30" s="1455"/>
      <c r="J30" s="29"/>
      <c r="K30" s="879"/>
      <c r="L30" s="879"/>
      <c r="M30" s="879"/>
      <c r="N30" s="29"/>
    </row>
    <row r="31" spans="2:15" s="29" customFormat="1" ht="17.25" customHeight="1">
      <c r="B31" s="292"/>
      <c r="C31" s="53" t="s">
        <v>1890</v>
      </c>
      <c r="D31" s="30"/>
      <c r="E31" s="30"/>
      <c r="F31" s="54"/>
      <c r="G31" s="55" t="s">
        <v>1928</v>
      </c>
      <c r="H31" s="55"/>
      <c r="I31" s="30"/>
      <c r="J31" s="30"/>
      <c r="K31" s="55" t="s">
        <v>1952</v>
      </c>
      <c r="L31" s="55"/>
      <c r="M31" s="55"/>
      <c r="N31" s="5"/>
    </row>
    <row r="32" spans="2:15" s="29" customFormat="1" ht="17.25" customHeight="1">
      <c r="B32" s="292"/>
      <c r="C32" s="31" t="s">
        <v>1891</v>
      </c>
      <c r="D32" s="27"/>
      <c r="E32" s="32" t="s">
        <v>2217</v>
      </c>
      <c r="F32" s="23"/>
      <c r="G32" s="27" t="s">
        <v>1929</v>
      </c>
      <c r="H32" s="27"/>
      <c r="I32" s="32" t="s">
        <v>1930</v>
      </c>
      <c r="J32" s="27"/>
      <c r="K32" s="27" t="s">
        <v>1954</v>
      </c>
      <c r="L32" s="27"/>
      <c r="M32" s="33" t="s">
        <v>1955</v>
      </c>
      <c r="N32" s="5"/>
    </row>
    <row r="33" spans="2:14" s="29" customFormat="1" ht="16.899999999999999" customHeight="1">
      <c r="B33" s="292"/>
      <c r="C33" s="31"/>
      <c r="D33" s="27"/>
      <c r="E33" s="32"/>
      <c r="F33" s="23"/>
      <c r="G33" s="27"/>
      <c r="H33" s="27"/>
      <c r="I33" s="32"/>
      <c r="J33" s="27"/>
      <c r="K33" s="27"/>
      <c r="L33" s="27"/>
      <c r="M33" s="33"/>
      <c r="N33" s="5"/>
    </row>
    <row r="34" spans="2:14" s="29" customFormat="1" ht="16.899999999999999" customHeight="1">
      <c r="B34" s="292"/>
      <c r="C34" s="81" t="str">
        <f>HOME!A$566</f>
        <v>ZANT CHONG</v>
      </c>
      <c r="D34" s="81" t="str">
        <f>HOME!B$566</f>
        <v>6011 2429</v>
      </c>
      <c r="E34" s="66" t="str">
        <f>HOME!C$566</f>
        <v>zant.chong@msc.com</v>
      </c>
      <c r="F34" s="62"/>
      <c r="G34" s="81" t="str">
        <f>HOME!A$583</f>
        <v>ROBERT CHIA</v>
      </c>
      <c r="H34" s="81" t="str">
        <f>HOME!B$583</f>
        <v>6011 0564</v>
      </c>
      <c r="I34" s="66" t="str">
        <f>HOME!C$583</f>
        <v>robert.chia@msc.com</v>
      </c>
      <c r="J34" s="62"/>
      <c r="K34" s="81" t="str">
        <f>HOME!A$598</f>
        <v>RAYNAR ANG</v>
      </c>
      <c r="L34" s="81" t="str">
        <f>HOME!B$598</f>
        <v>6011 2358</v>
      </c>
      <c r="M34" s="66" t="str">
        <f>HOME!C$598</f>
        <v>raynar.ang@msc.com</v>
      </c>
      <c r="N34" s="5"/>
    </row>
    <row r="35" spans="2:14" s="122" customFormat="1" ht="16.899999999999999" customHeight="1">
      <c r="C35" s="81" t="str">
        <f>HOME!A$567</f>
        <v>PHOEBE HUANG</v>
      </c>
      <c r="D35" s="81" t="str">
        <f>HOME!B$567</f>
        <v>6011 0562</v>
      </c>
      <c r="E35" s="66" t="str">
        <f>HOME!C$567</f>
        <v>phoebe.huang@msc.com</v>
      </c>
      <c r="F35" s="62"/>
      <c r="G35" s="81" t="str">
        <f>HOME!A$584</f>
        <v>S. Y. LIEW</v>
      </c>
      <c r="H35" s="81" t="str">
        <f>HOME!B$584</f>
        <v>6011 2348</v>
      </c>
      <c r="I35" s="66" t="str">
        <f>HOME!C$584</f>
        <v>seoyi.liew@msc.com</v>
      </c>
      <c r="J35" s="62"/>
      <c r="K35" s="81" t="str">
        <f>HOME!A$599</f>
        <v>KAI SIANG</v>
      </c>
      <c r="L35" s="81" t="str">
        <f>HOME!B$599</f>
        <v>6011 2356</v>
      </c>
      <c r="M35" s="66" t="str">
        <f>HOME!C$599</f>
        <v>kaisiang.lim@msc.com</v>
      </c>
    </row>
    <row r="36" spans="2:14" s="122" customFormat="1" ht="16.899999999999999" customHeight="1">
      <c r="C36" s="81" t="str">
        <f>HOME!A$568</f>
        <v>SHERWIN LIM</v>
      </c>
      <c r="D36" s="81" t="str">
        <f>HOME!B$568</f>
        <v>6011 2395</v>
      </c>
      <c r="E36" s="66" t="str">
        <f>HOME!C$568</f>
        <v>sherwin.lim@msc.com</v>
      </c>
      <c r="F36" s="62"/>
      <c r="G36" s="81" t="str">
        <f>HOME!A$585</f>
        <v>SHARON KOH</v>
      </c>
      <c r="H36" s="81" t="str">
        <f>HOME!B$585</f>
        <v>6011 2349</v>
      </c>
      <c r="I36" s="66" t="str">
        <f>HOME!C$585</f>
        <v>sharon.koh@msc.com</v>
      </c>
      <c r="J36" s="62"/>
      <c r="K36" s="81" t="str">
        <f>HOME!A$600</f>
        <v>DEWI</v>
      </c>
      <c r="L36" s="81" t="str">
        <f>HOME!B$600</f>
        <v>6011 2354</v>
      </c>
      <c r="M36" s="66" t="str">
        <f>HOME!C$600</f>
        <v>dewi.ratnah@msc.com</v>
      </c>
    </row>
    <row r="37" spans="2:14" s="122" customFormat="1" ht="16.899999999999999" customHeight="1">
      <c r="C37" s="81" t="str">
        <f>HOME!A$569</f>
        <v>NATALIE LEW</v>
      </c>
      <c r="D37" s="81" t="str">
        <f>HOME!B$569</f>
        <v>6011 2399</v>
      </c>
      <c r="E37" s="66" t="str">
        <f>HOME!C$569</f>
        <v>natalie.lew@msc.com</v>
      </c>
      <c r="F37" s="62"/>
      <c r="G37" s="81" t="str">
        <f>HOME!A$586</f>
        <v>ANGELIA LAU</v>
      </c>
      <c r="H37" s="81" t="str">
        <f>HOME!B$586</f>
        <v>6011 2346</v>
      </c>
      <c r="I37" s="66" t="str">
        <f>HOME!C$586</f>
        <v>angelia.lau@msc.com</v>
      </c>
      <c r="J37" s="62"/>
      <c r="K37" s="81" t="str">
        <f>HOME!A$601</f>
        <v>YU TING</v>
      </c>
      <c r="L37" s="81" t="str">
        <f>HOME!B$601</f>
        <v>6011 2359</v>
      </c>
      <c r="M37" s="66" t="str">
        <f>HOME!C$601</f>
        <v>yuting.luo@msc.com</v>
      </c>
    </row>
    <row r="38" spans="2:14" s="122" customFormat="1" ht="16.899999999999999" customHeight="1">
      <c r="C38" s="81" t="str">
        <f>HOME!A$570</f>
        <v xml:space="preserve">LIM LEE HLI </v>
      </c>
      <c r="D38" s="81" t="str">
        <f>HOME!B$570</f>
        <v>6011 2352</v>
      </c>
      <c r="E38" s="66" t="str">
        <f>HOME!C$570</f>
        <v>leehli.lim@msc.com</v>
      </c>
      <c r="F38" s="62"/>
      <c r="G38" s="81" t="str">
        <f>HOME!A$587</f>
        <v>NOOR AFNINDAH</v>
      </c>
      <c r="H38" s="81" t="str">
        <f>HOME!B$587</f>
        <v>6011 2347</v>
      </c>
      <c r="I38" s="66" t="str">
        <f>HOME!C$587</f>
        <v>noor.afnindah@msc.com</v>
      </c>
      <c r="J38" s="62"/>
      <c r="K38" s="81" t="str">
        <f>HOME!A$602</f>
        <v>-</v>
      </c>
      <c r="L38" s="81" t="str">
        <f>HOME!B$602</f>
        <v>6011 0567</v>
      </c>
      <c r="M38" s="66" t="str">
        <f>HOME!C$602</f>
        <v>-</v>
      </c>
    </row>
    <row r="39" spans="2:14" s="122" customFormat="1" ht="16.899999999999999" customHeight="1">
      <c r="C39" s="81" t="str">
        <f>HOME!A$571</f>
        <v>LIM AI PHEN</v>
      </c>
      <c r="D39" s="81" t="str">
        <f>HOME!B$571</f>
        <v>6011 9646</v>
      </c>
      <c r="E39" s="66" t="str">
        <f>HOME!C$571</f>
        <v>aiphen.lim@msc.com</v>
      </c>
      <c r="F39" s="62"/>
      <c r="G39" s="81" t="str">
        <f>HOME!A$588</f>
        <v>NG CHING WEI</v>
      </c>
      <c r="H39" s="81" t="str">
        <f>HOME!B$588</f>
        <v>6011 2404</v>
      </c>
      <c r="I39" s="66" t="str">
        <f>HOME!C$588</f>
        <v>chingwei.ng@msc.com</v>
      </c>
      <c r="J39" s="62"/>
      <c r="K39" s="81" t="str">
        <f>HOME!A$603</f>
        <v>SHAN SHAN</v>
      </c>
      <c r="L39" s="81" t="str">
        <f>HOME!B$603</f>
        <v>6011 2353</v>
      </c>
      <c r="M39" s="66" t="str">
        <f>HOME!C$603</f>
        <v>shanshan.chin@msc.com</v>
      </c>
    </row>
    <row r="40" spans="2:14" s="122" customFormat="1" ht="16.899999999999999" customHeight="1">
      <c r="C40" s="81" t="str">
        <f>HOME!A$572</f>
        <v>DARIUS ONG</v>
      </c>
      <c r="D40" s="81" t="str">
        <f>HOME!B$572</f>
        <v>6011 2396</v>
      </c>
      <c r="E40" s="66" t="str">
        <f>HOME!C$572</f>
        <v>darius.ong@msc.com</v>
      </c>
      <c r="F40" s="62"/>
      <c r="G40" s="81"/>
      <c r="H40" s="81"/>
      <c r="I40" s="66"/>
      <c r="J40" s="62"/>
      <c r="K40" s="81" t="str">
        <f>HOME!A$604</f>
        <v>EUNICE</v>
      </c>
      <c r="L40" s="81" t="str">
        <f>HOME!B$604</f>
        <v>6011 2355</v>
      </c>
      <c r="M40" s="66" t="str">
        <f>HOME!C$604</f>
        <v>eunice.chan@msc.com</v>
      </c>
    </row>
    <row r="41" spans="2:14" s="122" customFormat="1" ht="16.899999999999999" customHeight="1">
      <c r="C41" s="81" t="str">
        <f>HOME!A$573</f>
        <v>LAWRENCE ANG (CROSS-TRADE)</v>
      </c>
      <c r="D41" s="81" t="str">
        <f>HOME!B$573</f>
        <v>6011 2400</v>
      </c>
      <c r="E41" s="66" t="str">
        <f>HOME!C$573</f>
        <v>lawrence.ang@msc.com</v>
      </c>
      <c r="F41" s="62"/>
      <c r="G41" s="81"/>
      <c r="H41" s="81"/>
      <c r="I41" s="66"/>
      <c r="J41" s="62"/>
      <c r="K41" s="81" t="str">
        <f>HOME!A$605</f>
        <v>HAZEL</v>
      </c>
      <c r="L41" s="81" t="str">
        <f>HOME!B$605</f>
        <v>6011 2435</v>
      </c>
      <c r="M41" s="66" t="str">
        <f>HOME!C$605</f>
        <v>hazel.toh@msc.com</v>
      </c>
    </row>
    <row r="42" spans="2:14" s="122" customFormat="1" ht="16.899999999999999" customHeight="1">
      <c r="C42" s="81" t="str">
        <f>HOME!A574</f>
        <v>ASHTON YAN</v>
      </c>
      <c r="D42" s="81" t="str">
        <f>HOME!B574</f>
        <v>6011 2398</v>
      </c>
      <c r="E42" s="66" t="str">
        <f>HOME!C574</f>
        <v>ashton.yan@msc.com</v>
      </c>
      <c r="F42" s="29"/>
      <c r="G42" s="29"/>
      <c r="H42" s="60"/>
      <c r="I42" s="58"/>
      <c r="J42" s="29"/>
      <c r="K42" s="59"/>
      <c r="L42" s="29"/>
      <c r="M42" s="29"/>
    </row>
    <row r="43" spans="2:14" s="122" customFormat="1" ht="14.25">
      <c r="C43" s="81" t="str">
        <f>HOME!A575</f>
        <v>JUN YUAN (IMP)</v>
      </c>
      <c r="D43" s="81" t="str">
        <f>HOME!B575</f>
        <v>6011 2402</v>
      </c>
      <c r="E43" s="66" t="str">
        <f>HOME!C575</f>
        <v>junyuan.kwa@msc.com</v>
      </c>
      <c r="F43" s="29"/>
      <c r="G43" s="29"/>
      <c r="H43" s="60"/>
      <c r="I43" s="58"/>
      <c r="J43" s="29"/>
      <c r="K43" s="29"/>
      <c r="L43" s="29"/>
      <c r="M43" s="29"/>
    </row>
    <row r="44" spans="2:14" s="122" customFormat="1" ht="14.25">
      <c r="C44" s="81" t="str">
        <f>HOME!A576</f>
        <v>KARTHI</v>
      </c>
      <c r="D44" s="81" t="str">
        <f>HOME!B576</f>
        <v>6011 2397</v>
      </c>
      <c r="E44" s="66" t="str">
        <f>HOME!C576</f>
        <v>karthigayan.velu@msc.com</v>
      </c>
      <c r="F44" s="29"/>
      <c r="G44" s="29"/>
      <c r="H44" s="60"/>
      <c r="I44" s="60"/>
      <c r="J44" s="58"/>
      <c r="K44" s="29"/>
      <c r="L44" s="29"/>
      <c r="M44" s="29"/>
    </row>
    <row r="45" spans="2:14" ht="14.25">
      <c r="C45" s="81">
        <f>HOME!A577</f>
        <v>0</v>
      </c>
      <c r="D45" s="81">
        <f>HOME!B577</f>
        <v>0</v>
      </c>
      <c r="E45" s="66">
        <f>HOME!C577</f>
        <v>0</v>
      </c>
      <c r="F45" s="1048"/>
      <c r="G45" s="1048"/>
      <c r="H45" s="1048"/>
      <c r="I45" s="1048"/>
      <c r="J45" s="1048"/>
      <c r="K45" s="1048"/>
      <c r="L45" s="1048"/>
      <c r="M45" s="1048"/>
    </row>
    <row r="46" spans="2:14">
      <c r="C46" s="81" t="str">
        <f>HOME!A578</f>
        <v xml:space="preserve">MAIN LINE  </v>
      </c>
      <c r="D46" s="81" t="str">
        <f>HOME!B578</f>
        <v>6011 2424</v>
      </c>
      <c r="E46" s="66">
        <f>HOME!C578</f>
        <v>0</v>
      </c>
    </row>
    <row r="47" spans="2:14">
      <c r="C47" s="81">
        <f>HOME!A579</f>
        <v>0</v>
      </c>
      <c r="D47" s="81">
        <f>HOME!B579</f>
        <v>0</v>
      </c>
      <c r="E47" s="66">
        <f>HOME!C579</f>
        <v>0</v>
      </c>
    </row>
  </sheetData>
  <customSheetViews>
    <customSheetView guid="{25211047-2AA7-431D-8637-AA6183637E8E}" scale="80" fitToPage="1" hiddenRows="1">
      <selection activeCell="B4" sqref="B4:E27"/>
      <pageMargins left="0" right="0" top="0" bottom="0" header="0" footer="0"/>
      <pageSetup paperSize="9" scale="76" orientation="landscape" r:id="rId1"/>
      <headerFooter>
        <oddFooter>&amp;L&amp;1#&amp;"Calibri"&amp;10&amp;K000000Sensitivity: Internal</oddFooter>
      </headerFooter>
    </customSheetView>
    <customSheetView guid="{B0B43395-6E32-4DB3-A2D8-DD2362C77F4F}" scale="80" fitToPage="1" hiddenRows="1">
      <selection activeCell="B4" sqref="B4:E27"/>
      <pageMargins left="0" right="0" top="0" bottom="0" header="0" footer="0"/>
      <pageSetup paperSize="9" scale="76" orientation="landscape" r:id="rId2"/>
      <headerFooter>
        <oddFooter>&amp;L&amp;1#&amp;"Calibri"&amp;10&amp;K000000Sensitivity: Internal</oddFooter>
      </headerFooter>
    </customSheetView>
    <customSheetView guid="{82E65AA3-5988-4ED4-A56D-19D1BA591355}" scale="80" fitToPage="1" hiddenRows="1">
      <selection activeCell="B22" sqref="B22"/>
      <pageMargins left="0" right="0" top="0" bottom="0" header="0" footer="0"/>
      <pageSetup paperSize="9" scale="77" orientation="landscape" r:id="rId3"/>
      <headerFooter>
        <oddFooter>&amp;L&amp;1#&amp;"Calibri"&amp;10 Sensitivity: Internal</oddFooter>
      </headerFooter>
    </customSheetView>
    <customSheetView guid="{999D0099-E3FC-46FC-839A-D58F693EE82E}" fitToPage="1" hiddenRows="1">
      <pageMargins left="0" right="0" top="0" bottom="0" header="0" footer="0"/>
      <pageSetup paperSize="9" scale="77" orientation="landscape" r:id="rId4"/>
      <headerFooter>
        <oddFooter>&amp;L&amp;1#&amp;"Calibri"&amp;10 Sensitivity: Internal</oddFooter>
      </headerFooter>
    </customSheetView>
    <customSheetView guid="{9C701732-F58F-4708-A15C-976D1C40D46C}">
      <selection activeCell="E7" sqref="E7"/>
      <pageMargins left="0" right="0" top="0" bottom="0" header="0" footer="0"/>
    </customSheetView>
    <customSheetView guid="{4207851A-A9C4-4C7F-A983-5888F88768C0}">
      <selection activeCell="K11" sqref="A3:K11"/>
      <pageMargins left="0" right="0" top="0" bottom="0" header="0" footer="0"/>
    </customSheetView>
    <customSheetView guid="{16EA4947-C328-4911-A966-8572790A84A9}" fitToPage="1">
      <selection activeCell="H21" sqref="H21"/>
      <pageMargins left="0" right="0" top="0" bottom="0" header="0" footer="0"/>
      <pageSetup paperSize="9" scale="77" orientation="landscape" r:id="rId5"/>
      <headerFooter>
        <oddFooter>&amp;L&amp;1#&amp;"Calibri"&amp;10 Sensitivity: Internal</oddFooter>
      </headerFooter>
    </customSheetView>
    <customSheetView guid="{5024D59A-F791-4B48-8A8A-90A9A8BA3CB8}" fitToPage="1" topLeftCell="A7">
      <selection activeCell="B17" sqref="B17"/>
      <pageMargins left="0" right="0" top="0" bottom="0" header="0" footer="0"/>
      <pageSetup paperSize="9" scale="77" orientation="landscape" r:id="rId6"/>
      <headerFooter>
        <oddFooter>&amp;L&amp;1#&amp;"Calibri"&amp;10 Sensitivity: Internal</oddFooter>
      </headerFooter>
    </customSheetView>
    <customSheetView guid="{834388B3-D1C0-4496-81CB-D8907F6C94B1}" fitToPage="1" hiddenRows="1">
      <selection activeCell="B4" sqref="B4:H25"/>
      <pageMargins left="0" right="0" top="0" bottom="0" header="0" footer="0"/>
      <pageSetup paperSize="9" scale="77" orientation="landscape" r:id="rId7"/>
      <headerFooter>
        <oddFooter>&amp;L&amp;1#&amp;"Calibri"&amp;10 Sensitivity: Internal</oddFooter>
      </headerFooter>
    </customSheetView>
    <customSheetView guid="{C9B667F6-80E0-402E-8E37-77C446D41929}" scale="80" fitToPage="1" hiddenRows="1">
      <selection activeCell="C26" sqref="C26"/>
      <pageMargins left="0" right="0" top="0" bottom="0" header="0" footer="0"/>
      <pageSetup paperSize="9" scale="77" orientation="landscape" r:id="rId8"/>
      <headerFooter>
        <oddFooter>&amp;L&amp;1#&amp;"Calibri"&amp;10&amp;K000000Sensitivity: Internal</oddFooter>
      </headerFooter>
    </customSheetView>
    <customSheetView guid="{F64DF93A-0CD5-4665-A448-613906F88C7C}" scale="80" fitToPage="1" hiddenRows="1">
      <pageMargins left="0" right="0" top="0" bottom="0" header="0" footer="0"/>
      <pageSetup paperSize="9" scale="76" orientation="landscape" r:id="rId9"/>
      <headerFooter>
        <oddFooter>&amp;L&amp;1#&amp;"Calibri"&amp;10&amp;K000000Sensitivity: Internal</oddFooter>
      </headerFooter>
    </customSheetView>
    <customSheetView guid="{D8AE3607-C68D-4DD7-8BE1-F63EA4A613B4}" scale="80" fitToPage="1" hiddenRows="1">
      <selection activeCell="B4" sqref="B4:E27"/>
      <pageMargins left="0" right="0" top="0" bottom="0" header="0" footer="0"/>
      <pageSetup paperSize="9" scale="76" orientation="landscape" r:id="rId10"/>
      <headerFooter>
        <oddFooter>&amp;L&amp;1#&amp;"Calibri"&amp;10&amp;K000000Sensitivity: Internal</oddFooter>
      </headerFooter>
    </customSheetView>
  </customSheetViews>
  <phoneticPr fontId="32" type="noConversion"/>
  <pageMargins left="0.7" right="0.7" top="0.75" bottom="0.75" header="0.3" footer="0.3"/>
  <pageSetup paperSize="9" scale="59" orientation="landscape" r:id="rId11"/>
  <headerFooter>
    <oddFooter>&amp;L_x000D_&amp;1#&amp;"Calibri"&amp;10&amp;K000000 Sensitivity: Internal</oddFooter>
  </headerFooter>
  <drawing r:id="rId1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tabColor rgb="FFFFC000"/>
    <pageSetUpPr fitToPage="1"/>
  </sheetPr>
  <dimension ref="A1:O1777"/>
  <sheetViews>
    <sheetView zoomScale="85" zoomScaleNormal="85" workbookViewId="0">
      <selection activeCell="M8" sqref="M8"/>
    </sheetView>
  </sheetViews>
  <sheetFormatPr defaultColWidth="9.42578125" defaultRowHeight="12.75"/>
  <cols>
    <col min="1" max="1" width="15.5703125" style="291" customWidth="1"/>
    <col min="2" max="2" width="28.5703125" style="5" customWidth="1"/>
    <col min="3" max="3" width="11.5703125" style="5" customWidth="1"/>
    <col min="4" max="5" width="15" style="5" customWidth="1"/>
    <col min="6" max="6" width="13.42578125" style="5" customWidth="1"/>
    <col min="7" max="7" width="15.42578125" style="5" customWidth="1"/>
    <col min="8" max="8" width="13.5703125" style="5" customWidth="1"/>
    <col min="9" max="9" width="15" style="5" customWidth="1"/>
    <col min="10" max="10" width="15.5703125" style="5" customWidth="1"/>
    <col min="11" max="11" width="10.5703125" style="5" customWidth="1"/>
    <col min="12" max="12" width="13.42578125" style="5" customWidth="1"/>
    <col min="13" max="13" width="13.140625" style="5" customWidth="1"/>
    <col min="14" max="15" width="10.5703125" style="5" bestFit="1" customWidth="1"/>
    <col min="16" max="16384" width="9.42578125" style="5"/>
  </cols>
  <sheetData>
    <row r="1" spans="1:15" ht="6" customHeight="1">
      <c r="A1" s="291" t="s">
        <v>7639</v>
      </c>
      <c r="B1" s="14"/>
    </row>
    <row r="2" spans="1:15" s="6" customFormat="1" ht="33">
      <c r="A2" s="292"/>
      <c r="B2" s="7" t="s">
        <v>1982</v>
      </c>
      <c r="C2" s="46"/>
    </row>
    <row r="3" spans="1:15" ht="15.75">
      <c r="B3" s="67"/>
      <c r="C3" s="67"/>
      <c r="E3" s="47"/>
      <c r="F3" s="67"/>
      <c r="G3" s="67"/>
      <c r="H3" s="67"/>
      <c r="I3" s="67"/>
      <c r="J3" s="67"/>
      <c r="K3" s="37"/>
      <c r="L3" s="37"/>
    </row>
    <row r="4" spans="1:15" ht="15.75">
      <c r="B4" s="67"/>
      <c r="C4" s="67"/>
      <c r="D4" s="47"/>
      <c r="E4" s="47"/>
      <c r="F4" s="67"/>
      <c r="G4" s="67"/>
      <c r="H4" s="67"/>
      <c r="I4" s="67"/>
      <c r="J4" s="67"/>
      <c r="K4" s="37"/>
      <c r="L4" s="37"/>
    </row>
    <row r="5" spans="1:15" ht="15.75">
      <c r="B5" s="85"/>
      <c r="C5" s="85"/>
      <c r="D5" s="47" t="s">
        <v>7640</v>
      </c>
      <c r="E5" s="85"/>
      <c r="F5" s="85"/>
      <c r="G5" s="85"/>
      <c r="H5" s="85"/>
      <c r="I5" s="85"/>
      <c r="J5" s="37"/>
      <c r="K5" s="37"/>
      <c r="L5" s="37"/>
    </row>
    <row r="6" spans="1:15" s="14" customFormat="1" ht="20.100000000000001" customHeight="1">
      <c r="A6" s="1707"/>
      <c r="B6" s="1580" t="s">
        <v>7641</v>
      </c>
      <c r="C6" s="1825"/>
      <c r="D6" s="1976"/>
      <c r="E6" s="3256"/>
      <c r="F6" s="3256"/>
      <c r="G6" s="3256"/>
      <c r="H6" s="3256"/>
      <c r="I6" s="3256"/>
      <c r="J6" s="3256"/>
      <c r="K6" s="1052"/>
      <c r="L6" s="1581"/>
      <c r="M6" s="2083"/>
      <c r="N6" s="525"/>
      <c r="O6" s="525"/>
    </row>
    <row r="7" spans="1:15" s="14" customFormat="1" ht="20.100000000000001" customHeight="1">
      <c r="A7" s="1707"/>
      <c r="B7" s="1034"/>
      <c r="C7" s="1825"/>
      <c r="D7" s="1976"/>
      <c r="E7" s="1976"/>
      <c r="F7" s="1976"/>
      <c r="G7" s="1976"/>
      <c r="H7" s="1976"/>
      <c r="I7" s="1976"/>
      <c r="J7" s="1976"/>
      <c r="K7" s="1052"/>
      <c r="L7" s="2979"/>
      <c r="M7" s="2980"/>
      <c r="N7" s="525"/>
      <c r="O7" s="525"/>
    </row>
    <row r="8" spans="1:15" s="14" customFormat="1" ht="33.75" customHeight="1">
      <c r="A8" s="1707"/>
      <c r="B8" s="2673" t="s">
        <v>7642</v>
      </c>
      <c r="C8" s="2674" t="s">
        <v>1649</v>
      </c>
      <c r="D8" s="3147" t="s">
        <v>1985</v>
      </c>
      <c r="E8" s="3148" t="s">
        <v>1448</v>
      </c>
      <c r="F8" s="3148" t="s">
        <v>98</v>
      </c>
      <c r="G8" s="3149" t="s">
        <v>1876</v>
      </c>
      <c r="H8" s="3149" t="s">
        <v>1644</v>
      </c>
      <c r="I8" s="3149" t="s">
        <v>1409</v>
      </c>
      <c r="J8" s="3145"/>
      <c r="K8" s="1052"/>
      <c r="L8" s="3337" t="s">
        <v>4294</v>
      </c>
      <c r="M8" s="3848" t="s">
        <v>2001</v>
      </c>
      <c r="N8" s="3338" t="s">
        <v>3853</v>
      </c>
      <c r="O8" s="3338" t="s">
        <v>3854</v>
      </c>
    </row>
    <row r="9" spans="1:15" s="14" customFormat="1" ht="20.25" thickBot="1">
      <c r="A9" s="1707"/>
      <c r="B9" s="2675" t="s">
        <v>6718</v>
      </c>
      <c r="C9" s="2676" t="s">
        <v>3595</v>
      </c>
      <c r="D9" s="2677" t="s">
        <v>1649</v>
      </c>
      <c r="E9" s="2678" t="s">
        <v>3668</v>
      </c>
      <c r="F9" s="2678" t="s">
        <v>3597</v>
      </c>
      <c r="G9" s="2678" t="s">
        <v>4083</v>
      </c>
      <c r="H9" s="2678" t="s">
        <v>3808</v>
      </c>
      <c r="I9" s="3146" t="s">
        <v>4961</v>
      </c>
      <c r="J9" s="3139"/>
      <c r="K9" s="1052"/>
      <c r="L9" s="2979"/>
      <c r="M9" s="2980"/>
      <c r="N9" s="525"/>
      <c r="O9" s="525"/>
    </row>
    <row r="10" spans="1:15" s="14" customFormat="1" ht="20.100000000000001" customHeight="1" thickTop="1">
      <c r="A10" s="1707" t="s">
        <v>4071</v>
      </c>
      <c r="B10" s="3586" t="s">
        <v>3777</v>
      </c>
      <c r="C10" s="2978" t="s">
        <v>7643</v>
      </c>
      <c r="D10" s="3595">
        <v>45458</v>
      </c>
      <c r="E10" s="3436">
        <f t="shared" ref="E10:E18" si="0">D10+32</f>
        <v>45490</v>
      </c>
      <c r="F10" s="3589">
        <f t="shared" ref="F10:F18" si="1">D10+34</f>
        <v>45492</v>
      </c>
      <c r="G10" s="3589">
        <f t="shared" ref="G10:G18" si="2">D10+38</f>
        <v>45496</v>
      </c>
      <c r="H10" s="3589">
        <f t="shared" ref="H10:H18" si="3">D10+40</f>
        <v>45498</v>
      </c>
      <c r="I10" s="3590">
        <f t="shared" ref="I10:I18" si="4">D10+42</f>
        <v>45500</v>
      </c>
      <c r="J10" s="3139"/>
      <c r="K10" s="1052"/>
      <c r="L10" s="3335">
        <v>45448</v>
      </c>
      <c r="M10" s="3336">
        <f t="shared" ref="M10:M18" si="5">L10+1</f>
        <v>45449</v>
      </c>
      <c r="N10" s="3336">
        <f t="shared" ref="N10:N18" si="6">L10-7</f>
        <v>45441</v>
      </c>
      <c r="O10" s="3336">
        <f t="shared" ref="O10:O18" si="7">N10</f>
        <v>45441</v>
      </c>
    </row>
    <row r="11" spans="1:15" s="14" customFormat="1" ht="20.100000000000001" customHeight="1">
      <c r="A11" s="1707" t="s">
        <v>4033</v>
      </c>
      <c r="B11" s="3586" t="s">
        <v>2442</v>
      </c>
      <c r="C11" s="2978" t="s">
        <v>7644</v>
      </c>
      <c r="D11" s="3595">
        <v>45462</v>
      </c>
      <c r="E11" s="3436">
        <f t="shared" si="0"/>
        <v>45494</v>
      </c>
      <c r="F11" s="3589">
        <f t="shared" si="1"/>
        <v>45496</v>
      </c>
      <c r="G11" s="3589">
        <f t="shared" si="2"/>
        <v>45500</v>
      </c>
      <c r="H11" s="3589">
        <f t="shared" si="3"/>
        <v>45502</v>
      </c>
      <c r="I11" s="3590">
        <f t="shared" si="4"/>
        <v>45504</v>
      </c>
      <c r="J11" s="3139"/>
      <c r="K11" s="1052"/>
      <c r="L11" s="3335">
        <v>45455</v>
      </c>
      <c r="M11" s="3336">
        <f t="shared" si="5"/>
        <v>45456</v>
      </c>
      <c r="N11" s="3336">
        <f t="shared" si="6"/>
        <v>45448</v>
      </c>
      <c r="O11" s="3336">
        <f t="shared" si="7"/>
        <v>45448</v>
      </c>
    </row>
    <row r="12" spans="1:15" s="14" customFormat="1" ht="20.100000000000001" customHeight="1">
      <c r="A12" s="1707" t="s">
        <v>4034</v>
      </c>
      <c r="B12" s="3586" t="s">
        <v>3707</v>
      </c>
      <c r="C12" s="2978" t="s">
        <v>7645</v>
      </c>
      <c r="D12" s="3595">
        <v>45472</v>
      </c>
      <c r="E12" s="3436">
        <f t="shared" si="0"/>
        <v>45504</v>
      </c>
      <c r="F12" s="3589">
        <f t="shared" si="1"/>
        <v>45506</v>
      </c>
      <c r="G12" s="3589">
        <f t="shared" si="2"/>
        <v>45510</v>
      </c>
      <c r="H12" s="3589">
        <f t="shared" si="3"/>
        <v>45512</v>
      </c>
      <c r="I12" s="3590">
        <f t="shared" si="4"/>
        <v>45514</v>
      </c>
      <c r="J12" s="3139"/>
      <c r="K12" s="1052"/>
      <c r="L12" s="3335">
        <v>45462</v>
      </c>
      <c r="M12" s="3336">
        <f t="shared" si="5"/>
        <v>45463</v>
      </c>
      <c r="N12" s="3336">
        <f t="shared" si="6"/>
        <v>45455</v>
      </c>
      <c r="O12" s="3336">
        <f t="shared" si="7"/>
        <v>45455</v>
      </c>
    </row>
    <row r="13" spans="1:15" s="14" customFormat="1" ht="20.100000000000001" customHeight="1">
      <c r="A13" s="1707" t="s">
        <v>4035</v>
      </c>
      <c r="B13" s="3107" t="s">
        <v>7646</v>
      </c>
      <c r="C13" s="2978" t="s">
        <v>7647</v>
      </c>
      <c r="D13" s="3595">
        <v>45474</v>
      </c>
      <c r="E13" s="3436">
        <f t="shared" si="0"/>
        <v>45506</v>
      </c>
      <c r="F13" s="3589">
        <f t="shared" si="1"/>
        <v>45508</v>
      </c>
      <c r="G13" s="3589">
        <f t="shared" si="2"/>
        <v>45512</v>
      </c>
      <c r="H13" s="3589">
        <f t="shared" si="3"/>
        <v>45514</v>
      </c>
      <c r="I13" s="3590">
        <f t="shared" si="4"/>
        <v>45516</v>
      </c>
      <c r="J13" s="3139"/>
      <c r="K13" s="1052"/>
      <c r="L13" s="3335">
        <v>45469</v>
      </c>
      <c r="M13" s="3336">
        <f t="shared" si="5"/>
        <v>45470</v>
      </c>
      <c r="N13" s="3336">
        <f t="shared" si="6"/>
        <v>45462</v>
      </c>
      <c r="O13" s="3336">
        <f t="shared" si="7"/>
        <v>45462</v>
      </c>
    </row>
    <row r="14" spans="1:15" s="14" customFormat="1" ht="20.100000000000001" customHeight="1">
      <c r="A14" s="1707" t="s">
        <v>4036</v>
      </c>
      <c r="B14" s="3847" t="s">
        <v>3769</v>
      </c>
      <c r="C14" s="2977" t="s">
        <v>7648</v>
      </c>
      <c r="D14" s="3055">
        <v>45487</v>
      </c>
      <c r="E14" s="3140">
        <f t="shared" si="0"/>
        <v>45519</v>
      </c>
      <c r="F14" s="1578">
        <f t="shared" si="1"/>
        <v>45521</v>
      </c>
      <c r="G14" s="1578">
        <f t="shared" si="2"/>
        <v>45525</v>
      </c>
      <c r="H14" s="1578">
        <f t="shared" si="3"/>
        <v>45527</v>
      </c>
      <c r="I14" s="3141">
        <f t="shared" si="4"/>
        <v>45529</v>
      </c>
      <c r="J14" s="3139"/>
      <c r="K14" s="1052"/>
      <c r="L14" s="3335">
        <v>45476</v>
      </c>
      <c r="M14" s="3336">
        <f t="shared" si="5"/>
        <v>45477</v>
      </c>
      <c r="N14" s="3336">
        <f t="shared" si="6"/>
        <v>45469</v>
      </c>
      <c r="O14" s="3336">
        <f t="shared" si="7"/>
        <v>45469</v>
      </c>
    </row>
    <row r="15" spans="1:15" s="14" customFormat="1" ht="20.100000000000001" customHeight="1">
      <c r="A15" s="1707" t="s">
        <v>4037</v>
      </c>
      <c r="B15" s="3664" t="s">
        <v>2151</v>
      </c>
      <c r="C15" s="3695" t="s">
        <v>7649</v>
      </c>
      <c r="D15" s="3676">
        <v>45483</v>
      </c>
      <c r="E15" s="3676">
        <f t="shared" si="0"/>
        <v>45515</v>
      </c>
      <c r="F15" s="1941">
        <f t="shared" si="1"/>
        <v>45517</v>
      </c>
      <c r="G15" s="1941">
        <f t="shared" si="2"/>
        <v>45521</v>
      </c>
      <c r="H15" s="1941">
        <f t="shared" si="3"/>
        <v>45523</v>
      </c>
      <c r="I15" s="3677">
        <f t="shared" si="4"/>
        <v>45525</v>
      </c>
      <c r="J15" s="3139"/>
      <c r="K15" s="1052"/>
      <c r="L15" s="3335">
        <v>45483</v>
      </c>
      <c r="M15" s="3336">
        <f t="shared" si="5"/>
        <v>45484</v>
      </c>
      <c r="N15" s="3336">
        <f t="shared" si="6"/>
        <v>45476</v>
      </c>
      <c r="O15" s="3336">
        <f t="shared" si="7"/>
        <v>45476</v>
      </c>
    </row>
    <row r="16" spans="1:15" s="14" customFormat="1" ht="20.100000000000001" customHeight="1">
      <c r="A16" s="1707" t="s">
        <v>4040</v>
      </c>
      <c r="B16" s="3664" t="s">
        <v>7650</v>
      </c>
      <c r="C16" s="2977" t="s">
        <v>7651</v>
      </c>
      <c r="D16" s="3140">
        <v>45490</v>
      </c>
      <c r="E16" s="3140">
        <f t="shared" si="0"/>
        <v>45522</v>
      </c>
      <c r="F16" s="1578">
        <f t="shared" si="1"/>
        <v>45524</v>
      </c>
      <c r="G16" s="1578">
        <f t="shared" si="2"/>
        <v>45528</v>
      </c>
      <c r="H16" s="1578">
        <f t="shared" si="3"/>
        <v>45530</v>
      </c>
      <c r="I16" s="3141">
        <f t="shared" si="4"/>
        <v>45532</v>
      </c>
      <c r="J16" s="3139"/>
      <c r="K16" s="1052"/>
      <c r="L16" s="3335">
        <v>45490</v>
      </c>
      <c r="M16" s="3336">
        <f t="shared" si="5"/>
        <v>45491</v>
      </c>
      <c r="N16" s="3336">
        <f t="shared" si="6"/>
        <v>45483</v>
      </c>
      <c r="O16" s="3336">
        <f t="shared" si="7"/>
        <v>45483</v>
      </c>
    </row>
    <row r="17" spans="1:15" s="14" customFormat="1" ht="20.100000000000001" customHeight="1">
      <c r="A17" s="1707" t="s">
        <v>4041</v>
      </c>
      <c r="B17" s="2976" t="s">
        <v>2544</v>
      </c>
      <c r="C17" s="2977" t="s">
        <v>7652</v>
      </c>
      <c r="D17" s="3140">
        <v>45497</v>
      </c>
      <c r="E17" s="3140">
        <f t="shared" si="0"/>
        <v>45529</v>
      </c>
      <c r="F17" s="1578">
        <f t="shared" si="1"/>
        <v>45531</v>
      </c>
      <c r="G17" s="1578">
        <f t="shared" si="2"/>
        <v>45535</v>
      </c>
      <c r="H17" s="1578">
        <f t="shared" si="3"/>
        <v>45537</v>
      </c>
      <c r="I17" s="3141">
        <f t="shared" si="4"/>
        <v>45539</v>
      </c>
      <c r="J17" s="3139"/>
      <c r="K17" s="1052"/>
      <c r="L17" s="3335">
        <v>45497</v>
      </c>
      <c r="M17" s="3336">
        <f t="shared" si="5"/>
        <v>45498</v>
      </c>
      <c r="N17" s="3336">
        <f t="shared" si="6"/>
        <v>45490</v>
      </c>
      <c r="O17" s="3336">
        <f t="shared" si="7"/>
        <v>45490</v>
      </c>
    </row>
    <row r="18" spans="1:15" s="14" customFormat="1" ht="20.100000000000001" customHeight="1">
      <c r="A18" s="1707" t="s">
        <v>4042</v>
      </c>
      <c r="B18" s="3434" t="s">
        <v>3774</v>
      </c>
      <c r="C18" s="3435" t="s">
        <v>7653</v>
      </c>
      <c r="D18" s="3291">
        <v>45504</v>
      </c>
      <c r="E18" s="3140">
        <f t="shared" si="0"/>
        <v>45536</v>
      </c>
      <c r="F18" s="1578">
        <f t="shared" si="1"/>
        <v>45538</v>
      </c>
      <c r="G18" s="1578">
        <f t="shared" si="2"/>
        <v>45542</v>
      </c>
      <c r="H18" s="1578">
        <f t="shared" si="3"/>
        <v>45544</v>
      </c>
      <c r="I18" s="3141">
        <f t="shared" si="4"/>
        <v>45546</v>
      </c>
      <c r="J18" s="3139"/>
      <c r="K18" s="1052"/>
      <c r="L18" s="3335">
        <v>45504</v>
      </c>
      <c r="M18" s="3336">
        <f t="shared" si="5"/>
        <v>45505</v>
      </c>
      <c r="N18" s="3336">
        <f t="shared" si="6"/>
        <v>45497</v>
      </c>
      <c r="O18" s="3336">
        <f t="shared" si="7"/>
        <v>45497</v>
      </c>
    </row>
    <row r="19" spans="1:15" s="14" customFormat="1" ht="20.100000000000001" customHeight="1">
      <c r="A19" s="1707" t="s">
        <v>4043</v>
      </c>
      <c r="B19" s="3107" t="s">
        <v>3752</v>
      </c>
      <c r="C19" s="2978" t="s">
        <v>7654</v>
      </c>
      <c r="D19" s="3436">
        <v>45511</v>
      </c>
      <c r="E19" s="3436">
        <f t="shared" ref="E19:E26" si="8">D19+32</f>
        <v>45543</v>
      </c>
      <c r="F19" s="3589">
        <f t="shared" ref="F19:F26" si="9">D19+34</f>
        <v>45545</v>
      </c>
      <c r="G19" s="3589">
        <f t="shared" ref="G19:G26" si="10">D19+38</f>
        <v>45549</v>
      </c>
      <c r="H19" s="3589">
        <f t="shared" ref="H19:H26" si="11">D19+40</f>
        <v>45551</v>
      </c>
      <c r="I19" s="3590">
        <f t="shared" ref="I19:I26" si="12">D19+42</f>
        <v>45553</v>
      </c>
      <c r="J19" s="3139"/>
      <c r="K19" s="1052"/>
      <c r="L19" s="3335">
        <v>45511</v>
      </c>
      <c r="M19" s="3336">
        <f t="shared" ref="M19:M26" si="13">L19+1</f>
        <v>45512</v>
      </c>
      <c r="N19" s="3336">
        <f t="shared" ref="N19:N26" si="14">L19-7</f>
        <v>45504</v>
      </c>
      <c r="O19" s="3336">
        <f t="shared" ref="O19:O26" si="15">N19</f>
        <v>45504</v>
      </c>
    </row>
    <row r="20" spans="1:15" s="14" customFormat="1" ht="20.100000000000001" customHeight="1">
      <c r="A20" s="1707" t="s">
        <v>4045</v>
      </c>
      <c r="B20" s="3107" t="s">
        <v>2380</v>
      </c>
      <c r="C20" s="2978" t="s">
        <v>7655</v>
      </c>
      <c r="D20" s="3436">
        <v>45518</v>
      </c>
      <c r="E20" s="3436">
        <f t="shared" si="8"/>
        <v>45550</v>
      </c>
      <c r="F20" s="3589">
        <f t="shared" si="9"/>
        <v>45552</v>
      </c>
      <c r="G20" s="3589">
        <f t="shared" si="10"/>
        <v>45556</v>
      </c>
      <c r="H20" s="3589">
        <f t="shared" si="11"/>
        <v>45558</v>
      </c>
      <c r="I20" s="3590">
        <f t="shared" si="12"/>
        <v>45560</v>
      </c>
      <c r="J20" s="3139"/>
      <c r="K20" s="1052"/>
      <c r="L20" s="3335">
        <v>45518</v>
      </c>
      <c r="M20" s="3336">
        <f t="shared" si="13"/>
        <v>45519</v>
      </c>
      <c r="N20" s="3336">
        <f t="shared" si="14"/>
        <v>45511</v>
      </c>
      <c r="O20" s="3336">
        <f t="shared" si="15"/>
        <v>45511</v>
      </c>
    </row>
    <row r="21" spans="1:15" s="14" customFormat="1" ht="20.100000000000001" customHeight="1">
      <c r="A21" s="1707" t="s">
        <v>4047</v>
      </c>
      <c r="B21" s="3107" t="s">
        <v>3747</v>
      </c>
      <c r="C21" s="2978" t="s">
        <v>7656</v>
      </c>
      <c r="D21" s="3436">
        <v>45525</v>
      </c>
      <c r="E21" s="3436">
        <f t="shared" si="8"/>
        <v>45557</v>
      </c>
      <c r="F21" s="3589">
        <f t="shared" si="9"/>
        <v>45559</v>
      </c>
      <c r="G21" s="3589">
        <f t="shared" si="10"/>
        <v>45563</v>
      </c>
      <c r="H21" s="3589">
        <f t="shared" si="11"/>
        <v>45565</v>
      </c>
      <c r="I21" s="3590">
        <f t="shared" si="12"/>
        <v>45567</v>
      </c>
      <c r="J21" s="3139"/>
      <c r="K21" s="1052"/>
      <c r="L21" s="3335">
        <v>45525</v>
      </c>
      <c r="M21" s="3336">
        <f t="shared" si="13"/>
        <v>45526</v>
      </c>
      <c r="N21" s="3336">
        <f t="shared" si="14"/>
        <v>45518</v>
      </c>
      <c r="O21" s="3336">
        <f t="shared" si="15"/>
        <v>45518</v>
      </c>
    </row>
    <row r="22" spans="1:15" s="14" customFormat="1" ht="20.100000000000001" customHeight="1">
      <c r="A22" s="1707" t="s">
        <v>4048</v>
      </c>
      <c r="B22" s="3560" t="s">
        <v>2803</v>
      </c>
      <c r="C22" s="3561" t="s">
        <v>7657</v>
      </c>
      <c r="D22" s="3562">
        <v>45532</v>
      </c>
      <c r="E22" s="3436">
        <f t="shared" si="8"/>
        <v>45564</v>
      </c>
      <c r="F22" s="3589">
        <f t="shared" si="9"/>
        <v>45566</v>
      </c>
      <c r="G22" s="3589">
        <f t="shared" si="10"/>
        <v>45570</v>
      </c>
      <c r="H22" s="3589">
        <f t="shared" si="11"/>
        <v>45572</v>
      </c>
      <c r="I22" s="3590">
        <f t="shared" si="12"/>
        <v>45574</v>
      </c>
      <c r="J22" s="3139"/>
      <c r="K22" s="1052"/>
      <c r="L22" s="3335">
        <v>45532</v>
      </c>
      <c r="M22" s="3336">
        <f t="shared" si="13"/>
        <v>45533</v>
      </c>
      <c r="N22" s="3336">
        <f t="shared" si="14"/>
        <v>45525</v>
      </c>
      <c r="O22" s="3336">
        <f t="shared" si="15"/>
        <v>45525</v>
      </c>
    </row>
    <row r="23" spans="1:15" s="14" customFormat="1" ht="20.100000000000001" customHeight="1">
      <c r="A23" s="1707" t="s">
        <v>3988</v>
      </c>
      <c r="B23" s="2976" t="s">
        <v>2684</v>
      </c>
      <c r="C23" s="2977" t="s">
        <v>7658</v>
      </c>
      <c r="D23" s="3140">
        <v>45539</v>
      </c>
      <c r="E23" s="3140">
        <f t="shared" si="8"/>
        <v>45571</v>
      </c>
      <c r="F23" s="1578">
        <f t="shared" si="9"/>
        <v>45573</v>
      </c>
      <c r="G23" s="1578">
        <f t="shared" si="10"/>
        <v>45577</v>
      </c>
      <c r="H23" s="1578">
        <f t="shared" si="11"/>
        <v>45579</v>
      </c>
      <c r="I23" s="3141">
        <f t="shared" si="12"/>
        <v>45581</v>
      </c>
      <c r="J23" s="3139"/>
      <c r="K23" s="1052"/>
      <c r="L23" s="3335">
        <v>45539</v>
      </c>
      <c r="M23" s="3336">
        <f t="shared" si="13"/>
        <v>45540</v>
      </c>
      <c r="N23" s="3336">
        <f t="shared" si="14"/>
        <v>45532</v>
      </c>
      <c r="O23" s="3336">
        <f t="shared" si="15"/>
        <v>45532</v>
      </c>
    </row>
    <row r="24" spans="1:15" s="14" customFormat="1" ht="20.100000000000001" customHeight="1">
      <c r="A24" s="1707" t="s">
        <v>4049</v>
      </c>
      <c r="B24" s="2976" t="s">
        <v>3758</v>
      </c>
      <c r="C24" s="2977" t="s">
        <v>7659</v>
      </c>
      <c r="D24" s="3140">
        <v>45546</v>
      </c>
      <c r="E24" s="3140">
        <f t="shared" si="8"/>
        <v>45578</v>
      </c>
      <c r="F24" s="1578">
        <f t="shared" si="9"/>
        <v>45580</v>
      </c>
      <c r="G24" s="1578">
        <f t="shared" si="10"/>
        <v>45584</v>
      </c>
      <c r="H24" s="1578">
        <f t="shared" si="11"/>
        <v>45586</v>
      </c>
      <c r="I24" s="3141">
        <f t="shared" si="12"/>
        <v>45588</v>
      </c>
      <c r="J24" s="3139"/>
      <c r="K24" s="1052"/>
      <c r="L24" s="3335">
        <v>45546</v>
      </c>
      <c r="M24" s="3336">
        <f t="shared" si="13"/>
        <v>45547</v>
      </c>
      <c r="N24" s="3336">
        <f t="shared" si="14"/>
        <v>45539</v>
      </c>
      <c r="O24" s="3336">
        <f t="shared" si="15"/>
        <v>45539</v>
      </c>
    </row>
    <row r="25" spans="1:15" s="14" customFormat="1" ht="20.100000000000001" customHeight="1">
      <c r="A25" s="1707" t="s">
        <v>4050</v>
      </c>
      <c r="B25" s="2976" t="s">
        <v>3761</v>
      </c>
      <c r="C25" s="2977" t="s">
        <v>7660</v>
      </c>
      <c r="D25" s="3140">
        <v>45553</v>
      </c>
      <c r="E25" s="3140">
        <f t="shared" si="8"/>
        <v>45585</v>
      </c>
      <c r="F25" s="1578">
        <f t="shared" si="9"/>
        <v>45587</v>
      </c>
      <c r="G25" s="1578">
        <f t="shared" si="10"/>
        <v>45591</v>
      </c>
      <c r="H25" s="1578">
        <f t="shared" si="11"/>
        <v>45593</v>
      </c>
      <c r="I25" s="3141">
        <f t="shared" si="12"/>
        <v>45595</v>
      </c>
      <c r="J25" s="3139"/>
      <c r="K25" s="1052"/>
      <c r="L25" s="3335">
        <v>45553</v>
      </c>
      <c r="M25" s="3336">
        <f t="shared" si="13"/>
        <v>45554</v>
      </c>
      <c r="N25" s="3336">
        <f t="shared" si="14"/>
        <v>45546</v>
      </c>
      <c r="O25" s="3336">
        <f t="shared" si="15"/>
        <v>45546</v>
      </c>
    </row>
    <row r="26" spans="1:15" s="14" customFormat="1" ht="20.100000000000001" customHeight="1">
      <c r="A26" s="1707" t="s">
        <v>4051</v>
      </c>
      <c r="B26" s="3434" t="s">
        <v>3777</v>
      </c>
      <c r="C26" s="3435" t="s">
        <v>7661</v>
      </c>
      <c r="D26" s="3291">
        <v>45560</v>
      </c>
      <c r="E26" s="3140">
        <f t="shared" si="8"/>
        <v>45592</v>
      </c>
      <c r="F26" s="1578">
        <f t="shared" si="9"/>
        <v>45594</v>
      </c>
      <c r="G26" s="1578">
        <f t="shared" si="10"/>
        <v>45598</v>
      </c>
      <c r="H26" s="1578">
        <f t="shared" si="11"/>
        <v>45600</v>
      </c>
      <c r="I26" s="3141">
        <f t="shared" si="12"/>
        <v>45602</v>
      </c>
      <c r="J26" s="3139"/>
      <c r="K26" s="1052"/>
      <c r="L26" s="3335">
        <v>45560</v>
      </c>
      <c r="M26" s="3336">
        <f t="shared" si="13"/>
        <v>45561</v>
      </c>
      <c r="N26" s="3336">
        <f t="shared" si="14"/>
        <v>45553</v>
      </c>
      <c r="O26" s="3336">
        <f t="shared" si="15"/>
        <v>45553</v>
      </c>
    </row>
    <row r="27" spans="1:15" s="14" customFormat="1" ht="20.100000000000001" customHeight="1">
      <c r="A27" s="1707" t="s">
        <v>4052</v>
      </c>
      <c r="B27" s="3107" t="s">
        <v>2442</v>
      </c>
      <c r="C27" s="2978" t="s">
        <v>7662</v>
      </c>
      <c r="D27" s="3436">
        <v>45567</v>
      </c>
      <c r="E27" s="3436">
        <f>D27+32</f>
        <v>45599</v>
      </c>
      <c r="F27" s="3589">
        <f>D27+34</f>
        <v>45601</v>
      </c>
      <c r="G27" s="3589">
        <f>D27+38</f>
        <v>45605</v>
      </c>
      <c r="H27" s="3589">
        <f>D27+40</f>
        <v>45607</v>
      </c>
      <c r="I27" s="3590">
        <f>D27+42</f>
        <v>45609</v>
      </c>
      <c r="J27" s="3139"/>
      <c r="K27" s="1052"/>
      <c r="L27" s="3335">
        <v>45567</v>
      </c>
      <c r="M27" s="3336">
        <f>L27+1</f>
        <v>45568</v>
      </c>
      <c r="N27" s="3336">
        <f>L27-7</f>
        <v>45560</v>
      </c>
      <c r="O27" s="3336">
        <f>N27</f>
        <v>45560</v>
      </c>
    </row>
    <row r="28" spans="1:15" s="14" customFormat="1" ht="20.100000000000001" customHeight="1">
      <c r="A28" s="1707" t="s">
        <v>4073</v>
      </c>
      <c r="B28" s="3107" t="s">
        <v>3707</v>
      </c>
      <c r="C28" s="2978" t="s">
        <v>7663</v>
      </c>
      <c r="D28" s="3436">
        <v>45574</v>
      </c>
      <c r="E28" s="3436">
        <f>D28+32</f>
        <v>45606</v>
      </c>
      <c r="F28" s="3589">
        <f>D28+34</f>
        <v>45608</v>
      </c>
      <c r="G28" s="3589">
        <f>D28+38</f>
        <v>45612</v>
      </c>
      <c r="H28" s="3589">
        <f>D28+40</f>
        <v>45614</v>
      </c>
      <c r="I28" s="3590">
        <f>D28+42</f>
        <v>45616</v>
      </c>
      <c r="J28" s="3139"/>
      <c r="K28" s="1052"/>
      <c r="L28" s="3335">
        <v>45574</v>
      </c>
      <c r="M28" s="3336">
        <f>L28+1</f>
        <v>45575</v>
      </c>
      <c r="N28" s="3336">
        <f>L28-7</f>
        <v>45567</v>
      </c>
      <c r="O28" s="3336">
        <f>N28</f>
        <v>45567</v>
      </c>
    </row>
    <row r="29" spans="1:15" s="14" customFormat="1" ht="20.100000000000001" customHeight="1">
      <c r="A29" s="1707" t="s">
        <v>4053</v>
      </c>
      <c r="B29" s="3107" t="s">
        <v>2801</v>
      </c>
      <c r="C29" s="2978" t="s">
        <v>7664</v>
      </c>
      <c r="D29" s="3436">
        <v>45581</v>
      </c>
      <c r="E29" s="3436">
        <f>D29+32</f>
        <v>45613</v>
      </c>
      <c r="F29" s="3589">
        <f>D29+34</f>
        <v>45615</v>
      </c>
      <c r="G29" s="3589">
        <f>D29+38</f>
        <v>45619</v>
      </c>
      <c r="H29" s="3589">
        <f>D29+40</f>
        <v>45621</v>
      </c>
      <c r="I29" s="3590">
        <f>D29+42</f>
        <v>45623</v>
      </c>
      <c r="J29" s="3139"/>
      <c r="K29" s="1052"/>
      <c r="L29" s="3335">
        <v>45581</v>
      </c>
      <c r="M29" s="3336">
        <f>L29+1</f>
        <v>45582</v>
      </c>
      <c r="N29" s="3336">
        <f>L29-7</f>
        <v>45574</v>
      </c>
      <c r="O29" s="3336">
        <f>N29</f>
        <v>45574</v>
      </c>
    </row>
    <row r="30" spans="1:15" s="14" customFormat="1" ht="20.100000000000001" customHeight="1">
      <c r="A30" s="1707" t="s">
        <v>4055</v>
      </c>
      <c r="B30" s="3107" t="s">
        <v>3339</v>
      </c>
      <c r="C30" s="2978" t="s">
        <v>7665</v>
      </c>
      <c r="D30" s="3436">
        <v>45588</v>
      </c>
      <c r="E30" s="3436">
        <f>D30+32</f>
        <v>45620</v>
      </c>
      <c r="F30" s="3589">
        <f>D30+34</f>
        <v>45622</v>
      </c>
      <c r="G30" s="3589">
        <f>D30+38</f>
        <v>45626</v>
      </c>
      <c r="H30" s="3589">
        <f>D30+40</f>
        <v>45628</v>
      </c>
      <c r="I30" s="3590">
        <f>D30+42</f>
        <v>45630</v>
      </c>
      <c r="J30" s="3139"/>
      <c r="K30" s="1052"/>
      <c r="L30" s="3335">
        <v>45588</v>
      </c>
      <c r="M30" s="3336">
        <f>L30+1</f>
        <v>45589</v>
      </c>
      <c r="N30" s="3336">
        <f>L30-7</f>
        <v>45581</v>
      </c>
      <c r="O30" s="3336">
        <f>N30</f>
        <v>45581</v>
      </c>
    </row>
    <row r="31" spans="1:15" s="14" customFormat="1" ht="20.100000000000001" customHeight="1">
      <c r="A31" s="1707"/>
      <c r="B31" s="1500"/>
      <c r="C31" s="1825"/>
      <c r="D31" s="1976"/>
      <c r="E31" s="1976"/>
      <c r="F31" s="1976"/>
      <c r="G31" s="1976"/>
      <c r="H31" s="1976"/>
      <c r="I31" s="1976"/>
      <c r="J31" s="3139"/>
      <c r="K31" s="1052"/>
      <c r="L31" s="3335"/>
      <c r="M31" s="3336"/>
      <c r="N31" s="3336"/>
      <c r="O31" s="3336"/>
    </row>
    <row r="32" spans="1:15" s="14" customFormat="1" ht="20.100000000000001" customHeight="1">
      <c r="A32" s="1707"/>
      <c r="B32" s="1500"/>
      <c r="C32" s="1825"/>
      <c r="D32" s="1976"/>
      <c r="E32" s="1976"/>
      <c r="F32" s="1976"/>
      <c r="G32" s="1976"/>
      <c r="H32" s="1976"/>
      <c r="I32" s="1976"/>
      <c r="J32" s="1976"/>
      <c r="K32" s="1052"/>
      <c r="L32" s="1581"/>
      <c r="M32" s="2083"/>
      <c r="N32" s="3334"/>
      <c r="O32" s="3334"/>
    </row>
    <row r="33" spans="1:15" s="14" customFormat="1" ht="20.100000000000001" customHeight="1">
      <c r="A33" s="1707"/>
      <c r="B33" s="2044" t="s">
        <v>2215</v>
      </c>
      <c r="C33" s="1825"/>
      <c r="D33" s="1976"/>
      <c r="E33" s="1976"/>
      <c r="F33" s="1976"/>
      <c r="G33" s="1976"/>
      <c r="H33" s="1976"/>
      <c r="I33" s="1976"/>
      <c r="J33" s="1976"/>
      <c r="K33" s="1052"/>
      <c r="L33" s="1581"/>
      <c r="M33" s="2083"/>
      <c r="N33" s="525"/>
      <c r="O33" s="525"/>
    </row>
    <row r="34" spans="1:15" s="14" customFormat="1" ht="20.100000000000001" customHeight="1">
      <c r="A34" s="1707"/>
      <c r="B34" s="1500"/>
      <c r="C34" s="1825"/>
      <c r="D34" s="1976"/>
      <c r="E34" s="1976"/>
      <c r="F34" s="1976"/>
      <c r="G34" s="1976"/>
      <c r="H34" s="1976"/>
      <c r="I34" s="1976"/>
      <c r="J34" s="1976"/>
      <c r="K34" s="1052"/>
      <c r="L34" s="2041"/>
      <c r="M34" s="2040"/>
      <c r="N34" s="525"/>
      <c r="O34" s="525"/>
    </row>
    <row r="35" spans="1:15" s="14" customFormat="1" ht="20.25">
      <c r="A35" s="330"/>
      <c r="B35" s="2043"/>
      <c r="C35" s="62"/>
      <c r="D35" s="62"/>
      <c r="E35" s="62"/>
      <c r="F35" s="62"/>
      <c r="G35" s="62"/>
      <c r="H35" s="62"/>
      <c r="I35" s="80"/>
      <c r="J35" s="80"/>
      <c r="K35" s="100"/>
      <c r="L35" s="100"/>
    </row>
    <row r="36" spans="1:15" s="14" customFormat="1" ht="17.25" customHeight="1">
      <c r="A36" s="998"/>
      <c r="B36" s="29"/>
      <c r="C36" s="29"/>
      <c r="D36" s="58"/>
      <c r="E36" s="58"/>
      <c r="F36" s="29"/>
      <c r="G36" s="29"/>
      <c r="H36" s="60"/>
      <c r="I36" s="58"/>
      <c r="J36" s="58"/>
      <c r="K36" s="29"/>
      <c r="L36" s="58"/>
      <c r="M36" s="29"/>
    </row>
    <row r="37" spans="1:15" s="30" customFormat="1" ht="15.75" customHeight="1">
      <c r="A37" s="999"/>
      <c r="B37" s="53" t="s">
        <v>1890</v>
      </c>
      <c r="E37" s="54"/>
      <c r="F37" s="55" t="s">
        <v>1928</v>
      </c>
      <c r="G37" s="55"/>
      <c r="J37" s="55" t="s">
        <v>1952</v>
      </c>
      <c r="K37" s="55"/>
      <c r="L37" s="55"/>
      <c r="M37"/>
    </row>
    <row r="38" spans="1:15" s="30" customFormat="1" ht="15.75" customHeight="1">
      <c r="A38" s="999"/>
      <c r="B38" s="31" t="s">
        <v>1891</v>
      </c>
      <c r="C38" s="27"/>
      <c r="D38" s="1570" t="s">
        <v>2217</v>
      </c>
      <c r="E38" s="23"/>
      <c r="F38" s="27" t="s">
        <v>1929</v>
      </c>
      <c r="G38" s="27"/>
      <c r="H38" s="1570" t="s">
        <v>1930</v>
      </c>
      <c r="I38" s="27"/>
      <c r="J38" s="27" t="s">
        <v>1954</v>
      </c>
      <c r="K38" s="27"/>
      <c r="L38" s="1981" t="s">
        <v>1955</v>
      </c>
      <c r="M38"/>
    </row>
    <row r="39" spans="1:15" s="29" customFormat="1" ht="15.75" customHeight="1">
      <c r="A39" s="999"/>
      <c r="B39" s="31"/>
      <c r="C39" s="27"/>
      <c r="D39" s="1570"/>
      <c r="E39" s="23"/>
      <c r="F39" s="27"/>
      <c r="G39" s="27"/>
      <c r="H39" s="1570"/>
      <c r="I39" s="27"/>
      <c r="J39" s="27"/>
      <c r="K39" s="27"/>
      <c r="L39" s="1981"/>
      <c r="M39"/>
    </row>
    <row r="40" spans="1:15" s="29" customFormat="1" ht="16.899999999999999" customHeight="1">
      <c r="A40" s="1000"/>
      <c r="B40" s="81" t="str">
        <f>HOME!A$566</f>
        <v>ZANT CHONG</v>
      </c>
      <c r="C40" s="81" t="str">
        <f>HOME!B$566</f>
        <v>6011 2429</v>
      </c>
      <c r="D40" s="66" t="str">
        <f>HOME!C$566</f>
        <v>zant.chong@msc.com</v>
      </c>
      <c r="E40" s="62"/>
      <c r="F40" s="81" t="str">
        <f>HOME!A583</f>
        <v>ROBERT CHIA</v>
      </c>
      <c r="G40" s="81" t="str">
        <f>HOME!B583</f>
        <v>6011 0564</v>
      </c>
      <c r="H40" s="66" t="str">
        <f>HOME!C583</f>
        <v>robert.chia@msc.com</v>
      </c>
      <c r="I40" s="62"/>
      <c r="J40" s="81" t="str">
        <f>HOME!A598</f>
        <v>RAYNAR ANG</v>
      </c>
      <c r="K40" s="81" t="str">
        <f>HOME!B598</f>
        <v>6011 2358</v>
      </c>
      <c r="L40" s="66" t="str">
        <f>HOME!C598</f>
        <v>raynar.ang@msc.com</v>
      </c>
      <c r="M40"/>
    </row>
    <row r="41" spans="1:15" s="29" customFormat="1" ht="16.899999999999999" customHeight="1">
      <c r="A41" s="999"/>
      <c r="B41" s="81" t="str">
        <f>HOME!A$567</f>
        <v>PHOEBE HUANG</v>
      </c>
      <c r="C41" s="81" t="str">
        <f>HOME!B$567</f>
        <v>6011 0562</v>
      </c>
      <c r="D41" s="66" t="str">
        <f>HOME!C$567</f>
        <v>phoebe.huang@msc.com</v>
      </c>
      <c r="E41" s="62"/>
      <c r="F41" s="81" t="str">
        <f>HOME!A584</f>
        <v>S. Y. LIEW</v>
      </c>
      <c r="G41" s="81" t="str">
        <f>HOME!B584</f>
        <v>6011 2348</v>
      </c>
      <c r="H41" s="66" t="str">
        <f>HOME!C584</f>
        <v>seoyi.liew@msc.com</v>
      </c>
      <c r="I41" s="62"/>
      <c r="J41" s="81" t="str">
        <f>HOME!A599</f>
        <v>KAI SIANG</v>
      </c>
      <c r="K41" s="81" t="str">
        <f>HOME!B599</f>
        <v>6011 2356</v>
      </c>
      <c r="L41" s="66" t="str">
        <f>HOME!C599</f>
        <v>kaisiang.lim@msc.com</v>
      </c>
      <c r="M41"/>
    </row>
    <row r="42" spans="1:15" s="29" customFormat="1" ht="16.899999999999999" customHeight="1">
      <c r="A42" s="999"/>
      <c r="B42" s="81" t="str">
        <f>HOME!A$568</f>
        <v>SHERWIN LIM</v>
      </c>
      <c r="C42" s="81" t="str">
        <f>HOME!B$568</f>
        <v>6011 2395</v>
      </c>
      <c r="D42" s="66" t="str">
        <f>HOME!C$568</f>
        <v>sherwin.lim@msc.com</v>
      </c>
      <c r="E42" s="62"/>
      <c r="F42" s="81" t="str">
        <f>HOME!A585</f>
        <v>SHARON KOH</v>
      </c>
      <c r="G42" s="81" t="str">
        <f>HOME!B585</f>
        <v>6011 2349</v>
      </c>
      <c r="H42" s="66" t="str">
        <f>HOME!C585</f>
        <v>sharon.koh@msc.com</v>
      </c>
      <c r="I42" s="62"/>
      <c r="J42" s="81" t="str">
        <f>HOME!A600</f>
        <v>DEWI</v>
      </c>
      <c r="K42" s="81" t="str">
        <f>HOME!B600</f>
        <v>6011 2354</v>
      </c>
      <c r="L42" s="66" t="str">
        <f>HOME!C600</f>
        <v>dewi.ratnah@msc.com</v>
      </c>
      <c r="M42"/>
    </row>
    <row r="43" spans="1:15" s="29" customFormat="1" ht="16.899999999999999" customHeight="1">
      <c r="A43" s="999"/>
      <c r="B43" s="81" t="str">
        <f>HOME!A$569</f>
        <v>NATALIE LEW</v>
      </c>
      <c r="C43" s="81" t="str">
        <f>HOME!B$569</f>
        <v>6011 2399</v>
      </c>
      <c r="D43" s="66" t="str">
        <f>HOME!C$569</f>
        <v>natalie.lew@msc.com</v>
      </c>
      <c r="E43" s="62"/>
      <c r="F43" s="81" t="str">
        <f>HOME!A586</f>
        <v>ANGELIA LAU</v>
      </c>
      <c r="G43" s="81" t="str">
        <f>HOME!B586</f>
        <v>6011 2346</v>
      </c>
      <c r="H43" s="66" t="str">
        <f>HOME!C586</f>
        <v>angelia.lau@msc.com</v>
      </c>
      <c r="I43" s="62"/>
      <c r="J43" s="81" t="str">
        <f>HOME!A601</f>
        <v>YU TING</v>
      </c>
      <c r="K43" s="81" t="str">
        <f>HOME!B601</f>
        <v>6011 2359</v>
      </c>
      <c r="L43" s="66" t="str">
        <f>HOME!C601</f>
        <v>yuting.luo@msc.com</v>
      </c>
      <c r="M43"/>
    </row>
    <row r="44" spans="1:15" s="29" customFormat="1" ht="16.899999999999999" customHeight="1">
      <c r="A44" s="999"/>
      <c r="B44" s="81" t="str">
        <f>HOME!A$570</f>
        <v xml:space="preserve">LIM LEE HLI </v>
      </c>
      <c r="C44" s="81" t="str">
        <f>HOME!B$570</f>
        <v>6011 2352</v>
      </c>
      <c r="D44" s="66" t="str">
        <f>HOME!C$570</f>
        <v>leehli.lim@msc.com</v>
      </c>
      <c r="E44" s="62"/>
      <c r="F44" s="81" t="str">
        <f>HOME!A587</f>
        <v>NOOR AFNINDAH</v>
      </c>
      <c r="G44" s="81" t="str">
        <f>HOME!B587</f>
        <v>6011 2347</v>
      </c>
      <c r="H44" s="66" t="str">
        <f>HOME!C587</f>
        <v>noor.afnindah@msc.com</v>
      </c>
      <c r="I44" s="62"/>
      <c r="J44" s="81" t="str">
        <f>HOME!A602</f>
        <v>-</v>
      </c>
      <c r="K44" s="81" t="str">
        <f>HOME!B602</f>
        <v>6011 0567</v>
      </c>
      <c r="L44" s="66" t="str">
        <f>HOME!C602</f>
        <v>-</v>
      </c>
      <c r="M44"/>
    </row>
    <row r="45" spans="1:15" s="29" customFormat="1" ht="16.899999999999999" customHeight="1">
      <c r="A45" s="999"/>
      <c r="B45" s="81" t="str">
        <f>HOME!A$571</f>
        <v>LIM AI PHEN</v>
      </c>
      <c r="C45" s="81" t="str">
        <f>HOME!B$571</f>
        <v>6011 9646</v>
      </c>
      <c r="D45" s="66" t="str">
        <f>HOME!C$571</f>
        <v>aiphen.lim@msc.com</v>
      </c>
      <c r="E45" s="62"/>
      <c r="F45" s="81" t="str">
        <f>HOME!A588</f>
        <v>NG CHING WEI</v>
      </c>
      <c r="G45" s="81" t="str">
        <f>HOME!B588</f>
        <v>6011 2404</v>
      </c>
      <c r="H45" s="66" t="str">
        <f>HOME!C588</f>
        <v>chingwei.ng@msc.com</v>
      </c>
      <c r="I45" s="62"/>
      <c r="J45" s="81" t="str">
        <f>HOME!A603</f>
        <v>SHAN SHAN</v>
      </c>
      <c r="K45" s="81" t="str">
        <f>HOME!B603</f>
        <v>6011 2353</v>
      </c>
      <c r="L45" s="66" t="str">
        <f>HOME!C603</f>
        <v>shanshan.chin@msc.com</v>
      </c>
      <c r="M45"/>
    </row>
    <row r="46" spans="1:15" s="29" customFormat="1" ht="16.899999999999999" customHeight="1">
      <c r="A46" s="999"/>
      <c r="B46" s="81" t="str">
        <f>HOME!A$572</f>
        <v>DARIUS ONG</v>
      </c>
      <c r="C46" s="81" t="str">
        <f>HOME!B$572</f>
        <v>6011 2396</v>
      </c>
      <c r="D46" s="66" t="str">
        <f>HOME!C$572</f>
        <v>darius.ong@msc.com</v>
      </c>
      <c r="E46" s="62"/>
      <c r="F46" s="81">
        <f>HOME!A589</f>
        <v>0</v>
      </c>
      <c r="G46" s="81">
        <f>HOME!B589</f>
        <v>0</v>
      </c>
      <c r="H46" s="66">
        <f>HOME!C589</f>
        <v>0</v>
      </c>
      <c r="I46" s="62"/>
      <c r="J46" s="81" t="str">
        <f>HOME!A604</f>
        <v>EUNICE</v>
      </c>
      <c r="K46" s="81" t="str">
        <f>HOME!B604</f>
        <v>6011 2355</v>
      </c>
      <c r="L46" s="66" t="str">
        <f>HOME!C604</f>
        <v>eunice.chan@msc.com</v>
      </c>
      <c r="M46"/>
    </row>
    <row r="47" spans="1:15" s="29" customFormat="1" ht="16.899999999999999" customHeight="1">
      <c r="A47" s="999"/>
      <c r="B47" s="81" t="str">
        <f>HOME!A$573</f>
        <v>LAWRENCE ANG (CROSS-TRADE)</v>
      </c>
      <c r="C47" s="81" t="str">
        <f>HOME!B$573</f>
        <v>6011 2400</v>
      </c>
      <c r="D47" s="66" t="str">
        <f>HOME!C$573</f>
        <v>lawrence.ang@msc.com</v>
      </c>
      <c r="E47" s="62"/>
      <c r="F47" s="81"/>
      <c r="G47" s="81"/>
      <c r="H47" s="66"/>
      <c r="I47" s="62"/>
      <c r="J47" s="81" t="str">
        <f>HOME!A605</f>
        <v>HAZEL</v>
      </c>
      <c r="K47" s="81" t="str">
        <f>HOME!B605</f>
        <v>6011 2435</v>
      </c>
      <c r="L47" s="66" t="str">
        <f>HOME!C605</f>
        <v>hazel.toh@msc.com</v>
      </c>
      <c r="M47"/>
    </row>
    <row r="48" spans="1:15" s="29" customFormat="1" ht="16.899999999999999" customHeight="1">
      <c r="A48" s="999"/>
      <c r="B48" s="81" t="str">
        <f>HOME!A574</f>
        <v>ASHTON YAN</v>
      </c>
      <c r="C48" s="81" t="str">
        <f>HOME!B574</f>
        <v>6011 2398</v>
      </c>
      <c r="D48" s="66" t="str">
        <f>HOME!C574</f>
        <v>ashton.yan@msc.com</v>
      </c>
      <c r="G48" s="60"/>
      <c r="H48" s="1156"/>
      <c r="J48" s="81"/>
      <c r="K48" s="81"/>
      <c r="L48" s="66"/>
      <c r="M48"/>
    </row>
    <row r="49" spans="1:13" s="29" customFormat="1" ht="14.25">
      <c r="A49" s="999"/>
      <c r="B49" s="81" t="str">
        <f>HOME!A575</f>
        <v>JUN YUAN (IMP)</v>
      </c>
      <c r="C49" s="81" t="str">
        <f>HOME!B575</f>
        <v>6011 2402</v>
      </c>
      <c r="D49" s="66" t="str">
        <f>HOME!C575</f>
        <v>junyuan.kwa@msc.com</v>
      </c>
      <c r="G49" s="60"/>
      <c r="H49" s="1156"/>
      <c r="M49"/>
    </row>
    <row r="50" spans="1:13" ht="14.25">
      <c r="B50" s="81" t="str">
        <f>HOME!A576</f>
        <v>KARTHI</v>
      </c>
      <c r="C50" s="81" t="str">
        <f>HOME!B576</f>
        <v>6011 2397</v>
      </c>
      <c r="D50" s="66" t="str">
        <f>HOME!C576</f>
        <v>karthigayan.velu@msc.com</v>
      </c>
      <c r="E50" s="29"/>
      <c r="F50" s="29"/>
      <c r="G50" s="60"/>
      <c r="H50" s="60"/>
      <c r="I50" s="1156"/>
      <c r="J50" s="29"/>
      <c r="K50" s="29"/>
      <c r="L50" s="29"/>
      <c r="M50"/>
    </row>
    <row r="51" spans="1:13">
      <c r="B51" s="81">
        <f>HOME!A577</f>
        <v>0</v>
      </c>
      <c r="C51" s="81">
        <f>HOME!B577</f>
        <v>0</v>
      </c>
      <c r="D51" s="66">
        <f>HOME!C577</f>
        <v>0</v>
      </c>
      <c r="E51" s="62"/>
      <c r="F51" s="62"/>
      <c r="G51" s="62"/>
      <c r="H51" s="62"/>
      <c r="I51" s="62"/>
      <c r="J51" s="62"/>
      <c r="K51" s="62"/>
      <c r="L51" s="62"/>
      <c r="M51" s="62"/>
    </row>
    <row r="52" spans="1:13">
      <c r="B52" s="81" t="str">
        <f>HOME!A578</f>
        <v xml:space="preserve">MAIN LINE  </v>
      </c>
      <c r="C52" s="81" t="str">
        <f>HOME!B578</f>
        <v>6011 2424</v>
      </c>
      <c r="D52" s="66">
        <f>HOME!C578</f>
        <v>0</v>
      </c>
    </row>
    <row r="53" spans="1:13">
      <c r="B53" s="81">
        <f>HOME!A579</f>
        <v>0</v>
      </c>
      <c r="C53" s="81">
        <f>HOME!B579</f>
        <v>0</v>
      </c>
      <c r="D53" s="66">
        <f>HOME!C579</f>
        <v>0</v>
      </c>
    </row>
    <row r="1777" spans="2:2">
      <c r="B1777" s="298">
        <v>43228</v>
      </c>
    </row>
  </sheetData>
  <customSheetViews>
    <customSheetView guid="{25211047-2AA7-431D-8637-AA6183637E8E}" scale="80" fitToPage="1">
      <selection activeCell="B6" sqref="B6:I19"/>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0" fitToPage="1">
      <selection activeCell="B6" sqref="B6:I19"/>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scale="90" fitToPage="1" hiddenRows="1">
      <pageMargins left="0" right="0" top="0" bottom="0" header="0" footer="0"/>
      <pageSetup paperSize="9" scale="76" orientation="landscape" r:id="rId3"/>
      <headerFooter>
        <oddFooter>&amp;RLast update : &amp;D   &amp;T&amp;L&amp;1#&amp;"Calibri"&amp;10 Sensitivity: Internal</oddFooter>
      </headerFooter>
    </customSheetView>
    <customSheetView guid="{999D0099-E3FC-46FC-839A-D58F693EE82E}" fitToPage="1" hiddenRows="1">
      <selection activeCell="J13" sqref="J13"/>
      <pageMargins left="0" right="0" top="0" bottom="0" header="0" footer="0"/>
      <pageSetup paperSize="9" scale="74" orientation="landscape" r:id="rId4"/>
      <headerFooter>
        <oddFooter>&amp;RLast update : &amp;D   &amp;T&amp;L&amp;1#&amp;"Calibri"&amp;10 Sensitivity: Internal</oddFooter>
      </headerFooter>
    </customSheetView>
    <customSheetView guid="{9C701732-F58F-4708-A15C-976D1C40D46C}" fitToPage="1" hiddenRows="1">
      <selection activeCell="A21" sqref="A21:XFD21"/>
      <pageMargins left="0" right="0" top="0" bottom="0" header="0" footer="0"/>
      <pageSetup paperSize="9" scale="77" orientation="landscape" r:id="rId5"/>
      <headerFooter>
        <oddFooter>&amp;RLast update : &amp;D   &amp;T</oddFooter>
      </headerFooter>
    </customSheetView>
    <customSheetView guid="{4207851A-A9C4-4C7F-A983-5888F88768C0}" fitToPage="1" hiddenRows="1">
      <selection activeCell="A7" sqref="A7"/>
      <pageMargins left="0" right="0" top="0" bottom="0" header="0" footer="0"/>
      <pageSetup paperSize="9" scale="77" orientation="landscape" r:id="rId6"/>
      <headerFooter>
        <oddFooter>&amp;RLast update : &amp;D   &amp;T</oddFooter>
      </headerFooter>
    </customSheetView>
    <customSheetView guid="{1A9C4D40-FD7F-415B-AEEF-6F3B6F11E2D9}" fitToPage="1" hiddenRows="1">
      <pageMargins left="0" right="0" top="0" bottom="0" header="0" footer="0"/>
      <pageSetup paperSize="9" scale="77" orientation="landscape" r:id="rId7"/>
      <headerFooter>
        <oddFooter>&amp;RLast update : &amp;D   &amp;T</oddFooter>
      </headerFooter>
    </customSheetView>
    <customSheetView guid="{160FD25C-1E8A-49AB-8AA3-887F1FFDB82C}" fitToPage="1" hiddenRows="1">
      <selection activeCell="I29" sqref="I29"/>
      <pageMargins left="0" right="0" top="0" bottom="0" header="0" footer="0"/>
      <pageSetup paperSize="9" scale="77" orientation="landscape" r:id="rId8"/>
      <headerFooter>
        <oddFooter>&amp;RLast update : &amp;D   &amp;T</oddFooter>
      </headerFooter>
    </customSheetView>
    <customSheetView guid="{03674205-2BF0-451F-960D-B59271ECD65B}" scale="85" fitToPage="1" hiddenRows="1">
      <selection activeCell="A6" sqref="A6"/>
      <pageMargins left="0" right="0" top="0" bottom="0" header="0" footer="0"/>
      <pageSetup paperSize="9" scale="74" orientation="landscape" r:id="rId9"/>
      <headerFooter>
        <oddFooter>&amp;RLast update : &amp;D   &amp;T</oddFooter>
      </headerFooter>
    </customSheetView>
    <customSheetView guid="{D36430BB-1304-416E-AC9B-64341E38D53B}" scale="85" fitToPage="1">
      <selection activeCell="C11" sqref="C11"/>
      <pageMargins left="0" right="0" top="0" bottom="0" header="0" footer="0"/>
      <pageSetup paperSize="9" scale="74" orientation="landscape" r:id="rId10"/>
      <headerFooter>
        <oddFooter>&amp;RLast update : &amp;D   &amp;T</oddFooter>
      </headerFooter>
    </customSheetView>
    <customSheetView guid="{A1DFBD3A-7D67-4D0B-A768-38A02D65809C}" scale="85" fitToPage="1">
      <selection activeCell="D16" sqref="D16"/>
      <pageMargins left="0" right="0" top="0" bottom="0" header="0" footer="0"/>
      <pageSetup paperSize="9" scale="74" orientation="landscape" r:id="rId11"/>
      <headerFooter>
        <oddFooter>&amp;RLast update : &amp;D   &amp;T</oddFooter>
      </headerFooter>
    </customSheetView>
    <customSheetView guid="{8F6257B3-44F8-495E-975F-715EC7CBE577}" scale="85" fitToPage="1">
      <pageMargins left="0" right="0" top="0" bottom="0" header="0" footer="0"/>
      <pageSetup paperSize="9" scale="84" orientation="landscape" r:id="rId12"/>
      <headerFooter>
        <oddFooter>&amp;RLast update : &amp;D   &amp;T</oddFooter>
      </headerFooter>
    </customSheetView>
    <customSheetView guid="{4E666960-F75E-4DEC-AA08-CB80C5246F2D}" scale="85" fitToPage="1">
      <selection activeCell="E6" sqref="E6:J6"/>
      <pageMargins left="0" right="0" top="0" bottom="0" header="0" footer="0"/>
      <pageSetup paperSize="9" scale="84" orientation="landscape" r:id="rId13"/>
      <headerFooter>
        <oddFooter>&amp;RLast update : &amp;D   &amp;T</oddFooter>
      </headerFooter>
    </customSheetView>
    <customSheetView guid="{DF664468-2591-4537-A401-E39E9401FA18}" scale="85" fitToPage="1">
      <pageMargins left="0" right="0" top="0" bottom="0" header="0" footer="0"/>
      <pageSetup paperSize="9" scale="84" orientation="landscape" r:id="rId14"/>
      <headerFooter>
        <oddFooter>&amp;RLast update : &amp;D   &amp;T</oddFooter>
      </headerFooter>
    </customSheetView>
    <customSheetView guid="{16EA4947-C328-4911-A966-8572790A84A9}" fitToPage="1" hiddenRows="1">
      <selection activeCell="B3" sqref="B3:H18"/>
      <pageMargins left="0" right="0" top="0" bottom="0" header="0" footer="0"/>
      <pageSetup paperSize="9" scale="65" orientation="landscape" r:id="rId15"/>
      <headerFooter>
        <oddFooter>&amp;RLast update : &amp;D   &amp;T&amp;L&amp;1#&amp;"Calibri"&amp;10 Sensitivity: Internal</oddFooter>
      </headerFooter>
    </customSheetView>
    <customSheetView guid="{5024D59A-F791-4B48-8A8A-90A9A8BA3CB8}" fitToPage="1" printArea="1" hiddenRows="1" topLeftCell="A26">
      <selection activeCell="D30" sqref="D30"/>
      <pageMargins left="0" right="0" top="0" bottom="0" header="0" footer="0"/>
      <pageSetup paperSize="9" scale="65" orientation="landscape" r:id="rId16"/>
      <headerFooter>
        <oddFooter>&amp;RLast update : &amp;D   &amp;T&amp;L&amp;1#&amp;"Calibri"&amp;10 Sensitivity: Internal</oddFooter>
      </headerFooter>
    </customSheetView>
    <customSheetView guid="{834388B3-D1C0-4496-81CB-D8907F6C94B1}" fitToPage="1" hiddenRows="1">
      <selection activeCell="B12" sqref="B12"/>
      <pageMargins left="0" right="0" top="0" bottom="0" header="0" footer="0"/>
      <pageSetup paperSize="9" scale="65" orientation="landscape" r:id="rId17"/>
      <headerFooter>
        <oddFooter>&amp;RLast update : &amp;D   &amp;T&amp;L&amp;1#&amp;"Calibri"&amp;10 Sensitivity: Internal</oddFooter>
      </headerFooter>
    </customSheetView>
    <customSheetView guid="{C9B667F6-80E0-402E-8E37-77C446D41929}" scale="80" fitToPage="1">
      <selection activeCell="B6" sqref="B6:H18"/>
      <pageMargins left="0" right="0" top="0" bottom="0" header="0" footer="0"/>
      <pageSetup paperSize="9" scale="70" orientation="landscape" r:id="rId18"/>
      <headerFooter>
        <oddFooter>&amp;RLast update : &amp;D   &amp;T&amp;L&amp;1#&amp;"Calibri"&amp;10&amp;K000000Sensitivity: Internal</oddFooter>
      </headerFooter>
    </customSheetView>
    <customSheetView guid="{F64DF93A-0CD5-4665-A448-613906F88C7C}" scale="80" fitToPage="1">
      <selection activeCell="B17" sqref="B17:D21"/>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0" fitToPage="1">
      <selection activeCell="B6" sqref="B6:I19"/>
      <pageMargins left="0" right="0" top="0" bottom="0" header="0" footer="0"/>
      <pageSetup paperSize="9" scale="65" orientation="landscape" r:id="rId20"/>
      <headerFooter>
        <oddFooter>&amp;RLast update : &amp;D   &amp;T&amp;L&amp;1#&amp;"Calibri"&amp;10&amp;K000000Sensitivity: Internal</oddFooter>
      </headerFooter>
    </customSheetView>
  </customSheetViews>
  <pageMargins left="0.19685039370078741" right="0.27559055118110237" top="0.74803149606299213" bottom="0.74803149606299213" header="0.31496062992125984" footer="0.31496062992125984"/>
  <pageSetup paperSize="9" scale="56" orientation="landscape" r:id="rId21"/>
  <headerFooter>
    <oddFooter>&amp;L_x000D_&amp;1#&amp;"Calibri"&amp;10&amp;K000000 Sensitivity: Internal&amp;RLast update : &amp;D   &amp;T&amp;</oddFooter>
  </headerFooter>
  <drawing r:id="rId2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4">
    <tabColor rgb="FF7030A0"/>
    <pageSetUpPr fitToPage="1"/>
  </sheetPr>
  <dimension ref="A2:S173"/>
  <sheetViews>
    <sheetView zoomScale="85" zoomScaleNormal="85" workbookViewId="0">
      <selection activeCell="C133" sqref="C133"/>
    </sheetView>
  </sheetViews>
  <sheetFormatPr defaultColWidth="9.42578125" defaultRowHeight="12.75"/>
  <cols>
    <col min="1" max="1" width="17.28515625" style="386" customWidth="1"/>
    <col min="2" max="2" width="30" style="5" customWidth="1"/>
    <col min="3" max="3" width="14" style="5" customWidth="1"/>
    <col min="4" max="5" width="15.5703125" style="5" customWidth="1"/>
    <col min="6" max="6" width="30" style="5" customWidth="1"/>
    <col min="7" max="7" width="14.28515625" style="5" customWidth="1"/>
    <col min="8" max="8" width="16" style="5" customWidth="1"/>
    <col min="9" max="12" width="17.28515625" style="5" customWidth="1"/>
    <col min="13" max="13" width="16.28515625" style="5" customWidth="1"/>
    <col min="14" max="16" width="16" style="5" customWidth="1"/>
    <col min="17" max="17" width="21.140625" style="5" customWidth="1"/>
    <col min="18" max="18" width="20.5703125" style="5" customWidth="1"/>
    <col min="19" max="19" width="14.5703125" style="5" customWidth="1"/>
    <col min="20" max="20" width="11" style="5" bestFit="1" customWidth="1"/>
    <col min="21" max="21" width="10" style="5" bestFit="1" customWidth="1"/>
    <col min="22" max="16384" width="9.42578125" style="5"/>
  </cols>
  <sheetData>
    <row r="2" spans="1:19" s="6" customFormat="1" ht="33">
      <c r="A2" s="385"/>
      <c r="B2" s="148" t="s">
        <v>1982</v>
      </c>
      <c r="C2" s="46"/>
      <c r="P2" s="40"/>
    </row>
    <row r="3" spans="1:19" s="6" customFormat="1" ht="33">
      <c r="A3" s="385"/>
      <c r="B3" s="195" t="s">
        <v>7666</v>
      </c>
      <c r="C3" s="46"/>
      <c r="P3" s="40"/>
    </row>
    <row r="4" spans="1:19" ht="9" customHeight="1">
      <c r="B4" s="195"/>
      <c r="C4" s="47"/>
      <c r="F4" s="47"/>
      <c r="G4" s="47"/>
      <c r="H4" s="47"/>
      <c r="I4" s="47"/>
      <c r="J4" s="47"/>
      <c r="K4" s="47"/>
      <c r="L4" s="37"/>
      <c r="M4" s="37"/>
      <c r="N4" s="37"/>
    </row>
    <row r="5" spans="1:19" ht="33.75" customHeight="1">
      <c r="B5" s="957"/>
      <c r="C5" s="48"/>
      <c r="D5" s="48"/>
      <c r="E5" s="49"/>
      <c r="F5" s="981" t="s">
        <v>7667</v>
      </c>
      <c r="G5" s="48"/>
      <c r="H5" s="48"/>
      <c r="I5" s="48"/>
      <c r="J5" s="48"/>
      <c r="K5" s="48"/>
      <c r="L5" s="37"/>
      <c r="M5" s="37"/>
      <c r="N5" s="37"/>
    </row>
    <row r="6" spans="1:19" s="30" customFormat="1" ht="30">
      <c r="A6" s="3788"/>
      <c r="B6" s="3789"/>
      <c r="C6" s="3790"/>
      <c r="D6" s="97" t="s">
        <v>1985</v>
      </c>
      <c r="E6" s="97" t="s">
        <v>3786</v>
      </c>
      <c r="F6" s="150" t="s">
        <v>7668</v>
      </c>
      <c r="G6" s="150" t="s">
        <v>4655</v>
      </c>
      <c r="H6" s="3791" t="s">
        <v>5128</v>
      </c>
      <c r="I6" s="97" t="s">
        <v>7669</v>
      </c>
      <c r="J6" s="3792" t="s">
        <v>662</v>
      </c>
      <c r="K6" s="97" t="s">
        <v>7670</v>
      </c>
      <c r="L6" s="97" t="s">
        <v>208</v>
      </c>
      <c r="M6" s="3793" t="s">
        <v>235</v>
      </c>
      <c r="N6" s="97" t="s">
        <v>1106</v>
      </c>
      <c r="O6" s="97" t="s">
        <v>305</v>
      </c>
      <c r="P6" s="97" t="s">
        <v>680</v>
      </c>
      <c r="Q6" s="3725" t="s">
        <v>305</v>
      </c>
      <c r="R6" s="3794"/>
      <c r="S6" s="3795"/>
    </row>
    <row r="7" spans="1:19" s="30" customFormat="1" ht="24" thickBot="1">
      <c r="A7" s="3800" t="s">
        <v>1990</v>
      </c>
      <c r="B7" s="3787" t="s">
        <v>1489</v>
      </c>
      <c r="C7" s="3801"/>
      <c r="D7" s="153"/>
      <c r="E7" s="99" t="s">
        <v>7671</v>
      </c>
      <c r="F7" s="154"/>
      <c r="G7" s="154"/>
      <c r="H7" s="3765"/>
      <c r="I7" s="99" t="s">
        <v>3597</v>
      </c>
      <c r="J7" s="99" t="s">
        <v>3559</v>
      </c>
      <c r="K7" s="99" t="s">
        <v>3808</v>
      </c>
      <c r="L7" s="99" t="s">
        <v>4961</v>
      </c>
      <c r="M7" s="99" t="s">
        <v>4734</v>
      </c>
      <c r="N7" s="99" t="s">
        <v>5131</v>
      </c>
      <c r="O7" s="99" t="s">
        <v>3088</v>
      </c>
      <c r="P7" s="99" t="s">
        <v>5132</v>
      </c>
      <c r="Q7" s="99" t="s">
        <v>3089</v>
      </c>
      <c r="R7" s="3795" t="s">
        <v>2000</v>
      </c>
      <c r="S7" s="2165" t="s">
        <v>2001</v>
      </c>
    </row>
    <row r="8" spans="1:19" s="29" customFormat="1" ht="15" hidden="1" thickTop="1">
      <c r="A8" s="59"/>
      <c r="B8" s="664" t="s">
        <v>3887</v>
      </c>
      <c r="C8" s="664" t="s">
        <v>7672</v>
      </c>
      <c r="D8" s="95">
        <v>45079</v>
      </c>
      <c r="E8" s="665">
        <v>45088</v>
      </c>
      <c r="F8" s="518" t="s">
        <v>7673</v>
      </c>
      <c r="G8" s="1728" t="s">
        <v>7674</v>
      </c>
      <c r="H8" s="755">
        <v>45091</v>
      </c>
      <c r="I8" s="490">
        <f>H8+16</f>
        <v>45107</v>
      </c>
      <c r="J8" s="519">
        <f>H8+18</f>
        <v>45109</v>
      </c>
      <c r="K8" s="519">
        <f>H8+22</f>
        <v>45113</v>
      </c>
      <c r="L8" s="519">
        <f>H8+24</f>
        <v>45115</v>
      </c>
      <c r="M8" s="490">
        <f>H8+27</f>
        <v>45118</v>
      </c>
      <c r="N8" s="519">
        <f>H8+32</f>
        <v>45123</v>
      </c>
      <c r="O8" s="519">
        <f>H8+34</f>
        <v>45125</v>
      </c>
      <c r="P8" s="519">
        <f>H8+36</f>
        <v>45127</v>
      </c>
      <c r="Q8" s="519">
        <f>I8+38</f>
        <v>45145</v>
      </c>
      <c r="R8" s="1729">
        <v>45076</v>
      </c>
      <c r="S8" s="1387">
        <v>45077</v>
      </c>
    </row>
    <row r="9" spans="1:19" ht="13.5" hidden="1" thickBot="1"/>
    <row r="10" spans="1:19" s="29" customFormat="1" ht="15" hidden="1" thickTop="1">
      <c r="A10" s="59"/>
      <c r="B10" s="664" t="s">
        <v>5907</v>
      </c>
      <c r="C10" s="664" t="s">
        <v>7675</v>
      </c>
      <c r="D10" s="95">
        <v>45086</v>
      </c>
      <c r="E10" s="665">
        <v>45093</v>
      </c>
      <c r="F10" s="518" t="s">
        <v>7676</v>
      </c>
      <c r="G10" s="1728" t="s">
        <v>7677</v>
      </c>
      <c r="H10" s="755">
        <v>45098</v>
      </c>
      <c r="I10" s="490">
        <f t="shared" ref="I10" si="0">H10+16</f>
        <v>45114</v>
      </c>
      <c r="J10" s="519">
        <f t="shared" ref="J10" si="1">H10+18</f>
        <v>45116</v>
      </c>
      <c r="K10" s="519">
        <f t="shared" ref="K10" si="2">H10+22</f>
        <v>45120</v>
      </c>
      <c r="L10" s="519">
        <f t="shared" ref="L10" si="3">H10+24</f>
        <v>45122</v>
      </c>
      <c r="M10" s="490">
        <f t="shared" ref="M10" si="4">H10+27</f>
        <v>45125</v>
      </c>
      <c r="N10" s="519">
        <f t="shared" ref="N10" si="5">H10+32</f>
        <v>45130</v>
      </c>
      <c r="O10" s="519">
        <f t="shared" ref="O10" si="6">H10+34</f>
        <v>45132</v>
      </c>
      <c r="P10" s="519">
        <f t="shared" ref="P10" si="7">H10+36</f>
        <v>45134</v>
      </c>
      <c r="Q10" s="519">
        <f t="shared" ref="Q10" si="8">I10+38</f>
        <v>45152</v>
      </c>
      <c r="R10" s="1729">
        <v>45083</v>
      </c>
      <c r="S10" s="1387">
        <v>45084</v>
      </c>
    </row>
    <row r="11" spans="1:19" s="29" customFormat="1" ht="15" hidden="1" thickBot="1">
      <c r="A11" s="59"/>
      <c r="B11" s="757"/>
      <c r="C11" s="584"/>
      <c r="D11" s="520"/>
      <c r="E11" s="160"/>
      <c r="F11" s="1730"/>
      <c r="G11" s="1731"/>
      <c r="H11" s="756"/>
      <c r="I11" s="520"/>
      <c r="J11" s="520"/>
      <c r="K11" s="520"/>
      <c r="L11" s="520"/>
      <c r="M11" s="520"/>
      <c r="N11" s="520"/>
      <c r="O11" s="520"/>
      <c r="P11" s="520"/>
      <c r="Q11" s="520"/>
      <c r="R11" s="1729"/>
      <c r="S11" s="1387"/>
    </row>
    <row r="12" spans="1:19" s="29" customFormat="1" ht="15.75" hidden="1" thickTop="1">
      <c r="A12" s="59"/>
      <c r="B12" s="664" t="s">
        <v>5220</v>
      </c>
      <c r="C12" s="2409" t="s">
        <v>7678</v>
      </c>
      <c r="D12" s="95">
        <v>45094</v>
      </c>
      <c r="E12" s="665">
        <v>45102</v>
      </c>
      <c r="F12" s="518" t="s">
        <v>2151</v>
      </c>
      <c r="G12" s="1728" t="s">
        <v>7679</v>
      </c>
      <c r="H12" s="755">
        <v>45105</v>
      </c>
      <c r="I12" s="655"/>
      <c r="J12" s="654"/>
      <c r="K12" s="654"/>
      <c r="L12" s="654"/>
      <c r="M12" s="655"/>
      <c r="N12" s="654"/>
      <c r="O12" s="654"/>
      <c r="P12" s="654"/>
      <c r="Q12" s="654"/>
      <c r="R12" s="1729">
        <v>45090</v>
      </c>
      <c r="S12" s="1387">
        <v>45091</v>
      </c>
    </row>
    <row r="13" spans="1:19" s="29" customFormat="1" ht="15" hidden="1" thickBot="1">
      <c r="A13" s="59"/>
      <c r="B13" s="757"/>
      <c r="C13" s="584"/>
      <c r="D13" s="520"/>
      <c r="E13" s="160"/>
      <c r="F13" s="1730"/>
      <c r="G13" s="1731"/>
      <c r="H13" s="756"/>
      <c r="I13" s="613"/>
      <c r="J13" s="613"/>
      <c r="K13" s="613"/>
      <c r="L13" s="613"/>
      <c r="M13" s="613"/>
      <c r="N13" s="613"/>
      <c r="O13" s="613"/>
      <c r="P13" s="613"/>
      <c r="Q13" s="613"/>
      <c r="R13" s="1729"/>
      <c r="S13" s="1387"/>
    </row>
    <row r="14" spans="1:19" s="29" customFormat="1" ht="15" hidden="1" thickTop="1">
      <c r="A14" s="59"/>
      <c r="B14" s="664" t="s">
        <v>7440</v>
      </c>
      <c r="C14" s="664" t="s">
        <v>7680</v>
      </c>
      <c r="D14" s="95">
        <v>45100</v>
      </c>
      <c r="E14" s="665">
        <v>45107</v>
      </c>
      <c r="F14" s="518" t="s">
        <v>3161</v>
      </c>
      <c r="G14" s="1728" t="s">
        <v>7681</v>
      </c>
      <c r="H14" s="755">
        <v>45112</v>
      </c>
      <c r="I14" s="490">
        <f t="shared" ref="I14" si="9">H14+16</f>
        <v>45128</v>
      </c>
      <c r="J14" s="519">
        <f t="shared" ref="J14" si="10">H14+18</f>
        <v>45130</v>
      </c>
      <c r="K14" s="519">
        <f t="shared" ref="K14" si="11">H14+22</f>
        <v>45134</v>
      </c>
      <c r="L14" s="519">
        <f t="shared" ref="L14" si="12">H14+24</f>
        <v>45136</v>
      </c>
      <c r="M14" s="490">
        <f t="shared" ref="M14" si="13">H14+27</f>
        <v>45139</v>
      </c>
      <c r="N14" s="519">
        <f t="shared" ref="N14" si="14">H14+32</f>
        <v>45144</v>
      </c>
      <c r="O14" s="519">
        <f t="shared" ref="O14" si="15">H14+34</f>
        <v>45146</v>
      </c>
      <c r="P14" s="519">
        <f t="shared" ref="P14" si="16">H14+36</f>
        <v>45148</v>
      </c>
      <c r="Q14" s="519">
        <f t="shared" ref="Q14" si="17">I14+38</f>
        <v>45166</v>
      </c>
      <c r="R14" s="1729">
        <v>45097</v>
      </c>
      <c r="S14" s="1387">
        <v>45098</v>
      </c>
    </row>
    <row r="15" spans="1:19" s="29" customFormat="1" ht="15" hidden="1" thickBot="1">
      <c r="A15" s="59"/>
      <c r="B15" s="757"/>
      <c r="C15" s="584"/>
      <c r="D15" s="520"/>
      <c r="E15" s="160"/>
      <c r="F15" s="1730"/>
      <c r="G15" s="1731"/>
      <c r="H15" s="756"/>
      <c r="I15" s="520"/>
      <c r="J15" s="520"/>
      <c r="K15" s="520"/>
      <c r="L15" s="520"/>
      <c r="M15" s="520"/>
      <c r="N15" s="520"/>
      <c r="O15" s="520"/>
      <c r="P15" s="520"/>
      <c r="Q15" s="520"/>
      <c r="R15" s="1729"/>
      <c r="S15" s="1387"/>
    </row>
    <row r="16" spans="1:19" s="29" customFormat="1" ht="15" hidden="1" thickTop="1">
      <c r="A16" s="59"/>
      <c r="B16" s="664" t="s">
        <v>5217</v>
      </c>
      <c r="C16" s="664" t="s">
        <v>7672</v>
      </c>
      <c r="D16" s="95">
        <v>45106</v>
      </c>
      <c r="E16" s="665">
        <v>45114</v>
      </c>
      <c r="F16" s="518" t="s">
        <v>7682</v>
      </c>
      <c r="G16" s="1728" t="s">
        <v>7683</v>
      </c>
      <c r="H16" s="755">
        <v>45119</v>
      </c>
      <c r="I16" s="490">
        <f t="shared" ref="I16" si="18">H16+16</f>
        <v>45135</v>
      </c>
      <c r="J16" s="519">
        <f t="shared" ref="J16" si="19">H16+18</f>
        <v>45137</v>
      </c>
      <c r="K16" s="519">
        <f t="shared" ref="K16" si="20">H16+22</f>
        <v>45141</v>
      </c>
      <c r="L16" s="519">
        <f t="shared" ref="L16" si="21">H16+24</f>
        <v>45143</v>
      </c>
      <c r="M16" s="490">
        <f t="shared" ref="M16" si="22">H16+27</f>
        <v>45146</v>
      </c>
      <c r="N16" s="519">
        <f t="shared" ref="N16" si="23">H16+32</f>
        <v>45151</v>
      </c>
      <c r="O16" s="519">
        <f t="shared" ref="O16" si="24">H16+34</f>
        <v>45153</v>
      </c>
      <c r="P16" s="519">
        <f t="shared" ref="P16" si="25">H16+36</f>
        <v>45155</v>
      </c>
      <c r="Q16" s="519">
        <f t="shared" ref="Q16" si="26">I16+38</f>
        <v>45173</v>
      </c>
      <c r="R16" s="1729">
        <v>45104</v>
      </c>
      <c r="S16" s="1387">
        <v>45105</v>
      </c>
    </row>
    <row r="17" spans="1:19" s="29" customFormat="1" ht="15" hidden="1" thickBot="1">
      <c r="A17" s="59"/>
      <c r="B17" s="757"/>
      <c r="C17" s="584"/>
      <c r="D17" s="520"/>
      <c r="E17" s="160"/>
      <c r="F17" s="1730"/>
      <c r="G17" s="1731"/>
      <c r="H17" s="756"/>
      <c r="I17" s="520"/>
      <c r="J17" s="520"/>
      <c r="K17" s="520"/>
      <c r="L17" s="520"/>
      <c r="M17" s="520"/>
      <c r="N17" s="520"/>
      <c r="O17" s="520"/>
      <c r="P17" s="520"/>
      <c r="Q17" s="520"/>
      <c r="R17" s="1729"/>
      <c r="S17" s="1387"/>
    </row>
    <row r="18" spans="1:19" s="29" customFormat="1" ht="15" hidden="1" thickTop="1">
      <c r="A18" s="59"/>
      <c r="B18" s="664" t="s">
        <v>4178</v>
      </c>
      <c r="C18" s="664" t="s">
        <v>7684</v>
      </c>
      <c r="D18" s="95">
        <v>45115</v>
      </c>
      <c r="E18" s="665">
        <v>45121</v>
      </c>
      <c r="F18" s="518" t="s">
        <v>2915</v>
      </c>
      <c r="G18" s="1728" t="s">
        <v>7685</v>
      </c>
      <c r="H18" s="755">
        <v>45126</v>
      </c>
      <c r="I18" s="490">
        <f>H18+16</f>
        <v>45142</v>
      </c>
      <c r="J18" s="519">
        <f>H18+18</f>
        <v>45144</v>
      </c>
      <c r="K18" s="519">
        <f>H18+22</f>
        <v>45148</v>
      </c>
      <c r="L18" s="519">
        <f>H18+24</f>
        <v>45150</v>
      </c>
      <c r="M18" s="490">
        <f>H18+27</f>
        <v>45153</v>
      </c>
      <c r="N18" s="519">
        <f>H18+32</f>
        <v>45158</v>
      </c>
      <c r="O18" s="519">
        <f>H18+34</f>
        <v>45160</v>
      </c>
      <c r="P18" s="519">
        <f>H18+36</f>
        <v>45162</v>
      </c>
      <c r="Q18" s="519">
        <f>I18+38</f>
        <v>45180</v>
      </c>
      <c r="R18" s="1729">
        <v>45111</v>
      </c>
      <c r="S18" s="1387">
        <v>45112</v>
      </c>
    </row>
    <row r="19" spans="1:19" s="29" customFormat="1" ht="15" hidden="1" thickBot="1">
      <c r="A19" s="59"/>
      <c r="B19" s="757"/>
      <c r="C19" s="584"/>
      <c r="D19" s="520"/>
      <c r="E19" s="160"/>
      <c r="F19" s="1730"/>
      <c r="G19" s="1731"/>
      <c r="H19" s="756"/>
      <c r="I19" s="520"/>
      <c r="J19" s="520"/>
      <c r="K19" s="520"/>
      <c r="L19" s="520"/>
      <c r="M19" s="520"/>
      <c r="N19" s="520"/>
      <c r="O19" s="520"/>
      <c r="P19" s="520"/>
      <c r="Q19" s="520"/>
      <c r="R19" s="1729"/>
      <c r="S19" s="1387"/>
    </row>
    <row r="20" spans="1:19" s="29" customFormat="1" ht="15" hidden="1" thickTop="1">
      <c r="A20" s="59"/>
      <c r="B20" s="664" t="s">
        <v>5179</v>
      </c>
      <c r="C20" s="664" t="s">
        <v>7686</v>
      </c>
      <c r="D20" s="95">
        <v>45119</v>
      </c>
      <c r="E20" s="665">
        <v>45128</v>
      </c>
      <c r="F20" s="518" t="s">
        <v>4216</v>
      </c>
      <c r="G20" s="1728" t="s">
        <v>7687</v>
      </c>
      <c r="H20" s="755">
        <v>45133</v>
      </c>
      <c r="I20" s="490">
        <f>H20+16</f>
        <v>45149</v>
      </c>
      <c r="J20" s="519">
        <f>H20+18</f>
        <v>45151</v>
      </c>
      <c r="K20" s="519">
        <f>H20+22</f>
        <v>45155</v>
      </c>
      <c r="L20" s="519">
        <f>H20+24</f>
        <v>45157</v>
      </c>
      <c r="M20" s="490">
        <f>H20+27</f>
        <v>45160</v>
      </c>
      <c r="N20" s="519">
        <f>H20+32</f>
        <v>45165</v>
      </c>
      <c r="O20" s="519">
        <f>H20+34</f>
        <v>45167</v>
      </c>
      <c r="P20" s="519">
        <f>H20+36</f>
        <v>45169</v>
      </c>
      <c r="Q20" s="519">
        <f>I20+38</f>
        <v>45187</v>
      </c>
      <c r="R20" s="1729">
        <v>45118</v>
      </c>
      <c r="S20" s="1387">
        <v>45119</v>
      </c>
    </row>
    <row r="21" spans="1:19" s="29" customFormat="1" ht="15" hidden="1" thickBot="1">
      <c r="A21" s="59"/>
      <c r="B21" s="757"/>
      <c r="C21" s="584"/>
      <c r="D21" s="520"/>
      <c r="E21" s="160"/>
      <c r="F21" s="1730"/>
      <c r="G21" s="1731"/>
      <c r="H21" s="756"/>
      <c r="I21" s="520"/>
      <c r="J21" s="520"/>
      <c r="K21" s="520"/>
      <c r="L21" s="520"/>
      <c r="M21" s="520"/>
      <c r="N21" s="520"/>
      <c r="O21" s="520"/>
      <c r="P21" s="520"/>
      <c r="Q21" s="520"/>
      <c r="R21" s="1729"/>
      <c r="S21" s="1387"/>
    </row>
    <row r="22" spans="1:19" s="29" customFormat="1" ht="15" hidden="1" thickTop="1">
      <c r="A22" s="59"/>
      <c r="B22" s="664" t="s">
        <v>3889</v>
      </c>
      <c r="C22" s="664" t="s">
        <v>7688</v>
      </c>
      <c r="D22" s="95">
        <v>45125</v>
      </c>
      <c r="E22" s="665">
        <v>45135</v>
      </c>
      <c r="F22" s="518" t="s">
        <v>2934</v>
      </c>
      <c r="G22" s="1728" t="s">
        <v>7689</v>
      </c>
      <c r="H22" s="755">
        <v>45140</v>
      </c>
      <c r="I22" s="490">
        <f>H22+16</f>
        <v>45156</v>
      </c>
      <c r="J22" s="519">
        <f>H22+18</f>
        <v>45158</v>
      </c>
      <c r="K22" s="519">
        <f>H22+22</f>
        <v>45162</v>
      </c>
      <c r="L22" s="519">
        <f>H22+24</f>
        <v>45164</v>
      </c>
      <c r="M22" s="490">
        <f>H22+27</f>
        <v>45167</v>
      </c>
      <c r="N22" s="519">
        <f>H22+32</f>
        <v>45172</v>
      </c>
      <c r="O22" s="519">
        <f>H22+34</f>
        <v>45174</v>
      </c>
      <c r="P22" s="519">
        <f>H22+36</f>
        <v>45176</v>
      </c>
      <c r="Q22" s="519">
        <f>I22+38</f>
        <v>45194</v>
      </c>
      <c r="R22" s="1729">
        <v>45125</v>
      </c>
      <c r="S22" s="1387">
        <v>45126</v>
      </c>
    </row>
    <row r="23" spans="1:19" s="29" customFormat="1" ht="15" hidden="1" thickBot="1">
      <c r="A23" s="59"/>
      <c r="B23" s="757" t="s">
        <v>3761</v>
      </c>
      <c r="C23" s="584" t="s">
        <v>3762</v>
      </c>
      <c r="D23" s="520">
        <v>45128</v>
      </c>
      <c r="E23" s="160">
        <v>45138</v>
      </c>
      <c r="F23" s="1730"/>
      <c r="G23" s="1731"/>
      <c r="H23" s="756"/>
      <c r="I23" s="520"/>
      <c r="J23" s="520"/>
      <c r="K23" s="520"/>
      <c r="L23" s="520"/>
      <c r="M23" s="520"/>
      <c r="N23" s="520"/>
      <c r="O23" s="520"/>
      <c r="P23" s="520"/>
      <c r="Q23" s="520"/>
      <c r="R23" s="1729"/>
      <c r="S23" s="1387"/>
    </row>
    <row r="24" spans="1:19" s="29" customFormat="1" ht="15" hidden="1" thickTop="1">
      <c r="A24" s="59"/>
      <c r="B24" s="664" t="s">
        <v>4472</v>
      </c>
      <c r="C24" s="664" t="s">
        <v>7690</v>
      </c>
      <c r="D24" s="95">
        <v>45137</v>
      </c>
      <c r="E24" s="665">
        <v>45144</v>
      </c>
      <c r="F24" s="518" t="s">
        <v>7691</v>
      </c>
      <c r="G24" s="1728" t="s">
        <v>7692</v>
      </c>
      <c r="H24" s="755">
        <v>45147</v>
      </c>
      <c r="I24" s="490">
        <f>H24+16</f>
        <v>45163</v>
      </c>
      <c r="J24" s="519">
        <f>H24+18</f>
        <v>45165</v>
      </c>
      <c r="K24" s="519">
        <f>H24+22</f>
        <v>45169</v>
      </c>
      <c r="L24" s="519">
        <f>H24+24</f>
        <v>45171</v>
      </c>
      <c r="M24" s="490">
        <f>H24+27</f>
        <v>45174</v>
      </c>
      <c r="N24" s="519">
        <f>H24+32</f>
        <v>45179</v>
      </c>
      <c r="O24" s="519">
        <f>H24+34</f>
        <v>45181</v>
      </c>
      <c r="P24" s="519">
        <f>H24+36</f>
        <v>45183</v>
      </c>
      <c r="Q24" s="519">
        <f>I24+38</f>
        <v>45201</v>
      </c>
      <c r="R24" s="1729">
        <v>45132</v>
      </c>
      <c r="S24" s="1387">
        <v>45133</v>
      </c>
    </row>
    <row r="25" spans="1:19" ht="13.5" hidden="1" thickBot="1"/>
    <row r="26" spans="1:19" s="29" customFormat="1" ht="15" hidden="1" thickTop="1">
      <c r="A26" s="59"/>
      <c r="B26" s="664" t="s">
        <v>5158</v>
      </c>
      <c r="C26" s="664" t="s">
        <v>7693</v>
      </c>
      <c r="D26" s="95">
        <v>45139</v>
      </c>
      <c r="E26" s="665">
        <v>45149</v>
      </c>
      <c r="F26" s="518" t="s">
        <v>2895</v>
      </c>
      <c r="G26" s="1728" t="s">
        <v>7694</v>
      </c>
      <c r="H26" s="755">
        <v>45154</v>
      </c>
      <c r="I26" s="490">
        <f>H26+16</f>
        <v>45170</v>
      </c>
      <c r="J26" s="519">
        <f>H26+18</f>
        <v>45172</v>
      </c>
      <c r="K26" s="519">
        <f>H26+22</f>
        <v>45176</v>
      </c>
      <c r="L26" s="519">
        <f>H26+24</f>
        <v>45178</v>
      </c>
      <c r="M26" s="490">
        <f>H26+27</f>
        <v>45181</v>
      </c>
      <c r="N26" s="519">
        <f>H26+32</f>
        <v>45186</v>
      </c>
      <c r="O26" s="519">
        <f>H26+34</f>
        <v>45188</v>
      </c>
      <c r="P26" s="519">
        <f>H26+36</f>
        <v>45190</v>
      </c>
      <c r="Q26" s="519">
        <f>I26+38</f>
        <v>45208</v>
      </c>
      <c r="R26" s="1729">
        <v>45139</v>
      </c>
      <c r="S26" s="1387">
        <v>45140</v>
      </c>
    </row>
    <row r="27" spans="1:19" s="29" customFormat="1" ht="15" hidden="1" thickBot="1">
      <c r="A27" s="59"/>
      <c r="B27" s="757"/>
      <c r="C27" s="584"/>
      <c r="D27" s="520"/>
      <c r="E27" s="160"/>
      <c r="F27" s="1730"/>
      <c r="G27" s="1731"/>
      <c r="H27" s="756"/>
      <c r="I27" s="520"/>
      <c r="J27" s="520"/>
      <c r="K27" s="520"/>
      <c r="L27" s="520"/>
      <c r="M27" s="520"/>
      <c r="N27" s="520"/>
      <c r="O27" s="520"/>
      <c r="P27" s="520"/>
      <c r="Q27" s="520"/>
      <c r="R27" s="1729"/>
      <c r="S27" s="1387"/>
    </row>
    <row r="28" spans="1:19" s="29" customFormat="1" ht="15" hidden="1" thickTop="1">
      <c r="A28" s="59"/>
      <c r="B28" s="838" t="s">
        <v>3769</v>
      </c>
      <c r="C28" s="664" t="s">
        <v>3770</v>
      </c>
      <c r="D28" s="95">
        <v>45148</v>
      </c>
      <c r="E28" s="665">
        <v>45158</v>
      </c>
      <c r="F28" s="518" t="s">
        <v>7695</v>
      </c>
      <c r="G28" s="1728" t="s">
        <v>7696</v>
      </c>
      <c r="H28" s="755">
        <v>45161</v>
      </c>
      <c r="I28" s="490">
        <f>H28+16</f>
        <v>45177</v>
      </c>
      <c r="J28" s="519">
        <f>H28+18</f>
        <v>45179</v>
      </c>
      <c r="K28" s="519">
        <f>H28+22</f>
        <v>45183</v>
      </c>
      <c r="L28" s="519">
        <f>H28+24</f>
        <v>45185</v>
      </c>
      <c r="M28" s="490">
        <f>H28+27</f>
        <v>45188</v>
      </c>
      <c r="N28" s="519">
        <f>H28+32</f>
        <v>45193</v>
      </c>
      <c r="O28" s="519">
        <f>H28+34</f>
        <v>45195</v>
      </c>
      <c r="P28" s="519">
        <f>H28+36</f>
        <v>45197</v>
      </c>
      <c r="Q28" s="519">
        <f>I28+38</f>
        <v>45215</v>
      </c>
      <c r="R28" s="1729">
        <v>45141</v>
      </c>
      <c r="S28" s="1387">
        <v>45143</v>
      </c>
    </row>
    <row r="29" spans="1:19" s="29" customFormat="1" ht="15" hidden="1" thickBot="1">
      <c r="A29" s="59"/>
      <c r="B29" s="757"/>
      <c r="C29" s="584"/>
      <c r="D29" s="520"/>
      <c r="E29" s="160"/>
      <c r="F29" s="1730"/>
      <c r="G29" s="1731"/>
      <c r="H29" s="756"/>
      <c r="I29" s="520"/>
      <c r="J29" s="520"/>
      <c r="K29" s="520"/>
      <c r="L29" s="520"/>
      <c r="M29" s="520"/>
      <c r="N29" s="520"/>
      <c r="O29" s="520"/>
      <c r="P29" s="520"/>
      <c r="Q29" s="520"/>
      <c r="R29" s="1729"/>
      <c r="S29" s="1387"/>
    </row>
    <row r="30" spans="1:19" s="29" customFormat="1" ht="15" hidden="1" thickTop="1">
      <c r="A30" s="59"/>
      <c r="B30" s="664"/>
      <c r="C30" s="664"/>
      <c r="D30" s="95"/>
      <c r="E30" s="665"/>
      <c r="F30" s="518" t="s">
        <v>3635</v>
      </c>
      <c r="G30" s="1728" t="s">
        <v>7697</v>
      </c>
      <c r="H30" s="755">
        <v>45173</v>
      </c>
      <c r="I30" s="490">
        <f>H30+16</f>
        <v>45189</v>
      </c>
      <c r="J30" s="519">
        <f>H30+18</f>
        <v>45191</v>
      </c>
      <c r="K30" s="519">
        <f>H30+22</f>
        <v>45195</v>
      </c>
      <c r="L30" s="519">
        <f>H30+24</f>
        <v>45197</v>
      </c>
      <c r="M30" s="490">
        <f>H30+27</f>
        <v>45200</v>
      </c>
      <c r="N30" s="519">
        <f>H30+32</f>
        <v>45205</v>
      </c>
      <c r="O30" s="519">
        <f>H30+34</f>
        <v>45207</v>
      </c>
      <c r="P30" s="519">
        <f>H30+36</f>
        <v>45209</v>
      </c>
      <c r="Q30" s="519">
        <f>I30+38</f>
        <v>45227</v>
      </c>
      <c r="R30" s="1729">
        <v>45146</v>
      </c>
      <c r="S30" s="1387">
        <v>45147</v>
      </c>
    </row>
    <row r="31" spans="1:19" s="29" customFormat="1" ht="15" hidden="1" thickBot="1">
      <c r="A31" s="59"/>
      <c r="B31" s="1042" t="s">
        <v>4622</v>
      </c>
      <c r="C31" s="584" t="s">
        <v>7698</v>
      </c>
      <c r="D31" s="520">
        <v>45157</v>
      </c>
      <c r="E31" s="160">
        <v>45167</v>
      </c>
      <c r="F31" s="1730"/>
      <c r="G31" s="1731"/>
      <c r="H31" s="756"/>
      <c r="I31" s="520"/>
      <c r="J31" s="520"/>
      <c r="K31" s="520"/>
      <c r="L31" s="520"/>
      <c r="M31" s="520"/>
      <c r="N31" s="520"/>
      <c r="O31" s="520"/>
      <c r="P31" s="520"/>
      <c r="Q31" s="520"/>
      <c r="R31" s="1729">
        <v>45153</v>
      </c>
      <c r="S31" s="1387">
        <v>45154</v>
      </c>
    </row>
    <row r="32" spans="1:19" s="29" customFormat="1" ht="15" hidden="1" thickTop="1">
      <c r="A32" s="59"/>
      <c r="B32" s="664" t="s">
        <v>4446</v>
      </c>
      <c r="C32" s="664" t="s">
        <v>7674</v>
      </c>
      <c r="D32" s="95">
        <v>45161</v>
      </c>
      <c r="E32" s="665">
        <v>45170</v>
      </c>
      <c r="F32" s="518" t="s">
        <v>7506</v>
      </c>
      <c r="G32" s="1728" t="s">
        <v>7699</v>
      </c>
      <c r="H32" s="755">
        <v>45178</v>
      </c>
      <c r="I32" s="490">
        <f>H32+16</f>
        <v>45194</v>
      </c>
      <c r="J32" s="519">
        <f>H32+18</f>
        <v>45196</v>
      </c>
      <c r="K32" s="519">
        <f>H32+22</f>
        <v>45200</v>
      </c>
      <c r="L32" s="519">
        <f>H32+24</f>
        <v>45202</v>
      </c>
      <c r="M32" s="490">
        <f>H32+27</f>
        <v>45205</v>
      </c>
      <c r="N32" s="519">
        <f>H32+32</f>
        <v>45210</v>
      </c>
      <c r="O32" s="519">
        <f>H32+34</f>
        <v>45212</v>
      </c>
      <c r="P32" s="519">
        <f>H32+36</f>
        <v>45214</v>
      </c>
      <c r="Q32" s="519">
        <f>I32+38</f>
        <v>45232</v>
      </c>
      <c r="R32" s="1729">
        <v>45160</v>
      </c>
      <c r="S32" s="1387">
        <v>45161</v>
      </c>
    </row>
    <row r="33" spans="1:19" s="29" customFormat="1" ht="15" hidden="1" thickBot="1">
      <c r="A33" s="59"/>
      <c r="B33" s="757"/>
      <c r="C33" s="584"/>
      <c r="D33" s="520"/>
      <c r="E33" s="160"/>
      <c r="F33" s="1730"/>
      <c r="G33" s="1731"/>
      <c r="H33" s="756"/>
      <c r="I33" s="520"/>
      <c r="J33" s="520"/>
      <c r="K33" s="520"/>
      <c r="L33" s="520"/>
      <c r="M33" s="520"/>
      <c r="N33" s="520"/>
      <c r="O33" s="520"/>
      <c r="P33" s="520"/>
      <c r="Q33" s="520"/>
      <c r="R33" s="1729"/>
      <c r="S33" s="1387"/>
    </row>
    <row r="34" spans="1:19" s="29" customFormat="1" ht="15" hidden="1" thickTop="1">
      <c r="A34" s="59"/>
      <c r="B34" s="664" t="s">
        <v>7489</v>
      </c>
      <c r="C34" s="664" t="s">
        <v>7700</v>
      </c>
      <c r="D34" s="95">
        <v>45171</v>
      </c>
      <c r="E34" s="665">
        <v>45179</v>
      </c>
      <c r="F34" s="518" t="s">
        <v>7701</v>
      </c>
      <c r="G34" s="1728" t="s">
        <v>7702</v>
      </c>
      <c r="H34" s="755">
        <v>45182</v>
      </c>
      <c r="I34" s="490">
        <f>H34+16</f>
        <v>45198</v>
      </c>
      <c r="J34" s="519">
        <f>H34+18</f>
        <v>45200</v>
      </c>
      <c r="K34" s="519">
        <f>H34+22</f>
        <v>45204</v>
      </c>
      <c r="L34" s="519">
        <f>H34+24</f>
        <v>45206</v>
      </c>
      <c r="M34" s="490">
        <f>H34+27</f>
        <v>45209</v>
      </c>
      <c r="N34" s="519">
        <f>H34+32</f>
        <v>45214</v>
      </c>
      <c r="O34" s="519">
        <f>H34+34</f>
        <v>45216</v>
      </c>
      <c r="P34" s="519">
        <f>H34+36</f>
        <v>45218</v>
      </c>
      <c r="Q34" s="519">
        <f>I34+38</f>
        <v>45236</v>
      </c>
      <c r="R34" s="1729">
        <v>45167</v>
      </c>
      <c r="S34" s="1387">
        <v>45168</v>
      </c>
    </row>
    <row r="35" spans="1:19" s="29" customFormat="1" ht="15" hidden="1" thickBot="1">
      <c r="A35" s="59"/>
      <c r="B35" s="757"/>
      <c r="C35" s="584"/>
      <c r="D35" s="520"/>
      <c r="E35" s="160"/>
      <c r="F35" s="1730"/>
      <c r="G35" s="1731"/>
      <c r="H35" s="756"/>
      <c r="I35" s="520"/>
      <c r="J35" s="520"/>
      <c r="K35" s="520"/>
      <c r="L35" s="520"/>
      <c r="M35" s="520"/>
      <c r="N35" s="520"/>
      <c r="O35" s="520"/>
      <c r="P35" s="520"/>
      <c r="Q35" s="520"/>
      <c r="R35" s="1729"/>
      <c r="S35" s="1387"/>
    </row>
    <row r="36" spans="1:19" s="29" customFormat="1" ht="15" hidden="1" thickTop="1">
      <c r="A36" s="59"/>
      <c r="B36" s="664" t="s">
        <v>5907</v>
      </c>
      <c r="C36" s="664" t="s">
        <v>7703</v>
      </c>
      <c r="D36" s="95">
        <v>45177</v>
      </c>
      <c r="E36" s="180">
        <v>45186</v>
      </c>
      <c r="F36" s="518" t="s">
        <v>7673</v>
      </c>
      <c r="G36" s="518" t="s">
        <v>7704</v>
      </c>
      <c r="H36" s="755">
        <v>45189</v>
      </c>
      <c r="I36" s="490">
        <f>H36+16</f>
        <v>45205</v>
      </c>
      <c r="J36" s="519">
        <f>H36+18</f>
        <v>45207</v>
      </c>
      <c r="K36" s="519">
        <f>H36+22</f>
        <v>45211</v>
      </c>
      <c r="L36" s="519">
        <f>H36+24</f>
        <v>45213</v>
      </c>
      <c r="M36" s="490">
        <f>H36+27</f>
        <v>45216</v>
      </c>
      <c r="N36" s="519">
        <f>H36+32</f>
        <v>45221</v>
      </c>
      <c r="O36" s="519">
        <f>H36+34</f>
        <v>45223</v>
      </c>
      <c r="P36" s="519">
        <f>H36+36</f>
        <v>45225</v>
      </c>
      <c r="Q36" s="519">
        <f>I36+38</f>
        <v>45243</v>
      </c>
      <c r="R36" s="1729">
        <v>45174</v>
      </c>
      <c r="S36" s="1387">
        <v>45175</v>
      </c>
    </row>
    <row r="37" spans="1:19" s="29" customFormat="1" ht="15" hidden="1" thickBot="1">
      <c r="A37" s="59"/>
      <c r="B37" s="757"/>
      <c r="C37" s="584"/>
      <c r="D37" s="520"/>
      <c r="E37" s="520"/>
      <c r="F37" s="1730"/>
      <c r="G37" s="1730"/>
      <c r="H37" s="756"/>
      <c r="I37" s="520"/>
      <c r="J37" s="520"/>
      <c r="K37" s="520"/>
      <c r="L37" s="520"/>
      <c r="M37" s="520"/>
      <c r="N37" s="520"/>
      <c r="O37" s="520"/>
      <c r="P37" s="520"/>
      <c r="Q37" s="520"/>
      <c r="R37" s="1729"/>
      <c r="S37" s="1387"/>
    </row>
    <row r="38" spans="1:19" s="29" customFormat="1" ht="15" hidden="1" thickTop="1">
      <c r="A38" s="59"/>
      <c r="B38" s="664" t="s">
        <v>5220</v>
      </c>
      <c r="C38" s="664" t="s">
        <v>7705</v>
      </c>
      <c r="D38" s="95">
        <v>45184</v>
      </c>
      <c r="E38" s="665">
        <v>45193</v>
      </c>
      <c r="F38" s="518" t="s">
        <v>7676</v>
      </c>
      <c r="G38" s="518" t="s">
        <v>7706</v>
      </c>
      <c r="H38" s="755">
        <v>45196</v>
      </c>
      <c r="I38" s="490">
        <f>H38+16</f>
        <v>45212</v>
      </c>
      <c r="J38" s="519">
        <f>H38+18</f>
        <v>45214</v>
      </c>
      <c r="K38" s="519">
        <f>H38+22</f>
        <v>45218</v>
      </c>
      <c r="L38" s="519">
        <f>H38+24</f>
        <v>45220</v>
      </c>
      <c r="M38" s="490">
        <f>H38+27</f>
        <v>45223</v>
      </c>
      <c r="N38" s="519">
        <f>H38+32</f>
        <v>45228</v>
      </c>
      <c r="O38" s="519">
        <f>H38+34</f>
        <v>45230</v>
      </c>
      <c r="P38" s="519">
        <f>H38+36</f>
        <v>45232</v>
      </c>
      <c r="Q38" s="519">
        <f>I38+38</f>
        <v>45250</v>
      </c>
      <c r="R38" s="1729">
        <v>45181</v>
      </c>
      <c r="S38" s="1387">
        <v>45182</v>
      </c>
    </row>
    <row r="39" spans="1:19" s="29" customFormat="1" ht="15" hidden="1" thickBot="1">
      <c r="A39" s="59"/>
      <c r="B39" s="757"/>
      <c r="C39" s="584"/>
      <c r="D39" s="520"/>
      <c r="E39" s="160"/>
      <c r="F39" s="1730"/>
      <c r="G39" s="1730"/>
      <c r="H39" s="756"/>
      <c r="I39" s="520"/>
      <c r="J39" s="520"/>
      <c r="K39" s="520"/>
      <c r="L39" s="520"/>
      <c r="M39" s="520"/>
      <c r="N39" s="520"/>
      <c r="O39" s="520"/>
      <c r="P39" s="520"/>
      <c r="Q39" s="520"/>
      <c r="R39" s="1729"/>
      <c r="S39" s="1387"/>
    </row>
    <row r="40" spans="1:19" s="29" customFormat="1" ht="15" hidden="1" thickTop="1">
      <c r="A40" s="59"/>
      <c r="B40" s="664" t="s">
        <v>7440</v>
      </c>
      <c r="C40" s="664" t="s">
        <v>7707</v>
      </c>
      <c r="D40" s="95">
        <v>45188</v>
      </c>
      <c r="E40" s="180">
        <v>45198</v>
      </c>
      <c r="F40" s="518" t="s">
        <v>3161</v>
      </c>
      <c r="G40" s="518" t="s">
        <v>7708</v>
      </c>
      <c r="H40" s="755">
        <v>45203</v>
      </c>
      <c r="I40" s="490">
        <f>H40+16</f>
        <v>45219</v>
      </c>
      <c r="J40" s="519">
        <f>H40+18</f>
        <v>45221</v>
      </c>
      <c r="K40" s="519">
        <f>H40+22</f>
        <v>45225</v>
      </c>
      <c r="L40" s="519">
        <f>H40+24</f>
        <v>45227</v>
      </c>
      <c r="M40" s="490">
        <f>H40+27</f>
        <v>45230</v>
      </c>
      <c r="N40" s="519">
        <f>H40+32</f>
        <v>45235</v>
      </c>
      <c r="O40" s="519">
        <f>H40+34</f>
        <v>45237</v>
      </c>
      <c r="P40" s="519">
        <f>H40+36</f>
        <v>45239</v>
      </c>
      <c r="Q40" s="519">
        <f>I40+38</f>
        <v>45257</v>
      </c>
      <c r="R40" s="1729">
        <v>45188</v>
      </c>
      <c r="S40" s="1387">
        <v>45189</v>
      </c>
    </row>
    <row r="41" spans="1:19" ht="13.5" hidden="1" thickBot="1"/>
    <row r="42" spans="1:19" s="29" customFormat="1" ht="15.75" hidden="1" thickTop="1">
      <c r="A42" s="3788" t="s">
        <v>7709</v>
      </c>
      <c r="B42" s="664" t="s">
        <v>3337</v>
      </c>
      <c r="C42" s="664" t="s">
        <v>3911</v>
      </c>
      <c r="D42" s="95">
        <v>45199</v>
      </c>
      <c r="E42" s="665">
        <v>45210</v>
      </c>
      <c r="F42" s="1255" t="s">
        <v>2151</v>
      </c>
      <c r="G42" s="518" t="s">
        <v>7710</v>
      </c>
      <c r="H42" s="755">
        <v>45210</v>
      </c>
      <c r="I42" s="655"/>
      <c r="J42" s="654"/>
      <c r="K42" s="654"/>
      <c r="L42" s="654"/>
      <c r="M42" s="655"/>
      <c r="N42" s="654"/>
      <c r="O42" s="654"/>
      <c r="P42" s="654"/>
      <c r="Q42" s="654"/>
      <c r="R42" s="1729">
        <v>45197</v>
      </c>
      <c r="S42" s="1387">
        <v>45198</v>
      </c>
    </row>
    <row r="43" spans="1:19" s="29" customFormat="1" ht="15" hidden="1" thickBot="1">
      <c r="A43" s="3788"/>
      <c r="B43" s="757"/>
      <c r="C43" s="584"/>
      <c r="D43" s="520"/>
      <c r="E43" s="160"/>
      <c r="F43" s="1730"/>
      <c r="G43" s="1730"/>
      <c r="H43" s="756"/>
      <c r="I43" s="613"/>
      <c r="J43" s="613"/>
      <c r="K43" s="613"/>
      <c r="L43" s="613"/>
      <c r="M43" s="613"/>
      <c r="N43" s="613"/>
      <c r="O43" s="613"/>
      <c r="P43" s="613"/>
      <c r="Q43" s="613"/>
      <c r="R43" s="1729"/>
      <c r="S43" s="1387"/>
    </row>
    <row r="44" spans="1:19" s="29" customFormat="1" ht="15" hidden="1" thickTop="1">
      <c r="A44" s="3788" t="s">
        <v>4178</v>
      </c>
      <c r="B44" s="664" t="s">
        <v>3758</v>
      </c>
      <c r="C44" s="664" t="s">
        <v>3913</v>
      </c>
      <c r="D44" s="95">
        <v>45204</v>
      </c>
      <c r="E44" s="180">
        <v>45215</v>
      </c>
      <c r="F44" s="2220" t="s">
        <v>7682</v>
      </c>
      <c r="G44" s="518" t="s">
        <v>7711</v>
      </c>
      <c r="H44" s="755">
        <v>45217</v>
      </c>
      <c r="I44" s="490">
        <f>H44+16</f>
        <v>45233</v>
      </c>
      <c r="J44" s="519">
        <f>H44+18</f>
        <v>45235</v>
      </c>
      <c r="K44" s="519">
        <f>H44+22</f>
        <v>45239</v>
      </c>
      <c r="L44" s="519">
        <f>H44+24</f>
        <v>45241</v>
      </c>
      <c r="M44" s="490">
        <f>H44+27</f>
        <v>45244</v>
      </c>
      <c r="N44" s="519">
        <f>H44+32</f>
        <v>45249</v>
      </c>
      <c r="O44" s="519">
        <f>H44+34</f>
        <v>45251</v>
      </c>
      <c r="P44" s="519">
        <f>H44+36</f>
        <v>45253</v>
      </c>
      <c r="Q44" s="519">
        <f>I44+38</f>
        <v>45271</v>
      </c>
      <c r="R44" s="1729">
        <v>45204</v>
      </c>
      <c r="S44" s="1387">
        <v>45205</v>
      </c>
    </row>
    <row r="45" spans="1:19" s="29" customFormat="1" ht="15" hidden="1" thickBot="1">
      <c r="A45" s="3788"/>
      <c r="B45" s="757"/>
      <c r="C45" s="584"/>
      <c r="D45" s="520"/>
      <c r="E45" s="520"/>
      <c r="F45" s="1730"/>
      <c r="G45" s="1730"/>
      <c r="H45" s="756"/>
      <c r="I45" s="520"/>
      <c r="J45" s="520"/>
      <c r="K45" s="520"/>
      <c r="L45" s="520"/>
      <c r="M45" s="520"/>
      <c r="N45" s="520"/>
      <c r="O45" s="520"/>
      <c r="P45" s="520"/>
      <c r="Q45" s="520"/>
      <c r="R45" s="1729"/>
      <c r="S45" s="1387"/>
    </row>
    <row r="46" spans="1:19" s="29" customFormat="1" ht="15" hidden="1" thickTop="1">
      <c r="A46" s="3788"/>
      <c r="B46" s="664" t="s">
        <v>5179</v>
      </c>
      <c r="C46" s="664" t="s">
        <v>7712</v>
      </c>
      <c r="D46" s="95">
        <v>45211</v>
      </c>
      <c r="E46" s="665">
        <v>45221</v>
      </c>
      <c r="F46" s="2220" t="s">
        <v>7042</v>
      </c>
      <c r="G46" s="518" t="s">
        <v>7713</v>
      </c>
      <c r="H46" s="755">
        <v>45224</v>
      </c>
      <c r="I46" s="490">
        <f>H46+16</f>
        <v>45240</v>
      </c>
      <c r="J46" s="519">
        <f>H46+18</f>
        <v>45242</v>
      </c>
      <c r="K46" s="519">
        <f>H46+22</f>
        <v>45246</v>
      </c>
      <c r="L46" s="519">
        <f>H46+24</f>
        <v>45248</v>
      </c>
      <c r="M46" s="490">
        <f>H46+27</f>
        <v>45251</v>
      </c>
      <c r="N46" s="519">
        <f>H46+32</f>
        <v>45256</v>
      </c>
      <c r="O46" s="519">
        <f>H46+34</f>
        <v>45258</v>
      </c>
      <c r="P46" s="519">
        <f>H46+36</f>
        <v>45260</v>
      </c>
      <c r="Q46" s="519">
        <f>I46+38</f>
        <v>45278</v>
      </c>
      <c r="R46" s="1729">
        <v>45209</v>
      </c>
      <c r="S46" s="1387">
        <v>45210</v>
      </c>
    </row>
    <row r="47" spans="1:19" s="29" customFormat="1" ht="15" hidden="1" thickBot="1">
      <c r="A47" s="3788"/>
      <c r="B47" s="757"/>
      <c r="C47" s="584"/>
      <c r="D47" s="520"/>
      <c r="E47" s="160"/>
      <c r="F47" s="1730"/>
      <c r="G47" s="1730"/>
      <c r="H47" s="756"/>
      <c r="I47" s="520"/>
      <c r="J47" s="520"/>
      <c r="K47" s="520"/>
      <c r="L47" s="520"/>
      <c r="M47" s="520"/>
      <c r="N47" s="520"/>
      <c r="O47" s="520"/>
      <c r="P47" s="520"/>
      <c r="Q47" s="520"/>
      <c r="R47" s="1729"/>
      <c r="S47" s="1387"/>
    </row>
    <row r="48" spans="1:19" s="29" customFormat="1" ht="15" hidden="1" thickTop="1">
      <c r="A48" s="3788"/>
      <c r="B48" s="664" t="s">
        <v>2442</v>
      </c>
      <c r="C48" s="664" t="s">
        <v>3917</v>
      </c>
      <c r="D48" s="95">
        <v>45221</v>
      </c>
      <c r="E48" s="180">
        <v>45229</v>
      </c>
      <c r="F48" s="2220" t="s">
        <v>7714</v>
      </c>
      <c r="G48" s="518" t="s">
        <v>7715</v>
      </c>
      <c r="H48" s="755">
        <v>45231</v>
      </c>
      <c r="I48" s="490">
        <f>H48+16</f>
        <v>45247</v>
      </c>
      <c r="J48" s="519">
        <f>H48+18</f>
        <v>45249</v>
      </c>
      <c r="K48" s="519">
        <f>H48+22</f>
        <v>45253</v>
      </c>
      <c r="L48" s="519">
        <f>H48+24</f>
        <v>45255</v>
      </c>
      <c r="M48" s="490">
        <f>H48+27</f>
        <v>45258</v>
      </c>
      <c r="N48" s="519">
        <f>H48+32</f>
        <v>45263</v>
      </c>
      <c r="O48" s="519">
        <f>H48+34</f>
        <v>45265</v>
      </c>
      <c r="P48" s="519">
        <f>H48+36</f>
        <v>45267</v>
      </c>
      <c r="Q48" s="519">
        <f>I48+38</f>
        <v>45285</v>
      </c>
      <c r="R48" s="1729">
        <v>45218</v>
      </c>
      <c r="S48" s="1387">
        <v>45219</v>
      </c>
    </row>
    <row r="49" spans="1:19" s="29" customFormat="1" ht="15" hidden="1" thickBot="1">
      <c r="A49" s="3788"/>
      <c r="B49" s="757"/>
      <c r="C49" s="584"/>
      <c r="D49" s="520"/>
      <c r="E49" s="520"/>
      <c r="F49" s="1730"/>
      <c r="G49" s="1730"/>
      <c r="H49" s="756"/>
      <c r="I49" s="520"/>
      <c r="J49" s="520"/>
      <c r="K49" s="520"/>
      <c r="L49" s="520"/>
      <c r="M49" s="520"/>
      <c r="N49" s="520"/>
      <c r="O49" s="520"/>
      <c r="P49" s="520"/>
      <c r="Q49" s="520"/>
      <c r="R49" s="1729"/>
      <c r="S49" s="1387"/>
    </row>
    <row r="50" spans="1:19" s="29" customFormat="1" ht="15" hidden="1" thickTop="1">
      <c r="A50" s="3788"/>
      <c r="B50" s="664" t="s">
        <v>3339</v>
      </c>
      <c r="C50" s="664" t="s">
        <v>3920</v>
      </c>
      <c r="D50" s="95">
        <v>45225</v>
      </c>
      <c r="E50" s="180">
        <v>45236</v>
      </c>
      <c r="F50" s="2220" t="s">
        <v>7716</v>
      </c>
      <c r="G50" s="518" t="s">
        <v>7717</v>
      </c>
      <c r="H50" s="755">
        <v>45238</v>
      </c>
      <c r="I50" s="490">
        <f>H50+16</f>
        <v>45254</v>
      </c>
      <c r="J50" s="519">
        <f>H50+18</f>
        <v>45256</v>
      </c>
      <c r="K50" s="519">
        <f>H50+22</f>
        <v>45260</v>
      </c>
      <c r="L50" s="519">
        <f>H50+24</f>
        <v>45262</v>
      </c>
      <c r="M50" s="490">
        <f>H50+27</f>
        <v>45265</v>
      </c>
      <c r="N50" s="519">
        <f>H50+32</f>
        <v>45270</v>
      </c>
      <c r="O50" s="519">
        <f>H50+34</f>
        <v>45272</v>
      </c>
      <c r="P50" s="519">
        <f>H50+36</f>
        <v>45274</v>
      </c>
      <c r="Q50" s="519">
        <f>I50+38</f>
        <v>45292</v>
      </c>
      <c r="R50" s="1729">
        <v>45225</v>
      </c>
      <c r="S50" s="1387">
        <v>45230</v>
      </c>
    </row>
    <row r="51" spans="1:19" s="29" customFormat="1" ht="15" hidden="1" thickBot="1">
      <c r="A51" s="3788"/>
      <c r="B51" s="757"/>
      <c r="C51" s="584"/>
      <c r="D51" s="520"/>
      <c r="E51" s="160"/>
      <c r="F51" s="1730"/>
      <c r="G51" s="1730"/>
      <c r="H51" s="756"/>
      <c r="I51" s="520"/>
      <c r="J51" s="520"/>
      <c r="K51" s="520"/>
      <c r="L51" s="520"/>
      <c r="M51" s="520"/>
      <c r="N51" s="520"/>
      <c r="O51" s="520"/>
      <c r="P51" s="520"/>
      <c r="Q51" s="520"/>
      <c r="R51" s="1729"/>
      <c r="S51" s="1387"/>
    </row>
    <row r="52" spans="1:19" s="29" customFormat="1" ht="15" hidden="1" thickTop="1">
      <c r="A52" s="3788"/>
      <c r="B52" s="664" t="s">
        <v>3769</v>
      </c>
      <c r="C52" s="664" t="s">
        <v>5892</v>
      </c>
      <c r="D52" s="95">
        <v>45232</v>
      </c>
      <c r="E52" s="2899">
        <v>45243</v>
      </c>
      <c r="F52" s="2220" t="s">
        <v>3009</v>
      </c>
      <c r="G52" s="518" t="s">
        <v>7718</v>
      </c>
      <c r="H52" s="2898">
        <v>45245</v>
      </c>
      <c r="I52" s="490">
        <f>H52+16</f>
        <v>45261</v>
      </c>
      <c r="J52" s="519">
        <f>H52+18</f>
        <v>45263</v>
      </c>
      <c r="K52" s="519">
        <f>H52+22</f>
        <v>45267</v>
      </c>
      <c r="L52" s="519">
        <f>H52+24</f>
        <v>45269</v>
      </c>
      <c r="M52" s="490">
        <f>H52+27</f>
        <v>45272</v>
      </c>
      <c r="N52" s="519">
        <f>H52+32</f>
        <v>45277</v>
      </c>
      <c r="O52" s="519">
        <f>H52+34</f>
        <v>45279</v>
      </c>
      <c r="P52" s="519">
        <f>H52+36</f>
        <v>45281</v>
      </c>
      <c r="Q52" s="519">
        <f>I52+38</f>
        <v>45299</v>
      </c>
      <c r="R52" s="1729">
        <v>45232</v>
      </c>
      <c r="S52" s="1387">
        <v>45233</v>
      </c>
    </row>
    <row r="53" spans="1:19" s="29" customFormat="1" ht="15" hidden="1" thickBot="1">
      <c r="A53" s="3788"/>
      <c r="B53" s="757"/>
      <c r="C53" s="584"/>
      <c r="D53" s="520"/>
      <c r="E53" s="160"/>
      <c r="F53" s="1730"/>
      <c r="G53" s="1730"/>
      <c r="H53" s="756"/>
      <c r="I53" s="520"/>
      <c r="J53" s="520"/>
      <c r="K53" s="520"/>
      <c r="L53" s="520"/>
      <c r="M53" s="520"/>
      <c r="N53" s="520"/>
      <c r="O53" s="520"/>
      <c r="P53" s="520"/>
      <c r="Q53" s="520"/>
      <c r="R53" s="1729"/>
      <c r="S53" s="1387"/>
    </row>
    <row r="54" spans="1:19" s="29" customFormat="1" ht="15" hidden="1" thickTop="1">
      <c r="A54" s="3788" t="s">
        <v>5158</v>
      </c>
      <c r="B54" s="664" t="s">
        <v>7719</v>
      </c>
      <c r="C54" s="664" t="s">
        <v>5895</v>
      </c>
      <c r="D54" s="95">
        <v>45239</v>
      </c>
      <c r="E54" s="2899">
        <v>45250</v>
      </c>
      <c r="F54" s="518" t="s">
        <v>7720</v>
      </c>
      <c r="G54" s="518" t="s">
        <v>7721</v>
      </c>
      <c r="H54" s="755">
        <v>45252</v>
      </c>
      <c r="I54" s="490">
        <f>H54+16</f>
        <v>45268</v>
      </c>
      <c r="J54" s="519">
        <f>H54+18</f>
        <v>45270</v>
      </c>
      <c r="K54" s="519">
        <f>H54+22</f>
        <v>45274</v>
      </c>
      <c r="L54" s="519">
        <f>H54+24</f>
        <v>45276</v>
      </c>
      <c r="M54" s="490">
        <f>H54+27</f>
        <v>45279</v>
      </c>
      <c r="N54" s="519">
        <f>H54+32</f>
        <v>45284</v>
      </c>
      <c r="O54" s="519">
        <f>H54+34</f>
        <v>45286</v>
      </c>
      <c r="P54" s="519">
        <f>H54+36</f>
        <v>45288</v>
      </c>
      <c r="Q54" s="519">
        <f>I54+38</f>
        <v>45306</v>
      </c>
      <c r="R54" s="1729">
        <v>45239</v>
      </c>
      <c r="S54" s="1387">
        <v>45240</v>
      </c>
    </row>
    <row r="55" spans="1:19" s="29" customFormat="1" ht="15" hidden="1" thickBot="1">
      <c r="A55" s="3788"/>
      <c r="B55" s="757"/>
      <c r="C55" s="584"/>
      <c r="D55" s="520"/>
      <c r="E55" s="160"/>
      <c r="F55" s="1730"/>
      <c r="G55" s="1730"/>
      <c r="H55" s="756"/>
      <c r="I55" s="520"/>
      <c r="J55" s="520"/>
      <c r="K55" s="520"/>
      <c r="L55" s="520"/>
      <c r="M55" s="520"/>
      <c r="N55" s="520"/>
      <c r="O55" s="520"/>
      <c r="P55" s="520"/>
      <c r="Q55" s="520"/>
      <c r="R55" s="1729"/>
      <c r="S55" s="1387"/>
    </row>
    <row r="56" spans="1:19" s="29" customFormat="1" ht="15" hidden="1" thickTop="1">
      <c r="A56" s="3788" t="s">
        <v>4442</v>
      </c>
      <c r="B56" s="664" t="s">
        <v>3774</v>
      </c>
      <c r="C56" s="664" t="s">
        <v>5897</v>
      </c>
      <c r="D56" s="95">
        <v>45246</v>
      </c>
      <c r="E56" s="665">
        <v>45257</v>
      </c>
      <c r="F56" s="518" t="s">
        <v>7695</v>
      </c>
      <c r="G56" s="518" t="s">
        <v>4473</v>
      </c>
      <c r="H56" s="755">
        <v>45259</v>
      </c>
      <c r="I56" s="490">
        <f>H56+16</f>
        <v>45275</v>
      </c>
      <c r="J56" s="519">
        <f>H56+18</f>
        <v>45277</v>
      </c>
      <c r="K56" s="519">
        <f>H56+22</f>
        <v>45281</v>
      </c>
      <c r="L56" s="519">
        <f>H56+24</f>
        <v>45283</v>
      </c>
      <c r="M56" s="490">
        <f>H56+27</f>
        <v>45286</v>
      </c>
      <c r="N56" s="519">
        <f>H56+32</f>
        <v>45291</v>
      </c>
      <c r="O56" s="654">
        <f>H56+34</f>
        <v>45293</v>
      </c>
      <c r="P56" s="519">
        <f>H56+36</f>
        <v>45295</v>
      </c>
      <c r="Q56" s="519">
        <f>I56+38</f>
        <v>45313</v>
      </c>
      <c r="R56" s="1729">
        <v>45246</v>
      </c>
      <c r="S56" s="1387">
        <v>45247</v>
      </c>
    </row>
    <row r="57" spans="1:19" customFormat="1" ht="13.5" hidden="1" thickBot="1">
      <c r="A57" s="386"/>
      <c r="B57" s="5"/>
      <c r="C57" s="5"/>
      <c r="D57" s="5"/>
      <c r="E57" s="5"/>
      <c r="F57" s="5"/>
      <c r="G57" s="5"/>
      <c r="H57" s="5"/>
      <c r="I57" s="5"/>
      <c r="J57" s="5"/>
      <c r="K57" s="5"/>
      <c r="L57" s="5"/>
      <c r="M57" s="5"/>
      <c r="N57" s="5"/>
      <c r="O57" s="5"/>
      <c r="P57" s="5"/>
      <c r="Q57" s="5"/>
      <c r="R57" s="5"/>
      <c r="S57" s="5"/>
    </row>
    <row r="58" spans="1:19" s="29" customFormat="1" ht="15" hidden="1" thickTop="1">
      <c r="A58" s="3788" t="s">
        <v>4622</v>
      </c>
      <c r="B58" s="664" t="s">
        <v>3777</v>
      </c>
      <c r="C58" s="664" t="s">
        <v>5900</v>
      </c>
      <c r="D58" s="95">
        <v>45254</v>
      </c>
      <c r="E58" s="180">
        <v>45264</v>
      </c>
      <c r="F58" s="518" t="s">
        <v>3012</v>
      </c>
      <c r="G58" s="518" t="s">
        <v>7722</v>
      </c>
      <c r="H58" s="755">
        <v>45266</v>
      </c>
      <c r="I58" s="655"/>
      <c r="J58" s="519">
        <f>H58+18</f>
        <v>45284</v>
      </c>
      <c r="K58" s="519">
        <f>H58+22</f>
        <v>45288</v>
      </c>
      <c r="L58" s="519">
        <f>H58+24</f>
        <v>45290</v>
      </c>
      <c r="M58" s="490">
        <f>H58+27</f>
        <v>45293</v>
      </c>
      <c r="N58" s="519">
        <f>H58+32</f>
        <v>45298</v>
      </c>
      <c r="O58" s="654">
        <f>H58+34</f>
        <v>45300</v>
      </c>
      <c r="P58" s="519">
        <f>H58+36</f>
        <v>45302</v>
      </c>
      <c r="Q58" s="519">
        <f>I58+38</f>
        <v>38</v>
      </c>
      <c r="R58" s="1729">
        <v>45253</v>
      </c>
      <c r="S58" s="1387">
        <v>45254</v>
      </c>
    </row>
    <row r="59" spans="1:19" s="29" customFormat="1" ht="15" hidden="1" thickBot="1">
      <c r="A59" s="3788"/>
      <c r="B59" s="757"/>
      <c r="C59" s="584"/>
      <c r="D59" s="520"/>
      <c r="E59" s="520"/>
      <c r="F59" s="1730"/>
      <c r="G59" s="1730"/>
      <c r="H59" s="756"/>
      <c r="I59" s="613"/>
      <c r="J59" s="520"/>
      <c r="K59" s="520"/>
      <c r="L59" s="520"/>
      <c r="M59" s="520"/>
      <c r="N59" s="520"/>
      <c r="O59" s="613"/>
      <c r="P59" s="520"/>
      <c r="Q59" s="520"/>
      <c r="R59" s="1729"/>
      <c r="S59" s="1387"/>
    </row>
    <row r="60" spans="1:19" s="29" customFormat="1" ht="15" hidden="1" thickTop="1">
      <c r="A60" s="3788" t="s">
        <v>7486</v>
      </c>
      <c r="B60" s="664" t="s">
        <v>3744</v>
      </c>
      <c r="C60" s="664" t="s">
        <v>5902</v>
      </c>
      <c r="D60" s="95">
        <v>45261</v>
      </c>
      <c r="E60" s="665">
        <v>45271</v>
      </c>
      <c r="F60" s="518" t="s">
        <v>7506</v>
      </c>
      <c r="G60" s="518" t="s">
        <v>7723</v>
      </c>
      <c r="H60" s="755">
        <v>45273</v>
      </c>
      <c r="I60" s="655"/>
      <c r="J60" s="519">
        <f>H60+18</f>
        <v>45291</v>
      </c>
      <c r="K60" s="519">
        <f>H60+22</f>
        <v>45295</v>
      </c>
      <c r="L60" s="519">
        <f>H60+24</f>
        <v>45297</v>
      </c>
      <c r="M60" s="490">
        <f>H60+27</f>
        <v>45300</v>
      </c>
      <c r="N60" s="519">
        <f>H60+32</f>
        <v>45305</v>
      </c>
      <c r="O60" s="654">
        <f>H60+34</f>
        <v>45307</v>
      </c>
      <c r="P60" s="519">
        <f>H60+36</f>
        <v>45309</v>
      </c>
      <c r="Q60" s="519">
        <f>I60+38</f>
        <v>38</v>
      </c>
      <c r="R60" s="1729">
        <v>45260</v>
      </c>
      <c r="S60" s="1387">
        <v>45261</v>
      </c>
    </row>
    <row r="61" spans="1:19" s="29" customFormat="1" ht="15" hidden="1" thickBot="1">
      <c r="A61" s="3788"/>
      <c r="B61" s="757"/>
      <c r="C61" s="584"/>
      <c r="D61" s="520"/>
      <c r="E61" s="160"/>
      <c r="F61" s="1730"/>
      <c r="G61" s="1730"/>
      <c r="H61" s="756"/>
      <c r="I61" s="613"/>
      <c r="J61" s="520"/>
      <c r="K61" s="520"/>
      <c r="L61" s="520"/>
      <c r="M61" s="520"/>
      <c r="N61" s="520"/>
      <c r="O61" s="613"/>
      <c r="P61" s="520"/>
      <c r="Q61" s="520"/>
      <c r="R61" s="1729"/>
      <c r="S61" s="1387"/>
    </row>
    <row r="62" spans="1:19" s="29" customFormat="1" ht="15" hidden="1" thickTop="1">
      <c r="A62" s="3788" t="s">
        <v>5173</v>
      </c>
      <c r="B62" s="2220" t="s">
        <v>3747</v>
      </c>
      <c r="C62" s="664" t="s">
        <v>5905</v>
      </c>
      <c r="D62" s="95">
        <v>45267</v>
      </c>
      <c r="E62" s="180">
        <v>45278</v>
      </c>
      <c r="F62" s="518" t="s">
        <v>7701</v>
      </c>
      <c r="G62" s="518" t="s">
        <v>7724</v>
      </c>
      <c r="H62" s="755">
        <v>45280</v>
      </c>
      <c r="I62" s="655"/>
      <c r="J62" s="519">
        <f>H62+18</f>
        <v>45298</v>
      </c>
      <c r="K62" s="519">
        <f>H62+22</f>
        <v>45302</v>
      </c>
      <c r="L62" s="519">
        <f>H62+24</f>
        <v>45304</v>
      </c>
      <c r="M62" s="490">
        <f>H62+27</f>
        <v>45307</v>
      </c>
      <c r="N62" s="519">
        <f>H62+32</f>
        <v>45312</v>
      </c>
      <c r="O62" s="654">
        <f>H62+34</f>
        <v>45314</v>
      </c>
      <c r="P62" s="519">
        <f>H62+36</f>
        <v>45316</v>
      </c>
      <c r="Q62" s="519">
        <f>I62+38</f>
        <v>38</v>
      </c>
      <c r="R62" s="1729">
        <v>45267</v>
      </c>
      <c r="S62" s="1387">
        <v>45268</v>
      </c>
    </row>
    <row r="63" spans="1:19" s="29" customFormat="1" ht="15" hidden="1" thickBot="1">
      <c r="A63" s="3788"/>
      <c r="B63" s="757"/>
      <c r="C63" s="584"/>
      <c r="D63" s="520"/>
      <c r="E63" s="520"/>
      <c r="F63" s="1730"/>
      <c r="G63" s="1730"/>
      <c r="H63" s="756"/>
      <c r="I63" s="613"/>
      <c r="J63" s="520"/>
      <c r="K63" s="520"/>
      <c r="L63" s="520"/>
      <c r="M63" s="520"/>
      <c r="N63" s="520"/>
      <c r="O63" s="613"/>
      <c r="P63" s="520"/>
      <c r="Q63" s="520"/>
      <c r="R63" s="1729"/>
      <c r="S63" s="1387"/>
    </row>
    <row r="64" spans="1:19" s="29" customFormat="1" ht="15" hidden="1" thickTop="1">
      <c r="A64" s="3788"/>
      <c r="B64" s="2220" t="s">
        <v>5907</v>
      </c>
      <c r="C64" s="664" t="s">
        <v>5908</v>
      </c>
      <c r="D64" s="95">
        <v>45275</v>
      </c>
      <c r="E64" s="665">
        <v>45284</v>
      </c>
      <c r="F64" s="518" t="s">
        <v>7725</v>
      </c>
      <c r="G64" s="518" t="s">
        <v>7726</v>
      </c>
      <c r="H64" s="755">
        <v>45287</v>
      </c>
      <c r="I64" s="655"/>
      <c r="J64" s="519">
        <f>H64+18</f>
        <v>45305</v>
      </c>
      <c r="K64" s="519">
        <f>H64+22</f>
        <v>45309</v>
      </c>
      <c r="L64" s="519">
        <f>H64+24</f>
        <v>45311</v>
      </c>
      <c r="M64" s="490">
        <f>H64+27</f>
        <v>45314</v>
      </c>
      <c r="N64" s="519">
        <f>H64+32</f>
        <v>45319</v>
      </c>
      <c r="O64" s="654">
        <f>H64+34</f>
        <v>45321</v>
      </c>
      <c r="P64" s="519">
        <f>H64+36</f>
        <v>45323</v>
      </c>
      <c r="Q64" s="519">
        <f>I64+38</f>
        <v>38</v>
      </c>
      <c r="R64" s="1729">
        <v>45265</v>
      </c>
      <c r="S64" s="1387">
        <v>45266</v>
      </c>
    </row>
    <row r="65" spans="1:19" s="29" customFormat="1" ht="15" hidden="1" thickBot="1">
      <c r="A65" s="3788"/>
      <c r="B65" s="757"/>
      <c r="C65" s="584"/>
      <c r="D65" s="520"/>
      <c r="E65" s="160"/>
      <c r="F65" s="1730"/>
      <c r="G65" s="1730"/>
      <c r="H65" s="756"/>
      <c r="I65" s="613"/>
      <c r="J65" s="520"/>
      <c r="K65" s="520"/>
      <c r="L65" s="520"/>
      <c r="M65" s="520"/>
      <c r="N65" s="520"/>
      <c r="O65" s="613"/>
      <c r="P65" s="520"/>
      <c r="Q65" s="520"/>
      <c r="R65" s="1729"/>
      <c r="S65" s="1387"/>
    </row>
    <row r="66" spans="1:19" s="29" customFormat="1" ht="15.75" hidden="1" thickTop="1">
      <c r="A66" s="3788" t="s">
        <v>5220</v>
      </c>
      <c r="B66" s="2220" t="s">
        <v>5173</v>
      </c>
      <c r="C66" s="664" t="s">
        <v>7727</v>
      </c>
      <c r="D66" s="95">
        <v>45278</v>
      </c>
      <c r="E66" s="2228" t="s">
        <v>2159</v>
      </c>
      <c r="F66" s="518" t="s">
        <v>7676</v>
      </c>
      <c r="G66" s="518" t="s">
        <v>7728</v>
      </c>
      <c r="H66" s="755">
        <v>45294</v>
      </c>
      <c r="I66" s="655"/>
      <c r="J66" s="519">
        <f>H66+18</f>
        <v>45312</v>
      </c>
      <c r="K66" s="519">
        <f>H66+22</f>
        <v>45316</v>
      </c>
      <c r="L66" s="519">
        <f>H66+24</f>
        <v>45318</v>
      </c>
      <c r="M66" s="490">
        <f>H66+27</f>
        <v>45321</v>
      </c>
      <c r="N66" s="519">
        <f>H66+32</f>
        <v>45326</v>
      </c>
      <c r="O66" s="654">
        <f>H66+34</f>
        <v>45328</v>
      </c>
      <c r="P66" s="519">
        <f>H66+36</f>
        <v>45330</v>
      </c>
      <c r="Q66" s="519">
        <f>I66+38</f>
        <v>38</v>
      </c>
      <c r="R66" s="1729">
        <v>45272</v>
      </c>
      <c r="S66" s="1387">
        <v>45273</v>
      </c>
    </row>
    <row r="67" spans="1:19" s="29" customFormat="1" ht="15" hidden="1" thickBot="1">
      <c r="A67" s="3788"/>
      <c r="B67" s="757" t="s">
        <v>3337</v>
      </c>
      <c r="C67" s="584" t="s">
        <v>5911</v>
      </c>
      <c r="D67" s="520">
        <v>45281</v>
      </c>
      <c r="E67" s="520">
        <v>45293</v>
      </c>
      <c r="F67" s="1730"/>
      <c r="G67" s="1730"/>
      <c r="H67" s="756"/>
      <c r="I67" s="613"/>
      <c r="J67" s="520"/>
      <c r="K67" s="520"/>
      <c r="L67" s="520"/>
      <c r="M67" s="520"/>
      <c r="N67" s="520"/>
      <c r="O67" s="613"/>
      <c r="P67" s="520"/>
      <c r="Q67" s="520"/>
      <c r="R67" s="1729"/>
      <c r="S67" s="1387"/>
    </row>
    <row r="68" spans="1:19" s="29" customFormat="1" ht="15" hidden="1" thickTop="1">
      <c r="A68" s="3788"/>
      <c r="B68" s="2220"/>
      <c r="C68" s="664"/>
      <c r="D68" s="95"/>
      <c r="E68" s="665"/>
      <c r="F68" s="518" t="s">
        <v>3161</v>
      </c>
      <c r="G68" s="518" t="s">
        <v>7729</v>
      </c>
      <c r="H68" s="755">
        <v>45301</v>
      </c>
      <c r="I68" s="655"/>
      <c r="J68" s="519">
        <f>H68+18</f>
        <v>45319</v>
      </c>
      <c r="K68" s="519">
        <f>H68+22</f>
        <v>45323</v>
      </c>
      <c r="L68" s="519">
        <f>H68+24</f>
        <v>45325</v>
      </c>
      <c r="M68" s="490">
        <f>H68+27</f>
        <v>45328</v>
      </c>
      <c r="N68" s="519">
        <f>H68+32</f>
        <v>45333</v>
      </c>
      <c r="O68" s="654">
        <f>H68+34</f>
        <v>45335</v>
      </c>
      <c r="P68" s="519">
        <f>H68+36</f>
        <v>45337</v>
      </c>
      <c r="Q68" s="519">
        <f>I68+38</f>
        <v>38</v>
      </c>
      <c r="R68" s="1729">
        <v>45279</v>
      </c>
      <c r="S68" s="1387">
        <v>45280</v>
      </c>
    </row>
    <row r="69" spans="1:19" s="29" customFormat="1" ht="15" hidden="1" thickBot="1">
      <c r="A69" s="3788"/>
      <c r="B69" s="757"/>
      <c r="C69" s="584"/>
      <c r="D69" s="520"/>
      <c r="E69" s="160"/>
      <c r="F69" s="1730"/>
      <c r="G69" s="1730"/>
      <c r="H69" s="756"/>
      <c r="I69" s="613"/>
      <c r="J69" s="520"/>
      <c r="K69" s="520"/>
      <c r="L69" s="520"/>
      <c r="M69" s="520"/>
      <c r="N69" s="520"/>
      <c r="O69" s="613"/>
      <c r="P69" s="520"/>
      <c r="Q69" s="520"/>
      <c r="R69" s="1729"/>
      <c r="S69" s="1387"/>
    </row>
    <row r="70" spans="1:19" s="29" customFormat="1" ht="15" hidden="1" thickTop="1">
      <c r="A70" s="3788"/>
      <c r="B70" s="2220" t="s">
        <v>4188</v>
      </c>
      <c r="C70" s="664" t="s">
        <v>7730</v>
      </c>
      <c r="D70" s="95">
        <v>45292</v>
      </c>
      <c r="E70" s="665">
        <v>44938</v>
      </c>
      <c r="F70" s="518" t="s">
        <v>7682</v>
      </c>
      <c r="G70" s="518" t="s">
        <v>7731</v>
      </c>
      <c r="H70" s="755">
        <v>45308</v>
      </c>
      <c r="I70" s="655"/>
      <c r="J70" s="519">
        <f>H70+18</f>
        <v>45326</v>
      </c>
      <c r="K70" s="519">
        <f>H70+22</f>
        <v>45330</v>
      </c>
      <c r="L70" s="519">
        <f>H70+24</f>
        <v>45332</v>
      </c>
      <c r="M70" s="490">
        <f>H70+27</f>
        <v>45335</v>
      </c>
      <c r="N70" s="519">
        <f>H70+32</f>
        <v>45340</v>
      </c>
      <c r="O70" s="654">
        <f>H70+34</f>
        <v>45342</v>
      </c>
      <c r="P70" s="519">
        <f>H70+36</f>
        <v>45344</v>
      </c>
      <c r="Q70" s="519">
        <f>I70+38</f>
        <v>38</v>
      </c>
      <c r="R70" s="1729">
        <v>45286</v>
      </c>
      <c r="S70" s="1387">
        <v>45287</v>
      </c>
    </row>
    <row r="71" spans="1:19" s="29" customFormat="1" ht="15" hidden="1" thickBot="1">
      <c r="A71" s="3788"/>
      <c r="B71" s="757" t="s">
        <v>3761</v>
      </c>
      <c r="C71" s="584" t="s">
        <v>5916</v>
      </c>
      <c r="D71" s="520">
        <v>44930</v>
      </c>
      <c r="E71" s="160">
        <v>44941</v>
      </c>
      <c r="F71" s="1730"/>
      <c r="G71" s="1730"/>
      <c r="H71" s="756"/>
      <c r="I71" s="613"/>
      <c r="J71" s="520"/>
      <c r="K71" s="520"/>
      <c r="L71" s="520"/>
      <c r="M71" s="520"/>
      <c r="N71" s="520"/>
      <c r="O71" s="613"/>
      <c r="P71" s="520"/>
      <c r="Q71" s="520"/>
      <c r="R71" s="1729"/>
      <c r="S71" s="1387"/>
    </row>
    <row r="72" spans="1:19" s="29" customFormat="1" ht="15" hidden="1" thickTop="1">
      <c r="A72" s="3788"/>
      <c r="B72" s="2220" t="s">
        <v>4446</v>
      </c>
      <c r="C72" s="664" t="s">
        <v>7732</v>
      </c>
      <c r="D72" s="95">
        <v>45300</v>
      </c>
      <c r="E72" s="665">
        <v>44945</v>
      </c>
      <c r="F72" s="518" t="s">
        <v>7042</v>
      </c>
      <c r="G72" s="518" t="s">
        <v>7733</v>
      </c>
      <c r="H72" s="755">
        <v>45315</v>
      </c>
      <c r="I72" s="655"/>
      <c r="J72" s="519">
        <f t="shared" ref="J72" si="27">H72+18</f>
        <v>45333</v>
      </c>
      <c r="K72" s="519">
        <f t="shared" ref="K72" si="28">H72+22</f>
        <v>45337</v>
      </c>
      <c r="L72" s="519">
        <f t="shared" ref="L72" si="29">H72+24</f>
        <v>45339</v>
      </c>
      <c r="M72" s="490">
        <f t="shared" ref="M72" si="30">H72+27</f>
        <v>45342</v>
      </c>
      <c r="N72" s="519">
        <f t="shared" ref="N72" si="31">H72+32</f>
        <v>45347</v>
      </c>
      <c r="O72" s="654">
        <f t="shared" ref="O72" si="32">H72+34</f>
        <v>45349</v>
      </c>
      <c r="P72" s="519">
        <f t="shared" ref="P72" si="33">H72+36</f>
        <v>45351</v>
      </c>
      <c r="Q72" s="519">
        <f t="shared" ref="Q72" si="34">I72+38</f>
        <v>38</v>
      </c>
      <c r="R72" s="1729">
        <v>44930</v>
      </c>
      <c r="S72" s="1387">
        <v>44931</v>
      </c>
    </row>
    <row r="73" spans="1:19" s="29" customFormat="1" ht="15" hidden="1" thickBot="1">
      <c r="A73" s="3788"/>
      <c r="B73" s="757"/>
      <c r="C73" s="584"/>
      <c r="D73" s="520"/>
      <c r="E73" s="160"/>
      <c r="F73" s="1730"/>
      <c r="G73" s="1730"/>
      <c r="H73" s="756"/>
      <c r="I73" s="613"/>
      <c r="J73" s="520"/>
      <c r="K73" s="520"/>
      <c r="L73" s="520"/>
      <c r="M73" s="520"/>
      <c r="N73" s="520"/>
      <c r="O73" s="613"/>
      <c r="P73" s="520"/>
      <c r="Q73" s="520"/>
      <c r="R73" s="1729">
        <v>45300</v>
      </c>
      <c r="S73" s="1387">
        <v>45301</v>
      </c>
    </row>
    <row r="74" spans="1:19" s="29" customFormat="1" ht="15" hidden="1" thickTop="1">
      <c r="A74" s="3788" t="s">
        <v>4178</v>
      </c>
      <c r="B74" s="2220" t="s">
        <v>2078</v>
      </c>
      <c r="C74" s="664" t="s">
        <v>5921</v>
      </c>
      <c r="D74" s="95">
        <v>45309</v>
      </c>
      <c r="E74" s="665">
        <v>45318</v>
      </c>
      <c r="F74" s="518" t="s">
        <v>7714</v>
      </c>
      <c r="G74" s="518" t="s">
        <v>7734</v>
      </c>
      <c r="H74" s="755">
        <v>45322</v>
      </c>
      <c r="I74" s="655"/>
      <c r="J74" s="519">
        <f t="shared" ref="J74" si="35">H74+18</f>
        <v>45340</v>
      </c>
      <c r="K74" s="519">
        <f t="shared" ref="K74" si="36">H74+22</f>
        <v>45344</v>
      </c>
      <c r="L74" s="519">
        <f t="shared" ref="L74" si="37">H74+24</f>
        <v>45346</v>
      </c>
      <c r="M74" s="490">
        <f t="shared" ref="M74" si="38">H74+27</f>
        <v>45349</v>
      </c>
      <c r="N74" s="519">
        <f t="shared" ref="N74" si="39">H74+32</f>
        <v>45354</v>
      </c>
      <c r="O74" s="654">
        <f t="shared" ref="O74" si="40">H74+34</f>
        <v>45356</v>
      </c>
      <c r="P74" s="519">
        <f t="shared" ref="P74" si="41">H74+36</f>
        <v>45358</v>
      </c>
      <c r="Q74" s="519">
        <f t="shared" ref="Q74" si="42">I74+38</f>
        <v>38</v>
      </c>
      <c r="R74" s="1729">
        <v>45308</v>
      </c>
      <c r="S74" s="1387">
        <v>45309</v>
      </c>
    </row>
    <row r="75" spans="1:19" s="29" customFormat="1" ht="15" hidden="1" thickBot="1">
      <c r="A75" s="3788"/>
      <c r="B75" s="757"/>
      <c r="C75" s="584"/>
      <c r="D75" s="520"/>
      <c r="E75" s="160"/>
      <c r="F75" s="1730"/>
      <c r="G75" s="1730"/>
      <c r="H75" s="756"/>
      <c r="I75" s="613"/>
      <c r="J75" s="520"/>
      <c r="K75" s="520"/>
      <c r="L75" s="520"/>
      <c r="M75" s="520"/>
      <c r="N75" s="520"/>
      <c r="O75" s="613"/>
      <c r="P75" s="520"/>
      <c r="Q75" s="520"/>
      <c r="R75" s="1729"/>
      <c r="S75" s="1387"/>
    </row>
    <row r="76" spans="1:19" s="29" customFormat="1" ht="15" hidden="1" thickTop="1">
      <c r="A76" s="3788"/>
      <c r="B76" s="2220" t="s">
        <v>2119</v>
      </c>
      <c r="C76" s="664" t="s">
        <v>5928</v>
      </c>
      <c r="D76" s="95">
        <v>45319</v>
      </c>
      <c r="E76" s="665">
        <v>45329</v>
      </c>
      <c r="F76" s="518" t="s">
        <v>7716</v>
      </c>
      <c r="G76" s="518" t="s">
        <v>7735</v>
      </c>
      <c r="H76" s="755">
        <v>45329</v>
      </c>
      <c r="I76" s="655"/>
      <c r="J76" s="519">
        <f t="shared" ref="J76" si="43">H76+18</f>
        <v>45347</v>
      </c>
      <c r="K76" s="519">
        <f t="shared" ref="K76" si="44">H76+22</f>
        <v>45351</v>
      </c>
      <c r="L76" s="519">
        <f t="shared" ref="L76" si="45">H76+24</f>
        <v>45353</v>
      </c>
      <c r="M76" s="490">
        <f t="shared" ref="M76" si="46">H76+27</f>
        <v>45356</v>
      </c>
      <c r="N76" s="519">
        <f t="shared" ref="N76" si="47">H76+32</f>
        <v>45361</v>
      </c>
      <c r="O76" s="654">
        <f t="shared" ref="O76" si="48">H76+34</f>
        <v>45363</v>
      </c>
      <c r="P76" s="519">
        <f t="shared" ref="P76" si="49">H76+36</f>
        <v>45365</v>
      </c>
      <c r="Q76" s="519">
        <f t="shared" ref="Q76" si="50">I76+38</f>
        <v>38</v>
      </c>
      <c r="R76" s="1729">
        <v>45315</v>
      </c>
      <c r="S76" s="1387">
        <v>45316</v>
      </c>
    </row>
    <row r="77" spans="1:19" s="29" customFormat="1" ht="15" hidden="1" thickBot="1">
      <c r="A77" s="3788"/>
      <c r="B77" s="757"/>
      <c r="C77" s="584"/>
      <c r="D77" s="520"/>
      <c r="E77" s="520"/>
      <c r="F77" s="1730"/>
      <c r="G77" s="1730"/>
      <c r="H77" s="756"/>
      <c r="I77" s="613"/>
      <c r="J77" s="520"/>
      <c r="K77" s="520"/>
      <c r="L77" s="520"/>
      <c r="M77" s="520"/>
      <c r="N77" s="520"/>
      <c r="O77" s="613"/>
      <c r="P77" s="520"/>
      <c r="Q77" s="520"/>
      <c r="R77" s="1729"/>
      <c r="S77" s="1387"/>
    </row>
    <row r="78" spans="1:19" s="29" customFormat="1" ht="15" hidden="1" thickTop="1">
      <c r="A78" s="3788"/>
      <c r="B78" s="2220" t="s">
        <v>3889</v>
      </c>
      <c r="C78" s="664" t="s">
        <v>4619</v>
      </c>
      <c r="D78" s="95">
        <v>45322</v>
      </c>
      <c r="E78" s="665">
        <v>44968</v>
      </c>
      <c r="F78" s="518" t="s">
        <v>3009</v>
      </c>
      <c r="G78" s="518" t="s">
        <v>7736</v>
      </c>
      <c r="H78" s="755">
        <v>45336</v>
      </c>
      <c r="I78" s="655"/>
      <c r="J78" s="519">
        <f t="shared" ref="J78" si="51">H78+18</f>
        <v>45354</v>
      </c>
      <c r="K78" s="519">
        <f t="shared" ref="K78" si="52">H78+22</f>
        <v>45358</v>
      </c>
      <c r="L78" s="519">
        <f t="shared" ref="L78" si="53">H78+24</f>
        <v>45360</v>
      </c>
      <c r="M78" s="490">
        <f t="shared" ref="M78" si="54">H78+27</f>
        <v>45363</v>
      </c>
      <c r="N78" s="519">
        <f t="shared" ref="N78" si="55">H78+32</f>
        <v>45368</v>
      </c>
      <c r="O78" s="654">
        <f t="shared" ref="O78" si="56">H78+34</f>
        <v>45370</v>
      </c>
      <c r="P78" s="519">
        <f t="shared" ref="P78" si="57">H78+36</f>
        <v>45372</v>
      </c>
      <c r="Q78" s="519">
        <f t="shared" ref="Q78" si="58">I78+38</f>
        <v>38</v>
      </c>
      <c r="R78" s="1729">
        <v>45321</v>
      </c>
      <c r="S78" s="1387">
        <v>45322</v>
      </c>
    </row>
    <row r="79" spans="1:19" s="29" customFormat="1" ht="15" hidden="1" thickBot="1">
      <c r="A79" s="3788"/>
      <c r="B79" s="757"/>
      <c r="C79" s="584"/>
      <c r="D79" s="520"/>
      <c r="E79" s="160"/>
      <c r="F79" s="1730"/>
      <c r="G79" s="1730"/>
      <c r="H79" s="756"/>
      <c r="I79" s="613"/>
      <c r="J79" s="520"/>
      <c r="K79" s="520"/>
      <c r="L79" s="520"/>
      <c r="M79" s="520"/>
      <c r="N79" s="520"/>
      <c r="O79" s="613"/>
      <c r="P79" s="520"/>
      <c r="Q79" s="520"/>
      <c r="R79" s="1729"/>
      <c r="S79" s="1387"/>
    </row>
    <row r="80" spans="1:19" s="29" customFormat="1" ht="15.75" hidden="1" thickTop="1">
      <c r="A80" s="3788"/>
      <c r="B80" s="2220"/>
      <c r="C80" s="664"/>
      <c r="D80" s="95"/>
      <c r="E80" s="180"/>
      <c r="F80" s="1255" t="s">
        <v>2151</v>
      </c>
      <c r="G80" s="1255" t="s">
        <v>7737</v>
      </c>
      <c r="H80" s="755">
        <v>45343</v>
      </c>
      <c r="I80" s="655"/>
      <c r="J80" s="654"/>
      <c r="K80" s="654"/>
      <c r="L80" s="654"/>
      <c r="M80" s="655"/>
      <c r="N80" s="654"/>
      <c r="O80" s="654"/>
      <c r="P80" s="654"/>
      <c r="Q80" s="654"/>
      <c r="R80" s="1729"/>
      <c r="S80" s="1387"/>
    </row>
    <row r="81" spans="1:19" s="29" customFormat="1" ht="15" hidden="1" thickBot="1">
      <c r="A81" s="3788"/>
      <c r="B81" s="757"/>
      <c r="C81" s="584"/>
      <c r="D81" s="520"/>
      <c r="E81" s="520"/>
      <c r="F81" s="1730"/>
      <c r="G81" s="1730"/>
      <c r="H81" s="756"/>
      <c r="I81" s="613"/>
      <c r="J81" s="613"/>
      <c r="K81" s="613"/>
      <c r="L81" s="613"/>
      <c r="M81" s="613"/>
      <c r="N81" s="613"/>
      <c r="O81" s="613"/>
      <c r="P81" s="613"/>
      <c r="Q81" s="613"/>
      <c r="R81" s="1729"/>
      <c r="S81" s="1387"/>
    </row>
    <row r="82" spans="1:19" s="29" customFormat="1" ht="15" hidden="1" thickTop="1">
      <c r="A82" s="3788"/>
      <c r="B82" s="2220" t="s">
        <v>2183</v>
      </c>
      <c r="C82" s="664" t="s">
        <v>4470</v>
      </c>
      <c r="D82" s="95">
        <v>45330</v>
      </c>
      <c r="E82" s="665">
        <v>45339</v>
      </c>
      <c r="F82" s="2220" t="s">
        <v>7720</v>
      </c>
      <c r="G82" s="518" t="s">
        <v>7738</v>
      </c>
      <c r="H82" s="755">
        <v>45352</v>
      </c>
      <c r="I82" s="655"/>
      <c r="J82" s="519">
        <f>H82+18</f>
        <v>45370</v>
      </c>
      <c r="K82" s="519">
        <f>H82+22</f>
        <v>45374</v>
      </c>
      <c r="L82" s="519">
        <f>H82+24</f>
        <v>45376</v>
      </c>
      <c r="M82" s="490">
        <f>H82+27</f>
        <v>45379</v>
      </c>
      <c r="N82" s="519">
        <f>H82+32</f>
        <v>45384</v>
      </c>
      <c r="O82" s="654">
        <f>H82+34</f>
        <v>45386</v>
      </c>
      <c r="P82" s="519">
        <f>H82+36</f>
        <v>45388</v>
      </c>
      <c r="Q82" s="519">
        <f>I82+38</f>
        <v>38</v>
      </c>
      <c r="R82" s="1729">
        <v>45329</v>
      </c>
      <c r="S82" s="1387">
        <v>45330</v>
      </c>
    </row>
    <row r="83" spans="1:19" s="29" customFormat="1" ht="15" hidden="1" thickBot="1">
      <c r="A83" s="3788"/>
      <c r="B83" s="757" t="s">
        <v>4472</v>
      </c>
      <c r="C83" s="584" t="s">
        <v>4473</v>
      </c>
      <c r="D83" s="520">
        <v>45334</v>
      </c>
      <c r="E83" s="160">
        <v>45345</v>
      </c>
      <c r="F83" s="1730"/>
      <c r="G83" s="1730"/>
      <c r="H83" s="756"/>
      <c r="I83" s="613"/>
      <c r="J83" s="520"/>
      <c r="K83" s="520"/>
      <c r="L83" s="520"/>
      <c r="M83" s="520"/>
      <c r="N83" s="520"/>
      <c r="O83" s="613"/>
      <c r="P83" s="520"/>
      <c r="Q83" s="520"/>
      <c r="R83" s="1729">
        <v>45328</v>
      </c>
      <c r="S83" s="1387">
        <v>45329</v>
      </c>
    </row>
    <row r="84" spans="1:19" s="29" customFormat="1" ht="15" hidden="1" thickTop="1">
      <c r="A84" s="3788"/>
      <c r="B84" s="2220"/>
      <c r="C84" s="664"/>
      <c r="D84" s="95"/>
      <c r="E84" s="180"/>
      <c r="F84" s="2220" t="s">
        <v>7695</v>
      </c>
      <c r="G84" s="518" t="s">
        <v>7739</v>
      </c>
      <c r="H84" s="755">
        <v>45357</v>
      </c>
      <c r="I84" s="655"/>
      <c r="J84" s="519">
        <f>H84+18</f>
        <v>45375</v>
      </c>
      <c r="K84" s="519">
        <f>H84+22</f>
        <v>45379</v>
      </c>
      <c r="L84" s="519">
        <f>H84+24</f>
        <v>45381</v>
      </c>
      <c r="M84" s="490">
        <f>H84+27</f>
        <v>45384</v>
      </c>
      <c r="N84" s="519">
        <f>H84+32</f>
        <v>45389</v>
      </c>
      <c r="O84" s="654">
        <f>H84+34</f>
        <v>45391</v>
      </c>
      <c r="P84" s="519">
        <f>H84+36</f>
        <v>45393</v>
      </c>
      <c r="Q84" s="519">
        <f>I84+38</f>
        <v>38</v>
      </c>
    </row>
    <row r="85" spans="1:19" s="29" customFormat="1" ht="15.75" hidden="1" thickBot="1">
      <c r="A85" s="3788"/>
      <c r="B85" s="757" t="s">
        <v>4475</v>
      </c>
      <c r="C85" s="584" t="s">
        <v>4476</v>
      </c>
      <c r="D85" s="520">
        <v>45342</v>
      </c>
      <c r="E85" s="1563" t="s">
        <v>2159</v>
      </c>
      <c r="F85" s="2107"/>
      <c r="G85" s="1730"/>
      <c r="H85" s="756"/>
      <c r="I85" s="613"/>
      <c r="J85" s="520"/>
      <c r="K85" s="520"/>
      <c r="L85" s="520"/>
      <c r="M85" s="520"/>
      <c r="N85" s="520"/>
      <c r="O85" s="613"/>
      <c r="P85" s="520"/>
      <c r="Q85" s="520"/>
      <c r="R85" s="1729">
        <v>45336</v>
      </c>
      <c r="S85" s="1387">
        <v>45337</v>
      </c>
    </row>
    <row r="86" spans="1:19" s="29" customFormat="1" ht="15" hidden="1" thickTop="1">
      <c r="A86" s="3788"/>
      <c r="B86" s="821" t="s">
        <v>2091</v>
      </c>
      <c r="C86" s="136" t="s">
        <v>5932</v>
      </c>
      <c r="D86" s="93">
        <v>45343</v>
      </c>
      <c r="E86" s="3192">
        <v>45352</v>
      </c>
      <c r="F86" s="2220" t="s">
        <v>3012</v>
      </c>
      <c r="G86" s="518" t="s">
        <v>7740</v>
      </c>
      <c r="H86" s="755">
        <v>45364</v>
      </c>
      <c r="I86" s="655"/>
      <c r="J86" s="519">
        <f>H86+18</f>
        <v>45382</v>
      </c>
      <c r="K86" s="519">
        <f>H86+22</f>
        <v>45386</v>
      </c>
      <c r="L86" s="519">
        <f>H86+24</f>
        <v>45388</v>
      </c>
      <c r="M86" s="490">
        <f>H86+27</f>
        <v>45391</v>
      </c>
      <c r="N86" s="519">
        <f>H86+32</f>
        <v>45396</v>
      </c>
      <c r="O86" s="654">
        <f>H86+34</f>
        <v>45398</v>
      </c>
      <c r="P86" s="519">
        <f>H86+36</f>
        <v>45400</v>
      </c>
      <c r="Q86" s="519">
        <f>I86+38</f>
        <v>38</v>
      </c>
      <c r="R86" s="1729">
        <v>45343</v>
      </c>
      <c r="S86" s="1387">
        <v>45344</v>
      </c>
    </row>
    <row r="87" spans="1:19" s="29" customFormat="1" ht="15" hidden="1" thickBot="1">
      <c r="A87" s="3788"/>
      <c r="B87" s="3171" t="s">
        <v>5158</v>
      </c>
      <c r="C87" s="759" t="s">
        <v>7741</v>
      </c>
      <c r="D87" s="520">
        <v>45348</v>
      </c>
      <c r="E87" s="2106">
        <v>45359</v>
      </c>
      <c r="F87" s="1730"/>
      <c r="G87" s="520"/>
      <c r="H87" s="756"/>
      <c r="I87" s="3193"/>
      <c r="J87" s="520"/>
      <c r="K87" s="520"/>
      <c r="L87" s="520"/>
      <c r="M87" s="1739"/>
      <c r="N87" s="520"/>
      <c r="O87" s="613"/>
      <c r="P87" s="520"/>
      <c r="Q87" s="520"/>
      <c r="R87" s="1729">
        <v>45335</v>
      </c>
      <c r="S87" s="1387">
        <v>45336</v>
      </c>
    </row>
    <row r="88" spans="1:19" s="29" customFormat="1" ht="15" hidden="1" thickTop="1">
      <c r="A88" s="3788"/>
      <c r="B88" s="3170" t="s">
        <v>4442</v>
      </c>
      <c r="C88" s="3172" t="s">
        <v>7742</v>
      </c>
      <c r="D88" s="518">
        <v>45355</v>
      </c>
      <c r="E88" s="156">
        <v>45366</v>
      </c>
      <c r="F88" s="2220" t="s">
        <v>7673</v>
      </c>
      <c r="G88" s="518" t="s">
        <v>7743</v>
      </c>
      <c r="H88" s="3194">
        <v>45371</v>
      </c>
      <c r="I88" s="3195"/>
      <c r="J88" s="518">
        <f>H88+18</f>
        <v>45389</v>
      </c>
      <c r="K88" s="518">
        <f>H88+22</f>
        <v>45393</v>
      </c>
      <c r="L88" s="518">
        <f>H88+24</f>
        <v>45395</v>
      </c>
      <c r="M88" s="3196">
        <f>H88+27</f>
        <v>45398</v>
      </c>
      <c r="N88" s="518">
        <f>H88+32</f>
        <v>45403</v>
      </c>
      <c r="O88" s="620">
        <f>H88+34</f>
        <v>45405</v>
      </c>
      <c r="P88" s="518">
        <f>H88+36</f>
        <v>45407</v>
      </c>
      <c r="Q88" s="518">
        <f>I88+38</f>
        <v>38</v>
      </c>
      <c r="R88" s="1729">
        <v>45342</v>
      </c>
      <c r="S88" s="1387">
        <v>45343</v>
      </c>
    </row>
    <row r="89" spans="1:19" s="29" customFormat="1" ht="15" hidden="1" thickBot="1">
      <c r="A89" s="3788"/>
      <c r="B89" s="3197"/>
      <c r="C89" s="584"/>
      <c r="D89" s="182"/>
      <c r="E89" s="157"/>
      <c r="F89" s="3198"/>
      <c r="G89" s="520"/>
      <c r="H89" s="756"/>
      <c r="I89" s="3193"/>
      <c r="J89" s="520"/>
      <c r="K89" s="520"/>
      <c r="L89" s="520"/>
      <c r="M89" s="1739"/>
      <c r="N89" s="520"/>
      <c r="O89" s="613"/>
      <c r="P89" s="520"/>
      <c r="Q89" s="520"/>
      <c r="R89" s="1729">
        <v>45349</v>
      </c>
      <c r="S89" s="1387">
        <v>45350</v>
      </c>
    </row>
    <row r="90" spans="1:19" s="29" customFormat="1" ht="15" hidden="1" thickTop="1">
      <c r="A90" s="59"/>
      <c r="B90" s="3173" t="s">
        <v>4622</v>
      </c>
      <c r="C90" s="664" t="s">
        <v>4623</v>
      </c>
      <c r="D90" s="95">
        <v>45368</v>
      </c>
      <c r="E90" s="94">
        <v>45375</v>
      </c>
      <c r="F90" s="2972" t="s">
        <v>7701</v>
      </c>
      <c r="G90" s="519" t="s">
        <v>7744</v>
      </c>
      <c r="H90" s="755">
        <v>45378</v>
      </c>
      <c r="I90" s="655"/>
      <c r="J90" s="519">
        <f>H90+18</f>
        <v>45396</v>
      </c>
      <c r="K90" s="519">
        <f>H90+22</f>
        <v>45400</v>
      </c>
      <c r="L90" s="519">
        <f>H90+24</f>
        <v>45402</v>
      </c>
      <c r="M90" s="490">
        <f>H90+27</f>
        <v>45405</v>
      </c>
      <c r="N90" s="519">
        <f>H90+32</f>
        <v>45410</v>
      </c>
      <c r="O90" s="654">
        <f>H90+34</f>
        <v>45412</v>
      </c>
      <c r="P90" s="519">
        <f>H90+36</f>
        <v>45414</v>
      </c>
      <c r="Q90" s="519">
        <f>I90+38</f>
        <v>38</v>
      </c>
      <c r="R90" s="1729">
        <v>45356</v>
      </c>
      <c r="S90" s="1387">
        <v>45357</v>
      </c>
    </row>
    <row r="91" spans="1:19" s="29" customFormat="1" ht="15" hidden="1" thickBot="1">
      <c r="A91" s="59"/>
      <c r="B91" s="757"/>
      <c r="C91" s="584"/>
      <c r="D91" s="520"/>
      <c r="E91" s="520"/>
      <c r="F91" s="1730"/>
      <c r="G91" s="1730"/>
      <c r="H91" s="756"/>
      <c r="I91" s="613"/>
      <c r="J91" s="520"/>
      <c r="K91" s="520"/>
      <c r="L91" s="520"/>
      <c r="M91" s="520"/>
      <c r="N91" s="520"/>
      <c r="O91" s="613"/>
      <c r="P91" s="520"/>
      <c r="Q91" s="520"/>
      <c r="R91" s="1729"/>
      <c r="S91" s="1387"/>
    </row>
    <row r="92" spans="1:19" s="29" customFormat="1" ht="16.5" hidden="1" thickTop="1" thickBot="1">
      <c r="A92" s="59"/>
      <c r="B92" s="2220" t="s">
        <v>7506</v>
      </c>
      <c r="C92" s="664" t="s">
        <v>7745</v>
      </c>
      <c r="D92" s="95">
        <v>45371</v>
      </c>
      <c r="E92" s="1563" t="s">
        <v>2159</v>
      </c>
      <c r="F92" s="2220" t="s">
        <v>7725</v>
      </c>
      <c r="G92" s="518" t="s">
        <v>7746</v>
      </c>
      <c r="H92" s="755">
        <v>45385</v>
      </c>
      <c r="I92" s="655"/>
      <c r="J92" s="519">
        <f>H92+18</f>
        <v>45403</v>
      </c>
      <c r="K92" s="519">
        <f>H92+22</f>
        <v>45407</v>
      </c>
      <c r="L92" s="519">
        <f>H92+24</f>
        <v>45409</v>
      </c>
      <c r="M92" s="490">
        <f>H92+27</f>
        <v>45412</v>
      </c>
      <c r="N92" s="519">
        <f>H92+32</f>
        <v>45417</v>
      </c>
      <c r="O92" s="654">
        <f>H92+34</f>
        <v>45419</v>
      </c>
      <c r="P92" s="519">
        <f>H92+36</f>
        <v>45421</v>
      </c>
      <c r="Q92" s="519">
        <f>I92+38</f>
        <v>38</v>
      </c>
      <c r="R92" s="1729">
        <v>45363</v>
      </c>
      <c r="S92" s="1387">
        <v>45364</v>
      </c>
    </row>
    <row r="93" spans="1:19" s="29" customFormat="1" ht="16.5" hidden="1" thickTop="1" thickBot="1">
      <c r="A93" s="59"/>
      <c r="B93" s="757" t="s">
        <v>5927</v>
      </c>
      <c r="C93" s="584" t="s">
        <v>4620</v>
      </c>
      <c r="D93" s="520">
        <v>45369</v>
      </c>
      <c r="E93" s="1563" t="s">
        <v>2159</v>
      </c>
      <c r="F93" s="1730"/>
      <c r="G93" s="1730"/>
      <c r="H93" s="756"/>
      <c r="I93" s="613"/>
      <c r="J93" s="520"/>
      <c r="K93" s="520"/>
      <c r="L93" s="520"/>
      <c r="M93" s="520"/>
      <c r="N93" s="520"/>
      <c r="O93" s="613"/>
      <c r="P93" s="520"/>
      <c r="Q93" s="520"/>
      <c r="R93" s="1729"/>
      <c r="S93" s="1387"/>
    </row>
    <row r="94" spans="1:19" s="29" customFormat="1" ht="15" hidden="1" thickTop="1">
      <c r="A94" s="59"/>
      <c r="B94" s="3173"/>
      <c r="C94" s="664"/>
      <c r="D94" s="95"/>
      <c r="E94" s="94"/>
      <c r="F94" s="3264" t="s">
        <v>2151</v>
      </c>
      <c r="G94" s="518" t="s">
        <v>7747</v>
      </c>
      <c r="H94" s="755">
        <v>45392</v>
      </c>
      <c r="I94" s="655"/>
      <c r="J94" s="654"/>
      <c r="K94" s="654"/>
      <c r="L94" s="654"/>
      <c r="M94" s="655"/>
      <c r="N94" s="654"/>
      <c r="O94" s="654"/>
      <c r="P94" s="654"/>
      <c r="Q94" s="654"/>
      <c r="R94" s="1729">
        <v>45370</v>
      </c>
      <c r="S94" s="1387">
        <v>45371</v>
      </c>
    </row>
    <row r="95" spans="1:19" s="29" customFormat="1" ht="15" hidden="1" thickBot="1">
      <c r="A95" s="59"/>
      <c r="B95" s="757"/>
      <c r="C95" s="584"/>
      <c r="D95" s="520"/>
      <c r="E95" s="520"/>
      <c r="F95" s="1730"/>
      <c r="G95" s="1730"/>
      <c r="H95" s="756"/>
      <c r="I95" s="613"/>
      <c r="J95" s="613"/>
      <c r="K95" s="613"/>
      <c r="L95" s="613"/>
      <c r="M95" s="613"/>
      <c r="N95" s="613"/>
      <c r="O95" s="613"/>
      <c r="P95" s="613"/>
      <c r="Q95" s="613"/>
      <c r="R95" s="1729"/>
      <c r="S95" s="1387"/>
    </row>
    <row r="96" spans="1:19" s="29" customFormat="1" ht="15" hidden="1" thickTop="1">
      <c r="A96" s="59"/>
      <c r="B96" s="3173" t="s">
        <v>2183</v>
      </c>
      <c r="C96" s="664" t="s">
        <v>5944</v>
      </c>
      <c r="D96" s="95">
        <v>45375</v>
      </c>
      <c r="E96" s="94">
        <v>45384</v>
      </c>
      <c r="F96" s="2220" t="s">
        <v>7676</v>
      </c>
      <c r="G96" s="518" t="s">
        <v>7748</v>
      </c>
      <c r="H96" s="755">
        <v>45399</v>
      </c>
      <c r="I96" s="655"/>
      <c r="J96" s="519">
        <f>H96+18</f>
        <v>45417</v>
      </c>
      <c r="K96" s="519">
        <f>H96+22</f>
        <v>45421</v>
      </c>
      <c r="L96" s="519">
        <f>H96+24</f>
        <v>45423</v>
      </c>
      <c r="M96" s="490">
        <f>H96+27</f>
        <v>45426</v>
      </c>
      <c r="N96" s="519">
        <f>H96+32</f>
        <v>45431</v>
      </c>
      <c r="O96" s="654">
        <f>H96+34</f>
        <v>45433</v>
      </c>
      <c r="P96" s="519">
        <f>H96+36</f>
        <v>45435</v>
      </c>
      <c r="Q96" s="519">
        <f>I96+38</f>
        <v>38</v>
      </c>
      <c r="R96" s="1729">
        <v>45371</v>
      </c>
      <c r="S96" s="1387">
        <v>45372</v>
      </c>
    </row>
    <row r="97" spans="1:19" s="29" customFormat="1" ht="15" hidden="1" thickBot="1">
      <c r="A97" s="59"/>
      <c r="B97" s="757" t="s">
        <v>5907</v>
      </c>
      <c r="C97" s="584" t="s">
        <v>7749</v>
      </c>
      <c r="D97" s="520">
        <v>45384</v>
      </c>
      <c r="E97" s="520">
        <v>45390</v>
      </c>
      <c r="F97" s="3279"/>
      <c r="G97" s="519"/>
      <c r="H97" s="755"/>
      <c r="I97" s="655"/>
      <c r="J97" s="519"/>
      <c r="K97" s="519"/>
      <c r="L97" s="519"/>
      <c r="M97" s="490"/>
      <c r="N97" s="519"/>
      <c r="O97" s="654"/>
      <c r="P97" s="519"/>
      <c r="Q97" s="519"/>
      <c r="R97" s="1729">
        <v>45370</v>
      </c>
      <c r="S97" s="1387">
        <v>45371</v>
      </c>
    </row>
    <row r="98" spans="1:19" s="29" customFormat="1" ht="15.75" hidden="1" thickTop="1">
      <c r="A98" s="59"/>
      <c r="B98" s="2220" t="s">
        <v>5220</v>
      </c>
      <c r="C98" s="664" t="s">
        <v>7750</v>
      </c>
      <c r="D98" s="95">
        <v>45389</v>
      </c>
      <c r="E98" s="2264" t="s">
        <v>2159</v>
      </c>
      <c r="F98" s="3279"/>
      <c r="G98" s="519"/>
      <c r="H98" s="755"/>
      <c r="I98" s="655"/>
      <c r="J98" s="519"/>
      <c r="K98" s="519"/>
      <c r="L98" s="519"/>
      <c r="M98" s="490"/>
      <c r="N98" s="519"/>
      <c r="O98" s="654"/>
      <c r="P98" s="519"/>
      <c r="Q98" s="519"/>
      <c r="R98" s="1729"/>
      <c r="S98" s="1387"/>
    </row>
    <row r="99" spans="1:19" s="29" customFormat="1" ht="15" hidden="1" thickBot="1">
      <c r="A99" s="59"/>
      <c r="B99" s="757" t="s">
        <v>2091</v>
      </c>
      <c r="C99" s="584" t="s">
        <v>4478</v>
      </c>
      <c r="D99" s="520">
        <v>45388</v>
      </c>
      <c r="E99" s="520">
        <v>45397</v>
      </c>
      <c r="F99" s="3198"/>
      <c r="G99" s="520"/>
      <c r="H99" s="756"/>
      <c r="I99" s="3193"/>
      <c r="J99" s="520"/>
      <c r="K99" s="520"/>
      <c r="L99" s="520"/>
      <c r="M99" s="1739"/>
      <c r="N99" s="520"/>
      <c r="O99" s="613"/>
      <c r="P99" s="520"/>
      <c r="Q99" s="520"/>
      <c r="R99" s="1729">
        <v>45385</v>
      </c>
      <c r="S99" s="1387">
        <v>45416</v>
      </c>
    </row>
    <row r="100" spans="1:19" s="29" customFormat="1" ht="15" hidden="1" thickTop="1">
      <c r="A100" s="59"/>
      <c r="B100" s="3173" t="s">
        <v>4338</v>
      </c>
      <c r="C100" s="664" t="s">
        <v>5950</v>
      </c>
      <c r="D100" s="95">
        <v>45394</v>
      </c>
      <c r="E100" s="94">
        <v>45403</v>
      </c>
      <c r="F100" s="2220" t="s">
        <v>7751</v>
      </c>
      <c r="G100" s="519" t="s">
        <v>7752</v>
      </c>
      <c r="H100" s="755">
        <v>45406</v>
      </c>
      <c r="I100" s="655"/>
      <c r="J100" s="519">
        <f t="shared" ref="J100" si="59">H100+18</f>
        <v>45424</v>
      </c>
      <c r="K100" s="519">
        <f t="shared" ref="K100" si="60">H100+22</f>
        <v>45428</v>
      </c>
      <c r="L100" s="519">
        <f t="shared" ref="L100" si="61">H100+24</f>
        <v>45430</v>
      </c>
      <c r="M100" s="490">
        <f t="shared" ref="M100" si="62">H100+27</f>
        <v>45433</v>
      </c>
      <c r="N100" s="519">
        <f t="shared" ref="N100" si="63">H100+32</f>
        <v>45438</v>
      </c>
      <c r="O100" s="654">
        <f t="shared" ref="O100" si="64">H100+34</f>
        <v>45440</v>
      </c>
      <c r="P100" s="519">
        <f t="shared" ref="P100" si="65">H100+36</f>
        <v>45442</v>
      </c>
      <c r="Q100" s="519">
        <f t="shared" ref="Q100" si="66">I100+38</f>
        <v>38</v>
      </c>
      <c r="R100" s="1729">
        <v>45392</v>
      </c>
      <c r="S100" s="1387">
        <v>45393</v>
      </c>
    </row>
    <row r="101" spans="1:19" s="29" customFormat="1" ht="15" hidden="1" thickBot="1">
      <c r="A101" s="59"/>
      <c r="B101" s="759"/>
      <c r="C101" s="584"/>
      <c r="D101" s="520"/>
      <c r="E101" s="520"/>
      <c r="F101" s="3198"/>
      <c r="G101" s="520"/>
      <c r="H101" s="756"/>
      <c r="I101" s="3193"/>
      <c r="J101" s="520"/>
      <c r="K101" s="520"/>
      <c r="L101" s="520"/>
      <c r="M101" s="1739"/>
      <c r="N101" s="520"/>
      <c r="O101" s="613"/>
      <c r="P101" s="520"/>
      <c r="Q101" s="520"/>
      <c r="R101" s="1729"/>
      <c r="S101" s="1387"/>
    </row>
    <row r="102" spans="1:19" s="29" customFormat="1" ht="15.75" hidden="1" thickTop="1">
      <c r="A102" s="59"/>
      <c r="B102" s="3173" t="s">
        <v>4188</v>
      </c>
      <c r="C102" s="664" t="s">
        <v>7753</v>
      </c>
      <c r="D102" s="95">
        <v>45399</v>
      </c>
      <c r="E102" s="2264" t="s">
        <v>2159</v>
      </c>
      <c r="F102" s="2220" t="s">
        <v>7682</v>
      </c>
      <c r="G102" s="519" t="s">
        <v>7754</v>
      </c>
      <c r="H102" s="755">
        <v>45413</v>
      </c>
      <c r="I102" s="655"/>
      <c r="J102" s="519">
        <f t="shared" ref="J102" si="67">H102+18</f>
        <v>45431</v>
      </c>
      <c r="K102" s="519">
        <f t="shared" ref="K102" si="68">H102+22</f>
        <v>45435</v>
      </c>
      <c r="L102" s="519">
        <f t="shared" ref="L102" si="69">H102+24</f>
        <v>45437</v>
      </c>
      <c r="M102" s="490">
        <f t="shared" ref="M102" si="70">H102+27</f>
        <v>45440</v>
      </c>
      <c r="N102" s="519">
        <f t="shared" ref="N102" si="71">H102+32</f>
        <v>45445</v>
      </c>
      <c r="O102" s="654">
        <f t="shared" ref="O102" si="72">H102+34</f>
        <v>45447</v>
      </c>
      <c r="P102" s="519">
        <f t="shared" ref="P102" si="73">H102+36</f>
        <v>45449</v>
      </c>
      <c r="Q102" s="519">
        <f t="shared" ref="Q102" si="74">I102+38</f>
        <v>38</v>
      </c>
      <c r="R102" s="1729">
        <v>45384</v>
      </c>
      <c r="S102" s="1387">
        <v>45385</v>
      </c>
    </row>
    <row r="103" spans="1:19" s="29" customFormat="1" ht="15" hidden="1" thickBot="1">
      <c r="A103" s="59"/>
      <c r="B103" s="759"/>
      <c r="C103" s="584"/>
      <c r="D103" s="520"/>
      <c r="E103" s="520"/>
      <c r="F103" s="1730"/>
      <c r="G103" s="1730"/>
      <c r="H103" s="756"/>
      <c r="I103" s="613"/>
      <c r="J103" s="520"/>
      <c r="K103" s="520"/>
      <c r="L103" s="520"/>
      <c r="M103" s="520"/>
      <c r="N103" s="520"/>
      <c r="O103" s="613"/>
      <c r="P103" s="520"/>
      <c r="Q103" s="520"/>
      <c r="R103" s="1729"/>
      <c r="S103" s="1387"/>
    </row>
    <row r="104" spans="1:19" s="29" customFormat="1" ht="15.75" hidden="1" thickTop="1">
      <c r="A104" s="59"/>
      <c r="B104" s="3173" t="s">
        <v>4446</v>
      </c>
      <c r="C104" s="664" t="s">
        <v>7755</v>
      </c>
      <c r="D104" s="95">
        <v>45405</v>
      </c>
      <c r="E104" s="2264" t="s">
        <v>2159</v>
      </c>
      <c r="F104" s="2220" t="s">
        <v>7042</v>
      </c>
      <c r="G104" s="518" t="s">
        <v>7756</v>
      </c>
      <c r="H104" s="755">
        <v>45420</v>
      </c>
      <c r="I104" s="655"/>
      <c r="J104" s="519">
        <f t="shared" ref="J104" si="75">H104+18</f>
        <v>45438</v>
      </c>
      <c r="K104" s="519">
        <f t="shared" ref="K104" si="76">H104+22</f>
        <v>45442</v>
      </c>
      <c r="L104" s="519">
        <f t="shared" ref="L104" si="77">H104+24</f>
        <v>45444</v>
      </c>
      <c r="M104" s="490">
        <f t="shared" ref="M104" si="78">H104+27</f>
        <v>45447</v>
      </c>
      <c r="N104" s="519">
        <f t="shared" ref="N104" si="79">H104+32</f>
        <v>45452</v>
      </c>
      <c r="O104" s="654">
        <f t="shared" ref="O104" si="80">H104+34</f>
        <v>45454</v>
      </c>
      <c r="P104" s="519">
        <f t="shared" ref="P104" si="81">H104+36</f>
        <v>45456</v>
      </c>
      <c r="Q104" s="519">
        <f t="shared" ref="Q104" si="82">I104+38</f>
        <v>38</v>
      </c>
      <c r="R104" s="1729">
        <v>45391</v>
      </c>
      <c r="S104" s="1387">
        <v>45392</v>
      </c>
    </row>
    <row r="105" spans="1:19" s="29" customFormat="1" ht="15" hidden="1" thickBot="1">
      <c r="A105" s="59"/>
      <c r="B105" s="759"/>
      <c r="C105" s="584"/>
      <c r="D105" s="520"/>
      <c r="E105" s="520"/>
      <c r="F105" s="1730"/>
      <c r="G105" s="1730"/>
      <c r="H105" s="756"/>
      <c r="I105" s="613"/>
      <c r="J105" s="520"/>
      <c r="K105" s="520"/>
      <c r="L105" s="520"/>
      <c r="M105" s="520"/>
      <c r="N105" s="520"/>
      <c r="O105" s="613"/>
      <c r="P105" s="520"/>
      <c r="Q105" s="520"/>
      <c r="R105" s="1729">
        <v>45406</v>
      </c>
      <c r="S105" s="1387">
        <v>45407</v>
      </c>
    </row>
    <row r="106" spans="1:19" s="29" customFormat="1" ht="15.75" hidden="1" thickTop="1">
      <c r="A106" s="59"/>
      <c r="B106" s="2220" t="s">
        <v>4178</v>
      </c>
      <c r="C106" s="664" t="s">
        <v>7757</v>
      </c>
      <c r="D106" s="95">
        <v>45410</v>
      </c>
      <c r="E106" s="2264" t="s">
        <v>2159</v>
      </c>
      <c r="F106" s="2220" t="s">
        <v>7714</v>
      </c>
      <c r="G106" s="518" t="s">
        <v>7758</v>
      </c>
      <c r="H106" s="755">
        <v>45427</v>
      </c>
      <c r="I106" s="655"/>
      <c r="J106" s="519">
        <f t="shared" ref="J106" si="83">H106+18</f>
        <v>45445</v>
      </c>
      <c r="K106" s="519">
        <f t="shared" ref="K106" si="84">H106+22</f>
        <v>45449</v>
      </c>
      <c r="L106" s="519">
        <f t="shared" ref="L106" si="85">H106+24</f>
        <v>45451</v>
      </c>
      <c r="M106" s="490">
        <f t="shared" ref="M106" si="86">H106+27</f>
        <v>45454</v>
      </c>
      <c r="N106" s="519">
        <f t="shared" ref="N106" si="87">H106+32</f>
        <v>45459</v>
      </c>
      <c r="O106" s="654">
        <f t="shared" ref="O106" si="88">H106+34</f>
        <v>45461</v>
      </c>
      <c r="P106" s="519">
        <f t="shared" ref="P106" si="89">H106+36</f>
        <v>45463</v>
      </c>
      <c r="Q106" s="519">
        <f t="shared" ref="Q106" si="90">I106+38</f>
        <v>38</v>
      </c>
      <c r="R106" s="1729">
        <v>45398</v>
      </c>
      <c r="S106" s="1387">
        <v>45399</v>
      </c>
    </row>
    <row r="107" spans="1:19" s="29" customFormat="1" ht="15" hidden="1" thickBot="1">
      <c r="A107" s="59"/>
      <c r="B107" s="759" t="s">
        <v>2155</v>
      </c>
      <c r="C107" s="584" t="s">
        <v>5955</v>
      </c>
      <c r="D107" s="520">
        <v>45411</v>
      </c>
      <c r="E107" s="520">
        <v>45420</v>
      </c>
      <c r="F107" s="1730"/>
      <c r="G107" s="1730"/>
      <c r="H107" s="756"/>
      <c r="I107" s="613"/>
      <c r="J107" s="520"/>
      <c r="K107" s="520"/>
      <c r="L107" s="520"/>
      <c r="M107" s="520"/>
      <c r="N107" s="520"/>
      <c r="O107" s="613"/>
      <c r="P107" s="520"/>
      <c r="Q107" s="520"/>
      <c r="R107" s="1729"/>
      <c r="S107" s="1387"/>
    </row>
    <row r="108" spans="1:19" s="29" customFormat="1" ht="15.75" hidden="1" thickTop="1">
      <c r="A108" s="59"/>
      <c r="B108" s="2220" t="s">
        <v>5179</v>
      </c>
      <c r="C108" s="664" t="s">
        <v>7759</v>
      </c>
      <c r="D108" s="95">
        <v>45416</v>
      </c>
      <c r="E108" s="2264" t="s">
        <v>2159</v>
      </c>
      <c r="F108" s="2220" t="s">
        <v>3948</v>
      </c>
      <c r="G108" s="518" t="s">
        <v>7760</v>
      </c>
      <c r="H108" s="755">
        <v>45434</v>
      </c>
      <c r="I108" s="655"/>
      <c r="J108" s="519">
        <f t="shared" ref="J108" si="91">H108+18</f>
        <v>45452</v>
      </c>
      <c r="K108" s="519">
        <f t="shared" ref="K108" si="92">H108+22</f>
        <v>45456</v>
      </c>
      <c r="L108" s="519">
        <f t="shared" ref="L108" si="93">H108+24</f>
        <v>45458</v>
      </c>
      <c r="M108" s="490">
        <f t="shared" ref="M108" si="94">H108+27</f>
        <v>45461</v>
      </c>
      <c r="N108" s="519">
        <f t="shared" ref="N108" si="95">H108+32</f>
        <v>45466</v>
      </c>
      <c r="O108" s="654">
        <f t="shared" ref="O108" si="96">H108+34</f>
        <v>45468</v>
      </c>
      <c r="P108" s="519">
        <f t="shared" ref="P108" si="97">H108+36</f>
        <v>45470</v>
      </c>
      <c r="Q108" s="519">
        <f t="shared" ref="Q108" si="98">I108+38</f>
        <v>38</v>
      </c>
      <c r="R108" s="1729">
        <v>45405</v>
      </c>
      <c r="S108" s="1387">
        <v>45406</v>
      </c>
    </row>
    <row r="109" spans="1:19" s="29" customFormat="1" ht="15" hidden="1" thickBot="1">
      <c r="A109" s="59"/>
      <c r="B109" s="2973" t="s">
        <v>3761</v>
      </c>
      <c r="C109" s="759" t="s">
        <v>4482</v>
      </c>
      <c r="D109" s="520">
        <v>45424</v>
      </c>
      <c r="E109" s="520">
        <v>45431</v>
      </c>
      <c r="F109" s="1924"/>
      <c r="G109" s="1730"/>
      <c r="H109" s="756"/>
      <c r="I109" s="613"/>
      <c r="J109" s="520"/>
      <c r="K109" s="520"/>
      <c r="L109" s="520"/>
      <c r="M109" s="520"/>
      <c r="N109" s="520"/>
      <c r="O109" s="613"/>
      <c r="P109" s="520"/>
      <c r="Q109" s="520"/>
      <c r="R109" s="1729">
        <v>45410</v>
      </c>
      <c r="S109" s="1387">
        <v>45411</v>
      </c>
    </row>
    <row r="110" spans="1:19" s="29" customFormat="1" ht="15" hidden="1" thickTop="1">
      <c r="A110" s="59"/>
      <c r="B110" s="3403" t="s">
        <v>2151</v>
      </c>
      <c r="C110" s="664" t="s">
        <v>7761</v>
      </c>
      <c r="D110" s="95">
        <v>45419</v>
      </c>
      <c r="E110" s="619" t="s">
        <v>1970</v>
      </c>
      <c r="F110" s="2220" t="s">
        <v>7716</v>
      </c>
      <c r="G110" s="518" t="s">
        <v>7762</v>
      </c>
      <c r="H110" s="755">
        <v>45441</v>
      </c>
      <c r="I110" s="655"/>
      <c r="J110" s="519">
        <f t="shared" ref="J110" si="99">H110+18</f>
        <v>45459</v>
      </c>
      <c r="K110" s="519">
        <f t="shared" ref="K110" si="100">H110+22</f>
        <v>45463</v>
      </c>
      <c r="L110" s="519">
        <f t="shared" ref="L110" si="101">H110+24</f>
        <v>45465</v>
      </c>
      <c r="M110" s="490">
        <f t="shared" ref="M110" si="102">H110+27</f>
        <v>45468</v>
      </c>
      <c r="N110" s="519">
        <f t="shared" ref="N110" si="103">H110+32</f>
        <v>45473</v>
      </c>
      <c r="O110" s="654">
        <f t="shared" ref="O110" si="104">H110+34</f>
        <v>45475</v>
      </c>
      <c r="P110" s="519">
        <f t="shared" ref="P110" si="105">H110+36</f>
        <v>45477</v>
      </c>
      <c r="Q110" s="519">
        <f t="shared" ref="Q110" si="106">I110+38</f>
        <v>38</v>
      </c>
      <c r="R110" s="1729">
        <v>45419</v>
      </c>
      <c r="S110" s="1387">
        <v>45425</v>
      </c>
    </row>
    <row r="111" spans="1:19" s="29" customFormat="1" ht="15" hidden="1">
      <c r="A111" s="59"/>
      <c r="B111" s="1019" t="s">
        <v>3889</v>
      </c>
      <c r="C111" s="822" t="s">
        <v>7763</v>
      </c>
      <c r="D111" s="519">
        <v>45421</v>
      </c>
      <c r="E111" s="3386" t="s">
        <v>2159</v>
      </c>
      <c r="F111" s="3333"/>
      <c r="G111" s="519"/>
      <c r="H111" s="755"/>
      <c r="I111" s="655"/>
      <c r="J111" s="519"/>
      <c r="K111" s="519"/>
      <c r="L111" s="519"/>
      <c r="M111" s="490"/>
      <c r="N111" s="519"/>
      <c r="O111" s="654"/>
      <c r="P111" s="519"/>
      <c r="Q111" s="519"/>
      <c r="R111" s="1729">
        <v>45412</v>
      </c>
      <c r="S111" s="1387">
        <v>45413</v>
      </c>
    </row>
    <row r="112" spans="1:19" s="29" customFormat="1" ht="15" hidden="1">
      <c r="A112" s="59"/>
      <c r="B112" s="3404" t="s">
        <v>4472</v>
      </c>
      <c r="C112" s="664" t="s">
        <v>7739</v>
      </c>
      <c r="D112" s="95">
        <v>45426</v>
      </c>
      <c r="E112" s="1041" t="s">
        <v>2159</v>
      </c>
      <c r="F112" s="2107"/>
      <c r="G112" s="519"/>
      <c r="H112" s="755"/>
      <c r="I112" s="655"/>
      <c r="J112" s="519"/>
      <c r="K112" s="519"/>
      <c r="L112" s="519"/>
      <c r="M112" s="490"/>
      <c r="N112" s="519"/>
      <c r="O112" s="654"/>
      <c r="P112" s="519"/>
      <c r="Q112" s="519"/>
      <c r="R112" s="1729">
        <v>45426</v>
      </c>
      <c r="S112" s="1387">
        <v>45427</v>
      </c>
    </row>
    <row r="113" spans="1:19" s="29" customFormat="1" ht="15" hidden="1" thickBot="1">
      <c r="A113" s="59"/>
      <c r="B113" s="3171"/>
      <c r="C113" s="759"/>
      <c r="D113" s="520"/>
      <c r="E113" s="520"/>
      <c r="F113" s="1730"/>
      <c r="G113" s="1730"/>
      <c r="H113" s="756"/>
      <c r="I113" s="613"/>
      <c r="J113" s="520"/>
      <c r="K113" s="520"/>
      <c r="L113" s="520"/>
      <c r="M113" s="520"/>
      <c r="N113" s="520"/>
      <c r="O113" s="613"/>
      <c r="P113" s="520"/>
      <c r="Q113" s="520"/>
      <c r="R113" s="1729">
        <v>45427</v>
      </c>
      <c r="S113" s="1387">
        <v>45428</v>
      </c>
    </row>
    <row r="114" spans="1:19" s="29" customFormat="1" ht="15.75" hidden="1" thickTop="1">
      <c r="A114" s="59"/>
      <c r="B114" s="2972" t="s">
        <v>4183</v>
      </c>
      <c r="C114" s="664" t="s">
        <v>7764</v>
      </c>
      <c r="D114" s="95">
        <v>45433</v>
      </c>
      <c r="E114" s="2264" t="s">
        <v>2159</v>
      </c>
      <c r="F114" s="2220" t="s">
        <v>7720</v>
      </c>
      <c r="G114" s="518" t="s">
        <v>7765</v>
      </c>
      <c r="H114" s="755">
        <v>45448</v>
      </c>
      <c r="I114" s="655"/>
      <c r="J114" s="519">
        <f t="shared" ref="J114" si="107">H114+18</f>
        <v>45466</v>
      </c>
      <c r="K114" s="519">
        <f t="shared" ref="K114" si="108">H114+22</f>
        <v>45470</v>
      </c>
      <c r="L114" s="519">
        <f t="shared" ref="L114" si="109">H114+24</f>
        <v>45472</v>
      </c>
      <c r="M114" s="490">
        <f t="shared" ref="M114" si="110">H114+27</f>
        <v>45475</v>
      </c>
      <c r="N114" s="519">
        <f t="shared" ref="N114" si="111">H114+32</f>
        <v>45480</v>
      </c>
      <c r="O114" s="654">
        <f t="shared" ref="O114" si="112">H114+34</f>
        <v>45482</v>
      </c>
      <c r="P114" s="519">
        <f t="shared" ref="P114" si="113">H114+36</f>
        <v>45484</v>
      </c>
      <c r="Q114" s="519">
        <f t="shared" ref="Q114" si="114">I114+38</f>
        <v>38</v>
      </c>
      <c r="R114" s="1729">
        <v>45433</v>
      </c>
      <c r="S114" s="1387">
        <v>45434</v>
      </c>
    </row>
    <row r="115" spans="1:19" s="29" customFormat="1" ht="15" hidden="1">
      <c r="A115" s="59"/>
      <c r="B115" s="3404" t="s">
        <v>2091</v>
      </c>
      <c r="C115" s="664" t="s">
        <v>4483</v>
      </c>
      <c r="D115" s="95">
        <v>45431</v>
      </c>
      <c r="E115" s="1041" t="s">
        <v>2159</v>
      </c>
      <c r="F115" s="3279"/>
      <c r="G115" s="519"/>
      <c r="H115" s="755"/>
      <c r="I115" s="655"/>
      <c r="J115" s="519"/>
      <c r="K115" s="519"/>
      <c r="L115" s="519"/>
      <c r="M115" s="490"/>
      <c r="N115" s="519"/>
      <c r="O115" s="654"/>
      <c r="P115" s="519"/>
      <c r="Q115" s="519"/>
      <c r="R115" s="1729"/>
      <c r="S115" s="1387"/>
    </row>
    <row r="116" spans="1:19" s="29" customFormat="1" ht="15.75" hidden="1" thickBot="1">
      <c r="A116" s="59"/>
      <c r="B116" s="3171" t="s">
        <v>4487</v>
      </c>
      <c r="C116" s="759" t="s">
        <v>4488</v>
      </c>
      <c r="D116" s="520">
        <v>45434</v>
      </c>
      <c r="E116" s="1563">
        <f>D116+11</f>
        <v>45445</v>
      </c>
      <c r="F116" s="1924"/>
      <c r="G116" s="1730"/>
      <c r="H116" s="756"/>
      <c r="I116" s="613"/>
      <c r="J116" s="520"/>
      <c r="K116" s="520"/>
      <c r="L116" s="520"/>
      <c r="M116" s="520"/>
      <c r="N116" s="520"/>
      <c r="O116" s="613"/>
      <c r="P116" s="520"/>
      <c r="Q116" s="520"/>
      <c r="R116" s="1729">
        <v>45427</v>
      </c>
      <c r="S116" s="1387">
        <v>45428</v>
      </c>
    </row>
    <row r="117" spans="1:19" s="29" customFormat="1" ht="15.75" hidden="1" thickTop="1">
      <c r="A117" s="59"/>
      <c r="B117" s="2972" t="s">
        <v>5158</v>
      </c>
      <c r="C117" s="664" t="s">
        <v>7766</v>
      </c>
      <c r="D117" s="95">
        <v>45443</v>
      </c>
      <c r="E117" s="2264" t="s">
        <v>2159</v>
      </c>
      <c r="F117" s="2220" t="s">
        <v>7767</v>
      </c>
      <c r="G117" s="518" t="s">
        <v>7768</v>
      </c>
      <c r="H117" s="755">
        <v>45455</v>
      </c>
      <c r="I117" s="655"/>
      <c r="J117" s="519">
        <f t="shared" ref="J117" si="115">H117+18</f>
        <v>45473</v>
      </c>
      <c r="K117" s="519">
        <f t="shared" ref="K117" si="116">H117+22</f>
        <v>45477</v>
      </c>
      <c r="L117" s="519">
        <f t="shared" ref="L117" si="117">H117+24</f>
        <v>45479</v>
      </c>
      <c r="M117" s="490">
        <f t="shared" ref="M117" si="118">H117+27</f>
        <v>45482</v>
      </c>
      <c r="N117" s="519">
        <f t="shared" ref="N117" si="119">H117+32</f>
        <v>45487</v>
      </c>
      <c r="O117" s="654">
        <f t="shared" ref="O117" si="120">H117+34</f>
        <v>45489</v>
      </c>
      <c r="P117" s="519">
        <f t="shared" ref="P117" si="121">H117+36</f>
        <v>45491</v>
      </c>
      <c r="Q117" s="519">
        <f t="shared" ref="Q117" si="122">I117+38</f>
        <v>38</v>
      </c>
      <c r="R117" s="1729">
        <v>45434</v>
      </c>
      <c r="S117" s="1387">
        <v>45435</v>
      </c>
    </row>
    <row r="118" spans="1:19" s="29" customFormat="1" ht="15.75" hidden="1" thickBot="1">
      <c r="A118" s="59"/>
      <c r="B118" s="3171"/>
      <c r="C118" s="759"/>
      <c r="D118" s="520"/>
      <c r="E118" s="1563"/>
      <c r="F118" s="1730"/>
      <c r="G118" s="1730"/>
      <c r="H118" s="756"/>
      <c r="I118" s="613"/>
      <c r="J118" s="520"/>
      <c r="K118" s="520"/>
      <c r="L118" s="520"/>
      <c r="M118" s="520"/>
      <c r="N118" s="520"/>
      <c r="O118" s="613"/>
      <c r="P118" s="520"/>
      <c r="Q118" s="520"/>
      <c r="R118" s="1729">
        <v>45440</v>
      </c>
      <c r="S118" s="1387">
        <v>45441</v>
      </c>
    </row>
    <row r="119" spans="1:19" s="29" customFormat="1" ht="15.75" hidden="1" thickTop="1">
      <c r="A119" s="59"/>
      <c r="B119" s="2972" t="s">
        <v>4442</v>
      </c>
      <c r="C119" s="664" t="s">
        <v>7769</v>
      </c>
      <c r="D119" s="95">
        <v>45447</v>
      </c>
      <c r="E119" s="2264" t="s">
        <v>2159</v>
      </c>
      <c r="F119" s="3597" t="s">
        <v>3012</v>
      </c>
      <c r="G119" s="518" t="s">
        <v>7770</v>
      </c>
      <c r="H119" s="3194">
        <v>45462</v>
      </c>
      <c r="I119" s="3195"/>
      <c r="J119" s="518">
        <f t="shared" ref="J119" si="123">H119+18</f>
        <v>45480</v>
      </c>
      <c r="K119" s="518">
        <f t="shared" ref="K119" si="124">H119+22</f>
        <v>45484</v>
      </c>
      <c r="L119" s="518">
        <f t="shared" ref="L119" si="125">H119+24</f>
        <v>45486</v>
      </c>
      <c r="M119" s="3196">
        <f t="shared" ref="M119" si="126">H119+27</f>
        <v>45489</v>
      </c>
      <c r="N119" s="518">
        <f t="shared" ref="N119" si="127">H119+32</f>
        <v>45494</v>
      </c>
      <c r="O119" s="620">
        <f t="shared" ref="O119" si="128">H119+34</f>
        <v>45496</v>
      </c>
      <c r="P119" s="518">
        <f t="shared" ref="P119" si="129">H119+36</f>
        <v>45498</v>
      </c>
      <c r="Q119" s="518">
        <f t="shared" ref="Q119" si="130">I119+38</f>
        <v>38</v>
      </c>
      <c r="R119" s="1729">
        <v>45447</v>
      </c>
      <c r="S119" s="1387">
        <v>45448</v>
      </c>
    </row>
    <row r="120" spans="1:19" s="29" customFormat="1" ht="15" hidden="1">
      <c r="A120" s="59"/>
      <c r="B120" s="2972"/>
      <c r="C120" s="1019"/>
      <c r="D120" s="519"/>
      <c r="E120" s="3602"/>
      <c r="F120" s="3603"/>
      <c r="G120" s="519"/>
      <c r="H120" s="755"/>
      <c r="I120" s="655"/>
      <c r="J120" s="519"/>
      <c r="K120" s="519"/>
      <c r="L120" s="519"/>
      <c r="M120" s="490"/>
      <c r="N120" s="519"/>
      <c r="O120" s="654"/>
      <c r="P120" s="519"/>
      <c r="Q120" s="519"/>
      <c r="R120" s="1729"/>
      <c r="S120" s="1387"/>
    </row>
    <row r="121" spans="1:19" s="29" customFormat="1" ht="15.75" hidden="1" thickBot="1">
      <c r="A121" s="59"/>
      <c r="B121" s="3171" t="s">
        <v>4338</v>
      </c>
      <c r="C121" s="759" t="s">
        <v>4339</v>
      </c>
      <c r="D121" s="520">
        <v>45446</v>
      </c>
      <c r="E121" s="1563">
        <f>D121+10</f>
        <v>45456</v>
      </c>
      <c r="F121" s="3507"/>
      <c r="G121" s="520"/>
      <c r="H121" s="756"/>
      <c r="I121" s="3193"/>
      <c r="J121" s="520"/>
      <c r="K121" s="520"/>
      <c r="L121" s="520"/>
      <c r="M121" s="1739"/>
      <c r="N121" s="520"/>
      <c r="O121" s="613"/>
      <c r="P121" s="520"/>
      <c r="Q121" s="520"/>
      <c r="R121" s="1729">
        <v>45434</v>
      </c>
      <c r="S121" s="1387">
        <v>45435</v>
      </c>
    </row>
    <row r="122" spans="1:19" s="29" customFormat="1" ht="15" hidden="1" thickTop="1">
      <c r="A122" s="59"/>
      <c r="B122" s="2220" t="s">
        <v>2078</v>
      </c>
      <c r="C122" s="664" t="s">
        <v>4495</v>
      </c>
      <c r="D122" s="95">
        <v>45455</v>
      </c>
      <c r="E122" s="180">
        <v>45464</v>
      </c>
      <c r="F122" s="2972" t="s">
        <v>7673</v>
      </c>
      <c r="G122" s="519" t="s">
        <v>7771</v>
      </c>
      <c r="H122" s="755">
        <v>45473</v>
      </c>
      <c r="I122" s="655"/>
      <c r="J122" s="519">
        <f t="shared" ref="J122" si="131">H122+18</f>
        <v>45491</v>
      </c>
      <c r="K122" s="519">
        <f t="shared" ref="K122" si="132">H122+22</f>
        <v>45495</v>
      </c>
      <c r="L122" s="519">
        <f t="shared" ref="L122" si="133">H122+24</f>
        <v>45497</v>
      </c>
      <c r="M122" s="490">
        <f t="shared" ref="M122" si="134">H122+27</f>
        <v>45500</v>
      </c>
      <c r="N122" s="519">
        <f t="shared" ref="N122" si="135">H122+32</f>
        <v>45505</v>
      </c>
      <c r="O122" s="654">
        <f t="shared" ref="O122" si="136">H122+34</f>
        <v>45507</v>
      </c>
      <c r="P122" s="519">
        <f t="shared" ref="P122" si="137">H122+36</f>
        <v>45509</v>
      </c>
      <c r="Q122" s="519">
        <f t="shared" ref="Q122" si="138">I122+38</f>
        <v>38</v>
      </c>
      <c r="R122" s="1729">
        <v>45448</v>
      </c>
      <c r="S122" s="1387">
        <v>45449</v>
      </c>
    </row>
    <row r="123" spans="1:19" ht="15" hidden="1" thickBot="1">
      <c r="B123" s="757"/>
      <c r="C123" s="584"/>
      <c r="D123" s="520"/>
      <c r="E123" s="520"/>
      <c r="F123" s="1730"/>
      <c r="G123" s="1730"/>
      <c r="H123" s="756"/>
      <c r="I123" s="613"/>
      <c r="J123" s="520"/>
      <c r="K123" s="520"/>
      <c r="L123" s="520"/>
      <c r="M123" s="520"/>
      <c r="N123" s="520"/>
      <c r="O123" s="613"/>
      <c r="P123" s="520"/>
      <c r="Q123" s="520"/>
      <c r="R123" s="1729">
        <v>45455</v>
      </c>
      <c r="S123" s="1387">
        <v>45456</v>
      </c>
    </row>
    <row r="124" spans="1:19" s="29" customFormat="1" ht="15" thickTop="1">
      <c r="A124" s="59"/>
      <c r="B124" s="2220" t="s">
        <v>4622</v>
      </c>
      <c r="C124" s="1111" t="s">
        <v>7772</v>
      </c>
      <c r="D124" s="305">
        <v>45461</v>
      </c>
      <c r="E124" s="3752" t="s">
        <v>2159</v>
      </c>
      <c r="F124" s="2220" t="s">
        <v>7701</v>
      </c>
      <c r="G124" s="501" t="s">
        <v>7773</v>
      </c>
      <c r="H124" s="3753">
        <v>45476</v>
      </c>
      <c r="I124" s="3221"/>
      <c r="J124" s="505">
        <f>H124+20</f>
        <v>45496</v>
      </c>
      <c r="K124" s="505">
        <f>H124+25</f>
        <v>45501</v>
      </c>
      <c r="L124" s="505">
        <f>H124+27</f>
        <v>45503</v>
      </c>
      <c r="M124" s="493">
        <f>H124+31</f>
        <v>45507</v>
      </c>
      <c r="N124" s="505">
        <f>H124+36</f>
        <v>45512</v>
      </c>
      <c r="O124" s="552">
        <f t="shared" ref="O124" si="139">H124+34</f>
        <v>45510</v>
      </c>
      <c r="P124" s="505">
        <f>H124+39</f>
        <v>45515</v>
      </c>
      <c r="Q124" s="505">
        <f>H124+41</f>
        <v>45517</v>
      </c>
      <c r="R124" s="1729"/>
      <c r="S124" s="1387"/>
    </row>
    <row r="125" spans="1:19" s="29" customFormat="1" ht="14.25">
      <c r="A125" s="59"/>
      <c r="B125" s="3766" t="s">
        <v>2155</v>
      </c>
      <c r="C125" s="1114" t="s">
        <v>4498</v>
      </c>
      <c r="D125" s="986">
        <v>45462</v>
      </c>
      <c r="E125" s="986">
        <v>45475</v>
      </c>
      <c r="F125" s="3279"/>
      <c r="G125" s="505"/>
      <c r="H125" s="3753"/>
      <c r="I125" s="3221"/>
      <c r="J125" s="505"/>
      <c r="K125" s="505"/>
      <c r="L125" s="505"/>
      <c r="M125" s="493"/>
      <c r="N125" s="505"/>
      <c r="O125" s="552"/>
      <c r="P125" s="505"/>
      <c r="Q125" s="505"/>
      <c r="R125" s="1729">
        <v>45455</v>
      </c>
      <c r="S125" s="1387">
        <f>R125+1</f>
        <v>45456</v>
      </c>
    </row>
    <row r="126" spans="1:19" s="29" customFormat="1" ht="15" thickBot="1">
      <c r="A126" s="59"/>
      <c r="B126" s="3754" t="s">
        <v>2183</v>
      </c>
      <c r="C126" s="3755" t="s">
        <v>4501</v>
      </c>
      <c r="D126" s="41">
        <v>45467</v>
      </c>
      <c r="E126" s="3768">
        <v>45478</v>
      </c>
      <c r="F126" s="3757"/>
      <c r="G126" s="3757"/>
      <c r="H126" s="3758"/>
      <c r="I126" s="196"/>
      <c r="J126" s="507"/>
      <c r="K126" s="507"/>
      <c r="L126" s="507"/>
      <c r="M126" s="507"/>
      <c r="N126" s="507"/>
      <c r="O126" s="196"/>
      <c r="P126" s="507"/>
      <c r="Q126" s="507"/>
      <c r="R126" s="1729">
        <v>45462</v>
      </c>
      <c r="S126" s="1387">
        <f>R126+1</f>
        <v>45463</v>
      </c>
    </row>
    <row r="127" spans="1:19" s="29" customFormat="1" ht="15" thickTop="1">
      <c r="A127" s="59"/>
      <c r="B127" s="2220" t="s">
        <v>7506</v>
      </c>
      <c r="C127" s="1111" t="s">
        <v>7774</v>
      </c>
      <c r="D127" s="305">
        <v>45464</v>
      </c>
      <c r="E127" s="3752" t="s">
        <v>2159</v>
      </c>
      <c r="F127" s="2220" t="s">
        <v>6411</v>
      </c>
      <c r="G127" s="501" t="s">
        <v>7775</v>
      </c>
      <c r="H127" s="3753">
        <v>45483</v>
      </c>
      <c r="I127" s="3221"/>
      <c r="J127" s="505">
        <f>H127+20</f>
        <v>45503</v>
      </c>
      <c r="K127" s="505">
        <f>H127+25</f>
        <v>45508</v>
      </c>
      <c r="L127" s="505">
        <f>H127+27</f>
        <v>45510</v>
      </c>
      <c r="M127" s="493">
        <f>H127+31</f>
        <v>45514</v>
      </c>
      <c r="N127" s="505">
        <f>H127+36</f>
        <v>45519</v>
      </c>
      <c r="O127" s="552">
        <f t="shared" ref="O127" si="140">H127+34</f>
        <v>45517</v>
      </c>
      <c r="P127" s="505">
        <f>H127+39</f>
        <v>45522</v>
      </c>
      <c r="Q127" s="505">
        <f>H127+41</f>
        <v>45524</v>
      </c>
      <c r="R127" s="1729"/>
      <c r="S127" s="1387"/>
    </row>
    <row r="128" spans="1:19" s="29" customFormat="1" ht="15" thickBot="1">
      <c r="A128" s="59"/>
      <c r="B128" s="3754"/>
      <c r="C128" s="3755"/>
      <c r="D128" s="507"/>
      <c r="E128" s="3756"/>
      <c r="F128" s="3507"/>
      <c r="G128" s="507"/>
      <c r="H128" s="3758"/>
      <c r="I128" s="3759"/>
      <c r="J128" s="507"/>
      <c r="K128" s="507"/>
      <c r="L128" s="507"/>
      <c r="M128" s="3760"/>
      <c r="N128" s="507"/>
      <c r="O128" s="196"/>
      <c r="P128" s="507"/>
      <c r="Q128" s="507"/>
      <c r="R128" s="1729">
        <v>45469</v>
      </c>
      <c r="S128" s="1387">
        <v>45470</v>
      </c>
    </row>
    <row r="129" spans="1:19" s="29" customFormat="1" ht="15" thickTop="1">
      <c r="A129" s="59"/>
      <c r="B129" s="3769" t="s">
        <v>5907</v>
      </c>
      <c r="C129" s="1114" t="s">
        <v>7776</v>
      </c>
      <c r="D129" s="305">
        <v>45475</v>
      </c>
      <c r="E129" s="3761" t="s">
        <v>2159</v>
      </c>
      <c r="F129" s="2220" t="s">
        <v>7777</v>
      </c>
      <c r="G129" s="505" t="s">
        <v>7778</v>
      </c>
      <c r="H129" s="3753">
        <v>45492</v>
      </c>
      <c r="I129" s="3221"/>
      <c r="J129" s="505">
        <f>H129+20</f>
        <v>45512</v>
      </c>
      <c r="K129" s="505">
        <f>H129+25</f>
        <v>45517</v>
      </c>
      <c r="L129" s="505">
        <f>H129+27</f>
        <v>45519</v>
      </c>
      <c r="M129" s="493">
        <f>H129+31</f>
        <v>45523</v>
      </c>
      <c r="N129" s="505">
        <f>H129+36</f>
        <v>45528</v>
      </c>
      <c r="O129" s="552">
        <f t="shared" ref="O129" si="141">H129+34</f>
        <v>45526</v>
      </c>
      <c r="P129" s="505">
        <f>H129+39</f>
        <v>45531</v>
      </c>
      <c r="Q129" s="505">
        <f>H129+41</f>
        <v>45533</v>
      </c>
      <c r="R129" s="1729"/>
      <c r="S129" s="1387"/>
    </row>
    <row r="130" spans="1:19" s="29" customFormat="1" ht="15" thickBot="1">
      <c r="A130" s="59"/>
      <c r="B130" s="3754" t="s">
        <v>2119</v>
      </c>
      <c r="C130" s="3755" t="s">
        <v>4506</v>
      </c>
      <c r="D130" s="507">
        <v>45480</v>
      </c>
      <c r="E130" s="3756">
        <f>D130+11</f>
        <v>45491</v>
      </c>
      <c r="F130" s="3757"/>
      <c r="G130" s="507"/>
      <c r="H130" s="3758"/>
      <c r="I130" s="3759"/>
      <c r="J130" s="507"/>
      <c r="K130" s="507"/>
      <c r="L130" s="507"/>
      <c r="M130" s="3760"/>
      <c r="N130" s="507"/>
      <c r="O130" s="196"/>
      <c r="P130" s="507"/>
      <c r="Q130" s="507"/>
      <c r="R130" s="1729">
        <v>45476</v>
      </c>
      <c r="S130" s="1387">
        <f>R130+1</f>
        <v>45477</v>
      </c>
    </row>
    <row r="131" spans="1:19" s="29" customFormat="1" ht="15" thickTop="1">
      <c r="A131" s="59"/>
      <c r="B131" s="2220" t="s">
        <v>5220</v>
      </c>
      <c r="C131" s="1111" t="s">
        <v>7779</v>
      </c>
      <c r="D131" s="305">
        <v>45482</v>
      </c>
      <c r="E131" s="3752" t="s">
        <v>2159</v>
      </c>
      <c r="F131" s="2220" t="s">
        <v>7676</v>
      </c>
      <c r="G131" s="505" t="s">
        <v>7780</v>
      </c>
      <c r="H131" s="3753">
        <v>45499</v>
      </c>
      <c r="I131" s="3221"/>
      <c r="J131" s="505">
        <f>H131+20</f>
        <v>45519</v>
      </c>
      <c r="K131" s="505">
        <f>H131+25</f>
        <v>45524</v>
      </c>
      <c r="L131" s="505">
        <f>H131+27</f>
        <v>45526</v>
      </c>
      <c r="M131" s="493">
        <f>H131+31</f>
        <v>45530</v>
      </c>
      <c r="N131" s="505">
        <f>H131+36</f>
        <v>45535</v>
      </c>
      <c r="O131" s="552">
        <f t="shared" ref="O131" si="142">H131+34</f>
        <v>45533</v>
      </c>
      <c r="P131" s="505">
        <f>H131+39</f>
        <v>45538</v>
      </c>
      <c r="Q131" s="505">
        <f>H131+41</f>
        <v>45540</v>
      </c>
      <c r="R131" s="1729"/>
      <c r="S131" s="1387"/>
    </row>
    <row r="132" spans="1:19" s="29" customFormat="1" ht="15" thickBot="1">
      <c r="A132" s="59" t="s">
        <v>4338</v>
      </c>
      <c r="B132" s="3754" t="s">
        <v>4354</v>
      </c>
      <c r="C132" s="3755" t="s">
        <v>4355</v>
      </c>
      <c r="D132" s="507">
        <v>45488</v>
      </c>
      <c r="E132" s="3756">
        <f>D132+11</f>
        <v>45499</v>
      </c>
      <c r="F132" s="3757"/>
      <c r="G132" s="3757"/>
      <c r="H132" s="3758"/>
      <c r="I132" s="196"/>
      <c r="J132" s="507"/>
      <c r="K132" s="507"/>
      <c r="L132" s="507"/>
      <c r="M132" s="507"/>
      <c r="N132" s="507"/>
      <c r="O132" s="196"/>
      <c r="P132" s="507"/>
      <c r="Q132" s="507"/>
      <c r="R132" s="1729">
        <v>45483</v>
      </c>
      <c r="S132" s="1387">
        <v>45484</v>
      </c>
    </row>
    <row r="133" spans="1:19" s="29" customFormat="1" ht="15" thickTop="1">
      <c r="A133" s="59"/>
      <c r="B133" s="2220" t="s">
        <v>4188</v>
      </c>
      <c r="C133" s="1111" t="s">
        <v>7781</v>
      </c>
      <c r="D133" s="305">
        <v>45489</v>
      </c>
      <c r="E133" s="866">
        <f>D133+10</f>
        <v>45499</v>
      </c>
      <c r="F133" s="2220" t="s">
        <v>7751</v>
      </c>
      <c r="G133" s="501" t="s">
        <v>7782</v>
      </c>
      <c r="H133" s="3753">
        <v>45509</v>
      </c>
      <c r="I133" s="3221"/>
      <c r="J133" s="505">
        <f>H133+20</f>
        <v>45529</v>
      </c>
      <c r="K133" s="505">
        <f>H133+25</f>
        <v>45534</v>
      </c>
      <c r="L133" s="505">
        <f>H133+27</f>
        <v>45536</v>
      </c>
      <c r="M133" s="493">
        <f>H133+31</f>
        <v>45540</v>
      </c>
      <c r="N133" s="505">
        <f>H133+36</f>
        <v>45545</v>
      </c>
      <c r="O133" s="552">
        <f t="shared" ref="O133" si="143">H133+34</f>
        <v>45543</v>
      </c>
      <c r="P133" s="505">
        <f>H133+39</f>
        <v>45548</v>
      </c>
      <c r="Q133" s="505">
        <f>H133+41</f>
        <v>45550</v>
      </c>
      <c r="R133" s="1729">
        <v>45489</v>
      </c>
      <c r="S133" s="1387">
        <f>R133+1</f>
        <v>45490</v>
      </c>
    </row>
    <row r="134" spans="1:19" s="29" customFormat="1" ht="15" thickBot="1">
      <c r="A134" s="59"/>
      <c r="B134" s="3754"/>
      <c r="C134" s="3755"/>
      <c r="D134" s="507"/>
      <c r="E134" s="507"/>
      <c r="F134" s="3757"/>
      <c r="G134" s="3757"/>
      <c r="H134" s="3758"/>
      <c r="I134" s="196"/>
      <c r="J134" s="507"/>
      <c r="K134" s="507"/>
      <c r="L134" s="507"/>
      <c r="M134" s="507"/>
      <c r="N134" s="507"/>
      <c r="O134" s="196"/>
      <c r="P134" s="507"/>
      <c r="Q134" s="507"/>
      <c r="R134" s="1729"/>
      <c r="S134" s="1387"/>
    </row>
    <row r="135" spans="1:19" s="29" customFormat="1" ht="15" thickTop="1">
      <c r="A135" s="59"/>
      <c r="B135" s="2220" t="s">
        <v>4446</v>
      </c>
      <c r="C135" s="1111" t="s">
        <v>7783</v>
      </c>
      <c r="D135" s="305">
        <v>45501</v>
      </c>
      <c r="E135" s="866">
        <f>D135+10</f>
        <v>45511</v>
      </c>
      <c r="F135" s="2220" t="s">
        <v>7682</v>
      </c>
      <c r="G135" s="501" t="s">
        <v>7784</v>
      </c>
      <c r="H135" s="3753">
        <v>45514</v>
      </c>
      <c r="I135" s="3221"/>
      <c r="J135" s="505">
        <f>H135+20</f>
        <v>45534</v>
      </c>
      <c r="K135" s="505">
        <f>H135+25</f>
        <v>45539</v>
      </c>
      <c r="L135" s="505">
        <f>H135+27</f>
        <v>45541</v>
      </c>
      <c r="M135" s="493">
        <f>H135+31</f>
        <v>45545</v>
      </c>
      <c r="N135" s="505">
        <f>H135+36</f>
        <v>45550</v>
      </c>
      <c r="O135" s="552">
        <f t="shared" ref="O135" si="144">H135+34</f>
        <v>45548</v>
      </c>
      <c r="P135" s="505">
        <f>H135+39</f>
        <v>45553</v>
      </c>
      <c r="Q135" s="505">
        <f>H135+41</f>
        <v>45555</v>
      </c>
      <c r="R135" s="1729">
        <v>45496</v>
      </c>
      <c r="S135" s="1387">
        <f>R135+1</f>
        <v>45497</v>
      </c>
    </row>
    <row r="136" spans="1:19" s="29" customFormat="1" ht="15" thickBot="1">
      <c r="A136" s="59"/>
      <c r="B136" s="3754"/>
      <c r="C136" s="3755"/>
      <c r="D136" s="507"/>
      <c r="E136" s="507"/>
      <c r="F136" s="3757"/>
      <c r="G136" s="3757"/>
      <c r="H136" s="3758"/>
      <c r="I136" s="196"/>
      <c r="J136" s="507"/>
      <c r="K136" s="507"/>
      <c r="L136" s="507"/>
      <c r="M136" s="507"/>
      <c r="N136" s="507"/>
      <c r="O136" s="196"/>
      <c r="P136" s="507"/>
      <c r="Q136" s="507"/>
      <c r="R136" s="1729"/>
      <c r="S136" s="1387"/>
    </row>
    <row r="137" spans="1:19" s="29" customFormat="1" ht="15" thickTop="1">
      <c r="A137" s="59"/>
      <c r="B137" s="2220" t="s">
        <v>4178</v>
      </c>
      <c r="C137" s="1111" t="s">
        <v>7785</v>
      </c>
      <c r="D137" s="305">
        <v>45503</v>
      </c>
      <c r="E137" s="866">
        <f>D137+10</f>
        <v>45513</v>
      </c>
      <c r="F137" s="2220" t="s">
        <v>7042</v>
      </c>
      <c r="G137" s="501" t="s">
        <v>7786</v>
      </c>
      <c r="H137" s="3753">
        <v>45518</v>
      </c>
      <c r="I137" s="3221"/>
      <c r="J137" s="505">
        <f>H137+20</f>
        <v>45538</v>
      </c>
      <c r="K137" s="505">
        <f>H137+25</f>
        <v>45543</v>
      </c>
      <c r="L137" s="505">
        <f>H137+27</f>
        <v>45545</v>
      </c>
      <c r="M137" s="493">
        <f>H137+31</f>
        <v>45549</v>
      </c>
      <c r="N137" s="505">
        <f>H137+36</f>
        <v>45554</v>
      </c>
      <c r="O137" s="552">
        <f t="shared" ref="O137" si="145">H137+34</f>
        <v>45552</v>
      </c>
      <c r="P137" s="505">
        <f>H137+39</f>
        <v>45557</v>
      </c>
      <c r="Q137" s="505">
        <f>H137+41</f>
        <v>45559</v>
      </c>
      <c r="R137" s="1729">
        <v>45503</v>
      </c>
      <c r="S137" s="1387">
        <f>R137+1</f>
        <v>45504</v>
      </c>
    </row>
    <row r="138" spans="1:19" s="29" customFormat="1" ht="15" thickBot="1">
      <c r="A138" s="59"/>
      <c r="B138" s="3754"/>
      <c r="C138" s="3755"/>
      <c r="D138" s="507"/>
      <c r="E138" s="507"/>
      <c r="F138" s="3757"/>
      <c r="G138" s="3757"/>
      <c r="H138" s="3758"/>
      <c r="I138" s="196"/>
      <c r="J138" s="507"/>
      <c r="K138" s="507"/>
      <c r="L138" s="507"/>
      <c r="M138" s="507"/>
      <c r="N138" s="507"/>
      <c r="O138" s="196"/>
      <c r="P138" s="507"/>
      <c r="Q138" s="507"/>
      <c r="R138" s="1729"/>
      <c r="S138" s="1387"/>
    </row>
    <row r="139" spans="1:19" s="29" customFormat="1" ht="15" thickTop="1">
      <c r="A139" s="59"/>
      <c r="B139" s="2220" t="s">
        <v>5179</v>
      </c>
      <c r="C139" s="1111" t="s">
        <v>7787</v>
      </c>
      <c r="D139" s="305">
        <v>45510</v>
      </c>
      <c r="E139" s="866">
        <f>D139+10</f>
        <v>45520</v>
      </c>
      <c r="F139" s="2220" t="s">
        <v>7714</v>
      </c>
      <c r="G139" s="501" t="s">
        <v>7788</v>
      </c>
      <c r="H139" s="3753">
        <v>45525</v>
      </c>
      <c r="I139" s="3221"/>
      <c r="J139" s="505">
        <f>H139+20</f>
        <v>45545</v>
      </c>
      <c r="K139" s="505">
        <f>H139+25</f>
        <v>45550</v>
      </c>
      <c r="L139" s="505">
        <f>H139+27</f>
        <v>45552</v>
      </c>
      <c r="M139" s="493">
        <f>H139+31</f>
        <v>45556</v>
      </c>
      <c r="N139" s="505">
        <f>H139+36</f>
        <v>45561</v>
      </c>
      <c r="O139" s="552">
        <f t="shared" ref="O139" si="146">H139+34</f>
        <v>45559</v>
      </c>
      <c r="P139" s="505">
        <f>H139+39</f>
        <v>45564</v>
      </c>
      <c r="Q139" s="505">
        <f>H139+41</f>
        <v>45566</v>
      </c>
      <c r="R139" s="1729">
        <v>45510</v>
      </c>
      <c r="S139" s="1387">
        <f>R139+1</f>
        <v>45511</v>
      </c>
    </row>
    <row r="140" spans="1:19" s="29" customFormat="1" ht="15" thickBot="1">
      <c r="A140" s="59"/>
      <c r="B140" s="3754"/>
      <c r="C140" s="3755"/>
      <c r="D140" s="507"/>
      <c r="E140" s="507"/>
      <c r="F140" s="3757"/>
      <c r="G140" s="3757"/>
      <c r="H140" s="3758"/>
      <c r="I140" s="196"/>
      <c r="J140" s="507"/>
      <c r="K140" s="507"/>
      <c r="L140" s="507"/>
      <c r="M140" s="507"/>
      <c r="N140" s="507"/>
      <c r="O140" s="196"/>
      <c r="P140" s="507"/>
      <c r="Q140" s="507"/>
      <c r="R140" s="1729"/>
      <c r="S140" s="1387"/>
    </row>
    <row r="141" spans="1:19" s="29" customFormat="1" ht="15" thickTop="1">
      <c r="A141" s="59"/>
      <c r="B141" s="2220" t="s">
        <v>3889</v>
      </c>
      <c r="C141" s="1111" t="s">
        <v>7789</v>
      </c>
      <c r="D141" s="305">
        <v>45517</v>
      </c>
      <c r="E141" s="866">
        <f>D141+10</f>
        <v>45527</v>
      </c>
      <c r="F141" s="2220" t="s">
        <v>3948</v>
      </c>
      <c r="G141" s="501" t="s">
        <v>7790</v>
      </c>
      <c r="H141" s="3753">
        <v>45532</v>
      </c>
      <c r="I141" s="3221"/>
      <c r="J141" s="505">
        <f>H141+20</f>
        <v>45552</v>
      </c>
      <c r="K141" s="505">
        <f>H141+25</f>
        <v>45557</v>
      </c>
      <c r="L141" s="505">
        <f>H141+27</f>
        <v>45559</v>
      </c>
      <c r="M141" s="493">
        <f>H141+31</f>
        <v>45563</v>
      </c>
      <c r="N141" s="505">
        <f>H141+36</f>
        <v>45568</v>
      </c>
      <c r="O141" s="552">
        <f t="shared" ref="O141" si="147">H141+34</f>
        <v>45566</v>
      </c>
      <c r="P141" s="505">
        <f>H141+39</f>
        <v>45571</v>
      </c>
      <c r="Q141" s="505">
        <f>H141+41</f>
        <v>45573</v>
      </c>
      <c r="R141" s="1729">
        <v>45517</v>
      </c>
      <c r="S141" s="1387">
        <f>R141+1</f>
        <v>45518</v>
      </c>
    </row>
    <row r="142" spans="1:19" s="29" customFormat="1" ht="15" thickBot="1">
      <c r="A142" s="59"/>
      <c r="B142" s="3754"/>
      <c r="C142" s="3755"/>
      <c r="D142" s="507"/>
      <c r="E142" s="507"/>
      <c r="F142" s="3757"/>
      <c r="G142" s="3757"/>
      <c r="H142" s="3758"/>
      <c r="I142" s="196"/>
      <c r="J142" s="507"/>
      <c r="K142" s="507"/>
      <c r="L142" s="507"/>
      <c r="M142" s="507"/>
      <c r="N142" s="507"/>
      <c r="O142" s="196"/>
      <c r="P142" s="507"/>
      <c r="Q142" s="507"/>
      <c r="R142" s="1729"/>
      <c r="S142" s="1387"/>
    </row>
    <row r="143" spans="1:19" s="29" customFormat="1" ht="15" thickTop="1">
      <c r="A143" s="59"/>
      <c r="B143" s="2220" t="s">
        <v>4472</v>
      </c>
      <c r="C143" s="1111" t="s">
        <v>7791</v>
      </c>
      <c r="D143" s="305">
        <v>45524</v>
      </c>
      <c r="E143" s="866">
        <f>D143+10</f>
        <v>45534</v>
      </c>
      <c r="F143" s="2220" t="s">
        <v>7716</v>
      </c>
      <c r="G143" s="501" t="s">
        <v>7792</v>
      </c>
      <c r="H143" s="3753">
        <v>45539</v>
      </c>
      <c r="I143" s="3221"/>
      <c r="J143" s="505">
        <f>H143+20</f>
        <v>45559</v>
      </c>
      <c r="K143" s="505">
        <f>H143+25</f>
        <v>45564</v>
      </c>
      <c r="L143" s="505">
        <f>H143+27</f>
        <v>45566</v>
      </c>
      <c r="M143" s="493">
        <f>H143+31</f>
        <v>45570</v>
      </c>
      <c r="N143" s="505">
        <f>H143+36</f>
        <v>45575</v>
      </c>
      <c r="O143" s="552">
        <f t="shared" ref="O143" si="148">H143+34</f>
        <v>45573</v>
      </c>
      <c r="P143" s="505">
        <f>H143+39</f>
        <v>45578</v>
      </c>
      <c r="Q143" s="505">
        <f>H143+41</f>
        <v>45580</v>
      </c>
      <c r="R143" s="1729">
        <v>45524</v>
      </c>
      <c r="S143" s="1387">
        <f>R143+1</f>
        <v>45525</v>
      </c>
    </row>
    <row r="144" spans="1:19" s="29" customFormat="1" ht="15" thickBot="1">
      <c r="A144" s="59"/>
      <c r="B144" s="3754"/>
      <c r="C144" s="3755"/>
      <c r="D144" s="507"/>
      <c r="E144" s="507"/>
      <c r="F144" s="3757"/>
      <c r="G144" s="3757"/>
      <c r="H144" s="3758"/>
      <c r="I144" s="196"/>
      <c r="J144" s="507"/>
      <c r="K144" s="507"/>
      <c r="L144" s="507"/>
      <c r="M144" s="507"/>
      <c r="N144" s="507"/>
      <c r="O144" s="196"/>
      <c r="P144" s="507"/>
      <c r="Q144" s="507"/>
      <c r="R144" s="1729"/>
      <c r="S144" s="1387"/>
    </row>
    <row r="145" spans="1:19" s="29" customFormat="1" ht="15" thickTop="1">
      <c r="A145" s="59"/>
      <c r="B145" s="2220" t="s">
        <v>4183</v>
      </c>
      <c r="C145" s="1111" t="s">
        <v>7793</v>
      </c>
      <c r="D145" s="305">
        <v>45531</v>
      </c>
      <c r="E145" s="866">
        <f>D145+10</f>
        <v>45541</v>
      </c>
      <c r="F145" s="2220" t="s">
        <v>7720</v>
      </c>
      <c r="G145" s="501" t="s">
        <v>7794</v>
      </c>
      <c r="H145" s="3753">
        <v>45546</v>
      </c>
      <c r="I145" s="3221"/>
      <c r="J145" s="505">
        <f>H145+20</f>
        <v>45566</v>
      </c>
      <c r="K145" s="505">
        <f>H145+25</f>
        <v>45571</v>
      </c>
      <c r="L145" s="505">
        <f>H145+27</f>
        <v>45573</v>
      </c>
      <c r="M145" s="493">
        <f>H145+31</f>
        <v>45577</v>
      </c>
      <c r="N145" s="505">
        <f>H145+36</f>
        <v>45582</v>
      </c>
      <c r="O145" s="552">
        <f t="shared" ref="O145" si="149">H145+34</f>
        <v>45580</v>
      </c>
      <c r="P145" s="505">
        <f>H145+39</f>
        <v>45585</v>
      </c>
      <c r="Q145" s="505">
        <f>H145+41</f>
        <v>45587</v>
      </c>
      <c r="R145" s="1729">
        <v>45531</v>
      </c>
      <c r="S145" s="1387">
        <f>R145+1</f>
        <v>45532</v>
      </c>
    </row>
    <row r="146" spans="1:19" s="29" customFormat="1" ht="15" thickBot="1">
      <c r="A146" s="59"/>
      <c r="B146" s="3754"/>
      <c r="C146" s="3755"/>
      <c r="D146" s="507"/>
      <c r="E146" s="507"/>
      <c r="F146" s="3757"/>
      <c r="G146" s="3757"/>
      <c r="H146" s="3758"/>
      <c r="I146" s="196"/>
      <c r="J146" s="507"/>
      <c r="K146" s="507"/>
      <c r="L146" s="507"/>
      <c r="M146" s="507"/>
      <c r="N146" s="507"/>
      <c r="O146" s="196"/>
      <c r="P146" s="507"/>
      <c r="Q146" s="507"/>
      <c r="R146" s="1729"/>
      <c r="S146" s="1387"/>
    </row>
    <row r="147" spans="1:19" s="29" customFormat="1" ht="15" thickTop="1">
      <c r="A147" s="59"/>
      <c r="B147" s="2220" t="s">
        <v>5158</v>
      </c>
      <c r="C147" s="1111" t="s">
        <v>7793</v>
      </c>
      <c r="D147" s="305">
        <v>45538</v>
      </c>
      <c r="E147" s="866">
        <f>D147+10</f>
        <v>45548</v>
      </c>
      <c r="F147" s="2220" t="s">
        <v>7767</v>
      </c>
      <c r="G147" s="501" t="s">
        <v>7795</v>
      </c>
      <c r="H147" s="3753">
        <v>45553</v>
      </c>
      <c r="I147" s="3221"/>
      <c r="J147" s="505">
        <f>H147+20</f>
        <v>45573</v>
      </c>
      <c r="K147" s="505">
        <f>H147+25</f>
        <v>45578</v>
      </c>
      <c r="L147" s="505">
        <f>H147+27</f>
        <v>45580</v>
      </c>
      <c r="M147" s="493">
        <f>H147+31</f>
        <v>45584</v>
      </c>
      <c r="N147" s="505">
        <f>H147+36</f>
        <v>45589</v>
      </c>
      <c r="O147" s="552">
        <f t="shared" ref="O147" si="150">H147+34</f>
        <v>45587</v>
      </c>
      <c r="P147" s="505">
        <f>H147+39</f>
        <v>45592</v>
      </c>
      <c r="Q147" s="505">
        <f>H147+41</f>
        <v>45594</v>
      </c>
      <c r="R147" s="1729">
        <v>45538</v>
      </c>
      <c r="S147" s="1387">
        <f>R147+1</f>
        <v>45539</v>
      </c>
    </row>
    <row r="148" spans="1:19" s="29" customFormat="1" ht="15" thickBot="1">
      <c r="A148" s="59"/>
      <c r="B148" s="3754"/>
      <c r="C148" s="3755"/>
      <c r="D148" s="507"/>
      <c r="E148" s="507"/>
      <c r="F148" s="3757"/>
      <c r="G148" s="3757"/>
      <c r="H148" s="3758"/>
      <c r="I148" s="196"/>
      <c r="J148" s="507"/>
      <c r="K148" s="507"/>
      <c r="L148" s="507"/>
      <c r="M148" s="507"/>
      <c r="N148" s="507"/>
      <c r="O148" s="196"/>
      <c r="P148" s="507"/>
      <c r="Q148" s="507"/>
      <c r="R148" s="1729"/>
      <c r="S148" s="1387"/>
    </row>
    <row r="149" spans="1:19" s="29" customFormat="1" ht="15" thickTop="1">
      <c r="A149" s="59"/>
      <c r="B149" s="3170" t="s">
        <v>4442</v>
      </c>
      <c r="C149" s="3762" t="s">
        <v>7771</v>
      </c>
      <c r="D149" s="866">
        <v>45545</v>
      </c>
      <c r="E149" s="866">
        <f>D149+10</f>
        <v>45555</v>
      </c>
      <c r="F149" s="3170" t="s">
        <v>3012</v>
      </c>
      <c r="G149" s="501" t="s">
        <v>7794</v>
      </c>
      <c r="H149" s="3763">
        <v>45560</v>
      </c>
      <c r="I149" s="3221"/>
      <c r="J149" s="505">
        <f>H149+20</f>
        <v>45580</v>
      </c>
      <c r="K149" s="505">
        <f>H149+25</f>
        <v>45585</v>
      </c>
      <c r="L149" s="505">
        <f>H149+27</f>
        <v>45587</v>
      </c>
      <c r="M149" s="493">
        <f>H149+31</f>
        <v>45591</v>
      </c>
      <c r="N149" s="505">
        <f>H149+36</f>
        <v>45596</v>
      </c>
      <c r="O149" s="552">
        <f t="shared" ref="O149" si="151">H149+34</f>
        <v>45594</v>
      </c>
      <c r="P149" s="505">
        <f>H149+39</f>
        <v>45599</v>
      </c>
      <c r="Q149" s="505">
        <f>H149+41</f>
        <v>45601</v>
      </c>
      <c r="R149" s="1729">
        <v>45545</v>
      </c>
      <c r="S149" s="1387">
        <f>R149+1</f>
        <v>45546</v>
      </c>
    </row>
    <row r="150" spans="1:19" s="29" customFormat="1" ht="15" thickBot="1">
      <c r="A150" s="59"/>
      <c r="B150" s="3754"/>
      <c r="C150" s="3755"/>
      <c r="D150" s="507"/>
      <c r="E150" s="507"/>
      <c r="F150" s="3757"/>
      <c r="G150" s="3757"/>
      <c r="H150" s="3758"/>
      <c r="I150" s="196"/>
      <c r="J150" s="507"/>
      <c r="K150" s="507"/>
      <c r="L150" s="507"/>
      <c r="M150" s="507"/>
      <c r="N150" s="507"/>
      <c r="O150" s="196"/>
      <c r="P150" s="507"/>
      <c r="Q150" s="507"/>
      <c r="R150" s="1729"/>
      <c r="S150" s="1387"/>
    </row>
    <row r="151" spans="1:19" s="29" customFormat="1" ht="15" thickTop="1">
      <c r="A151" s="59"/>
      <c r="B151" s="3170" t="s">
        <v>4622</v>
      </c>
      <c r="C151" s="3762" t="s">
        <v>7796</v>
      </c>
      <c r="D151" s="866">
        <v>45552</v>
      </c>
      <c r="E151" s="866">
        <f>D151+10</f>
        <v>45562</v>
      </c>
      <c r="F151" s="3170" t="s">
        <v>7673</v>
      </c>
      <c r="G151" s="501" t="s">
        <v>7797</v>
      </c>
      <c r="H151" s="3763">
        <v>45567</v>
      </c>
      <c r="I151" s="3221"/>
      <c r="J151" s="505">
        <f>H151+20</f>
        <v>45587</v>
      </c>
      <c r="K151" s="505">
        <f>H151+25</f>
        <v>45592</v>
      </c>
      <c r="L151" s="505">
        <f>H151+27</f>
        <v>45594</v>
      </c>
      <c r="M151" s="493">
        <f>H151+31</f>
        <v>45598</v>
      </c>
      <c r="N151" s="505">
        <f>H151+36</f>
        <v>45603</v>
      </c>
      <c r="O151" s="552">
        <f t="shared" ref="O151" si="152">H151+34</f>
        <v>45601</v>
      </c>
      <c r="P151" s="505">
        <f>H151+39</f>
        <v>45606</v>
      </c>
      <c r="Q151" s="505">
        <f>H151+41</f>
        <v>45608</v>
      </c>
      <c r="R151" s="1729">
        <v>45552</v>
      </c>
      <c r="S151" s="1387">
        <f>R151+1</f>
        <v>45553</v>
      </c>
    </row>
    <row r="152" spans="1:19" s="29" customFormat="1" ht="15" thickBot="1">
      <c r="A152" s="59"/>
      <c r="B152" s="3754"/>
      <c r="C152" s="3755"/>
      <c r="D152" s="507"/>
      <c r="E152" s="507"/>
      <c r="F152" s="3757"/>
      <c r="G152" s="3757"/>
      <c r="H152" s="3758"/>
      <c r="I152" s="196"/>
      <c r="J152" s="507"/>
      <c r="K152" s="507"/>
      <c r="L152" s="507"/>
      <c r="M152" s="507"/>
      <c r="N152" s="507"/>
      <c r="O152" s="196"/>
      <c r="P152" s="507"/>
      <c r="Q152" s="507"/>
      <c r="R152" s="1729"/>
      <c r="S152" s="1387"/>
    </row>
    <row r="153" spans="1:19" customFormat="1" ht="15" thickTop="1">
      <c r="A153" s="34"/>
      <c r="B153" s="5"/>
      <c r="C153" s="29"/>
      <c r="D153" s="741"/>
      <c r="E153" s="162"/>
      <c r="F153" s="362"/>
      <c r="G153" s="29"/>
      <c r="H153" s="29"/>
      <c r="I153" s="60"/>
      <c r="J153" s="1158"/>
      <c r="K153" s="29"/>
      <c r="L153" s="362"/>
      <c r="O153" s="29"/>
      <c r="P153" s="29"/>
      <c r="Q153" s="29"/>
      <c r="R153" s="29"/>
      <c r="S153" s="29"/>
    </row>
    <row r="154" spans="1:19" customFormat="1" ht="15">
      <c r="A154" s="34"/>
      <c r="B154" s="2205" t="s">
        <v>7798</v>
      </c>
      <c r="C154" s="29"/>
      <c r="D154" s="741"/>
      <c r="E154" s="741"/>
      <c r="F154" s="29"/>
      <c r="G154" s="362"/>
      <c r="H154" s="29"/>
      <c r="I154" s="60"/>
      <c r="J154" s="1158"/>
      <c r="K154" s="29"/>
      <c r="L154" s="362"/>
      <c r="O154" s="29"/>
      <c r="P154" s="29"/>
      <c r="Q154" s="29"/>
      <c r="R154" s="29"/>
      <c r="S154" s="29"/>
    </row>
    <row r="155" spans="1:19" s="29" customFormat="1" ht="14.25">
      <c r="A155" s="59"/>
      <c r="B155" s="3882" t="s">
        <v>2215</v>
      </c>
      <c r="D155" s="162"/>
      <c r="E155" s="162"/>
      <c r="I155" s="60"/>
      <c r="J155" s="96"/>
    </row>
    <row r="156" spans="1:19" s="29" customFormat="1" ht="14.25">
      <c r="A156" s="59"/>
      <c r="D156" s="162"/>
      <c r="E156" s="162"/>
      <c r="F156" s="362"/>
      <c r="I156" s="60"/>
      <c r="J156" s="96"/>
      <c r="N156" s="96"/>
    </row>
    <row r="157" spans="1:19" s="29" customFormat="1" ht="15">
      <c r="A157" s="59"/>
      <c r="B157" s="53" t="s">
        <v>1890</v>
      </c>
      <c r="C157" s="30"/>
      <c r="D157" s="30"/>
      <c r="E157" s="54"/>
      <c r="F157" s="55" t="s">
        <v>1928</v>
      </c>
      <c r="G157" s="55"/>
      <c r="H157" s="55"/>
      <c r="I157" s="53"/>
      <c r="J157" s="30"/>
      <c r="K157" s="55" t="s">
        <v>1952</v>
      </c>
      <c r="L157" s="53"/>
      <c r="M157" s="55"/>
      <c r="O157" s="163"/>
    </row>
    <row r="158" spans="1:19" s="29" customFormat="1" ht="15.75">
      <c r="A158" s="59"/>
      <c r="B158" s="56" t="s">
        <v>1891</v>
      </c>
      <c r="C158" s="30"/>
      <c r="D158" s="57" t="s">
        <v>2217</v>
      </c>
      <c r="E158" s="55"/>
      <c r="F158" s="30" t="s">
        <v>1929</v>
      </c>
      <c r="G158" s="30"/>
      <c r="H158" s="57" t="s">
        <v>1930</v>
      </c>
      <c r="J158" s="30"/>
      <c r="K158" s="30" t="s">
        <v>1954</v>
      </c>
      <c r="L158" s="30"/>
      <c r="M158" s="58" t="s">
        <v>1955</v>
      </c>
      <c r="O158" s="163"/>
      <c r="P158" s="37"/>
      <c r="Q158" s="37"/>
      <c r="R158" s="37"/>
    </row>
    <row r="159" spans="1:19" s="29" customFormat="1" ht="15">
      <c r="A159" s="59"/>
      <c r="B159" s="30"/>
      <c r="C159" s="30"/>
      <c r="D159" s="57"/>
      <c r="E159" s="55"/>
      <c r="F159" s="30"/>
      <c r="G159" s="30"/>
      <c r="H159" s="30"/>
      <c r="I159" s="57"/>
      <c r="K159" s="30"/>
      <c r="L159" s="56"/>
      <c r="M159" s="58"/>
      <c r="O159" s="163"/>
      <c r="P159" s="5"/>
      <c r="Q159" s="5"/>
      <c r="R159" s="5"/>
    </row>
    <row r="160" spans="1:19" customFormat="1">
      <c r="A160" s="34"/>
      <c r="B160" s="34" t="str">
        <f>HOME!A$566</f>
        <v>ZANT CHONG</v>
      </c>
      <c r="C160" s="34" t="str">
        <f>HOME!B$566</f>
        <v>6011 2429</v>
      </c>
      <c r="D160" s="24" t="str">
        <f>HOME!C$566</f>
        <v>zant.chong@msc.com</v>
      </c>
      <c r="F160" s="2456" t="str">
        <f>HOME!A$583</f>
        <v>ROBERT CHIA</v>
      </c>
      <c r="G160" s="2456" t="str">
        <f>HOME!B$583</f>
        <v>6011 0564</v>
      </c>
      <c r="H160" s="597" t="str">
        <f>HOME!C$583</f>
        <v>robert.chia@msc.com</v>
      </c>
      <c r="I160" s="24"/>
      <c r="K160" s="34" t="str">
        <f>HOME!A$598</f>
        <v>RAYNAR ANG</v>
      </c>
      <c r="L160" s="34" t="str">
        <f>HOME!B$598</f>
        <v>6011 2358</v>
      </c>
      <c r="M160" s="24" t="str">
        <f>HOME!C$598</f>
        <v>raynar.ang@msc.com</v>
      </c>
    </row>
    <row r="161" spans="1:13" customFormat="1">
      <c r="A161" s="34"/>
      <c r="B161" s="34" t="str">
        <f>HOME!A$567</f>
        <v>PHOEBE HUANG</v>
      </c>
      <c r="C161" s="34" t="str">
        <f>HOME!B$567</f>
        <v>6011 0562</v>
      </c>
      <c r="D161" s="24" t="str">
        <f>HOME!C$567</f>
        <v>phoebe.huang@msc.com</v>
      </c>
      <c r="F161" s="2456" t="str">
        <f>HOME!A$584</f>
        <v>S. Y. LIEW</v>
      </c>
      <c r="G161" s="2456" t="str">
        <f>HOME!B$584</f>
        <v>6011 2348</v>
      </c>
      <c r="H161" s="597" t="str">
        <f>HOME!C$584</f>
        <v>seoyi.liew@msc.com</v>
      </c>
      <c r="I161" s="24"/>
      <c r="K161" s="34" t="str">
        <f>HOME!A$599</f>
        <v>KAI SIANG</v>
      </c>
      <c r="L161" s="34" t="str">
        <f>HOME!B$599</f>
        <v>6011 2356</v>
      </c>
      <c r="M161" s="24" t="str">
        <f>HOME!C$599</f>
        <v>kaisiang.lim@msc.com</v>
      </c>
    </row>
    <row r="162" spans="1:13" customFormat="1">
      <c r="A162" s="34"/>
      <c r="B162" s="34" t="str">
        <f>HOME!A$568</f>
        <v>SHERWIN LIM</v>
      </c>
      <c r="C162" s="34" t="str">
        <f>HOME!B$568</f>
        <v>6011 2395</v>
      </c>
      <c r="D162" s="24" t="str">
        <f>HOME!C$568</f>
        <v>sherwin.lim@msc.com</v>
      </c>
      <c r="F162" s="2456" t="str">
        <f>HOME!A$585</f>
        <v>SHARON KOH</v>
      </c>
      <c r="G162" s="2456" t="str">
        <f>HOME!B$585</f>
        <v>6011 2349</v>
      </c>
      <c r="H162" s="597" t="str">
        <f>HOME!C$585</f>
        <v>sharon.koh@msc.com</v>
      </c>
      <c r="I162" s="24"/>
      <c r="K162" s="34" t="str">
        <f>HOME!A$600</f>
        <v>DEWI</v>
      </c>
      <c r="L162" s="34" t="str">
        <f>HOME!B$600</f>
        <v>6011 2354</v>
      </c>
      <c r="M162" s="24" t="str">
        <f>HOME!C$600</f>
        <v>dewi.ratnah@msc.com</v>
      </c>
    </row>
    <row r="163" spans="1:13" customFormat="1">
      <c r="A163" s="34"/>
      <c r="B163" s="34" t="str">
        <f>HOME!A$569</f>
        <v>NATALIE LEW</v>
      </c>
      <c r="C163" s="34" t="str">
        <f>HOME!B$569</f>
        <v>6011 2399</v>
      </c>
      <c r="D163" s="24" t="str">
        <f>HOME!C$569</f>
        <v>natalie.lew@msc.com</v>
      </c>
      <c r="F163" s="2456" t="str">
        <f>HOME!A$586</f>
        <v>ANGELIA LAU</v>
      </c>
      <c r="G163" s="2456" t="str">
        <f>HOME!B$586</f>
        <v>6011 2346</v>
      </c>
      <c r="H163" s="597" t="str">
        <f>HOME!C$586</f>
        <v>angelia.lau@msc.com</v>
      </c>
      <c r="I163" s="24"/>
      <c r="K163" s="34" t="str">
        <f>HOME!A$601</f>
        <v>YU TING</v>
      </c>
      <c r="L163" s="34" t="str">
        <f>HOME!B$601</f>
        <v>6011 2359</v>
      </c>
      <c r="M163" s="24" t="str">
        <f>HOME!C$601</f>
        <v>yuting.luo@msc.com</v>
      </c>
    </row>
    <row r="164" spans="1:13" customFormat="1">
      <c r="A164" s="34"/>
      <c r="B164" s="34" t="str">
        <f>HOME!A$570</f>
        <v xml:space="preserve">LIM LEE HLI </v>
      </c>
      <c r="C164" s="34" t="str">
        <f>HOME!B$570</f>
        <v>6011 2352</v>
      </c>
      <c r="D164" s="24" t="str">
        <f>HOME!C$570</f>
        <v>leehli.lim@msc.com</v>
      </c>
      <c r="F164" s="2456" t="str">
        <f>HOME!A$587</f>
        <v>NOOR AFNINDAH</v>
      </c>
      <c r="G164" s="2456" t="str">
        <f>HOME!B$587</f>
        <v>6011 2347</v>
      </c>
      <c r="H164" s="597" t="str">
        <f>HOME!C$587</f>
        <v>noor.afnindah@msc.com</v>
      </c>
      <c r="I164" s="24"/>
      <c r="K164" s="34" t="str">
        <f>HOME!A$602</f>
        <v>-</v>
      </c>
      <c r="L164" s="34" t="str">
        <f>HOME!B$602</f>
        <v>6011 0567</v>
      </c>
      <c r="M164" s="24" t="str">
        <f>HOME!C$602</f>
        <v>-</v>
      </c>
    </row>
    <row r="165" spans="1:13" customFormat="1">
      <c r="A165" s="34"/>
      <c r="B165" s="34" t="str">
        <f>HOME!A$571</f>
        <v>LIM AI PHEN</v>
      </c>
      <c r="C165" s="34" t="str">
        <f>HOME!B$571</f>
        <v>6011 9646</v>
      </c>
      <c r="D165" s="24" t="str">
        <f>HOME!C$571</f>
        <v>aiphen.lim@msc.com</v>
      </c>
      <c r="F165" s="2456" t="str">
        <f>HOME!A$588</f>
        <v>NG CHING WEI</v>
      </c>
      <c r="G165" s="2456" t="str">
        <f>HOME!B$588</f>
        <v>6011 2404</v>
      </c>
      <c r="H165" s="597" t="str">
        <f>HOME!C$588</f>
        <v>chingwei.ng@msc.com</v>
      </c>
      <c r="I165" s="24"/>
      <c r="K165" s="34" t="str">
        <f>HOME!A$603</f>
        <v>SHAN SHAN</v>
      </c>
      <c r="L165" s="34" t="str">
        <f>HOME!B$603</f>
        <v>6011 2353</v>
      </c>
      <c r="M165" s="24" t="str">
        <f>HOME!C$603</f>
        <v>shanshan.chin@msc.com</v>
      </c>
    </row>
    <row r="166" spans="1:13" customFormat="1">
      <c r="A166" s="34"/>
      <c r="B166" s="34" t="str">
        <f>HOME!A$572</f>
        <v>DARIUS ONG</v>
      </c>
      <c r="C166" s="34" t="str">
        <f>HOME!B$572</f>
        <v>6011 2396</v>
      </c>
      <c r="D166" s="24" t="str">
        <f>HOME!C$572</f>
        <v>darius.ong@msc.com</v>
      </c>
      <c r="F166" s="2456">
        <f>HOME!A$589</f>
        <v>0</v>
      </c>
      <c r="G166" s="2456">
        <f>HOME!B$589</f>
        <v>0</v>
      </c>
      <c r="H166" s="597">
        <f>HOME!C$589</f>
        <v>0</v>
      </c>
      <c r="I166" s="24"/>
      <c r="K166" s="34" t="str">
        <f>HOME!A$604</f>
        <v>EUNICE</v>
      </c>
      <c r="L166" s="34" t="str">
        <f>HOME!B$604</f>
        <v>6011 2355</v>
      </c>
      <c r="M166" s="24" t="str">
        <f>HOME!C$604</f>
        <v>eunice.chan@msc.com</v>
      </c>
    </row>
    <row r="167" spans="1:13" customFormat="1">
      <c r="A167" s="34"/>
      <c r="B167" s="34" t="str">
        <f>HOME!A$573</f>
        <v>LAWRENCE ANG (CROSS-TRADE)</v>
      </c>
      <c r="C167" s="34" t="str">
        <f>HOME!B$573</f>
        <v>6011 2400</v>
      </c>
      <c r="D167" s="24" t="str">
        <f>HOME!C$573</f>
        <v>lawrence.ang@msc.com</v>
      </c>
      <c r="F167" s="34" t="str">
        <f>HOME!A$590</f>
        <v>.</v>
      </c>
      <c r="G167" s="34" t="str">
        <f>HOME!B$590</f>
        <v>.</v>
      </c>
      <c r="H167" s="34"/>
      <c r="I167" s="24"/>
      <c r="K167" s="34" t="str">
        <f>HOME!A$605</f>
        <v>HAZEL</v>
      </c>
      <c r="L167" s="34" t="str">
        <f>HOME!B$605</f>
        <v>6011 2435</v>
      </c>
      <c r="M167" s="24" t="str">
        <f>HOME!C$605</f>
        <v>hazel.toh@msc.com</v>
      </c>
    </row>
    <row r="168" spans="1:13" customFormat="1">
      <c r="A168" s="34"/>
      <c r="B168" s="34" t="str">
        <f>HOME!A574</f>
        <v>ASHTON YAN</v>
      </c>
      <c r="C168" s="34" t="str">
        <f>HOME!B574</f>
        <v>6011 2398</v>
      </c>
      <c r="D168" s="24" t="str">
        <f>HOME!C574</f>
        <v>ashton.yan@msc.com</v>
      </c>
      <c r="L168" s="24"/>
    </row>
    <row r="169" spans="1:13" ht="14.25">
      <c r="B169" s="34" t="str">
        <f>HOME!A575</f>
        <v>JUN YUAN (IMP)</v>
      </c>
      <c r="C169" s="34" t="str">
        <f>HOME!B575</f>
        <v>6011 2402</v>
      </c>
      <c r="D169" s="24" t="str">
        <f>HOME!C575</f>
        <v>junyuan.kwa@msc.com</v>
      </c>
      <c r="E169" s="29"/>
      <c r="K169" s="29"/>
      <c r="L169" s="38"/>
      <c r="M169" s="29"/>
    </row>
    <row r="170" spans="1:13" ht="14.25">
      <c r="B170" s="34" t="str">
        <f>HOME!A576</f>
        <v>KARTHI</v>
      </c>
      <c r="C170" s="34" t="str">
        <f>HOME!B576</f>
        <v>6011 2397</v>
      </c>
      <c r="D170" s="24" t="str">
        <f>HOME!C576</f>
        <v>karthigayan.velu@msc.com</v>
      </c>
      <c r="E170" s="29"/>
      <c r="F170" s="29"/>
      <c r="G170" s="38"/>
      <c r="H170" s="29"/>
      <c r="K170" s="29"/>
      <c r="L170" s="38"/>
      <c r="M170" s="29"/>
    </row>
    <row r="171" spans="1:13">
      <c r="B171" s="34">
        <f>HOME!A577</f>
        <v>0</v>
      </c>
      <c r="C171" s="34">
        <f>HOME!B577</f>
        <v>0</v>
      </c>
      <c r="D171" s="24">
        <f>HOME!C577</f>
        <v>0</v>
      </c>
    </row>
    <row r="172" spans="1:13">
      <c r="B172" s="34" t="str">
        <f>HOME!A578</f>
        <v xml:space="preserve">MAIN LINE  </v>
      </c>
      <c r="C172" s="34" t="str">
        <f>HOME!B578</f>
        <v>6011 2424</v>
      </c>
      <c r="D172" s="24">
        <f>HOME!C578</f>
        <v>0</v>
      </c>
    </row>
    <row r="173" spans="1:13">
      <c r="B173" s="34">
        <f>HOME!A579</f>
        <v>0</v>
      </c>
      <c r="C173" s="34">
        <f>HOME!B579</f>
        <v>0</v>
      </c>
      <c r="D173" s="24">
        <f>HOME!C579</f>
        <v>0</v>
      </c>
    </row>
  </sheetData>
  <customSheetViews>
    <customSheetView guid="{25211047-2AA7-431D-8637-AA6183637E8E}" scale="70" fitToPage="1" hiddenRows="1">
      <selection activeCell="B58" sqref="B58"/>
      <pageMargins left="0" right="0" top="0" bottom="0" header="0" footer="0"/>
      <pageSetup paperSize="9" scale="38" orientation="landscape" r:id="rId1"/>
      <headerFooter>
        <oddFooter>&amp;RLast update : &amp;D   &amp;T&amp;L&amp;1#&amp;"Calibri"&amp;10&amp;K000000Sensitivity: Internal</oddFooter>
      </headerFooter>
    </customSheetView>
    <customSheetView guid="{B0B43395-6E32-4DB3-A2D8-DD2362C77F4F}" scale="70" fitToPage="1" hiddenRows="1">
      <selection activeCell="B58" sqref="B58"/>
      <pageMargins left="0" right="0" top="0" bottom="0" header="0" footer="0"/>
      <pageSetup paperSize="9" scale="38" orientation="landscape" r:id="rId2"/>
      <headerFooter>
        <oddFooter>&amp;RLast update : &amp;D   &amp;T&amp;L&amp;1#&amp;"Calibri"&amp;10&amp;K000000Sensitivity: Internal</oddFooter>
      </headerFooter>
    </customSheetView>
    <customSheetView guid="{82E65AA3-5988-4ED4-A56D-19D1BA591355}" scale="70" fitToPage="1">
      <selection activeCell="K23" sqref="K23"/>
      <pageMargins left="0" right="0" top="0" bottom="0" header="0" footer="0"/>
      <pageSetup paperSize="9" scale="38" orientation="landscape" r:id="rId3"/>
      <headerFooter>
        <oddFooter>&amp;RLast update : &amp;D   &amp;T&amp;L&amp;1#&amp;"Calibri"&amp;10 Sensitivity: Internal</oddFooter>
      </headerFooter>
    </customSheetView>
    <customSheetView guid="{999D0099-E3FC-46FC-839A-D58F693EE82E}" scale="70" fitToPage="1">
      <selection activeCell="C27" sqref="C27"/>
      <pageMargins left="0" right="0" top="0" bottom="0" header="0" footer="0"/>
      <pageSetup paperSize="9" scale="38" orientation="landscape" r:id="rId4"/>
      <headerFooter>
        <oddFooter>&amp;RLast update : &amp;D   &amp;T&amp;L&amp;1#&amp;"Calibri"&amp;10 Sensitivity: Internal</oddFooter>
      </headerFooter>
    </customSheetView>
    <customSheetView guid="{9C701732-F58F-4708-A15C-976D1C40D46C}" scale="70" fitToPage="1">
      <selection activeCell="K30" sqref="K30"/>
      <pageMargins left="0" right="0" top="0" bottom="0" header="0" footer="0"/>
      <pageSetup paperSize="9" scale="41" orientation="landscape" r:id="rId5"/>
      <headerFooter>
        <oddFooter>&amp;RLast update : &amp;D   &amp;T</oddFooter>
      </headerFooter>
    </customSheetView>
    <customSheetView guid="{4207851A-A9C4-4C7F-A983-5888F88768C0}" scale="70" fitToPage="1">
      <selection activeCell="B25" sqref="B25"/>
      <pageMargins left="0" right="0" top="0" bottom="0" header="0" footer="0"/>
      <pageSetup paperSize="9" scale="38" orientation="landscape" r:id="rId6"/>
      <headerFooter>
        <oddFooter>&amp;RLast update : &amp;D   &amp;T</oddFooter>
      </headerFooter>
    </customSheetView>
    <customSheetView guid="{1A9C4D40-FD7F-415B-AEEF-6F3B6F11E2D9}" scale="70" fitToPage="1">
      <selection activeCell="G19" sqref="G19"/>
      <pageMargins left="0" right="0" top="0" bottom="0" header="0" footer="0"/>
      <pageSetup paperSize="9" scale="38" orientation="landscape" r:id="rId7"/>
      <headerFooter>
        <oddFooter>&amp;RLast update : &amp;D   &amp;T</oddFooter>
      </headerFooter>
    </customSheetView>
    <customSheetView guid="{160FD25C-1E8A-49AB-8AA3-887F1FFDB82C}" scale="70" fitToPage="1">
      <selection activeCell="E25" sqref="E25"/>
      <pageMargins left="0" right="0" top="0" bottom="0" header="0" footer="0"/>
      <pageSetup paperSize="9" scale="38" orientation="landscape" r:id="rId8"/>
      <headerFooter>
        <oddFooter>&amp;RLast update : &amp;D   &amp;T</oddFooter>
      </headerFooter>
    </customSheetView>
    <customSheetView guid="{03674205-2BF0-451F-960D-B59271ECD65B}" scale="70" fitToPage="1">
      <selection activeCell="F13" sqref="F13"/>
      <pageMargins left="0" right="0" top="0" bottom="0" header="0" footer="0"/>
      <pageSetup paperSize="9" scale="38" orientation="landscape" r:id="rId9"/>
      <headerFooter>
        <oddFooter>&amp;RLast update : &amp;D   &amp;T</oddFooter>
      </headerFooter>
    </customSheetView>
    <customSheetView guid="{D36430BB-1304-416E-AC9B-64341E38D53B}" scale="55" fitToPage="1">
      <selection activeCell="A15" sqref="A15:XFD15"/>
      <pageMargins left="0" right="0" top="0" bottom="0" header="0" footer="0"/>
      <pageSetup paperSize="9" scale="38" orientation="landscape" r:id="rId10"/>
      <headerFooter>
        <oddFooter>&amp;RLast update : &amp;D   &amp;T</oddFooter>
      </headerFooter>
    </customSheetView>
    <customSheetView guid="{A1DFBD3A-7D67-4D0B-A768-38A02D65809C}" scale="55" fitToPage="1">
      <selection activeCell="D21" sqref="D21"/>
      <pageMargins left="0" right="0" top="0" bottom="0" header="0" footer="0"/>
      <pageSetup paperSize="9" scale="41" orientation="landscape" r:id="rId11"/>
      <headerFooter>
        <oddFooter>&amp;RLast update : &amp;D   &amp;T</oddFooter>
      </headerFooter>
    </customSheetView>
    <customSheetView guid="{8F6257B3-44F8-495E-975F-715EC7CBE577}" scale="55" fitToPage="1">
      <selection activeCell="D7" sqref="D7"/>
      <pageMargins left="0" right="0" top="0" bottom="0" header="0" footer="0"/>
      <pageSetup paperSize="9" scale="41" orientation="landscape" r:id="rId12"/>
      <headerFooter>
        <oddFooter>&amp;RLast update : &amp;D   &amp;T</oddFooter>
      </headerFooter>
    </customSheetView>
    <customSheetView guid="{4E666960-F75E-4DEC-AA08-CB80C5246F2D}" scale="55" fitToPage="1" topLeftCell="D1">
      <selection activeCell="P5" sqref="J5:P5"/>
      <pageMargins left="0" right="0" top="0" bottom="0" header="0" footer="0"/>
      <pageSetup paperSize="9" scale="41" orientation="landscape" r:id="rId13"/>
      <headerFooter>
        <oddFooter>&amp;RLast update : &amp;D   &amp;T</oddFooter>
      </headerFooter>
    </customSheetView>
    <customSheetView guid="{DF664468-2591-4537-A401-E39E9401FA18}" scale="55" fitToPage="1">
      <selection activeCell="L15" sqref="L15"/>
      <pageMargins left="0" right="0" top="0" bottom="0" header="0" footer="0"/>
      <pageSetup paperSize="9" scale="41" orientation="landscape" r:id="rId14"/>
      <headerFooter>
        <oddFooter>&amp;RLast update : &amp;D   &amp;T</oddFooter>
      </headerFooter>
    </customSheetView>
    <customSheetView guid="{16EA4947-C328-4911-A966-8572790A84A9}" scale="70" fitToPage="1">
      <selection activeCell="A28" sqref="A28:XFD35"/>
      <pageMargins left="0" right="0" top="0" bottom="0" header="0" footer="0"/>
      <pageSetup paperSize="9" scale="40" orientation="landscape" r:id="rId15"/>
      <headerFooter>
        <oddFooter>&amp;RLast update : &amp;D   &amp;T&amp;L&amp;1#&amp;"Calibri"&amp;10 Sensitivity: Internal</oddFooter>
      </headerFooter>
    </customSheetView>
    <customSheetView guid="{5024D59A-F791-4B48-8A8A-90A9A8BA3CB8}" scale="55" fitToPage="1" topLeftCell="A28">
      <selection activeCell="B29" sqref="B29"/>
      <pageMargins left="0" right="0" top="0" bottom="0" header="0" footer="0"/>
      <pageSetup paperSize="9" scale="40" orientation="landscape" r:id="rId16"/>
      <headerFooter>
        <oddFooter>&amp;RLast update : &amp;D   &amp;T&amp;L&amp;1#&amp;"Calibri"&amp;10 Sensitivity: Internal</oddFooter>
      </headerFooter>
    </customSheetView>
    <customSheetView guid="{834388B3-D1C0-4496-81CB-D8907F6C94B1}" scale="70" fitToPage="1">
      <pageMargins left="0" right="0" top="0" bottom="0" header="0" footer="0"/>
      <pageSetup paperSize="9" scale="40" orientation="landscape" r:id="rId17"/>
      <headerFooter>
        <oddFooter>&amp;RLast update : &amp;D   &amp;T&amp;L&amp;1#&amp;"Calibri"&amp;10 Sensitivity: Internal</oddFooter>
      </headerFooter>
    </customSheetView>
    <customSheetView guid="{C9B667F6-80E0-402E-8E37-77C446D41929}" scale="70" fitToPage="1">
      <selection activeCell="B18" sqref="B18"/>
      <pageMargins left="0" right="0" top="0" bottom="0" header="0" footer="0"/>
      <pageSetup paperSize="9" scale="38" orientation="landscape" r:id="rId18"/>
      <headerFooter>
        <oddFooter>&amp;RLast update : &amp;D   &amp;T&amp;L&amp;1#&amp;"Calibri"&amp;10&amp;K000000Sensitivity: Internal</oddFooter>
      </headerFooter>
    </customSheetView>
    <customSheetView guid="{F64DF93A-0CD5-4665-A448-613906F88C7C}" scale="70" fitToPage="1" hiddenRows="1">
      <selection activeCell="L39" sqref="L39"/>
      <pageMargins left="0" right="0" top="0" bottom="0" header="0" footer="0"/>
      <pageSetup paperSize="9" scale="38" orientation="landscape" r:id="rId19"/>
      <headerFooter>
        <oddFooter>&amp;RLast update : &amp;D   &amp;T&amp;L&amp;1#&amp;"Calibri"&amp;10&amp;K000000Sensitivity: Internal</oddFooter>
      </headerFooter>
    </customSheetView>
    <customSheetView guid="{D8AE3607-C68D-4DD7-8BE1-F63EA4A613B4}" scale="70" fitToPage="1" hiddenRows="1">
      <selection activeCell="B58" sqref="B58"/>
      <pageMargins left="0" right="0" top="0" bottom="0" header="0" footer="0"/>
      <pageSetup paperSize="9" scale="38" orientation="landscape" r:id="rId20"/>
      <headerFooter>
        <oddFooter>&amp;RLast update : &amp;D   &amp;T&amp;L&amp;1#&amp;"Calibri"&amp;10&amp;K000000Sensitivity: Internal</oddFooter>
      </headerFooter>
    </customSheetView>
  </customSheetViews>
  <hyperlinks>
    <hyperlink ref="D158" display="mktg-dept@msca.com.sg" xr:uid="{00000000-0004-0000-2000-000000000000}"/>
    <hyperlink ref="H158" display="custsvc@msca.com.sg" xr:uid="{00000000-0004-0000-2000-000001000000}"/>
    <hyperlink ref="M158" display="sinexp@msca.com.sg" xr:uid="{00000000-0004-0000-2000-000002000000}"/>
  </hyperlinks>
  <pageMargins left="0.27559055118110237" right="0.23622047244094491" top="0.47244094488188981" bottom="0.15748031496062992" header="0.31496062992125984" footer="0.31496062992125984"/>
  <pageSetup paperSize="9" scale="41" orientation="landscape" r:id="rId21"/>
  <headerFooter>
    <oddFooter>&amp;L_x000D_&amp;1#&amp;"Calibri"&amp;10&amp;K000000 Sensitivity: Internal&amp;RLast update : &amp;D   &amp;T&amp;</oddFooter>
  </headerFooter>
  <drawing r:id="rId2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tabColor rgb="FF7030A0"/>
    <pageSetUpPr fitToPage="1"/>
  </sheetPr>
  <dimension ref="A2:Q166"/>
  <sheetViews>
    <sheetView topLeftCell="E1" zoomScale="70" zoomScaleNormal="70" zoomScaleSheetLayoutView="70" workbookViewId="0">
      <selection activeCell="Q7" sqref="Q7"/>
    </sheetView>
  </sheetViews>
  <sheetFormatPr defaultColWidth="9.42578125" defaultRowHeight="12.75"/>
  <cols>
    <col min="1" max="1" width="20.85546875" style="386" customWidth="1"/>
    <col min="2" max="2" width="27.5703125" style="5" customWidth="1"/>
    <col min="3" max="3" width="14" style="5" customWidth="1"/>
    <col min="4" max="5" width="18" style="5" customWidth="1"/>
    <col min="6" max="6" width="29.85546875" style="5" customWidth="1"/>
    <col min="7" max="7" width="15.42578125" style="5" customWidth="1"/>
    <col min="8" max="15" width="19.85546875" style="5" customWidth="1"/>
    <col min="16" max="16" width="20.5703125" style="5" customWidth="1"/>
    <col min="17" max="17" width="22.42578125" style="5" customWidth="1"/>
    <col min="18" max="16384" width="9.42578125" style="5"/>
  </cols>
  <sheetData>
    <row r="2" spans="1:17" s="6" customFormat="1" ht="33">
      <c r="A2" s="385"/>
      <c r="B2" s="148" t="s">
        <v>1982</v>
      </c>
      <c r="C2" s="46"/>
      <c r="O2" s="40"/>
    </row>
    <row r="3" spans="1:17" ht="15.75">
      <c r="B3" s="47"/>
      <c r="C3" s="47"/>
      <c r="F3" s="47" t="s">
        <v>7799</v>
      </c>
      <c r="G3" s="47"/>
      <c r="H3" s="47"/>
      <c r="I3" s="47"/>
      <c r="J3" s="47"/>
      <c r="K3" s="37"/>
      <c r="L3" s="37"/>
      <c r="M3" s="37"/>
    </row>
    <row r="4" spans="1:17" ht="15">
      <c r="B4" s="48"/>
      <c r="C4" s="48"/>
      <c r="D4" s="48"/>
      <c r="E4" s="48"/>
      <c r="F4" s="48"/>
      <c r="G4" s="48"/>
      <c r="H4" s="48"/>
      <c r="I4" s="48"/>
      <c r="J4" s="48"/>
      <c r="K4" s="48"/>
      <c r="L4" s="48"/>
      <c r="M4" s="37"/>
    </row>
    <row r="5" spans="1:17" s="14" customFormat="1" ht="16.5" customHeight="1">
      <c r="A5" s="872"/>
      <c r="B5" s="957" t="s">
        <v>5151</v>
      </c>
      <c r="C5" s="490"/>
      <c r="D5" s="490"/>
      <c r="E5" s="490"/>
      <c r="F5" s="490"/>
      <c r="G5" s="490"/>
      <c r="H5" s="490"/>
      <c r="I5" s="490"/>
      <c r="J5" s="490"/>
      <c r="K5" s="490"/>
      <c r="L5" s="490"/>
      <c r="M5" s="490"/>
      <c r="N5" s="490"/>
      <c r="O5" s="490"/>
      <c r="P5" s="5"/>
      <c r="Q5" s="5"/>
    </row>
    <row r="6" spans="1:17" s="14" customFormat="1" ht="40.5" customHeight="1">
      <c r="A6" s="3884"/>
      <c r="B6" s="981"/>
      <c r="C6" s="229"/>
      <c r="D6" s="97" t="s">
        <v>1985</v>
      </c>
      <c r="E6" s="97" t="s">
        <v>3786</v>
      </c>
      <c r="F6" s="150" t="s">
        <v>7800</v>
      </c>
      <c r="G6" s="150" t="s">
        <v>4655</v>
      </c>
      <c r="H6" s="3793" t="s">
        <v>5128</v>
      </c>
      <c r="I6" s="97" t="s">
        <v>1553</v>
      </c>
      <c r="J6" s="97" t="s">
        <v>732</v>
      </c>
      <c r="K6" s="3793" t="s">
        <v>1035</v>
      </c>
      <c r="L6" s="97" t="s">
        <v>1391</v>
      </c>
      <c r="M6" s="97" t="s">
        <v>208</v>
      </c>
      <c r="N6" s="97" t="s">
        <v>235</v>
      </c>
      <c r="O6" s="97" t="s">
        <v>436</v>
      </c>
      <c r="P6" s="3796" t="s">
        <v>7801</v>
      </c>
      <c r="Q6" s="139"/>
    </row>
    <row r="7" spans="1:17" s="14" customFormat="1" ht="24.75" customHeight="1" thickBot="1">
      <c r="A7" s="3788" t="s">
        <v>1990</v>
      </c>
      <c r="B7" s="3787" t="s">
        <v>1489</v>
      </c>
      <c r="C7" s="98"/>
      <c r="D7" s="153"/>
      <c r="E7" s="99" t="s">
        <v>7671</v>
      </c>
      <c r="F7" s="154"/>
      <c r="G7" s="154"/>
      <c r="H7" s="99"/>
      <c r="I7" s="99" t="s">
        <v>3129</v>
      </c>
      <c r="J7" s="99" t="s">
        <v>3604</v>
      </c>
      <c r="K7" s="99" t="s">
        <v>5544</v>
      </c>
      <c r="L7" s="99" t="s">
        <v>3559</v>
      </c>
      <c r="M7" s="99" t="s">
        <v>4083</v>
      </c>
      <c r="N7" s="99" t="s">
        <v>3221</v>
      </c>
      <c r="O7" s="99" t="s">
        <v>5130</v>
      </c>
      <c r="P7" s="3794" t="s">
        <v>2000</v>
      </c>
      <c r="Q7" s="3795" t="s">
        <v>3136</v>
      </c>
    </row>
    <row r="8" spans="1:17" s="14" customFormat="1" ht="16.5" hidden="1" customHeight="1" thickTop="1">
      <c r="A8" s="872"/>
      <c r="B8" s="664" t="s">
        <v>3887</v>
      </c>
      <c r="C8" s="664" t="s">
        <v>7672</v>
      </c>
      <c r="D8" s="95">
        <v>45079</v>
      </c>
      <c r="E8" s="665">
        <v>45088</v>
      </c>
      <c r="F8" s="2220" t="s">
        <v>7802</v>
      </c>
      <c r="G8" s="156" t="s">
        <v>7703</v>
      </c>
      <c r="H8" s="156">
        <v>45094</v>
      </c>
      <c r="I8" s="165">
        <f>H8+17</f>
        <v>45111</v>
      </c>
      <c r="J8" s="518">
        <f>H8+20</f>
        <v>45114</v>
      </c>
      <c r="K8" s="518">
        <f>H8+23</f>
        <v>45117</v>
      </c>
      <c r="L8" s="518">
        <f>H8+26</f>
        <v>45120</v>
      </c>
      <c r="M8" s="518">
        <f>H8+28</f>
        <v>45122</v>
      </c>
      <c r="N8" s="518">
        <f>H8+31</f>
        <v>45125</v>
      </c>
      <c r="O8" s="518">
        <f>H8+34</f>
        <v>45128</v>
      </c>
    </row>
    <row r="9" spans="1:17" hidden="1"/>
    <row r="10" spans="1:17" s="14" customFormat="1" ht="16.5" hidden="1" customHeight="1" thickTop="1">
      <c r="A10" s="872"/>
      <c r="B10" s="664" t="s">
        <v>5907</v>
      </c>
      <c r="C10" s="664" t="s">
        <v>7675</v>
      </c>
      <c r="D10" s="95">
        <v>45086</v>
      </c>
      <c r="E10" s="665">
        <v>45093</v>
      </c>
      <c r="F10" s="1953" t="s">
        <v>7803</v>
      </c>
      <c r="G10" s="156" t="s">
        <v>7804</v>
      </c>
      <c r="H10" s="156">
        <v>45101</v>
      </c>
      <c r="I10" s="165">
        <f t="shared" ref="I10" si="0">H10+17</f>
        <v>45118</v>
      </c>
      <c r="J10" s="518">
        <f t="shared" ref="J10" si="1">H10+20</f>
        <v>45121</v>
      </c>
      <c r="K10" s="518">
        <f t="shared" ref="K10" si="2">H10+23</f>
        <v>45124</v>
      </c>
      <c r="L10" s="518">
        <f t="shared" ref="L10" si="3">H10+26</f>
        <v>45127</v>
      </c>
      <c r="M10" s="518">
        <f t="shared" ref="M10" si="4">H10+28</f>
        <v>45129</v>
      </c>
      <c r="N10" s="518">
        <f t="shared" ref="N10" si="5">H10+31</f>
        <v>45132</v>
      </c>
      <c r="O10" s="518">
        <f t="shared" ref="O10" si="6">H10+34</f>
        <v>45135</v>
      </c>
    </row>
    <row r="11" spans="1:17" s="14" customFormat="1" ht="16.5" hidden="1" customHeight="1" thickBot="1">
      <c r="A11" s="872"/>
      <c r="B11" s="757"/>
      <c r="C11" s="584"/>
      <c r="D11" s="520"/>
      <c r="E11" s="160"/>
      <c r="F11" s="160"/>
      <c r="G11" s="160"/>
      <c r="H11" s="94"/>
      <c r="I11" s="160"/>
      <c r="J11" s="520"/>
      <c r="K11" s="160"/>
      <c r="L11" s="520"/>
      <c r="M11" s="520"/>
      <c r="N11" s="520"/>
      <c r="O11" s="520"/>
    </row>
    <row r="12" spans="1:17" s="14" customFormat="1" ht="16.5" hidden="1" customHeight="1" thickTop="1">
      <c r="A12" s="872"/>
      <c r="B12" s="664" t="s">
        <v>5220</v>
      </c>
      <c r="C12" s="2409" t="s">
        <v>7678</v>
      </c>
      <c r="D12" s="95">
        <v>45094</v>
      </c>
      <c r="E12" s="665">
        <v>45102</v>
      </c>
      <c r="F12" s="1953" t="s">
        <v>7805</v>
      </c>
      <c r="G12" s="156" t="s">
        <v>7707</v>
      </c>
      <c r="H12" s="156">
        <v>45108</v>
      </c>
      <c r="I12" s="165">
        <f t="shared" ref="I12" si="7">H12+17</f>
        <v>45125</v>
      </c>
      <c r="J12" s="518">
        <f t="shared" ref="J12" si="8">H12+20</f>
        <v>45128</v>
      </c>
      <c r="K12" s="518">
        <f t="shared" ref="K12" si="9">H12+23</f>
        <v>45131</v>
      </c>
      <c r="L12" s="518">
        <f t="shared" ref="L12" si="10">H12+26</f>
        <v>45134</v>
      </c>
      <c r="M12" s="518">
        <f t="shared" ref="M12" si="11">H12+28</f>
        <v>45136</v>
      </c>
      <c r="N12" s="518">
        <f t="shared" ref="N12" si="12">H12+31</f>
        <v>45139</v>
      </c>
      <c r="O12" s="518">
        <f t="shared" ref="O12" si="13">H12+34</f>
        <v>45142</v>
      </c>
    </row>
    <row r="13" spans="1:17" s="14" customFormat="1" ht="16.5" hidden="1" customHeight="1" thickBot="1">
      <c r="A13" s="872"/>
      <c r="B13" s="757"/>
      <c r="C13" s="584"/>
      <c r="D13" s="520"/>
      <c r="E13" s="520"/>
      <c r="F13" s="160"/>
      <c r="G13" s="160"/>
      <c r="H13" s="94"/>
      <c r="I13" s="160"/>
      <c r="J13" s="520"/>
      <c r="K13" s="160"/>
      <c r="L13" s="520"/>
      <c r="M13" s="520"/>
      <c r="N13" s="520"/>
      <c r="O13" s="520"/>
    </row>
    <row r="14" spans="1:17" s="14" customFormat="1" ht="16.5" hidden="1" customHeight="1" thickTop="1">
      <c r="A14" s="872"/>
      <c r="B14" s="664" t="s">
        <v>7440</v>
      </c>
      <c r="C14" s="664" t="s">
        <v>7680</v>
      </c>
      <c r="D14" s="95">
        <v>45100</v>
      </c>
      <c r="E14" s="665">
        <v>45107</v>
      </c>
      <c r="F14" s="1953" t="s">
        <v>7806</v>
      </c>
      <c r="G14" s="156" t="s">
        <v>7807</v>
      </c>
      <c r="H14" s="156">
        <v>45115</v>
      </c>
      <c r="I14" s="165">
        <f t="shared" ref="I14" si="14">H14+17</f>
        <v>45132</v>
      </c>
      <c r="J14" s="518">
        <f t="shared" ref="J14" si="15">H14+20</f>
        <v>45135</v>
      </c>
      <c r="K14" s="518">
        <f t="shared" ref="K14" si="16">H14+23</f>
        <v>45138</v>
      </c>
      <c r="L14" s="518">
        <f t="shared" ref="L14" si="17">H14+26</f>
        <v>45141</v>
      </c>
      <c r="M14" s="518">
        <f t="shared" ref="M14" si="18">H14+28</f>
        <v>45143</v>
      </c>
      <c r="N14" s="518">
        <f t="shared" ref="N14" si="19">H14+31</f>
        <v>45146</v>
      </c>
      <c r="O14" s="518">
        <f t="shared" ref="O14" si="20">H14+34</f>
        <v>45149</v>
      </c>
    </row>
    <row r="15" spans="1:17" s="14" customFormat="1" ht="16.5" hidden="1" customHeight="1" thickBot="1">
      <c r="A15" s="872"/>
      <c r="B15" s="757"/>
      <c r="C15" s="584"/>
      <c r="D15" s="520"/>
      <c r="E15" s="160"/>
      <c r="F15" s="160"/>
      <c r="G15" s="160"/>
      <c r="H15" s="94"/>
      <c r="I15" s="160"/>
      <c r="J15" s="520"/>
      <c r="K15" s="160"/>
      <c r="L15" s="520"/>
      <c r="M15" s="520"/>
      <c r="N15" s="520"/>
      <c r="O15" s="520"/>
    </row>
    <row r="16" spans="1:17" s="14" customFormat="1" ht="16.5" hidden="1" customHeight="1" thickTop="1">
      <c r="A16" s="872"/>
      <c r="B16" s="664" t="s">
        <v>5217</v>
      </c>
      <c r="C16" s="664" t="s">
        <v>7808</v>
      </c>
      <c r="D16" s="95">
        <v>45106</v>
      </c>
      <c r="E16" s="180">
        <v>45114</v>
      </c>
      <c r="F16" s="1953" t="s">
        <v>7809</v>
      </c>
      <c r="G16" s="156" t="s">
        <v>7810</v>
      </c>
      <c r="H16" s="156">
        <v>45122</v>
      </c>
      <c r="I16" s="165">
        <f t="shared" ref="I16" si="21">H16+17</f>
        <v>45139</v>
      </c>
      <c r="J16" s="518">
        <f t="shared" ref="J16" si="22">H16+20</f>
        <v>45142</v>
      </c>
      <c r="K16" s="518">
        <f t="shared" ref="K16" si="23">H16+23</f>
        <v>45145</v>
      </c>
      <c r="L16" s="518">
        <f t="shared" ref="L16" si="24">H16+26</f>
        <v>45148</v>
      </c>
      <c r="M16" s="518">
        <f t="shared" ref="M16" si="25">H16+28</f>
        <v>45150</v>
      </c>
      <c r="N16" s="518">
        <f t="shared" ref="N16" si="26">H16+31</f>
        <v>45153</v>
      </c>
      <c r="O16" s="518">
        <f t="shared" ref="O16" si="27">H16+34</f>
        <v>45156</v>
      </c>
    </row>
    <row r="17" spans="1:15" s="14" customFormat="1" ht="16.5" hidden="1" customHeight="1" thickBot="1">
      <c r="A17" s="872"/>
      <c r="B17" s="757"/>
      <c r="C17" s="584"/>
      <c r="D17" s="520"/>
      <c r="E17" s="520"/>
      <c r="F17" s="160"/>
      <c r="G17" s="160"/>
      <c r="H17" s="94"/>
      <c r="I17" s="160"/>
      <c r="J17" s="520"/>
      <c r="K17" s="160"/>
      <c r="L17" s="520"/>
      <c r="M17" s="520"/>
      <c r="N17" s="520"/>
      <c r="O17" s="520"/>
    </row>
    <row r="18" spans="1:15" s="14" customFormat="1" ht="16.5" hidden="1" customHeight="1" thickTop="1">
      <c r="A18" s="872"/>
      <c r="B18" s="664" t="s">
        <v>4178</v>
      </c>
      <c r="C18" s="664" t="s">
        <v>7684</v>
      </c>
      <c r="D18" s="95">
        <v>45115</v>
      </c>
      <c r="E18" s="665">
        <v>45121</v>
      </c>
      <c r="F18" s="1953" t="s">
        <v>7027</v>
      </c>
      <c r="G18" s="156" t="s">
        <v>7811</v>
      </c>
      <c r="H18" s="156">
        <v>45129</v>
      </c>
      <c r="I18" s="165">
        <f>H18+17</f>
        <v>45146</v>
      </c>
      <c r="J18" s="518">
        <f>H18+20</f>
        <v>45149</v>
      </c>
      <c r="K18" s="518">
        <f>H18+23</f>
        <v>45152</v>
      </c>
      <c r="L18" s="518">
        <f>H18+26</f>
        <v>45155</v>
      </c>
      <c r="M18" s="518">
        <f>H18+28</f>
        <v>45157</v>
      </c>
      <c r="N18" s="518">
        <f>H18+31</f>
        <v>45160</v>
      </c>
      <c r="O18" s="518">
        <f>H18+34</f>
        <v>45163</v>
      </c>
    </row>
    <row r="19" spans="1:15" s="14" customFormat="1" ht="16.5" hidden="1" customHeight="1" thickBot="1">
      <c r="A19" s="872"/>
      <c r="B19" s="757"/>
      <c r="C19" s="584"/>
      <c r="D19" s="520"/>
      <c r="E19" s="160"/>
      <c r="F19" s="160"/>
      <c r="G19" s="160"/>
      <c r="H19" s="94"/>
      <c r="I19" s="160"/>
      <c r="J19" s="520"/>
      <c r="K19" s="160"/>
      <c r="L19" s="520"/>
      <c r="M19" s="520"/>
      <c r="N19" s="520"/>
      <c r="O19" s="520"/>
    </row>
    <row r="20" spans="1:15" s="14" customFormat="1" ht="16.5" hidden="1" customHeight="1" thickTop="1">
      <c r="A20" s="872"/>
      <c r="B20" s="664" t="s">
        <v>5179</v>
      </c>
      <c r="C20" s="664" t="s">
        <v>7686</v>
      </c>
      <c r="D20" s="95">
        <v>45119</v>
      </c>
      <c r="E20" s="180">
        <v>45128</v>
      </c>
      <c r="F20" s="1953" t="s">
        <v>5211</v>
      </c>
      <c r="G20" s="156" t="s">
        <v>7812</v>
      </c>
      <c r="H20" s="156">
        <v>45136</v>
      </c>
      <c r="I20" s="165">
        <f>H20+17</f>
        <v>45153</v>
      </c>
      <c r="J20" s="518">
        <f>H20+20</f>
        <v>45156</v>
      </c>
      <c r="K20" s="518">
        <f>H20+23</f>
        <v>45159</v>
      </c>
      <c r="L20" s="518">
        <f>H20+26</f>
        <v>45162</v>
      </c>
      <c r="M20" s="518">
        <f>H20+28</f>
        <v>45164</v>
      </c>
      <c r="N20" s="518">
        <f>H20+31</f>
        <v>45167</v>
      </c>
      <c r="O20" s="518">
        <f>H20+34</f>
        <v>45170</v>
      </c>
    </row>
    <row r="21" spans="1:15" s="14" customFormat="1" ht="16.5" hidden="1" customHeight="1" thickBot="1">
      <c r="A21" s="872"/>
      <c r="B21" s="757"/>
      <c r="C21" s="584"/>
      <c r="D21" s="520"/>
      <c r="E21" s="520"/>
      <c r="F21" s="160"/>
      <c r="G21" s="160"/>
      <c r="H21" s="94"/>
      <c r="I21" s="160"/>
      <c r="J21" s="520"/>
      <c r="K21" s="160"/>
      <c r="L21" s="520"/>
      <c r="M21" s="520"/>
      <c r="N21" s="520"/>
      <c r="O21" s="520"/>
    </row>
    <row r="22" spans="1:15" s="14" customFormat="1" ht="16.5" hidden="1" customHeight="1" thickTop="1">
      <c r="A22" s="872"/>
      <c r="B22" s="664" t="s">
        <v>3889</v>
      </c>
      <c r="C22" s="664" t="s">
        <v>7688</v>
      </c>
      <c r="D22" s="95">
        <v>45125</v>
      </c>
      <c r="E22" s="665">
        <v>45135</v>
      </c>
      <c r="F22" s="1953" t="s">
        <v>7813</v>
      </c>
      <c r="G22" s="156" t="s">
        <v>7814</v>
      </c>
      <c r="H22" s="156">
        <v>45143</v>
      </c>
      <c r="I22" s="165">
        <f>H22+17</f>
        <v>45160</v>
      </c>
      <c r="J22" s="518">
        <f>H22+20</f>
        <v>45163</v>
      </c>
      <c r="K22" s="518">
        <f>H22+23</f>
        <v>45166</v>
      </c>
      <c r="L22" s="518">
        <f>H22+26</f>
        <v>45169</v>
      </c>
      <c r="M22" s="518">
        <f>H22+28</f>
        <v>45171</v>
      </c>
      <c r="N22" s="518">
        <f>H22+31</f>
        <v>45174</v>
      </c>
      <c r="O22" s="518">
        <f>H22+34</f>
        <v>45177</v>
      </c>
    </row>
    <row r="23" spans="1:15" s="14" customFormat="1" ht="16.5" hidden="1" customHeight="1" thickBot="1">
      <c r="A23" s="872"/>
      <c r="B23" s="757" t="s">
        <v>3761</v>
      </c>
      <c r="C23" s="584" t="s">
        <v>3762</v>
      </c>
      <c r="D23" s="520">
        <v>45128</v>
      </c>
      <c r="E23" s="160">
        <v>45138</v>
      </c>
      <c r="F23" s="160"/>
      <c r="G23" s="160"/>
      <c r="H23" s="94"/>
      <c r="I23" s="160"/>
      <c r="J23" s="520"/>
      <c r="K23" s="160"/>
      <c r="L23" s="520"/>
      <c r="M23" s="520"/>
      <c r="N23" s="520"/>
      <c r="O23" s="520"/>
    </row>
    <row r="24" spans="1:15" s="14" customFormat="1" ht="16.5" hidden="1" customHeight="1" thickTop="1">
      <c r="A24" s="872"/>
      <c r="B24" s="664" t="s">
        <v>4472</v>
      </c>
      <c r="C24" s="664" t="s">
        <v>7690</v>
      </c>
      <c r="D24" s="95">
        <v>45137</v>
      </c>
      <c r="E24" s="665">
        <v>45144</v>
      </c>
      <c r="F24" s="1953" t="s">
        <v>7815</v>
      </c>
      <c r="G24" s="156" t="s">
        <v>7696</v>
      </c>
      <c r="H24" s="156">
        <v>45150</v>
      </c>
      <c r="I24" s="165">
        <f>H24+17</f>
        <v>45167</v>
      </c>
      <c r="J24" s="518">
        <f>H24+20</f>
        <v>45170</v>
      </c>
      <c r="K24" s="518">
        <f>H24+23</f>
        <v>45173</v>
      </c>
      <c r="L24" s="518">
        <f>H24+26</f>
        <v>45176</v>
      </c>
      <c r="M24" s="518">
        <f>H24+28</f>
        <v>45178</v>
      </c>
      <c r="N24" s="518">
        <f>H24+31</f>
        <v>45181</v>
      </c>
      <c r="O24" s="518">
        <f>H24+34</f>
        <v>45184</v>
      </c>
    </row>
    <row r="25" spans="1:15" hidden="1"/>
    <row r="26" spans="1:15" s="14" customFormat="1" ht="16.5" hidden="1" customHeight="1" thickTop="1">
      <c r="A26" s="872"/>
      <c r="B26" s="664" t="s">
        <v>5158</v>
      </c>
      <c r="C26" s="664" t="s">
        <v>7693</v>
      </c>
      <c r="D26" s="95">
        <v>45139</v>
      </c>
      <c r="E26" s="665">
        <v>45149</v>
      </c>
      <c r="F26" s="1953" t="s">
        <v>7816</v>
      </c>
      <c r="G26" s="156" t="s">
        <v>7817</v>
      </c>
      <c r="H26" s="156">
        <v>45157</v>
      </c>
      <c r="I26" s="165">
        <f>H26+17</f>
        <v>45174</v>
      </c>
      <c r="J26" s="518">
        <f>H26+20</f>
        <v>45177</v>
      </c>
      <c r="K26" s="518">
        <f>H26+23</f>
        <v>45180</v>
      </c>
      <c r="L26" s="518">
        <f>H26+26</f>
        <v>45183</v>
      </c>
      <c r="M26" s="518">
        <f>H26+28</f>
        <v>45185</v>
      </c>
      <c r="N26" s="518">
        <f>H26+31</f>
        <v>45188</v>
      </c>
      <c r="O26" s="518">
        <f>H26+34</f>
        <v>45191</v>
      </c>
    </row>
    <row r="27" spans="1:15" s="14" customFormat="1" ht="16.5" hidden="1" customHeight="1" thickBot="1">
      <c r="A27" s="872"/>
      <c r="B27" s="757"/>
      <c r="C27" s="584"/>
      <c r="D27" s="520"/>
      <c r="E27" s="160"/>
      <c r="F27" s="160"/>
      <c r="G27" s="160"/>
      <c r="H27" s="94"/>
      <c r="I27" s="160"/>
      <c r="J27" s="520"/>
      <c r="K27" s="160"/>
      <c r="L27" s="520"/>
      <c r="M27" s="520"/>
      <c r="N27" s="520"/>
      <c r="O27" s="520"/>
    </row>
    <row r="28" spans="1:15" s="14" customFormat="1" ht="16.5" hidden="1" customHeight="1" thickTop="1">
      <c r="A28" s="872"/>
      <c r="B28" s="838" t="s">
        <v>3769</v>
      </c>
      <c r="C28" s="664" t="s">
        <v>3770</v>
      </c>
      <c r="D28" s="95">
        <v>45148</v>
      </c>
      <c r="E28" s="665">
        <v>45158</v>
      </c>
      <c r="F28" s="1953" t="s">
        <v>7818</v>
      </c>
      <c r="G28" s="156" t="s">
        <v>7699</v>
      </c>
      <c r="H28" s="156">
        <v>45164</v>
      </c>
      <c r="I28" s="165">
        <f>H28+17</f>
        <v>45181</v>
      </c>
      <c r="J28" s="518">
        <f>H28+20</f>
        <v>45184</v>
      </c>
      <c r="K28" s="518">
        <f>H28+23</f>
        <v>45187</v>
      </c>
      <c r="L28" s="518">
        <f>H28+26</f>
        <v>45190</v>
      </c>
      <c r="M28" s="518">
        <f>H28+28</f>
        <v>45192</v>
      </c>
      <c r="N28" s="518">
        <f>H28+31</f>
        <v>45195</v>
      </c>
      <c r="O28" s="518">
        <f>H28+34</f>
        <v>45198</v>
      </c>
    </row>
    <row r="29" spans="1:15" s="14" customFormat="1" ht="16.5" hidden="1" customHeight="1" thickBot="1">
      <c r="A29" s="872"/>
      <c r="B29" s="757"/>
      <c r="C29" s="584"/>
      <c r="D29" s="520"/>
      <c r="E29" s="160"/>
      <c r="F29" s="160"/>
      <c r="G29" s="160"/>
      <c r="H29" s="94"/>
      <c r="I29" s="160"/>
      <c r="J29" s="520"/>
      <c r="K29" s="160"/>
      <c r="L29" s="520"/>
      <c r="M29" s="520"/>
      <c r="N29" s="520"/>
      <c r="O29" s="520"/>
    </row>
    <row r="30" spans="1:15" s="14" customFormat="1" ht="16.5" hidden="1" customHeight="1" thickTop="1">
      <c r="A30" s="872"/>
      <c r="B30" s="664"/>
      <c r="C30" s="664"/>
      <c r="D30" s="95"/>
      <c r="E30" s="665"/>
      <c r="F30" s="1953" t="s">
        <v>7819</v>
      </c>
      <c r="G30" s="156" t="s">
        <v>7820</v>
      </c>
      <c r="H30" s="156">
        <v>45176</v>
      </c>
      <c r="I30" s="165">
        <f>H30+17</f>
        <v>45193</v>
      </c>
      <c r="J30" s="518">
        <f>H30+20</f>
        <v>45196</v>
      </c>
      <c r="K30" s="518">
        <f>H30+23</f>
        <v>45199</v>
      </c>
      <c r="L30" s="518">
        <f>H30+26</f>
        <v>45202</v>
      </c>
      <c r="M30" s="518">
        <f>H30+28</f>
        <v>45204</v>
      </c>
      <c r="N30" s="518">
        <f>H30+31</f>
        <v>45207</v>
      </c>
      <c r="O30" s="518">
        <f>H30+34</f>
        <v>45210</v>
      </c>
    </row>
    <row r="31" spans="1:15" s="14" customFormat="1" ht="16.5" hidden="1" customHeight="1" thickBot="1">
      <c r="A31" s="872"/>
      <c r="B31" s="1042" t="s">
        <v>4622</v>
      </c>
      <c r="C31" s="584" t="s">
        <v>7698</v>
      </c>
      <c r="D31" s="520">
        <v>45157</v>
      </c>
      <c r="E31" s="160">
        <v>45167</v>
      </c>
      <c r="F31" s="160"/>
      <c r="G31" s="160"/>
      <c r="H31" s="94"/>
      <c r="I31" s="160"/>
      <c r="J31" s="520"/>
      <c r="K31" s="160"/>
      <c r="L31" s="520"/>
      <c r="M31" s="520"/>
      <c r="N31" s="520"/>
      <c r="O31" s="520"/>
    </row>
    <row r="32" spans="1:15" s="14" customFormat="1" ht="16.5" hidden="1" customHeight="1" thickTop="1">
      <c r="A32" s="872"/>
      <c r="B32" s="664" t="s">
        <v>4446</v>
      </c>
      <c r="C32" s="664" t="s">
        <v>7674</v>
      </c>
      <c r="D32" s="95">
        <v>45161</v>
      </c>
      <c r="E32" s="180">
        <v>45172</v>
      </c>
      <c r="F32" s="1953" t="s">
        <v>7802</v>
      </c>
      <c r="G32" s="156" t="s">
        <v>7704</v>
      </c>
      <c r="H32" s="156">
        <v>45181</v>
      </c>
      <c r="I32" s="165">
        <f>H32+17</f>
        <v>45198</v>
      </c>
      <c r="J32" s="518">
        <f>H32+20</f>
        <v>45201</v>
      </c>
      <c r="K32" s="518">
        <f>H32+23</f>
        <v>45204</v>
      </c>
      <c r="L32" s="518">
        <f>H32+26</f>
        <v>45207</v>
      </c>
      <c r="M32" s="518">
        <f>H32+28</f>
        <v>45209</v>
      </c>
      <c r="N32" s="518">
        <f>H32+31</f>
        <v>45212</v>
      </c>
      <c r="O32" s="518">
        <f>H32+34</f>
        <v>45215</v>
      </c>
    </row>
    <row r="33" spans="1:15" s="14" customFormat="1" ht="16.5" hidden="1" customHeight="1" thickBot="1">
      <c r="A33" s="872"/>
      <c r="B33" s="757"/>
      <c r="C33" s="584"/>
      <c r="D33" s="520"/>
      <c r="E33" s="520"/>
      <c r="F33" s="160"/>
      <c r="G33" s="160"/>
      <c r="H33" s="94"/>
      <c r="I33" s="160"/>
      <c r="J33" s="520"/>
      <c r="K33" s="160"/>
      <c r="L33" s="520"/>
      <c r="M33" s="520"/>
      <c r="N33" s="520"/>
      <c r="O33" s="520"/>
    </row>
    <row r="34" spans="1:15" s="14" customFormat="1" ht="16.5" hidden="1" customHeight="1" thickTop="1">
      <c r="A34" s="872"/>
      <c r="B34" s="664" t="s">
        <v>7489</v>
      </c>
      <c r="C34" s="664" t="s">
        <v>7700</v>
      </c>
      <c r="D34" s="95">
        <v>45171</v>
      </c>
      <c r="E34" s="665">
        <v>45179</v>
      </c>
      <c r="F34" s="1953" t="s">
        <v>7821</v>
      </c>
      <c r="G34" s="156" t="s">
        <v>7822</v>
      </c>
      <c r="H34" s="156">
        <v>45185</v>
      </c>
      <c r="I34" s="165">
        <f>H34+17</f>
        <v>45202</v>
      </c>
      <c r="J34" s="518">
        <f>H34+20</f>
        <v>45205</v>
      </c>
      <c r="K34" s="518">
        <f>H34+23</f>
        <v>45208</v>
      </c>
      <c r="L34" s="518">
        <f>H34+26</f>
        <v>45211</v>
      </c>
      <c r="M34" s="518">
        <f>H34+28</f>
        <v>45213</v>
      </c>
      <c r="N34" s="518">
        <f>H34+31</f>
        <v>45216</v>
      </c>
      <c r="O34" s="518">
        <f>H34+34</f>
        <v>45219</v>
      </c>
    </row>
    <row r="35" spans="1:15" s="14" customFormat="1" ht="16.5" hidden="1" customHeight="1" thickBot="1">
      <c r="A35" s="872"/>
      <c r="B35" s="757"/>
      <c r="C35" s="584"/>
      <c r="D35" s="520"/>
      <c r="E35" s="160"/>
      <c r="F35" s="160"/>
      <c r="G35" s="160"/>
      <c r="H35" s="160"/>
      <c r="I35" s="160"/>
      <c r="J35" s="520"/>
      <c r="K35" s="160"/>
      <c r="L35" s="520"/>
      <c r="M35" s="520"/>
      <c r="N35" s="520"/>
      <c r="O35" s="520"/>
    </row>
    <row r="36" spans="1:15" s="14" customFormat="1" ht="16.5" hidden="1" customHeight="1" thickTop="1">
      <c r="A36" s="872"/>
      <c r="B36" s="664" t="s">
        <v>5907</v>
      </c>
      <c r="C36" s="664" t="s">
        <v>7703</v>
      </c>
      <c r="D36" s="95">
        <v>45177</v>
      </c>
      <c r="E36" s="180">
        <v>45186</v>
      </c>
      <c r="F36" s="1953" t="s">
        <v>7805</v>
      </c>
      <c r="G36" s="156" t="s">
        <v>7823</v>
      </c>
      <c r="H36" s="156">
        <v>45192</v>
      </c>
      <c r="I36" s="165">
        <f>H36+17</f>
        <v>45209</v>
      </c>
      <c r="J36" s="518">
        <f>H36+20</f>
        <v>45212</v>
      </c>
      <c r="K36" s="518">
        <f>H36+23</f>
        <v>45215</v>
      </c>
      <c r="L36" s="518">
        <f>H36+26</f>
        <v>45218</v>
      </c>
      <c r="M36" s="518">
        <f>H36+28</f>
        <v>45220</v>
      </c>
      <c r="N36" s="518">
        <f>H36+31</f>
        <v>45223</v>
      </c>
      <c r="O36" s="518">
        <f>H36+34</f>
        <v>45226</v>
      </c>
    </row>
    <row r="37" spans="1:15" s="14" customFormat="1" ht="16.5" hidden="1" customHeight="1" thickBot="1">
      <c r="A37" s="872"/>
      <c r="B37" s="757"/>
      <c r="C37" s="584"/>
      <c r="D37" s="520"/>
      <c r="E37" s="520"/>
      <c r="F37" s="160"/>
      <c r="G37" s="160"/>
      <c r="H37" s="94"/>
      <c r="I37" s="160"/>
      <c r="J37" s="520"/>
      <c r="K37" s="160"/>
      <c r="L37" s="520"/>
      <c r="M37" s="520"/>
      <c r="N37" s="520"/>
      <c r="O37" s="520"/>
    </row>
    <row r="38" spans="1:15" s="14" customFormat="1" ht="16.5" hidden="1" customHeight="1" thickTop="1">
      <c r="A38" s="872"/>
      <c r="B38" s="664" t="s">
        <v>5220</v>
      </c>
      <c r="C38" s="664" t="s">
        <v>7705</v>
      </c>
      <c r="D38" s="95">
        <v>45184</v>
      </c>
      <c r="E38" s="665">
        <v>45193</v>
      </c>
      <c r="F38" s="1953" t="s">
        <v>7824</v>
      </c>
      <c r="G38" s="156" t="s">
        <v>7825</v>
      </c>
      <c r="H38" s="156">
        <v>45199</v>
      </c>
      <c r="I38" s="165">
        <f>H38+17</f>
        <v>45216</v>
      </c>
      <c r="J38" s="518">
        <f>H38+20</f>
        <v>45219</v>
      </c>
      <c r="K38" s="518">
        <f>H38+23</f>
        <v>45222</v>
      </c>
      <c r="L38" s="518">
        <f>H38+26</f>
        <v>45225</v>
      </c>
      <c r="M38" s="518">
        <f>H38+28</f>
        <v>45227</v>
      </c>
      <c r="N38" s="518">
        <f>H38+31</f>
        <v>45230</v>
      </c>
      <c r="O38" s="518">
        <f>H38+34</f>
        <v>45233</v>
      </c>
    </row>
    <row r="39" spans="1:15" s="14" customFormat="1" ht="16.5" hidden="1" customHeight="1" thickBot="1">
      <c r="A39" s="872"/>
      <c r="B39" s="757"/>
      <c r="C39" s="584"/>
      <c r="D39" s="520"/>
      <c r="E39" s="160"/>
      <c r="F39" s="160"/>
      <c r="G39" s="160"/>
      <c r="H39" s="160"/>
      <c r="I39" s="160"/>
      <c r="J39" s="520"/>
      <c r="K39" s="160"/>
      <c r="L39" s="520"/>
      <c r="M39" s="520"/>
      <c r="N39" s="520"/>
      <c r="O39" s="520"/>
    </row>
    <row r="40" spans="1:15" s="14" customFormat="1" ht="16.5" hidden="1" customHeight="1" thickTop="1">
      <c r="A40" s="872"/>
      <c r="B40" s="664" t="s">
        <v>7440</v>
      </c>
      <c r="C40" s="664" t="s">
        <v>7707</v>
      </c>
      <c r="D40" s="95">
        <v>45188</v>
      </c>
      <c r="E40" s="180">
        <v>45198</v>
      </c>
      <c r="F40" s="2220" t="s">
        <v>7809</v>
      </c>
      <c r="G40" s="156" t="s">
        <v>7826</v>
      </c>
      <c r="H40" s="156">
        <v>45206</v>
      </c>
      <c r="I40" s="165">
        <f>H40+17</f>
        <v>45223</v>
      </c>
      <c r="J40" s="518">
        <f>H40+20</f>
        <v>45226</v>
      </c>
      <c r="K40" s="518">
        <f>H40+23</f>
        <v>45229</v>
      </c>
      <c r="L40" s="518">
        <f>H40+26</f>
        <v>45232</v>
      </c>
      <c r="M40" s="518">
        <f>H40+28</f>
        <v>45234</v>
      </c>
      <c r="N40" s="518">
        <f>H40+31</f>
        <v>45237</v>
      </c>
      <c r="O40" s="518">
        <f>H40+34</f>
        <v>45240</v>
      </c>
    </row>
    <row r="41" spans="1:15" hidden="1"/>
    <row r="42" spans="1:15" s="14" customFormat="1" ht="16.5" hidden="1" customHeight="1" thickTop="1">
      <c r="A42" s="387" t="s">
        <v>7709</v>
      </c>
      <c r="B42" s="664" t="s">
        <v>3337</v>
      </c>
      <c r="C42" s="664" t="s">
        <v>3911</v>
      </c>
      <c r="D42" s="95">
        <v>45199</v>
      </c>
      <c r="E42" s="665">
        <v>45210</v>
      </c>
      <c r="F42" s="2220" t="s">
        <v>7027</v>
      </c>
      <c r="G42" s="156" t="s">
        <v>7827</v>
      </c>
      <c r="H42" s="156">
        <v>45213</v>
      </c>
      <c r="I42" s="165">
        <f>H42+17</f>
        <v>45230</v>
      </c>
      <c r="J42" s="518">
        <f>H42+20</f>
        <v>45233</v>
      </c>
      <c r="K42" s="518">
        <f>H42+23</f>
        <v>45236</v>
      </c>
      <c r="L42" s="518">
        <f>H42+26</f>
        <v>45239</v>
      </c>
      <c r="M42" s="518">
        <f>H42+28</f>
        <v>45241</v>
      </c>
      <c r="N42" s="518">
        <f>H42+31</f>
        <v>45244</v>
      </c>
      <c r="O42" s="518">
        <f>H42+34</f>
        <v>45247</v>
      </c>
    </row>
    <row r="43" spans="1:15" s="14" customFormat="1" ht="16.5" hidden="1" customHeight="1" thickBot="1">
      <c r="A43" s="3885"/>
      <c r="B43" s="757"/>
      <c r="C43" s="584"/>
      <c r="D43" s="520"/>
      <c r="E43" s="160"/>
      <c r="F43" s="160"/>
      <c r="G43" s="160"/>
      <c r="H43" s="160"/>
      <c r="I43" s="160"/>
      <c r="J43" s="520"/>
      <c r="K43" s="160"/>
      <c r="L43" s="520"/>
      <c r="M43" s="520"/>
      <c r="N43" s="520"/>
      <c r="O43" s="520"/>
    </row>
    <row r="44" spans="1:15" s="14" customFormat="1" ht="16.5" hidden="1" customHeight="1" thickTop="1">
      <c r="A44" s="387" t="s">
        <v>4178</v>
      </c>
      <c r="B44" s="664" t="s">
        <v>3758</v>
      </c>
      <c r="C44" s="664" t="s">
        <v>3913</v>
      </c>
      <c r="D44" s="95">
        <v>45204</v>
      </c>
      <c r="E44" s="180">
        <v>45215</v>
      </c>
      <c r="F44" s="2220" t="s">
        <v>5211</v>
      </c>
      <c r="G44" s="156" t="s">
        <v>7732</v>
      </c>
      <c r="H44" s="156">
        <v>45220</v>
      </c>
      <c r="I44" s="165">
        <f>H44+17</f>
        <v>45237</v>
      </c>
      <c r="J44" s="518">
        <f>H44+20</f>
        <v>45240</v>
      </c>
      <c r="K44" s="518">
        <f>H44+23</f>
        <v>45243</v>
      </c>
      <c r="L44" s="518">
        <f>H44+26</f>
        <v>45246</v>
      </c>
      <c r="M44" s="518">
        <f>H44+28</f>
        <v>45248</v>
      </c>
      <c r="N44" s="518">
        <f>H44+31</f>
        <v>45251</v>
      </c>
      <c r="O44" s="518">
        <f>H44+34</f>
        <v>45254</v>
      </c>
    </row>
    <row r="45" spans="1:15" s="14" customFormat="1" ht="16.5" hidden="1" customHeight="1" thickBot="1">
      <c r="A45" s="3885"/>
      <c r="B45" s="757"/>
      <c r="C45" s="584"/>
      <c r="D45" s="520"/>
      <c r="E45" s="520"/>
      <c r="F45" s="160"/>
      <c r="G45" s="160"/>
      <c r="H45" s="94"/>
      <c r="I45" s="160"/>
      <c r="J45" s="520"/>
      <c r="K45" s="160"/>
      <c r="L45" s="520"/>
      <c r="M45" s="520"/>
      <c r="N45" s="520"/>
      <c r="O45" s="520"/>
    </row>
    <row r="46" spans="1:15" s="14" customFormat="1" ht="16.5" hidden="1" customHeight="1" thickTop="1">
      <c r="A46" s="3885"/>
      <c r="B46" s="664" t="s">
        <v>5179</v>
      </c>
      <c r="C46" s="664" t="s">
        <v>7712</v>
      </c>
      <c r="D46" s="95">
        <v>45211</v>
      </c>
      <c r="E46" s="665">
        <v>45221</v>
      </c>
      <c r="F46" s="2220" t="s">
        <v>7813</v>
      </c>
      <c r="G46" s="156" t="s">
        <v>7828</v>
      </c>
      <c r="H46" s="156">
        <v>45227</v>
      </c>
      <c r="I46" s="165">
        <f>H46+17</f>
        <v>45244</v>
      </c>
      <c r="J46" s="518">
        <f>H46+20</f>
        <v>45247</v>
      </c>
      <c r="K46" s="518">
        <f>H46+23</f>
        <v>45250</v>
      </c>
      <c r="L46" s="518">
        <f>H46+26</f>
        <v>45253</v>
      </c>
      <c r="M46" s="518">
        <f>H46+28</f>
        <v>45255</v>
      </c>
      <c r="N46" s="518">
        <f>H46+31</f>
        <v>45258</v>
      </c>
      <c r="O46" s="518">
        <f>H46+34</f>
        <v>45261</v>
      </c>
    </row>
    <row r="47" spans="1:15" s="14" customFormat="1" ht="16.5" hidden="1" customHeight="1" thickBot="1">
      <c r="A47" s="3885"/>
      <c r="B47" s="757"/>
      <c r="C47" s="584"/>
      <c r="D47" s="520"/>
      <c r="E47" s="160"/>
      <c r="F47" s="160"/>
      <c r="G47" s="160"/>
      <c r="H47" s="160"/>
      <c r="I47" s="160"/>
      <c r="J47" s="520"/>
      <c r="K47" s="160"/>
      <c r="L47" s="520"/>
      <c r="M47" s="520"/>
      <c r="N47" s="520"/>
      <c r="O47" s="520"/>
    </row>
    <row r="48" spans="1:15" s="14" customFormat="1" ht="16.5" hidden="1" customHeight="1" thickTop="1">
      <c r="A48" s="3885"/>
      <c r="B48" s="664" t="s">
        <v>2442</v>
      </c>
      <c r="C48" s="664" t="s">
        <v>3917</v>
      </c>
      <c r="D48" s="95">
        <v>45221</v>
      </c>
      <c r="E48" s="180">
        <v>45229</v>
      </c>
      <c r="F48" s="2220" t="s">
        <v>7815</v>
      </c>
      <c r="G48" s="156" t="s">
        <v>5926</v>
      </c>
      <c r="H48" s="156">
        <v>45234</v>
      </c>
      <c r="I48" s="165">
        <f>H48+17</f>
        <v>45251</v>
      </c>
      <c r="J48" s="518">
        <f>H48+20</f>
        <v>45254</v>
      </c>
      <c r="K48" s="518">
        <f>H48+23</f>
        <v>45257</v>
      </c>
      <c r="L48" s="518">
        <f>H48+26</f>
        <v>45260</v>
      </c>
      <c r="M48" s="518">
        <f>H48+28</f>
        <v>45262</v>
      </c>
      <c r="N48" s="518">
        <f>H48+31</f>
        <v>45265</v>
      </c>
      <c r="O48" s="518">
        <f>H48+34</f>
        <v>45268</v>
      </c>
    </row>
    <row r="49" spans="1:15" s="14" customFormat="1" ht="16.5" hidden="1" customHeight="1" thickBot="1">
      <c r="A49" s="3885"/>
      <c r="B49" s="757"/>
      <c r="C49" s="584"/>
      <c r="D49" s="520"/>
      <c r="E49" s="520"/>
      <c r="F49" s="160"/>
      <c r="G49" s="160"/>
      <c r="H49" s="94"/>
      <c r="I49" s="160"/>
      <c r="J49" s="520"/>
      <c r="K49" s="160"/>
      <c r="L49" s="520"/>
      <c r="M49" s="520"/>
      <c r="N49" s="520"/>
      <c r="O49" s="520"/>
    </row>
    <row r="50" spans="1:15" s="14" customFormat="1" ht="16.5" hidden="1" customHeight="1" thickTop="1">
      <c r="A50" s="3885"/>
      <c r="B50" s="664" t="s">
        <v>3339</v>
      </c>
      <c r="C50" s="664" t="s">
        <v>3920</v>
      </c>
      <c r="D50" s="95">
        <v>45225</v>
      </c>
      <c r="E50" s="180">
        <v>45236</v>
      </c>
      <c r="F50" s="2220" t="s">
        <v>7816</v>
      </c>
      <c r="G50" s="156" t="s">
        <v>4619</v>
      </c>
      <c r="H50" s="156">
        <v>45241</v>
      </c>
      <c r="I50" s="165">
        <f>H50+17</f>
        <v>45258</v>
      </c>
      <c r="J50" s="518">
        <f>H50+20</f>
        <v>45261</v>
      </c>
      <c r="K50" s="518">
        <f>H50+23</f>
        <v>45264</v>
      </c>
      <c r="L50" s="518">
        <f>H50+26</f>
        <v>45267</v>
      </c>
      <c r="M50" s="518">
        <f>H50+28</f>
        <v>45269</v>
      </c>
      <c r="N50" s="518">
        <f>H50+31</f>
        <v>45272</v>
      </c>
      <c r="O50" s="518">
        <f>H50+34</f>
        <v>45275</v>
      </c>
    </row>
    <row r="51" spans="1:15" s="14" customFormat="1" ht="16.5" hidden="1" customHeight="1" thickBot="1">
      <c r="A51" s="3885"/>
      <c r="B51" s="757"/>
      <c r="C51" s="584"/>
      <c r="D51" s="520"/>
      <c r="E51" s="160"/>
      <c r="F51" s="160"/>
      <c r="G51" s="160"/>
      <c r="H51" s="160"/>
      <c r="I51" s="160"/>
      <c r="J51" s="520"/>
      <c r="K51" s="160"/>
      <c r="L51" s="520"/>
      <c r="M51" s="520"/>
      <c r="N51" s="520"/>
      <c r="O51" s="520"/>
    </row>
    <row r="52" spans="1:15" s="14" customFormat="1" ht="16.5" hidden="1" customHeight="1" thickTop="1">
      <c r="A52" s="387"/>
      <c r="B52" s="664" t="s">
        <v>3769</v>
      </c>
      <c r="C52" s="664" t="s">
        <v>5892</v>
      </c>
      <c r="D52" s="95">
        <v>45232</v>
      </c>
      <c r="E52" s="2899">
        <v>45243</v>
      </c>
      <c r="F52" s="2220" t="s">
        <v>7818</v>
      </c>
      <c r="G52" s="156" t="s">
        <v>4473</v>
      </c>
      <c r="H52" s="2900">
        <v>45248</v>
      </c>
      <c r="I52" s="165">
        <f>H52+17</f>
        <v>45265</v>
      </c>
      <c r="J52" s="518">
        <f>H52+20</f>
        <v>45268</v>
      </c>
      <c r="K52" s="518">
        <f>H52+23</f>
        <v>45271</v>
      </c>
      <c r="L52" s="518">
        <f>H52+26</f>
        <v>45274</v>
      </c>
      <c r="M52" s="518">
        <f>H52+28</f>
        <v>45276</v>
      </c>
      <c r="N52" s="518">
        <f>H52+31</f>
        <v>45279</v>
      </c>
      <c r="O52" s="518">
        <f>H52+34</f>
        <v>45282</v>
      </c>
    </row>
    <row r="53" spans="1:15" s="14" customFormat="1" ht="16.5" hidden="1" customHeight="1" thickBot="1">
      <c r="A53" s="387"/>
      <c r="B53" s="757"/>
      <c r="C53" s="584"/>
      <c r="D53" s="520"/>
      <c r="E53" s="160"/>
      <c r="F53" s="160"/>
      <c r="G53" s="160"/>
      <c r="H53" s="94"/>
      <c r="I53" s="160"/>
      <c r="J53" s="520"/>
      <c r="K53" s="160"/>
      <c r="L53" s="520"/>
      <c r="M53" s="520"/>
      <c r="N53" s="520"/>
      <c r="O53" s="520"/>
    </row>
    <row r="54" spans="1:15" s="14" customFormat="1" ht="16.5" hidden="1" customHeight="1" thickTop="1">
      <c r="A54" s="387" t="s">
        <v>5158</v>
      </c>
      <c r="B54" s="664" t="s">
        <v>7719</v>
      </c>
      <c r="C54" s="664" t="s">
        <v>5895</v>
      </c>
      <c r="D54" s="95">
        <v>45239</v>
      </c>
      <c r="E54" s="2899">
        <v>45250</v>
      </c>
      <c r="F54" s="1953" t="s">
        <v>7819</v>
      </c>
      <c r="G54" s="156" t="s">
        <v>7829</v>
      </c>
      <c r="H54" s="156">
        <v>45255</v>
      </c>
      <c r="I54" s="165">
        <f>H54+17</f>
        <v>45272</v>
      </c>
      <c r="J54" s="518">
        <f>H54+20</f>
        <v>45275</v>
      </c>
      <c r="K54" s="518">
        <f>H54+23</f>
        <v>45278</v>
      </c>
      <c r="L54" s="518">
        <f>H54+26</f>
        <v>45281</v>
      </c>
      <c r="M54" s="518">
        <f>H54+28</f>
        <v>45283</v>
      </c>
      <c r="N54" s="518">
        <f>H54+31</f>
        <v>45286</v>
      </c>
      <c r="O54" s="518">
        <f>H54+34</f>
        <v>45289</v>
      </c>
    </row>
    <row r="55" spans="1:15" s="14" customFormat="1" ht="16.5" hidden="1" customHeight="1" thickBot="1">
      <c r="A55" s="387"/>
      <c r="B55" s="757"/>
      <c r="C55" s="584"/>
      <c r="D55" s="520"/>
      <c r="E55" s="160"/>
      <c r="F55" s="160"/>
      <c r="G55" s="160"/>
      <c r="H55" s="160"/>
      <c r="I55" s="160"/>
      <c r="J55" s="520"/>
      <c r="K55" s="160"/>
      <c r="L55" s="520"/>
      <c r="M55" s="520"/>
      <c r="N55" s="520"/>
      <c r="O55" s="520"/>
    </row>
    <row r="56" spans="1:15" s="14" customFormat="1" ht="16.5" hidden="1" customHeight="1" thickTop="1">
      <c r="A56" s="387" t="s">
        <v>4442</v>
      </c>
      <c r="B56" s="664" t="s">
        <v>3774</v>
      </c>
      <c r="C56" s="664" t="s">
        <v>5897</v>
      </c>
      <c r="D56" s="95">
        <v>45246</v>
      </c>
      <c r="E56" s="665">
        <v>45257</v>
      </c>
      <c r="F56" s="1953" t="s">
        <v>7830</v>
      </c>
      <c r="G56" s="156" t="s">
        <v>7742</v>
      </c>
      <c r="H56" s="156">
        <v>45262</v>
      </c>
      <c r="I56" s="165">
        <f>H56+17</f>
        <v>45279</v>
      </c>
      <c r="J56" s="518">
        <f>H56+20</f>
        <v>45282</v>
      </c>
      <c r="K56" s="518">
        <f>H56+23</f>
        <v>45285</v>
      </c>
      <c r="L56" s="518">
        <f>H56+26</f>
        <v>45288</v>
      </c>
      <c r="M56" s="518">
        <f>H56+28</f>
        <v>45290</v>
      </c>
      <c r="N56" s="518">
        <f>H56+31</f>
        <v>45293</v>
      </c>
      <c r="O56" s="518">
        <f>H56+34</f>
        <v>45296</v>
      </c>
    </row>
    <row r="57" spans="1:15" hidden="1"/>
    <row r="58" spans="1:15" s="14" customFormat="1" ht="16.5" hidden="1" customHeight="1" thickTop="1">
      <c r="A58" s="387" t="s">
        <v>4622</v>
      </c>
      <c r="B58" s="664" t="s">
        <v>3777</v>
      </c>
      <c r="C58" s="664" t="s">
        <v>5900</v>
      </c>
      <c r="D58" s="95">
        <v>45254</v>
      </c>
      <c r="E58" s="180">
        <v>45264</v>
      </c>
      <c r="F58" s="1953" t="s">
        <v>7831</v>
      </c>
      <c r="G58" s="156" t="s">
        <v>7832</v>
      </c>
      <c r="H58" s="156">
        <v>45269</v>
      </c>
      <c r="I58" s="165">
        <f>H58+17</f>
        <v>45286</v>
      </c>
      <c r="J58" s="620"/>
      <c r="K58" s="518">
        <f>H58+23</f>
        <v>45292</v>
      </c>
      <c r="L58" s="620">
        <f>H58+26</f>
        <v>45295</v>
      </c>
      <c r="M58" s="518">
        <f>H58+28</f>
        <v>45297</v>
      </c>
      <c r="N58" s="518">
        <f>H58+31</f>
        <v>45300</v>
      </c>
      <c r="O58" s="518">
        <f>H58+34</f>
        <v>45303</v>
      </c>
    </row>
    <row r="59" spans="1:15" s="14" customFormat="1" ht="16.5" hidden="1" customHeight="1" thickBot="1">
      <c r="A59" s="387"/>
      <c r="B59" s="757"/>
      <c r="C59" s="584"/>
      <c r="D59" s="520"/>
      <c r="E59" s="520"/>
      <c r="F59" s="160"/>
      <c r="G59" s="160"/>
      <c r="H59" s="160"/>
      <c r="I59" s="160"/>
      <c r="J59" s="613"/>
      <c r="K59" s="160"/>
      <c r="L59" s="613"/>
      <c r="M59" s="520"/>
      <c r="N59" s="520"/>
      <c r="O59" s="520"/>
    </row>
    <row r="60" spans="1:15" s="14" customFormat="1" ht="16.5" hidden="1" customHeight="1" thickTop="1">
      <c r="A60" s="387" t="s">
        <v>7486</v>
      </c>
      <c r="B60" s="664" t="s">
        <v>3744</v>
      </c>
      <c r="C60" s="664" t="s">
        <v>5902</v>
      </c>
      <c r="D60" s="95">
        <v>45261</v>
      </c>
      <c r="E60" s="665">
        <v>45271</v>
      </c>
      <c r="F60" s="1953" t="s">
        <v>7805</v>
      </c>
      <c r="G60" s="156" t="s">
        <v>7726</v>
      </c>
      <c r="H60" s="156">
        <v>45276</v>
      </c>
      <c r="I60" s="165">
        <f>H60+17</f>
        <v>45293</v>
      </c>
      <c r="J60" s="620"/>
      <c r="K60" s="518">
        <f>H60+23</f>
        <v>45299</v>
      </c>
      <c r="L60" s="620">
        <f>H60+26</f>
        <v>45302</v>
      </c>
      <c r="M60" s="518">
        <f>H60+28</f>
        <v>45304</v>
      </c>
      <c r="N60" s="518">
        <f>H60+31</f>
        <v>45307</v>
      </c>
      <c r="O60" s="518">
        <f>H60+34</f>
        <v>45310</v>
      </c>
    </row>
    <row r="61" spans="1:15" s="14" customFormat="1" ht="16.5" hidden="1" customHeight="1" thickBot="1">
      <c r="A61" s="387"/>
      <c r="B61" s="757"/>
      <c r="C61" s="584"/>
      <c r="D61" s="520"/>
      <c r="E61" s="160"/>
      <c r="F61" s="160"/>
      <c r="G61" s="160"/>
      <c r="H61" s="94"/>
      <c r="I61" s="160"/>
      <c r="J61" s="613"/>
      <c r="K61" s="160"/>
      <c r="L61" s="613"/>
      <c r="M61" s="520"/>
      <c r="N61" s="520"/>
      <c r="O61" s="520"/>
    </row>
    <row r="62" spans="1:15" s="14" customFormat="1" ht="16.5" hidden="1" customHeight="1" thickTop="1">
      <c r="A62" s="387" t="s">
        <v>5173</v>
      </c>
      <c r="B62" s="2220" t="s">
        <v>3747</v>
      </c>
      <c r="C62" s="664" t="s">
        <v>5905</v>
      </c>
      <c r="D62" s="95">
        <v>45267</v>
      </c>
      <c r="E62" s="180">
        <v>45278</v>
      </c>
      <c r="F62" s="1953" t="s">
        <v>7806</v>
      </c>
      <c r="G62" s="156" t="s">
        <v>7745</v>
      </c>
      <c r="H62" s="156">
        <v>45283</v>
      </c>
      <c r="I62" s="165">
        <f>H62+17</f>
        <v>45300</v>
      </c>
      <c r="J62" s="620"/>
      <c r="K62" s="518">
        <f>H62+23</f>
        <v>45306</v>
      </c>
      <c r="L62" s="620">
        <f>H62+26</f>
        <v>45309</v>
      </c>
      <c r="M62" s="518">
        <f>H62+28</f>
        <v>45311</v>
      </c>
      <c r="N62" s="518">
        <f>H62+31</f>
        <v>45314</v>
      </c>
      <c r="O62" s="518">
        <f>H62+34</f>
        <v>45317</v>
      </c>
    </row>
    <row r="63" spans="1:15" s="14" customFormat="1" ht="16.5" hidden="1" customHeight="1" thickBot="1">
      <c r="A63" s="387"/>
      <c r="B63" s="757"/>
      <c r="C63" s="584"/>
      <c r="D63" s="520"/>
      <c r="E63" s="520"/>
      <c r="F63" s="160"/>
      <c r="G63" s="160"/>
      <c r="H63" s="160"/>
      <c r="I63" s="160"/>
      <c r="J63" s="613"/>
      <c r="K63" s="160"/>
      <c r="L63" s="613"/>
      <c r="M63" s="520"/>
      <c r="N63" s="520"/>
      <c r="O63" s="520"/>
    </row>
    <row r="64" spans="1:15" s="14" customFormat="1" ht="16.5" hidden="1" customHeight="1" thickTop="1">
      <c r="A64" s="387"/>
      <c r="B64" s="2220" t="s">
        <v>5907</v>
      </c>
      <c r="C64" s="664" t="s">
        <v>5908</v>
      </c>
      <c r="D64" s="95">
        <v>45275</v>
      </c>
      <c r="E64" s="665">
        <v>45284</v>
      </c>
      <c r="F64" s="1953" t="s">
        <v>7809</v>
      </c>
      <c r="G64" s="156" t="s">
        <v>7749</v>
      </c>
      <c r="H64" s="156">
        <v>45290</v>
      </c>
      <c r="I64" s="165">
        <f>H64+17</f>
        <v>45307</v>
      </c>
      <c r="J64" s="620"/>
      <c r="K64" s="518">
        <f>H64+23</f>
        <v>45313</v>
      </c>
      <c r="L64" s="620">
        <f>H64+26</f>
        <v>45316</v>
      </c>
      <c r="M64" s="518">
        <f>H64+28</f>
        <v>45318</v>
      </c>
      <c r="N64" s="518">
        <f>H64+31</f>
        <v>45321</v>
      </c>
      <c r="O64" s="518">
        <f>H64+34</f>
        <v>45324</v>
      </c>
    </row>
    <row r="65" spans="1:15" s="14" customFormat="1" ht="16.5" hidden="1" customHeight="1" thickBot="1">
      <c r="A65" s="387"/>
      <c r="B65" s="757"/>
      <c r="C65" s="584"/>
      <c r="D65" s="520"/>
      <c r="E65" s="160"/>
      <c r="F65" s="160"/>
      <c r="G65" s="160"/>
      <c r="H65" s="94"/>
      <c r="I65" s="160"/>
      <c r="J65" s="613"/>
      <c r="K65" s="160"/>
      <c r="L65" s="613"/>
      <c r="M65" s="520"/>
      <c r="N65" s="520"/>
      <c r="O65" s="520"/>
    </row>
    <row r="66" spans="1:15" s="14" customFormat="1" ht="16.5" hidden="1" customHeight="1" thickTop="1">
      <c r="A66" s="387" t="s">
        <v>5220</v>
      </c>
      <c r="B66" s="2220" t="s">
        <v>5173</v>
      </c>
      <c r="C66" s="664" t="s">
        <v>7727</v>
      </c>
      <c r="D66" s="95">
        <v>45278</v>
      </c>
      <c r="E66" s="2228" t="s">
        <v>2159</v>
      </c>
      <c r="F66" s="1953" t="s">
        <v>7027</v>
      </c>
      <c r="G66" s="156" t="s">
        <v>7833</v>
      </c>
      <c r="H66" s="156">
        <v>45297</v>
      </c>
      <c r="I66" s="165">
        <f>H66+17</f>
        <v>45314</v>
      </c>
      <c r="J66" s="620"/>
      <c r="K66" s="518">
        <f>H66+23</f>
        <v>45320</v>
      </c>
      <c r="L66" s="620">
        <f>H66+26</f>
        <v>45323</v>
      </c>
      <c r="M66" s="518">
        <f>H66+28</f>
        <v>45325</v>
      </c>
      <c r="N66" s="518">
        <f>H66+31</f>
        <v>45328</v>
      </c>
      <c r="O66" s="518">
        <f>H66+34</f>
        <v>45331</v>
      </c>
    </row>
    <row r="67" spans="1:15" s="14" customFormat="1" ht="16.5" hidden="1" customHeight="1" thickBot="1">
      <c r="A67" s="387"/>
      <c r="B67" s="757" t="s">
        <v>3337</v>
      </c>
      <c r="C67" s="584" t="s">
        <v>5911</v>
      </c>
      <c r="D67" s="520">
        <v>45281</v>
      </c>
      <c r="E67" s="520">
        <v>45293</v>
      </c>
      <c r="F67" s="160"/>
      <c r="G67" s="160"/>
      <c r="H67" s="160"/>
      <c r="I67" s="160"/>
      <c r="J67" s="613"/>
      <c r="K67" s="160"/>
      <c r="L67" s="613"/>
      <c r="M67" s="520"/>
      <c r="N67" s="520"/>
      <c r="O67" s="520"/>
    </row>
    <row r="68" spans="1:15" s="14" customFormat="1" ht="16.5" hidden="1" customHeight="1" thickTop="1">
      <c r="A68" s="387"/>
      <c r="B68" s="2220" t="s">
        <v>4188</v>
      </c>
      <c r="C68" s="664" t="s">
        <v>7730</v>
      </c>
      <c r="D68" s="180">
        <v>45292</v>
      </c>
      <c r="E68" s="180">
        <v>44938</v>
      </c>
      <c r="F68" s="1953" t="s">
        <v>5211</v>
      </c>
      <c r="G68" s="156" t="s">
        <v>7834</v>
      </c>
      <c r="H68" s="156">
        <v>45309</v>
      </c>
      <c r="I68" s="165">
        <f>H68+17</f>
        <v>45326</v>
      </c>
      <c r="J68" s="620"/>
      <c r="K68" s="518">
        <f>H68+23</f>
        <v>45332</v>
      </c>
      <c r="L68" s="620">
        <f>H68+26</f>
        <v>45335</v>
      </c>
      <c r="M68" s="518">
        <f>H68+28</f>
        <v>45337</v>
      </c>
      <c r="N68" s="518">
        <f>H68+31</f>
        <v>45340</v>
      </c>
      <c r="O68" s="518">
        <f>H68+34</f>
        <v>45343</v>
      </c>
    </row>
    <row r="69" spans="1:15" s="14" customFormat="1" ht="16.5" hidden="1" customHeight="1" thickBot="1">
      <c r="A69" s="387"/>
      <c r="B69" s="757"/>
      <c r="C69" s="584"/>
      <c r="D69" s="520"/>
      <c r="E69" s="520"/>
      <c r="F69" s="160"/>
      <c r="G69" s="160"/>
      <c r="H69" s="94"/>
      <c r="I69" s="160"/>
      <c r="J69" s="613"/>
      <c r="K69" s="160"/>
      <c r="L69" s="613"/>
      <c r="M69" s="520"/>
      <c r="N69" s="520"/>
      <c r="O69" s="520"/>
    </row>
    <row r="70" spans="1:15" s="14" customFormat="1" ht="16.5" hidden="1" customHeight="1" thickTop="1" thickBot="1">
      <c r="A70" s="387"/>
      <c r="B70" s="2972" t="s">
        <v>3761</v>
      </c>
      <c r="C70" s="664" t="s">
        <v>5916</v>
      </c>
      <c r="D70" s="95">
        <v>44930</v>
      </c>
      <c r="E70" s="665">
        <v>44941</v>
      </c>
      <c r="F70" s="1953" t="s">
        <v>7813</v>
      </c>
      <c r="G70" s="156" t="s">
        <v>7755</v>
      </c>
      <c r="H70" s="156">
        <v>45313</v>
      </c>
      <c r="I70" s="165">
        <f t="shared" ref="I70" si="28">H70+17</f>
        <v>45330</v>
      </c>
      <c r="J70" s="620"/>
      <c r="K70" s="518">
        <f t="shared" ref="K70" si="29">H70+23</f>
        <v>45336</v>
      </c>
      <c r="L70" s="620">
        <f t="shared" ref="L70" si="30">H70+26</f>
        <v>45339</v>
      </c>
      <c r="M70" s="518">
        <f t="shared" ref="M70" si="31">H70+28</f>
        <v>45341</v>
      </c>
      <c r="N70" s="518">
        <f t="shared" ref="N70" si="32">H70+31</f>
        <v>45344</v>
      </c>
      <c r="O70" s="518">
        <f t="shared" ref="O70" si="33">H70+34</f>
        <v>45347</v>
      </c>
    </row>
    <row r="71" spans="1:15" s="14" customFormat="1" ht="16.5" hidden="1" customHeight="1" thickTop="1" thickBot="1">
      <c r="A71" s="387"/>
      <c r="B71" s="2973"/>
      <c r="C71" s="759"/>
      <c r="D71" s="520"/>
      <c r="E71" s="2009"/>
      <c r="F71" s="160"/>
      <c r="G71" s="160"/>
      <c r="H71" s="160"/>
      <c r="I71" s="160"/>
      <c r="J71" s="613"/>
      <c r="K71" s="160"/>
      <c r="L71" s="613"/>
      <c r="M71" s="520"/>
      <c r="N71" s="520"/>
      <c r="O71" s="520"/>
    </row>
    <row r="72" spans="1:15" s="14" customFormat="1" ht="16.5" hidden="1" customHeight="1" thickTop="1">
      <c r="A72" s="387"/>
      <c r="B72" s="2972" t="s">
        <v>4446</v>
      </c>
      <c r="C72" s="664" t="s">
        <v>7732</v>
      </c>
      <c r="D72" s="95">
        <v>45300</v>
      </c>
      <c r="E72" s="180">
        <v>44945</v>
      </c>
      <c r="F72" s="1953" t="s">
        <v>7815</v>
      </c>
      <c r="G72" s="156" t="s">
        <v>7835</v>
      </c>
      <c r="H72" s="156">
        <v>45322</v>
      </c>
      <c r="I72" s="165">
        <f t="shared" ref="I72" si="34">H72+17</f>
        <v>45339</v>
      </c>
      <c r="J72" s="620"/>
      <c r="K72" s="518">
        <f t="shared" ref="K72" si="35">H72+23</f>
        <v>45345</v>
      </c>
      <c r="L72" s="620">
        <f t="shared" ref="L72" si="36">H72+26</f>
        <v>45348</v>
      </c>
      <c r="M72" s="518">
        <f t="shared" ref="M72" si="37">H72+28</f>
        <v>45350</v>
      </c>
      <c r="N72" s="518">
        <f t="shared" ref="N72" si="38">H72+31</f>
        <v>45353</v>
      </c>
      <c r="O72" s="518">
        <f t="shared" ref="O72" si="39">H72+34</f>
        <v>45356</v>
      </c>
    </row>
    <row r="73" spans="1:15" hidden="1"/>
    <row r="74" spans="1:15" s="14" customFormat="1" ht="16.5" hidden="1" customHeight="1" thickTop="1">
      <c r="A74" s="387" t="s">
        <v>4178</v>
      </c>
      <c r="B74" s="2220" t="s">
        <v>2078</v>
      </c>
      <c r="C74" s="664" t="s">
        <v>5921</v>
      </c>
      <c r="D74" s="95">
        <v>45309</v>
      </c>
      <c r="E74" s="665">
        <v>45318</v>
      </c>
      <c r="F74" s="1953" t="s">
        <v>7836</v>
      </c>
      <c r="G74" s="156" t="s">
        <v>7759</v>
      </c>
      <c r="H74" s="156">
        <v>45325</v>
      </c>
      <c r="I74" s="165">
        <f t="shared" ref="I74" si="40">H74+17</f>
        <v>45342</v>
      </c>
      <c r="J74" s="620"/>
      <c r="K74" s="518">
        <f t="shared" ref="K74" si="41">H74+23</f>
        <v>45348</v>
      </c>
      <c r="L74" s="620">
        <f t="shared" ref="L74" si="42">H74+26</f>
        <v>45351</v>
      </c>
      <c r="M74" s="518">
        <f t="shared" ref="M74" si="43">H74+28</f>
        <v>45353</v>
      </c>
      <c r="N74" s="518">
        <f t="shared" ref="N74" si="44">H74+31</f>
        <v>45356</v>
      </c>
      <c r="O74" s="518">
        <f t="shared" ref="O74" si="45">H74+34</f>
        <v>45359</v>
      </c>
    </row>
    <row r="75" spans="1:15" s="14" customFormat="1" ht="16.5" hidden="1" customHeight="1" thickBot="1">
      <c r="A75" s="387"/>
      <c r="B75" s="757"/>
      <c r="C75" s="584"/>
      <c r="D75" s="520"/>
      <c r="E75" s="160"/>
      <c r="F75" s="160"/>
      <c r="G75" s="160"/>
      <c r="H75" s="160"/>
      <c r="I75" s="160"/>
      <c r="J75" s="613"/>
      <c r="K75" s="160"/>
      <c r="L75" s="613"/>
      <c r="M75" s="520"/>
      <c r="N75" s="520"/>
      <c r="O75" s="520"/>
    </row>
    <row r="76" spans="1:15" s="14" customFormat="1" ht="16.5" hidden="1" customHeight="1" thickTop="1">
      <c r="A76" s="387"/>
      <c r="B76" s="2220" t="s">
        <v>2119</v>
      </c>
      <c r="C76" s="664" t="s">
        <v>5928</v>
      </c>
      <c r="D76" s="95">
        <v>45319</v>
      </c>
      <c r="E76" s="665">
        <v>45329</v>
      </c>
      <c r="F76" s="1953" t="s">
        <v>7818</v>
      </c>
      <c r="G76" s="156" t="s">
        <v>7763</v>
      </c>
      <c r="H76" s="156">
        <v>45337</v>
      </c>
      <c r="I76" s="165">
        <f t="shared" ref="I76" si="46">H76+17</f>
        <v>45354</v>
      </c>
      <c r="J76" s="620"/>
      <c r="K76" s="518">
        <f t="shared" ref="K76" si="47">H76+23</f>
        <v>45360</v>
      </c>
      <c r="L76" s="620">
        <f t="shared" ref="L76" si="48">H76+26</f>
        <v>45363</v>
      </c>
      <c r="M76" s="518">
        <f t="shared" ref="M76" si="49">H76+28</f>
        <v>45365</v>
      </c>
      <c r="N76" s="518">
        <f t="shared" ref="N76" si="50">H76+31</f>
        <v>45368</v>
      </c>
      <c r="O76" s="518">
        <f t="shared" ref="O76" si="51">H76+34</f>
        <v>45371</v>
      </c>
    </row>
    <row r="77" spans="1:15" s="14" customFormat="1" ht="16.5" hidden="1" customHeight="1" thickBot="1">
      <c r="A77" s="387"/>
      <c r="B77" s="757"/>
      <c r="C77" s="584"/>
      <c r="D77" s="520"/>
      <c r="E77" s="520"/>
      <c r="F77" s="160"/>
      <c r="G77" s="160"/>
      <c r="H77" s="94"/>
      <c r="I77" s="160"/>
      <c r="J77" s="613"/>
      <c r="K77" s="160"/>
      <c r="L77" s="613"/>
      <c r="M77" s="520"/>
      <c r="N77" s="520"/>
      <c r="O77" s="520"/>
    </row>
    <row r="78" spans="1:15" s="14" customFormat="1" ht="16.5" hidden="1" customHeight="1" thickTop="1">
      <c r="A78" s="387"/>
      <c r="B78" s="2220" t="s">
        <v>3889</v>
      </c>
      <c r="C78" s="664" t="s">
        <v>4619</v>
      </c>
      <c r="D78" s="95">
        <v>45322</v>
      </c>
      <c r="E78" s="665">
        <v>44968</v>
      </c>
      <c r="F78" s="1953" t="s">
        <v>7819</v>
      </c>
      <c r="G78" s="156" t="s">
        <v>7761</v>
      </c>
      <c r="H78" s="156">
        <v>45339</v>
      </c>
      <c r="I78" s="165">
        <f t="shared" ref="I78" si="52">H78+17</f>
        <v>45356</v>
      </c>
      <c r="J78" s="620"/>
      <c r="K78" s="518">
        <f t="shared" ref="K78" si="53">H78+23</f>
        <v>45362</v>
      </c>
      <c r="L78" s="620">
        <f t="shared" ref="L78" si="54">H78+26</f>
        <v>45365</v>
      </c>
      <c r="M78" s="518">
        <f t="shared" ref="M78" si="55">H78+28</f>
        <v>45367</v>
      </c>
      <c r="N78" s="518">
        <f t="shared" ref="N78" si="56">H78+31</f>
        <v>45370</v>
      </c>
      <c r="O78" s="518">
        <f t="shared" ref="O78" si="57">H78+34</f>
        <v>45373</v>
      </c>
    </row>
    <row r="79" spans="1:15" s="14" customFormat="1" ht="16.5" hidden="1" customHeight="1" thickBot="1">
      <c r="A79" s="387"/>
      <c r="B79" s="757"/>
      <c r="C79" s="584"/>
      <c r="D79" s="520"/>
      <c r="E79" s="160"/>
      <c r="F79" s="160"/>
      <c r="G79" s="160"/>
      <c r="H79" s="160"/>
      <c r="I79" s="160"/>
      <c r="J79" s="613"/>
      <c r="K79" s="160"/>
      <c r="L79" s="613"/>
      <c r="M79" s="520"/>
      <c r="N79" s="520"/>
      <c r="O79" s="520"/>
    </row>
    <row r="80" spans="1:15" s="14" customFormat="1" ht="16.5" hidden="1" customHeight="1" thickTop="1">
      <c r="A80" s="387"/>
      <c r="B80" s="2220" t="s">
        <v>4472</v>
      </c>
      <c r="C80" s="664" t="s">
        <v>4473</v>
      </c>
      <c r="D80" s="95">
        <v>45334</v>
      </c>
      <c r="E80" s="180">
        <v>45345</v>
      </c>
      <c r="F80" s="1255" t="s">
        <v>2151</v>
      </c>
      <c r="G80" s="183" t="s">
        <v>7739</v>
      </c>
      <c r="H80" s="156">
        <v>45346</v>
      </c>
      <c r="I80" s="621"/>
      <c r="J80" s="620"/>
      <c r="K80" s="620"/>
      <c r="L80" s="620"/>
      <c r="M80" s="620"/>
      <c r="N80" s="620"/>
      <c r="O80" s="620"/>
    </row>
    <row r="81" spans="1:17" s="14" customFormat="1" ht="16.5" hidden="1" customHeight="1" thickBot="1">
      <c r="A81" s="387"/>
      <c r="B81" s="757"/>
      <c r="C81" s="584"/>
      <c r="D81" s="520"/>
      <c r="E81" s="520"/>
      <c r="F81" s="160"/>
      <c r="G81" s="160"/>
      <c r="H81" s="94"/>
      <c r="I81" s="613"/>
      <c r="J81" s="613"/>
      <c r="K81" s="613"/>
      <c r="L81" s="613"/>
      <c r="M81" s="613"/>
      <c r="N81" s="613"/>
      <c r="O81" s="613"/>
    </row>
    <row r="82" spans="1:17" s="14" customFormat="1" ht="16.5" hidden="1" customHeight="1" thickTop="1">
      <c r="A82" s="387"/>
      <c r="B82" s="2220" t="s">
        <v>2183</v>
      </c>
      <c r="C82" s="664" t="s">
        <v>4470</v>
      </c>
      <c r="D82" s="95">
        <v>45329</v>
      </c>
      <c r="E82" s="180">
        <v>45339</v>
      </c>
      <c r="F82" s="2220" t="s">
        <v>7830</v>
      </c>
      <c r="G82" s="156" t="s">
        <v>7837</v>
      </c>
      <c r="H82" s="156">
        <v>45353</v>
      </c>
      <c r="I82" s="165">
        <f>H82+17</f>
        <v>45370</v>
      </c>
      <c r="J82" s="620"/>
      <c r="K82" s="518">
        <f>H82+23</f>
        <v>45376</v>
      </c>
      <c r="L82" s="620">
        <f>H82+26</f>
        <v>45379</v>
      </c>
      <c r="M82" s="518">
        <f>H82+28</f>
        <v>45381</v>
      </c>
      <c r="N82" s="518">
        <f>H82+31</f>
        <v>45384</v>
      </c>
      <c r="O82" s="518">
        <f>H82+34</f>
        <v>45387</v>
      </c>
    </row>
    <row r="83" spans="1:17" s="14" customFormat="1" ht="16.5" hidden="1" customHeight="1" thickBot="1">
      <c r="A83" s="387"/>
      <c r="B83" s="757" t="s">
        <v>4475</v>
      </c>
      <c r="C83" s="584" t="s">
        <v>4476</v>
      </c>
      <c r="D83" s="520">
        <v>45342</v>
      </c>
      <c r="E83" s="1563" t="s">
        <v>2159</v>
      </c>
      <c r="F83" s="160"/>
      <c r="G83" s="160"/>
      <c r="H83" s="160"/>
      <c r="I83" s="160"/>
      <c r="J83" s="613"/>
      <c r="K83" s="160"/>
      <c r="L83" s="613"/>
      <c r="M83" s="520"/>
      <c r="N83" s="520"/>
      <c r="O83" s="520"/>
    </row>
    <row r="84" spans="1:17" s="14" customFormat="1" ht="16.5" hidden="1" customHeight="1" thickTop="1">
      <c r="A84" s="387"/>
      <c r="B84" s="2220" t="s">
        <v>2091</v>
      </c>
      <c r="C84" s="664" t="s">
        <v>5932</v>
      </c>
      <c r="D84" s="95">
        <v>45343</v>
      </c>
      <c r="E84" s="180">
        <v>45352</v>
      </c>
      <c r="F84" s="2220" t="s">
        <v>7831</v>
      </c>
      <c r="G84" s="156" t="s">
        <v>7838</v>
      </c>
      <c r="H84" s="156">
        <v>45360</v>
      </c>
      <c r="I84" s="165">
        <f>H84+17</f>
        <v>45377</v>
      </c>
      <c r="J84" s="620"/>
      <c r="K84" s="518">
        <f>H84+23</f>
        <v>45383</v>
      </c>
      <c r="L84" s="620">
        <f>H84+26</f>
        <v>45386</v>
      </c>
      <c r="M84" s="518">
        <f>H84+28</f>
        <v>45388</v>
      </c>
      <c r="N84" s="518">
        <f>H84+31</f>
        <v>45391</v>
      </c>
      <c r="O84" s="518">
        <f>H84+34</f>
        <v>45394</v>
      </c>
    </row>
    <row r="85" spans="1:17" s="14" customFormat="1" ht="16.5" hidden="1" customHeight="1" thickBot="1">
      <c r="A85" s="387"/>
      <c r="B85" s="757"/>
      <c r="C85" s="584"/>
      <c r="D85" s="520"/>
      <c r="E85" s="520"/>
      <c r="F85" s="160"/>
      <c r="G85" s="160"/>
      <c r="H85" s="94"/>
      <c r="I85" s="160"/>
      <c r="J85" s="613"/>
      <c r="K85" s="160"/>
      <c r="L85" s="613"/>
      <c r="M85" s="520"/>
      <c r="N85" s="520"/>
      <c r="O85" s="520"/>
    </row>
    <row r="86" spans="1:17" s="14" customFormat="1" ht="16.5" hidden="1" customHeight="1" thickTop="1">
      <c r="A86" s="387"/>
      <c r="B86" s="2220" t="s">
        <v>5158</v>
      </c>
      <c r="C86" s="664" t="s">
        <v>7741</v>
      </c>
      <c r="D86" s="95">
        <v>45348</v>
      </c>
      <c r="E86" s="180">
        <v>45359</v>
      </c>
      <c r="F86" s="2220" t="s">
        <v>7805</v>
      </c>
      <c r="G86" s="156" t="s">
        <v>7769</v>
      </c>
      <c r="H86" s="156">
        <v>45367</v>
      </c>
      <c r="I86" s="165">
        <f>H86+17</f>
        <v>45384</v>
      </c>
      <c r="J86" s="620"/>
      <c r="K86" s="518">
        <f>H86+23</f>
        <v>45390</v>
      </c>
      <c r="L86" s="620">
        <f>H86+26</f>
        <v>45393</v>
      </c>
      <c r="M86" s="518">
        <f>H86+28</f>
        <v>45395</v>
      </c>
      <c r="N86" s="518">
        <f>H86+31</f>
        <v>45398</v>
      </c>
      <c r="O86" s="518">
        <f>H86+34</f>
        <v>45401</v>
      </c>
    </row>
    <row r="87" spans="1:17" s="14" customFormat="1" ht="16.5" hidden="1" customHeight="1" thickBot="1">
      <c r="A87" s="387"/>
      <c r="B87" s="757"/>
      <c r="C87" s="584"/>
      <c r="D87" s="520"/>
      <c r="E87" s="520"/>
      <c r="F87" s="160"/>
      <c r="G87" s="160"/>
      <c r="H87" s="160"/>
      <c r="I87" s="160"/>
      <c r="J87" s="613"/>
      <c r="K87" s="160"/>
      <c r="L87" s="613"/>
      <c r="M87" s="520"/>
      <c r="N87" s="520"/>
      <c r="O87" s="520"/>
    </row>
    <row r="88" spans="1:17" s="14" customFormat="1" ht="16.5" hidden="1" customHeight="1" thickTop="1">
      <c r="A88" s="387"/>
      <c r="B88" s="2220" t="s">
        <v>4442</v>
      </c>
      <c r="C88" s="664" t="s">
        <v>7742</v>
      </c>
      <c r="D88" s="95">
        <v>45355</v>
      </c>
      <c r="E88" s="180">
        <v>45366</v>
      </c>
      <c r="F88" s="2220" t="s">
        <v>7806</v>
      </c>
      <c r="G88" s="156" t="s">
        <v>7746</v>
      </c>
      <c r="H88" s="156">
        <v>45374</v>
      </c>
      <c r="I88" s="165">
        <f>H88+17</f>
        <v>45391</v>
      </c>
      <c r="J88" s="620"/>
      <c r="K88" s="518">
        <f>H88+23</f>
        <v>45397</v>
      </c>
      <c r="L88" s="620"/>
      <c r="M88" s="518">
        <f>H88+28</f>
        <v>45402</v>
      </c>
      <c r="N88" s="518">
        <f>H88+31</f>
        <v>45405</v>
      </c>
      <c r="O88" s="518">
        <f>H88+34</f>
        <v>45408</v>
      </c>
    </row>
    <row r="89" spans="1:17" customFormat="1" ht="13.5" hidden="1" thickBot="1">
      <c r="A89" s="386"/>
      <c r="B89" s="5"/>
      <c r="C89" s="5"/>
      <c r="D89" s="5"/>
      <c r="E89" s="5"/>
      <c r="F89" s="5"/>
      <c r="G89" s="5"/>
      <c r="H89" s="5"/>
      <c r="I89" s="5"/>
      <c r="J89" s="5"/>
      <c r="K89" s="5"/>
      <c r="L89" s="5"/>
      <c r="M89" s="5"/>
      <c r="N89" s="5"/>
      <c r="O89" s="5"/>
      <c r="P89" s="5"/>
      <c r="Q89" s="5"/>
    </row>
    <row r="90" spans="1:17" s="14" customFormat="1" ht="16.5" hidden="1" customHeight="1" thickTop="1">
      <c r="A90" s="872"/>
      <c r="B90" s="2220" t="s">
        <v>4622</v>
      </c>
      <c r="C90" s="664" t="s">
        <v>4623</v>
      </c>
      <c r="D90" s="95">
        <v>45368</v>
      </c>
      <c r="E90" s="94">
        <v>45375</v>
      </c>
      <c r="F90" s="2220" t="s">
        <v>7809</v>
      </c>
      <c r="G90" s="156" t="s">
        <v>7774</v>
      </c>
      <c r="H90" s="156">
        <v>45381</v>
      </c>
      <c r="I90" s="165">
        <f>H90+17</f>
        <v>45398</v>
      </c>
      <c r="J90" s="620"/>
      <c r="K90" s="518">
        <f>H90+23</f>
        <v>45404</v>
      </c>
      <c r="L90" s="620"/>
      <c r="M90" s="518">
        <f>H90+28</f>
        <v>45409</v>
      </c>
      <c r="N90" s="518">
        <f>H90+31</f>
        <v>45412</v>
      </c>
      <c r="O90" s="518">
        <f>H90+34</f>
        <v>45415</v>
      </c>
    </row>
    <row r="91" spans="1:17" s="14" customFormat="1" ht="16.5" hidden="1" customHeight="1" thickBot="1">
      <c r="A91" s="872"/>
      <c r="B91" s="757"/>
      <c r="C91" s="584"/>
      <c r="D91" s="520"/>
      <c r="E91" s="520"/>
      <c r="F91" s="160"/>
      <c r="G91" s="160"/>
      <c r="H91" s="160"/>
      <c r="I91" s="160"/>
      <c r="J91" s="613"/>
      <c r="K91" s="160"/>
      <c r="L91" s="613"/>
      <c r="M91" s="520"/>
      <c r="N91" s="520"/>
      <c r="O91" s="520"/>
    </row>
    <row r="92" spans="1:17" s="14" customFormat="1" ht="16.5" hidden="1" customHeight="1" thickTop="1" thickBot="1">
      <c r="A92" s="872"/>
      <c r="B92" s="2220" t="s">
        <v>7506</v>
      </c>
      <c r="C92" s="664" t="s">
        <v>7745</v>
      </c>
      <c r="D92" s="95">
        <v>45371</v>
      </c>
      <c r="E92" s="1563" t="s">
        <v>2159</v>
      </c>
      <c r="F92" s="2220" t="s">
        <v>7027</v>
      </c>
      <c r="G92" s="156" t="s">
        <v>7839</v>
      </c>
      <c r="H92" s="156">
        <v>45388</v>
      </c>
      <c r="I92" s="165">
        <f>H92+17</f>
        <v>45405</v>
      </c>
      <c r="J92" s="620"/>
      <c r="K92" s="518">
        <f>H92+23</f>
        <v>45411</v>
      </c>
      <c r="L92" s="620"/>
      <c r="M92" s="518">
        <f>H92+28</f>
        <v>45416</v>
      </c>
      <c r="N92" s="518">
        <f>H92+31</f>
        <v>45419</v>
      </c>
      <c r="O92" s="518">
        <f>H92+34</f>
        <v>45422</v>
      </c>
    </row>
    <row r="93" spans="1:17" s="14" customFormat="1" ht="16.5" hidden="1" customHeight="1" thickTop="1" thickBot="1">
      <c r="A93" s="872"/>
      <c r="B93" s="757" t="s">
        <v>5927</v>
      </c>
      <c r="C93" s="584" t="s">
        <v>4620</v>
      </c>
      <c r="D93" s="520">
        <v>45369</v>
      </c>
      <c r="E93" s="1563" t="s">
        <v>2159</v>
      </c>
      <c r="F93" s="160"/>
      <c r="G93" s="160"/>
      <c r="H93" s="94"/>
      <c r="I93" s="160"/>
      <c r="J93" s="613"/>
      <c r="K93" s="160"/>
      <c r="L93" s="613"/>
      <c r="M93" s="520"/>
      <c r="N93" s="520"/>
      <c r="O93" s="520"/>
    </row>
    <row r="94" spans="1:17" s="14" customFormat="1" ht="16.5" hidden="1" customHeight="1" thickTop="1">
      <c r="A94" s="872"/>
      <c r="B94" s="3173" t="s">
        <v>2183</v>
      </c>
      <c r="C94" s="664" t="s">
        <v>5944</v>
      </c>
      <c r="D94" s="95">
        <v>45375</v>
      </c>
      <c r="E94" s="94">
        <v>45384</v>
      </c>
      <c r="F94" s="3304" t="s">
        <v>7440</v>
      </c>
      <c r="G94" s="156" t="s">
        <v>7779</v>
      </c>
      <c r="H94" s="156">
        <v>45395</v>
      </c>
      <c r="I94" s="165">
        <f>H94+17</f>
        <v>45412</v>
      </c>
      <c r="J94" s="620"/>
      <c r="K94" s="518">
        <f>H94+23</f>
        <v>45418</v>
      </c>
      <c r="L94" s="620"/>
      <c r="M94" s="518">
        <f>H94+28</f>
        <v>45423</v>
      </c>
      <c r="N94" s="518">
        <f>H94+31</f>
        <v>45426</v>
      </c>
      <c r="O94" s="518">
        <f>H94+34</f>
        <v>45429</v>
      </c>
    </row>
    <row r="95" spans="1:17" s="14" customFormat="1" ht="16.5" hidden="1" customHeight="1" thickBot="1">
      <c r="A95" s="872"/>
      <c r="B95" s="757"/>
      <c r="C95" s="584"/>
      <c r="D95" s="520"/>
      <c r="E95" s="520"/>
      <c r="F95" s="160"/>
      <c r="G95" s="160"/>
      <c r="H95" s="160"/>
      <c r="I95" s="160"/>
      <c r="J95" s="613"/>
      <c r="K95" s="160"/>
      <c r="L95" s="613"/>
      <c r="M95" s="520"/>
      <c r="N95" s="520"/>
      <c r="O95" s="520"/>
    </row>
    <row r="96" spans="1:17" s="14" customFormat="1" ht="16.5" hidden="1" customHeight="1" thickTop="1" thickBot="1">
      <c r="A96" s="872"/>
      <c r="B96" s="757" t="s">
        <v>5907</v>
      </c>
      <c r="C96" s="584" t="s">
        <v>7749</v>
      </c>
      <c r="D96" s="520">
        <v>45384</v>
      </c>
      <c r="E96" s="520">
        <v>45390</v>
      </c>
      <c r="F96" s="3304" t="s">
        <v>5211</v>
      </c>
      <c r="G96" s="156" t="s">
        <v>7840</v>
      </c>
      <c r="H96" s="156">
        <v>45402</v>
      </c>
      <c r="I96" s="165">
        <f>H96+17</f>
        <v>45419</v>
      </c>
      <c r="J96" s="620"/>
      <c r="K96" s="518">
        <f>H96+23</f>
        <v>45425</v>
      </c>
      <c r="L96" s="620"/>
      <c r="M96" s="518">
        <f>H96+28</f>
        <v>45430</v>
      </c>
      <c r="N96" s="518">
        <f>H96+31</f>
        <v>45433</v>
      </c>
      <c r="O96" s="518">
        <f>H96+34</f>
        <v>45436</v>
      </c>
    </row>
    <row r="97" spans="1:15" s="14" customFormat="1" ht="16.5" hidden="1" customHeight="1" thickTop="1">
      <c r="A97" s="872"/>
      <c r="B97" s="2220" t="s">
        <v>5220</v>
      </c>
      <c r="C97" s="664" t="s">
        <v>7750</v>
      </c>
      <c r="D97" s="95">
        <v>45389</v>
      </c>
      <c r="E97" s="2264" t="s">
        <v>2159</v>
      </c>
      <c r="F97" s="3279"/>
      <c r="G97" s="158"/>
      <c r="H97" s="158"/>
      <c r="I97" s="519"/>
      <c r="J97" s="654"/>
      <c r="K97" s="519"/>
      <c r="L97" s="654"/>
      <c r="M97" s="519"/>
      <c r="N97" s="519"/>
      <c r="O97" s="519"/>
    </row>
    <row r="98" spans="1:15" s="14" customFormat="1" ht="16.5" hidden="1" customHeight="1" thickBot="1">
      <c r="A98" s="872"/>
      <c r="B98" s="757" t="s">
        <v>2091</v>
      </c>
      <c r="C98" s="584" t="s">
        <v>4478</v>
      </c>
      <c r="D98" s="520">
        <v>45388</v>
      </c>
      <c r="E98" s="520">
        <v>45397</v>
      </c>
      <c r="F98" s="160"/>
      <c r="G98" s="160"/>
      <c r="H98" s="160"/>
      <c r="I98" s="160"/>
      <c r="J98" s="613"/>
      <c r="K98" s="160"/>
      <c r="L98" s="613"/>
      <c r="M98" s="520"/>
      <c r="N98" s="520"/>
      <c r="O98" s="520"/>
    </row>
    <row r="99" spans="1:15" s="14" customFormat="1" ht="16.5" hidden="1" customHeight="1" thickTop="1">
      <c r="A99" s="872"/>
      <c r="B99" s="3173" t="s">
        <v>4338</v>
      </c>
      <c r="C99" s="664" t="s">
        <v>5950</v>
      </c>
      <c r="D99" s="95">
        <v>45394</v>
      </c>
      <c r="E99" s="94">
        <v>45403</v>
      </c>
      <c r="F99" s="2220" t="s">
        <v>7815</v>
      </c>
      <c r="G99" s="156" t="s">
        <v>7783</v>
      </c>
      <c r="H99" s="156">
        <v>45409</v>
      </c>
      <c r="I99" s="165">
        <f t="shared" ref="I99" si="58">H99+17</f>
        <v>45426</v>
      </c>
      <c r="J99" s="620"/>
      <c r="K99" s="518">
        <f t="shared" ref="K99" si="59">H99+23</f>
        <v>45432</v>
      </c>
      <c r="L99" s="620"/>
      <c r="M99" s="518">
        <f t="shared" ref="M99" si="60">H99+28</f>
        <v>45437</v>
      </c>
      <c r="N99" s="518">
        <f t="shared" ref="N99" si="61">H99+31</f>
        <v>45440</v>
      </c>
      <c r="O99" s="518">
        <f t="shared" ref="O99" si="62">H99+34</f>
        <v>45443</v>
      </c>
    </row>
    <row r="100" spans="1:15" s="14" customFormat="1" ht="16.5" hidden="1" customHeight="1" thickBot="1">
      <c r="A100" s="872"/>
      <c r="B100" s="759"/>
      <c r="C100" s="584"/>
      <c r="D100" s="520"/>
      <c r="E100" s="520"/>
      <c r="F100" s="160"/>
      <c r="G100" s="160"/>
      <c r="H100" s="160"/>
      <c r="I100" s="160"/>
      <c r="J100" s="613"/>
      <c r="K100" s="160"/>
      <c r="L100" s="613"/>
      <c r="M100" s="520"/>
      <c r="N100" s="520"/>
      <c r="O100" s="520"/>
    </row>
    <row r="101" spans="1:15" s="14" customFormat="1" ht="16.5" hidden="1" customHeight="1" thickTop="1">
      <c r="A101" s="872"/>
      <c r="B101" s="2220" t="s">
        <v>4188</v>
      </c>
      <c r="C101" s="664" t="s">
        <v>7753</v>
      </c>
      <c r="D101" s="95">
        <v>45399</v>
      </c>
      <c r="E101" s="1255" t="s">
        <v>2159</v>
      </c>
      <c r="F101" s="2220" t="s">
        <v>7836</v>
      </c>
      <c r="G101" s="156" t="s">
        <v>7841</v>
      </c>
      <c r="H101" s="156">
        <v>45419</v>
      </c>
      <c r="I101" s="165">
        <f t="shared" ref="I101" si="63">H101+17</f>
        <v>45436</v>
      </c>
      <c r="J101" s="620"/>
      <c r="K101" s="518">
        <f t="shared" ref="K101" si="64">H101+23</f>
        <v>45442</v>
      </c>
      <c r="L101" s="620"/>
      <c r="M101" s="518">
        <f t="shared" ref="M101" si="65">H101+28</f>
        <v>45447</v>
      </c>
      <c r="N101" s="518">
        <f t="shared" ref="N101" si="66">H101+31</f>
        <v>45450</v>
      </c>
      <c r="O101" s="518">
        <f t="shared" ref="O101" si="67">H101+34</f>
        <v>45453</v>
      </c>
    </row>
    <row r="102" spans="1:15" s="14" customFormat="1" ht="16.5" hidden="1" customHeight="1" thickBot="1">
      <c r="A102" s="872"/>
      <c r="B102" s="759" t="s">
        <v>4446</v>
      </c>
      <c r="C102" s="584" t="s">
        <v>7755</v>
      </c>
      <c r="D102" s="95">
        <v>45405</v>
      </c>
      <c r="E102" s="3367" t="s">
        <v>2159</v>
      </c>
      <c r="F102" s="3279"/>
      <c r="G102" s="158"/>
      <c r="H102" s="158"/>
      <c r="I102" s="519"/>
      <c r="J102" s="654"/>
      <c r="K102" s="519"/>
      <c r="L102" s="654"/>
      <c r="M102" s="519"/>
      <c r="N102" s="519"/>
      <c r="O102" s="519"/>
    </row>
    <row r="103" spans="1:15" s="14" customFormat="1" ht="16.5" hidden="1" customHeight="1" thickTop="1" thickBot="1">
      <c r="A103" s="872"/>
      <c r="B103" s="759"/>
      <c r="C103" s="584"/>
      <c r="D103" s="520"/>
      <c r="E103" s="520"/>
      <c r="F103" s="160"/>
      <c r="G103" s="160"/>
      <c r="H103" s="160"/>
      <c r="I103" s="160"/>
      <c r="J103" s="613"/>
      <c r="K103" s="160"/>
      <c r="L103" s="613"/>
      <c r="M103" s="520"/>
      <c r="N103" s="520"/>
      <c r="O103" s="520"/>
    </row>
    <row r="104" spans="1:15" s="14" customFormat="1" ht="16.5" hidden="1" customHeight="1" thickTop="1">
      <c r="A104" s="872"/>
      <c r="B104" s="583" t="s">
        <v>2155</v>
      </c>
      <c r="C104" s="3405" t="s">
        <v>5955</v>
      </c>
      <c r="D104" s="95">
        <v>45411</v>
      </c>
      <c r="E104" s="94">
        <v>45420</v>
      </c>
      <c r="F104" s="2220" t="s">
        <v>7818</v>
      </c>
      <c r="G104" s="156" t="s">
        <v>7787</v>
      </c>
      <c r="H104" s="156">
        <v>45425</v>
      </c>
      <c r="I104" s="165">
        <f t="shared" ref="I104" si="68">H104+17</f>
        <v>45442</v>
      </c>
      <c r="J104" s="620"/>
      <c r="K104" s="518">
        <f t="shared" ref="K104" si="69">H104+23</f>
        <v>45448</v>
      </c>
      <c r="L104" s="620"/>
      <c r="M104" s="518">
        <f t="shared" ref="M104" si="70">H104+28</f>
        <v>45453</v>
      </c>
      <c r="N104" s="518">
        <f t="shared" ref="N104" si="71">H104+31</f>
        <v>45456</v>
      </c>
      <c r="O104" s="518">
        <f t="shared" ref="O104" si="72">H104+34</f>
        <v>45459</v>
      </c>
    </row>
    <row r="105" spans="1:15" s="14" customFormat="1" ht="16.5" hidden="1" customHeight="1" thickBot="1">
      <c r="A105" s="872"/>
      <c r="B105" s="759" t="s">
        <v>4178</v>
      </c>
      <c r="C105" s="584" t="s">
        <v>7757</v>
      </c>
      <c r="D105" s="520">
        <v>45411</v>
      </c>
      <c r="E105" s="1563" t="s">
        <v>2159</v>
      </c>
      <c r="F105" s="1615"/>
      <c r="G105" s="160"/>
      <c r="H105" s="160"/>
      <c r="I105" s="160"/>
      <c r="J105" s="613"/>
      <c r="K105" s="160"/>
      <c r="L105" s="613"/>
      <c r="M105" s="520"/>
      <c r="N105" s="520"/>
      <c r="O105" s="520"/>
    </row>
    <row r="106" spans="1:15" s="14" customFormat="1" ht="16.5" hidden="1" customHeight="1" thickTop="1">
      <c r="A106" s="872"/>
      <c r="B106" s="2220" t="s">
        <v>5179</v>
      </c>
      <c r="C106" s="664" t="s">
        <v>7759</v>
      </c>
      <c r="D106" s="2218">
        <v>45416</v>
      </c>
      <c r="E106" s="3406" t="s">
        <v>2159</v>
      </c>
      <c r="F106" s="3330" t="s">
        <v>7819</v>
      </c>
      <c r="G106" s="156" t="s">
        <v>7789</v>
      </c>
      <c r="H106" s="156">
        <v>45433</v>
      </c>
      <c r="I106" s="165">
        <f t="shared" ref="I106" si="73">H106+17</f>
        <v>45450</v>
      </c>
      <c r="J106" s="620"/>
      <c r="K106" s="518">
        <f t="shared" ref="K106" si="74">H106+23</f>
        <v>45456</v>
      </c>
      <c r="L106" s="620"/>
      <c r="M106" s="518">
        <f t="shared" ref="M106" si="75">H106+28</f>
        <v>45461</v>
      </c>
      <c r="N106" s="518">
        <f t="shared" ref="N106" si="76">H106+31</f>
        <v>45464</v>
      </c>
      <c r="O106" s="518">
        <f t="shared" ref="O106" si="77">H106+34</f>
        <v>45467</v>
      </c>
    </row>
    <row r="107" spans="1:15" s="14" customFormat="1" ht="16.5" hidden="1" customHeight="1" thickBot="1">
      <c r="A107" s="872"/>
      <c r="B107" s="2973" t="s">
        <v>3761</v>
      </c>
      <c r="C107" s="759" t="s">
        <v>4482</v>
      </c>
      <c r="D107" s="520">
        <v>45424</v>
      </c>
      <c r="E107" s="520">
        <v>45431</v>
      </c>
      <c r="F107" s="1615"/>
      <c r="G107" s="160"/>
      <c r="H107" s="160"/>
      <c r="I107" s="160"/>
      <c r="J107" s="613"/>
      <c r="K107" s="160"/>
      <c r="L107" s="613"/>
      <c r="M107" s="520"/>
      <c r="N107" s="520"/>
      <c r="O107" s="520"/>
    </row>
    <row r="108" spans="1:15" s="14" customFormat="1" ht="16.5" hidden="1" customHeight="1" thickTop="1">
      <c r="A108" s="872"/>
      <c r="B108" s="3407" t="s">
        <v>2151</v>
      </c>
      <c r="C108" s="664" t="s">
        <v>7761</v>
      </c>
      <c r="D108" s="95">
        <v>45419</v>
      </c>
      <c r="E108" s="94" t="s">
        <v>1970</v>
      </c>
      <c r="F108" s="3330" t="s">
        <v>7830</v>
      </c>
      <c r="G108" s="156" t="s">
        <v>7791</v>
      </c>
      <c r="H108" s="156">
        <v>45441</v>
      </c>
      <c r="I108" s="165">
        <f t="shared" ref="I108" si="78">H108+17</f>
        <v>45458</v>
      </c>
      <c r="J108" s="620"/>
      <c r="K108" s="518">
        <f t="shared" ref="K108" si="79">H108+23</f>
        <v>45464</v>
      </c>
      <c r="L108" s="620"/>
      <c r="M108" s="518">
        <f t="shared" ref="M108" si="80">H108+28</f>
        <v>45469</v>
      </c>
      <c r="N108" s="518">
        <f t="shared" ref="N108" si="81">H108+31</f>
        <v>45472</v>
      </c>
      <c r="O108" s="518">
        <f t="shared" ref="O108" si="82">H108+34</f>
        <v>45475</v>
      </c>
    </row>
    <row r="109" spans="1:15" s="14" customFormat="1" ht="16.5" hidden="1" customHeight="1" thickBot="1">
      <c r="A109" s="872"/>
      <c r="B109" s="759" t="s">
        <v>3889</v>
      </c>
      <c r="C109" s="759" t="s">
        <v>7763</v>
      </c>
      <c r="D109" s="613">
        <v>45421</v>
      </c>
      <c r="E109" s="3704" t="s">
        <v>2159</v>
      </c>
      <c r="F109" s="1615"/>
      <c r="G109" s="160"/>
      <c r="H109" s="160"/>
      <c r="I109" s="160"/>
      <c r="J109" s="613"/>
      <c r="K109" s="160"/>
      <c r="L109" s="613"/>
      <c r="M109" s="520"/>
      <c r="N109" s="520"/>
      <c r="O109" s="520"/>
    </row>
    <row r="110" spans="1:15" s="14" customFormat="1" ht="16.5" hidden="1" customHeight="1" thickTop="1">
      <c r="A110" s="872"/>
      <c r="B110" s="3170" t="s">
        <v>4472</v>
      </c>
      <c r="C110" s="583" t="s">
        <v>7739</v>
      </c>
      <c r="D110" s="3705">
        <v>45430</v>
      </c>
      <c r="E110" s="2228" t="s">
        <v>2159</v>
      </c>
      <c r="F110" s="3330" t="s">
        <v>7831</v>
      </c>
      <c r="G110" s="156" t="s">
        <v>7842</v>
      </c>
      <c r="H110" s="156">
        <v>45446</v>
      </c>
      <c r="I110" s="165">
        <f t="shared" ref="I110" si="83">H110+17</f>
        <v>45463</v>
      </c>
      <c r="J110" s="620"/>
      <c r="K110" s="518">
        <f t="shared" ref="K110" si="84">H110+23</f>
        <v>45469</v>
      </c>
      <c r="L110" s="620"/>
      <c r="M110" s="518">
        <f t="shared" ref="M110" si="85">H110+28</f>
        <v>45474</v>
      </c>
      <c r="N110" s="518">
        <f t="shared" ref="N110" si="86">H110+31</f>
        <v>45477</v>
      </c>
      <c r="O110" s="518">
        <f t="shared" ref="O110" si="87">H110+34</f>
        <v>45480</v>
      </c>
    </row>
    <row r="111" spans="1:15" s="14" customFormat="1" ht="16.5" hidden="1" customHeight="1" thickBot="1">
      <c r="A111" s="872"/>
      <c r="B111" s="2973" t="s">
        <v>2091</v>
      </c>
      <c r="C111" s="759" t="s">
        <v>4483</v>
      </c>
      <c r="D111" s="613">
        <v>45431</v>
      </c>
      <c r="E111" s="3706" t="s">
        <v>2159</v>
      </c>
      <c r="F111" s="3279"/>
      <c r="G111" s="158"/>
      <c r="H111" s="158"/>
      <c r="I111" s="519"/>
      <c r="J111" s="654"/>
      <c r="K111" s="519"/>
      <c r="L111" s="654"/>
      <c r="M111" s="519"/>
      <c r="N111" s="519"/>
      <c r="O111" s="519"/>
    </row>
    <row r="112" spans="1:15" s="14" customFormat="1" ht="16.5" hidden="1" customHeight="1" thickTop="1" thickBot="1">
      <c r="A112" s="872"/>
      <c r="B112" s="3171" t="s">
        <v>4487</v>
      </c>
      <c r="C112" s="759" t="s">
        <v>4488</v>
      </c>
      <c r="D112" s="520">
        <v>45434</v>
      </c>
      <c r="E112" s="1563">
        <f>D112+11</f>
        <v>45445</v>
      </c>
      <c r="F112" s="1615"/>
      <c r="G112" s="160"/>
      <c r="H112" s="160"/>
      <c r="I112" s="160"/>
      <c r="J112" s="613"/>
      <c r="K112" s="160"/>
      <c r="L112" s="613"/>
      <c r="M112" s="520"/>
      <c r="N112" s="520"/>
      <c r="O112" s="520"/>
    </row>
    <row r="113" spans="1:15" s="14" customFormat="1" ht="16.5" hidden="1" customHeight="1" thickTop="1">
      <c r="A113" s="872"/>
      <c r="B113" s="2220" t="s">
        <v>4183</v>
      </c>
      <c r="C113" s="664" t="s">
        <v>7764</v>
      </c>
      <c r="D113" s="619">
        <v>45433</v>
      </c>
      <c r="E113" s="2228" t="s">
        <v>2159</v>
      </c>
      <c r="F113" s="2220" t="s">
        <v>7843</v>
      </c>
      <c r="G113" s="156" t="s">
        <v>7844</v>
      </c>
      <c r="H113" s="156">
        <v>45456</v>
      </c>
      <c r="I113" s="165">
        <f t="shared" ref="I113" si="88">H113+17</f>
        <v>45473</v>
      </c>
      <c r="J113" s="620"/>
      <c r="K113" s="518">
        <f t="shared" ref="K113" si="89">H113+23</f>
        <v>45479</v>
      </c>
      <c r="L113" s="620"/>
      <c r="M113" s="518">
        <f t="shared" ref="M113" si="90">H113+28</f>
        <v>45484</v>
      </c>
      <c r="N113" s="518">
        <f t="shared" ref="N113" si="91">H113+31</f>
        <v>45487</v>
      </c>
      <c r="O113" s="518">
        <f t="shared" ref="O113" si="92">H113+34</f>
        <v>45490</v>
      </c>
    </row>
    <row r="114" spans="1:15" s="14" customFormat="1" ht="16.5" hidden="1" customHeight="1" thickBot="1">
      <c r="A114" s="872"/>
      <c r="B114" s="757"/>
      <c r="C114" s="584"/>
      <c r="D114" s="520"/>
      <c r="E114" s="160"/>
      <c r="F114" s="1615"/>
      <c r="G114" s="160"/>
      <c r="H114" s="160"/>
      <c r="I114" s="160"/>
      <c r="J114" s="613"/>
      <c r="K114" s="160"/>
      <c r="L114" s="613"/>
      <c r="M114" s="520"/>
      <c r="N114" s="520"/>
      <c r="O114" s="520"/>
    </row>
    <row r="115" spans="1:15" s="14" customFormat="1" ht="16.5" hidden="1" customHeight="1" thickTop="1">
      <c r="A115" s="872"/>
      <c r="B115" s="2220" t="s">
        <v>5158</v>
      </c>
      <c r="C115" s="664" t="s">
        <v>7766</v>
      </c>
      <c r="D115" s="619">
        <v>45440</v>
      </c>
      <c r="E115" s="2228" t="s">
        <v>2159</v>
      </c>
      <c r="F115" s="2220" t="s">
        <v>7805</v>
      </c>
      <c r="G115" s="156" t="s">
        <v>7771</v>
      </c>
      <c r="H115" s="156">
        <v>45458</v>
      </c>
      <c r="I115" s="165">
        <f t="shared" ref="I115" si="93">H115+17</f>
        <v>45475</v>
      </c>
      <c r="J115" s="620"/>
      <c r="K115" s="518">
        <f t="shared" ref="K115" si="94">H115+23</f>
        <v>45481</v>
      </c>
      <c r="L115" s="620"/>
      <c r="M115" s="518">
        <f t="shared" ref="M115" si="95">H115+28</f>
        <v>45486</v>
      </c>
      <c r="N115" s="518">
        <f t="shared" ref="N115" si="96">H115+31</f>
        <v>45489</v>
      </c>
      <c r="O115" s="518">
        <f t="shared" ref="O115" si="97">H115+34</f>
        <v>45492</v>
      </c>
    </row>
    <row r="116" spans="1:15" s="14" customFormat="1" ht="16.5" hidden="1" customHeight="1" thickBot="1">
      <c r="A116" s="872"/>
      <c r="B116" s="757" t="s">
        <v>4338</v>
      </c>
      <c r="C116" s="584" t="s">
        <v>4339</v>
      </c>
      <c r="D116" s="520">
        <v>45442</v>
      </c>
      <c r="E116" s="160">
        <v>45451</v>
      </c>
      <c r="F116" s="1615"/>
      <c r="G116" s="160"/>
      <c r="H116" s="160"/>
      <c r="I116" s="160"/>
      <c r="J116" s="613"/>
      <c r="K116" s="160"/>
      <c r="L116" s="613"/>
      <c r="M116" s="520"/>
      <c r="N116" s="520"/>
      <c r="O116" s="520"/>
    </row>
    <row r="117" spans="1:15" s="14" customFormat="1" ht="16.5" customHeight="1" thickTop="1">
      <c r="A117" s="872"/>
      <c r="B117" s="2220" t="s">
        <v>4442</v>
      </c>
      <c r="C117" s="1111" t="s">
        <v>7769</v>
      </c>
      <c r="D117" s="305">
        <v>45447</v>
      </c>
      <c r="E117" s="3752" t="s">
        <v>2159</v>
      </c>
      <c r="F117" s="2220" t="s">
        <v>7824</v>
      </c>
      <c r="G117" s="3783" t="s">
        <v>7845</v>
      </c>
      <c r="H117" s="3783">
        <v>45465</v>
      </c>
      <c r="I117" s="3784">
        <f t="shared" ref="I117" si="98">H117+17</f>
        <v>45482</v>
      </c>
      <c r="J117" s="3764"/>
      <c r="K117" s="501">
        <f>H117+25</f>
        <v>45490</v>
      </c>
      <c r="L117" s="3764"/>
      <c r="M117" s="501">
        <f>H117+29</f>
        <v>45494</v>
      </c>
      <c r="N117" s="501">
        <f>H117+33</f>
        <v>45498</v>
      </c>
      <c r="O117" s="501">
        <f>H117+36</f>
        <v>45501</v>
      </c>
    </row>
    <row r="118" spans="1:15" s="14" customFormat="1" ht="16.5" customHeight="1" thickBot="1">
      <c r="A118" s="872"/>
      <c r="B118" s="3754"/>
      <c r="C118" s="3767"/>
      <c r="D118" s="507"/>
      <c r="E118" s="507"/>
      <c r="F118" s="3279"/>
      <c r="G118" s="3785"/>
      <c r="H118" s="3785"/>
      <c r="I118" s="505"/>
      <c r="J118" s="552"/>
      <c r="K118" s="505"/>
      <c r="L118" s="552"/>
      <c r="M118" s="505"/>
      <c r="N118" s="505"/>
      <c r="O118" s="505"/>
    </row>
    <row r="119" spans="1:15" s="14" customFormat="1" ht="16.5" customHeight="1" thickTop="1">
      <c r="A119" s="872"/>
      <c r="B119" s="3303" t="s">
        <v>2078</v>
      </c>
      <c r="C119" s="1111" t="s">
        <v>4495</v>
      </c>
      <c r="D119" s="305">
        <v>45455</v>
      </c>
      <c r="E119" s="3770">
        <v>45464</v>
      </c>
      <c r="F119" s="2220" t="s">
        <v>7027</v>
      </c>
      <c r="G119" s="3783" t="s">
        <v>7846</v>
      </c>
      <c r="H119" s="3783">
        <v>45479</v>
      </c>
      <c r="I119" s="3784">
        <f t="shared" ref="I119" si="99">H119+17</f>
        <v>45496</v>
      </c>
      <c r="J119" s="3764"/>
      <c r="K119" s="501">
        <f>H119+25</f>
        <v>45504</v>
      </c>
      <c r="L119" s="3764"/>
      <c r="M119" s="501">
        <f>H119+29</f>
        <v>45508</v>
      </c>
      <c r="N119" s="501">
        <f>H119+33</f>
        <v>45512</v>
      </c>
      <c r="O119" s="501">
        <f>H119+36</f>
        <v>45515</v>
      </c>
    </row>
    <row r="120" spans="1:15" s="14" customFormat="1" ht="16.5" customHeight="1" thickBot="1">
      <c r="A120" s="872"/>
      <c r="B120" s="3754" t="s">
        <v>2155</v>
      </c>
      <c r="C120" s="3755" t="s">
        <v>4498</v>
      </c>
      <c r="D120" s="507">
        <v>45462</v>
      </c>
      <c r="E120" s="3756">
        <v>45475</v>
      </c>
      <c r="F120" s="3756"/>
      <c r="G120" s="3756"/>
      <c r="H120" s="3756"/>
      <c r="I120" s="3756"/>
      <c r="J120" s="196"/>
      <c r="K120" s="3756"/>
      <c r="L120" s="196"/>
      <c r="M120" s="507"/>
      <c r="N120" s="507"/>
      <c r="O120" s="507"/>
    </row>
    <row r="121" spans="1:15" s="14" customFormat="1" ht="16.5" customHeight="1" thickTop="1">
      <c r="A121" s="872"/>
      <c r="B121" s="2220" t="s">
        <v>4622</v>
      </c>
      <c r="C121" s="1111" t="s">
        <v>7772</v>
      </c>
      <c r="D121" s="305">
        <v>45461</v>
      </c>
      <c r="E121" s="3752" t="s">
        <v>2159</v>
      </c>
      <c r="F121" s="2220" t="s">
        <v>7440</v>
      </c>
      <c r="G121" s="3783" t="s">
        <v>7778</v>
      </c>
      <c r="H121" s="3783">
        <v>45479</v>
      </c>
      <c r="I121" s="3784">
        <v>45503</v>
      </c>
      <c r="J121" s="3764"/>
      <c r="K121" s="501">
        <v>45511</v>
      </c>
      <c r="L121" s="3764"/>
      <c r="M121" s="501">
        <v>45515</v>
      </c>
      <c r="N121" s="501">
        <v>45519</v>
      </c>
      <c r="O121" s="501">
        <v>45522</v>
      </c>
    </row>
    <row r="122" spans="1:15" ht="13.5" thickBot="1">
      <c r="B122" s="3754" t="s">
        <v>2183</v>
      </c>
      <c r="C122" s="3755" t="s">
        <v>4501</v>
      </c>
      <c r="D122" s="507">
        <v>45467</v>
      </c>
      <c r="E122" s="3756">
        <v>45478</v>
      </c>
      <c r="F122" s="3756"/>
      <c r="G122" s="3756"/>
      <c r="H122" s="3756"/>
      <c r="I122" s="3756"/>
      <c r="J122" s="196"/>
      <c r="K122" s="3756"/>
      <c r="L122" s="196"/>
      <c r="M122" s="507"/>
      <c r="N122" s="507"/>
      <c r="O122" s="507"/>
    </row>
    <row r="123" spans="1:15" s="14" customFormat="1" ht="16.5" customHeight="1" thickTop="1">
      <c r="A123" s="872"/>
      <c r="B123" s="2220" t="s">
        <v>7506</v>
      </c>
      <c r="C123" s="1111" t="s">
        <v>7774</v>
      </c>
      <c r="D123" s="305">
        <v>45464</v>
      </c>
      <c r="E123" s="3752" t="s">
        <v>2159</v>
      </c>
      <c r="F123" s="2220" t="s">
        <v>5211</v>
      </c>
      <c r="G123" s="3783" t="s">
        <v>7847</v>
      </c>
      <c r="H123" s="3783">
        <v>45493</v>
      </c>
      <c r="I123" s="3784">
        <f t="shared" ref="I123" si="100">H123+17</f>
        <v>45510</v>
      </c>
      <c r="J123" s="3764"/>
      <c r="K123" s="501">
        <f>H123+25</f>
        <v>45518</v>
      </c>
      <c r="L123" s="3764"/>
      <c r="M123" s="501">
        <f>H123+29</f>
        <v>45522</v>
      </c>
      <c r="N123" s="501">
        <f>H123+33</f>
        <v>45526</v>
      </c>
      <c r="O123" s="501">
        <f>H123+36</f>
        <v>45529</v>
      </c>
    </row>
    <row r="124" spans="1:15" s="14" customFormat="1" ht="16.5" customHeight="1" thickBot="1">
      <c r="A124" s="872"/>
      <c r="B124" s="3754"/>
      <c r="C124" s="3755"/>
      <c r="D124" s="507"/>
      <c r="E124" s="3756"/>
      <c r="F124" s="3756"/>
      <c r="G124" s="3756"/>
      <c r="H124" s="3756"/>
      <c r="I124" s="3756"/>
      <c r="J124" s="196"/>
      <c r="K124" s="3756"/>
      <c r="L124" s="196"/>
      <c r="M124" s="507"/>
      <c r="N124" s="507"/>
      <c r="O124" s="507"/>
    </row>
    <row r="125" spans="1:15" s="14" customFormat="1" ht="16.5" customHeight="1" thickTop="1">
      <c r="A125" s="872"/>
      <c r="B125" s="2220" t="s">
        <v>5907</v>
      </c>
      <c r="C125" s="1114" t="s">
        <v>7776</v>
      </c>
      <c r="D125" s="305">
        <v>45475</v>
      </c>
      <c r="E125" s="3761" t="s">
        <v>2159</v>
      </c>
      <c r="F125" s="2220" t="s">
        <v>7815</v>
      </c>
      <c r="G125" s="3783" t="s">
        <v>7848</v>
      </c>
      <c r="H125" s="3783">
        <v>45500</v>
      </c>
      <c r="I125" s="3784">
        <f t="shared" ref="I125" si="101">H125+17</f>
        <v>45517</v>
      </c>
      <c r="J125" s="3764"/>
      <c r="K125" s="501">
        <f>H125+25</f>
        <v>45525</v>
      </c>
      <c r="L125" s="3764"/>
      <c r="M125" s="501">
        <f>H125+29</f>
        <v>45529</v>
      </c>
      <c r="N125" s="501">
        <f>H125+33</f>
        <v>45533</v>
      </c>
      <c r="O125" s="501">
        <f>H125+36</f>
        <v>45536</v>
      </c>
    </row>
    <row r="126" spans="1:15" s="14" customFormat="1" ht="16.5" customHeight="1" thickBot="1">
      <c r="A126" s="872"/>
      <c r="B126" s="3754" t="s">
        <v>2119</v>
      </c>
      <c r="C126" s="3755" t="s">
        <v>4506</v>
      </c>
      <c r="D126" s="507">
        <v>45480</v>
      </c>
      <c r="E126" s="3756">
        <f>D126+11</f>
        <v>45491</v>
      </c>
      <c r="F126" s="3756"/>
      <c r="G126" s="3756"/>
      <c r="H126" s="3756"/>
      <c r="I126" s="3756"/>
      <c r="J126" s="196"/>
      <c r="K126" s="3756"/>
      <c r="L126" s="196"/>
      <c r="M126" s="507"/>
      <c r="N126" s="507"/>
      <c r="O126" s="507"/>
    </row>
    <row r="127" spans="1:15" s="14" customFormat="1" ht="16.5" customHeight="1" thickTop="1">
      <c r="A127" s="872"/>
      <c r="B127" s="2220" t="s">
        <v>5220</v>
      </c>
      <c r="C127" s="1111" t="s">
        <v>7779</v>
      </c>
      <c r="D127" s="305">
        <v>45482</v>
      </c>
      <c r="E127" s="3752" t="s">
        <v>2159</v>
      </c>
      <c r="F127" s="2220" t="s">
        <v>7836</v>
      </c>
      <c r="G127" s="3783" t="s">
        <v>7849</v>
      </c>
      <c r="H127" s="3783">
        <v>45507</v>
      </c>
      <c r="I127" s="3784">
        <f>H127+17</f>
        <v>45524</v>
      </c>
      <c r="J127" s="3764"/>
      <c r="K127" s="501">
        <f>H127+25</f>
        <v>45532</v>
      </c>
      <c r="L127" s="3764"/>
      <c r="M127" s="501">
        <f>H127+29</f>
        <v>45536</v>
      </c>
      <c r="N127" s="501">
        <f>H127+33</f>
        <v>45540</v>
      </c>
      <c r="O127" s="501">
        <f>H127+36</f>
        <v>45543</v>
      </c>
    </row>
    <row r="128" spans="1:15" s="14" customFormat="1" ht="16.5" customHeight="1" thickBot="1">
      <c r="A128" s="59" t="s">
        <v>4338</v>
      </c>
      <c r="B128" s="3754" t="s">
        <v>4354</v>
      </c>
      <c r="C128" s="3755" t="s">
        <v>4355</v>
      </c>
      <c r="D128" s="507">
        <v>45488</v>
      </c>
      <c r="E128" s="3756">
        <f>D128+11</f>
        <v>45499</v>
      </c>
      <c r="F128" s="3756"/>
      <c r="G128" s="3756"/>
      <c r="H128" s="3756"/>
      <c r="I128" s="3756"/>
      <c r="J128" s="196"/>
      <c r="K128" s="3756"/>
      <c r="L128" s="196"/>
      <c r="M128" s="507"/>
      <c r="N128" s="507"/>
      <c r="O128" s="507"/>
    </row>
    <row r="129" spans="1:15" s="14" customFormat="1" ht="16.5" customHeight="1" thickTop="1">
      <c r="A129" s="872"/>
      <c r="B129" s="2220" t="s">
        <v>4188</v>
      </c>
      <c r="C129" s="1111" t="s">
        <v>7781</v>
      </c>
      <c r="D129" s="305">
        <v>45489</v>
      </c>
      <c r="E129" s="866">
        <f>D129+10</f>
        <v>45499</v>
      </c>
      <c r="F129" s="2220" t="s">
        <v>7818</v>
      </c>
      <c r="G129" s="3783" t="s">
        <v>7850</v>
      </c>
      <c r="H129" s="3783">
        <v>45514</v>
      </c>
      <c r="I129" s="3784">
        <f t="shared" ref="I129" si="102">H129+17</f>
        <v>45531</v>
      </c>
      <c r="J129" s="3764"/>
      <c r="K129" s="501">
        <f>H129+25</f>
        <v>45539</v>
      </c>
      <c r="L129" s="3764"/>
      <c r="M129" s="501">
        <f>H129+29</f>
        <v>45543</v>
      </c>
      <c r="N129" s="501">
        <f>H129+33</f>
        <v>45547</v>
      </c>
      <c r="O129" s="501">
        <f>H129+36</f>
        <v>45550</v>
      </c>
    </row>
    <row r="130" spans="1:15" s="14" customFormat="1" ht="16.5" customHeight="1" thickBot="1">
      <c r="A130" s="872"/>
      <c r="B130" s="3754"/>
      <c r="C130" s="3755"/>
      <c r="D130" s="507"/>
      <c r="E130" s="507"/>
      <c r="F130" s="3756"/>
      <c r="G130" s="3756"/>
      <c r="H130" s="3756"/>
      <c r="I130" s="3756"/>
      <c r="J130" s="196"/>
      <c r="K130" s="3756"/>
      <c r="L130" s="196"/>
      <c r="M130" s="507"/>
      <c r="N130" s="507"/>
      <c r="O130" s="507"/>
    </row>
    <row r="131" spans="1:15" s="14" customFormat="1" ht="16.5" customHeight="1" thickTop="1">
      <c r="A131" s="872"/>
      <c r="B131" s="2220" t="s">
        <v>4446</v>
      </c>
      <c r="C131" s="1111" t="s">
        <v>7783</v>
      </c>
      <c r="D131" s="305">
        <v>45501</v>
      </c>
      <c r="E131" s="866">
        <f>D131+10</f>
        <v>45511</v>
      </c>
      <c r="F131" s="2220" t="s">
        <v>7819</v>
      </c>
      <c r="G131" s="3783" t="s">
        <v>7851</v>
      </c>
      <c r="H131" s="3783">
        <v>45521</v>
      </c>
      <c r="I131" s="3784">
        <f t="shared" ref="I131" si="103">H131+17</f>
        <v>45538</v>
      </c>
      <c r="J131" s="3764"/>
      <c r="K131" s="501">
        <f>H131+25</f>
        <v>45546</v>
      </c>
      <c r="L131" s="3764"/>
      <c r="M131" s="501">
        <f>H131+29</f>
        <v>45550</v>
      </c>
      <c r="N131" s="501">
        <f>H131+33</f>
        <v>45554</v>
      </c>
      <c r="O131" s="501">
        <f>H131+36</f>
        <v>45557</v>
      </c>
    </row>
    <row r="132" spans="1:15" s="14" customFormat="1" ht="16.5" customHeight="1" thickBot="1">
      <c r="A132" s="872"/>
      <c r="B132" s="3754"/>
      <c r="C132" s="3755"/>
      <c r="D132" s="507"/>
      <c r="E132" s="507"/>
      <c r="F132" s="3756"/>
      <c r="G132" s="3756"/>
      <c r="H132" s="3756"/>
      <c r="I132" s="3756"/>
      <c r="J132" s="196"/>
      <c r="K132" s="3756"/>
      <c r="L132" s="196"/>
      <c r="M132" s="507"/>
      <c r="N132" s="507"/>
      <c r="O132" s="507"/>
    </row>
    <row r="133" spans="1:15" s="14" customFormat="1" ht="16.5" customHeight="1" thickTop="1">
      <c r="A133" s="872"/>
      <c r="B133" s="2220" t="s">
        <v>4178</v>
      </c>
      <c r="C133" s="1111" t="s">
        <v>7785</v>
      </c>
      <c r="D133" s="305">
        <v>45503</v>
      </c>
      <c r="E133" s="866">
        <f>D133+10</f>
        <v>45513</v>
      </c>
      <c r="F133" s="3786" t="s">
        <v>1426</v>
      </c>
      <c r="G133" s="3783" t="s">
        <v>7852</v>
      </c>
      <c r="H133" s="3783">
        <v>45528</v>
      </c>
      <c r="I133" s="3784">
        <f t="shared" ref="I133" si="104">H133+17</f>
        <v>45545</v>
      </c>
      <c r="J133" s="3764"/>
      <c r="K133" s="501">
        <f>H133+25</f>
        <v>45553</v>
      </c>
      <c r="L133" s="3764"/>
      <c r="M133" s="501">
        <f>H133+29</f>
        <v>45557</v>
      </c>
      <c r="N133" s="501">
        <f>H133+33</f>
        <v>45561</v>
      </c>
      <c r="O133" s="501">
        <f>H133+36</f>
        <v>45564</v>
      </c>
    </row>
    <row r="134" spans="1:15" s="14" customFormat="1" ht="16.5" customHeight="1" thickBot="1">
      <c r="A134" s="872"/>
      <c r="B134" s="3754"/>
      <c r="C134" s="3755"/>
      <c r="D134" s="507"/>
      <c r="E134" s="507"/>
      <c r="F134" s="3756"/>
      <c r="G134" s="3756"/>
      <c r="H134" s="3756"/>
      <c r="I134" s="3756"/>
      <c r="J134" s="196"/>
      <c r="K134" s="3756"/>
      <c r="L134" s="196"/>
      <c r="M134" s="507"/>
      <c r="N134" s="507"/>
      <c r="O134" s="507"/>
    </row>
    <row r="135" spans="1:15" s="14" customFormat="1" ht="16.5" customHeight="1" thickTop="1">
      <c r="A135" s="872"/>
      <c r="B135" s="2220" t="s">
        <v>5179</v>
      </c>
      <c r="C135" s="1111" t="s">
        <v>7787</v>
      </c>
      <c r="D135" s="305">
        <v>45510</v>
      </c>
      <c r="E135" s="866">
        <f>D135+10</f>
        <v>45520</v>
      </c>
      <c r="F135" s="3786" t="s">
        <v>1426</v>
      </c>
      <c r="G135" s="3783" t="s">
        <v>7853</v>
      </c>
      <c r="H135" s="3783">
        <v>45535</v>
      </c>
      <c r="I135" s="3784">
        <f t="shared" ref="I135" si="105">H135+17</f>
        <v>45552</v>
      </c>
      <c r="J135" s="3764"/>
      <c r="K135" s="501">
        <f>H135+25</f>
        <v>45560</v>
      </c>
      <c r="L135" s="3764"/>
      <c r="M135" s="501">
        <f>H135+29</f>
        <v>45564</v>
      </c>
      <c r="N135" s="501">
        <f>H135+33</f>
        <v>45568</v>
      </c>
      <c r="O135" s="501">
        <f>H135+36</f>
        <v>45571</v>
      </c>
    </row>
    <row r="136" spans="1:15" s="14" customFormat="1" ht="16.5" customHeight="1" thickBot="1">
      <c r="A136" s="872"/>
      <c r="B136" s="3754"/>
      <c r="C136" s="3755"/>
      <c r="D136" s="507"/>
      <c r="E136" s="507"/>
      <c r="F136" s="3756"/>
      <c r="G136" s="3756"/>
      <c r="H136" s="3756"/>
      <c r="I136" s="3756"/>
      <c r="J136" s="196"/>
      <c r="K136" s="3756"/>
      <c r="L136" s="196"/>
      <c r="M136" s="507"/>
      <c r="N136" s="507"/>
      <c r="O136" s="507"/>
    </row>
    <row r="137" spans="1:15" s="14" customFormat="1" ht="16.5" customHeight="1" thickTop="1">
      <c r="A137" s="872"/>
      <c r="B137" s="2220" t="s">
        <v>3889</v>
      </c>
      <c r="C137" s="1111" t="s">
        <v>7789</v>
      </c>
      <c r="D137" s="305">
        <v>45517</v>
      </c>
      <c r="E137" s="866">
        <f>D137+10</f>
        <v>45527</v>
      </c>
      <c r="F137" s="3786" t="s">
        <v>1426</v>
      </c>
      <c r="G137" s="3783" t="s">
        <v>7854</v>
      </c>
      <c r="H137" s="3783">
        <v>45542</v>
      </c>
      <c r="I137" s="3784">
        <f t="shared" ref="I137" si="106">H137+17</f>
        <v>45559</v>
      </c>
      <c r="J137" s="3764"/>
      <c r="K137" s="501">
        <f>H137+25</f>
        <v>45567</v>
      </c>
      <c r="L137" s="3764"/>
      <c r="M137" s="501">
        <f>H137+29</f>
        <v>45571</v>
      </c>
      <c r="N137" s="501">
        <f>H137+33</f>
        <v>45575</v>
      </c>
      <c r="O137" s="501">
        <f>H137+36</f>
        <v>45578</v>
      </c>
    </row>
    <row r="138" spans="1:15" s="14" customFormat="1" ht="16.5" customHeight="1" thickBot="1">
      <c r="A138" s="872"/>
      <c r="B138" s="3754"/>
      <c r="C138" s="3755"/>
      <c r="D138" s="507"/>
      <c r="E138" s="507"/>
      <c r="F138" s="3756"/>
      <c r="G138" s="3756"/>
      <c r="H138" s="3756"/>
      <c r="I138" s="3756"/>
      <c r="J138" s="196"/>
      <c r="K138" s="3756"/>
      <c r="L138" s="196"/>
      <c r="M138" s="507"/>
      <c r="N138" s="507"/>
      <c r="O138" s="507"/>
    </row>
    <row r="139" spans="1:15" s="14" customFormat="1" ht="16.5" customHeight="1" thickTop="1">
      <c r="A139" s="872"/>
      <c r="B139" s="2220" t="s">
        <v>4472</v>
      </c>
      <c r="C139" s="1111" t="s">
        <v>7791</v>
      </c>
      <c r="D139" s="305">
        <v>45524</v>
      </c>
      <c r="E139" s="866">
        <f>D139+10</f>
        <v>45534</v>
      </c>
      <c r="F139" s="3786" t="s">
        <v>1426</v>
      </c>
      <c r="G139" s="3783" t="s">
        <v>7795</v>
      </c>
      <c r="H139" s="3783">
        <v>45549</v>
      </c>
      <c r="I139" s="3784">
        <f t="shared" ref="I139" si="107">H139+17</f>
        <v>45566</v>
      </c>
      <c r="J139" s="3764"/>
      <c r="K139" s="501">
        <f>H139+25</f>
        <v>45574</v>
      </c>
      <c r="L139" s="3764"/>
      <c r="M139" s="501">
        <f>H139+29</f>
        <v>45578</v>
      </c>
      <c r="N139" s="501">
        <f>H139+33</f>
        <v>45582</v>
      </c>
      <c r="O139" s="501">
        <f>H139+36</f>
        <v>45585</v>
      </c>
    </row>
    <row r="140" spans="1:15" s="14" customFormat="1" ht="16.5" customHeight="1" thickBot="1">
      <c r="A140" s="872"/>
      <c r="B140" s="3754"/>
      <c r="C140" s="3755"/>
      <c r="D140" s="507"/>
      <c r="E140" s="507"/>
      <c r="F140" s="3756"/>
      <c r="G140" s="3756"/>
      <c r="H140" s="3756"/>
      <c r="I140" s="3756"/>
      <c r="J140" s="196"/>
      <c r="K140" s="3756"/>
      <c r="L140" s="196"/>
      <c r="M140" s="507"/>
      <c r="N140" s="507"/>
      <c r="O140" s="507"/>
    </row>
    <row r="141" spans="1:15" s="14" customFormat="1" ht="16.5" customHeight="1" thickTop="1">
      <c r="A141" s="872"/>
      <c r="B141" s="2220" t="s">
        <v>4183</v>
      </c>
      <c r="C141" s="1111" t="s">
        <v>7793</v>
      </c>
      <c r="D141" s="305">
        <v>45531</v>
      </c>
      <c r="E141" s="866">
        <f>D141+10</f>
        <v>45541</v>
      </c>
      <c r="F141" s="3786" t="s">
        <v>1426</v>
      </c>
      <c r="G141" s="3783" t="s">
        <v>7855</v>
      </c>
      <c r="H141" s="3783">
        <v>45556</v>
      </c>
      <c r="I141" s="3784">
        <f t="shared" ref="I141" si="108">H141+17</f>
        <v>45573</v>
      </c>
      <c r="J141" s="3764"/>
      <c r="K141" s="501">
        <f>H141+25</f>
        <v>45581</v>
      </c>
      <c r="L141" s="3764"/>
      <c r="M141" s="501">
        <f>H141+29</f>
        <v>45585</v>
      </c>
      <c r="N141" s="501">
        <f>H141+33</f>
        <v>45589</v>
      </c>
      <c r="O141" s="501">
        <f>H141+36</f>
        <v>45592</v>
      </c>
    </row>
    <row r="142" spans="1:15" s="14" customFormat="1" ht="16.5" customHeight="1" thickBot="1">
      <c r="A142" s="872"/>
      <c r="B142" s="3754"/>
      <c r="C142" s="3755"/>
      <c r="D142" s="507"/>
      <c r="E142" s="507"/>
      <c r="F142" s="3756"/>
      <c r="G142" s="3756"/>
      <c r="H142" s="3756"/>
      <c r="I142" s="3756"/>
      <c r="J142" s="196"/>
      <c r="K142" s="3756"/>
      <c r="L142" s="196"/>
      <c r="M142" s="507"/>
      <c r="N142" s="507"/>
      <c r="O142" s="507"/>
    </row>
    <row r="143" spans="1:15" s="14" customFormat="1" ht="15.75" customHeight="1" thickTop="1">
      <c r="A143" s="872"/>
      <c r="B143" s="2220" t="s">
        <v>5158</v>
      </c>
      <c r="C143" s="1111" t="s">
        <v>7793</v>
      </c>
      <c r="D143" s="305">
        <v>45538</v>
      </c>
      <c r="E143" s="866">
        <f>D143+10</f>
        <v>45548</v>
      </c>
      <c r="F143" s="3786" t="s">
        <v>1426</v>
      </c>
      <c r="G143" s="3783" t="s">
        <v>7797</v>
      </c>
      <c r="H143" s="3783">
        <v>45563</v>
      </c>
      <c r="I143" s="3784">
        <f t="shared" ref="I143" si="109">H143+17</f>
        <v>45580</v>
      </c>
      <c r="J143" s="3764"/>
      <c r="K143" s="501">
        <f>H143+25</f>
        <v>45588</v>
      </c>
      <c r="L143" s="3764"/>
      <c r="M143" s="501">
        <f>H143+29</f>
        <v>45592</v>
      </c>
      <c r="N143" s="501">
        <f>H143+33</f>
        <v>45596</v>
      </c>
      <c r="O143" s="501">
        <f>H143+36</f>
        <v>45599</v>
      </c>
    </row>
    <row r="144" spans="1:15" s="14" customFormat="1" ht="15.75" customHeight="1" thickBot="1">
      <c r="A144" s="872"/>
      <c r="B144" s="3754"/>
      <c r="C144" s="3755"/>
      <c r="D144" s="507"/>
      <c r="E144" s="507"/>
      <c r="F144" s="3756"/>
      <c r="G144" s="3756"/>
      <c r="H144" s="3756"/>
      <c r="I144" s="3756"/>
      <c r="J144" s="196"/>
      <c r="K144" s="3756"/>
      <c r="L144" s="196"/>
      <c r="M144" s="507"/>
      <c r="N144" s="507"/>
      <c r="O144" s="507"/>
    </row>
    <row r="145" spans="1:15" s="14" customFormat="1" ht="15.75" customHeight="1" thickTop="1">
      <c r="A145" s="872"/>
      <c r="B145" s="3170" t="s">
        <v>4442</v>
      </c>
      <c r="C145" s="3762" t="s">
        <v>7771</v>
      </c>
      <c r="D145" s="866">
        <v>45545</v>
      </c>
      <c r="E145" s="866">
        <f>D145+10</f>
        <v>45555</v>
      </c>
      <c r="F145" s="3786" t="s">
        <v>1426</v>
      </c>
      <c r="G145" s="3783" t="s">
        <v>7856</v>
      </c>
      <c r="H145" s="3783">
        <v>45570</v>
      </c>
      <c r="I145" s="3784">
        <f t="shared" ref="I145" si="110">H145+17</f>
        <v>45587</v>
      </c>
      <c r="J145" s="3764"/>
      <c r="K145" s="501">
        <f>H145+25</f>
        <v>45595</v>
      </c>
      <c r="L145" s="3764"/>
      <c r="M145" s="501">
        <f>H145+29</f>
        <v>45599</v>
      </c>
      <c r="N145" s="501">
        <f>H145+33</f>
        <v>45603</v>
      </c>
      <c r="O145" s="501">
        <f>H145+36</f>
        <v>45606</v>
      </c>
    </row>
    <row r="146" spans="1:15" s="14" customFormat="1" ht="15.75" customHeight="1" thickBot="1">
      <c r="A146" s="872"/>
      <c r="B146" s="3754"/>
      <c r="C146" s="3755"/>
      <c r="D146" s="507"/>
      <c r="E146" s="507"/>
      <c r="F146" s="3756"/>
      <c r="G146" s="3756"/>
      <c r="H146" s="3756"/>
      <c r="I146" s="3756"/>
      <c r="J146" s="196"/>
      <c r="K146" s="3756"/>
      <c r="L146" s="196"/>
      <c r="M146" s="507"/>
      <c r="N146" s="507"/>
      <c r="O146" s="507"/>
    </row>
    <row r="147" spans="1:15" s="14" customFormat="1" ht="21" thickTop="1">
      <c r="A147" s="872"/>
      <c r="B147" s="1219"/>
      <c r="C147" s="517"/>
      <c r="D147" s="490"/>
      <c r="E147" s="5"/>
      <c r="F147" s="5"/>
      <c r="G147" s="5"/>
      <c r="H147" s="5"/>
      <c r="I147" s="100"/>
      <c r="J147" s="5"/>
      <c r="K147" s="37"/>
      <c r="L147" s="37"/>
      <c r="M147" s="29"/>
      <c r="N147" s="5"/>
      <c r="O147" s="5"/>
    </row>
    <row r="148" spans="1:15" s="14" customFormat="1" ht="20.25">
      <c r="A148" s="872"/>
      <c r="B148" s="1219"/>
      <c r="C148" s="517"/>
      <c r="D148" s="490"/>
      <c r="E148" s="5"/>
      <c r="F148" s="5"/>
      <c r="G148" s="5"/>
      <c r="H148" s="5"/>
      <c r="I148" s="100"/>
      <c r="J148" s="5"/>
      <c r="K148" s="37"/>
      <c r="L148" s="37"/>
      <c r="M148" s="29"/>
      <c r="N148" s="5"/>
      <c r="O148" s="5"/>
    </row>
    <row r="149" spans="1:15" s="14" customFormat="1" ht="20.25">
      <c r="A149" s="872"/>
      <c r="B149" s="1219"/>
      <c r="C149" s="517"/>
      <c r="D149" s="490"/>
      <c r="E149" s="5"/>
      <c r="F149" s="5"/>
      <c r="G149" s="5"/>
      <c r="H149" s="5"/>
      <c r="I149" s="100"/>
      <c r="J149" s="5"/>
      <c r="K149" s="37"/>
      <c r="L149" s="37"/>
      <c r="M149" s="29"/>
      <c r="N149" s="5"/>
      <c r="O149" s="5"/>
    </row>
    <row r="150" spans="1:15" s="29" customFormat="1" ht="14.25">
      <c r="A150" s="59"/>
      <c r="D150" s="162"/>
      <c r="H150" s="60"/>
      <c r="I150" s="96"/>
      <c r="M150" s="96"/>
    </row>
    <row r="151" spans="1:15" s="29" customFormat="1" ht="18">
      <c r="A151" s="59"/>
      <c r="B151" s="53" t="s">
        <v>1890</v>
      </c>
      <c r="C151" s="30"/>
      <c r="D151" s="30"/>
      <c r="E151" s="54"/>
      <c r="F151" s="55" t="s">
        <v>1928</v>
      </c>
      <c r="G151" s="55"/>
      <c r="H151" s="53"/>
      <c r="I151" s="30"/>
      <c r="J151" s="166" t="s">
        <v>1952</v>
      </c>
      <c r="K151" s="53"/>
      <c r="L151" s="55"/>
      <c r="N151" s="163"/>
    </row>
    <row r="152" spans="1:15" s="29" customFormat="1" ht="16.5">
      <c r="A152" s="59"/>
      <c r="B152" s="56" t="s">
        <v>1891</v>
      </c>
      <c r="C152" s="30"/>
      <c r="D152" s="57" t="s">
        <v>2217</v>
      </c>
      <c r="E152" s="55"/>
      <c r="F152" s="30" t="s">
        <v>1929</v>
      </c>
      <c r="G152" s="30"/>
      <c r="H152" s="167" t="s">
        <v>1930</v>
      </c>
      <c r="I152" s="27"/>
      <c r="J152" s="186" t="s">
        <v>1954</v>
      </c>
      <c r="K152" s="30"/>
      <c r="L152" s="170" t="s">
        <v>1955</v>
      </c>
      <c r="M152" s="168"/>
      <c r="N152" s="163"/>
      <c r="O152" s="37"/>
    </row>
    <row r="153" spans="1:15" s="29" customFormat="1" ht="16.5">
      <c r="A153" s="59"/>
      <c r="B153" s="30"/>
      <c r="C153" s="30"/>
      <c r="D153" s="57"/>
      <c r="E153" s="55"/>
      <c r="F153" s="30"/>
      <c r="G153" s="30"/>
      <c r="H153" s="170"/>
      <c r="J153" s="169"/>
      <c r="K153" s="56"/>
      <c r="L153" s="170"/>
      <c r="N153" s="163"/>
      <c r="O153" s="5"/>
    </row>
    <row r="154" spans="1:15" customFormat="1">
      <c r="A154" s="34"/>
      <c r="B154" s="34" t="str">
        <f>HOME!A$566</f>
        <v>ZANT CHONG</v>
      </c>
      <c r="C154" s="34" t="str">
        <f>HOME!B$566</f>
        <v>6011 2429</v>
      </c>
      <c r="D154" s="24" t="str">
        <f>HOME!C$566</f>
        <v>zant.chong@msc.com</v>
      </c>
      <c r="F154" s="2456" t="str">
        <f>HOME!A$583</f>
        <v>ROBERT CHIA</v>
      </c>
      <c r="G154" s="2456" t="str">
        <f>HOME!B$583</f>
        <v>6011 0564</v>
      </c>
      <c r="H154" s="597" t="str">
        <f>HOME!C$583</f>
        <v>robert.chia@msc.com</v>
      </c>
      <c r="J154" s="34" t="str">
        <f>HOME!A$598</f>
        <v>RAYNAR ANG</v>
      </c>
      <c r="K154" s="34" t="str">
        <f>HOME!B$598</f>
        <v>6011 2358</v>
      </c>
      <c r="L154" s="24" t="str">
        <f>HOME!C$598</f>
        <v>raynar.ang@msc.com</v>
      </c>
    </row>
    <row r="155" spans="1:15" customFormat="1">
      <c r="A155" s="34"/>
      <c r="B155" s="34" t="str">
        <f>HOME!A$567</f>
        <v>PHOEBE HUANG</v>
      </c>
      <c r="C155" s="34" t="str">
        <f>HOME!B$567</f>
        <v>6011 0562</v>
      </c>
      <c r="D155" s="24" t="str">
        <f>HOME!C$567</f>
        <v>phoebe.huang@msc.com</v>
      </c>
      <c r="F155" s="2456" t="str">
        <f>HOME!A$584</f>
        <v>S. Y. LIEW</v>
      </c>
      <c r="G155" s="2456" t="str">
        <f>HOME!B$584</f>
        <v>6011 2348</v>
      </c>
      <c r="H155" s="597" t="str">
        <f>HOME!C$584</f>
        <v>seoyi.liew@msc.com</v>
      </c>
      <c r="J155" s="34" t="str">
        <f>HOME!A$599</f>
        <v>KAI SIANG</v>
      </c>
      <c r="K155" s="34" t="str">
        <f>HOME!B$599</f>
        <v>6011 2356</v>
      </c>
      <c r="L155" s="24" t="str">
        <f>HOME!C$599</f>
        <v>kaisiang.lim@msc.com</v>
      </c>
    </row>
    <row r="156" spans="1:15" customFormat="1">
      <c r="A156" s="34"/>
      <c r="B156" s="34" t="str">
        <f>HOME!A$568</f>
        <v>SHERWIN LIM</v>
      </c>
      <c r="C156" s="34" t="str">
        <f>HOME!B$568</f>
        <v>6011 2395</v>
      </c>
      <c r="D156" s="24" t="str">
        <f>HOME!C$568</f>
        <v>sherwin.lim@msc.com</v>
      </c>
      <c r="F156" s="2456" t="str">
        <f>HOME!A$585</f>
        <v>SHARON KOH</v>
      </c>
      <c r="G156" s="2456" t="str">
        <f>HOME!B$585</f>
        <v>6011 2349</v>
      </c>
      <c r="H156" s="597" t="str">
        <f>HOME!C$585</f>
        <v>sharon.koh@msc.com</v>
      </c>
      <c r="J156" s="34" t="str">
        <f>HOME!A$600</f>
        <v>DEWI</v>
      </c>
      <c r="K156" s="34" t="str">
        <f>HOME!B$600</f>
        <v>6011 2354</v>
      </c>
      <c r="L156" s="24" t="str">
        <f>HOME!C$600</f>
        <v>dewi.ratnah@msc.com</v>
      </c>
    </row>
    <row r="157" spans="1:15" customFormat="1">
      <c r="A157" s="34"/>
      <c r="B157" s="34" t="str">
        <f>HOME!A$569</f>
        <v>NATALIE LEW</v>
      </c>
      <c r="C157" s="34" t="str">
        <f>HOME!B$569</f>
        <v>6011 2399</v>
      </c>
      <c r="D157" s="24" t="str">
        <f>HOME!C$569</f>
        <v>natalie.lew@msc.com</v>
      </c>
      <c r="F157" s="2456" t="str">
        <f>HOME!A$586</f>
        <v>ANGELIA LAU</v>
      </c>
      <c r="G157" s="2456" t="str">
        <f>HOME!B$586</f>
        <v>6011 2346</v>
      </c>
      <c r="H157" s="597" t="str">
        <f>HOME!C$586</f>
        <v>angelia.lau@msc.com</v>
      </c>
      <c r="J157" s="34" t="str">
        <f>HOME!A$601</f>
        <v>YU TING</v>
      </c>
      <c r="K157" s="34" t="str">
        <f>HOME!B$601</f>
        <v>6011 2359</v>
      </c>
      <c r="L157" s="24" t="str">
        <f>HOME!C$601</f>
        <v>yuting.luo@msc.com</v>
      </c>
    </row>
    <row r="158" spans="1:15" customFormat="1">
      <c r="A158" s="34"/>
      <c r="B158" s="34" t="str">
        <f>HOME!A$570</f>
        <v xml:space="preserve">LIM LEE HLI </v>
      </c>
      <c r="C158" s="34" t="str">
        <f>HOME!B$570</f>
        <v>6011 2352</v>
      </c>
      <c r="D158" s="24" t="str">
        <f>HOME!C$570</f>
        <v>leehli.lim@msc.com</v>
      </c>
      <c r="F158" s="2456" t="str">
        <f>HOME!A$587</f>
        <v>NOOR AFNINDAH</v>
      </c>
      <c r="G158" s="2456" t="str">
        <f>HOME!B$587</f>
        <v>6011 2347</v>
      </c>
      <c r="H158" s="597" t="str">
        <f>HOME!C$587</f>
        <v>noor.afnindah@msc.com</v>
      </c>
      <c r="J158" s="34" t="str">
        <f>HOME!A$602</f>
        <v>-</v>
      </c>
      <c r="K158" s="34" t="str">
        <f>HOME!B$602</f>
        <v>6011 0567</v>
      </c>
      <c r="L158" s="24" t="str">
        <f>HOME!C$602</f>
        <v>-</v>
      </c>
    </row>
    <row r="159" spans="1:15" customFormat="1">
      <c r="A159" s="34"/>
      <c r="B159" s="34" t="str">
        <f>HOME!A$571</f>
        <v>LIM AI PHEN</v>
      </c>
      <c r="C159" s="34" t="str">
        <f>HOME!B$571</f>
        <v>6011 9646</v>
      </c>
      <c r="D159" s="24" t="str">
        <f>HOME!C$571</f>
        <v>aiphen.lim@msc.com</v>
      </c>
      <c r="F159" s="2456" t="str">
        <f>HOME!A$588</f>
        <v>NG CHING WEI</v>
      </c>
      <c r="G159" s="2456" t="str">
        <f>HOME!B$588</f>
        <v>6011 2404</v>
      </c>
      <c r="H159" s="597" t="str">
        <f>HOME!C$588</f>
        <v>chingwei.ng@msc.com</v>
      </c>
      <c r="J159" s="34" t="str">
        <f>HOME!A$603</f>
        <v>SHAN SHAN</v>
      </c>
      <c r="K159" s="34" t="str">
        <f>HOME!B$603</f>
        <v>6011 2353</v>
      </c>
      <c r="L159" s="24" t="str">
        <f>HOME!C$603</f>
        <v>shanshan.chin@msc.com</v>
      </c>
    </row>
    <row r="160" spans="1:15" customFormat="1">
      <c r="A160" s="34"/>
      <c r="B160" s="34" t="str">
        <f>HOME!A$572</f>
        <v>DARIUS ONG</v>
      </c>
      <c r="C160" s="34" t="str">
        <f>HOME!B$572</f>
        <v>6011 2396</v>
      </c>
      <c r="D160" s="24" t="str">
        <f>HOME!C$572</f>
        <v>darius.ong@msc.com</v>
      </c>
      <c r="F160" s="2456">
        <f>HOME!A$589</f>
        <v>0</v>
      </c>
      <c r="G160" s="2456">
        <f>HOME!B$589</f>
        <v>0</v>
      </c>
      <c r="H160" s="597">
        <f>HOME!C$589</f>
        <v>0</v>
      </c>
      <c r="J160" s="34" t="str">
        <f>HOME!A$604</f>
        <v>EUNICE</v>
      </c>
      <c r="K160" s="34" t="str">
        <f>HOME!B$604</f>
        <v>6011 2355</v>
      </c>
      <c r="L160" s="24" t="str">
        <f>HOME!C$604</f>
        <v>eunice.chan@msc.com</v>
      </c>
    </row>
    <row r="161" spans="1:12" customFormat="1">
      <c r="A161" s="34"/>
      <c r="B161" s="34" t="str">
        <f>HOME!A$573</f>
        <v>LAWRENCE ANG (CROSS-TRADE)</v>
      </c>
      <c r="C161" s="34" t="str">
        <f>HOME!B$573</f>
        <v>6011 2400</v>
      </c>
      <c r="D161" s="24" t="str">
        <f>HOME!C$573</f>
        <v>lawrence.ang@msc.com</v>
      </c>
      <c r="F161" s="34" t="s">
        <v>1949</v>
      </c>
      <c r="G161" s="34" t="s">
        <v>1949</v>
      </c>
      <c r="H161" s="597" t="s">
        <v>1949</v>
      </c>
      <c r="J161" s="34" t="str">
        <f>HOME!A$605</f>
        <v>HAZEL</v>
      </c>
      <c r="K161" s="34" t="str">
        <f>HOME!B$605</f>
        <v>6011 2435</v>
      </c>
      <c r="L161" s="24" t="str">
        <f>HOME!C$605</f>
        <v>hazel.toh@msc.com</v>
      </c>
    </row>
    <row r="162" spans="1:12" customFormat="1">
      <c r="A162" s="34"/>
      <c r="B162" s="34" t="str">
        <f>HOME!A574</f>
        <v>ASHTON YAN</v>
      </c>
      <c r="C162" s="34" t="str">
        <f>HOME!B574</f>
        <v>6011 2398</v>
      </c>
      <c r="D162" s="24" t="str">
        <f>HOME!C574</f>
        <v>ashton.yan@msc.com</v>
      </c>
      <c r="K162" s="597"/>
    </row>
    <row r="163" spans="1:12" ht="14.25">
      <c r="B163" s="34" t="str">
        <f>HOME!A575</f>
        <v>JUN YUAN (IMP)</v>
      </c>
      <c r="C163" s="34" t="str">
        <f>HOME!B575</f>
        <v>6011 2402</v>
      </c>
      <c r="D163" s="24" t="str">
        <f>HOME!C575</f>
        <v>junyuan.kwa@msc.com</v>
      </c>
      <c r="E163" s="29"/>
      <c r="J163" s="29"/>
      <c r="K163" s="171"/>
      <c r="L163" s="29"/>
    </row>
    <row r="164" spans="1:12" ht="14.25">
      <c r="B164" s="34" t="str">
        <f>HOME!A576</f>
        <v>KARTHI</v>
      </c>
      <c r="C164" s="34" t="str">
        <f>HOME!B576</f>
        <v>6011 2397</v>
      </c>
      <c r="D164" s="24" t="str">
        <f>HOME!C576</f>
        <v>karthigayan.velu@msc.com</v>
      </c>
      <c r="E164" s="29"/>
      <c r="F164" s="29"/>
      <c r="G164" s="29"/>
      <c r="H164" s="38"/>
      <c r="K164" s="29"/>
      <c r="L164" s="38"/>
    </row>
    <row r="165" spans="1:12">
      <c r="B165" s="34">
        <f>HOME!A577</f>
        <v>0</v>
      </c>
      <c r="C165" s="34">
        <f>HOME!B577</f>
        <v>0</v>
      </c>
      <c r="D165" s="24">
        <f>HOME!C577</f>
        <v>0</v>
      </c>
    </row>
    <row r="166" spans="1:12">
      <c r="B166" s="34" t="str">
        <f>HOME!A578</f>
        <v xml:space="preserve">MAIN LINE  </v>
      </c>
      <c r="C166" s="34" t="str">
        <f>HOME!B578</f>
        <v>6011 2424</v>
      </c>
      <c r="D166" s="24">
        <f>HOME!C578</f>
        <v>0</v>
      </c>
    </row>
  </sheetData>
  <customSheetViews>
    <customSheetView guid="{25211047-2AA7-431D-8637-AA6183637E8E}" scale="70" showPageBreaks="1" fitToPage="1" hiddenRows="1" view="pageBreakPreview">
      <selection activeCell="F41" sqref="F41"/>
      <pageMargins left="0" right="0" top="0" bottom="0" header="0" footer="0"/>
      <pageSetup paperSize="9" scale="40" orientation="landscape" r:id="rId1"/>
      <headerFooter>
        <oddFooter>&amp;L&amp;1#&amp;"Calibri"&amp;10&amp;K000000Sensitivity: Internal</oddFooter>
      </headerFooter>
    </customSheetView>
    <customSheetView guid="{B0B43395-6E32-4DB3-A2D8-DD2362C77F4F}" scale="70" showPageBreaks="1" fitToPage="1" hiddenRows="1" view="pageBreakPreview">
      <selection activeCell="F41" sqref="F41"/>
      <pageMargins left="0" right="0" top="0" bottom="0" header="0" footer="0"/>
      <pageSetup paperSize="9" scale="40" orientation="landscape" r:id="rId2"/>
      <headerFooter>
        <oddFooter>&amp;L&amp;1#&amp;"Calibri"&amp;10&amp;K000000Sensitivity: Internal</oddFooter>
      </headerFooter>
    </customSheetView>
    <customSheetView guid="{82E65AA3-5988-4ED4-A56D-19D1BA591355}" scale="60" showPageBreaks="1" fitToPage="1" view="pageBreakPreview">
      <selection activeCell="F25" sqref="F25"/>
      <pageMargins left="0" right="0" top="0" bottom="0" header="0" footer="0"/>
      <pageSetup paperSize="9" scale="38" orientation="landscape" r:id="rId3"/>
      <headerFooter>
        <oddFooter>&amp;L&amp;1#&amp;"Calibri"&amp;10 Sensitivity: Internal</oddFooter>
      </headerFooter>
    </customSheetView>
    <customSheetView guid="{999D0099-E3FC-46FC-839A-D58F693EE82E}" scale="60" showPageBreaks="1" fitToPage="1" view="pageBreakPreview">
      <selection activeCell="M12" sqref="M12"/>
      <pageMargins left="0" right="0" top="0" bottom="0" header="0" footer="0"/>
      <pageSetup paperSize="9" scale="38" orientation="landscape" r:id="rId4"/>
      <headerFooter>
        <oddFooter>&amp;L&amp;1#&amp;"Calibri"&amp;10 Sensitivity: Internal</oddFooter>
      </headerFooter>
    </customSheetView>
    <customSheetView guid="{9C701732-F58F-4708-A15C-976D1C40D46C}" scale="70" fitToPage="1">
      <selection activeCell="L29" sqref="L29"/>
      <pageMargins left="0" right="0" top="0" bottom="0" header="0" footer="0"/>
      <pageSetup paperSize="9" scale="42" orientation="landscape" verticalDpi="0" r:id="rId5"/>
    </customSheetView>
    <customSheetView guid="{4207851A-A9C4-4C7F-A983-5888F88768C0}" scale="70" fitToPage="1" topLeftCell="A2">
      <selection activeCell="B25" sqref="B25"/>
      <pageMargins left="0" right="0" top="0" bottom="0" header="0" footer="0"/>
      <pageSetup paperSize="9" scale="45" orientation="landscape" verticalDpi="0" r:id="rId6"/>
    </customSheetView>
    <customSheetView guid="{1A9C4D40-FD7F-415B-AEEF-6F3B6F11E2D9}" scale="70" fitToPage="1">
      <selection activeCell="A7" sqref="A7:XFD7"/>
      <pageMargins left="0" right="0" top="0" bottom="0" header="0" footer="0"/>
      <pageSetup paperSize="9" scale="45" orientation="landscape" verticalDpi="0" r:id="rId7"/>
    </customSheetView>
    <customSheetView guid="{160FD25C-1E8A-49AB-8AA3-887F1FFDB82C}" scale="70" fitToPage="1">
      <pageMargins left="0" right="0" top="0" bottom="0" header="0" footer="0"/>
      <pageSetup paperSize="9" scale="45" orientation="landscape" verticalDpi="0" r:id="rId8"/>
    </customSheetView>
    <customSheetView guid="{03674205-2BF0-451F-960D-B59271ECD65B}" scale="70" fitToPage="1">
      <selection activeCell="B5" sqref="B5"/>
      <pageMargins left="0" right="0" top="0" bottom="0" header="0" footer="0"/>
      <pageSetup paperSize="9" scale="39" orientation="landscape" verticalDpi="0" r:id="rId9"/>
    </customSheetView>
    <customSheetView guid="{D36430BB-1304-416E-AC9B-64341E38D53B}" scale="55" fitToPage="1">
      <pageMargins left="0" right="0" top="0" bottom="0" header="0" footer="0"/>
      <pageSetup paperSize="9" scale="39" orientation="landscape" verticalDpi="0" r:id="rId10"/>
    </customSheetView>
    <customSheetView guid="{A1DFBD3A-7D67-4D0B-A768-38A02D65809C}" scale="55" fitToPage="1">
      <selection activeCell="A17" sqref="A17:E17"/>
      <pageMargins left="0" right="0" top="0" bottom="0" header="0" footer="0"/>
      <pageSetup paperSize="9" scale="39" orientation="landscape" verticalDpi="0" r:id="rId11"/>
    </customSheetView>
    <customSheetView guid="{8F6257B3-44F8-495E-975F-715EC7CBE577}" scale="55" fitToPage="1">
      <pageMargins left="0" right="0" top="0" bottom="0" header="0" footer="0"/>
      <pageSetup paperSize="9" scale="37" orientation="landscape" verticalDpi="0" r:id="rId12"/>
    </customSheetView>
    <customSheetView guid="{4E666960-F75E-4DEC-AA08-CB80C5246F2D}" scale="55" fitToPage="1">
      <selection activeCell="I5" sqref="I5:N5"/>
      <pageMargins left="0" right="0" top="0" bottom="0" header="0" footer="0"/>
      <pageSetup paperSize="9" scale="39" orientation="landscape" verticalDpi="0" r:id="rId13"/>
    </customSheetView>
    <customSheetView guid="{DF664468-2591-4537-A401-E39E9401FA18}" scale="55" fitToPage="1">
      <pageMargins left="0" right="0" top="0" bottom="0" header="0" footer="0"/>
      <pageSetup paperSize="9" scale="39" orientation="landscape" verticalDpi="0" r:id="rId14"/>
    </customSheetView>
    <customSheetView guid="{16EA4947-C328-4911-A966-8572790A84A9}" scale="60" showPageBreaks="1" fitToPage="1" view="pageBreakPreview">
      <selection activeCell="A38" sqref="A38:XFD39"/>
      <pageMargins left="0" right="0" top="0" bottom="0" header="0" footer="0"/>
      <pageSetup paperSize="9" scale="34" orientation="landscape" r:id="rId15"/>
      <headerFooter>
        <oddFooter>&amp;L&amp;1#&amp;"Calibri"&amp;10 Sensitivity: Internal</oddFooter>
      </headerFooter>
    </customSheetView>
    <customSheetView guid="{5024D59A-F791-4B48-8A8A-90A9A8BA3CB8}" scale="60" showPageBreaks="1" fitToPage="1" view="pageBreakPreview" topLeftCell="A28">
      <selection activeCell="F36" sqref="F36"/>
      <pageMargins left="0" right="0" top="0" bottom="0" header="0" footer="0"/>
      <pageSetup paperSize="9" scale="38" orientation="landscape" r:id="rId16"/>
      <headerFooter>
        <oddFooter>&amp;L&amp;1#&amp;"Calibri"&amp;10 Sensitivity: Internal</oddFooter>
      </headerFooter>
    </customSheetView>
    <customSheetView guid="{834388B3-D1C0-4496-81CB-D8907F6C94B1}" scale="60" showPageBreaks="1" fitToPage="1" view="pageBreakPreview">
      <selection activeCell="N21" sqref="N21"/>
      <pageMargins left="0" right="0" top="0" bottom="0" header="0" footer="0"/>
      <pageSetup paperSize="9" scale="37" orientation="landscape" r:id="rId17"/>
      <headerFooter>
        <oddFooter>&amp;L&amp;1#&amp;"Calibri"&amp;10 Sensitivity: Internal</oddFooter>
      </headerFooter>
    </customSheetView>
    <customSheetView guid="{C9B667F6-80E0-402E-8E37-77C446D41929}" scale="70" showPageBreaks="1" fitToPage="1" view="pageBreakPreview">
      <selection activeCell="H19" sqref="H19"/>
      <pageMargins left="0" right="0" top="0" bottom="0" header="0" footer="0"/>
      <pageSetup paperSize="9" scale="40" orientation="landscape" r:id="rId18"/>
      <headerFooter>
        <oddFooter>&amp;L&amp;1#&amp;"Calibri"&amp;10&amp;K000000Sensitivity: Internal</oddFooter>
      </headerFooter>
    </customSheetView>
    <customSheetView guid="{F64DF93A-0CD5-4665-A448-613906F88C7C}" scale="70" showPageBreaks="1" fitToPage="1" hiddenRows="1" view="pageBreakPreview">
      <selection activeCell="F43" sqref="F43"/>
      <pageMargins left="0" right="0" top="0" bottom="0" header="0" footer="0"/>
      <pageSetup paperSize="9" scale="40" orientation="landscape" r:id="rId19"/>
      <headerFooter>
        <oddFooter>&amp;L&amp;1#&amp;"Calibri"&amp;10&amp;K000000Sensitivity: Internal</oddFooter>
      </headerFooter>
    </customSheetView>
    <customSheetView guid="{D8AE3607-C68D-4DD7-8BE1-F63EA4A613B4}" scale="70" showPageBreaks="1" fitToPage="1" hiddenRows="1" view="pageBreakPreview">
      <selection activeCell="F41" sqref="F41"/>
      <pageMargins left="0" right="0" top="0" bottom="0" header="0" footer="0"/>
      <pageSetup paperSize="9" scale="40" orientation="landscape" r:id="rId20"/>
      <headerFooter>
        <oddFooter>&amp;L&amp;1#&amp;"Calibri"&amp;10&amp;K000000Sensitivity: Internal</oddFooter>
      </headerFooter>
    </customSheetView>
  </customSheetViews>
  <hyperlinks>
    <hyperlink ref="I151" xr:uid="{00000000-0004-0000-2100-000001000000}"/>
    <hyperlink ref="M151" xr:uid="{00000000-0004-0000-2100-000002000000}"/>
    <hyperlink ref="D151" display="mktg-dept@msca.com.sg" xr:uid="{00000000-0004-0000-2100-000000000000}"/>
  </hyperlinks>
  <pageMargins left="0.70866141732283472" right="0.70866141732283472" top="0.74803149606299213" bottom="0.74803149606299213" header="0.31496062992125984" footer="0.31496062992125984"/>
  <pageSetup paperSize="9" scale="31" orientation="landscape" r:id="rId21"/>
  <headerFooter>
    <oddFooter>&amp;L_x000D_&amp;1#&amp;"Calibri"&amp;10&amp;K000000 Sensitivity: Internal</oddFooter>
  </headerFooter>
  <drawing r:id="rId2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6">
    <tabColor rgb="FF7030A0"/>
    <pageSetUpPr fitToPage="1"/>
  </sheetPr>
  <dimension ref="A1:P208"/>
  <sheetViews>
    <sheetView zoomScale="70" zoomScaleNormal="70" workbookViewId="0"/>
  </sheetViews>
  <sheetFormatPr defaultColWidth="9.42578125" defaultRowHeight="12.75"/>
  <cols>
    <col min="1" max="1" width="14.42578125" style="386" customWidth="1"/>
    <col min="2" max="2" width="35.5703125" style="5" customWidth="1"/>
    <col min="3" max="3" width="14" style="5" customWidth="1"/>
    <col min="4" max="4" width="16.42578125" style="5" customWidth="1"/>
    <col min="5" max="5" width="17.42578125" style="5" customWidth="1"/>
    <col min="6" max="6" width="30.85546875" style="5" customWidth="1"/>
    <col min="7" max="7" width="12.5703125" style="5" customWidth="1"/>
    <col min="8" max="15" width="18.85546875" style="5" customWidth="1"/>
    <col min="16" max="16" width="20.5703125" style="5" customWidth="1"/>
    <col min="17" max="16384" width="9.42578125" style="5"/>
  </cols>
  <sheetData>
    <row r="1" spans="1:15">
      <c r="A1" s="3886"/>
    </row>
    <row r="2" spans="1:15" s="6" customFormat="1" ht="33">
      <c r="A2" s="385"/>
      <c r="B2" s="148" t="s">
        <v>1982</v>
      </c>
      <c r="C2" s="46"/>
      <c r="O2" s="40"/>
    </row>
    <row r="3" spans="1:15" s="6" customFormat="1" ht="33">
      <c r="A3" s="385"/>
      <c r="B3" s="195" t="s">
        <v>7666</v>
      </c>
      <c r="C3" s="46"/>
      <c r="O3" s="40"/>
    </row>
    <row r="4" spans="1:15" ht="15.75">
      <c r="B4" s="957"/>
      <c r="C4" s="47"/>
      <c r="F4" s="47" t="s">
        <v>7857</v>
      </c>
      <c r="G4" s="47"/>
      <c r="H4" s="47"/>
      <c r="I4" s="47"/>
      <c r="J4" s="47"/>
      <c r="K4" s="37"/>
      <c r="L4" s="37"/>
      <c r="M4" s="37"/>
    </row>
    <row r="5" spans="1:15" ht="17.25" customHeight="1">
      <c r="B5" s="957" t="s">
        <v>5151</v>
      </c>
      <c r="C5" s="48"/>
      <c r="D5" s="48"/>
      <c r="E5" s="48"/>
      <c r="F5" s="48"/>
      <c r="G5" s="48"/>
      <c r="H5" s="48"/>
      <c r="I5" s="48"/>
      <c r="J5" s="48"/>
      <c r="K5" s="37"/>
      <c r="L5" s="37"/>
      <c r="M5" s="37"/>
    </row>
    <row r="6" spans="1:15" s="14" customFormat="1" ht="32.25" hidden="1" customHeight="1">
      <c r="A6" s="3885"/>
      <c r="B6" s="957"/>
      <c r="C6" s="149"/>
      <c r="D6" s="97" t="s">
        <v>1985</v>
      </c>
      <c r="E6" s="97" t="s">
        <v>3786</v>
      </c>
      <c r="F6" s="150" t="s">
        <v>7858</v>
      </c>
      <c r="G6" s="150" t="s">
        <v>4655</v>
      </c>
      <c r="H6" s="87" t="s">
        <v>5880</v>
      </c>
      <c r="I6" s="87" t="s">
        <v>732</v>
      </c>
      <c r="J6" s="87" t="s">
        <v>662</v>
      </c>
      <c r="K6" s="151" t="s">
        <v>235</v>
      </c>
      <c r="L6" s="87" t="s">
        <v>530</v>
      </c>
      <c r="M6" s="87" t="s">
        <v>1436</v>
      </c>
      <c r="N6" s="87" t="s">
        <v>1301</v>
      </c>
      <c r="O6" s="87" t="s">
        <v>305</v>
      </c>
    </row>
    <row r="7" spans="1:15" s="14" customFormat="1" ht="32.25" hidden="1" customHeight="1" thickBot="1">
      <c r="A7" s="387" t="s">
        <v>1990</v>
      </c>
      <c r="B7" s="758" t="s">
        <v>1489</v>
      </c>
      <c r="C7" s="152"/>
      <c r="D7" s="153" t="s">
        <v>1992</v>
      </c>
      <c r="E7" s="91" t="s">
        <v>3139</v>
      </c>
      <c r="F7" s="154"/>
      <c r="G7" s="154"/>
      <c r="H7" s="91"/>
      <c r="I7" s="91" t="s">
        <v>3668</v>
      </c>
      <c r="J7" s="91" t="s">
        <v>3597</v>
      </c>
      <c r="K7" s="91" t="s">
        <v>4961</v>
      </c>
      <c r="L7" s="91" t="s">
        <v>5130</v>
      </c>
      <c r="M7" s="91" t="s">
        <v>4735</v>
      </c>
      <c r="N7" s="91" t="s">
        <v>5131</v>
      </c>
      <c r="O7" s="91" t="s">
        <v>3088</v>
      </c>
    </row>
    <row r="8" spans="1:15" s="14" customFormat="1" ht="16.5" hidden="1" customHeight="1" thickTop="1" thickBot="1">
      <c r="A8" s="3885"/>
      <c r="B8" s="759" t="s">
        <v>4442</v>
      </c>
      <c r="C8" s="584" t="s">
        <v>4443</v>
      </c>
      <c r="D8" s="520">
        <v>44953</v>
      </c>
      <c r="E8" s="160">
        <v>44968</v>
      </c>
      <c r="F8" s="156" t="s">
        <v>7859</v>
      </c>
      <c r="G8" s="156" t="s">
        <v>7860</v>
      </c>
      <c r="H8" s="156">
        <v>44975</v>
      </c>
      <c r="I8" s="165">
        <f>H8+16</f>
        <v>44991</v>
      </c>
      <c r="J8" s="518">
        <f>H8+18</f>
        <v>44993</v>
      </c>
      <c r="K8" s="518">
        <f>H8+26</f>
        <v>45001</v>
      </c>
      <c r="L8" s="518">
        <f>H8+28</f>
        <v>45003</v>
      </c>
      <c r="M8" s="518">
        <f>H8+31</f>
        <v>45006</v>
      </c>
      <c r="N8" s="518">
        <f>H8+34</f>
        <v>45009</v>
      </c>
      <c r="O8" s="518">
        <f>H8+36</f>
        <v>45011</v>
      </c>
    </row>
    <row r="9" spans="1:15" s="14" customFormat="1" ht="16.5" hidden="1" customHeight="1" thickTop="1" thickBot="1">
      <c r="A9" s="3885"/>
      <c r="B9" s="759"/>
      <c r="C9" s="584"/>
      <c r="D9" s="520"/>
      <c r="E9" s="160"/>
      <c r="F9" s="754"/>
      <c r="G9" s="160"/>
      <c r="H9" s="160"/>
      <c r="I9" s="520"/>
      <c r="J9" s="520"/>
      <c r="K9" s="520"/>
      <c r="L9" s="520"/>
      <c r="M9" s="520"/>
      <c r="N9" s="520"/>
      <c r="O9" s="520"/>
    </row>
    <row r="10" spans="1:15" s="14" customFormat="1" ht="16.5" hidden="1" customHeight="1" thickTop="1">
      <c r="A10" s="3885"/>
      <c r="B10" s="1019" t="s">
        <v>5232</v>
      </c>
      <c r="C10" s="664" t="s">
        <v>7861</v>
      </c>
      <c r="D10" s="95">
        <v>44963</v>
      </c>
      <c r="E10" s="665">
        <v>44978</v>
      </c>
      <c r="F10" s="156" t="s">
        <v>7862</v>
      </c>
      <c r="G10" s="156" t="s">
        <v>7863</v>
      </c>
      <c r="H10" s="156">
        <v>44982</v>
      </c>
      <c r="I10" s="165">
        <f>H10+16</f>
        <v>44998</v>
      </c>
      <c r="J10" s="518">
        <f>H10+18</f>
        <v>45000</v>
      </c>
      <c r="K10" s="518">
        <f>H10+26</f>
        <v>45008</v>
      </c>
      <c r="L10" s="518">
        <f>H10+28</f>
        <v>45010</v>
      </c>
      <c r="M10" s="518">
        <f>H10+31</f>
        <v>45013</v>
      </c>
      <c r="N10" s="518">
        <f>H10+34</f>
        <v>45016</v>
      </c>
      <c r="O10" s="518">
        <f>H10+36</f>
        <v>45018</v>
      </c>
    </row>
    <row r="11" spans="1:15" s="14" customFormat="1" ht="16.5" hidden="1" customHeight="1" thickBot="1">
      <c r="A11" s="3885"/>
      <c r="B11" s="584"/>
      <c r="C11" s="584"/>
      <c r="D11" s="520"/>
      <c r="E11" s="160"/>
      <c r="F11" s="754"/>
      <c r="G11" s="160"/>
      <c r="H11" s="160"/>
      <c r="I11" s="520"/>
      <c r="J11" s="520"/>
      <c r="K11" s="520"/>
      <c r="L11" s="520"/>
      <c r="M11" s="520"/>
      <c r="N11" s="520"/>
      <c r="O11" s="520"/>
    </row>
    <row r="12" spans="1:15" s="14" customFormat="1" ht="16.5" hidden="1" customHeight="1" thickTop="1">
      <c r="A12" s="387" t="s">
        <v>7864</v>
      </c>
      <c r="B12" s="664" t="s">
        <v>2803</v>
      </c>
      <c r="C12" s="664" t="s">
        <v>7865</v>
      </c>
      <c r="D12" s="95">
        <v>44970</v>
      </c>
      <c r="E12" s="1154" t="s">
        <v>7331</v>
      </c>
      <c r="F12" s="156" t="s">
        <v>5188</v>
      </c>
      <c r="G12" s="156" t="s">
        <v>7866</v>
      </c>
      <c r="H12" s="156">
        <v>44989</v>
      </c>
      <c r="I12" s="165">
        <f>H12+16</f>
        <v>45005</v>
      </c>
      <c r="J12" s="518">
        <f>H12+18</f>
        <v>45007</v>
      </c>
      <c r="K12" s="518">
        <f>H12+26</f>
        <v>45015</v>
      </c>
      <c r="L12" s="518">
        <f>H12+28</f>
        <v>45017</v>
      </c>
      <c r="M12" s="518">
        <f>H12+31</f>
        <v>45020</v>
      </c>
      <c r="N12" s="518">
        <f>H12+34</f>
        <v>45023</v>
      </c>
      <c r="O12" s="518">
        <f>H12+36</f>
        <v>45025</v>
      </c>
    </row>
    <row r="13" spans="1:15" s="14" customFormat="1" ht="16.5" hidden="1" customHeight="1" thickBot="1">
      <c r="A13" s="387"/>
      <c r="B13" s="759"/>
      <c r="C13" s="584"/>
      <c r="D13" s="520"/>
      <c r="E13" s="160"/>
      <c r="F13" s="754"/>
      <c r="G13" s="160"/>
      <c r="H13" s="160"/>
      <c r="I13" s="520"/>
      <c r="J13" s="520"/>
      <c r="K13" s="520"/>
      <c r="L13" s="520"/>
      <c r="M13" s="520"/>
      <c r="N13" s="520"/>
      <c r="O13" s="520"/>
    </row>
    <row r="14" spans="1:15" s="14" customFormat="1" ht="16.5" hidden="1" customHeight="1" thickTop="1">
      <c r="A14" s="387"/>
      <c r="B14" s="664" t="s">
        <v>4446</v>
      </c>
      <c r="C14" s="664" t="s">
        <v>4447</v>
      </c>
      <c r="D14" s="95">
        <v>44973</v>
      </c>
      <c r="E14" s="665">
        <v>44989</v>
      </c>
      <c r="F14" s="156" t="s">
        <v>7867</v>
      </c>
      <c r="G14" s="156" t="s">
        <v>7868</v>
      </c>
      <c r="H14" s="156">
        <v>44996</v>
      </c>
      <c r="I14" s="165">
        <f>H14+16</f>
        <v>45012</v>
      </c>
      <c r="J14" s="518">
        <f>H14+18</f>
        <v>45014</v>
      </c>
      <c r="K14" s="518">
        <f>H14+26</f>
        <v>45022</v>
      </c>
      <c r="L14" s="518">
        <f>H14+28</f>
        <v>45024</v>
      </c>
      <c r="M14" s="518">
        <f>H14+31</f>
        <v>45027</v>
      </c>
      <c r="N14" s="518">
        <f>H14+34</f>
        <v>45030</v>
      </c>
      <c r="O14" s="518">
        <f>H14+36</f>
        <v>45032</v>
      </c>
    </row>
    <row r="15" spans="1:15" hidden="1"/>
    <row r="16" spans="1:15" s="14" customFormat="1" ht="16.5" hidden="1" customHeight="1" thickTop="1">
      <c r="A16" s="872"/>
      <c r="B16" s="1998" t="s">
        <v>3769</v>
      </c>
      <c r="C16" s="1999" t="s">
        <v>7869</v>
      </c>
      <c r="D16" s="1999">
        <v>44985</v>
      </c>
      <c r="E16" s="2228" t="s">
        <v>2159</v>
      </c>
      <c r="F16" s="156" t="s">
        <v>7870</v>
      </c>
      <c r="G16" s="156" t="s">
        <v>7871</v>
      </c>
      <c r="H16" s="156">
        <v>45003</v>
      </c>
      <c r="I16" s="165">
        <f>H16+16</f>
        <v>45019</v>
      </c>
      <c r="J16" s="518">
        <f>H16+18</f>
        <v>45021</v>
      </c>
      <c r="K16" s="518">
        <f>H16+26</f>
        <v>45029</v>
      </c>
      <c r="L16" s="518">
        <f>H16+28</f>
        <v>45031</v>
      </c>
      <c r="M16" s="518">
        <f>H16+31</f>
        <v>45034</v>
      </c>
      <c r="N16" s="518">
        <f>H16+34</f>
        <v>45037</v>
      </c>
      <c r="O16" s="518">
        <f>H16+36</f>
        <v>45039</v>
      </c>
    </row>
    <row r="17" spans="1:15" s="14" customFormat="1" ht="16.5" hidden="1" customHeight="1" thickBot="1">
      <c r="A17" s="872"/>
      <c r="B17" s="584" t="s">
        <v>3887</v>
      </c>
      <c r="C17" s="182" t="s">
        <v>7872</v>
      </c>
      <c r="D17" s="182">
        <v>44988</v>
      </c>
      <c r="E17" s="160">
        <v>44996</v>
      </c>
      <c r="F17" s="754"/>
      <c r="G17" s="160"/>
      <c r="H17" s="160"/>
      <c r="I17" s="520"/>
      <c r="J17" s="520"/>
      <c r="K17" s="520"/>
      <c r="L17" s="520"/>
      <c r="M17" s="520"/>
      <c r="N17" s="520"/>
      <c r="O17" s="520"/>
    </row>
    <row r="18" spans="1:15" s="14" customFormat="1" ht="16.5" hidden="1" customHeight="1" thickTop="1" thickBot="1">
      <c r="A18" s="872"/>
      <c r="B18" s="664" t="s">
        <v>5907</v>
      </c>
      <c r="C18" s="664" t="s">
        <v>7873</v>
      </c>
      <c r="D18" s="520">
        <v>44992</v>
      </c>
      <c r="E18" s="180">
        <v>45003</v>
      </c>
      <c r="F18" s="156" t="s">
        <v>5232</v>
      </c>
      <c r="G18" s="156" t="s">
        <v>7678</v>
      </c>
      <c r="H18" s="156">
        <v>45010</v>
      </c>
      <c r="I18" s="165">
        <f>H18+16</f>
        <v>45026</v>
      </c>
      <c r="J18" s="518">
        <f>H18+18</f>
        <v>45028</v>
      </c>
      <c r="K18" s="518">
        <f>H18+26</f>
        <v>45036</v>
      </c>
      <c r="L18" s="518">
        <f>H18+28</f>
        <v>45038</v>
      </c>
      <c r="M18" s="518">
        <f>H18+31</f>
        <v>45041</v>
      </c>
      <c r="N18" s="518">
        <f>H18+34</f>
        <v>45044</v>
      </c>
      <c r="O18" s="518">
        <f>H18+36</f>
        <v>45046</v>
      </c>
    </row>
    <row r="19" spans="1:15" s="14" customFormat="1" ht="16.5" hidden="1" customHeight="1" thickTop="1" thickBot="1">
      <c r="A19" s="872"/>
      <c r="B19" s="757"/>
      <c r="C19" s="584"/>
      <c r="D19" s="520"/>
      <c r="E19" s="520"/>
      <c r="F19" s="754"/>
      <c r="G19" s="160"/>
      <c r="H19" s="160"/>
      <c r="I19" s="520"/>
      <c r="J19" s="520"/>
      <c r="K19" s="520"/>
      <c r="L19" s="520"/>
      <c r="M19" s="520"/>
      <c r="N19" s="520"/>
      <c r="O19" s="520"/>
    </row>
    <row r="20" spans="1:15" s="14" customFormat="1" ht="16.5" hidden="1" customHeight="1" thickTop="1">
      <c r="A20" s="872"/>
      <c r="B20" s="664" t="s">
        <v>7382</v>
      </c>
      <c r="C20" s="664" t="s">
        <v>7874</v>
      </c>
      <c r="D20" s="95">
        <v>45001</v>
      </c>
      <c r="E20" s="665">
        <v>45010</v>
      </c>
      <c r="F20" s="156" t="s">
        <v>7875</v>
      </c>
      <c r="G20" s="156" t="s">
        <v>7680</v>
      </c>
      <c r="H20" s="156">
        <v>45017</v>
      </c>
      <c r="I20" s="165">
        <f>H20+16</f>
        <v>45033</v>
      </c>
      <c r="J20" s="518">
        <f>H20+18</f>
        <v>45035</v>
      </c>
      <c r="K20" s="518">
        <f>H20+26</f>
        <v>45043</v>
      </c>
      <c r="L20" s="518">
        <f>H20+28</f>
        <v>45045</v>
      </c>
      <c r="M20" s="518">
        <f>H20+31</f>
        <v>45048</v>
      </c>
      <c r="N20" s="518">
        <f>H20+34</f>
        <v>45051</v>
      </c>
      <c r="O20" s="518">
        <f>H20+36</f>
        <v>45053</v>
      </c>
    </row>
    <row r="21" spans="1:15" s="14" customFormat="1" ht="16.5" hidden="1" customHeight="1" thickBot="1">
      <c r="A21" s="872"/>
      <c r="B21" s="757"/>
      <c r="C21" s="584"/>
      <c r="D21" s="520"/>
      <c r="E21" s="160"/>
      <c r="F21" s="754"/>
      <c r="G21" s="160"/>
      <c r="H21" s="160"/>
      <c r="I21" s="520"/>
      <c r="J21" s="520"/>
      <c r="K21" s="520"/>
      <c r="L21" s="520"/>
      <c r="M21" s="520"/>
      <c r="N21" s="520"/>
      <c r="O21" s="520"/>
    </row>
    <row r="22" spans="1:15" s="14" customFormat="1" ht="16.5" hidden="1" customHeight="1" thickTop="1">
      <c r="A22" s="872"/>
      <c r="B22" s="664" t="s">
        <v>3889</v>
      </c>
      <c r="C22" s="664" t="s">
        <v>4611</v>
      </c>
      <c r="D22" s="95">
        <v>45007</v>
      </c>
      <c r="E22" s="180">
        <v>45017</v>
      </c>
      <c r="F22" s="156" t="s">
        <v>7876</v>
      </c>
      <c r="G22" s="156" t="s">
        <v>7877</v>
      </c>
      <c r="H22" s="156">
        <v>45024</v>
      </c>
      <c r="I22" s="165">
        <f>H22+16</f>
        <v>45040</v>
      </c>
      <c r="J22" s="518">
        <f>H22+18</f>
        <v>45042</v>
      </c>
      <c r="K22" s="518">
        <f>H22+26</f>
        <v>45050</v>
      </c>
      <c r="L22" s="518">
        <f>H22+28</f>
        <v>45052</v>
      </c>
      <c r="M22" s="518">
        <f>H22+31</f>
        <v>45055</v>
      </c>
      <c r="N22" s="518">
        <f>H22+34</f>
        <v>45058</v>
      </c>
      <c r="O22" s="518">
        <f>H22+36</f>
        <v>45060</v>
      </c>
    </row>
    <row r="23" spans="1:15" s="14" customFormat="1" ht="16.5" hidden="1" customHeight="1" thickBot="1">
      <c r="A23" s="872"/>
      <c r="B23" s="757"/>
      <c r="C23" s="584"/>
      <c r="D23" s="520"/>
      <c r="E23" s="520"/>
      <c r="F23" s="754"/>
      <c r="G23" s="160"/>
      <c r="H23" s="160"/>
      <c r="I23" s="520"/>
      <c r="J23" s="520"/>
      <c r="K23" s="520"/>
      <c r="L23" s="520"/>
      <c r="M23" s="520"/>
      <c r="N23" s="520"/>
      <c r="O23" s="520"/>
    </row>
    <row r="24" spans="1:15" s="14" customFormat="1" ht="16.5" hidden="1" customHeight="1" thickTop="1">
      <c r="A24" s="872"/>
      <c r="B24" s="664" t="s">
        <v>5264</v>
      </c>
      <c r="C24" s="664" t="s">
        <v>7878</v>
      </c>
      <c r="D24" s="95">
        <v>45018</v>
      </c>
      <c r="E24" s="1154" t="s">
        <v>2159</v>
      </c>
      <c r="F24" s="156" t="s">
        <v>7382</v>
      </c>
      <c r="G24" s="156" t="s">
        <v>7879</v>
      </c>
      <c r="H24" s="156">
        <v>45031</v>
      </c>
      <c r="I24" s="165">
        <f>H24+16</f>
        <v>45047</v>
      </c>
      <c r="J24" s="518">
        <f>H24+18</f>
        <v>45049</v>
      </c>
      <c r="K24" s="518">
        <f>H24+26</f>
        <v>45057</v>
      </c>
      <c r="L24" s="518">
        <f>H24+28</f>
        <v>45059</v>
      </c>
      <c r="M24" s="518">
        <f>H24+31</f>
        <v>45062</v>
      </c>
      <c r="N24" s="518">
        <f>H24+34</f>
        <v>45065</v>
      </c>
      <c r="O24" s="518">
        <f>H24+36</f>
        <v>45067</v>
      </c>
    </row>
    <row r="25" spans="1:15" s="14" customFormat="1" ht="16.5" hidden="1" customHeight="1" thickBot="1">
      <c r="A25" s="872"/>
      <c r="B25" s="757" t="s">
        <v>3747</v>
      </c>
      <c r="C25" s="584" t="s">
        <v>7880</v>
      </c>
      <c r="D25" s="520">
        <v>45015</v>
      </c>
      <c r="E25" s="520">
        <v>45028</v>
      </c>
      <c r="F25" s="754"/>
      <c r="G25" s="160"/>
      <c r="H25" s="160"/>
      <c r="I25" s="520"/>
      <c r="J25" s="520"/>
      <c r="K25" s="520"/>
      <c r="L25" s="520"/>
      <c r="M25" s="520"/>
      <c r="N25" s="520"/>
      <c r="O25" s="520"/>
    </row>
    <row r="26" spans="1:15" s="14" customFormat="1" ht="16.5" hidden="1" customHeight="1" thickTop="1">
      <c r="A26" s="872"/>
      <c r="B26" s="664" t="s">
        <v>4178</v>
      </c>
      <c r="C26" s="664" t="s">
        <v>5316</v>
      </c>
      <c r="D26" s="95">
        <v>45022</v>
      </c>
      <c r="E26" s="180">
        <v>45031</v>
      </c>
      <c r="F26" s="156" t="s">
        <v>7881</v>
      </c>
      <c r="G26" s="156" t="s">
        <v>7686</v>
      </c>
      <c r="H26" s="156">
        <v>45038</v>
      </c>
      <c r="I26" s="165">
        <f>H26+16</f>
        <v>45054</v>
      </c>
      <c r="J26" s="518">
        <f>H26+18</f>
        <v>45056</v>
      </c>
      <c r="K26" s="518">
        <f>H26+26</f>
        <v>45064</v>
      </c>
      <c r="L26" s="518">
        <f>H26+28</f>
        <v>45066</v>
      </c>
      <c r="M26" s="518">
        <f>H26+31</f>
        <v>45069</v>
      </c>
      <c r="N26" s="518">
        <f>H26+34</f>
        <v>45072</v>
      </c>
      <c r="O26" s="518">
        <f>H26+36</f>
        <v>45074</v>
      </c>
    </row>
    <row r="27" spans="1:15" s="14" customFormat="1" ht="16.5" hidden="1" customHeight="1" thickBot="1">
      <c r="A27" s="872"/>
      <c r="B27" s="757"/>
      <c r="C27" s="584"/>
      <c r="D27" s="520"/>
      <c r="E27" s="520"/>
      <c r="F27" s="754"/>
      <c r="G27" s="160"/>
      <c r="H27" s="160"/>
      <c r="I27" s="520"/>
      <c r="J27" s="520"/>
      <c r="K27" s="520"/>
      <c r="L27" s="520"/>
      <c r="M27" s="520"/>
      <c r="N27" s="520"/>
      <c r="O27" s="520"/>
    </row>
    <row r="28" spans="1:15" s="14" customFormat="1" ht="16.5" hidden="1" customHeight="1" thickTop="1">
      <c r="A28" s="872"/>
      <c r="B28" s="664" t="s">
        <v>5179</v>
      </c>
      <c r="C28" s="664" t="s">
        <v>7882</v>
      </c>
      <c r="D28" s="95">
        <v>45026</v>
      </c>
      <c r="E28" s="665">
        <v>45037</v>
      </c>
      <c r="F28" s="156" t="s">
        <v>7883</v>
      </c>
      <c r="G28" s="156" t="s">
        <v>7688</v>
      </c>
      <c r="H28" s="156">
        <v>45045</v>
      </c>
      <c r="I28" s="165">
        <f>H28+16</f>
        <v>45061</v>
      </c>
      <c r="J28" s="518">
        <f>H28+18</f>
        <v>45063</v>
      </c>
      <c r="K28" s="518">
        <f>H28+26</f>
        <v>45071</v>
      </c>
      <c r="L28" s="518">
        <f>H28+28</f>
        <v>45073</v>
      </c>
      <c r="M28" s="518">
        <f>H28+31</f>
        <v>45076</v>
      </c>
      <c r="N28" s="518">
        <f>H28+34</f>
        <v>45079</v>
      </c>
      <c r="O28" s="518">
        <f>H28+36</f>
        <v>45081</v>
      </c>
    </row>
    <row r="29" spans="1:15" s="14" customFormat="1" ht="16.5" hidden="1" customHeight="1" thickBot="1">
      <c r="A29" s="872"/>
      <c r="B29" s="757"/>
      <c r="C29" s="584"/>
      <c r="D29" s="520"/>
      <c r="E29" s="160"/>
      <c r="F29" s="754"/>
      <c r="G29" s="160"/>
      <c r="H29" s="160"/>
      <c r="I29" s="520"/>
      <c r="J29" s="520"/>
      <c r="K29" s="520"/>
      <c r="L29" s="520"/>
      <c r="M29" s="520"/>
      <c r="N29" s="520"/>
      <c r="O29" s="520"/>
    </row>
    <row r="30" spans="1:15" s="14" customFormat="1" ht="16.5" hidden="1" customHeight="1" thickTop="1">
      <c r="A30" s="872"/>
      <c r="B30" s="664" t="s">
        <v>3337</v>
      </c>
      <c r="C30" s="664" t="s">
        <v>5317</v>
      </c>
      <c r="D30" s="95">
        <v>45037</v>
      </c>
      <c r="E30" s="180">
        <v>45048</v>
      </c>
      <c r="F30" s="156" t="s">
        <v>7859</v>
      </c>
      <c r="G30" s="156" t="s">
        <v>7690</v>
      </c>
      <c r="H30" s="156">
        <v>45052</v>
      </c>
      <c r="I30" s="165">
        <f>H30+16</f>
        <v>45068</v>
      </c>
      <c r="J30" s="518">
        <f>H30+18</f>
        <v>45070</v>
      </c>
      <c r="K30" s="518">
        <f>H30+26</f>
        <v>45078</v>
      </c>
      <c r="L30" s="518">
        <f>H30+28</f>
        <v>45080</v>
      </c>
      <c r="M30" s="518">
        <f>H30+31</f>
        <v>45083</v>
      </c>
      <c r="N30" s="518">
        <f>H30+34</f>
        <v>45086</v>
      </c>
      <c r="O30" s="518">
        <f>H30+36</f>
        <v>45088</v>
      </c>
    </row>
    <row r="31" spans="1:15" hidden="1"/>
    <row r="32" spans="1:15" s="14" customFormat="1" ht="16.5" hidden="1" customHeight="1" thickTop="1">
      <c r="A32" s="872"/>
      <c r="B32" s="664" t="s">
        <v>4188</v>
      </c>
      <c r="C32" s="664" t="s">
        <v>7884</v>
      </c>
      <c r="D32" s="95">
        <v>45041</v>
      </c>
      <c r="E32" s="2264" t="s">
        <v>2159</v>
      </c>
      <c r="F32" s="156" t="s">
        <v>7862</v>
      </c>
      <c r="G32" s="156" t="s">
        <v>7885</v>
      </c>
      <c r="H32" s="156">
        <v>45059</v>
      </c>
      <c r="I32" s="165">
        <f>H32+16</f>
        <v>45075</v>
      </c>
      <c r="J32" s="518">
        <f>H32+18</f>
        <v>45077</v>
      </c>
      <c r="K32" s="518">
        <f>H32+26</f>
        <v>45085</v>
      </c>
      <c r="L32" s="518">
        <f>H32+28</f>
        <v>45087</v>
      </c>
      <c r="M32" s="518">
        <f>H32+31</f>
        <v>45090</v>
      </c>
      <c r="N32" s="518">
        <f>H32+34</f>
        <v>45093</v>
      </c>
      <c r="O32" s="518">
        <f>H32+36</f>
        <v>45095</v>
      </c>
    </row>
    <row r="33" spans="1:15" s="14" customFormat="1" ht="16.5" hidden="1" customHeight="1" thickBot="1">
      <c r="A33" s="872"/>
      <c r="B33" s="757" t="s">
        <v>4472</v>
      </c>
      <c r="C33" s="584" t="s">
        <v>7886</v>
      </c>
      <c r="D33" s="520">
        <v>45042</v>
      </c>
      <c r="E33" s="520">
        <f>D33+11</f>
        <v>45053</v>
      </c>
      <c r="F33" s="754"/>
      <c r="G33" s="160"/>
      <c r="H33" s="160"/>
      <c r="I33" s="520"/>
      <c r="J33" s="520"/>
      <c r="K33" s="520"/>
      <c r="L33" s="520"/>
      <c r="M33" s="520"/>
      <c r="N33" s="520"/>
      <c r="O33" s="520"/>
    </row>
    <row r="34" spans="1:15" s="14" customFormat="1" ht="16.5" hidden="1" customHeight="1" thickTop="1">
      <c r="A34" s="872"/>
      <c r="B34" s="664" t="s">
        <v>4442</v>
      </c>
      <c r="C34" s="664" t="s">
        <v>7887</v>
      </c>
      <c r="D34" s="95">
        <v>45051</v>
      </c>
      <c r="E34" s="180">
        <v>45058</v>
      </c>
      <c r="F34" s="156" t="s">
        <v>7888</v>
      </c>
      <c r="G34" s="156" t="s">
        <v>7889</v>
      </c>
      <c r="H34" s="156">
        <v>45066</v>
      </c>
      <c r="I34" s="165">
        <f>H34+16</f>
        <v>45082</v>
      </c>
      <c r="J34" s="518">
        <f>H34+18</f>
        <v>45084</v>
      </c>
      <c r="K34" s="518">
        <f>H34+26</f>
        <v>45092</v>
      </c>
      <c r="L34" s="518">
        <f>H34+28</f>
        <v>45094</v>
      </c>
      <c r="M34" s="518">
        <f>H34+31</f>
        <v>45097</v>
      </c>
      <c r="N34" s="518">
        <f>H34+34</f>
        <v>45100</v>
      </c>
      <c r="O34" s="518">
        <f>H34+36</f>
        <v>45102</v>
      </c>
    </row>
    <row r="35" spans="1:15" s="14" customFormat="1" ht="16.5" hidden="1" customHeight="1" thickBot="1">
      <c r="A35" s="872"/>
      <c r="B35" s="757"/>
      <c r="C35" s="584"/>
      <c r="D35" s="520"/>
      <c r="E35" s="520"/>
      <c r="F35" s="754"/>
      <c r="G35" s="160"/>
      <c r="H35" s="160"/>
      <c r="I35" s="520"/>
      <c r="J35" s="520"/>
      <c r="K35" s="520"/>
      <c r="L35" s="520"/>
      <c r="M35" s="520"/>
      <c r="N35" s="520"/>
      <c r="O35" s="520"/>
    </row>
    <row r="36" spans="1:15" s="14" customFormat="1" ht="16.5" hidden="1" customHeight="1" thickTop="1">
      <c r="A36" s="872"/>
      <c r="B36" s="1998" t="s">
        <v>5227</v>
      </c>
      <c r="C36" s="1998" t="s">
        <v>7860</v>
      </c>
      <c r="D36" s="1999">
        <v>45060</v>
      </c>
      <c r="E36" s="2468">
        <v>45070</v>
      </c>
      <c r="F36" s="156" t="s">
        <v>7867</v>
      </c>
      <c r="G36" s="156" t="s">
        <v>7890</v>
      </c>
      <c r="H36" s="156">
        <v>45073</v>
      </c>
      <c r="I36" s="165">
        <f>H36+16</f>
        <v>45089</v>
      </c>
      <c r="J36" s="518">
        <f>H36+18</f>
        <v>45091</v>
      </c>
      <c r="K36" s="518">
        <f>H36+26</f>
        <v>45099</v>
      </c>
      <c r="L36" s="518">
        <f>H36+28</f>
        <v>45101</v>
      </c>
      <c r="M36" s="518">
        <f>H36+31</f>
        <v>45104</v>
      </c>
      <c r="N36" s="518">
        <f>H36+34</f>
        <v>45107</v>
      </c>
      <c r="O36" s="518">
        <f>H36+36</f>
        <v>45109</v>
      </c>
    </row>
    <row r="37" spans="1:15" s="14" customFormat="1" ht="16.5" hidden="1" customHeight="1" thickBot="1">
      <c r="A37" s="872"/>
      <c r="B37" s="757" t="s">
        <v>3769</v>
      </c>
      <c r="C37" s="584" t="s">
        <v>7891</v>
      </c>
      <c r="D37" s="520">
        <v>45062</v>
      </c>
      <c r="E37" s="160">
        <v>45072</v>
      </c>
      <c r="F37" s="754"/>
      <c r="G37" s="160"/>
      <c r="H37" s="160"/>
      <c r="I37" s="520"/>
      <c r="J37" s="520"/>
      <c r="K37" s="520"/>
      <c r="L37" s="520"/>
      <c r="M37" s="520"/>
      <c r="N37" s="520"/>
      <c r="O37" s="520"/>
    </row>
    <row r="38" spans="1:15" s="14" customFormat="1" ht="16.5" hidden="1" customHeight="1" thickTop="1">
      <c r="A38" s="872"/>
      <c r="B38" s="664" t="s">
        <v>4622</v>
      </c>
      <c r="C38" s="664" t="s">
        <v>7892</v>
      </c>
      <c r="D38" s="95">
        <v>45063</v>
      </c>
      <c r="E38" s="180">
        <v>45072</v>
      </c>
      <c r="F38" s="156" t="s">
        <v>7893</v>
      </c>
      <c r="G38" s="156" t="s">
        <v>7894</v>
      </c>
      <c r="H38" s="156">
        <v>45080</v>
      </c>
      <c r="I38" s="165">
        <f>H38+16</f>
        <v>45096</v>
      </c>
      <c r="J38" s="518">
        <f>H38+18</f>
        <v>45098</v>
      </c>
      <c r="K38" s="518">
        <f>H38+26</f>
        <v>45106</v>
      </c>
      <c r="L38" s="518">
        <f>H38+28</f>
        <v>45108</v>
      </c>
      <c r="M38" s="518">
        <f>H38+31</f>
        <v>45111</v>
      </c>
      <c r="N38" s="518">
        <f>H38+34</f>
        <v>45114</v>
      </c>
      <c r="O38" s="518">
        <f>H38+36</f>
        <v>45116</v>
      </c>
    </row>
    <row r="39" spans="1:15" s="14" customFormat="1" ht="16.5" hidden="1" customHeight="1" thickBot="1">
      <c r="A39" s="872"/>
      <c r="B39" s="757"/>
      <c r="C39" s="584"/>
      <c r="D39" s="520"/>
      <c r="E39" s="520"/>
      <c r="F39" s="754"/>
      <c r="G39" s="160"/>
      <c r="H39" s="160"/>
      <c r="I39" s="520"/>
      <c r="J39" s="520"/>
      <c r="K39" s="520"/>
      <c r="L39" s="520"/>
      <c r="M39" s="520"/>
      <c r="N39" s="520"/>
      <c r="O39" s="520"/>
    </row>
    <row r="40" spans="1:15" s="14" customFormat="1" ht="16.5" hidden="1" customHeight="1" thickTop="1">
      <c r="A40" s="872"/>
      <c r="B40" s="664" t="s">
        <v>4446</v>
      </c>
      <c r="C40" s="664" t="s">
        <v>7866</v>
      </c>
      <c r="D40" s="95">
        <v>45069</v>
      </c>
      <c r="E40" s="665">
        <v>45079</v>
      </c>
      <c r="F40" s="156" t="s">
        <v>5232</v>
      </c>
      <c r="G40" s="156" t="s">
        <v>7895</v>
      </c>
      <c r="H40" s="156">
        <v>45087</v>
      </c>
      <c r="I40" s="165">
        <f>H40+16</f>
        <v>45103</v>
      </c>
      <c r="J40" s="518">
        <f>H40+18</f>
        <v>45105</v>
      </c>
      <c r="K40" s="518">
        <f>H40+26</f>
        <v>45113</v>
      </c>
      <c r="L40" s="518">
        <f>H40+28</f>
        <v>45115</v>
      </c>
      <c r="M40" s="518">
        <f>H40+31</f>
        <v>45118</v>
      </c>
      <c r="N40" s="518">
        <f>H40+34</f>
        <v>45121</v>
      </c>
      <c r="O40" s="518">
        <f>H40+36</f>
        <v>45123</v>
      </c>
    </row>
    <row r="41" spans="1:15" s="14" customFormat="1" ht="16.5" hidden="1" customHeight="1" thickBot="1">
      <c r="A41" s="872"/>
      <c r="B41" s="757"/>
      <c r="C41" s="584"/>
      <c r="D41" s="520"/>
      <c r="E41" s="160"/>
      <c r="F41" s="754"/>
      <c r="G41" s="160"/>
      <c r="H41" s="160"/>
      <c r="I41" s="520"/>
      <c r="J41" s="520"/>
      <c r="K41" s="520"/>
      <c r="L41" s="520"/>
      <c r="M41" s="520"/>
      <c r="N41" s="520"/>
      <c r="O41" s="520"/>
    </row>
    <row r="42" spans="1:15" s="14" customFormat="1" ht="16.5" hidden="1" customHeight="1" thickTop="1">
      <c r="A42" s="872"/>
      <c r="B42" s="664" t="s">
        <v>3887</v>
      </c>
      <c r="C42" s="664" t="s">
        <v>7672</v>
      </c>
      <c r="D42" s="95">
        <v>45079</v>
      </c>
      <c r="E42" s="665">
        <v>45088</v>
      </c>
      <c r="F42" s="156" t="s">
        <v>7875</v>
      </c>
      <c r="G42" s="156" t="s">
        <v>7703</v>
      </c>
      <c r="H42" s="156">
        <v>45094</v>
      </c>
      <c r="I42" s="165">
        <f>H42+16</f>
        <v>45110</v>
      </c>
      <c r="J42" s="518">
        <f>H42+18</f>
        <v>45112</v>
      </c>
      <c r="K42" s="518">
        <f>H42+26</f>
        <v>45120</v>
      </c>
      <c r="L42" s="518">
        <f>H42+28</f>
        <v>45122</v>
      </c>
      <c r="M42" s="518">
        <f>H42+31</f>
        <v>45125</v>
      </c>
      <c r="N42" s="518">
        <f>H42+34</f>
        <v>45128</v>
      </c>
      <c r="O42" s="518">
        <f>H42+36</f>
        <v>45130</v>
      </c>
    </row>
    <row r="43" spans="1:15" s="14" customFormat="1" ht="16.5" hidden="1" customHeight="1" thickBot="1">
      <c r="A43" s="872"/>
      <c r="B43" s="757"/>
      <c r="C43" s="584"/>
      <c r="D43" s="520"/>
      <c r="E43" s="520"/>
      <c r="F43" s="754"/>
      <c r="G43" s="160"/>
      <c r="H43" s="160"/>
      <c r="I43" s="520"/>
      <c r="J43" s="520"/>
      <c r="K43" s="520"/>
      <c r="L43" s="520"/>
      <c r="M43" s="520"/>
      <c r="N43" s="520"/>
      <c r="O43" s="520"/>
    </row>
    <row r="44" spans="1:15" s="14" customFormat="1" ht="16.5" hidden="1" customHeight="1" thickTop="1">
      <c r="A44" s="872"/>
      <c r="B44" s="664" t="s">
        <v>5907</v>
      </c>
      <c r="C44" s="664" t="s">
        <v>7675</v>
      </c>
      <c r="D44" s="95">
        <v>45086</v>
      </c>
      <c r="E44" s="665">
        <v>45093</v>
      </c>
      <c r="F44" s="156" t="s">
        <v>7876</v>
      </c>
      <c r="G44" s="156" t="s">
        <v>7705</v>
      </c>
      <c r="H44" s="156">
        <v>45101</v>
      </c>
      <c r="I44" s="165">
        <f t="shared" ref="I44" si="0">H44+16</f>
        <v>45117</v>
      </c>
      <c r="J44" s="518">
        <f t="shared" ref="J44" si="1">H44+18</f>
        <v>45119</v>
      </c>
      <c r="K44" s="518">
        <f t="shared" ref="K44" si="2">H44+26</f>
        <v>45127</v>
      </c>
      <c r="L44" s="518">
        <f t="shared" ref="L44" si="3">H44+28</f>
        <v>45129</v>
      </c>
      <c r="M44" s="518">
        <f t="shared" ref="M44" si="4">H44+31</f>
        <v>45132</v>
      </c>
      <c r="N44" s="518">
        <f t="shared" ref="N44" si="5">H44+34</f>
        <v>45135</v>
      </c>
      <c r="O44" s="518">
        <f t="shared" ref="O44" si="6">H44+36</f>
        <v>45137</v>
      </c>
    </row>
    <row r="45" spans="1:15" s="14" customFormat="1" ht="16.5" hidden="1" customHeight="1" thickBot="1">
      <c r="A45" s="872"/>
      <c r="B45" s="757"/>
      <c r="C45" s="584"/>
      <c r="D45" s="520"/>
      <c r="E45" s="160"/>
      <c r="F45" s="754"/>
      <c r="G45" s="160"/>
      <c r="H45" s="160"/>
      <c r="I45" s="520"/>
      <c r="J45" s="520"/>
      <c r="K45" s="520"/>
      <c r="L45" s="520"/>
      <c r="M45" s="520"/>
      <c r="N45" s="520"/>
      <c r="O45" s="520"/>
    </row>
    <row r="46" spans="1:15" s="14" customFormat="1" ht="16.5" hidden="1" customHeight="1" thickTop="1">
      <c r="A46" s="872"/>
      <c r="B46" s="664" t="s">
        <v>5220</v>
      </c>
      <c r="C46" s="2409" t="s">
        <v>7678</v>
      </c>
      <c r="D46" s="95">
        <v>45094</v>
      </c>
      <c r="E46" s="665">
        <v>45102</v>
      </c>
      <c r="F46" s="156" t="s">
        <v>7382</v>
      </c>
      <c r="G46" s="156" t="s">
        <v>7707</v>
      </c>
      <c r="H46" s="156">
        <v>45108</v>
      </c>
      <c r="I46" s="165">
        <f t="shared" ref="I46" si="7">H46+16</f>
        <v>45124</v>
      </c>
      <c r="J46" s="518">
        <f t="shared" ref="J46" si="8">H46+18</f>
        <v>45126</v>
      </c>
      <c r="K46" s="518">
        <f t="shared" ref="K46" si="9">H46+26</f>
        <v>45134</v>
      </c>
      <c r="L46" s="518">
        <f t="shared" ref="L46" si="10">H46+28</f>
        <v>45136</v>
      </c>
      <c r="M46" s="518">
        <f t="shared" ref="M46" si="11">H46+31</f>
        <v>45139</v>
      </c>
      <c r="N46" s="518">
        <f t="shared" ref="N46" si="12">H46+34</f>
        <v>45142</v>
      </c>
      <c r="O46" s="518">
        <f t="shared" ref="O46" si="13">H46+36</f>
        <v>45144</v>
      </c>
    </row>
    <row r="47" spans="1:15" hidden="1"/>
    <row r="48" spans="1:15" s="14" customFormat="1" ht="16.5" hidden="1" customHeight="1" thickTop="1">
      <c r="A48" s="872"/>
      <c r="B48" s="664" t="s">
        <v>7440</v>
      </c>
      <c r="C48" s="664" t="s">
        <v>7680</v>
      </c>
      <c r="D48" s="95">
        <v>45100</v>
      </c>
      <c r="E48" s="665">
        <v>45107</v>
      </c>
      <c r="F48" s="156" t="s">
        <v>7896</v>
      </c>
      <c r="G48" s="156" t="s">
        <v>7807</v>
      </c>
      <c r="H48" s="156">
        <v>45115</v>
      </c>
      <c r="I48" s="165">
        <f t="shared" ref="I48" si="14">H48+16</f>
        <v>45131</v>
      </c>
      <c r="J48" s="518">
        <f t="shared" ref="J48" si="15">H48+18</f>
        <v>45133</v>
      </c>
      <c r="K48" s="518">
        <f t="shared" ref="K48" si="16">H48+26</f>
        <v>45141</v>
      </c>
      <c r="L48" s="518">
        <f t="shared" ref="L48" si="17">H48+28</f>
        <v>45143</v>
      </c>
      <c r="M48" s="518">
        <f t="shared" ref="M48" si="18">H48+31</f>
        <v>45146</v>
      </c>
      <c r="N48" s="518">
        <f t="shared" ref="N48" si="19">H48+34</f>
        <v>45149</v>
      </c>
      <c r="O48" s="518">
        <f t="shared" ref="O48" si="20">H48+36</f>
        <v>45151</v>
      </c>
    </row>
    <row r="49" spans="1:15" s="14" customFormat="1" ht="16.5" hidden="1" customHeight="1" thickBot="1">
      <c r="A49" s="872"/>
      <c r="B49" s="757"/>
      <c r="C49" s="584"/>
      <c r="D49" s="520"/>
      <c r="E49" s="160"/>
      <c r="F49" s="754"/>
      <c r="G49" s="160"/>
      <c r="H49" s="160"/>
      <c r="I49" s="520"/>
      <c r="J49" s="520"/>
      <c r="K49" s="520"/>
      <c r="L49" s="520"/>
      <c r="M49" s="520"/>
      <c r="N49" s="520"/>
      <c r="O49" s="520"/>
    </row>
    <row r="50" spans="1:15" s="14" customFormat="1" ht="16.5" hidden="1" customHeight="1" thickTop="1">
      <c r="A50" s="872"/>
      <c r="B50" s="664" t="s">
        <v>5217</v>
      </c>
      <c r="C50" s="664" t="s">
        <v>7808</v>
      </c>
      <c r="D50" s="95">
        <v>45106</v>
      </c>
      <c r="E50" s="180">
        <v>45114</v>
      </c>
      <c r="F50" s="156" t="s">
        <v>7883</v>
      </c>
      <c r="G50" s="156" t="s">
        <v>7810</v>
      </c>
      <c r="H50" s="156">
        <v>45122</v>
      </c>
      <c r="I50" s="165">
        <f t="shared" ref="I50" si="21">H50+16</f>
        <v>45138</v>
      </c>
      <c r="J50" s="518">
        <f t="shared" ref="J50" si="22">H50+18</f>
        <v>45140</v>
      </c>
      <c r="K50" s="518">
        <f t="shared" ref="K50" si="23">H50+26</f>
        <v>45148</v>
      </c>
      <c r="L50" s="518">
        <f t="shared" ref="L50" si="24">H50+28</f>
        <v>45150</v>
      </c>
      <c r="M50" s="518">
        <f t="shared" ref="M50" si="25">H50+31</f>
        <v>45153</v>
      </c>
      <c r="N50" s="518">
        <f t="shared" ref="N50" si="26">H50+34</f>
        <v>45156</v>
      </c>
      <c r="O50" s="518">
        <f t="shared" ref="O50" si="27">H50+36</f>
        <v>45158</v>
      </c>
    </row>
    <row r="51" spans="1:15" s="14" customFormat="1" ht="16.5" hidden="1" customHeight="1" thickBot="1">
      <c r="A51" s="872"/>
      <c r="B51" s="757"/>
      <c r="C51" s="584"/>
      <c r="D51" s="520"/>
      <c r="E51" s="520"/>
      <c r="F51" s="754"/>
      <c r="G51" s="160"/>
      <c r="H51" s="160"/>
      <c r="I51" s="520"/>
      <c r="J51" s="520"/>
      <c r="K51" s="520"/>
      <c r="L51" s="520"/>
      <c r="M51" s="520"/>
      <c r="N51" s="520"/>
      <c r="O51" s="520"/>
    </row>
    <row r="52" spans="1:15" s="14" customFormat="1" ht="16.5" hidden="1" customHeight="1" thickTop="1">
      <c r="A52" s="872"/>
      <c r="B52" s="664" t="s">
        <v>4178</v>
      </c>
      <c r="C52" s="664" t="s">
        <v>7684</v>
      </c>
      <c r="D52" s="95">
        <v>45115</v>
      </c>
      <c r="E52" s="665">
        <v>45121</v>
      </c>
      <c r="F52" s="156" t="s">
        <v>7859</v>
      </c>
      <c r="G52" s="156" t="s">
        <v>7712</v>
      </c>
      <c r="H52" s="156">
        <v>45129</v>
      </c>
      <c r="I52" s="165">
        <f>H52+16</f>
        <v>45145</v>
      </c>
      <c r="J52" s="518">
        <f>H52+18</f>
        <v>45147</v>
      </c>
      <c r="K52" s="518">
        <f>H52+26</f>
        <v>45155</v>
      </c>
      <c r="L52" s="518">
        <f>H52+28</f>
        <v>45157</v>
      </c>
      <c r="M52" s="518">
        <f>H52+31</f>
        <v>45160</v>
      </c>
      <c r="N52" s="518">
        <f>H52+34</f>
        <v>45163</v>
      </c>
      <c r="O52" s="518">
        <f>H52+36</f>
        <v>45165</v>
      </c>
    </row>
    <row r="53" spans="1:15" s="14" customFormat="1" ht="16.5" hidden="1" customHeight="1" thickBot="1">
      <c r="A53" s="872"/>
      <c r="B53" s="757"/>
      <c r="C53" s="584"/>
      <c r="D53" s="520"/>
      <c r="E53" s="160"/>
      <c r="F53" s="754"/>
      <c r="G53" s="160"/>
      <c r="H53" s="160"/>
      <c r="I53" s="520"/>
      <c r="J53" s="520"/>
      <c r="K53" s="520"/>
      <c r="L53" s="520"/>
      <c r="M53" s="520"/>
      <c r="N53" s="520"/>
      <c r="O53" s="520"/>
    </row>
    <row r="54" spans="1:15" s="14" customFormat="1" ht="16.5" hidden="1" customHeight="1" thickTop="1">
      <c r="A54" s="872"/>
      <c r="B54" s="664" t="s">
        <v>5179</v>
      </c>
      <c r="C54" s="664" t="s">
        <v>7686</v>
      </c>
      <c r="D54" s="95">
        <v>45119</v>
      </c>
      <c r="E54" s="180">
        <v>45128</v>
      </c>
      <c r="F54" s="156" t="s">
        <v>7862</v>
      </c>
      <c r="G54" s="156" t="s">
        <v>7812</v>
      </c>
      <c r="H54" s="156">
        <v>45136</v>
      </c>
      <c r="I54" s="165">
        <f>H54+16</f>
        <v>45152</v>
      </c>
      <c r="J54" s="518">
        <f>H54+18</f>
        <v>45154</v>
      </c>
      <c r="K54" s="518">
        <f>H54+26</f>
        <v>45162</v>
      </c>
      <c r="L54" s="518">
        <f>H54+28</f>
        <v>45164</v>
      </c>
      <c r="M54" s="518">
        <f>H54+31</f>
        <v>45167</v>
      </c>
      <c r="N54" s="518">
        <f>H54+34</f>
        <v>45170</v>
      </c>
      <c r="O54" s="518">
        <f>H54+36</f>
        <v>45172</v>
      </c>
    </row>
    <row r="55" spans="1:15" s="14" customFormat="1" ht="16.5" hidden="1" customHeight="1" thickBot="1">
      <c r="A55" s="872"/>
      <c r="B55" s="757"/>
      <c r="C55" s="584"/>
      <c r="D55" s="520"/>
      <c r="E55" s="520"/>
      <c r="F55" s="754"/>
      <c r="G55" s="160"/>
      <c r="H55" s="160"/>
      <c r="I55" s="520"/>
      <c r="J55" s="520"/>
      <c r="K55" s="520"/>
      <c r="L55" s="520"/>
      <c r="M55" s="520"/>
      <c r="N55" s="520"/>
      <c r="O55" s="520"/>
    </row>
    <row r="56" spans="1:15" s="14" customFormat="1" ht="16.5" hidden="1" customHeight="1" thickTop="1">
      <c r="A56" s="872"/>
      <c r="B56" s="664" t="s">
        <v>3889</v>
      </c>
      <c r="C56" s="664" t="s">
        <v>7688</v>
      </c>
      <c r="D56" s="95">
        <v>45125</v>
      </c>
      <c r="E56" s="665">
        <v>45135</v>
      </c>
      <c r="F56" s="156" t="s">
        <v>7888</v>
      </c>
      <c r="G56" s="156" t="s">
        <v>7814</v>
      </c>
      <c r="H56" s="156">
        <v>45143</v>
      </c>
      <c r="I56" s="165">
        <f>H56+16</f>
        <v>45159</v>
      </c>
      <c r="J56" s="518">
        <f>H56+18</f>
        <v>45161</v>
      </c>
      <c r="K56" s="518">
        <f>H56+26</f>
        <v>45169</v>
      </c>
      <c r="L56" s="518">
        <f>H56+28</f>
        <v>45171</v>
      </c>
      <c r="M56" s="518">
        <f>H56+31</f>
        <v>45174</v>
      </c>
      <c r="N56" s="518">
        <f>H56+34</f>
        <v>45177</v>
      </c>
      <c r="O56" s="518">
        <f>H56+36</f>
        <v>45179</v>
      </c>
    </row>
    <row r="57" spans="1:15" s="14" customFormat="1" ht="16.5" hidden="1" customHeight="1" thickBot="1">
      <c r="A57" s="872"/>
      <c r="B57" s="757" t="s">
        <v>3761</v>
      </c>
      <c r="C57" s="584" t="s">
        <v>3762</v>
      </c>
      <c r="D57" s="520">
        <v>45128</v>
      </c>
      <c r="E57" s="160">
        <v>45138</v>
      </c>
      <c r="F57" s="754"/>
      <c r="G57" s="160"/>
      <c r="H57" s="160"/>
      <c r="I57" s="520"/>
      <c r="J57" s="520"/>
      <c r="K57" s="520"/>
      <c r="L57" s="520"/>
      <c r="M57" s="520"/>
      <c r="N57" s="520"/>
      <c r="O57" s="520"/>
    </row>
    <row r="58" spans="1:15" s="14" customFormat="1" ht="16.5" hidden="1" customHeight="1" thickTop="1">
      <c r="A58" s="872"/>
      <c r="B58" s="664" t="s">
        <v>4472</v>
      </c>
      <c r="C58" s="664" t="s">
        <v>7690</v>
      </c>
      <c r="D58" s="95">
        <v>45137</v>
      </c>
      <c r="E58" s="665">
        <v>45144</v>
      </c>
      <c r="F58" s="156" t="s">
        <v>7867</v>
      </c>
      <c r="G58" s="156" t="s">
        <v>7696</v>
      </c>
      <c r="H58" s="156">
        <v>45150</v>
      </c>
      <c r="I58" s="165">
        <f>H58+16</f>
        <v>45166</v>
      </c>
      <c r="J58" s="518">
        <f>H58+18</f>
        <v>45168</v>
      </c>
      <c r="K58" s="518">
        <f>H58+26</f>
        <v>45176</v>
      </c>
      <c r="L58" s="518">
        <f>H58+28</f>
        <v>45178</v>
      </c>
      <c r="M58" s="518">
        <f>H58+31</f>
        <v>45181</v>
      </c>
      <c r="N58" s="518">
        <f>H58+34</f>
        <v>45184</v>
      </c>
      <c r="O58" s="518">
        <f>H58+36</f>
        <v>45186</v>
      </c>
    </row>
    <row r="59" spans="1:15" s="14" customFormat="1" ht="16.5" hidden="1" customHeight="1" thickBot="1">
      <c r="A59" s="872"/>
      <c r="B59" s="757"/>
      <c r="C59" s="584"/>
      <c r="D59" s="520"/>
      <c r="E59" s="160"/>
      <c r="F59" s="754"/>
      <c r="G59" s="160"/>
      <c r="H59" s="160"/>
      <c r="I59" s="520"/>
      <c r="J59" s="520"/>
      <c r="K59" s="520"/>
      <c r="L59" s="520"/>
      <c r="M59" s="520"/>
      <c r="N59" s="520"/>
      <c r="O59" s="520"/>
    </row>
    <row r="60" spans="1:15" s="14" customFormat="1" ht="16.5" hidden="1" customHeight="1" thickTop="1">
      <c r="A60" s="872"/>
      <c r="B60" s="664" t="s">
        <v>5158</v>
      </c>
      <c r="C60" s="664" t="s">
        <v>7693</v>
      </c>
      <c r="D60" s="95">
        <v>45139</v>
      </c>
      <c r="E60" s="665">
        <v>45149</v>
      </c>
      <c r="F60" s="156" t="s">
        <v>7897</v>
      </c>
      <c r="G60" s="156" t="s">
        <v>7898</v>
      </c>
      <c r="H60" s="156">
        <v>45157</v>
      </c>
      <c r="I60" s="165">
        <f>H60+16</f>
        <v>45173</v>
      </c>
      <c r="J60" s="518">
        <f>H60+18</f>
        <v>45175</v>
      </c>
      <c r="K60" s="518">
        <f>H60+26</f>
        <v>45183</v>
      </c>
      <c r="L60" s="518">
        <f>H60+28</f>
        <v>45185</v>
      </c>
      <c r="M60" s="518">
        <f>H60+31</f>
        <v>45188</v>
      </c>
      <c r="N60" s="518">
        <f>H60+34</f>
        <v>45191</v>
      </c>
      <c r="O60" s="518">
        <f>H60+36</f>
        <v>45193</v>
      </c>
    </row>
    <row r="61" spans="1:15" s="14" customFormat="1" ht="16.5" hidden="1" customHeight="1" thickBot="1">
      <c r="A61" s="872"/>
      <c r="B61" s="757"/>
      <c r="C61" s="584"/>
      <c r="D61" s="520"/>
      <c r="E61" s="160"/>
      <c r="F61" s="754"/>
      <c r="G61" s="160"/>
      <c r="H61" s="160"/>
      <c r="I61" s="520"/>
      <c r="J61" s="520"/>
      <c r="K61" s="520"/>
      <c r="L61" s="520"/>
      <c r="M61" s="520"/>
      <c r="N61" s="520"/>
      <c r="O61" s="520"/>
    </row>
    <row r="62" spans="1:15" s="14" customFormat="1" ht="16.5" hidden="1" customHeight="1" thickTop="1">
      <c r="A62" s="872"/>
      <c r="B62" s="838" t="s">
        <v>3769</v>
      </c>
      <c r="C62" s="664" t="s">
        <v>3770</v>
      </c>
      <c r="D62" s="95">
        <v>45148</v>
      </c>
      <c r="E62" s="665">
        <v>45158</v>
      </c>
      <c r="F62" s="156" t="s">
        <v>5232</v>
      </c>
      <c r="G62" s="156" t="s">
        <v>7699</v>
      </c>
      <c r="H62" s="156">
        <v>45164</v>
      </c>
      <c r="I62" s="165">
        <f>H62+16</f>
        <v>45180</v>
      </c>
      <c r="J62" s="518">
        <f>H62+18</f>
        <v>45182</v>
      </c>
      <c r="K62" s="518">
        <f>H62+26</f>
        <v>45190</v>
      </c>
      <c r="L62" s="518">
        <f>H62+28</f>
        <v>45192</v>
      </c>
      <c r="M62" s="518">
        <f>H62+31</f>
        <v>45195</v>
      </c>
      <c r="N62" s="518">
        <f>H62+34</f>
        <v>45198</v>
      </c>
      <c r="O62" s="518">
        <f>H62+36</f>
        <v>45200</v>
      </c>
    </row>
    <row r="63" spans="1:15" hidden="1"/>
    <row r="64" spans="1:15" s="14" customFormat="1" ht="16.5" hidden="1" customHeight="1" thickTop="1">
      <c r="A64" s="3885"/>
      <c r="B64" s="664"/>
      <c r="C64" s="664"/>
      <c r="D64" s="95"/>
      <c r="E64" s="665"/>
      <c r="F64" s="156" t="s">
        <v>7875</v>
      </c>
      <c r="G64" s="156" t="s">
        <v>7820</v>
      </c>
      <c r="H64" s="156">
        <v>45171</v>
      </c>
      <c r="I64" s="165">
        <f>H64+16</f>
        <v>45187</v>
      </c>
      <c r="J64" s="518">
        <f>H64+18</f>
        <v>45189</v>
      </c>
      <c r="K64" s="518">
        <f>H64+26</f>
        <v>45197</v>
      </c>
      <c r="L64" s="518">
        <f>H64+28</f>
        <v>45199</v>
      </c>
      <c r="M64" s="518">
        <f>H64+31</f>
        <v>45202</v>
      </c>
      <c r="N64" s="518">
        <f>H64+34</f>
        <v>45205</v>
      </c>
      <c r="O64" s="518">
        <f>H64+36</f>
        <v>45207</v>
      </c>
    </row>
    <row r="65" spans="1:16" s="14" customFormat="1" ht="16.5" hidden="1" customHeight="1" thickBot="1">
      <c r="A65" s="3885"/>
      <c r="B65" s="1042" t="s">
        <v>4622</v>
      </c>
      <c r="C65" s="584" t="s">
        <v>7698</v>
      </c>
      <c r="D65" s="520">
        <v>45157</v>
      </c>
      <c r="E65" s="160">
        <v>45167</v>
      </c>
      <c r="F65" s="754"/>
      <c r="G65" s="160"/>
      <c r="H65" s="160"/>
      <c r="I65" s="520"/>
      <c r="J65" s="520"/>
      <c r="K65" s="520"/>
      <c r="L65" s="520"/>
      <c r="M65" s="520"/>
      <c r="N65" s="520"/>
      <c r="O65" s="520"/>
    </row>
    <row r="66" spans="1:16" s="14" customFormat="1" ht="16.5" hidden="1" customHeight="1" thickTop="1">
      <c r="A66" s="3885"/>
      <c r="B66" s="664" t="s">
        <v>4446</v>
      </c>
      <c r="C66" s="664" t="s">
        <v>7674</v>
      </c>
      <c r="D66" s="95">
        <v>45161</v>
      </c>
      <c r="E66" s="180">
        <v>45170</v>
      </c>
      <c r="F66" s="156" t="s">
        <v>7876</v>
      </c>
      <c r="G66" s="156" t="s">
        <v>7704</v>
      </c>
      <c r="H66" s="156">
        <v>45178</v>
      </c>
      <c r="I66" s="165">
        <f>H66+16</f>
        <v>45194</v>
      </c>
      <c r="J66" s="518">
        <f>H66+18</f>
        <v>45196</v>
      </c>
      <c r="K66" s="518">
        <f>H66+26</f>
        <v>45204</v>
      </c>
      <c r="L66" s="518">
        <f>H66+28</f>
        <v>45206</v>
      </c>
      <c r="M66" s="518">
        <f>H66+31</f>
        <v>45209</v>
      </c>
      <c r="N66" s="518">
        <f>H66+34</f>
        <v>45212</v>
      </c>
      <c r="O66" s="518">
        <f>H66+36</f>
        <v>45214</v>
      </c>
    </row>
    <row r="67" spans="1:16" s="14" customFormat="1" ht="16.5" hidden="1" customHeight="1" thickBot="1">
      <c r="A67" s="3885"/>
      <c r="B67" s="757"/>
      <c r="C67" s="584"/>
      <c r="D67" s="520"/>
      <c r="E67" s="520"/>
      <c r="F67" s="754"/>
      <c r="G67" s="160"/>
      <c r="H67" s="160"/>
      <c r="I67" s="520"/>
      <c r="J67" s="520"/>
      <c r="K67" s="520"/>
      <c r="L67" s="520"/>
      <c r="M67" s="520"/>
      <c r="N67" s="520"/>
      <c r="O67" s="520"/>
    </row>
    <row r="68" spans="1:16" s="14" customFormat="1" ht="16.5" hidden="1" customHeight="1" thickTop="1">
      <c r="A68" s="3885"/>
      <c r="B68" s="664" t="s">
        <v>7489</v>
      </c>
      <c r="C68" s="664" t="s">
        <v>7700</v>
      </c>
      <c r="D68" s="95">
        <v>45171</v>
      </c>
      <c r="E68" s="665">
        <v>45179</v>
      </c>
      <c r="F68" s="156" t="s">
        <v>7382</v>
      </c>
      <c r="G68" s="156" t="s">
        <v>5908</v>
      </c>
      <c r="H68" s="156">
        <v>45185</v>
      </c>
      <c r="I68" s="165">
        <f>H68+16</f>
        <v>45201</v>
      </c>
      <c r="J68" s="518">
        <f>H68+18</f>
        <v>45203</v>
      </c>
      <c r="K68" s="518">
        <f>H68+26</f>
        <v>45211</v>
      </c>
      <c r="L68" s="518">
        <f>H68+28</f>
        <v>45213</v>
      </c>
      <c r="M68" s="518">
        <f>H68+31</f>
        <v>45216</v>
      </c>
      <c r="N68" s="518">
        <f>H68+34</f>
        <v>45219</v>
      </c>
      <c r="O68" s="518">
        <f>H68+36</f>
        <v>45221</v>
      </c>
    </row>
    <row r="69" spans="1:16" s="14" customFormat="1" ht="16.5" hidden="1" customHeight="1" thickBot="1">
      <c r="A69" s="3885"/>
      <c r="B69" s="757"/>
      <c r="C69" s="584"/>
      <c r="D69" s="520"/>
      <c r="E69" s="160"/>
      <c r="F69" s="754"/>
      <c r="G69" s="160"/>
      <c r="H69" s="160"/>
      <c r="I69" s="520"/>
      <c r="J69" s="520"/>
      <c r="K69" s="520"/>
      <c r="L69" s="520"/>
      <c r="M69" s="520"/>
      <c r="N69" s="520"/>
      <c r="O69" s="520"/>
    </row>
    <row r="70" spans="1:16" s="14" customFormat="1" ht="16.5" hidden="1" customHeight="1" thickTop="1">
      <c r="A70" s="3885"/>
      <c r="B70" s="664" t="s">
        <v>5907</v>
      </c>
      <c r="C70" s="664" t="s">
        <v>7703</v>
      </c>
      <c r="D70" s="95">
        <v>45177</v>
      </c>
      <c r="E70" s="180">
        <v>45186</v>
      </c>
      <c r="F70" s="156" t="s">
        <v>7896</v>
      </c>
      <c r="G70" s="156" t="s">
        <v>7899</v>
      </c>
      <c r="H70" s="156">
        <v>45192</v>
      </c>
      <c r="I70" s="165">
        <f>H70+16</f>
        <v>45208</v>
      </c>
      <c r="J70" s="518">
        <f>H70+18</f>
        <v>45210</v>
      </c>
      <c r="K70" s="518">
        <f>H70+26</f>
        <v>45218</v>
      </c>
      <c r="L70" s="518">
        <f>H70+28</f>
        <v>45220</v>
      </c>
      <c r="M70" s="518">
        <f>H70+31</f>
        <v>45223</v>
      </c>
      <c r="N70" s="518">
        <f>H70+34</f>
        <v>45226</v>
      </c>
      <c r="O70" s="518">
        <f>H70+36</f>
        <v>45228</v>
      </c>
    </row>
    <row r="71" spans="1:16" s="14" customFormat="1" ht="16.5" hidden="1" customHeight="1" thickBot="1">
      <c r="A71" s="3885"/>
      <c r="B71" s="757"/>
      <c r="C71" s="584"/>
      <c r="D71" s="520"/>
      <c r="E71" s="520"/>
      <c r="F71" s="754"/>
      <c r="G71" s="160"/>
      <c r="H71" s="160"/>
      <c r="I71" s="520"/>
      <c r="J71" s="520"/>
      <c r="K71" s="520"/>
      <c r="L71" s="520"/>
      <c r="M71" s="520"/>
      <c r="N71" s="520"/>
      <c r="O71" s="520"/>
    </row>
    <row r="72" spans="1:16" s="14" customFormat="1" ht="16.5" hidden="1" customHeight="1" thickTop="1">
      <c r="A72" s="3885"/>
      <c r="B72" s="664" t="s">
        <v>5220</v>
      </c>
      <c r="C72" s="664" t="s">
        <v>7705</v>
      </c>
      <c r="D72" s="95">
        <v>45184</v>
      </c>
      <c r="E72" s="665">
        <v>45193</v>
      </c>
      <c r="F72" s="156" t="s">
        <v>7883</v>
      </c>
      <c r="G72" s="156" t="s">
        <v>7825</v>
      </c>
      <c r="H72" s="156">
        <v>45199</v>
      </c>
      <c r="I72" s="165">
        <f>H72+16</f>
        <v>45215</v>
      </c>
      <c r="J72" s="518">
        <f>H72+18</f>
        <v>45217</v>
      </c>
      <c r="K72" s="518">
        <f>H72+26</f>
        <v>45225</v>
      </c>
      <c r="L72" s="518">
        <f>H72+28</f>
        <v>45227</v>
      </c>
      <c r="M72" s="518">
        <f>H72+31</f>
        <v>45230</v>
      </c>
      <c r="N72" s="518">
        <f>H72+34</f>
        <v>45233</v>
      </c>
      <c r="O72" s="518">
        <f>H72+36</f>
        <v>45235</v>
      </c>
    </row>
    <row r="73" spans="1:16" s="14" customFormat="1" ht="16.5" hidden="1" customHeight="1" thickBot="1">
      <c r="A73" s="3885"/>
      <c r="B73" s="757"/>
      <c r="C73" s="584"/>
      <c r="D73" s="520"/>
      <c r="E73" s="160"/>
      <c r="F73" s="754"/>
      <c r="G73" s="160"/>
      <c r="H73" s="160"/>
      <c r="I73" s="520"/>
      <c r="J73" s="520"/>
      <c r="K73" s="520"/>
      <c r="L73" s="520"/>
      <c r="M73" s="520"/>
      <c r="N73" s="520"/>
      <c r="O73" s="520"/>
    </row>
    <row r="74" spans="1:16" s="14" customFormat="1" ht="16.5" hidden="1" customHeight="1" thickTop="1">
      <c r="A74" s="3885"/>
      <c r="B74" s="664" t="s">
        <v>7440</v>
      </c>
      <c r="C74" s="664" t="s">
        <v>7707</v>
      </c>
      <c r="D74" s="95">
        <v>45188</v>
      </c>
      <c r="E74" s="180">
        <v>45198</v>
      </c>
      <c r="F74" s="156" t="s">
        <v>7859</v>
      </c>
      <c r="G74" s="156" t="s">
        <v>7826</v>
      </c>
      <c r="H74" s="156">
        <v>45206</v>
      </c>
      <c r="I74" s="165">
        <f>H74+16</f>
        <v>45222</v>
      </c>
      <c r="J74" s="518">
        <f>H74+18</f>
        <v>45224</v>
      </c>
      <c r="K74" s="518">
        <f>H74+26</f>
        <v>45232</v>
      </c>
      <c r="L74" s="518">
        <f>H74+28</f>
        <v>45234</v>
      </c>
      <c r="M74" s="518">
        <f>H74+31</f>
        <v>45237</v>
      </c>
      <c r="N74" s="518">
        <f>H74+34</f>
        <v>45240</v>
      </c>
      <c r="O74" s="518">
        <f>H74+36</f>
        <v>45242</v>
      </c>
    </row>
    <row r="75" spans="1:16" s="14" customFormat="1" ht="16.5" hidden="1" customHeight="1" thickBot="1">
      <c r="A75" s="3885"/>
      <c r="B75" s="757"/>
      <c r="C75" s="584"/>
      <c r="D75" s="520"/>
      <c r="E75" s="520"/>
      <c r="F75" s="754"/>
      <c r="G75" s="160"/>
      <c r="H75" s="160"/>
      <c r="I75" s="520"/>
      <c r="J75" s="520"/>
      <c r="K75" s="520"/>
      <c r="L75" s="520"/>
      <c r="M75" s="520"/>
      <c r="N75" s="520"/>
      <c r="O75" s="520"/>
    </row>
    <row r="76" spans="1:16" s="14" customFormat="1" ht="16.5" hidden="1" customHeight="1" thickTop="1">
      <c r="A76" s="387" t="s">
        <v>7709</v>
      </c>
      <c r="B76" s="664" t="s">
        <v>3337</v>
      </c>
      <c r="C76" s="664" t="s">
        <v>3911</v>
      </c>
      <c r="D76" s="95">
        <v>45199</v>
      </c>
      <c r="E76" s="665">
        <v>45210</v>
      </c>
      <c r="F76" s="156" t="s">
        <v>5252</v>
      </c>
      <c r="G76" s="156" t="s">
        <v>7900</v>
      </c>
      <c r="H76" s="156">
        <v>45213</v>
      </c>
      <c r="I76" s="165">
        <f>H76+16</f>
        <v>45229</v>
      </c>
      <c r="J76" s="518">
        <f>H76+18</f>
        <v>45231</v>
      </c>
      <c r="K76" s="518">
        <f>H76+26</f>
        <v>45239</v>
      </c>
      <c r="L76" s="518">
        <f>H76+28</f>
        <v>45241</v>
      </c>
      <c r="M76" s="518">
        <f>H76+31</f>
        <v>45244</v>
      </c>
      <c r="N76" s="518">
        <f>H76+34</f>
        <v>45247</v>
      </c>
      <c r="O76" s="518">
        <f>H76+36</f>
        <v>45249</v>
      </c>
    </row>
    <row r="77" spans="1:16" s="14" customFormat="1" ht="16.5" hidden="1" customHeight="1" thickBot="1">
      <c r="A77" s="3885"/>
      <c r="B77" s="757"/>
      <c r="C77" s="584"/>
      <c r="D77" s="520"/>
      <c r="E77" s="160"/>
      <c r="F77" s="754"/>
      <c r="G77" s="160"/>
      <c r="H77" s="160"/>
      <c r="I77" s="520"/>
      <c r="J77" s="520"/>
      <c r="K77" s="520"/>
      <c r="L77" s="520"/>
      <c r="M77" s="520"/>
      <c r="N77" s="520"/>
      <c r="O77" s="520"/>
    </row>
    <row r="78" spans="1:16" s="14" customFormat="1" ht="16.5" hidden="1" customHeight="1" thickTop="1">
      <c r="A78" s="387" t="s">
        <v>4178</v>
      </c>
      <c r="B78" s="664" t="s">
        <v>3758</v>
      </c>
      <c r="C78" s="664" t="s">
        <v>3913</v>
      </c>
      <c r="D78" s="95">
        <v>45204</v>
      </c>
      <c r="E78" s="180">
        <v>45215</v>
      </c>
      <c r="F78" s="156" t="s">
        <v>7888</v>
      </c>
      <c r="G78" s="156" t="s">
        <v>7732</v>
      </c>
      <c r="H78" s="156">
        <v>45220</v>
      </c>
      <c r="I78" s="165">
        <f>H78+16</f>
        <v>45236</v>
      </c>
      <c r="J78" s="518">
        <f>H78+18</f>
        <v>45238</v>
      </c>
      <c r="K78" s="518">
        <f>H78+26</f>
        <v>45246</v>
      </c>
      <c r="L78" s="518">
        <f>H78+28</f>
        <v>45248</v>
      </c>
      <c r="M78" s="518">
        <f>H78+31</f>
        <v>45251</v>
      </c>
      <c r="N78" s="518">
        <f>H78+34</f>
        <v>45254</v>
      </c>
      <c r="O78" s="518">
        <f>H78+36</f>
        <v>45256</v>
      </c>
    </row>
    <row r="79" spans="1:16" hidden="1"/>
    <row r="80" spans="1:16" s="14" customFormat="1" ht="16.5" hidden="1" customHeight="1" thickTop="1">
      <c r="A80" s="3885"/>
      <c r="B80" s="664" t="s">
        <v>5179</v>
      </c>
      <c r="C80" s="664" t="s">
        <v>7712</v>
      </c>
      <c r="D80" s="95">
        <v>45211</v>
      </c>
      <c r="E80" s="665">
        <v>45221</v>
      </c>
      <c r="F80" s="156" t="s">
        <v>7867</v>
      </c>
      <c r="G80" s="156" t="s">
        <v>7828</v>
      </c>
      <c r="H80" s="156">
        <v>45227</v>
      </c>
      <c r="I80" s="165">
        <f>H80+16</f>
        <v>45243</v>
      </c>
      <c r="J80" s="518">
        <f>H80+18</f>
        <v>45245</v>
      </c>
      <c r="K80" s="518">
        <f>H80+26</f>
        <v>45253</v>
      </c>
      <c r="L80" s="518">
        <f>H80+28</f>
        <v>45255</v>
      </c>
      <c r="M80" s="518">
        <f>H80+31</f>
        <v>45258</v>
      </c>
      <c r="N80" s="518">
        <f>H80+34</f>
        <v>45261</v>
      </c>
      <c r="O80" s="518">
        <f>H80+36</f>
        <v>45263</v>
      </c>
      <c r="P80" s="29"/>
    </row>
    <row r="81" spans="1:16" s="14" customFormat="1" ht="16.5" hidden="1" customHeight="1" thickBot="1">
      <c r="A81" s="3885"/>
      <c r="B81" s="757"/>
      <c r="C81" s="584"/>
      <c r="D81" s="520"/>
      <c r="E81" s="160"/>
      <c r="F81" s="754"/>
      <c r="G81" s="160"/>
      <c r="H81" s="160"/>
      <c r="I81" s="520"/>
      <c r="J81" s="520"/>
      <c r="K81" s="520"/>
      <c r="L81" s="520"/>
      <c r="M81" s="520"/>
      <c r="N81" s="520"/>
      <c r="O81" s="520"/>
      <c r="P81" s="29"/>
    </row>
    <row r="82" spans="1:16" s="14" customFormat="1" ht="16.5" hidden="1" customHeight="1" thickTop="1">
      <c r="A82" s="3885"/>
      <c r="B82" s="664" t="s">
        <v>2442</v>
      </c>
      <c r="C82" s="664" t="s">
        <v>3917</v>
      </c>
      <c r="D82" s="95">
        <v>45221</v>
      </c>
      <c r="E82" s="180">
        <v>45229</v>
      </c>
      <c r="F82" s="156" t="s">
        <v>7870</v>
      </c>
      <c r="G82" s="156" t="s">
        <v>5926</v>
      </c>
      <c r="H82" s="156">
        <v>45234</v>
      </c>
      <c r="I82" s="165">
        <f>H82+16</f>
        <v>45250</v>
      </c>
      <c r="J82" s="518">
        <f>H82+18</f>
        <v>45252</v>
      </c>
      <c r="K82" s="518">
        <f>H82+26</f>
        <v>45260</v>
      </c>
      <c r="L82" s="518">
        <f>H82+28</f>
        <v>45262</v>
      </c>
      <c r="M82" s="518">
        <f>H82+31</f>
        <v>45265</v>
      </c>
      <c r="N82" s="518">
        <f>H82+34</f>
        <v>45268</v>
      </c>
      <c r="O82" s="518">
        <f>H82+36</f>
        <v>45270</v>
      </c>
      <c r="P82" s="29"/>
    </row>
    <row r="83" spans="1:16" s="14" customFormat="1" ht="16.5" hidden="1" customHeight="1" thickBot="1">
      <c r="A83" s="3885"/>
      <c r="B83" s="757"/>
      <c r="C83" s="584"/>
      <c r="D83" s="520"/>
      <c r="E83" s="520"/>
      <c r="F83" s="754"/>
      <c r="G83" s="160"/>
      <c r="H83" s="160"/>
      <c r="I83" s="520"/>
      <c r="J83" s="520"/>
      <c r="K83" s="520"/>
      <c r="L83" s="520"/>
      <c r="M83" s="520"/>
      <c r="N83" s="520"/>
      <c r="O83" s="520"/>
      <c r="P83" s="29"/>
    </row>
    <row r="84" spans="1:16" s="14" customFormat="1" ht="16.5" hidden="1" customHeight="1" thickTop="1">
      <c r="A84" s="3885"/>
      <c r="B84" s="664" t="s">
        <v>3339</v>
      </c>
      <c r="C84" s="664" t="s">
        <v>3920</v>
      </c>
      <c r="D84" s="95">
        <v>45225</v>
      </c>
      <c r="E84" s="180">
        <v>45236</v>
      </c>
      <c r="F84" s="2220" t="s">
        <v>5232</v>
      </c>
      <c r="G84" s="156" t="s">
        <v>4619</v>
      </c>
      <c r="H84" s="156">
        <v>45241</v>
      </c>
      <c r="I84" s="165">
        <f>H84+16</f>
        <v>45257</v>
      </c>
      <c r="J84" s="518">
        <f>H84+18</f>
        <v>45259</v>
      </c>
      <c r="K84" s="518">
        <f>H84+26</f>
        <v>45267</v>
      </c>
      <c r="L84" s="518">
        <f>H84+28</f>
        <v>45269</v>
      </c>
      <c r="M84" s="518">
        <f>H84+31</f>
        <v>45272</v>
      </c>
      <c r="N84" s="518">
        <f>H84+34</f>
        <v>45275</v>
      </c>
      <c r="O84" s="518">
        <f>H84+36</f>
        <v>45277</v>
      </c>
      <c r="P84" s="29"/>
    </row>
    <row r="85" spans="1:16" s="14" customFormat="1" ht="16.5" hidden="1" customHeight="1" thickBot="1">
      <c r="A85" s="3885"/>
      <c r="B85" s="757"/>
      <c r="C85" s="584"/>
      <c r="D85" s="520"/>
      <c r="E85" s="160"/>
      <c r="F85" s="754"/>
      <c r="G85" s="160"/>
      <c r="H85" s="160"/>
      <c r="I85" s="520"/>
      <c r="J85" s="520"/>
      <c r="K85" s="520"/>
      <c r="L85" s="520"/>
      <c r="M85" s="520"/>
      <c r="N85" s="520"/>
      <c r="O85" s="520"/>
      <c r="P85" s="29"/>
    </row>
    <row r="86" spans="1:16" s="14" customFormat="1" ht="16.5" hidden="1" customHeight="1" thickTop="1">
      <c r="A86" s="387"/>
      <c r="B86" s="664" t="s">
        <v>3769</v>
      </c>
      <c r="C86" s="664" t="s">
        <v>5892</v>
      </c>
      <c r="D86" s="95">
        <v>45232</v>
      </c>
      <c r="E86" s="2899">
        <v>45243</v>
      </c>
      <c r="F86" s="2220" t="s">
        <v>7875</v>
      </c>
      <c r="G86" s="156" t="s">
        <v>4473</v>
      </c>
      <c r="H86" s="2900">
        <v>45248</v>
      </c>
      <c r="I86" s="165">
        <f>H86+16</f>
        <v>45264</v>
      </c>
      <c r="J86" s="518">
        <f>H86+18</f>
        <v>45266</v>
      </c>
      <c r="K86" s="518">
        <f>H86+26</f>
        <v>45274</v>
      </c>
      <c r="L86" s="518">
        <f>H86+28</f>
        <v>45276</v>
      </c>
      <c r="M86" s="518">
        <f>H86+31</f>
        <v>45279</v>
      </c>
      <c r="N86" s="518">
        <f>H86+34</f>
        <v>45282</v>
      </c>
      <c r="O86" s="518">
        <f>H86+36</f>
        <v>45284</v>
      </c>
      <c r="P86" s="29"/>
    </row>
    <row r="87" spans="1:16" s="14" customFormat="1" ht="16.5" hidden="1" customHeight="1" thickBot="1">
      <c r="A87" s="387"/>
      <c r="B87" s="757"/>
      <c r="C87" s="584"/>
      <c r="D87" s="520"/>
      <c r="E87" s="160"/>
      <c r="F87" s="754"/>
      <c r="G87" s="160"/>
      <c r="H87" s="160"/>
      <c r="I87" s="520"/>
      <c r="J87" s="520"/>
      <c r="K87" s="520"/>
      <c r="L87" s="520"/>
      <c r="M87" s="520"/>
      <c r="N87" s="520"/>
      <c r="O87" s="520"/>
      <c r="P87" s="29"/>
    </row>
    <row r="88" spans="1:16" s="14" customFormat="1" ht="16.5" hidden="1" customHeight="1" thickTop="1">
      <c r="A88" s="387" t="s">
        <v>5158</v>
      </c>
      <c r="B88" s="664" t="s">
        <v>7719</v>
      </c>
      <c r="C88" s="664" t="s">
        <v>5895</v>
      </c>
      <c r="D88" s="95">
        <v>45239</v>
      </c>
      <c r="E88" s="2899">
        <v>45250</v>
      </c>
      <c r="F88" s="156" t="s">
        <v>7876</v>
      </c>
      <c r="G88" s="156" t="s">
        <v>7829</v>
      </c>
      <c r="H88" s="156">
        <v>45255</v>
      </c>
      <c r="I88" s="165">
        <f>H88+16</f>
        <v>45271</v>
      </c>
      <c r="J88" s="518">
        <f>H88+18</f>
        <v>45273</v>
      </c>
      <c r="K88" s="518">
        <f>H88+26</f>
        <v>45281</v>
      </c>
      <c r="L88" s="518">
        <f>H88+28</f>
        <v>45283</v>
      </c>
      <c r="M88" s="518">
        <f>H88+31</f>
        <v>45286</v>
      </c>
      <c r="N88" s="518">
        <f>H88+34</f>
        <v>45289</v>
      </c>
      <c r="O88" s="518">
        <f>H88+36</f>
        <v>45291</v>
      </c>
      <c r="P88" s="29"/>
    </row>
    <row r="89" spans="1:16" s="14" customFormat="1" ht="16.5" hidden="1" customHeight="1" thickBot="1">
      <c r="A89" s="387"/>
      <c r="B89" s="757"/>
      <c r="C89" s="584"/>
      <c r="D89" s="520"/>
      <c r="E89" s="160"/>
      <c r="F89" s="754"/>
      <c r="G89" s="160"/>
      <c r="H89" s="160"/>
      <c r="I89" s="520"/>
      <c r="J89" s="520"/>
      <c r="K89" s="520"/>
      <c r="L89" s="520"/>
      <c r="M89" s="520"/>
      <c r="N89" s="520"/>
      <c r="O89" s="520"/>
      <c r="P89" s="29"/>
    </row>
    <row r="90" spans="1:16" s="14" customFormat="1" ht="30">
      <c r="A90" s="3788"/>
      <c r="B90" s="957"/>
      <c r="C90" s="229"/>
      <c r="D90" s="97" t="s">
        <v>1985</v>
      </c>
      <c r="E90" s="97" t="s">
        <v>3786</v>
      </c>
      <c r="F90" s="150" t="s">
        <v>7858</v>
      </c>
      <c r="G90" s="150" t="s">
        <v>4655</v>
      </c>
      <c r="H90" s="97" t="s">
        <v>5128</v>
      </c>
      <c r="I90" s="97" t="s">
        <v>732</v>
      </c>
      <c r="J90" s="97" t="s">
        <v>662</v>
      </c>
      <c r="K90" s="3793" t="s">
        <v>235</v>
      </c>
      <c r="L90" s="97" t="s">
        <v>530</v>
      </c>
      <c r="M90" s="3725" t="s">
        <v>1020</v>
      </c>
      <c r="N90" s="97" t="s">
        <v>1301</v>
      </c>
      <c r="O90" s="97" t="s">
        <v>1113</v>
      </c>
      <c r="P90" s="3796" t="s">
        <v>7801</v>
      </c>
    </row>
    <row r="91" spans="1:16" s="14" customFormat="1" ht="27" thickBot="1">
      <c r="A91" s="3788"/>
      <c r="B91" s="3798" t="s">
        <v>1489</v>
      </c>
      <c r="C91" s="98"/>
      <c r="D91" s="153"/>
      <c r="E91" s="99" t="s">
        <v>7671</v>
      </c>
      <c r="F91" s="154"/>
      <c r="G91" s="154"/>
      <c r="H91" s="99"/>
      <c r="I91" s="99" t="s">
        <v>3668</v>
      </c>
      <c r="J91" s="99" t="s">
        <v>7901</v>
      </c>
      <c r="K91" s="99" t="s">
        <v>7902</v>
      </c>
      <c r="L91" s="99" t="s">
        <v>7903</v>
      </c>
      <c r="M91" s="99" t="s">
        <v>7904</v>
      </c>
      <c r="N91" s="99" t="s">
        <v>7905</v>
      </c>
      <c r="O91" s="99" t="s">
        <v>7906</v>
      </c>
      <c r="P91" s="30"/>
    </row>
    <row r="92" spans="1:16" s="14" customFormat="1" ht="16.5" hidden="1" customHeight="1" thickTop="1">
      <c r="A92" s="387" t="s">
        <v>4442</v>
      </c>
      <c r="B92" s="664" t="s">
        <v>3774</v>
      </c>
      <c r="C92" s="664" t="s">
        <v>5897</v>
      </c>
      <c r="D92" s="95">
        <v>45246</v>
      </c>
      <c r="E92" s="665">
        <v>45257</v>
      </c>
      <c r="F92" s="156" t="s">
        <v>7382</v>
      </c>
      <c r="G92" s="156" t="s">
        <v>7742</v>
      </c>
      <c r="H92" s="156">
        <v>45262</v>
      </c>
      <c r="I92" s="165">
        <f>H92+16</f>
        <v>45278</v>
      </c>
      <c r="J92" s="518">
        <f>H92+18</f>
        <v>45280</v>
      </c>
      <c r="K92" s="518">
        <f>H92+26</f>
        <v>45288</v>
      </c>
      <c r="L92" s="518">
        <f>H92+28</f>
        <v>45290</v>
      </c>
      <c r="M92" s="518">
        <f>H92+31</f>
        <v>45293</v>
      </c>
      <c r="N92" s="518">
        <f>H92+34</f>
        <v>45296</v>
      </c>
      <c r="O92" s="518">
        <f>H92+36</f>
        <v>45298</v>
      </c>
      <c r="P92" s="29"/>
    </row>
    <row r="93" spans="1:16" s="14" customFormat="1" ht="16.5" hidden="1" customHeight="1" thickBot="1">
      <c r="A93" s="387"/>
      <c r="B93" s="757"/>
      <c r="C93" s="584"/>
      <c r="D93" s="520"/>
      <c r="E93" s="160"/>
      <c r="F93" s="754"/>
      <c r="G93" s="160"/>
      <c r="H93" s="160"/>
      <c r="I93" s="520"/>
      <c r="J93" s="520"/>
      <c r="K93" s="520"/>
      <c r="L93" s="520"/>
      <c r="M93" s="520"/>
      <c r="N93" s="520"/>
      <c r="O93" s="520"/>
      <c r="P93" s="29"/>
    </row>
    <row r="94" spans="1:16" s="14" customFormat="1" ht="16.5" hidden="1" customHeight="1" thickTop="1">
      <c r="A94" s="387" t="s">
        <v>4622</v>
      </c>
      <c r="B94" s="664" t="s">
        <v>3777</v>
      </c>
      <c r="C94" s="664" t="s">
        <v>5900</v>
      </c>
      <c r="D94" s="95">
        <v>45254</v>
      </c>
      <c r="E94" s="180">
        <v>45264</v>
      </c>
      <c r="F94" s="156" t="s">
        <v>7896</v>
      </c>
      <c r="G94" s="156" t="s">
        <v>7907</v>
      </c>
      <c r="H94" s="156">
        <v>45269</v>
      </c>
      <c r="I94" s="621"/>
      <c r="J94" s="518">
        <f>H94+18</f>
        <v>45287</v>
      </c>
      <c r="K94" s="518">
        <f>H94+26</f>
        <v>45295</v>
      </c>
      <c r="L94" s="518">
        <f>H94+28</f>
        <v>45297</v>
      </c>
      <c r="M94" s="518">
        <f>H94+31</f>
        <v>45300</v>
      </c>
      <c r="N94" s="518">
        <f>H94+34</f>
        <v>45303</v>
      </c>
      <c r="O94" s="518">
        <f>H94+36</f>
        <v>45305</v>
      </c>
      <c r="P94" s="29"/>
    </row>
    <row r="95" spans="1:16" customFormat="1" ht="13.5" hidden="1" thickBot="1">
      <c r="A95" s="386"/>
      <c r="B95" s="5"/>
      <c r="C95" s="5"/>
      <c r="D95" s="5"/>
      <c r="E95" s="5"/>
      <c r="F95" s="5"/>
      <c r="G95" s="5"/>
      <c r="H95" s="5"/>
      <c r="I95" s="5"/>
      <c r="J95" s="5"/>
      <c r="K95" s="5"/>
      <c r="L95" s="5"/>
      <c r="M95" s="5"/>
      <c r="N95" s="5"/>
      <c r="O95" s="5"/>
      <c r="P95" s="5"/>
    </row>
    <row r="96" spans="1:16" s="14" customFormat="1" ht="16.5" hidden="1" customHeight="1" thickTop="1">
      <c r="A96" s="387" t="s">
        <v>7486</v>
      </c>
      <c r="B96" s="664" t="s">
        <v>3744</v>
      </c>
      <c r="C96" s="664" t="s">
        <v>5902</v>
      </c>
      <c r="D96" s="95">
        <v>45261</v>
      </c>
      <c r="E96" s="665">
        <v>45271</v>
      </c>
      <c r="F96" s="156" t="s">
        <v>7486</v>
      </c>
      <c r="G96" s="156" t="s">
        <v>7726</v>
      </c>
      <c r="H96" s="156">
        <v>45276</v>
      </c>
      <c r="I96" s="621"/>
      <c r="J96" s="518">
        <f>H96+18</f>
        <v>45294</v>
      </c>
      <c r="K96" s="518">
        <f>H96+26</f>
        <v>45302</v>
      </c>
      <c r="L96" s="518">
        <f>H96+28</f>
        <v>45304</v>
      </c>
      <c r="M96" s="518">
        <f>H96+31</f>
        <v>45307</v>
      </c>
      <c r="N96" s="518">
        <f>H96+34</f>
        <v>45310</v>
      </c>
      <c r="O96" s="518">
        <f>H96+36</f>
        <v>45312</v>
      </c>
    </row>
    <row r="97" spans="1:15" s="14" customFormat="1" ht="16.5" hidden="1" customHeight="1" thickBot="1">
      <c r="A97" s="387"/>
      <c r="B97" s="757"/>
      <c r="C97" s="584"/>
      <c r="D97" s="520"/>
      <c r="E97" s="160"/>
      <c r="F97" s="754"/>
      <c r="G97" s="160"/>
      <c r="H97" s="160"/>
      <c r="I97" s="613"/>
      <c r="J97" s="520"/>
      <c r="K97" s="520"/>
      <c r="L97" s="520"/>
      <c r="M97" s="520"/>
      <c r="N97" s="520"/>
      <c r="O97" s="520"/>
    </row>
    <row r="98" spans="1:15" s="14" customFormat="1" ht="16.5" hidden="1" customHeight="1" thickTop="1">
      <c r="A98" s="387" t="s">
        <v>5173</v>
      </c>
      <c r="B98" s="2220" t="s">
        <v>3747</v>
      </c>
      <c r="C98" s="664" t="s">
        <v>5905</v>
      </c>
      <c r="D98" s="95">
        <v>45267</v>
      </c>
      <c r="E98" s="180">
        <v>45278</v>
      </c>
      <c r="F98" s="156" t="s">
        <v>7859</v>
      </c>
      <c r="G98" s="156" t="s">
        <v>7745</v>
      </c>
      <c r="H98" s="156">
        <v>45283</v>
      </c>
      <c r="I98" s="621"/>
      <c r="J98" s="518">
        <f>H98+18</f>
        <v>45301</v>
      </c>
      <c r="K98" s="518">
        <f>H98+26</f>
        <v>45309</v>
      </c>
      <c r="L98" s="518">
        <f>H98+28</f>
        <v>45311</v>
      </c>
      <c r="M98" s="518">
        <f>H98+31</f>
        <v>45314</v>
      </c>
      <c r="N98" s="518">
        <f>H98+34</f>
        <v>45317</v>
      </c>
      <c r="O98" s="518">
        <f>H98+36</f>
        <v>45319</v>
      </c>
    </row>
    <row r="99" spans="1:15" s="14" customFormat="1" ht="16.5" hidden="1" customHeight="1" thickBot="1">
      <c r="A99" s="387"/>
      <c r="B99" s="757"/>
      <c r="C99" s="584"/>
      <c r="D99" s="520"/>
      <c r="E99" s="520"/>
      <c r="F99" s="754"/>
      <c r="G99" s="160"/>
      <c r="H99" s="160"/>
      <c r="I99" s="613"/>
      <c r="J99" s="520"/>
      <c r="K99" s="520"/>
      <c r="L99" s="520"/>
      <c r="M99" s="520"/>
      <c r="N99" s="520"/>
      <c r="O99" s="520"/>
    </row>
    <row r="100" spans="1:15" s="14" customFormat="1" ht="16.5" hidden="1" customHeight="1" thickTop="1">
      <c r="A100" s="387"/>
      <c r="B100" s="2220" t="s">
        <v>5907</v>
      </c>
      <c r="C100" s="664" t="s">
        <v>5908</v>
      </c>
      <c r="D100" s="95">
        <v>45275</v>
      </c>
      <c r="E100" s="665">
        <v>45284</v>
      </c>
      <c r="F100" s="156" t="s">
        <v>5252</v>
      </c>
      <c r="G100" s="156" t="s">
        <v>7749</v>
      </c>
      <c r="H100" s="156">
        <v>45290</v>
      </c>
      <c r="I100" s="621"/>
      <c r="J100" s="518">
        <f>H100+18</f>
        <v>45308</v>
      </c>
      <c r="K100" s="518">
        <f>H100+26</f>
        <v>45316</v>
      </c>
      <c r="L100" s="518">
        <f>H100+28</f>
        <v>45318</v>
      </c>
      <c r="M100" s="518">
        <f>H100+31</f>
        <v>45321</v>
      </c>
      <c r="N100" s="518">
        <f>H100+34</f>
        <v>45324</v>
      </c>
      <c r="O100" s="518">
        <f>H100+36</f>
        <v>45326</v>
      </c>
    </row>
    <row r="101" spans="1:15" s="14" customFormat="1" ht="16.5" hidden="1" customHeight="1" thickBot="1">
      <c r="A101" s="387"/>
      <c r="B101" s="2973"/>
      <c r="C101" s="759"/>
      <c r="D101" s="520"/>
      <c r="E101" s="2888"/>
      <c r="F101" s="754"/>
      <c r="G101" s="160"/>
      <c r="H101" s="160"/>
      <c r="I101" s="613"/>
      <c r="J101" s="520"/>
      <c r="K101" s="520"/>
      <c r="L101" s="520"/>
      <c r="M101" s="520"/>
      <c r="N101" s="520"/>
      <c r="O101" s="520"/>
    </row>
    <row r="102" spans="1:15" s="14" customFormat="1" ht="16.5" hidden="1" customHeight="1" thickTop="1">
      <c r="A102" s="387" t="s">
        <v>5220</v>
      </c>
      <c r="B102" s="2220" t="s">
        <v>5173</v>
      </c>
      <c r="C102" s="664" t="s">
        <v>7727</v>
      </c>
      <c r="D102" s="95">
        <v>45278</v>
      </c>
      <c r="E102" s="2228" t="s">
        <v>2159</v>
      </c>
      <c r="F102" s="156" t="s">
        <v>7888</v>
      </c>
      <c r="G102" s="156" t="s">
        <v>7750</v>
      </c>
      <c r="H102" s="156">
        <v>45297</v>
      </c>
      <c r="I102" s="621"/>
      <c r="J102" s="518">
        <f>H102+18</f>
        <v>45315</v>
      </c>
      <c r="K102" s="518">
        <f>H102+26</f>
        <v>45323</v>
      </c>
      <c r="L102" s="518">
        <f>H102+28</f>
        <v>45325</v>
      </c>
      <c r="M102" s="518">
        <f>H102+31</f>
        <v>45328</v>
      </c>
      <c r="N102" s="518">
        <f>H102+34</f>
        <v>45331</v>
      </c>
      <c r="O102" s="518">
        <f>H102+36</f>
        <v>45333</v>
      </c>
    </row>
    <row r="103" spans="1:15" s="14" customFormat="1" ht="16.5" hidden="1" customHeight="1" thickBot="1">
      <c r="A103" s="387"/>
      <c r="B103" s="757" t="s">
        <v>3337</v>
      </c>
      <c r="C103" s="584" t="s">
        <v>5911</v>
      </c>
      <c r="D103" s="520">
        <v>45281</v>
      </c>
      <c r="E103" s="520">
        <v>45293</v>
      </c>
      <c r="F103" s="754"/>
      <c r="G103" s="160"/>
      <c r="H103" s="160"/>
      <c r="I103" s="613"/>
      <c r="J103" s="520"/>
      <c r="K103" s="520"/>
      <c r="L103" s="520"/>
      <c r="M103" s="520"/>
      <c r="N103" s="520"/>
      <c r="O103" s="520"/>
    </row>
    <row r="104" spans="1:15" s="14" customFormat="1" ht="16.5" hidden="1" customHeight="1" thickTop="1">
      <c r="A104" s="387"/>
      <c r="B104" s="2974" t="s">
        <v>4188</v>
      </c>
      <c r="C104" s="583" t="s">
        <v>7730</v>
      </c>
      <c r="D104" s="180">
        <v>45292</v>
      </c>
      <c r="E104" s="2975">
        <v>44938</v>
      </c>
      <c r="F104" s="156" t="s">
        <v>7867</v>
      </c>
      <c r="G104" s="156" t="s">
        <v>7834</v>
      </c>
      <c r="H104" s="156">
        <v>45304</v>
      </c>
      <c r="I104" s="621"/>
      <c r="J104" s="518">
        <f>H104+18</f>
        <v>45322</v>
      </c>
      <c r="K104" s="518">
        <f>H104+26</f>
        <v>45330</v>
      </c>
      <c r="L104" s="518">
        <f>H104+28</f>
        <v>45332</v>
      </c>
      <c r="M104" s="518">
        <f>H104+31</f>
        <v>45335</v>
      </c>
      <c r="N104" s="518">
        <f>H104+34</f>
        <v>45338</v>
      </c>
      <c r="O104" s="518">
        <f>H104+36</f>
        <v>45340</v>
      </c>
    </row>
    <row r="105" spans="1:15" s="14" customFormat="1" ht="16.5" hidden="1" customHeight="1" thickBot="1">
      <c r="A105" s="387"/>
      <c r="B105" s="757"/>
      <c r="C105" s="759"/>
      <c r="D105" s="520"/>
      <c r="E105" s="160"/>
      <c r="F105" s="754"/>
      <c r="G105" s="160"/>
      <c r="H105" s="160"/>
      <c r="I105" s="613"/>
      <c r="J105" s="520"/>
      <c r="K105" s="520"/>
      <c r="L105" s="520"/>
      <c r="M105" s="520"/>
      <c r="N105" s="520"/>
      <c r="O105" s="520"/>
    </row>
    <row r="106" spans="1:15" s="14" customFormat="1" ht="16.5" hidden="1" customHeight="1" thickTop="1">
      <c r="A106" s="387"/>
      <c r="B106" s="2974" t="s">
        <v>3761</v>
      </c>
      <c r="C106" s="583" t="s">
        <v>5916</v>
      </c>
      <c r="D106" s="180">
        <v>44930</v>
      </c>
      <c r="E106" s="2975">
        <v>44941</v>
      </c>
      <c r="F106" s="156" t="s">
        <v>3885</v>
      </c>
      <c r="G106" s="156" t="s">
        <v>7755</v>
      </c>
      <c r="H106" s="156">
        <v>45311</v>
      </c>
      <c r="I106" s="621"/>
      <c r="J106" s="518">
        <f t="shared" ref="J106" si="28">H106+18</f>
        <v>45329</v>
      </c>
      <c r="K106" s="518">
        <f t="shared" ref="K106" si="29">H106+26</f>
        <v>45337</v>
      </c>
      <c r="L106" s="518">
        <f t="shared" ref="L106" si="30">H106+28</f>
        <v>45339</v>
      </c>
      <c r="M106" s="518">
        <f t="shared" ref="M106" si="31">H106+31</f>
        <v>45342</v>
      </c>
      <c r="N106" s="518">
        <f t="shared" ref="N106" si="32">H106+34</f>
        <v>45345</v>
      </c>
      <c r="O106" s="518">
        <f t="shared" ref="O106" si="33">H106+36</f>
        <v>45347</v>
      </c>
    </row>
    <row r="107" spans="1:15" s="14" customFormat="1" ht="16.5" hidden="1" customHeight="1" thickBot="1">
      <c r="A107" s="387"/>
      <c r="B107" s="757"/>
      <c r="C107" s="759"/>
      <c r="D107" s="520"/>
      <c r="E107" s="160"/>
      <c r="F107" s="754"/>
      <c r="G107" s="160"/>
      <c r="H107" s="160"/>
      <c r="I107" s="613"/>
      <c r="J107" s="520"/>
      <c r="K107" s="520"/>
      <c r="L107" s="520"/>
      <c r="M107" s="520"/>
      <c r="N107" s="520"/>
      <c r="O107" s="520"/>
    </row>
    <row r="108" spans="1:15" s="14" customFormat="1" ht="16.5" hidden="1" customHeight="1" thickTop="1">
      <c r="A108" s="387"/>
      <c r="B108" s="2972" t="s">
        <v>4446</v>
      </c>
      <c r="C108" s="664" t="s">
        <v>7732</v>
      </c>
      <c r="D108" s="95">
        <v>45300</v>
      </c>
      <c r="E108" s="180">
        <v>44945</v>
      </c>
      <c r="F108" s="156" t="s">
        <v>5232</v>
      </c>
      <c r="G108" s="156" t="s">
        <v>7835</v>
      </c>
      <c r="H108" s="156">
        <v>45318</v>
      </c>
      <c r="I108" s="621"/>
      <c r="J108" s="518">
        <f t="shared" ref="J108" si="34">H108+18</f>
        <v>45336</v>
      </c>
      <c r="K108" s="518">
        <f t="shared" ref="K108" si="35">H108+26</f>
        <v>45344</v>
      </c>
      <c r="L108" s="518">
        <f t="shared" ref="L108" si="36">H108+28</f>
        <v>45346</v>
      </c>
      <c r="M108" s="518">
        <f t="shared" ref="M108" si="37">H108+31</f>
        <v>45349</v>
      </c>
      <c r="N108" s="518">
        <f t="shared" ref="N108" si="38">H108+34</f>
        <v>45352</v>
      </c>
      <c r="O108" s="518">
        <f t="shared" ref="O108" si="39">H108+36</f>
        <v>45354</v>
      </c>
    </row>
    <row r="109" spans="1:15" s="14" customFormat="1" ht="16.5" hidden="1" customHeight="1" thickBot="1">
      <c r="A109" s="387"/>
      <c r="B109" s="757"/>
      <c r="C109" s="584"/>
      <c r="D109" s="520"/>
      <c r="E109" s="160"/>
      <c r="F109" s="754"/>
      <c r="G109" s="160"/>
      <c r="H109" s="160"/>
      <c r="I109" s="613"/>
      <c r="J109" s="520"/>
      <c r="K109" s="520"/>
      <c r="L109" s="520"/>
      <c r="M109" s="520"/>
      <c r="N109" s="520"/>
      <c r="O109" s="520"/>
    </row>
    <row r="110" spans="1:15" s="14" customFormat="1" ht="16.5" hidden="1" customHeight="1" thickTop="1">
      <c r="A110" s="387" t="s">
        <v>4178</v>
      </c>
      <c r="B110" s="2220" t="s">
        <v>2078</v>
      </c>
      <c r="C110" s="664" t="s">
        <v>5921</v>
      </c>
      <c r="D110" s="95">
        <v>45309</v>
      </c>
      <c r="E110" s="665">
        <v>45318</v>
      </c>
      <c r="F110" s="156" t="s">
        <v>7870</v>
      </c>
      <c r="G110" s="156" t="s">
        <v>7908</v>
      </c>
      <c r="H110" s="156">
        <v>45325</v>
      </c>
      <c r="I110" s="621"/>
      <c r="J110" s="518">
        <f t="shared" ref="J110" si="40">H110+18</f>
        <v>45343</v>
      </c>
      <c r="K110" s="518">
        <f t="shared" ref="K110" si="41">H110+26</f>
        <v>45351</v>
      </c>
      <c r="L110" s="518">
        <f t="shared" ref="L110" si="42">H110+28</f>
        <v>45353</v>
      </c>
      <c r="M110" s="518">
        <f t="shared" ref="M110" si="43">H110+31</f>
        <v>45356</v>
      </c>
      <c r="N110" s="518">
        <f t="shared" ref="N110" si="44">H110+34</f>
        <v>45359</v>
      </c>
      <c r="O110" s="518">
        <f t="shared" ref="O110" si="45">H110+36</f>
        <v>45361</v>
      </c>
    </row>
    <row r="111" spans="1:15" hidden="1"/>
    <row r="112" spans="1:15" s="14" customFormat="1" ht="16.5" hidden="1" customHeight="1" thickTop="1">
      <c r="A112" s="872"/>
      <c r="B112" s="2220" t="s">
        <v>2119</v>
      </c>
      <c r="C112" s="664" t="s">
        <v>5928</v>
      </c>
      <c r="D112" s="95">
        <v>45319</v>
      </c>
      <c r="E112" s="665">
        <v>45329</v>
      </c>
      <c r="F112" s="156" t="s">
        <v>7875</v>
      </c>
      <c r="G112" s="156" t="s">
        <v>7763</v>
      </c>
      <c r="H112" s="156">
        <v>45332</v>
      </c>
      <c r="I112" s="621"/>
      <c r="J112" s="518">
        <f t="shared" ref="J112" si="46">H112+18</f>
        <v>45350</v>
      </c>
      <c r="K112" s="518">
        <f t="shared" ref="K112" si="47">H112+26</f>
        <v>45358</v>
      </c>
      <c r="L112" s="518">
        <f t="shared" ref="L112" si="48">H112+28</f>
        <v>45360</v>
      </c>
      <c r="M112" s="518">
        <f t="shared" ref="M112" si="49">H112+31</f>
        <v>45363</v>
      </c>
      <c r="N112" s="518">
        <f t="shared" ref="N112" si="50">H112+34</f>
        <v>45366</v>
      </c>
      <c r="O112" s="518">
        <f t="shared" ref="O112" si="51">H112+36</f>
        <v>45368</v>
      </c>
    </row>
    <row r="113" spans="1:16" s="14" customFormat="1" ht="16.5" hidden="1" customHeight="1" thickBot="1">
      <c r="A113" s="872"/>
      <c r="B113" s="757"/>
      <c r="C113" s="584"/>
      <c r="D113" s="520"/>
      <c r="E113" s="520"/>
      <c r="F113" s="754"/>
      <c r="G113" s="160"/>
      <c r="H113" s="160"/>
      <c r="I113" s="613"/>
      <c r="J113" s="520"/>
      <c r="K113" s="520"/>
      <c r="L113" s="520"/>
      <c r="M113" s="520"/>
      <c r="N113" s="520"/>
      <c r="O113" s="520"/>
    </row>
    <row r="114" spans="1:16" s="14" customFormat="1" ht="16.5" hidden="1" customHeight="1" thickTop="1">
      <c r="A114" s="872"/>
      <c r="B114" s="2220" t="s">
        <v>3889</v>
      </c>
      <c r="C114" s="664" t="s">
        <v>4619</v>
      </c>
      <c r="D114" s="95">
        <v>45322</v>
      </c>
      <c r="E114" s="665">
        <v>44968</v>
      </c>
      <c r="F114" s="156" t="s">
        <v>7876</v>
      </c>
      <c r="G114" s="156" t="s">
        <v>7761</v>
      </c>
      <c r="H114" s="156">
        <v>45339</v>
      </c>
      <c r="I114" s="621"/>
      <c r="J114" s="518">
        <f t="shared" ref="J114" si="52">H114+18</f>
        <v>45357</v>
      </c>
      <c r="K114" s="518">
        <f t="shared" ref="K114" si="53">H114+26</f>
        <v>45365</v>
      </c>
      <c r="L114" s="518">
        <f t="shared" ref="L114" si="54">H114+28</f>
        <v>45367</v>
      </c>
      <c r="M114" s="518">
        <f t="shared" ref="M114" si="55">H114+31</f>
        <v>45370</v>
      </c>
      <c r="N114" s="518">
        <f t="shared" ref="N114" si="56">H114+34</f>
        <v>45373</v>
      </c>
      <c r="O114" s="518">
        <f t="shared" ref="O114" si="57">H114+36</f>
        <v>45375</v>
      </c>
    </row>
    <row r="115" spans="1:16" s="14" customFormat="1" ht="16.5" hidden="1" customHeight="1" thickBot="1">
      <c r="A115" s="872"/>
      <c r="B115" s="757"/>
      <c r="C115" s="584"/>
      <c r="D115" s="520"/>
      <c r="E115" s="160"/>
      <c r="F115" s="754"/>
      <c r="G115" s="160"/>
      <c r="H115" s="160"/>
      <c r="I115" s="613"/>
      <c r="J115" s="520"/>
      <c r="K115" s="520"/>
      <c r="L115" s="520"/>
      <c r="M115" s="520"/>
      <c r="N115" s="520"/>
      <c r="O115" s="520"/>
    </row>
    <row r="116" spans="1:16" s="14" customFormat="1" ht="16.5" hidden="1" customHeight="1" thickTop="1">
      <c r="A116" s="872"/>
      <c r="B116" s="2220" t="s">
        <v>4472</v>
      </c>
      <c r="C116" s="664" t="s">
        <v>4473</v>
      </c>
      <c r="D116" s="95">
        <v>45334</v>
      </c>
      <c r="E116" s="180">
        <v>45345</v>
      </c>
      <c r="F116" s="156" t="s">
        <v>7382</v>
      </c>
      <c r="G116" s="156" t="s">
        <v>7739</v>
      </c>
      <c r="H116" s="156">
        <v>45346</v>
      </c>
      <c r="I116" s="621"/>
      <c r="J116" s="518">
        <f>H116+18</f>
        <v>45364</v>
      </c>
      <c r="K116" s="518">
        <f>H116+26</f>
        <v>45372</v>
      </c>
      <c r="L116" s="518">
        <f>H116+28</f>
        <v>45374</v>
      </c>
      <c r="M116" s="518">
        <f>H116+31</f>
        <v>45377</v>
      </c>
      <c r="N116" s="518">
        <f>H116+34</f>
        <v>45380</v>
      </c>
      <c r="O116" s="518">
        <f>H116+36</f>
        <v>45382</v>
      </c>
    </row>
    <row r="117" spans="1:16" s="14" customFormat="1" ht="16.5" hidden="1" customHeight="1" thickBot="1">
      <c r="A117" s="872"/>
      <c r="B117" s="757" t="s">
        <v>2183</v>
      </c>
      <c r="C117" s="584" t="s">
        <v>4470</v>
      </c>
      <c r="D117" s="520">
        <v>45329</v>
      </c>
      <c r="E117" s="160">
        <v>45339</v>
      </c>
      <c r="F117" s="754"/>
      <c r="G117" s="160"/>
      <c r="H117" s="160"/>
      <c r="I117" s="613"/>
      <c r="J117" s="520"/>
      <c r="K117" s="520"/>
      <c r="L117" s="520"/>
      <c r="M117" s="520"/>
      <c r="N117" s="520"/>
      <c r="O117" s="520"/>
    </row>
    <row r="118" spans="1:16" s="14" customFormat="1" ht="16.5" hidden="1" customHeight="1" thickTop="1">
      <c r="A118" s="872"/>
      <c r="B118" s="2220"/>
      <c r="C118" s="664"/>
      <c r="D118" s="95"/>
      <c r="E118" s="665"/>
      <c r="F118" s="1255" t="s">
        <v>2151</v>
      </c>
      <c r="G118" s="183" t="s">
        <v>7837</v>
      </c>
      <c r="H118" s="156">
        <v>45353</v>
      </c>
      <c r="I118" s="621"/>
      <c r="J118" s="620"/>
      <c r="K118" s="620"/>
      <c r="L118" s="620"/>
      <c r="M118" s="620"/>
      <c r="N118" s="620"/>
      <c r="O118" s="620"/>
    </row>
    <row r="119" spans="1:16" s="14" customFormat="1" ht="16.5" hidden="1" customHeight="1" thickBot="1">
      <c r="A119" s="872"/>
      <c r="B119" s="757"/>
      <c r="C119" s="584"/>
      <c r="D119" s="520"/>
      <c r="E119" s="160"/>
      <c r="F119" s="754"/>
      <c r="G119" s="160"/>
      <c r="H119" s="160"/>
      <c r="I119" s="613"/>
      <c r="J119" s="613"/>
      <c r="K119" s="613"/>
      <c r="L119" s="613"/>
      <c r="M119" s="613"/>
      <c r="N119" s="613"/>
      <c r="O119" s="613"/>
    </row>
    <row r="120" spans="1:16" s="14" customFormat="1" ht="16.5" hidden="1" customHeight="1" thickTop="1" thickBot="1">
      <c r="A120" s="872"/>
      <c r="B120" s="2220" t="s">
        <v>4475</v>
      </c>
      <c r="C120" s="664" t="s">
        <v>4476</v>
      </c>
      <c r="D120" s="95">
        <v>45342</v>
      </c>
      <c r="E120" s="1563" t="s">
        <v>2159</v>
      </c>
      <c r="F120" s="2220" t="s">
        <v>7896</v>
      </c>
      <c r="G120" s="156" t="s">
        <v>7743</v>
      </c>
      <c r="H120" s="156">
        <v>45360</v>
      </c>
      <c r="I120" s="621"/>
      <c r="J120" s="518">
        <f>H120+18</f>
        <v>45378</v>
      </c>
      <c r="K120" s="518">
        <f>H120+26</f>
        <v>45386</v>
      </c>
      <c r="L120" s="518">
        <f>H120+28</f>
        <v>45388</v>
      </c>
      <c r="M120" s="518">
        <f>H120+31</f>
        <v>45391</v>
      </c>
      <c r="N120" s="518">
        <f>H120+34</f>
        <v>45394</v>
      </c>
      <c r="O120" s="518">
        <f>H120+36</f>
        <v>45396</v>
      </c>
    </row>
    <row r="121" spans="1:16" s="14" customFormat="1" ht="16.5" hidden="1" customHeight="1" thickTop="1" thickBot="1">
      <c r="A121" s="872"/>
      <c r="B121" s="757" t="s">
        <v>2091</v>
      </c>
      <c r="C121" s="584" t="s">
        <v>5932</v>
      </c>
      <c r="D121" s="520">
        <v>45343</v>
      </c>
      <c r="E121" s="160">
        <v>45352</v>
      </c>
      <c r="F121" s="754"/>
      <c r="G121" s="160"/>
      <c r="H121" s="160"/>
      <c r="I121" s="613"/>
      <c r="J121" s="520"/>
      <c r="K121" s="520"/>
      <c r="L121" s="520"/>
      <c r="M121" s="520"/>
      <c r="N121" s="520"/>
      <c r="O121" s="520"/>
    </row>
    <row r="122" spans="1:16" s="14" customFormat="1" ht="16.5" hidden="1" customHeight="1" thickTop="1">
      <c r="A122" s="872"/>
      <c r="B122" s="2220" t="s">
        <v>5158</v>
      </c>
      <c r="C122" s="664" t="s">
        <v>7741</v>
      </c>
      <c r="D122" s="95">
        <v>45348</v>
      </c>
      <c r="E122" s="665">
        <v>45359</v>
      </c>
      <c r="F122" s="2220" t="s">
        <v>7486</v>
      </c>
      <c r="G122" s="156" t="s">
        <v>7769</v>
      </c>
      <c r="H122" s="156">
        <v>45367</v>
      </c>
      <c r="I122" s="621"/>
      <c r="J122" s="518">
        <f>H122+18</f>
        <v>45385</v>
      </c>
      <c r="K122" s="518">
        <f>H122+26</f>
        <v>45393</v>
      </c>
      <c r="L122" s="518">
        <f>H122+28</f>
        <v>45395</v>
      </c>
      <c r="M122" s="518">
        <f>H122+31</f>
        <v>45398</v>
      </c>
      <c r="N122" s="518">
        <f>H122+34</f>
        <v>45401</v>
      </c>
      <c r="O122" s="518">
        <f>H122+36</f>
        <v>45403</v>
      </c>
    </row>
    <row r="123" spans="1:16" s="14" customFormat="1" ht="16.5" hidden="1" customHeight="1" thickBot="1">
      <c r="A123" s="872"/>
      <c r="B123" s="757"/>
      <c r="C123" s="584"/>
      <c r="D123" s="520"/>
      <c r="E123" s="160"/>
      <c r="F123" s="754"/>
      <c r="G123" s="160"/>
      <c r="H123" s="160"/>
      <c r="I123" s="613"/>
      <c r="J123" s="520"/>
      <c r="K123" s="520"/>
      <c r="L123" s="520"/>
      <c r="M123" s="520"/>
      <c r="N123" s="520"/>
      <c r="O123" s="520"/>
    </row>
    <row r="124" spans="1:16" s="14" customFormat="1" ht="16.5" hidden="1" customHeight="1" thickTop="1">
      <c r="A124" s="872"/>
      <c r="B124" s="2220" t="s">
        <v>4442</v>
      </c>
      <c r="C124" s="664" t="s">
        <v>7742</v>
      </c>
      <c r="D124" s="95">
        <v>45355</v>
      </c>
      <c r="E124" s="665">
        <v>45366</v>
      </c>
      <c r="F124" s="2220" t="s">
        <v>7909</v>
      </c>
      <c r="G124" s="156" t="s">
        <v>7746</v>
      </c>
      <c r="H124" s="156">
        <v>45374</v>
      </c>
      <c r="I124" s="621"/>
      <c r="J124" s="518">
        <f>H124+18</f>
        <v>45392</v>
      </c>
      <c r="K124" s="518">
        <f>H124+26</f>
        <v>45400</v>
      </c>
      <c r="L124" s="518">
        <f>H124+28</f>
        <v>45402</v>
      </c>
      <c r="M124" s="518">
        <f>H124+31</f>
        <v>45405</v>
      </c>
      <c r="N124" s="518">
        <f>H124+34</f>
        <v>45408</v>
      </c>
      <c r="O124" s="518">
        <f>H124+36</f>
        <v>45410</v>
      </c>
    </row>
    <row r="125" spans="1:16" s="14" customFormat="1" ht="16.5" hidden="1" customHeight="1" thickBot="1">
      <c r="A125" s="872"/>
      <c r="B125" s="757"/>
      <c r="C125" s="584"/>
      <c r="D125" s="520"/>
      <c r="E125" s="520"/>
      <c r="F125" s="754"/>
      <c r="G125" s="160"/>
      <c r="H125" s="160"/>
      <c r="I125" s="613"/>
      <c r="J125" s="520"/>
      <c r="K125" s="520"/>
      <c r="L125" s="520"/>
      <c r="M125" s="520"/>
      <c r="N125" s="520"/>
      <c r="O125" s="520"/>
    </row>
    <row r="126" spans="1:16" s="14" customFormat="1" ht="16.5" hidden="1" customHeight="1" thickTop="1">
      <c r="A126" s="872"/>
      <c r="B126" s="2220" t="s">
        <v>4622</v>
      </c>
      <c r="C126" s="664" t="s">
        <v>4623</v>
      </c>
      <c r="D126" s="95">
        <v>45368</v>
      </c>
      <c r="E126" s="94">
        <v>45375</v>
      </c>
      <c r="F126" s="2220" t="s">
        <v>5252</v>
      </c>
      <c r="G126" s="156" t="s">
        <v>7774</v>
      </c>
      <c r="H126" s="156">
        <v>45381</v>
      </c>
      <c r="I126" s="621"/>
      <c r="J126" s="518">
        <f>H126+18</f>
        <v>45399</v>
      </c>
      <c r="K126" s="518">
        <f>H126+26</f>
        <v>45407</v>
      </c>
      <c r="L126" s="518">
        <f>H126+28</f>
        <v>45409</v>
      </c>
      <c r="M126" s="518">
        <f>H126+31</f>
        <v>45412</v>
      </c>
      <c r="N126" s="518">
        <f>H126+34</f>
        <v>45415</v>
      </c>
      <c r="O126" s="518">
        <f>H126+36</f>
        <v>45417</v>
      </c>
    </row>
    <row r="127" spans="1:16" customFormat="1" ht="13.5" hidden="1" thickBot="1">
      <c r="A127" s="386"/>
      <c r="B127" s="5"/>
      <c r="C127" s="5"/>
      <c r="D127" s="5"/>
      <c r="E127" s="5"/>
      <c r="F127" s="5"/>
      <c r="G127" s="5"/>
      <c r="H127" s="5"/>
      <c r="I127" s="5"/>
      <c r="J127" s="5"/>
      <c r="K127" s="5"/>
      <c r="L127" s="5"/>
      <c r="M127" s="5"/>
      <c r="N127" s="5"/>
      <c r="O127" s="5"/>
      <c r="P127" s="5"/>
    </row>
    <row r="128" spans="1:16" s="14" customFormat="1" ht="16.5" hidden="1" customHeight="1" thickTop="1" thickBot="1">
      <c r="A128" s="872"/>
      <c r="B128" s="2220" t="s">
        <v>7506</v>
      </c>
      <c r="C128" s="664" t="s">
        <v>7745</v>
      </c>
      <c r="D128" s="95">
        <v>45371</v>
      </c>
      <c r="E128" s="1563" t="s">
        <v>2159</v>
      </c>
      <c r="F128" s="2220" t="s">
        <v>7888</v>
      </c>
      <c r="G128" s="156" t="s">
        <v>7776</v>
      </c>
      <c r="H128" s="156">
        <v>45388</v>
      </c>
      <c r="I128" s="621"/>
      <c r="J128" s="518">
        <f>H128+18</f>
        <v>45406</v>
      </c>
      <c r="K128" s="518">
        <f>H128+26</f>
        <v>45414</v>
      </c>
      <c r="L128" s="518">
        <f>H128+28</f>
        <v>45416</v>
      </c>
      <c r="M128" s="518">
        <f>H128+31</f>
        <v>45419</v>
      </c>
      <c r="N128" s="518">
        <f>H128+34</f>
        <v>45422</v>
      </c>
      <c r="O128" s="518">
        <f>H128+36</f>
        <v>45424</v>
      </c>
    </row>
    <row r="129" spans="1:15" s="14" customFormat="1" ht="16.5" hidden="1" customHeight="1" thickTop="1" thickBot="1">
      <c r="A129" s="872"/>
      <c r="B129" s="757" t="s">
        <v>5927</v>
      </c>
      <c r="C129" s="584" t="s">
        <v>4620</v>
      </c>
      <c r="D129" s="520">
        <v>45369</v>
      </c>
      <c r="E129" s="1563" t="s">
        <v>2159</v>
      </c>
      <c r="F129" s="754"/>
      <c r="G129" s="160"/>
      <c r="H129" s="160"/>
      <c r="I129" s="613"/>
      <c r="J129" s="520"/>
      <c r="K129" s="520"/>
      <c r="L129" s="520"/>
      <c r="M129" s="520"/>
      <c r="N129" s="520"/>
      <c r="O129" s="520"/>
    </row>
    <row r="130" spans="1:15" s="14" customFormat="1" ht="16.5" hidden="1" customHeight="1" thickTop="1">
      <c r="A130" s="872"/>
      <c r="B130" s="3173" t="s">
        <v>2183</v>
      </c>
      <c r="C130" s="664" t="s">
        <v>5944</v>
      </c>
      <c r="D130" s="95">
        <v>45375</v>
      </c>
      <c r="E130" s="94">
        <v>45384</v>
      </c>
      <c r="F130" s="2220" t="s">
        <v>7867</v>
      </c>
      <c r="G130" s="156" t="s">
        <v>7779</v>
      </c>
      <c r="H130" s="156">
        <v>45395</v>
      </c>
      <c r="I130" s="621"/>
      <c r="J130" s="518">
        <f>H130+18</f>
        <v>45413</v>
      </c>
      <c r="K130" s="518">
        <f>H130+26</f>
        <v>45421</v>
      </c>
      <c r="L130" s="518">
        <f>H130+28</f>
        <v>45423</v>
      </c>
      <c r="M130" s="518">
        <f>H130+31</f>
        <v>45426</v>
      </c>
      <c r="N130" s="518">
        <f>H130+34</f>
        <v>45429</v>
      </c>
      <c r="O130" s="518">
        <f>H130+36</f>
        <v>45431</v>
      </c>
    </row>
    <row r="131" spans="1:15" s="14" customFormat="1" ht="16.5" hidden="1" customHeight="1" thickBot="1">
      <c r="A131" s="872"/>
      <c r="B131" s="757" t="s">
        <v>5907</v>
      </c>
      <c r="C131" s="584" t="s">
        <v>7749</v>
      </c>
      <c r="D131" s="520">
        <v>45384</v>
      </c>
      <c r="E131" s="520">
        <v>45390</v>
      </c>
      <c r="F131" s="754"/>
      <c r="G131" s="160"/>
      <c r="H131" s="160"/>
      <c r="I131" s="613"/>
      <c r="J131" s="520"/>
      <c r="K131" s="520"/>
      <c r="L131" s="520"/>
      <c r="M131" s="520"/>
      <c r="N131" s="520"/>
      <c r="O131" s="520"/>
    </row>
    <row r="132" spans="1:15" s="14" customFormat="1" ht="16.5" hidden="1" customHeight="1" thickTop="1">
      <c r="A132" s="872"/>
      <c r="B132" s="2220" t="s">
        <v>5220</v>
      </c>
      <c r="C132" s="664" t="s">
        <v>7750</v>
      </c>
      <c r="D132" s="95">
        <v>45389</v>
      </c>
      <c r="E132" s="2264" t="s">
        <v>2159</v>
      </c>
      <c r="F132" s="2220" t="s">
        <v>3885</v>
      </c>
      <c r="G132" s="156" t="s">
        <v>7840</v>
      </c>
      <c r="H132" s="156">
        <v>45402</v>
      </c>
      <c r="I132" s="621"/>
      <c r="J132" s="518">
        <f>H132+18</f>
        <v>45420</v>
      </c>
      <c r="K132" s="518">
        <f>H132+26</f>
        <v>45428</v>
      </c>
      <c r="L132" s="518">
        <f>H132+28</f>
        <v>45430</v>
      </c>
      <c r="M132" s="518">
        <f>H132+31</f>
        <v>45433</v>
      </c>
      <c r="N132" s="518">
        <f>H132+34</f>
        <v>45436</v>
      </c>
      <c r="O132" s="518">
        <f>H132+36</f>
        <v>45438</v>
      </c>
    </row>
    <row r="133" spans="1:15" s="14" customFormat="1" ht="16.5" hidden="1" customHeight="1" thickBot="1">
      <c r="A133" s="872"/>
      <c r="B133" s="757" t="s">
        <v>2091</v>
      </c>
      <c r="C133" s="584" t="s">
        <v>4478</v>
      </c>
      <c r="D133" s="520">
        <v>45388</v>
      </c>
      <c r="E133" s="520">
        <v>45397</v>
      </c>
      <c r="F133" s="3279"/>
      <c r="G133" s="158"/>
      <c r="H133" s="158"/>
      <c r="I133" s="654"/>
      <c r="J133" s="519"/>
      <c r="K133" s="519"/>
      <c r="L133" s="519"/>
      <c r="M133" s="519"/>
      <c r="N133" s="519"/>
      <c r="O133" s="519"/>
    </row>
    <row r="134" spans="1:15" s="14" customFormat="1" ht="16.5" hidden="1" customHeight="1" thickTop="1" thickBot="1">
      <c r="A134" s="872"/>
      <c r="B134" s="757"/>
      <c r="C134" s="584"/>
      <c r="D134" s="520"/>
      <c r="E134" s="520"/>
      <c r="F134" s="754"/>
      <c r="G134" s="160"/>
      <c r="H134" s="160"/>
      <c r="I134" s="613"/>
      <c r="J134" s="520"/>
      <c r="K134" s="520"/>
      <c r="L134" s="520"/>
      <c r="M134" s="520"/>
      <c r="N134" s="520"/>
      <c r="O134" s="520"/>
    </row>
    <row r="135" spans="1:15" s="14" customFormat="1" ht="16.5" hidden="1" customHeight="1" thickTop="1">
      <c r="A135" s="872"/>
      <c r="B135" s="3173" t="s">
        <v>4338</v>
      </c>
      <c r="C135" s="664" t="s">
        <v>5950</v>
      </c>
      <c r="D135" s="95">
        <v>45394</v>
      </c>
      <c r="E135" s="94">
        <v>45403</v>
      </c>
      <c r="F135" s="2220" t="s">
        <v>5232</v>
      </c>
      <c r="G135" s="156" t="s">
        <v>7783</v>
      </c>
      <c r="H135" s="156">
        <v>45409</v>
      </c>
      <c r="I135" s="621"/>
      <c r="J135" s="518">
        <f t="shared" ref="J135" si="58">H135+18</f>
        <v>45427</v>
      </c>
      <c r="K135" s="518">
        <f t="shared" ref="K135" si="59">H135+26</f>
        <v>45435</v>
      </c>
      <c r="L135" s="518">
        <f t="shared" ref="L135" si="60">H135+28</f>
        <v>45437</v>
      </c>
      <c r="M135" s="518">
        <f t="shared" ref="M135" si="61">H135+31</f>
        <v>45440</v>
      </c>
      <c r="N135" s="518">
        <f t="shared" ref="N135" si="62">H135+34</f>
        <v>45443</v>
      </c>
      <c r="O135" s="518">
        <f t="shared" ref="O135" si="63">H135+36</f>
        <v>45445</v>
      </c>
    </row>
    <row r="136" spans="1:15" s="14" customFormat="1" ht="16.5" hidden="1" customHeight="1" thickBot="1">
      <c r="A136" s="872"/>
      <c r="B136" s="759"/>
      <c r="C136" s="584"/>
      <c r="D136" s="520"/>
      <c r="E136" s="520"/>
      <c r="F136" s="754"/>
      <c r="G136" s="160"/>
      <c r="H136" s="160"/>
      <c r="I136" s="613"/>
      <c r="J136" s="520"/>
      <c r="K136" s="520"/>
      <c r="L136" s="520"/>
      <c r="M136" s="520"/>
      <c r="N136" s="520"/>
      <c r="O136" s="520"/>
    </row>
    <row r="137" spans="1:15" s="14" customFormat="1" ht="16.5" hidden="1" customHeight="1" thickTop="1">
      <c r="A137" s="872"/>
      <c r="B137" s="3173" t="s">
        <v>4188</v>
      </c>
      <c r="C137" s="664" t="s">
        <v>7753</v>
      </c>
      <c r="D137" s="95">
        <v>45399</v>
      </c>
      <c r="E137" s="2264" t="s">
        <v>2159</v>
      </c>
      <c r="F137" s="2220" t="s">
        <v>7870</v>
      </c>
      <c r="G137" s="156" t="s">
        <v>7894</v>
      </c>
      <c r="H137" s="156">
        <v>45416</v>
      </c>
      <c r="I137" s="621"/>
      <c r="J137" s="518">
        <f t="shared" ref="J137" si="64">H137+18</f>
        <v>45434</v>
      </c>
      <c r="K137" s="518">
        <f t="shared" ref="K137" si="65">H137+26</f>
        <v>45442</v>
      </c>
      <c r="L137" s="518">
        <f t="shared" ref="L137" si="66">H137+28</f>
        <v>45444</v>
      </c>
      <c r="M137" s="518">
        <f t="shared" ref="M137" si="67">H137+31</f>
        <v>45447</v>
      </c>
      <c r="N137" s="518">
        <f t="shared" ref="N137" si="68">H137+34</f>
        <v>45450</v>
      </c>
      <c r="O137" s="518">
        <f t="shared" ref="O137" si="69">H137+36</f>
        <v>45452</v>
      </c>
    </row>
    <row r="138" spans="1:15" s="14" customFormat="1" ht="16.5" hidden="1" customHeight="1" thickBot="1">
      <c r="A138" s="872"/>
      <c r="B138" s="759" t="s">
        <v>4446</v>
      </c>
      <c r="C138" s="584" t="s">
        <v>7755</v>
      </c>
      <c r="D138" s="95">
        <v>45405</v>
      </c>
      <c r="E138" s="3366" t="s">
        <v>2159</v>
      </c>
      <c r="F138" s="3279"/>
      <c r="G138" s="158"/>
      <c r="H138" s="158"/>
      <c r="I138" s="654"/>
      <c r="J138" s="519"/>
      <c r="K138" s="519"/>
      <c r="L138" s="519"/>
      <c r="M138" s="519"/>
      <c r="N138" s="519"/>
      <c r="O138" s="519"/>
    </row>
    <row r="139" spans="1:15" s="14" customFormat="1" ht="16.5" hidden="1" customHeight="1" thickTop="1" thickBot="1">
      <c r="A139" s="872"/>
      <c r="B139" s="1019"/>
      <c r="C139" s="584"/>
      <c r="D139" s="520"/>
      <c r="E139" s="520"/>
      <c r="F139" s="754"/>
      <c r="G139" s="160"/>
      <c r="H139" s="160"/>
      <c r="I139" s="613"/>
      <c r="J139" s="520"/>
      <c r="K139" s="520"/>
      <c r="L139" s="520"/>
      <c r="M139" s="520"/>
      <c r="N139" s="520"/>
      <c r="O139" s="520"/>
    </row>
    <row r="140" spans="1:15" s="14" customFormat="1" ht="16.5" hidden="1" customHeight="1" thickTop="1">
      <c r="A140" s="872"/>
      <c r="B140" s="583" t="s">
        <v>2155</v>
      </c>
      <c r="C140" s="3405" t="s">
        <v>5955</v>
      </c>
      <c r="D140" s="95">
        <v>45411</v>
      </c>
      <c r="E140" s="94">
        <v>45420</v>
      </c>
      <c r="F140" s="2220" t="s">
        <v>7875</v>
      </c>
      <c r="G140" s="156" t="s">
        <v>7787</v>
      </c>
      <c r="H140" s="156">
        <v>45423</v>
      </c>
      <c r="I140" s="621"/>
      <c r="J140" s="518">
        <f t="shared" ref="J140" si="70">H140+18</f>
        <v>45441</v>
      </c>
      <c r="K140" s="518">
        <f t="shared" ref="K140" si="71">H140+26</f>
        <v>45449</v>
      </c>
      <c r="L140" s="518">
        <f t="shared" ref="L140" si="72">H140+28</f>
        <v>45451</v>
      </c>
      <c r="M140" s="518">
        <f t="shared" ref="M140" si="73">H140+31</f>
        <v>45454</v>
      </c>
      <c r="N140" s="518">
        <f t="shared" ref="N140" si="74">H140+34</f>
        <v>45457</v>
      </c>
      <c r="O140" s="518">
        <f t="shared" ref="O140" si="75">H140+36</f>
        <v>45459</v>
      </c>
    </row>
    <row r="141" spans="1:15" s="14" customFormat="1" ht="16.5" hidden="1" customHeight="1" thickBot="1">
      <c r="A141" s="872"/>
      <c r="B141" s="759" t="s">
        <v>4178</v>
      </c>
      <c r="C141" s="584" t="s">
        <v>7757</v>
      </c>
      <c r="D141" s="520">
        <v>45410</v>
      </c>
      <c r="E141" s="1563" t="s">
        <v>2159</v>
      </c>
      <c r="F141" s="754"/>
      <c r="G141" s="160"/>
      <c r="H141" s="160"/>
      <c r="I141" s="613"/>
      <c r="J141" s="520"/>
      <c r="K141" s="520"/>
      <c r="L141" s="520"/>
      <c r="M141" s="520"/>
      <c r="N141" s="520"/>
      <c r="O141" s="520"/>
    </row>
    <row r="142" spans="1:15" s="14" customFormat="1" ht="16.5" hidden="1" customHeight="1" thickTop="1">
      <c r="A142" s="872"/>
      <c r="B142" s="2220" t="s">
        <v>5179</v>
      </c>
      <c r="C142" s="664" t="s">
        <v>7759</v>
      </c>
      <c r="D142" s="2218">
        <v>45416</v>
      </c>
      <c r="E142" s="3406" t="s">
        <v>2159</v>
      </c>
      <c r="F142" s="3330" t="s">
        <v>7876</v>
      </c>
      <c r="G142" s="156" t="s">
        <v>7789</v>
      </c>
      <c r="H142" s="156">
        <v>45430</v>
      </c>
      <c r="I142" s="621"/>
      <c r="J142" s="518">
        <f t="shared" ref="J142" si="76">H142+18</f>
        <v>45448</v>
      </c>
      <c r="K142" s="518">
        <f t="shared" ref="K142" si="77">H142+26</f>
        <v>45456</v>
      </c>
      <c r="L142" s="518">
        <f t="shared" ref="L142" si="78">H142+28</f>
        <v>45458</v>
      </c>
      <c r="M142" s="518">
        <f t="shared" ref="M142" si="79">H142+31</f>
        <v>45461</v>
      </c>
      <c r="N142" s="518">
        <f t="shared" ref="N142" si="80">H142+34</f>
        <v>45464</v>
      </c>
      <c r="O142" s="518">
        <f t="shared" ref="O142" si="81">H142+36</f>
        <v>45466</v>
      </c>
    </row>
    <row r="143" spans="1:15" s="14" customFormat="1" ht="16.5" hidden="1" customHeight="1" thickBot="1">
      <c r="A143" s="872"/>
      <c r="B143" s="2220" t="s">
        <v>3761</v>
      </c>
      <c r="C143" s="664" t="s">
        <v>4482</v>
      </c>
      <c r="D143" s="520">
        <v>45424</v>
      </c>
      <c r="E143" s="95">
        <v>45431</v>
      </c>
      <c r="F143" s="754"/>
      <c r="G143" s="160"/>
      <c r="H143" s="160"/>
      <c r="I143" s="613"/>
      <c r="J143" s="520"/>
      <c r="K143" s="520"/>
      <c r="L143" s="520"/>
      <c r="M143" s="520"/>
      <c r="N143" s="520"/>
      <c r="O143" s="520"/>
    </row>
    <row r="144" spans="1:15" s="14" customFormat="1" ht="16.5" hidden="1" customHeight="1" thickTop="1" thickBot="1">
      <c r="A144" s="872"/>
      <c r="B144" s="3332" t="s">
        <v>2151</v>
      </c>
      <c r="C144" s="583" t="s">
        <v>7761</v>
      </c>
      <c r="D144" s="180">
        <v>45419</v>
      </c>
      <c r="E144" s="953" t="s">
        <v>1970</v>
      </c>
      <c r="F144" s="3330" t="s">
        <v>7382</v>
      </c>
      <c r="G144" s="156" t="s">
        <v>7791</v>
      </c>
      <c r="H144" s="156">
        <v>45437</v>
      </c>
      <c r="I144" s="621"/>
      <c r="J144" s="518">
        <f t="shared" ref="J144" si="82">H144+18</f>
        <v>45455</v>
      </c>
      <c r="K144" s="518">
        <f t="shared" ref="K144" si="83">H144+26</f>
        <v>45463</v>
      </c>
      <c r="L144" s="518">
        <f t="shared" ref="L144" si="84">H144+28</f>
        <v>45465</v>
      </c>
      <c r="M144" s="518">
        <f t="shared" ref="M144" si="85">H144+31</f>
        <v>45468</v>
      </c>
      <c r="N144" s="518">
        <f t="shared" ref="N144" si="86">H144+34</f>
        <v>45471</v>
      </c>
      <c r="O144" s="518">
        <f t="shared" ref="O144" si="87">H144+36</f>
        <v>45473</v>
      </c>
    </row>
    <row r="145" spans="1:15" s="14" customFormat="1" ht="16.5" hidden="1" customHeight="1" thickTop="1">
      <c r="A145" s="872"/>
      <c r="B145" s="2220" t="s">
        <v>3889</v>
      </c>
      <c r="C145" s="1019" t="s">
        <v>7763</v>
      </c>
      <c r="D145" s="519">
        <v>45421</v>
      </c>
      <c r="E145" s="1255" t="s">
        <v>2159</v>
      </c>
      <c r="F145" s="3279"/>
      <c r="G145" s="158"/>
      <c r="H145" s="158"/>
      <c r="I145" s="654"/>
      <c r="J145" s="519"/>
      <c r="K145" s="519"/>
      <c r="L145" s="519"/>
      <c r="M145" s="519"/>
      <c r="N145" s="519"/>
      <c r="O145" s="519"/>
    </row>
    <row r="146" spans="1:15" s="14" customFormat="1" ht="16.5" hidden="1" customHeight="1">
      <c r="A146" s="872"/>
      <c r="B146" s="3514" t="s">
        <v>3761</v>
      </c>
      <c r="C146" s="3515" t="s">
        <v>4482</v>
      </c>
      <c r="D146" s="3516">
        <v>45424</v>
      </c>
      <c r="E146" s="3516">
        <f>D146+11</f>
        <v>45435</v>
      </c>
      <c r="F146" s="3279"/>
      <c r="G146" s="158"/>
      <c r="H146" s="158"/>
      <c r="I146" s="654"/>
      <c r="J146" s="519"/>
      <c r="K146" s="519"/>
      <c r="L146" s="519"/>
      <c r="M146" s="519"/>
      <c r="N146" s="519"/>
      <c r="O146" s="519"/>
    </row>
    <row r="147" spans="1:15" s="14" customFormat="1" ht="16.5" hidden="1" customHeight="1" thickBot="1">
      <c r="A147" s="872"/>
      <c r="B147" s="3517"/>
      <c r="C147" s="3518"/>
      <c r="D147" s="3519"/>
      <c r="E147" s="3519"/>
      <c r="F147" s="3331"/>
      <c r="G147" s="160"/>
      <c r="H147" s="160"/>
      <c r="I147" s="613"/>
      <c r="J147" s="520"/>
      <c r="K147" s="520"/>
      <c r="L147" s="520"/>
      <c r="M147" s="520"/>
      <c r="N147" s="520"/>
      <c r="O147" s="520"/>
    </row>
    <row r="148" spans="1:15" s="14" customFormat="1" ht="16.5" hidden="1" customHeight="1" thickTop="1">
      <c r="A148" s="872"/>
      <c r="B148" s="3170" t="s">
        <v>4472</v>
      </c>
      <c r="C148" s="3172" t="s">
        <v>7763</v>
      </c>
      <c r="D148" s="518">
        <v>45426</v>
      </c>
      <c r="E148" s="2264" t="s">
        <v>2159</v>
      </c>
      <c r="F148" s="2220" t="s">
        <v>7896</v>
      </c>
      <c r="G148" s="156" t="s">
        <v>7768</v>
      </c>
      <c r="H148" s="156">
        <v>45444</v>
      </c>
      <c r="I148" s="621"/>
      <c r="J148" s="518">
        <f t="shared" ref="J148" si="88">H148+18</f>
        <v>45462</v>
      </c>
      <c r="K148" s="518">
        <f t="shared" ref="K148" si="89">H148+26</f>
        <v>45470</v>
      </c>
      <c r="L148" s="518">
        <f t="shared" ref="L148" si="90">H148+28</f>
        <v>45472</v>
      </c>
      <c r="M148" s="518">
        <f t="shared" ref="M148" si="91">H148+31</f>
        <v>45475</v>
      </c>
      <c r="N148" s="518">
        <f t="shared" ref="N148" si="92">H148+34</f>
        <v>45478</v>
      </c>
      <c r="O148" s="518">
        <f t="shared" ref="O148" si="93">H148+36</f>
        <v>45480</v>
      </c>
    </row>
    <row r="149" spans="1:15" s="14" customFormat="1" ht="16.5" hidden="1" customHeight="1" thickBot="1">
      <c r="A149" s="872"/>
      <c r="B149" s="3171" t="s">
        <v>2091</v>
      </c>
      <c r="C149" s="759" t="s">
        <v>4485</v>
      </c>
      <c r="D149" s="520">
        <v>45427</v>
      </c>
      <c r="E149" s="1563" t="s">
        <v>2159</v>
      </c>
      <c r="F149" s="3279"/>
      <c r="G149" s="158"/>
      <c r="H149" s="158"/>
      <c r="I149" s="654"/>
      <c r="J149" s="519"/>
      <c r="K149" s="519"/>
      <c r="L149" s="519"/>
      <c r="M149" s="519"/>
      <c r="N149" s="519"/>
      <c r="O149" s="519"/>
    </row>
    <row r="150" spans="1:15" s="14" customFormat="1" ht="20.25" hidden="1" thickTop="1">
      <c r="A150" s="872"/>
      <c r="B150" s="2972" t="s">
        <v>4183</v>
      </c>
      <c r="C150" s="664" t="s">
        <v>7764</v>
      </c>
      <c r="D150" s="95">
        <v>45433</v>
      </c>
      <c r="E150" s="1041" t="s">
        <v>2159</v>
      </c>
      <c r="F150" s="2220" t="s">
        <v>7486</v>
      </c>
      <c r="G150" s="156" t="s">
        <v>7844</v>
      </c>
      <c r="H150" s="156">
        <v>45453</v>
      </c>
      <c r="I150" s="621"/>
      <c r="J150" s="518">
        <f t="shared" ref="J150" si="94">H150+18</f>
        <v>45471</v>
      </c>
      <c r="K150" s="518">
        <f t="shared" ref="K150" si="95">H150+26</f>
        <v>45479</v>
      </c>
      <c r="L150" s="518">
        <f t="shared" ref="L150" si="96">H150+28</f>
        <v>45481</v>
      </c>
      <c r="M150" s="518">
        <f t="shared" ref="M150" si="97">H150+31</f>
        <v>45484</v>
      </c>
      <c r="N150" s="518">
        <f t="shared" ref="N150" si="98">H150+34</f>
        <v>45487</v>
      </c>
      <c r="O150" s="518">
        <f t="shared" ref="O150" si="99">H150+36</f>
        <v>45489</v>
      </c>
    </row>
    <row r="151" spans="1:15" s="14" customFormat="1" ht="20.25" hidden="1" thickBot="1">
      <c r="A151" s="872"/>
      <c r="B151" s="3171" t="s">
        <v>4487</v>
      </c>
      <c r="C151" s="759" t="s">
        <v>4488</v>
      </c>
      <c r="D151" s="520">
        <v>45434</v>
      </c>
      <c r="E151" s="1563">
        <f>D151+11</f>
        <v>45445</v>
      </c>
      <c r="F151" s="3279"/>
      <c r="G151" s="158"/>
      <c r="H151" s="158"/>
      <c r="I151" s="654"/>
      <c r="J151" s="519"/>
      <c r="K151" s="519"/>
      <c r="L151" s="519"/>
      <c r="M151" s="519"/>
      <c r="N151" s="519"/>
      <c r="O151" s="519"/>
    </row>
    <row r="152" spans="1:15" s="14" customFormat="1" ht="21" hidden="1" thickTop="1" thickBot="1">
      <c r="A152" s="872"/>
      <c r="B152" s="2973" t="s">
        <v>4338</v>
      </c>
      <c r="C152" s="759" t="s">
        <v>4339</v>
      </c>
      <c r="D152" s="3690">
        <v>45442</v>
      </c>
      <c r="E152" s="665">
        <v>45455</v>
      </c>
      <c r="F152" s="754"/>
      <c r="G152" s="160"/>
      <c r="H152" s="160"/>
      <c r="I152" s="613"/>
      <c r="J152" s="520"/>
      <c r="K152" s="520"/>
      <c r="L152" s="520"/>
      <c r="M152" s="520"/>
      <c r="N152" s="520"/>
      <c r="O152" s="520"/>
    </row>
    <row r="153" spans="1:15" s="14" customFormat="1" ht="20.25" thickTop="1">
      <c r="A153" s="872"/>
      <c r="B153" s="2220" t="s">
        <v>5158</v>
      </c>
      <c r="C153" s="1111" t="s">
        <v>7766</v>
      </c>
      <c r="D153" s="305">
        <v>45440</v>
      </c>
      <c r="E153" s="3773" t="s">
        <v>2159</v>
      </c>
      <c r="F153" s="2220" t="s">
        <v>7910</v>
      </c>
      <c r="G153" s="3783" t="s">
        <v>7771</v>
      </c>
      <c r="H153" s="3783">
        <v>45460</v>
      </c>
      <c r="I153" s="3802"/>
      <c r="J153" s="501">
        <f>H153+20</f>
        <v>45480</v>
      </c>
      <c r="K153" s="501">
        <f>H153+27</f>
        <v>45487</v>
      </c>
      <c r="L153" s="501">
        <f>H153+33</f>
        <v>45493</v>
      </c>
      <c r="M153" s="501">
        <f>H153+36</f>
        <v>45496</v>
      </c>
      <c r="N153" s="501">
        <f>H153+40</f>
        <v>45500</v>
      </c>
      <c r="O153" s="501">
        <f>H153+43</f>
        <v>45503</v>
      </c>
    </row>
    <row r="154" spans="1:15" s="14" customFormat="1" ht="20.25" thickBot="1">
      <c r="A154" s="872"/>
      <c r="B154" s="3754"/>
      <c r="C154" s="3755"/>
      <c r="D154" s="507"/>
      <c r="E154" s="3756"/>
      <c r="F154" s="3803"/>
      <c r="G154" s="3756"/>
      <c r="H154" s="3756"/>
      <c r="I154" s="196"/>
      <c r="J154" s="507"/>
      <c r="K154" s="507"/>
      <c r="L154" s="507"/>
      <c r="M154" s="507"/>
      <c r="N154" s="507"/>
      <c r="O154" s="507"/>
    </row>
    <row r="155" spans="1:15" s="14" customFormat="1" ht="20.25" thickTop="1">
      <c r="A155" s="872"/>
      <c r="B155" s="2220" t="s">
        <v>4442</v>
      </c>
      <c r="C155" s="1111" t="s">
        <v>7769</v>
      </c>
      <c r="D155" s="305">
        <v>45447</v>
      </c>
      <c r="E155" s="3773" t="s">
        <v>2159</v>
      </c>
      <c r="F155" s="2220" t="s">
        <v>5252</v>
      </c>
      <c r="G155" s="3783" t="s">
        <v>7845</v>
      </c>
      <c r="H155" s="3783">
        <v>45467</v>
      </c>
      <c r="I155" s="3802"/>
      <c r="J155" s="501">
        <f>H155+20</f>
        <v>45487</v>
      </c>
      <c r="K155" s="501">
        <f>H155+27</f>
        <v>45494</v>
      </c>
      <c r="L155" s="501">
        <f>H155+33</f>
        <v>45500</v>
      </c>
      <c r="M155" s="501">
        <f>H155+36</f>
        <v>45503</v>
      </c>
      <c r="N155" s="501">
        <f>H155+40</f>
        <v>45507</v>
      </c>
      <c r="O155" s="501">
        <f>H155+43</f>
        <v>45510</v>
      </c>
    </row>
    <row r="156" spans="1:15" s="14" customFormat="1" ht="20.25" thickBot="1">
      <c r="A156" s="872"/>
      <c r="B156" s="3754" t="s">
        <v>2078</v>
      </c>
      <c r="C156" s="3755" t="s">
        <v>4495</v>
      </c>
      <c r="D156" s="507">
        <v>45455</v>
      </c>
      <c r="E156" s="3756">
        <v>45464</v>
      </c>
      <c r="F156" s="3803"/>
      <c r="G156" s="3756"/>
      <c r="H156" s="3756"/>
      <c r="I156" s="196"/>
      <c r="J156" s="507"/>
      <c r="K156" s="507"/>
      <c r="L156" s="507"/>
      <c r="M156" s="507"/>
      <c r="N156" s="507"/>
      <c r="O156" s="507"/>
    </row>
    <row r="157" spans="1:15" s="14" customFormat="1" ht="21" thickTop="1" thickBot="1">
      <c r="A157" s="872"/>
      <c r="B157" s="2220" t="s">
        <v>2155</v>
      </c>
      <c r="C157" s="1111" t="s">
        <v>4498</v>
      </c>
      <c r="D157" s="507">
        <v>45462</v>
      </c>
      <c r="E157" s="507">
        <v>45475</v>
      </c>
      <c r="F157" s="2220" t="s">
        <v>7888</v>
      </c>
      <c r="G157" s="3783" t="s">
        <v>7911</v>
      </c>
      <c r="H157" s="3783">
        <v>45474</v>
      </c>
      <c r="I157" s="3802"/>
      <c r="J157" s="501">
        <f>H157+20</f>
        <v>45494</v>
      </c>
      <c r="K157" s="501">
        <f>H157+27</f>
        <v>45501</v>
      </c>
      <c r="L157" s="501">
        <f>H157+33</f>
        <v>45507</v>
      </c>
      <c r="M157" s="501">
        <f>H157+36</f>
        <v>45510</v>
      </c>
      <c r="N157" s="501">
        <f>H157+40</f>
        <v>45514</v>
      </c>
      <c r="O157" s="501">
        <f>H157+43</f>
        <v>45517</v>
      </c>
    </row>
    <row r="158" spans="1:15" s="14" customFormat="1" ht="21" thickTop="1" thickBot="1">
      <c r="A158" s="872"/>
      <c r="B158" s="3754"/>
      <c r="C158" s="3755"/>
      <c r="D158" s="507"/>
      <c r="E158" s="3756"/>
      <c r="F158" s="3803"/>
      <c r="G158" s="3756"/>
      <c r="H158" s="3756"/>
      <c r="I158" s="196"/>
      <c r="J158" s="507"/>
      <c r="K158" s="507"/>
      <c r="L158" s="507"/>
      <c r="M158" s="507"/>
      <c r="N158" s="507"/>
      <c r="O158" s="507"/>
    </row>
    <row r="159" spans="1:15" s="14" customFormat="1" ht="20.25" thickTop="1">
      <c r="A159" s="872"/>
      <c r="B159" s="3780" t="s">
        <v>4622</v>
      </c>
      <c r="C159" s="1111" t="s">
        <v>7772</v>
      </c>
      <c r="D159" s="305">
        <v>45461</v>
      </c>
      <c r="E159" s="3752" t="s">
        <v>2159</v>
      </c>
      <c r="F159" s="2220" t="s">
        <v>7867</v>
      </c>
      <c r="G159" s="3783" t="s">
        <v>7778</v>
      </c>
      <c r="H159" s="3783">
        <v>45481</v>
      </c>
      <c r="I159" s="3802"/>
      <c r="J159" s="501">
        <f>H159+20</f>
        <v>45501</v>
      </c>
      <c r="K159" s="501">
        <f>H159+27</f>
        <v>45508</v>
      </c>
      <c r="L159" s="501">
        <f>H159+33</f>
        <v>45514</v>
      </c>
      <c r="M159" s="501">
        <f>H159+36</f>
        <v>45517</v>
      </c>
      <c r="N159" s="501">
        <f>H159+40</f>
        <v>45521</v>
      </c>
      <c r="O159" s="501">
        <f>H159+43</f>
        <v>45524</v>
      </c>
    </row>
    <row r="160" spans="1:15" s="14" customFormat="1" ht="19.5">
      <c r="A160" s="872"/>
      <c r="B160" s="3782" t="s">
        <v>7506</v>
      </c>
      <c r="C160" s="1114" t="s">
        <v>7774</v>
      </c>
      <c r="D160" s="305">
        <v>45464</v>
      </c>
      <c r="E160" s="3761" t="s">
        <v>2159</v>
      </c>
      <c r="F160" s="27"/>
      <c r="G160" s="3785"/>
      <c r="H160" s="3785"/>
      <c r="I160" s="552"/>
      <c r="J160" s="505"/>
      <c r="K160" s="505"/>
      <c r="L160" s="505"/>
      <c r="M160" s="505"/>
      <c r="N160" s="505"/>
      <c r="O160" s="505"/>
    </row>
    <row r="161" spans="1:15" s="14" customFormat="1" ht="20.25" thickBot="1">
      <c r="A161" s="872"/>
      <c r="B161" s="3754" t="s">
        <v>2183</v>
      </c>
      <c r="C161" s="3767" t="s">
        <v>4501</v>
      </c>
      <c r="D161" s="507">
        <v>45467</v>
      </c>
      <c r="E161" s="3756">
        <v>45478</v>
      </c>
      <c r="F161" s="3803"/>
      <c r="G161" s="3756"/>
      <c r="H161" s="3756"/>
      <c r="I161" s="196"/>
      <c r="J161" s="507"/>
      <c r="K161" s="507"/>
      <c r="L161" s="507"/>
      <c r="M161" s="507"/>
      <c r="N161" s="507"/>
      <c r="O161" s="507"/>
    </row>
    <row r="162" spans="1:15" s="14" customFormat="1" ht="20.25" thickTop="1">
      <c r="A162" s="872"/>
      <c r="B162" s="3780" t="s">
        <v>5907</v>
      </c>
      <c r="C162" s="1111" t="s">
        <v>7776</v>
      </c>
      <c r="D162" s="3216">
        <v>45474</v>
      </c>
      <c r="E162" s="3771" t="s">
        <v>2159</v>
      </c>
      <c r="F162" s="2220" t="s">
        <v>3885</v>
      </c>
      <c r="G162" s="3783" t="s">
        <v>7847</v>
      </c>
      <c r="H162" s="3783">
        <v>45488</v>
      </c>
      <c r="I162" s="3802"/>
      <c r="J162" s="501">
        <f>H162+20</f>
        <v>45508</v>
      </c>
      <c r="K162" s="501">
        <f>H162+27</f>
        <v>45515</v>
      </c>
      <c r="L162" s="501">
        <f>H162+33</f>
        <v>45521</v>
      </c>
      <c r="M162" s="501">
        <f>H162+36</f>
        <v>45524</v>
      </c>
      <c r="N162" s="501">
        <f>H162+40</f>
        <v>45528</v>
      </c>
      <c r="O162" s="501">
        <f>H162+43</f>
        <v>45531</v>
      </c>
    </row>
    <row r="163" spans="1:15" s="14" customFormat="1" ht="20.25" thickBot="1">
      <c r="A163" s="872"/>
      <c r="B163" s="3781"/>
      <c r="C163" s="3774"/>
      <c r="D163" s="505"/>
      <c r="E163" s="3775"/>
      <c r="F163" s="27"/>
      <c r="G163" s="3785"/>
      <c r="H163" s="3785"/>
      <c r="I163" s="552"/>
      <c r="J163" s="505"/>
      <c r="K163" s="505"/>
      <c r="L163" s="505"/>
      <c r="M163" s="505"/>
      <c r="N163" s="505"/>
      <c r="O163" s="505"/>
    </row>
    <row r="164" spans="1:15" s="14" customFormat="1" ht="20.25" thickTop="1">
      <c r="A164" s="872"/>
      <c r="B164" s="3776" t="s">
        <v>2119</v>
      </c>
      <c r="C164" s="3777" t="s">
        <v>4506</v>
      </c>
      <c r="D164" s="3778">
        <v>45480</v>
      </c>
      <c r="E164" s="3779">
        <f>D164+11</f>
        <v>45491</v>
      </c>
      <c r="F164" s="3804" t="s">
        <v>5232</v>
      </c>
      <c r="G164" s="3805" t="s">
        <v>7848</v>
      </c>
      <c r="H164" s="3805">
        <v>45495</v>
      </c>
      <c r="I164" s="3802"/>
      <c r="J164" s="501">
        <f>H164+20</f>
        <v>45515</v>
      </c>
      <c r="K164" s="501">
        <f>H164+27</f>
        <v>45522</v>
      </c>
      <c r="L164" s="501">
        <f>H164+33</f>
        <v>45528</v>
      </c>
      <c r="M164" s="501">
        <f>H164+36</f>
        <v>45531</v>
      </c>
      <c r="N164" s="501">
        <f>H164+40</f>
        <v>45535</v>
      </c>
      <c r="O164" s="501">
        <f>H164+43</f>
        <v>45538</v>
      </c>
    </row>
    <row r="165" spans="1:15" s="14" customFormat="1" ht="20.25" thickBot="1">
      <c r="A165" s="872"/>
      <c r="B165" s="3772"/>
      <c r="C165" s="3767"/>
      <c r="D165" s="41"/>
      <c r="E165" s="3768"/>
      <c r="F165" s="3803"/>
      <c r="G165" s="3756"/>
      <c r="H165" s="3756"/>
      <c r="I165" s="196"/>
      <c r="J165" s="507"/>
      <c r="K165" s="507"/>
      <c r="L165" s="507"/>
      <c r="M165" s="507"/>
      <c r="N165" s="507"/>
      <c r="O165" s="507"/>
    </row>
    <row r="166" spans="1:15" s="14" customFormat="1" ht="20.25" thickTop="1">
      <c r="A166" s="872"/>
      <c r="B166" s="2220" t="s">
        <v>5220</v>
      </c>
      <c r="C166" s="1111" t="s">
        <v>7779</v>
      </c>
      <c r="D166" s="305">
        <v>45482</v>
      </c>
      <c r="E166" s="3752" t="s">
        <v>2159</v>
      </c>
      <c r="F166" s="2220" t="s">
        <v>7870</v>
      </c>
      <c r="G166" s="3783" t="s">
        <v>7912</v>
      </c>
      <c r="H166" s="3783">
        <v>45502</v>
      </c>
      <c r="I166" s="3802"/>
      <c r="J166" s="501">
        <f>H166+20</f>
        <v>45522</v>
      </c>
      <c r="K166" s="501">
        <f>H166+27</f>
        <v>45529</v>
      </c>
      <c r="L166" s="501">
        <f>H166+33</f>
        <v>45535</v>
      </c>
      <c r="M166" s="501">
        <f>H166+36</f>
        <v>45538</v>
      </c>
      <c r="N166" s="501">
        <f>H166+40</f>
        <v>45542</v>
      </c>
      <c r="O166" s="501">
        <f>H166+43</f>
        <v>45545</v>
      </c>
    </row>
    <row r="167" spans="1:15" s="14" customFormat="1" ht="20.25" thickBot="1">
      <c r="A167" s="59" t="s">
        <v>4338</v>
      </c>
      <c r="B167" s="3754" t="s">
        <v>4354</v>
      </c>
      <c r="C167" s="3755" t="s">
        <v>4355</v>
      </c>
      <c r="D167" s="507">
        <v>45488</v>
      </c>
      <c r="E167" s="3756">
        <f>D167+11</f>
        <v>45499</v>
      </c>
      <c r="F167" s="3806"/>
      <c r="G167" s="3756"/>
      <c r="H167" s="3756"/>
      <c r="I167" s="196"/>
      <c r="J167" s="507"/>
      <c r="K167" s="507"/>
      <c r="L167" s="507"/>
      <c r="M167" s="507"/>
      <c r="N167" s="507"/>
      <c r="O167" s="507"/>
    </row>
    <row r="168" spans="1:15" s="14" customFormat="1" ht="20.25" thickTop="1">
      <c r="A168" s="872"/>
      <c r="B168" s="2220" t="s">
        <v>4188</v>
      </c>
      <c r="C168" s="1111" t="s">
        <v>7781</v>
      </c>
      <c r="D168" s="305">
        <v>45489</v>
      </c>
      <c r="E168" s="866">
        <f>D168+10</f>
        <v>45499</v>
      </c>
      <c r="F168" s="2220" t="s">
        <v>7875</v>
      </c>
      <c r="G168" s="3783" t="s">
        <v>7850</v>
      </c>
      <c r="H168" s="3783">
        <v>45509</v>
      </c>
      <c r="I168" s="3802"/>
      <c r="J168" s="501">
        <f>H168+20</f>
        <v>45529</v>
      </c>
      <c r="K168" s="501">
        <f>H168+27</f>
        <v>45536</v>
      </c>
      <c r="L168" s="501">
        <f>H168+33</f>
        <v>45542</v>
      </c>
      <c r="M168" s="501">
        <f>H168+36</f>
        <v>45545</v>
      </c>
      <c r="N168" s="501">
        <f>H168+40</f>
        <v>45549</v>
      </c>
      <c r="O168" s="501">
        <f>H168+43</f>
        <v>45552</v>
      </c>
    </row>
    <row r="169" spans="1:15" s="14" customFormat="1" ht="20.25" thickBot="1">
      <c r="A169" s="872"/>
      <c r="B169" s="3754"/>
      <c r="C169" s="3755"/>
      <c r="D169" s="507"/>
      <c r="E169" s="507"/>
      <c r="F169" s="3803"/>
      <c r="G169" s="3756"/>
      <c r="H169" s="3756"/>
      <c r="I169" s="196"/>
      <c r="J169" s="507"/>
      <c r="K169" s="507"/>
      <c r="L169" s="507"/>
      <c r="M169" s="507"/>
      <c r="N169" s="507"/>
      <c r="O169" s="507"/>
    </row>
    <row r="170" spans="1:15" s="14" customFormat="1" ht="20.25" thickTop="1">
      <c r="A170" s="872"/>
      <c r="B170" s="2220" t="s">
        <v>4446</v>
      </c>
      <c r="C170" s="1111" t="s">
        <v>7783</v>
      </c>
      <c r="D170" s="305">
        <v>45501</v>
      </c>
      <c r="E170" s="866">
        <f>D170+10</f>
        <v>45511</v>
      </c>
      <c r="F170" s="2220" t="s">
        <v>7876</v>
      </c>
      <c r="G170" s="3783" t="s">
        <v>7851</v>
      </c>
      <c r="H170" s="3783">
        <v>45516</v>
      </c>
      <c r="I170" s="3802"/>
      <c r="J170" s="501">
        <f>H170+20</f>
        <v>45536</v>
      </c>
      <c r="K170" s="501">
        <f>H170+27</f>
        <v>45543</v>
      </c>
      <c r="L170" s="501">
        <f>H170+33</f>
        <v>45549</v>
      </c>
      <c r="M170" s="501">
        <f>H170+36</f>
        <v>45552</v>
      </c>
      <c r="N170" s="501">
        <f>H170+40</f>
        <v>45556</v>
      </c>
      <c r="O170" s="501">
        <f>H170+43</f>
        <v>45559</v>
      </c>
    </row>
    <row r="171" spans="1:15" s="14" customFormat="1" ht="20.25" thickBot="1">
      <c r="A171" s="872"/>
      <c r="B171" s="3754"/>
      <c r="C171" s="3755"/>
      <c r="D171" s="507"/>
      <c r="E171" s="507"/>
      <c r="F171" s="3803"/>
      <c r="G171" s="3756"/>
      <c r="H171" s="3756"/>
      <c r="I171" s="196"/>
      <c r="J171" s="507"/>
      <c r="K171" s="507"/>
      <c r="L171" s="507"/>
      <c r="M171" s="507"/>
      <c r="N171" s="507"/>
      <c r="O171" s="507"/>
    </row>
    <row r="172" spans="1:15" s="14" customFormat="1" ht="20.25" thickTop="1">
      <c r="A172" s="872"/>
      <c r="B172" s="2220" t="s">
        <v>4178</v>
      </c>
      <c r="C172" s="1111" t="s">
        <v>7785</v>
      </c>
      <c r="D172" s="305">
        <v>45503</v>
      </c>
      <c r="E172" s="866">
        <f>D172+10</f>
        <v>45513</v>
      </c>
      <c r="F172" s="2220" t="s">
        <v>7382</v>
      </c>
      <c r="G172" s="3783" t="s">
        <v>7852</v>
      </c>
      <c r="H172" s="3783">
        <v>45523</v>
      </c>
      <c r="I172" s="3802"/>
      <c r="J172" s="501">
        <f>H172+20</f>
        <v>45543</v>
      </c>
      <c r="K172" s="501">
        <f>H172+27</f>
        <v>45550</v>
      </c>
      <c r="L172" s="501">
        <f>H172+33</f>
        <v>45556</v>
      </c>
      <c r="M172" s="501">
        <f>H172+36</f>
        <v>45559</v>
      </c>
      <c r="N172" s="501">
        <f>H172+40</f>
        <v>45563</v>
      </c>
      <c r="O172" s="501">
        <f>H172+43</f>
        <v>45566</v>
      </c>
    </row>
    <row r="173" spans="1:15" s="14" customFormat="1" ht="20.25" thickBot="1">
      <c r="A173" s="872"/>
      <c r="B173" s="3754"/>
      <c r="C173" s="3755"/>
      <c r="D173" s="507"/>
      <c r="E173" s="507"/>
      <c r="F173" s="3803"/>
      <c r="G173" s="3756"/>
      <c r="H173" s="3756"/>
      <c r="I173" s="196"/>
      <c r="J173" s="507"/>
      <c r="K173" s="507"/>
      <c r="L173" s="507"/>
      <c r="M173" s="507"/>
      <c r="N173" s="507"/>
      <c r="O173" s="507"/>
    </row>
    <row r="174" spans="1:15" s="14" customFormat="1" ht="20.25" thickTop="1">
      <c r="A174" s="872"/>
      <c r="B174" s="2220" t="s">
        <v>5179</v>
      </c>
      <c r="C174" s="1111" t="s">
        <v>7787</v>
      </c>
      <c r="D174" s="305">
        <v>45510</v>
      </c>
      <c r="E174" s="866">
        <f>D174+10</f>
        <v>45520</v>
      </c>
      <c r="F174" s="2220" t="s">
        <v>7896</v>
      </c>
      <c r="G174" s="3783" t="s">
        <v>7853</v>
      </c>
      <c r="H174" s="3783">
        <v>45530</v>
      </c>
      <c r="I174" s="3802"/>
      <c r="J174" s="501">
        <f>H174+20</f>
        <v>45550</v>
      </c>
      <c r="K174" s="501">
        <f>H174+27</f>
        <v>45557</v>
      </c>
      <c r="L174" s="501">
        <f>H174+33</f>
        <v>45563</v>
      </c>
      <c r="M174" s="501">
        <f>H174+36</f>
        <v>45566</v>
      </c>
      <c r="N174" s="501">
        <f>H174+40</f>
        <v>45570</v>
      </c>
      <c r="O174" s="501">
        <f>H174+43</f>
        <v>45573</v>
      </c>
    </row>
    <row r="175" spans="1:15" s="14" customFormat="1" ht="20.25" thickBot="1">
      <c r="A175" s="872"/>
      <c r="B175" s="3754"/>
      <c r="C175" s="3755"/>
      <c r="D175" s="507"/>
      <c r="E175" s="507"/>
      <c r="F175" s="3803"/>
      <c r="G175" s="3756"/>
      <c r="H175" s="3756"/>
      <c r="I175" s="196"/>
      <c r="J175" s="507"/>
      <c r="K175" s="507"/>
      <c r="L175" s="507"/>
      <c r="M175" s="507"/>
      <c r="N175" s="507"/>
      <c r="O175" s="507"/>
    </row>
    <row r="176" spans="1:15" s="14" customFormat="1" ht="20.25" thickTop="1">
      <c r="A176" s="872"/>
      <c r="B176" s="2220" t="s">
        <v>3889</v>
      </c>
      <c r="C176" s="1111" t="s">
        <v>7789</v>
      </c>
      <c r="D176" s="305">
        <v>45517</v>
      </c>
      <c r="E176" s="866">
        <f>D176+10</f>
        <v>45527</v>
      </c>
      <c r="F176" s="2220" t="s">
        <v>1426</v>
      </c>
      <c r="G176" s="3783" t="s">
        <v>7854</v>
      </c>
      <c r="H176" s="3783">
        <v>45537</v>
      </c>
      <c r="I176" s="3802"/>
      <c r="J176" s="501">
        <f>H176+20</f>
        <v>45557</v>
      </c>
      <c r="K176" s="501">
        <f>H176+27</f>
        <v>45564</v>
      </c>
      <c r="L176" s="501">
        <f>H176+33</f>
        <v>45570</v>
      </c>
      <c r="M176" s="501">
        <f>H176+36</f>
        <v>45573</v>
      </c>
      <c r="N176" s="501">
        <f>H176+40</f>
        <v>45577</v>
      </c>
      <c r="O176" s="501">
        <f>H176+43</f>
        <v>45580</v>
      </c>
    </row>
    <row r="177" spans="1:15" s="14" customFormat="1" ht="20.25" thickBot="1">
      <c r="A177" s="872"/>
      <c r="B177" s="3754"/>
      <c r="C177" s="3755"/>
      <c r="D177" s="507"/>
      <c r="E177" s="507"/>
      <c r="F177" s="3803"/>
      <c r="G177" s="3756" t="s">
        <v>1949</v>
      </c>
      <c r="H177" s="3756"/>
      <c r="I177" s="196"/>
      <c r="J177" s="507"/>
      <c r="K177" s="507"/>
      <c r="L177" s="507"/>
      <c r="M177" s="507"/>
      <c r="N177" s="507"/>
      <c r="O177" s="507"/>
    </row>
    <row r="178" spans="1:15" s="14" customFormat="1" ht="20.25" thickTop="1">
      <c r="A178" s="872"/>
      <c r="B178" s="2220" t="s">
        <v>4472</v>
      </c>
      <c r="C178" s="1111" t="s">
        <v>7791</v>
      </c>
      <c r="D178" s="305">
        <v>45524</v>
      </c>
      <c r="E178" s="866">
        <f>D178+10</f>
        <v>45534</v>
      </c>
      <c r="F178" s="2220" t="s">
        <v>1426</v>
      </c>
      <c r="G178" s="3783" t="s">
        <v>7795</v>
      </c>
      <c r="H178" s="3783">
        <v>45544</v>
      </c>
      <c r="I178" s="3802"/>
      <c r="J178" s="501">
        <f>H178+20</f>
        <v>45564</v>
      </c>
      <c r="K178" s="501">
        <f>H178+27</f>
        <v>45571</v>
      </c>
      <c r="L178" s="501">
        <f>H178+33</f>
        <v>45577</v>
      </c>
      <c r="M178" s="501">
        <f>H178+36</f>
        <v>45580</v>
      </c>
      <c r="N178" s="501">
        <f>H178+40</f>
        <v>45584</v>
      </c>
      <c r="O178" s="501">
        <f>H178+43</f>
        <v>45587</v>
      </c>
    </row>
    <row r="179" spans="1:15" s="14" customFormat="1" ht="20.25" thickBot="1">
      <c r="A179" s="872"/>
      <c r="B179" s="3754"/>
      <c r="C179" s="3755"/>
      <c r="D179" s="507"/>
      <c r="E179" s="507"/>
      <c r="F179" s="3803"/>
      <c r="G179" s="3756"/>
      <c r="H179" s="3756"/>
      <c r="I179" s="196"/>
      <c r="J179" s="507"/>
      <c r="K179" s="507"/>
      <c r="L179" s="507"/>
      <c r="M179" s="507"/>
      <c r="N179" s="507"/>
      <c r="O179" s="507"/>
    </row>
    <row r="180" spans="1:15" s="14" customFormat="1" ht="20.25" thickTop="1">
      <c r="A180" s="872"/>
      <c r="B180" s="2220" t="s">
        <v>4183</v>
      </c>
      <c r="C180" s="1111" t="s">
        <v>7793</v>
      </c>
      <c r="D180" s="305">
        <v>45531</v>
      </c>
      <c r="E180" s="866">
        <f>D180+10</f>
        <v>45541</v>
      </c>
      <c r="F180" s="2220" t="s">
        <v>1426</v>
      </c>
      <c r="G180" s="3783" t="s">
        <v>7855</v>
      </c>
      <c r="H180" s="3783">
        <v>45551</v>
      </c>
      <c r="I180" s="3802"/>
      <c r="J180" s="501">
        <f>H180+20</f>
        <v>45571</v>
      </c>
      <c r="K180" s="501">
        <f>H180+27</f>
        <v>45578</v>
      </c>
      <c r="L180" s="501">
        <f>H180+33</f>
        <v>45584</v>
      </c>
      <c r="M180" s="501">
        <f>H180+36</f>
        <v>45587</v>
      </c>
      <c r="N180" s="501">
        <f>H180+40</f>
        <v>45591</v>
      </c>
      <c r="O180" s="501">
        <f>H180+43</f>
        <v>45594</v>
      </c>
    </row>
    <row r="181" spans="1:15" s="14" customFormat="1" ht="20.25" thickBot="1">
      <c r="A181" s="872"/>
      <c r="B181" s="3754"/>
      <c r="C181" s="3755"/>
      <c r="D181" s="507"/>
      <c r="E181" s="507"/>
      <c r="F181" s="3803"/>
      <c r="G181" s="3756"/>
      <c r="H181" s="3756"/>
      <c r="I181" s="196"/>
      <c r="J181" s="507"/>
      <c r="K181" s="507"/>
      <c r="L181" s="507"/>
      <c r="M181" s="507"/>
      <c r="N181" s="507"/>
      <c r="O181" s="507"/>
    </row>
    <row r="182" spans="1:15" s="14" customFormat="1" ht="20.25" thickTop="1">
      <c r="A182" s="872"/>
      <c r="B182" s="2220" t="s">
        <v>5158</v>
      </c>
      <c r="C182" s="1111" t="s">
        <v>7793</v>
      </c>
      <c r="D182" s="305">
        <v>45538</v>
      </c>
      <c r="E182" s="866">
        <f>D182+10</f>
        <v>45548</v>
      </c>
      <c r="F182" s="2220" t="s">
        <v>1426</v>
      </c>
      <c r="G182" s="3783" t="s">
        <v>7797</v>
      </c>
      <c r="H182" s="3783">
        <v>45558</v>
      </c>
      <c r="I182" s="3802"/>
      <c r="J182" s="501">
        <f>H182+20</f>
        <v>45578</v>
      </c>
      <c r="K182" s="501">
        <f>H182+27</f>
        <v>45585</v>
      </c>
      <c r="L182" s="501">
        <f>H182+33</f>
        <v>45591</v>
      </c>
      <c r="M182" s="501">
        <f>H182+36</f>
        <v>45594</v>
      </c>
      <c r="N182" s="501">
        <f>H182+40</f>
        <v>45598</v>
      </c>
      <c r="O182" s="501">
        <f>H182+43</f>
        <v>45601</v>
      </c>
    </row>
    <row r="183" spans="1:15" s="14" customFormat="1" ht="20.25" thickBot="1">
      <c r="A183" s="872"/>
      <c r="B183" s="3754"/>
      <c r="C183" s="3755"/>
      <c r="D183" s="507"/>
      <c r="E183" s="507"/>
      <c r="F183" s="3803"/>
      <c r="G183" s="3756"/>
      <c r="H183" s="3756"/>
      <c r="I183" s="196"/>
      <c r="J183" s="507"/>
      <c r="K183" s="507"/>
      <c r="L183" s="507"/>
      <c r="M183" s="507"/>
      <c r="N183" s="507"/>
      <c r="O183" s="507"/>
    </row>
    <row r="184" spans="1:15" s="14" customFormat="1" ht="20.25" thickTop="1">
      <c r="A184" s="872"/>
      <c r="B184" s="3170" t="s">
        <v>4442</v>
      </c>
      <c r="C184" s="3762" t="s">
        <v>7771</v>
      </c>
      <c r="D184" s="866">
        <v>45545</v>
      </c>
      <c r="E184" s="866">
        <f>D184+10</f>
        <v>45555</v>
      </c>
      <c r="F184" s="2220" t="s">
        <v>1426</v>
      </c>
      <c r="G184" s="3783" t="s">
        <v>7856</v>
      </c>
      <c r="H184" s="3783">
        <v>45565</v>
      </c>
      <c r="I184" s="3802"/>
      <c r="J184" s="501">
        <f>H184+20</f>
        <v>45585</v>
      </c>
      <c r="K184" s="501">
        <f>H184+27</f>
        <v>45592</v>
      </c>
      <c r="L184" s="501">
        <f>H184+33</f>
        <v>45598</v>
      </c>
      <c r="M184" s="501">
        <f>H184+36</f>
        <v>45601</v>
      </c>
      <c r="N184" s="501">
        <f>H184+40</f>
        <v>45605</v>
      </c>
      <c r="O184" s="501">
        <f>H184+43</f>
        <v>45608</v>
      </c>
    </row>
    <row r="185" spans="1:15" s="14" customFormat="1" ht="20.25" thickBot="1">
      <c r="A185" s="872"/>
      <c r="B185" s="3754"/>
      <c r="C185" s="3755"/>
      <c r="D185" s="507"/>
      <c r="E185" s="507"/>
      <c r="F185" s="3803"/>
      <c r="G185" s="3756"/>
      <c r="H185" s="3756"/>
      <c r="I185" s="196"/>
      <c r="J185" s="507"/>
      <c r="K185" s="507"/>
      <c r="L185" s="507"/>
      <c r="M185" s="507"/>
      <c r="N185" s="507"/>
      <c r="O185" s="507"/>
    </row>
    <row r="186" spans="1:15" s="14" customFormat="1" ht="20.25" thickTop="1">
      <c r="A186" s="872"/>
      <c r="B186" s="1219"/>
      <c r="C186" s="517"/>
      <c r="D186" s="490"/>
      <c r="E186" s="490"/>
      <c r="F186" s="29"/>
      <c r="G186" s="29"/>
      <c r="H186" s="29"/>
      <c r="I186" s="29"/>
      <c r="J186" s="29"/>
      <c r="K186" s="29"/>
      <c r="L186" s="29"/>
      <c r="M186" s="29"/>
      <c r="N186" s="29"/>
      <c r="O186" s="29"/>
    </row>
    <row r="187" spans="1:15" s="14" customFormat="1" ht="19.5">
      <c r="A187" s="872"/>
      <c r="B187" s="1219"/>
      <c r="C187" s="517"/>
      <c r="D187" s="490"/>
      <c r="E187" s="490"/>
      <c r="F187" s="29"/>
      <c r="G187" s="29"/>
      <c r="H187" s="29"/>
      <c r="I187" s="29"/>
      <c r="J187" s="29"/>
      <c r="K187" s="29"/>
      <c r="L187" s="29"/>
      <c r="M187" s="29"/>
      <c r="N187" s="29"/>
      <c r="O187" s="29"/>
    </row>
    <row r="188" spans="1:15" s="14" customFormat="1" ht="19.5">
      <c r="A188" s="872"/>
      <c r="B188" s="517"/>
      <c r="C188" s="490"/>
      <c r="D188" s="29"/>
      <c r="E188" s="29"/>
      <c r="F188" s="29"/>
      <c r="G188" s="29"/>
      <c r="H188" s="29"/>
      <c r="I188" s="29"/>
      <c r="J188" s="29"/>
      <c r="K188" s="29"/>
      <c r="L188" s="29"/>
      <c r="M188" s="29"/>
      <c r="N188" s="29"/>
      <c r="O188" s="29"/>
    </row>
    <row r="189" spans="1:15" s="14" customFormat="1" ht="16.5" customHeight="1">
      <c r="A189" s="872"/>
      <c r="B189" s="133" t="s">
        <v>7913</v>
      </c>
      <c r="C189"/>
      <c r="D189"/>
      <c r="E189"/>
      <c r="F189" s="5"/>
      <c r="G189" s="5"/>
      <c r="H189" s="5"/>
      <c r="I189" s="100"/>
      <c r="J189" s="5"/>
      <c r="K189" s="37"/>
      <c r="L189" s="37"/>
      <c r="M189" s="29"/>
      <c r="N189" s="5"/>
      <c r="O189" s="5"/>
    </row>
    <row r="190" spans="1:15" s="14" customFormat="1" ht="16.5" customHeight="1">
      <c r="A190" s="872"/>
      <c r="B190" s="17" t="s">
        <v>2215</v>
      </c>
      <c r="C190"/>
      <c r="D190"/>
      <c r="E190"/>
      <c r="F190" s="5"/>
      <c r="G190" s="5"/>
      <c r="H190" s="5"/>
      <c r="I190" s="100"/>
      <c r="J190" s="5"/>
      <c r="K190" s="37"/>
      <c r="L190" s="37"/>
      <c r="M190" s="29"/>
      <c r="N190" s="5"/>
      <c r="O190" s="5"/>
    </row>
    <row r="191" spans="1:15" s="29" customFormat="1" ht="14.25">
      <c r="A191" s="59"/>
      <c r="D191" s="162"/>
      <c r="E191" s="162"/>
      <c r="H191" s="60"/>
      <c r="I191" s="96"/>
      <c r="M191" s="96"/>
    </row>
    <row r="192" spans="1:15" s="29" customFormat="1" ht="18">
      <c r="A192" s="59"/>
      <c r="B192" s="53" t="s">
        <v>1890</v>
      </c>
      <c r="C192" s="30"/>
      <c r="D192" s="30"/>
      <c r="E192" s="54"/>
      <c r="F192" s="55" t="s">
        <v>1928</v>
      </c>
      <c r="G192" s="55"/>
      <c r="H192" s="53"/>
      <c r="I192" s="30"/>
      <c r="J192" s="166" t="s">
        <v>1952</v>
      </c>
      <c r="K192" s="53"/>
      <c r="L192" s="55"/>
      <c r="N192" s="163"/>
    </row>
    <row r="193" spans="1:15" s="29" customFormat="1" ht="16.5">
      <c r="A193" s="59"/>
      <c r="B193" s="56" t="s">
        <v>1891</v>
      </c>
      <c r="C193" s="30"/>
      <c r="D193" s="57" t="s">
        <v>2217</v>
      </c>
      <c r="E193" s="55"/>
      <c r="F193" s="30" t="s">
        <v>1929</v>
      </c>
      <c r="G193" s="30"/>
      <c r="H193" s="167" t="s">
        <v>1930</v>
      </c>
      <c r="I193" s="27"/>
      <c r="J193" s="186" t="s">
        <v>1954</v>
      </c>
      <c r="K193" s="30"/>
      <c r="L193" s="170" t="s">
        <v>1955</v>
      </c>
      <c r="M193" s="168"/>
      <c r="N193" s="163"/>
      <c r="O193" s="37"/>
    </row>
    <row r="194" spans="1:15" s="29" customFormat="1" ht="16.5">
      <c r="A194" s="59"/>
      <c r="B194" s="30"/>
      <c r="C194" s="30"/>
      <c r="D194" s="57"/>
      <c r="E194" s="55"/>
      <c r="F194" s="30"/>
      <c r="G194" s="30"/>
      <c r="H194" s="170"/>
      <c r="J194" s="169"/>
      <c r="K194" s="56"/>
      <c r="L194" s="170"/>
      <c r="N194" s="163"/>
      <c r="O194" s="5"/>
    </row>
    <row r="195" spans="1:15" customFormat="1">
      <c r="A195" s="34"/>
      <c r="B195" s="34" t="str">
        <f>HOME!A$566</f>
        <v>ZANT CHONG</v>
      </c>
      <c r="C195" s="34" t="str">
        <f>HOME!B$566</f>
        <v>6011 2429</v>
      </c>
      <c r="D195" s="24" t="str">
        <f>HOME!C$566</f>
        <v>zant.chong@msc.com</v>
      </c>
      <c r="F195" s="2456" t="str">
        <f>HOME!A$583</f>
        <v>ROBERT CHIA</v>
      </c>
      <c r="G195" s="2456" t="str">
        <f>HOME!B$583</f>
        <v>6011 0564</v>
      </c>
      <c r="H195" s="597" t="str">
        <f>HOME!C$583</f>
        <v>robert.chia@msc.com</v>
      </c>
      <c r="J195" s="34" t="str">
        <f>HOME!A$598</f>
        <v>RAYNAR ANG</v>
      </c>
      <c r="K195" s="34" t="str">
        <f>HOME!B$598</f>
        <v>6011 2358</v>
      </c>
      <c r="L195" s="24" t="str">
        <f>HOME!C$598</f>
        <v>raynar.ang@msc.com</v>
      </c>
    </row>
    <row r="196" spans="1:15" customFormat="1">
      <c r="A196" s="34"/>
      <c r="B196" s="34" t="str">
        <f>HOME!A$567</f>
        <v>PHOEBE HUANG</v>
      </c>
      <c r="C196" s="34" t="str">
        <f>HOME!B$567</f>
        <v>6011 0562</v>
      </c>
      <c r="D196" s="24" t="str">
        <f>HOME!C$567</f>
        <v>phoebe.huang@msc.com</v>
      </c>
      <c r="F196" s="2456" t="str">
        <f>HOME!A$584</f>
        <v>S. Y. LIEW</v>
      </c>
      <c r="G196" s="2456" t="str">
        <f>HOME!B$584</f>
        <v>6011 2348</v>
      </c>
      <c r="H196" s="597" t="str">
        <f>HOME!C$584</f>
        <v>seoyi.liew@msc.com</v>
      </c>
      <c r="J196" s="34" t="str">
        <f>HOME!A$599</f>
        <v>KAI SIANG</v>
      </c>
      <c r="K196" s="34" t="str">
        <f>HOME!B$599</f>
        <v>6011 2356</v>
      </c>
      <c r="L196" s="24" t="str">
        <f>HOME!C$599</f>
        <v>kaisiang.lim@msc.com</v>
      </c>
    </row>
    <row r="197" spans="1:15" customFormat="1">
      <c r="A197" s="34"/>
      <c r="B197" s="34" t="str">
        <f>HOME!A$568</f>
        <v>SHERWIN LIM</v>
      </c>
      <c r="C197" s="34" t="str">
        <f>HOME!B$568</f>
        <v>6011 2395</v>
      </c>
      <c r="D197" s="24" t="str">
        <f>HOME!C$568</f>
        <v>sherwin.lim@msc.com</v>
      </c>
      <c r="F197" s="2456" t="str">
        <f>HOME!A$585</f>
        <v>SHARON KOH</v>
      </c>
      <c r="G197" s="2456" t="str">
        <f>HOME!B$585</f>
        <v>6011 2349</v>
      </c>
      <c r="H197" s="597" t="str">
        <f>HOME!C$585</f>
        <v>sharon.koh@msc.com</v>
      </c>
      <c r="J197" s="34" t="str">
        <f>HOME!A$600</f>
        <v>DEWI</v>
      </c>
      <c r="K197" s="34" t="str">
        <f>HOME!B$600</f>
        <v>6011 2354</v>
      </c>
      <c r="L197" s="24" t="str">
        <f>HOME!C$600</f>
        <v>dewi.ratnah@msc.com</v>
      </c>
    </row>
    <row r="198" spans="1:15" customFormat="1">
      <c r="A198" s="34"/>
      <c r="B198" s="34" t="str">
        <f>HOME!A$569</f>
        <v>NATALIE LEW</v>
      </c>
      <c r="C198" s="34" t="str">
        <f>HOME!B$569</f>
        <v>6011 2399</v>
      </c>
      <c r="D198" s="24" t="str">
        <f>HOME!C$569</f>
        <v>natalie.lew@msc.com</v>
      </c>
      <c r="F198" s="2456" t="str">
        <f>HOME!A$586</f>
        <v>ANGELIA LAU</v>
      </c>
      <c r="G198" s="2456" t="str">
        <f>HOME!B$586</f>
        <v>6011 2346</v>
      </c>
      <c r="H198" s="597" t="str">
        <f>HOME!C$586</f>
        <v>angelia.lau@msc.com</v>
      </c>
      <c r="J198" s="34" t="str">
        <f>HOME!A$601</f>
        <v>YU TING</v>
      </c>
      <c r="K198" s="34" t="str">
        <f>HOME!B$601</f>
        <v>6011 2359</v>
      </c>
      <c r="L198" s="24" t="str">
        <f>HOME!C$601</f>
        <v>yuting.luo@msc.com</v>
      </c>
    </row>
    <row r="199" spans="1:15" customFormat="1">
      <c r="A199" s="34"/>
      <c r="B199" s="34" t="str">
        <f>HOME!A$570</f>
        <v xml:space="preserve">LIM LEE HLI </v>
      </c>
      <c r="C199" s="34" t="str">
        <f>HOME!B$570</f>
        <v>6011 2352</v>
      </c>
      <c r="D199" s="24" t="str">
        <f>HOME!C$570</f>
        <v>leehli.lim@msc.com</v>
      </c>
      <c r="F199" s="2456" t="str">
        <f>HOME!A$587</f>
        <v>NOOR AFNINDAH</v>
      </c>
      <c r="G199" s="2456" t="str">
        <f>HOME!B$587</f>
        <v>6011 2347</v>
      </c>
      <c r="H199" s="597" t="str">
        <f>HOME!C$587</f>
        <v>noor.afnindah@msc.com</v>
      </c>
      <c r="J199" s="34" t="str">
        <f>HOME!A$602</f>
        <v>-</v>
      </c>
      <c r="K199" s="34" t="str">
        <f>HOME!B$602</f>
        <v>6011 0567</v>
      </c>
      <c r="L199" s="24" t="str">
        <f>HOME!C$602</f>
        <v>-</v>
      </c>
    </row>
    <row r="200" spans="1:15" customFormat="1">
      <c r="A200" s="34"/>
      <c r="B200" s="34" t="str">
        <f>HOME!A$571</f>
        <v>LIM AI PHEN</v>
      </c>
      <c r="C200" s="34" t="str">
        <f>HOME!B$571</f>
        <v>6011 9646</v>
      </c>
      <c r="D200" s="24" t="str">
        <f>HOME!C$571</f>
        <v>aiphen.lim@msc.com</v>
      </c>
      <c r="F200" s="2456" t="str">
        <f>HOME!A$588</f>
        <v>NG CHING WEI</v>
      </c>
      <c r="G200" s="2456" t="str">
        <f>HOME!B$588</f>
        <v>6011 2404</v>
      </c>
      <c r="H200" s="597" t="str">
        <f>HOME!C$588</f>
        <v>chingwei.ng@msc.com</v>
      </c>
      <c r="J200" s="34" t="str">
        <f>HOME!A$603</f>
        <v>SHAN SHAN</v>
      </c>
      <c r="K200" s="34" t="str">
        <f>HOME!B$603</f>
        <v>6011 2353</v>
      </c>
      <c r="L200" s="24" t="str">
        <f>HOME!C$603</f>
        <v>shanshan.chin@msc.com</v>
      </c>
    </row>
    <row r="201" spans="1:15" customFormat="1">
      <c r="A201" s="34"/>
      <c r="B201" s="34" t="str">
        <f>HOME!A$572</f>
        <v>DARIUS ONG</v>
      </c>
      <c r="C201" s="34" t="str">
        <f>HOME!B$572</f>
        <v>6011 2396</v>
      </c>
      <c r="D201" s="24" t="str">
        <f>HOME!C$572</f>
        <v>darius.ong@msc.com</v>
      </c>
      <c r="F201" s="2456">
        <f>HOME!A$589</f>
        <v>0</v>
      </c>
      <c r="G201" s="2456">
        <f>HOME!B$589</f>
        <v>0</v>
      </c>
      <c r="H201" s="597">
        <f>HOME!C$589</f>
        <v>0</v>
      </c>
      <c r="J201" s="34" t="str">
        <f>HOME!A$604</f>
        <v>EUNICE</v>
      </c>
      <c r="K201" s="34" t="str">
        <f>HOME!B$604</f>
        <v>6011 2355</v>
      </c>
      <c r="L201" s="24" t="str">
        <f>HOME!C$604</f>
        <v>eunice.chan@msc.com</v>
      </c>
    </row>
    <row r="202" spans="1:15" customFormat="1">
      <c r="A202" s="34"/>
      <c r="B202" s="34" t="str">
        <f>HOME!A$573</f>
        <v>LAWRENCE ANG (CROSS-TRADE)</v>
      </c>
      <c r="C202" s="34" t="str">
        <f>HOME!B$573</f>
        <v>6011 2400</v>
      </c>
      <c r="D202" s="24" t="str">
        <f>HOME!C$573</f>
        <v>lawrence.ang@msc.com</v>
      </c>
      <c r="F202" s="34" t="str">
        <f>HOME!A$590</f>
        <v>.</v>
      </c>
      <c r="G202" s="34" t="str">
        <f>HOME!B$590</f>
        <v>.</v>
      </c>
      <c r="H202" s="597" t="str">
        <f>HOME!C$590</f>
        <v>.</v>
      </c>
      <c r="J202" s="34" t="str">
        <f>HOME!A$605</f>
        <v>HAZEL</v>
      </c>
      <c r="K202" s="34" t="str">
        <f>HOME!B$605</f>
        <v>6011 2435</v>
      </c>
      <c r="L202" s="24" t="str">
        <f>HOME!C$605</f>
        <v>hazel.toh@msc.com</v>
      </c>
    </row>
    <row r="203" spans="1:15" customFormat="1">
      <c r="A203" s="34"/>
      <c r="B203" s="34" t="str">
        <f>HOME!A574</f>
        <v>ASHTON YAN</v>
      </c>
      <c r="C203" s="34" t="str">
        <f>HOME!B574</f>
        <v>6011 2398</v>
      </c>
      <c r="D203" s="24" t="str">
        <f>HOME!C574</f>
        <v>ashton.yan@msc.com</v>
      </c>
      <c r="K203" s="597"/>
    </row>
    <row r="204" spans="1:15" ht="14.25">
      <c r="B204" s="34" t="str">
        <f>HOME!A575</f>
        <v>JUN YUAN (IMP)</v>
      </c>
      <c r="C204" s="34" t="str">
        <f>HOME!B575</f>
        <v>6011 2402</v>
      </c>
      <c r="D204" s="24" t="str">
        <f>HOME!C575</f>
        <v>junyuan.kwa@msc.com</v>
      </c>
      <c r="E204"/>
      <c r="J204" s="29"/>
      <c r="K204" s="171"/>
      <c r="L204" s="29"/>
    </row>
    <row r="205" spans="1:15" ht="14.25">
      <c r="B205" s="34" t="str">
        <f>HOME!A576</f>
        <v>KARTHI</v>
      </c>
      <c r="C205" s="34" t="str">
        <f>HOME!B576</f>
        <v>6011 2397</v>
      </c>
      <c r="D205" s="24" t="str">
        <f>HOME!C576</f>
        <v>karthigayan.velu@msc.com</v>
      </c>
      <c r="E205"/>
      <c r="F205" s="29"/>
      <c r="G205" s="29"/>
      <c r="H205" s="38"/>
      <c r="K205" s="29"/>
      <c r="L205" s="38"/>
    </row>
    <row r="206" spans="1:15">
      <c r="B206" s="34">
        <f>HOME!A577</f>
        <v>0</v>
      </c>
      <c r="C206" s="34">
        <f>HOME!B577</f>
        <v>0</v>
      </c>
      <c r="D206" s="24">
        <f>HOME!C577</f>
        <v>0</v>
      </c>
      <c r="E206"/>
    </row>
    <row r="207" spans="1:15">
      <c r="B207" s="34" t="str">
        <f>HOME!A578</f>
        <v xml:space="preserve">MAIN LINE  </v>
      </c>
      <c r="C207" s="34" t="str">
        <f>HOME!B578</f>
        <v>6011 2424</v>
      </c>
      <c r="D207" s="24">
        <f>HOME!C578</f>
        <v>0</v>
      </c>
      <c r="E207"/>
    </row>
    <row r="208" spans="1:15">
      <c r="B208" s="34">
        <f>HOME!A579</f>
        <v>0</v>
      </c>
      <c r="C208" s="34">
        <f>HOME!B579</f>
        <v>0</v>
      </c>
      <c r="D208" s="24">
        <f>HOME!C579</f>
        <v>0</v>
      </c>
      <c r="E208"/>
    </row>
  </sheetData>
  <customSheetViews>
    <customSheetView guid="{25211047-2AA7-431D-8637-AA6183637E8E}" scale="70" fitToPage="1" hiddenRows="1">
      <selection activeCell="F50" sqref="F50"/>
      <pageMargins left="0" right="0" top="0" bottom="0" header="0" footer="0"/>
      <pageSetup paperSize="9" scale="41" orientation="landscape" r:id="rId1"/>
      <headerFooter>
        <oddFooter>&amp;L&amp;1#&amp;"Calibri"&amp;10&amp;K000000Sensitivity: Internal</oddFooter>
      </headerFooter>
    </customSheetView>
    <customSheetView guid="{B0B43395-6E32-4DB3-A2D8-DD2362C77F4F}" scale="70" fitToPage="1" hiddenRows="1">
      <selection activeCell="F50" sqref="F50"/>
      <pageMargins left="0" right="0" top="0" bottom="0" header="0" footer="0"/>
      <pageSetup paperSize="9" scale="41" orientation="landscape" r:id="rId2"/>
      <headerFooter>
        <oddFooter>&amp;L&amp;1#&amp;"Calibri"&amp;10&amp;K000000Sensitivity: Internal</oddFooter>
      </headerFooter>
    </customSheetView>
    <customSheetView guid="{82E65AA3-5988-4ED4-A56D-19D1BA591355}" scale="70" fitToPage="1">
      <selection activeCell="A18" sqref="A18:XFD18"/>
      <pageMargins left="0" right="0" top="0" bottom="0" header="0" footer="0"/>
      <pageSetup paperSize="9" scale="41" orientation="landscape" r:id="rId3"/>
      <headerFooter>
        <oddFooter>&amp;L&amp;1#&amp;"Calibri"&amp;10 Sensitivity: Internal</oddFooter>
      </headerFooter>
    </customSheetView>
    <customSheetView guid="{999D0099-E3FC-46FC-839A-D58F693EE82E}" scale="60" showPageBreaks="1" fitToPage="1" view="pageBreakPreview">
      <selection activeCell="I32" sqref="I32"/>
      <pageMargins left="0" right="0" top="0" bottom="0" header="0" footer="0"/>
      <pageSetup paperSize="9" scale="42" orientation="landscape" r:id="rId4"/>
      <headerFooter>
        <oddFooter>&amp;L&amp;1#&amp;"Calibri"&amp;10 Sensitivity: Internal</oddFooter>
      </headerFooter>
    </customSheetView>
    <customSheetView guid="{9C701732-F58F-4708-A15C-976D1C40D46C}" scale="70" fitToPage="1">
      <selection activeCell="A12" sqref="A12:XFD12"/>
      <pageMargins left="0" right="0" top="0" bottom="0" header="0" footer="0"/>
      <pageSetup paperSize="9" scale="44" orientation="landscape" verticalDpi="0" r:id="rId5"/>
    </customSheetView>
    <customSheetView guid="{4207851A-A9C4-4C7F-A983-5888F88768C0}" scale="70" fitToPage="1" topLeftCell="A3">
      <selection activeCell="B26" sqref="B26"/>
      <pageMargins left="0" right="0" top="0" bottom="0" header="0" footer="0"/>
      <pageSetup paperSize="9" scale="50" orientation="landscape" verticalDpi="0" r:id="rId6"/>
    </customSheetView>
    <customSheetView guid="{1A9C4D40-FD7F-415B-AEEF-6F3B6F11E2D9}" scale="70" fitToPage="1">
      <selection activeCell="F6" sqref="F6:H33"/>
      <pageMargins left="0" right="0" top="0" bottom="0" header="0" footer="0"/>
      <pageSetup paperSize="9" scale="50" orientation="landscape" verticalDpi="0" r:id="rId7"/>
    </customSheetView>
    <customSheetView guid="{160FD25C-1E8A-49AB-8AA3-887F1FFDB82C}" scale="70" fitToPage="1">
      <pageMargins left="0" right="0" top="0" bottom="0" header="0" footer="0"/>
      <pageSetup paperSize="9" scale="50" orientation="landscape" verticalDpi="0" r:id="rId8"/>
    </customSheetView>
    <customSheetView guid="{03674205-2BF0-451F-960D-B59271ECD65B}" scale="70" fitToPage="1">
      <selection activeCell="M14" sqref="M14"/>
      <pageMargins left="0" right="0" top="0" bottom="0" header="0" footer="0"/>
      <pageSetup paperSize="9" scale="48" orientation="landscape" verticalDpi="0" r:id="rId9"/>
    </customSheetView>
    <customSheetView guid="{D36430BB-1304-416E-AC9B-64341E38D53B}" scale="70" fitToPage="1">
      <selection activeCell="D11" sqref="D11"/>
      <pageMargins left="0" right="0" top="0" bottom="0" header="0" footer="0"/>
      <pageSetup paperSize="9" scale="56" orientation="landscape" verticalDpi="0" r:id="rId10"/>
    </customSheetView>
    <customSheetView guid="{A1DFBD3A-7D67-4D0B-A768-38A02D65809C}" scale="70" fitToPage="1">
      <pageMargins left="0" right="0" top="0" bottom="0" header="0" footer="0"/>
      <pageSetup paperSize="9" scale="49" orientation="landscape" verticalDpi="0" r:id="rId11"/>
    </customSheetView>
    <customSheetView guid="{8F6257B3-44F8-495E-975F-715EC7CBE577}" scale="55" fitToPage="1">
      <selection activeCell="B3" sqref="B3:I28"/>
      <pageMargins left="0" right="0" top="0" bottom="0" header="0" footer="0"/>
      <pageSetup paperSize="9" scale="45" orientation="landscape" verticalDpi="0" r:id="rId12"/>
    </customSheetView>
    <customSheetView guid="{4E666960-F75E-4DEC-AA08-CB80C5246F2D}" scale="70" fitToPage="1">
      <selection activeCell="I5" sqref="I5:M5"/>
      <pageMargins left="0" right="0" top="0" bottom="0" header="0" footer="0"/>
      <pageSetup paperSize="9" scale="49" orientation="landscape" verticalDpi="0" r:id="rId13"/>
    </customSheetView>
    <customSheetView guid="{DF664468-2591-4537-A401-E39E9401FA18}" scale="70" fitToPage="1" topLeftCell="A7">
      <selection activeCell="G36" sqref="G36"/>
      <pageMargins left="0" right="0" top="0" bottom="0" header="0" footer="0"/>
      <pageSetup paperSize="9" scale="49" orientation="landscape" verticalDpi="0" r:id="rId14"/>
    </customSheetView>
    <customSheetView guid="{16EA4947-C328-4911-A966-8572790A84A9}" scale="70" fitToPage="1">
      <selection activeCell="A33" sqref="A33:XFD34"/>
      <pageMargins left="0" right="0" top="0" bottom="0" header="0" footer="0"/>
      <pageSetup paperSize="9" scale="42" orientation="landscape" verticalDpi="0" r:id="rId15"/>
      <headerFooter>
        <oddFooter>&amp;L&amp;1#&amp;"Calibri"&amp;10 Sensitivity: Internal</oddFooter>
      </headerFooter>
    </customSheetView>
    <customSheetView guid="{5024D59A-F791-4B48-8A8A-90A9A8BA3CB8}" scale="70" fitToPage="1" topLeftCell="A31">
      <selection activeCell="E34" sqref="E34"/>
      <pageMargins left="0" right="0" top="0" bottom="0" header="0" footer="0"/>
      <pageSetup paperSize="9" scale="42" orientation="landscape" verticalDpi="0" r:id="rId16"/>
      <headerFooter>
        <oddFooter>&amp;L&amp;1#&amp;"Calibri"&amp;10 Sensitivity: Internal</oddFooter>
      </headerFooter>
    </customSheetView>
    <customSheetView guid="{834388B3-D1C0-4496-81CB-D8907F6C94B1}" scale="60" showPageBreaks="1" fitToPage="1" view="pageBreakPreview">
      <selection activeCell="F37" sqref="F37"/>
      <pageMargins left="0" right="0" top="0" bottom="0" header="0" footer="0"/>
      <pageSetup paperSize="9" scale="42" orientation="landscape" r:id="rId17"/>
      <headerFooter>
        <oddFooter>&amp;L&amp;1#&amp;"Calibri"&amp;10 Sensitivity: Internal</oddFooter>
      </headerFooter>
    </customSheetView>
    <customSheetView guid="{C9B667F6-80E0-402E-8E37-77C446D41929}" scale="70" fitToPage="1">
      <selection activeCell="F36" sqref="F36"/>
      <pageMargins left="0" right="0" top="0" bottom="0" header="0" footer="0"/>
      <pageSetup paperSize="9" scale="41" orientation="landscape" r:id="rId18"/>
      <headerFooter>
        <oddFooter>&amp;L&amp;1#&amp;"Calibri"&amp;10&amp;K000000Sensitivity: Internal</oddFooter>
      </headerFooter>
    </customSheetView>
    <customSheetView guid="{F64DF93A-0CD5-4665-A448-613906F88C7C}" scale="70" fitToPage="1" hiddenRows="1" topLeftCell="A28">
      <selection activeCell="F55" sqref="F55"/>
      <pageMargins left="0" right="0" top="0" bottom="0" header="0" footer="0"/>
      <pageSetup paperSize="9" scale="41" orientation="landscape" r:id="rId19"/>
      <headerFooter>
        <oddFooter>&amp;L&amp;1#&amp;"Calibri"&amp;10&amp;K000000Sensitivity: Internal</oddFooter>
      </headerFooter>
    </customSheetView>
    <customSheetView guid="{D8AE3607-C68D-4DD7-8BE1-F63EA4A613B4}" scale="70" fitToPage="1" hiddenRows="1">
      <selection activeCell="F50" sqref="F50"/>
      <pageMargins left="0" right="0" top="0" bottom="0" header="0" footer="0"/>
      <pageSetup paperSize="9" scale="41" orientation="landscape" r:id="rId20"/>
      <headerFooter>
        <oddFooter>&amp;L&amp;1#&amp;"Calibri"&amp;10&amp;K000000Sensitivity: Internal</oddFooter>
      </headerFooter>
    </customSheetView>
  </customSheetViews>
  <hyperlinks>
    <hyperlink ref="D193" display="mktg-dept@msca.com.sg" xr:uid="{00000000-0004-0000-2200-000000000000}"/>
    <hyperlink ref="I193" xr:uid="{00000000-0004-0000-2200-000001000000}"/>
    <hyperlink ref="M193" xr:uid="{00000000-0004-0000-2200-000002000000}"/>
  </hyperlinks>
  <pageMargins left="0.70866141732283472" right="0.70866141732283472" top="0.74803149606299213" bottom="0.74803149606299213" header="0.31496062992125984" footer="0.31496062992125984"/>
  <pageSetup paperSize="9" scale="33" orientation="landscape" r:id="rId21"/>
  <headerFooter>
    <oddFooter>&amp;L_x000D_&amp;1#&amp;"Calibri"&amp;10&amp;K000000 Sensitivity: Internal</oddFooter>
  </headerFooter>
  <drawing r:id="rId2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54BF7-4E73-4F8F-8004-D607070D0072}">
  <sheetPr>
    <tabColor rgb="FF7030A0"/>
  </sheetPr>
  <dimension ref="A2:P71"/>
  <sheetViews>
    <sheetView zoomScale="85" zoomScaleNormal="85" workbookViewId="0"/>
  </sheetViews>
  <sheetFormatPr defaultRowHeight="12.75"/>
  <cols>
    <col min="1" max="1" width="14.42578125" style="81" customWidth="1"/>
    <col min="2" max="2" width="30.42578125" customWidth="1"/>
    <col min="3" max="3" width="14" customWidth="1"/>
    <col min="4" max="5" width="17.140625" customWidth="1"/>
    <col min="6" max="6" width="36.42578125" customWidth="1"/>
    <col min="7" max="7" width="12.5703125" customWidth="1"/>
    <col min="8" max="15" width="18.85546875" customWidth="1"/>
    <col min="16" max="16" width="20.5703125" customWidth="1"/>
  </cols>
  <sheetData>
    <row r="2" spans="1:16" s="6" customFormat="1" ht="33">
      <c r="A2" s="81"/>
      <c r="B2" s="148" t="s">
        <v>1982</v>
      </c>
      <c r="C2" s="46"/>
      <c r="O2" s="40"/>
    </row>
    <row r="3" spans="1:16" s="6" customFormat="1" ht="33">
      <c r="A3" s="81"/>
      <c r="B3" s="195" t="s">
        <v>7666</v>
      </c>
      <c r="C3" s="46"/>
      <c r="O3" s="40"/>
    </row>
    <row r="4" spans="1:16" ht="15.75">
      <c r="B4" s="957"/>
      <c r="C4" s="47"/>
      <c r="F4" s="47" t="s">
        <v>7914</v>
      </c>
      <c r="G4" s="47"/>
      <c r="H4" s="47"/>
      <c r="I4" s="47"/>
      <c r="J4" s="47"/>
      <c r="K4" s="37"/>
      <c r="L4" s="37"/>
      <c r="M4" s="37"/>
    </row>
    <row r="5" spans="1:16" ht="15">
      <c r="B5" s="957" t="s">
        <v>5151</v>
      </c>
      <c r="C5" s="48"/>
      <c r="D5" s="48"/>
      <c r="E5" s="48"/>
      <c r="F5" s="48"/>
      <c r="G5" s="48"/>
      <c r="H5" s="48"/>
      <c r="I5" s="48"/>
      <c r="J5" s="48"/>
      <c r="K5" s="37"/>
      <c r="L5" s="37"/>
      <c r="M5" s="37"/>
    </row>
    <row r="6" spans="1:16" s="14" customFormat="1" ht="30">
      <c r="A6" s="511"/>
      <c r="B6" s="957"/>
      <c r="C6" s="229"/>
      <c r="D6" s="97" t="s">
        <v>1985</v>
      </c>
      <c r="E6" s="97" t="s">
        <v>3786</v>
      </c>
      <c r="F6" s="150" t="s">
        <v>7858</v>
      </c>
      <c r="G6" s="150" t="s">
        <v>4655</v>
      </c>
      <c r="H6" s="97" t="s">
        <v>5880</v>
      </c>
      <c r="I6" s="3582" t="s">
        <v>7915</v>
      </c>
      <c r="J6" s="97" t="s">
        <v>662</v>
      </c>
      <c r="K6" s="3796" t="s">
        <v>7801</v>
      </c>
      <c r="L6" s="3143"/>
      <c r="M6" s="3797"/>
      <c r="N6" s="3143"/>
      <c r="O6" s="3143"/>
      <c r="P6" s="3796"/>
    </row>
    <row r="7" spans="1:16" s="14" customFormat="1" ht="27" thickBot="1">
      <c r="A7" s="511" t="s">
        <v>7916</v>
      </c>
      <c r="B7" s="3798" t="s">
        <v>1489</v>
      </c>
      <c r="C7" s="98"/>
      <c r="D7" s="153"/>
      <c r="E7" s="99" t="s">
        <v>7671</v>
      </c>
      <c r="F7" s="154"/>
      <c r="G7" s="154"/>
      <c r="H7" s="99"/>
      <c r="I7" s="3799" t="s">
        <v>3668</v>
      </c>
      <c r="J7" s="99" t="s">
        <v>3597</v>
      </c>
      <c r="K7" s="3144"/>
      <c r="L7" s="3144"/>
      <c r="M7" s="3144"/>
      <c r="N7" s="3144"/>
      <c r="O7" s="3144"/>
      <c r="P7" s="30"/>
    </row>
    <row r="8" spans="1:16" s="14" customFormat="1" ht="20.25" hidden="1" thickTop="1">
      <c r="A8" s="81"/>
      <c r="B8" s="3524" t="s">
        <v>3761</v>
      </c>
      <c r="C8" s="3525" t="s">
        <v>4482</v>
      </c>
      <c r="D8" s="3526">
        <v>45424</v>
      </c>
      <c r="E8" s="3527">
        <v>45431</v>
      </c>
      <c r="F8" s="2220" t="s">
        <v>4509</v>
      </c>
      <c r="G8" s="156" t="s">
        <v>7917</v>
      </c>
      <c r="H8" s="156">
        <v>45437</v>
      </c>
      <c r="I8" s="3485">
        <f>H8+18</f>
        <v>45455</v>
      </c>
      <c r="J8" s="518">
        <f>H8+19</f>
        <v>45456</v>
      </c>
      <c r="K8" s="490"/>
      <c r="L8" s="490"/>
      <c r="M8" s="490"/>
      <c r="N8" s="490"/>
      <c r="O8" s="490"/>
    </row>
    <row r="9" spans="1:16" s="14" customFormat="1" ht="20.25" hidden="1" thickBot="1">
      <c r="A9" s="3210"/>
      <c r="B9" s="757" t="s">
        <v>3889</v>
      </c>
      <c r="C9" s="584" t="s">
        <v>7763</v>
      </c>
      <c r="D9" s="520">
        <v>45421</v>
      </c>
      <c r="E9" s="3487" t="s">
        <v>2159</v>
      </c>
      <c r="F9" s="3331"/>
      <c r="G9" s="160"/>
      <c r="H9" s="160"/>
      <c r="I9" s="3486"/>
      <c r="J9" s="520"/>
      <c r="K9" s="490"/>
      <c r="L9" s="490"/>
      <c r="M9" s="490"/>
      <c r="N9" s="490"/>
      <c r="O9" s="490"/>
    </row>
    <row r="10" spans="1:16" s="14" customFormat="1" ht="20.25" hidden="1" thickTop="1">
      <c r="A10" s="3210"/>
      <c r="B10" s="2220" t="s">
        <v>4472</v>
      </c>
      <c r="C10" s="664" t="s">
        <v>7739</v>
      </c>
      <c r="D10" s="95">
        <v>45426</v>
      </c>
      <c r="E10" s="1154" t="s">
        <v>2159</v>
      </c>
      <c r="F10" s="2220" t="s">
        <v>7918</v>
      </c>
      <c r="G10" s="156" t="s">
        <v>7919</v>
      </c>
      <c r="H10" s="183" t="s">
        <v>2159</v>
      </c>
      <c r="I10" s="3729"/>
      <c r="J10" s="620"/>
      <c r="K10" s="490"/>
      <c r="L10" s="490"/>
      <c r="M10" s="490"/>
      <c r="N10" s="490"/>
      <c r="O10" s="490"/>
    </row>
    <row r="11" spans="1:16" s="14" customFormat="1" ht="19.5" hidden="1">
      <c r="A11" s="3210"/>
      <c r="B11" s="3520" t="s">
        <v>2183</v>
      </c>
      <c r="C11" s="3521" t="s">
        <v>4480</v>
      </c>
      <c r="D11" s="3522">
        <v>45425</v>
      </c>
      <c r="E11" s="3523">
        <v>45435</v>
      </c>
      <c r="F11" s="3279"/>
      <c r="G11" s="158"/>
      <c r="H11" s="158"/>
      <c r="I11" s="3730"/>
      <c r="J11" s="654"/>
      <c r="K11" s="490"/>
      <c r="L11" s="490"/>
      <c r="M11" s="490"/>
      <c r="N11" s="490"/>
      <c r="O11" s="490"/>
    </row>
    <row r="12" spans="1:16" s="14" customFormat="1" ht="20.25" hidden="1" thickBot="1">
      <c r="A12" s="3210"/>
      <c r="B12" s="757"/>
      <c r="C12" s="584"/>
      <c r="D12" s="520"/>
      <c r="E12" s="3487"/>
      <c r="F12" s="754"/>
      <c r="G12" s="160"/>
      <c r="H12" s="160"/>
      <c r="I12" s="3731"/>
      <c r="J12" s="613"/>
      <c r="K12" s="490"/>
      <c r="L12" s="490"/>
      <c r="M12" s="490"/>
      <c r="N12" s="490"/>
      <c r="O12" s="490"/>
    </row>
    <row r="13" spans="1:16" s="14" customFormat="1" ht="20.25" hidden="1" thickTop="1">
      <c r="A13" s="3210"/>
      <c r="B13" s="2972" t="s">
        <v>2091</v>
      </c>
      <c r="C13" s="664" t="s">
        <v>4483</v>
      </c>
      <c r="D13" s="95">
        <v>45431</v>
      </c>
      <c r="E13" s="3596" t="s">
        <v>2159</v>
      </c>
      <c r="F13" s="3170" t="s">
        <v>5508</v>
      </c>
      <c r="G13" s="156" t="s">
        <v>7920</v>
      </c>
      <c r="H13" s="156">
        <v>45451</v>
      </c>
      <c r="I13" s="3594">
        <f>H13+18</f>
        <v>45469</v>
      </c>
      <c r="J13" s="518">
        <f>H13+19</f>
        <v>45470</v>
      </c>
      <c r="K13" s="490"/>
      <c r="L13" s="490"/>
      <c r="M13" s="490"/>
      <c r="N13" s="490"/>
      <c r="O13" s="490"/>
    </row>
    <row r="14" spans="1:16" s="14" customFormat="1" ht="20.25" hidden="1" thickBot="1">
      <c r="A14" s="3210"/>
      <c r="B14" s="757" t="s">
        <v>4487</v>
      </c>
      <c r="C14" s="584" t="s">
        <v>4488</v>
      </c>
      <c r="D14" s="520">
        <v>45434</v>
      </c>
      <c r="E14" s="160">
        <f>D14+11</f>
        <v>45445</v>
      </c>
      <c r="F14" s="3198"/>
      <c r="G14" s="160"/>
      <c r="H14" s="160"/>
      <c r="I14" s="3486"/>
      <c r="J14" s="520"/>
      <c r="K14" s="490"/>
      <c r="L14" s="490"/>
      <c r="M14" s="490"/>
      <c r="N14" s="490"/>
      <c r="O14" s="490"/>
    </row>
    <row r="15" spans="1:16" s="14" customFormat="1" ht="20.25" hidden="1" thickTop="1">
      <c r="A15" s="3210"/>
      <c r="B15" s="2972" t="s">
        <v>4183</v>
      </c>
      <c r="C15" s="664" t="s">
        <v>7764</v>
      </c>
      <c r="D15" s="95">
        <v>45433</v>
      </c>
      <c r="E15" s="3596" t="s">
        <v>2159</v>
      </c>
      <c r="F15" s="3170" t="s">
        <v>7921</v>
      </c>
      <c r="G15" s="156" t="s">
        <v>7922</v>
      </c>
      <c r="H15" s="156">
        <v>45463</v>
      </c>
      <c r="I15" s="3594">
        <f>H15+18</f>
        <v>45481</v>
      </c>
      <c r="J15" s="518">
        <f>H15+19</f>
        <v>45482</v>
      </c>
      <c r="K15" s="490"/>
      <c r="L15" s="490"/>
      <c r="M15" s="490"/>
      <c r="N15" s="490"/>
      <c r="O15" s="490"/>
    </row>
    <row r="16" spans="1:16" s="14" customFormat="1" ht="20.25" hidden="1" thickBot="1">
      <c r="A16" s="3210"/>
      <c r="B16" s="757" t="s">
        <v>5158</v>
      </c>
      <c r="C16" s="584" t="s">
        <v>7766</v>
      </c>
      <c r="D16" s="520">
        <v>45440</v>
      </c>
      <c r="E16" s="160" t="s">
        <v>2159</v>
      </c>
      <c r="F16" s="3198"/>
      <c r="G16" s="160"/>
      <c r="H16" s="160"/>
      <c r="I16" s="3486"/>
      <c r="J16" s="520"/>
      <c r="K16" s="490"/>
      <c r="L16" s="490"/>
      <c r="M16" s="490"/>
      <c r="N16" s="490"/>
      <c r="O16" s="490"/>
    </row>
    <row r="17" spans="1:15" s="14" customFormat="1" ht="20.25" thickTop="1">
      <c r="A17" s="3210"/>
      <c r="B17" s="3807" t="s">
        <v>4338</v>
      </c>
      <c r="C17" s="3762" t="s">
        <v>4339</v>
      </c>
      <c r="D17" s="866">
        <v>45446</v>
      </c>
      <c r="E17" s="3808">
        <f>D17+10</f>
        <v>45456</v>
      </c>
      <c r="F17" s="3170" t="s">
        <v>7923</v>
      </c>
      <c r="G17" s="3783" t="s">
        <v>7924</v>
      </c>
      <c r="H17" s="3783">
        <v>45472</v>
      </c>
      <c r="I17" s="3809">
        <f>H17+18</f>
        <v>45490</v>
      </c>
      <c r="J17" s="501">
        <f>H17+19</f>
        <v>45491</v>
      </c>
      <c r="K17" s="490"/>
      <c r="L17" s="490"/>
      <c r="M17" s="490"/>
      <c r="N17" s="490"/>
      <c r="O17" s="490"/>
    </row>
    <row r="18" spans="1:15" s="14" customFormat="1" ht="19.5">
      <c r="A18" s="3210"/>
      <c r="B18" s="3782" t="s">
        <v>4442</v>
      </c>
      <c r="C18" s="1114" t="s">
        <v>7769</v>
      </c>
      <c r="D18" s="305">
        <v>45447</v>
      </c>
      <c r="E18" s="3816" t="s">
        <v>2159</v>
      </c>
      <c r="F18" s="3810"/>
      <c r="G18" s="3785"/>
      <c r="H18" s="3785"/>
      <c r="I18" s="1558"/>
      <c r="J18" s="505"/>
      <c r="K18" s="490"/>
      <c r="L18" s="490"/>
      <c r="M18" s="490"/>
      <c r="N18" s="490"/>
      <c r="O18" s="490"/>
    </row>
    <row r="19" spans="1:15" s="14" customFormat="1" ht="20.25" thickBot="1">
      <c r="A19" s="3210"/>
      <c r="B19" s="3754" t="s">
        <v>2078</v>
      </c>
      <c r="C19" s="3767" t="s">
        <v>4495</v>
      </c>
      <c r="D19" s="507">
        <v>45455</v>
      </c>
      <c r="E19" s="3756">
        <v>45464</v>
      </c>
      <c r="F19" s="3803"/>
      <c r="G19" s="3756"/>
      <c r="H19" s="3756"/>
      <c r="I19" s="3493"/>
      <c r="J19" s="507"/>
      <c r="K19" s="490"/>
      <c r="L19" s="490"/>
      <c r="M19" s="490"/>
      <c r="N19" s="490"/>
      <c r="O19" s="490"/>
    </row>
    <row r="20" spans="1:15" s="14" customFormat="1" ht="20.25" thickTop="1">
      <c r="A20" s="3210"/>
      <c r="B20" s="2972" t="s">
        <v>2155</v>
      </c>
      <c r="C20" s="1111" t="s">
        <v>4498</v>
      </c>
      <c r="D20" s="866">
        <v>45461</v>
      </c>
      <c r="E20" s="3808">
        <v>45472</v>
      </c>
      <c r="F20" s="2220" t="s">
        <v>7925</v>
      </c>
      <c r="G20" s="3783" t="s">
        <v>7926</v>
      </c>
      <c r="H20" s="3783">
        <v>45473</v>
      </c>
      <c r="I20" s="3811">
        <f>H20+18</f>
        <v>45491</v>
      </c>
      <c r="J20" s="501">
        <f>H20+19</f>
        <v>45492</v>
      </c>
      <c r="K20" s="490"/>
      <c r="L20" s="490"/>
      <c r="M20" s="490"/>
      <c r="N20" s="490"/>
      <c r="O20" s="490"/>
    </row>
    <row r="21" spans="1:15" s="14" customFormat="1" ht="20.25" thickBot="1">
      <c r="A21" s="3210"/>
      <c r="B21" s="3754" t="s">
        <v>4622</v>
      </c>
      <c r="C21" s="3755" t="s">
        <v>7772</v>
      </c>
      <c r="D21" s="41">
        <v>45461</v>
      </c>
      <c r="E21" s="3812" t="s">
        <v>2159</v>
      </c>
      <c r="F21" s="3803"/>
      <c r="G21" s="3785"/>
      <c r="H21" s="3785"/>
      <c r="I21" s="507"/>
      <c r="J21" s="505"/>
      <c r="K21" s="490"/>
      <c r="L21" s="490"/>
      <c r="M21" s="490"/>
      <c r="N21" s="490"/>
      <c r="O21" s="490"/>
    </row>
    <row r="22" spans="1:15" s="14" customFormat="1" ht="20.25" thickTop="1">
      <c r="A22" s="3210"/>
      <c r="B22" s="2972" t="s">
        <v>7506</v>
      </c>
      <c r="C22" s="1111" t="s">
        <v>7774</v>
      </c>
      <c r="D22" s="305">
        <v>45464</v>
      </c>
      <c r="E22" s="3813" t="s">
        <v>2159</v>
      </c>
      <c r="F22" s="2220" t="s">
        <v>4475</v>
      </c>
      <c r="G22" s="3783" t="s">
        <v>7927</v>
      </c>
      <c r="H22" s="3783">
        <v>45479</v>
      </c>
      <c r="I22" s="1558">
        <f>H22+18</f>
        <v>45497</v>
      </c>
      <c r="J22" s="501">
        <f>H22+19</f>
        <v>45498</v>
      </c>
      <c r="K22" s="490"/>
      <c r="L22" s="490"/>
      <c r="M22" s="490"/>
      <c r="N22" s="490"/>
      <c r="O22" s="490"/>
    </row>
    <row r="23" spans="1:15" s="14" customFormat="1" ht="20.25" thickBot="1">
      <c r="A23" s="3210"/>
      <c r="B23" s="3754" t="s">
        <v>2183</v>
      </c>
      <c r="C23" s="3755" t="s">
        <v>4501</v>
      </c>
      <c r="D23" s="507">
        <v>45467</v>
      </c>
      <c r="E23" s="3756">
        <v>45478</v>
      </c>
      <c r="F23" s="3803"/>
      <c r="G23" s="3756"/>
      <c r="H23" s="3756"/>
      <c r="I23" s="3493"/>
      <c r="J23" s="507"/>
      <c r="K23" s="490"/>
      <c r="L23" s="490"/>
      <c r="M23" s="490"/>
      <c r="N23" s="490"/>
      <c r="O23" s="490"/>
    </row>
    <row r="24" spans="1:15" s="14" customFormat="1" ht="20.25" thickTop="1">
      <c r="A24" s="3210" t="s">
        <v>4321</v>
      </c>
      <c r="B24" s="2972"/>
      <c r="C24" s="1111"/>
      <c r="D24" s="305"/>
      <c r="E24" s="3814"/>
      <c r="F24" s="2220" t="s">
        <v>7928</v>
      </c>
      <c r="G24" s="3783" t="s">
        <v>7929</v>
      </c>
      <c r="H24" s="3783">
        <v>45486</v>
      </c>
      <c r="I24" s="3811">
        <f>H24+18</f>
        <v>45504</v>
      </c>
      <c r="J24" s="501">
        <f>H24+19</f>
        <v>45505</v>
      </c>
      <c r="K24" s="490"/>
      <c r="L24" s="490"/>
      <c r="M24" s="490"/>
      <c r="N24" s="490"/>
      <c r="O24" s="490"/>
    </row>
    <row r="25" spans="1:15" ht="20.25" customHeight="1" thickBot="1">
      <c r="B25" s="3754"/>
      <c r="C25" s="3755"/>
      <c r="D25" s="507"/>
      <c r="E25" s="3756"/>
      <c r="F25" s="3803"/>
      <c r="G25" s="3756"/>
      <c r="H25" s="3756"/>
      <c r="I25" s="3493"/>
      <c r="J25" s="507"/>
      <c r="K25" s="490"/>
      <c r="L25" s="490"/>
      <c r="M25" s="490"/>
      <c r="N25" s="490"/>
      <c r="O25" s="490"/>
    </row>
    <row r="26" spans="1:15" s="14" customFormat="1" ht="20.25" thickTop="1">
      <c r="A26" s="3210" t="s">
        <v>7930</v>
      </c>
      <c r="B26" s="3769" t="s">
        <v>5907</v>
      </c>
      <c r="C26" s="1114" t="s">
        <v>7776</v>
      </c>
      <c r="D26" s="305">
        <v>45475</v>
      </c>
      <c r="E26" s="3761" t="s">
        <v>2159</v>
      </c>
      <c r="F26" s="3883" t="s">
        <v>4870</v>
      </c>
      <c r="G26" s="3783" t="s">
        <v>7931</v>
      </c>
      <c r="H26" s="3783">
        <v>45493</v>
      </c>
      <c r="I26" s="3811">
        <f>H26+18</f>
        <v>45511</v>
      </c>
      <c r="J26" s="501">
        <f>H26+19</f>
        <v>45512</v>
      </c>
      <c r="K26" s="490"/>
      <c r="L26" s="490"/>
      <c r="M26" s="490"/>
      <c r="N26" s="490"/>
      <c r="O26" s="490"/>
    </row>
    <row r="27" spans="1:15" s="14" customFormat="1" ht="20.25" thickBot="1">
      <c r="A27" s="81"/>
      <c r="B27" s="3754" t="s">
        <v>2119</v>
      </c>
      <c r="C27" s="3755" t="s">
        <v>4506</v>
      </c>
      <c r="D27" s="507">
        <v>45480</v>
      </c>
      <c r="E27" s="3756">
        <f>D27+11</f>
        <v>45491</v>
      </c>
      <c r="F27" s="3855"/>
      <c r="G27" s="3756"/>
      <c r="H27" s="3756"/>
      <c r="I27" s="3493"/>
      <c r="J27" s="507"/>
      <c r="K27" s="490"/>
      <c r="L27" s="490"/>
      <c r="M27" s="490"/>
      <c r="N27" s="490"/>
      <c r="O27" s="490"/>
    </row>
    <row r="28" spans="1:15" s="14" customFormat="1" ht="20.25" thickTop="1">
      <c r="A28" s="81" t="s">
        <v>6677</v>
      </c>
      <c r="B28" s="2220" t="s">
        <v>5220</v>
      </c>
      <c r="C28" s="1111" t="s">
        <v>7779</v>
      </c>
      <c r="D28" s="305">
        <v>45482</v>
      </c>
      <c r="E28" s="3752" t="s">
        <v>2159</v>
      </c>
      <c r="F28" s="2220" t="s">
        <v>7932</v>
      </c>
      <c r="G28" s="3783" t="s">
        <v>7933</v>
      </c>
      <c r="H28" s="3783">
        <v>45500</v>
      </c>
      <c r="I28" s="3811">
        <f>H28+18</f>
        <v>45518</v>
      </c>
      <c r="J28" s="501">
        <f>H28+19</f>
        <v>45519</v>
      </c>
      <c r="K28" s="490"/>
      <c r="L28" s="490"/>
      <c r="M28" s="490"/>
      <c r="N28" s="490"/>
      <c r="O28" s="490"/>
    </row>
    <row r="29" spans="1:15" s="14" customFormat="1" ht="20.25" thickBot="1">
      <c r="A29" s="81" t="s">
        <v>4338</v>
      </c>
      <c r="B29" s="3754" t="s">
        <v>4354</v>
      </c>
      <c r="C29" s="3755" t="s">
        <v>4355</v>
      </c>
      <c r="D29" s="507">
        <v>45488</v>
      </c>
      <c r="E29" s="3756">
        <f>D29+11</f>
        <v>45499</v>
      </c>
      <c r="F29" s="3803"/>
      <c r="G29" s="3756"/>
      <c r="H29" s="3756"/>
      <c r="I29" s="3493"/>
      <c r="J29" s="507"/>
      <c r="K29" s="490"/>
      <c r="L29" s="490"/>
      <c r="M29" s="490"/>
      <c r="N29" s="490"/>
      <c r="O29" s="490"/>
    </row>
    <row r="30" spans="1:15" s="14" customFormat="1" ht="20.25" thickTop="1">
      <c r="A30" s="81"/>
      <c r="B30" s="2220" t="s">
        <v>4188</v>
      </c>
      <c r="C30" s="1111" t="s">
        <v>7781</v>
      </c>
      <c r="D30" s="305">
        <v>45489</v>
      </c>
      <c r="E30" s="866">
        <f>D30+10</f>
        <v>45499</v>
      </c>
      <c r="F30" s="2220" t="s">
        <v>7934</v>
      </c>
      <c r="G30" s="3783" t="s">
        <v>7935</v>
      </c>
      <c r="H30" s="3783">
        <v>45507</v>
      </c>
      <c r="I30" s="3811">
        <f>H30+18</f>
        <v>45525</v>
      </c>
      <c r="J30" s="501">
        <f>H30+19</f>
        <v>45526</v>
      </c>
      <c r="K30" s="490"/>
      <c r="L30" s="490"/>
      <c r="M30" s="490"/>
      <c r="N30" s="490"/>
      <c r="O30" s="490"/>
    </row>
    <row r="31" spans="1:15" s="14" customFormat="1" ht="20.25" thickBot="1">
      <c r="A31" s="81"/>
      <c r="B31" s="3754"/>
      <c r="C31" s="3755"/>
      <c r="D31" s="507"/>
      <c r="E31" s="507"/>
      <c r="F31" s="3803"/>
      <c r="G31" s="3756"/>
      <c r="H31" s="3756"/>
      <c r="I31" s="3493"/>
      <c r="J31" s="507"/>
      <c r="K31" s="490"/>
      <c r="L31" s="490"/>
      <c r="M31" s="490"/>
      <c r="N31" s="490"/>
      <c r="O31" s="490"/>
    </row>
    <row r="32" spans="1:15" s="14" customFormat="1" ht="20.25" thickTop="1">
      <c r="A32" s="81"/>
      <c r="B32" s="2220" t="s">
        <v>4446</v>
      </c>
      <c r="C32" s="1111" t="s">
        <v>7783</v>
      </c>
      <c r="D32" s="305">
        <v>45501</v>
      </c>
      <c r="E32" s="866">
        <f>D32+10</f>
        <v>45511</v>
      </c>
      <c r="F32" s="2220" t="s">
        <v>3710</v>
      </c>
      <c r="G32" s="3783" t="s">
        <v>7936</v>
      </c>
      <c r="H32" s="3783">
        <v>45514</v>
      </c>
      <c r="I32" s="3811">
        <f>H32+18</f>
        <v>45532</v>
      </c>
      <c r="J32" s="501">
        <f>H32+19</f>
        <v>45533</v>
      </c>
      <c r="K32" s="490"/>
      <c r="L32" s="490"/>
      <c r="M32" s="490"/>
      <c r="N32" s="490"/>
      <c r="O32" s="490"/>
    </row>
    <row r="33" spans="1:15" s="14" customFormat="1" ht="20.25" thickBot="1">
      <c r="A33" s="81"/>
      <c r="B33" s="3754"/>
      <c r="C33" s="3755"/>
      <c r="D33" s="507"/>
      <c r="E33" s="507"/>
      <c r="F33" s="3803"/>
      <c r="G33" s="3756"/>
      <c r="H33" s="3756"/>
      <c r="I33" s="3493"/>
      <c r="J33" s="507"/>
      <c r="K33" s="490"/>
      <c r="L33" s="490"/>
      <c r="M33" s="490"/>
      <c r="N33" s="490"/>
      <c r="O33" s="490"/>
    </row>
    <row r="34" spans="1:15" s="14" customFormat="1" ht="20.25" thickTop="1">
      <c r="A34" s="81"/>
      <c r="B34" s="2220" t="s">
        <v>4178</v>
      </c>
      <c r="C34" s="1111" t="s">
        <v>7785</v>
      </c>
      <c r="D34" s="305">
        <v>45503</v>
      </c>
      <c r="E34" s="866">
        <f>D34+10</f>
        <v>45513</v>
      </c>
      <c r="F34" s="2220" t="s">
        <v>7923</v>
      </c>
      <c r="G34" s="3783" t="s">
        <v>7937</v>
      </c>
      <c r="H34" s="3783">
        <v>45521</v>
      </c>
      <c r="I34" s="3811">
        <f>H34+18</f>
        <v>45539</v>
      </c>
      <c r="J34" s="501">
        <f>H34+19</f>
        <v>45540</v>
      </c>
      <c r="K34" s="490"/>
      <c r="L34" s="490"/>
      <c r="M34" s="490"/>
      <c r="N34" s="490"/>
      <c r="O34" s="490"/>
    </row>
    <row r="35" spans="1:15" s="14" customFormat="1" ht="20.25" thickBot="1">
      <c r="A35" s="81"/>
      <c r="B35" s="3754"/>
      <c r="C35" s="3755"/>
      <c r="D35" s="507"/>
      <c r="E35" s="507"/>
      <c r="F35" s="3803"/>
      <c r="G35" s="3756"/>
      <c r="H35" s="3756"/>
      <c r="I35" s="3493"/>
      <c r="J35" s="507"/>
      <c r="K35" s="490"/>
      <c r="L35" s="490"/>
      <c r="M35" s="490"/>
      <c r="N35" s="490"/>
      <c r="O35" s="490"/>
    </row>
    <row r="36" spans="1:15" s="14" customFormat="1" ht="20.25" thickTop="1">
      <c r="A36" s="81"/>
      <c r="B36" s="2220" t="s">
        <v>5179</v>
      </c>
      <c r="C36" s="1111" t="s">
        <v>7787</v>
      </c>
      <c r="D36" s="305">
        <v>45510</v>
      </c>
      <c r="E36" s="866">
        <f>D36+10</f>
        <v>45520</v>
      </c>
      <c r="F36" s="2220" t="s">
        <v>7938</v>
      </c>
      <c r="G36" s="3783" t="s">
        <v>7939</v>
      </c>
      <c r="H36" s="3783">
        <v>45528</v>
      </c>
      <c r="I36" s="3811">
        <f>H36+18</f>
        <v>45546</v>
      </c>
      <c r="J36" s="501">
        <f>H36+19</f>
        <v>45547</v>
      </c>
      <c r="K36" s="490"/>
      <c r="L36" s="490"/>
      <c r="M36" s="490"/>
      <c r="N36" s="490"/>
      <c r="O36" s="490"/>
    </row>
    <row r="37" spans="1:15" s="14" customFormat="1" ht="20.25" thickBot="1">
      <c r="A37" s="81"/>
      <c r="B37" s="3754"/>
      <c r="C37" s="3755"/>
      <c r="D37" s="507"/>
      <c r="E37" s="507"/>
      <c r="F37" s="3803"/>
      <c r="G37" s="3756"/>
      <c r="H37" s="3756"/>
      <c r="I37" s="3493"/>
      <c r="J37" s="507"/>
      <c r="K37" s="490"/>
      <c r="L37" s="490"/>
      <c r="M37" s="490"/>
      <c r="N37" s="490"/>
      <c r="O37" s="490"/>
    </row>
    <row r="38" spans="1:15" s="14" customFormat="1" ht="20.25" thickTop="1">
      <c r="A38" s="81"/>
      <c r="B38" s="2220" t="s">
        <v>3889</v>
      </c>
      <c r="C38" s="1111" t="s">
        <v>7789</v>
      </c>
      <c r="D38" s="305">
        <v>45517</v>
      </c>
      <c r="E38" s="866">
        <f>D38+10</f>
        <v>45527</v>
      </c>
      <c r="F38" s="2220" t="s">
        <v>4475</v>
      </c>
      <c r="G38" s="3783" t="s">
        <v>7940</v>
      </c>
      <c r="H38" s="3783">
        <v>45535</v>
      </c>
      <c r="I38" s="3811">
        <f>H38+18</f>
        <v>45553</v>
      </c>
      <c r="J38" s="501">
        <f>H38+19</f>
        <v>45554</v>
      </c>
      <c r="K38" s="490"/>
      <c r="L38" s="490"/>
      <c r="M38" s="490"/>
      <c r="N38" s="490"/>
      <c r="O38" s="490"/>
    </row>
    <row r="39" spans="1:15" s="14" customFormat="1" ht="20.25" thickBot="1">
      <c r="A39" s="81"/>
      <c r="B39" s="3754"/>
      <c r="C39" s="3755"/>
      <c r="D39" s="507"/>
      <c r="E39" s="507"/>
      <c r="F39" s="3803"/>
      <c r="G39" s="3756"/>
      <c r="H39" s="3756"/>
      <c r="I39" s="3493"/>
      <c r="J39" s="507"/>
      <c r="K39" s="490"/>
      <c r="L39" s="490"/>
      <c r="M39" s="490"/>
      <c r="N39" s="490"/>
      <c r="O39" s="490"/>
    </row>
    <row r="40" spans="1:15" s="14" customFormat="1" ht="20.25" thickTop="1">
      <c r="A40" s="81"/>
      <c r="B40" s="2220" t="s">
        <v>4472</v>
      </c>
      <c r="C40" s="1111" t="s">
        <v>7791</v>
      </c>
      <c r="D40" s="305">
        <v>45524</v>
      </c>
      <c r="E40" s="866">
        <f>D40+10</f>
        <v>45534</v>
      </c>
      <c r="F40" s="2220" t="s">
        <v>7546</v>
      </c>
      <c r="G40" s="3783" t="s">
        <v>7941</v>
      </c>
      <c r="H40" s="3783">
        <v>45542</v>
      </c>
      <c r="I40" s="3811">
        <f t="shared" ref="I40" si="0">H40+18</f>
        <v>45560</v>
      </c>
      <c r="J40" s="501">
        <f t="shared" ref="J40" si="1">H40+19</f>
        <v>45561</v>
      </c>
      <c r="K40" s="490"/>
      <c r="L40" s="490"/>
      <c r="M40" s="490"/>
      <c r="N40" s="490"/>
      <c r="O40" s="490"/>
    </row>
    <row r="41" spans="1:15" s="14" customFormat="1" ht="20.25" thickBot="1">
      <c r="A41" s="81"/>
      <c r="B41" s="3754"/>
      <c r="C41" s="3755"/>
      <c r="D41" s="507"/>
      <c r="E41" s="507"/>
      <c r="F41" s="3803"/>
      <c r="G41" s="3756"/>
      <c r="H41" s="3756"/>
      <c r="I41" s="3493"/>
      <c r="J41" s="507"/>
      <c r="K41" s="490"/>
      <c r="L41" s="490"/>
      <c r="M41" s="490"/>
      <c r="N41" s="490"/>
      <c r="O41" s="490"/>
    </row>
    <row r="42" spans="1:15" s="14" customFormat="1" ht="20.25" thickTop="1">
      <c r="A42" s="81"/>
      <c r="B42" s="2220" t="s">
        <v>4183</v>
      </c>
      <c r="C42" s="1111" t="s">
        <v>7793</v>
      </c>
      <c r="D42" s="305">
        <v>45531</v>
      </c>
      <c r="E42" s="866">
        <f>D42+10</f>
        <v>45541</v>
      </c>
      <c r="F42" s="2220" t="s">
        <v>7942</v>
      </c>
      <c r="G42" s="3783" t="s">
        <v>7943</v>
      </c>
      <c r="H42" s="3783">
        <v>45549</v>
      </c>
      <c r="I42" s="3811">
        <f t="shared" ref="I42" si="2">H42+18</f>
        <v>45567</v>
      </c>
      <c r="J42" s="501">
        <f t="shared" ref="J42" si="3">H42+19</f>
        <v>45568</v>
      </c>
      <c r="K42" s="490"/>
      <c r="L42" s="490"/>
      <c r="M42" s="490"/>
      <c r="N42" s="490"/>
      <c r="O42" s="490"/>
    </row>
    <row r="43" spans="1:15" s="14" customFormat="1" ht="20.25" thickBot="1">
      <c r="A43" s="81"/>
      <c r="B43" s="3754"/>
      <c r="C43" s="3755"/>
      <c r="D43" s="507"/>
      <c r="E43" s="507"/>
      <c r="F43" s="3803"/>
      <c r="G43" s="3756"/>
      <c r="H43" s="3756"/>
      <c r="I43" s="3493"/>
      <c r="J43" s="507"/>
      <c r="K43" s="490"/>
      <c r="L43" s="490"/>
      <c r="M43" s="490"/>
      <c r="N43" s="490"/>
      <c r="O43" s="490"/>
    </row>
    <row r="44" spans="1:15" s="14" customFormat="1" ht="20.25" thickTop="1">
      <c r="A44" s="81"/>
      <c r="B44" s="2220" t="s">
        <v>5158</v>
      </c>
      <c r="C44" s="1111" t="s">
        <v>7793</v>
      </c>
      <c r="D44" s="305">
        <v>45538</v>
      </c>
      <c r="E44" s="866">
        <f>D44+10</f>
        <v>45548</v>
      </c>
      <c r="F44" s="2220" t="s">
        <v>7932</v>
      </c>
      <c r="G44" s="3783" t="s">
        <v>7944</v>
      </c>
      <c r="H44" s="3783">
        <v>45556</v>
      </c>
      <c r="I44" s="3811">
        <f t="shared" ref="I44" si="4">H44+18</f>
        <v>45574</v>
      </c>
      <c r="J44" s="501">
        <f t="shared" ref="J44" si="5">H44+19</f>
        <v>45575</v>
      </c>
      <c r="K44" s="29"/>
      <c r="L44" s="29"/>
      <c r="M44" s="29"/>
      <c r="N44" s="29"/>
      <c r="O44" s="29"/>
    </row>
    <row r="45" spans="1:15" s="14" customFormat="1" ht="20.25" thickBot="1">
      <c r="A45" s="81"/>
      <c r="B45" s="3754"/>
      <c r="C45" s="3755"/>
      <c r="D45" s="507"/>
      <c r="E45" s="507"/>
      <c r="F45" s="3803"/>
      <c r="G45" s="3756"/>
      <c r="H45" s="3756"/>
      <c r="I45" s="3493"/>
      <c r="J45" s="507"/>
      <c r="K45" s="29"/>
      <c r="L45" s="29"/>
      <c r="M45" s="29"/>
      <c r="N45" s="29"/>
      <c r="O45" s="29"/>
    </row>
    <row r="46" spans="1:15" s="14" customFormat="1" ht="20.25" thickTop="1">
      <c r="A46" s="81"/>
      <c r="B46" s="3170" t="s">
        <v>4442</v>
      </c>
      <c r="C46" s="3762" t="s">
        <v>7771</v>
      </c>
      <c r="D46" s="866">
        <v>45545</v>
      </c>
      <c r="E46" s="866">
        <f>D46+10</f>
        <v>45555</v>
      </c>
      <c r="F46" s="2220" t="s">
        <v>7934</v>
      </c>
      <c r="G46" s="3783" t="s">
        <v>7945</v>
      </c>
      <c r="H46" s="3783">
        <v>45563</v>
      </c>
      <c r="I46" s="3811">
        <f t="shared" ref="I46" si="6">H46+18</f>
        <v>45581</v>
      </c>
      <c r="J46" s="501">
        <f t="shared" ref="J46" si="7">H46+19</f>
        <v>45582</v>
      </c>
      <c r="K46" s="29"/>
      <c r="L46" s="29"/>
      <c r="M46" s="29"/>
      <c r="N46" s="29"/>
      <c r="O46" s="29"/>
    </row>
    <row r="47" spans="1:15" s="14" customFormat="1" ht="20.25" thickBot="1">
      <c r="A47" s="81"/>
      <c r="B47" s="3754"/>
      <c r="C47" s="3755"/>
      <c r="D47" s="507"/>
      <c r="E47" s="507"/>
      <c r="F47" s="3803"/>
      <c r="G47" s="3756"/>
      <c r="H47" s="3756"/>
      <c r="I47" s="3493"/>
      <c r="J47" s="507"/>
      <c r="K47" s="29"/>
      <c r="L47" s="29"/>
      <c r="M47" s="29"/>
      <c r="N47" s="29"/>
      <c r="O47" s="29"/>
    </row>
    <row r="48" spans="1:15" s="14" customFormat="1" ht="20.25" thickTop="1">
      <c r="A48" s="81"/>
      <c r="B48" s="3170" t="s">
        <v>7534</v>
      </c>
      <c r="C48" s="3762" t="s">
        <v>7796</v>
      </c>
      <c r="D48" s="866">
        <v>45552</v>
      </c>
      <c r="E48" s="866">
        <f>D48+10</f>
        <v>45562</v>
      </c>
      <c r="F48" s="3815" t="s">
        <v>4870</v>
      </c>
      <c r="G48" s="3783" t="s">
        <v>7946</v>
      </c>
      <c r="H48" s="3783">
        <v>45570</v>
      </c>
      <c r="I48" s="3811">
        <f>H48+18</f>
        <v>45588</v>
      </c>
      <c r="J48" s="501">
        <f>H48+19</f>
        <v>45589</v>
      </c>
      <c r="K48" s="29"/>
      <c r="L48" s="29"/>
      <c r="M48" s="29"/>
      <c r="N48" s="29"/>
      <c r="O48" s="29"/>
    </row>
    <row r="49" spans="1:15" s="14" customFormat="1" ht="20.25" thickBot="1">
      <c r="A49" s="81"/>
      <c r="B49" s="3754"/>
      <c r="C49" s="3755"/>
      <c r="D49" s="507"/>
      <c r="E49" s="507"/>
      <c r="F49" s="3803"/>
      <c r="G49" s="3756"/>
      <c r="H49" s="3756"/>
      <c r="I49" s="3493"/>
      <c r="J49" s="507"/>
      <c r="K49" s="29"/>
      <c r="L49" s="29"/>
      <c r="M49" s="29"/>
      <c r="N49" s="29"/>
      <c r="O49" s="29"/>
    </row>
    <row r="50" spans="1:15" s="14" customFormat="1" ht="20.25" thickTop="1">
      <c r="A50" s="81"/>
      <c r="B50" s="3170" t="s">
        <v>4870</v>
      </c>
      <c r="C50" s="3762" t="s">
        <v>7947</v>
      </c>
      <c r="D50" s="866">
        <v>45559</v>
      </c>
      <c r="E50" s="866">
        <f>D50+10</f>
        <v>45569</v>
      </c>
      <c r="F50" s="3815" t="s">
        <v>4870</v>
      </c>
      <c r="G50" s="3783" t="s">
        <v>7948</v>
      </c>
      <c r="H50" s="3783">
        <v>45577</v>
      </c>
      <c r="I50" s="3811">
        <f>H50+18</f>
        <v>45595</v>
      </c>
      <c r="J50" s="501">
        <f>H50+19</f>
        <v>45596</v>
      </c>
      <c r="K50" s="29"/>
      <c r="L50" s="29"/>
      <c r="M50" s="29"/>
      <c r="N50" s="29"/>
      <c r="O50" s="29"/>
    </row>
    <row r="51" spans="1:15" s="14" customFormat="1" ht="20.25" thickBot="1">
      <c r="A51" s="81"/>
      <c r="B51" s="3754"/>
      <c r="C51" s="3755"/>
      <c r="D51" s="507"/>
      <c r="E51" s="507"/>
      <c r="F51" s="3803"/>
      <c r="G51" s="3756"/>
      <c r="H51" s="3756"/>
      <c r="I51" s="3493"/>
      <c r="J51" s="507"/>
      <c r="K51" s="29"/>
      <c r="L51" s="29"/>
      <c r="M51" s="29"/>
      <c r="N51" s="29"/>
      <c r="O51" s="29"/>
    </row>
    <row r="52" spans="1:15" s="14" customFormat="1" ht="21" thickTop="1">
      <c r="A52" s="3210"/>
      <c r="B52" s="133" t="s">
        <v>7913</v>
      </c>
      <c r="C52"/>
      <c r="D52"/>
      <c r="E52"/>
      <c r="F52"/>
      <c r="G52"/>
      <c r="H52"/>
      <c r="I52" s="100"/>
      <c r="J52"/>
      <c r="K52" s="37"/>
      <c r="L52" s="37"/>
      <c r="M52" s="29"/>
      <c r="N52"/>
      <c r="O52"/>
    </row>
    <row r="53" spans="1:15" s="14" customFormat="1" ht="20.25">
      <c r="A53" s="3210"/>
      <c r="B53" s="17" t="s">
        <v>2215</v>
      </c>
      <c r="C53"/>
      <c r="D53"/>
      <c r="E53"/>
      <c r="F53"/>
      <c r="G53"/>
      <c r="H53"/>
      <c r="I53" s="100"/>
      <c r="J53"/>
      <c r="K53" s="37"/>
      <c r="L53" s="37"/>
      <c r="M53" s="29"/>
      <c r="N53"/>
      <c r="O53"/>
    </row>
    <row r="54" spans="1:15" s="29" customFormat="1" ht="14.25">
      <c r="A54" s="81"/>
      <c r="D54" s="741"/>
      <c r="E54" s="741"/>
      <c r="H54" s="60"/>
      <c r="I54" s="1158"/>
      <c r="M54" s="1158"/>
    </row>
    <row r="55" spans="1:15" s="29" customFormat="1" ht="18">
      <c r="A55" s="81"/>
      <c r="B55" s="53" t="s">
        <v>1890</v>
      </c>
      <c r="C55" s="30"/>
      <c r="D55" s="30"/>
      <c r="E55" s="54"/>
      <c r="F55" s="55" t="s">
        <v>1928</v>
      </c>
      <c r="G55" s="55"/>
      <c r="H55" s="53"/>
      <c r="I55" s="30"/>
      <c r="J55" s="166" t="s">
        <v>1952</v>
      </c>
      <c r="K55" s="53"/>
      <c r="L55" s="55"/>
      <c r="N55" s="163"/>
    </row>
    <row r="56" spans="1:15" s="29" customFormat="1" ht="16.5">
      <c r="A56" s="81"/>
      <c r="B56" s="56" t="s">
        <v>1891</v>
      </c>
      <c r="C56" s="30"/>
      <c r="D56" s="1157" t="s">
        <v>2217</v>
      </c>
      <c r="E56" s="55"/>
      <c r="F56" s="30" t="s">
        <v>1929</v>
      </c>
      <c r="G56" s="30"/>
      <c r="H56" s="167" t="s">
        <v>1930</v>
      </c>
      <c r="I56" s="27"/>
      <c r="J56" s="169" t="s">
        <v>1954</v>
      </c>
      <c r="K56" s="30"/>
      <c r="L56" s="170" t="s">
        <v>1955</v>
      </c>
      <c r="M56" s="3484"/>
      <c r="N56" s="163"/>
      <c r="O56" s="37"/>
    </row>
    <row r="57" spans="1:15" s="29" customFormat="1" ht="16.5">
      <c r="A57" s="81"/>
      <c r="B57" s="30"/>
      <c r="C57" s="30"/>
      <c r="D57" s="1157"/>
      <c r="E57" s="55"/>
      <c r="F57" s="30"/>
      <c r="G57" s="30"/>
      <c r="H57" s="170"/>
      <c r="J57" s="169"/>
      <c r="K57" s="56"/>
      <c r="L57" s="170"/>
      <c r="N57" s="163"/>
      <c r="O57"/>
    </row>
    <row r="58" spans="1:15">
      <c r="B58" s="34" t="str">
        <f>HOME!A$566</f>
        <v>ZANT CHONG</v>
      </c>
      <c r="C58" s="34" t="str">
        <f>HOME!B$566</f>
        <v>6011 2429</v>
      </c>
      <c r="D58" s="24" t="str">
        <f>HOME!C$566</f>
        <v>zant.chong@msc.com</v>
      </c>
      <c r="F58" s="2456" t="str">
        <f>HOME!A$583</f>
        <v>ROBERT CHIA</v>
      </c>
      <c r="G58" s="2456" t="str">
        <f>HOME!B$583</f>
        <v>6011 0564</v>
      </c>
      <c r="H58" s="597" t="str">
        <f>HOME!C$583</f>
        <v>robert.chia@msc.com</v>
      </c>
      <c r="J58" s="34" t="str">
        <f>HOME!A$598</f>
        <v>RAYNAR ANG</v>
      </c>
      <c r="K58" s="34" t="str">
        <f>HOME!B$598</f>
        <v>6011 2358</v>
      </c>
      <c r="L58" s="24" t="str">
        <f>HOME!C$598</f>
        <v>raynar.ang@msc.com</v>
      </c>
    </row>
    <row r="59" spans="1:15">
      <c r="B59" s="34" t="str">
        <f>HOME!A$567</f>
        <v>PHOEBE HUANG</v>
      </c>
      <c r="C59" s="34" t="str">
        <f>HOME!B$567</f>
        <v>6011 0562</v>
      </c>
      <c r="D59" s="24" t="str">
        <f>HOME!C$567</f>
        <v>phoebe.huang@msc.com</v>
      </c>
      <c r="F59" s="2456" t="str">
        <f>HOME!A$584</f>
        <v>S. Y. LIEW</v>
      </c>
      <c r="G59" s="2456" t="str">
        <f>HOME!B$584</f>
        <v>6011 2348</v>
      </c>
      <c r="H59" s="597" t="str">
        <f>HOME!C$584</f>
        <v>seoyi.liew@msc.com</v>
      </c>
      <c r="J59" s="34" t="str">
        <f>HOME!A$599</f>
        <v>KAI SIANG</v>
      </c>
      <c r="K59" s="34" t="str">
        <f>HOME!B$599</f>
        <v>6011 2356</v>
      </c>
      <c r="L59" s="24" t="str">
        <f>HOME!C$599</f>
        <v>kaisiang.lim@msc.com</v>
      </c>
    </row>
    <row r="60" spans="1:15">
      <c r="B60" s="34" t="str">
        <f>HOME!A$568</f>
        <v>SHERWIN LIM</v>
      </c>
      <c r="C60" s="34" t="str">
        <f>HOME!B$568</f>
        <v>6011 2395</v>
      </c>
      <c r="D60" s="24" t="str">
        <f>HOME!C$568</f>
        <v>sherwin.lim@msc.com</v>
      </c>
      <c r="F60" s="2456" t="str">
        <f>HOME!A$585</f>
        <v>SHARON KOH</v>
      </c>
      <c r="G60" s="2456" t="str">
        <f>HOME!B$585</f>
        <v>6011 2349</v>
      </c>
      <c r="H60" s="597" t="str">
        <f>HOME!C$585</f>
        <v>sharon.koh@msc.com</v>
      </c>
      <c r="J60" s="34" t="str">
        <f>HOME!A$600</f>
        <v>DEWI</v>
      </c>
      <c r="K60" s="34" t="str">
        <f>HOME!B$600</f>
        <v>6011 2354</v>
      </c>
      <c r="L60" s="24" t="str">
        <f>HOME!C$600</f>
        <v>dewi.ratnah@msc.com</v>
      </c>
    </row>
    <row r="61" spans="1:15">
      <c r="B61" s="34" t="str">
        <f>HOME!A$569</f>
        <v>NATALIE LEW</v>
      </c>
      <c r="C61" s="34" t="str">
        <f>HOME!B$569</f>
        <v>6011 2399</v>
      </c>
      <c r="D61" s="24" t="str">
        <f>HOME!C$569</f>
        <v>natalie.lew@msc.com</v>
      </c>
      <c r="F61" s="2456" t="str">
        <f>HOME!A$586</f>
        <v>ANGELIA LAU</v>
      </c>
      <c r="G61" s="2456" t="str">
        <f>HOME!B$586</f>
        <v>6011 2346</v>
      </c>
      <c r="H61" s="597" t="str">
        <f>HOME!C$586</f>
        <v>angelia.lau@msc.com</v>
      </c>
      <c r="J61" s="34" t="str">
        <f>HOME!A$601</f>
        <v>YU TING</v>
      </c>
      <c r="K61" s="34" t="str">
        <f>HOME!B$601</f>
        <v>6011 2359</v>
      </c>
      <c r="L61" s="24" t="str">
        <f>HOME!C$601</f>
        <v>yuting.luo@msc.com</v>
      </c>
    </row>
    <row r="62" spans="1:15">
      <c r="B62" s="34" t="str">
        <f>HOME!A$570</f>
        <v xml:space="preserve">LIM LEE HLI </v>
      </c>
      <c r="C62" s="34" t="str">
        <f>HOME!B$570</f>
        <v>6011 2352</v>
      </c>
      <c r="D62" s="24" t="str">
        <f>HOME!C$570</f>
        <v>leehli.lim@msc.com</v>
      </c>
      <c r="F62" s="2456" t="str">
        <f>HOME!A$587</f>
        <v>NOOR AFNINDAH</v>
      </c>
      <c r="G62" s="2456" t="str">
        <f>HOME!B$587</f>
        <v>6011 2347</v>
      </c>
      <c r="H62" s="597" t="str">
        <f>HOME!C$587</f>
        <v>noor.afnindah@msc.com</v>
      </c>
      <c r="J62" s="34" t="str">
        <f>HOME!A$602</f>
        <v>-</v>
      </c>
      <c r="K62" s="34" t="str">
        <f>HOME!B$602</f>
        <v>6011 0567</v>
      </c>
      <c r="L62" s="24" t="str">
        <f>HOME!C$602</f>
        <v>-</v>
      </c>
    </row>
    <row r="63" spans="1:15">
      <c r="B63" s="34" t="str">
        <f>HOME!A$571</f>
        <v>LIM AI PHEN</v>
      </c>
      <c r="C63" s="34" t="str">
        <f>HOME!B$571</f>
        <v>6011 9646</v>
      </c>
      <c r="D63" s="24" t="str">
        <f>HOME!C$571</f>
        <v>aiphen.lim@msc.com</v>
      </c>
      <c r="F63" s="2456" t="str">
        <f>HOME!A$588</f>
        <v>NG CHING WEI</v>
      </c>
      <c r="G63" s="2456" t="str">
        <f>HOME!B$588</f>
        <v>6011 2404</v>
      </c>
      <c r="H63" s="597" t="str">
        <f>HOME!C$588</f>
        <v>chingwei.ng@msc.com</v>
      </c>
      <c r="J63" s="34" t="str">
        <f>HOME!A$603</f>
        <v>SHAN SHAN</v>
      </c>
      <c r="K63" s="34" t="str">
        <f>HOME!B$603</f>
        <v>6011 2353</v>
      </c>
      <c r="L63" s="24" t="str">
        <f>HOME!C$603</f>
        <v>shanshan.chin@msc.com</v>
      </c>
    </row>
    <row r="64" spans="1:15">
      <c r="B64" s="34" t="str">
        <f>HOME!A$572</f>
        <v>DARIUS ONG</v>
      </c>
      <c r="C64" s="34" t="str">
        <f>HOME!B$572</f>
        <v>6011 2396</v>
      </c>
      <c r="D64" s="24" t="str">
        <f>HOME!C$572</f>
        <v>darius.ong@msc.com</v>
      </c>
      <c r="F64" s="2456">
        <f>HOME!A$589</f>
        <v>0</v>
      </c>
      <c r="G64" s="2456">
        <f>HOME!B$589</f>
        <v>0</v>
      </c>
      <c r="H64" s="597">
        <f>HOME!C$589</f>
        <v>0</v>
      </c>
      <c r="J64" s="34" t="str">
        <f>HOME!A$604</f>
        <v>EUNICE</v>
      </c>
      <c r="K64" s="34" t="str">
        <f>HOME!B$604</f>
        <v>6011 2355</v>
      </c>
      <c r="L64" s="24" t="str">
        <f>HOME!C$604</f>
        <v>eunice.chan@msc.com</v>
      </c>
    </row>
    <row r="65" spans="2:12">
      <c r="B65" s="34" t="str">
        <f>HOME!A$573</f>
        <v>LAWRENCE ANG (CROSS-TRADE)</v>
      </c>
      <c r="C65" s="34" t="str">
        <f>HOME!B$573</f>
        <v>6011 2400</v>
      </c>
      <c r="D65" s="24" t="str">
        <f>HOME!C$573</f>
        <v>lawrence.ang@msc.com</v>
      </c>
      <c r="F65" s="34" t="str">
        <f>HOME!A$590</f>
        <v>.</v>
      </c>
      <c r="G65" s="34" t="str">
        <f>HOME!B$590</f>
        <v>.</v>
      </c>
      <c r="H65" s="597" t="str">
        <f>HOME!C$590</f>
        <v>.</v>
      </c>
      <c r="J65" s="34" t="str">
        <f>HOME!A$605</f>
        <v>HAZEL</v>
      </c>
      <c r="K65" s="34" t="str">
        <f>HOME!B$605</f>
        <v>6011 2435</v>
      </c>
      <c r="L65" s="24" t="str">
        <f>HOME!C$605</f>
        <v>hazel.toh@msc.com</v>
      </c>
    </row>
    <row r="66" spans="2:12">
      <c r="B66" s="34" t="str">
        <f>HOME!A574</f>
        <v>ASHTON YAN</v>
      </c>
      <c r="C66" s="34" t="str">
        <f>HOME!B574</f>
        <v>6011 2398</v>
      </c>
      <c r="D66" s="24" t="str">
        <f>HOME!C574</f>
        <v>ashton.yan@msc.com</v>
      </c>
      <c r="K66" s="597"/>
    </row>
    <row r="67" spans="2:12" ht="14.25">
      <c r="B67" s="34" t="str">
        <f>HOME!A575</f>
        <v>JUN YUAN (IMP)</v>
      </c>
      <c r="C67" s="34" t="str">
        <f>HOME!B575</f>
        <v>6011 2402</v>
      </c>
      <c r="D67" s="24" t="str">
        <f>HOME!C575</f>
        <v>junyuan.kwa@msc.com</v>
      </c>
      <c r="J67" s="29"/>
      <c r="K67" s="171"/>
      <c r="L67" s="29"/>
    </row>
    <row r="68" spans="2:12" ht="14.25">
      <c r="B68" s="34" t="str">
        <f>HOME!A576</f>
        <v>KARTHI</v>
      </c>
      <c r="C68" s="34" t="str">
        <f>HOME!B576</f>
        <v>6011 2397</v>
      </c>
      <c r="D68" s="24" t="str">
        <f>HOME!C576</f>
        <v>karthigayan.velu@msc.com</v>
      </c>
      <c r="F68" s="29"/>
      <c r="G68" s="29"/>
      <c r="H68" s="38"/>
      <c r="K68" s="29"/>
      <c r="L68" s="38"/>
    </row>
    <row r="69" spans="2:12">
      <c r="B69" s="34">
        <f>HOME!A577</f>
        <v>0</v>
      </c>
      <c r="C69" s="34">
        <f>HOME!B577</f>
        <v>0</v>
      </c>
      <c r="D69" s="24">
        <f>HOME!C577</f>
        <v>0</v>
      </c>
    </row>
    <row r="70" spans="2:12">
      <c r="B70" s="34" t="str">
        <f>HOME!A578</f>
        <v xml:space="preserve">MAIN LINE  </v>
      </c>
      <c r="C70" s="34" t="str">
        <f>HOME!B578</f>
        <v>6011 2424</v>
      </c>
      <c r="D70" s="24">
        <f>HOME!C578</f>
        <v>0</v>
      </c>
    </row>
    <row r="71" spans="2:12">
      <c r="B71" s="34">
        <f>HOME!A579</f>
        <v>0</v>
      </c>
      <c r="C71" s="34">
        <f>HOME!B579</f>
        <v>0</v>
      </c>
      <c r="D71" s="24">
        <f>HOME!C579</f>
        <v>0</v>
      </c>
    </row>
  </sheetData>
  <hyperlinks>
    <hyperlink ref="D56" display="mktg-dept@msca.com.sg" xr:uid="{4DDB037C-F393-4DA3-BD0A-1CE3F0540534}"/>
    <hyperlink ref="I56" xr:uid="{0FC9BD94-6D63-4CFF-8F26-AC6578CC9B80}"/>
    <hyperlink ref="M56" xr:uid="{048192ED-7842-486F-B6E6-CADF4B907FD6}"/>
  </hyperlink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9D011-97B1-45B6-8032-2B59E4C19DEE}">
  <sheetPr>
    <tabColor rgb="FF7030A0"/>
    <pageSetUpPr fitToPage="1"/>
  </sheetPr>
  <dimension ref="A1:N40"/>
  <sheetViews>
    <sheetView zoomScaleNormal="100" workbookViewId="0">
      <selection activeCell="F12" sqref="F12"/>
    </sheetView>
  </sheetViews>
  <sheetFormatPr defaultColWidth="9.42578125" defaultRowHeight="12.75"/>
  <cols>
    <col min="1" max="1" width="10.85546875" style="3887" customWidth="1"/>
    <col min="2" max="2" width="19.5703125" customWidth="1"/>
    <col min="3" max="3" width="10.42578125" customWidth="1"/>
    <col min="4" max="4" width="12" customWidth="1"/>
    <col min="5" max="5" width="10.5703125" customWidth="1"/>
    <col min="6" max="6" width="19" customWidth="1"/>
    <col min="7" max="7" width="9.28515625" customWidth="1"/>
    <col min="8" max="8" width="9.42578125" customWidth="1"/>
    <col min="9" max="9" width="14.42578125" customWidth="1"/>
    <col min="10" max="10" width="13.5703125" customWidth="1"/>
    <col min="11" max="11" width="12.42578125" customWidth="1"/>
    <col min="12" max="12" width="15.42578125" customWidth="1"/>
  </cols>
  <sheetData>
    <row r="1" spans="1:14" ht="6" customHeight="1">
      <c r="B1" s="62"/>
      <c r="C1" s="62"/>
      <c r="D1" s="62"/>
      <c r="E1" s="62"/>
      <c r="F1" s="62"/>
      <c r="G1" s="62"/>
      <c r="H1" s="62"/>
      <c r="I1" s="62"/>
      <c r="J1" s="62"/>
      <c r="L1" s="37"/>
      <c r="M1" s="5"/>
    </row>
    <row r="2" spans="1:14" s="37" customFormat="1" ht="15.75">
      <c r="A2" s="3887"/>
      <c r="B2" s="7" t="s">
        <v>1982</v>
      </c>
      <c r="M2" s="63"/>
    </row>
    <row r="3" spans="1:14" s="37" customFormat="1" ht="22.5" customHeight="1">
      <c r="A3" s="3887"/>
      <c r="B3" s="7"/>
      <c r="M3" s="63"/>
    </row>
    <row r="4" spans="1:14" s="62" customFormat="1" ht="15">
      <c r="A4" s="3887"/>
      <c r="B4" s="231"/>
      <c r="C4" s="67"/>
      <c r="D4" s="879" t="s">
        <v>7949</v>
      </c>
      <c r="E4" s="67"/>
      <c r="F4" s="67"/>
      <c r="G4" s="67"/>
      <c r="H4" s="67"/>
    </row>
    <row r="5" spans="1:14" s="62" customFormat="1" ht="12" thickBot="1">
      <c r="A5" s="3887"/>
      <c r="B5" s="85"/>
      <c r="C5" s="85"/>
      <c r="D5" s="85"/>
      <c r="E5" s="85"/>
      <c r="F5" s="85"/>
      <c r="G5" s="85"/>
      <c r="H5" s="1068"/>
    </row>
    <row r="6" spans="1:14" s="71" customFormat="1" ht="22.5">
      <c r="A6" s="3888" t="s">
        <v>7916</v>
      </c>
      <c r="B6" s="3866" t="s">
        <v>7950</v>
      </c>
      <c r="C6" s="783"/>
      <c r="D6" s="314" t="s">
        <v>1985</v>
      </c>
      <c r="E6" s="2732" t="s">
        <v>3786</v>
      </c>
      <c r="F6" s="394" t="s">
        <v>4550</v>
      </c>
      <c r="G6" s="3856" t="s">
        <v>1988</v>
      </c>
      <c r="H6" s="3856" t="s">
        <v>3899</v>
      </c>
      <c r="I6" s="3879" t="s">
        <v>7915</v>
      </c>
      <c r="J6" s="3857" t="s">
        <v>662</v>
      </c>
      <c r="K6" s="3880" t="s">
        <v>7801</v>
      </c>
      <c r="L6" s="62"/>
      <c r="M6" s="62"/>
      <c r="N6" s="62"/>
    </row>
    <row r="7" spans="1:14" s="71" customFormat="1" ht="11.25" customHeight="1" thickBot="1">
      <c r="A7" s="3889"/>
      <c r="B7" s="3867"/>
      <c r="C7" s="3868" t="s">
        <v>4469</v>
      </c>
      <c r="D7" s="2733" t="s">
        <v>3595</v>
      </c>
      <c r="E7" s="3869"/>
      <c r="F7" s="3870"/>
      <c r="G7" s="3870"/>
      <c r="H7" s="3869" t="s">
        <v>3787</v>
      </c>
      <c r="I7" s="3869" t="s">
        <v>4228</v>
      </c>
      <c r="J7" s="3871" t="s">
        <v>4424</v>
      </c>
      <c r="K7" s="368"/>
      <c r="L7" s="62"/>
      <c r="M7" s="62"/>
      <c r="N7" s="62"/>
    </row>
    <row r="8" spans="1:14" s="71" customFormat="1" ht="13.5" customHeight="1" thickTop="1">
      <c r="A8" s="3889"/>
      <c r="B8" s="3874" t="s">
        <v>4188</v>
      </c>
      <c r="C8" s="3878" t="s">
        <v>7781</v>
      </c>
      <c r="D8" s="3878">
        <v>45489</v>
      </c>
      <c r="E8" s="3864">
        <f>D8+10</f>
        <v>45499</v>
      </c>
      <c r="F8" s="3872" t="s">
        <v>7951</v>
      </c>
      <c r="G8" s="3859" t="s">
        <v>7952</v>
      </c>
      <c r="H8" s="3873">
        <v>45508</v>
      </c>
      <c r="I8" s="3859">
        <f>H8+16</f>
        <v>45524</v>
      </c>
      <c r="J8" s="3859">
        <f>H8+19</f>
        <v>45527</v>
      </c>
      <c r="K8" s="83" t="str">
        <f>IF(H8&gt;E8,".","XX")</f>
        <v>.</v>
      </c>
      <c r="L8" s="62"/>
      <c r="M8" s="62"/>
      <c r="N8" s="62"/>
    </row>
    <row r="9" spans="1:14" s="71" customFormat="1" ht="13.5" customHeight="1" thickBot="1">
      <c r="A9" s="3889"/>
      <c r="B9" s="3875"/>
      <c r="C9" s="3876"/>
      <c r="D9" s="3877"/>
      <c r="E9" s="3877"/>
      <c r="F9" s="3861"/>
      <c r="G9" s="3862"/>
      <c r="H9" s="3863"/>
      <c r="I9" s="3863"/>
      <c r="J9" s="3863"/>
      <c r="K9" s="368" t="str">
        <f>IF(H9&gt;E8,".","XX")</f>
        <v>XX</v>
      </c>
      <c r="L9" s="62"/>
      <c r="M9" s="62"/>
      <c r="N9" s="62"/>
    </row>
    <row r="10" spans="1:14" s="71" customFormat="1" ht="13.5" customHeight="1" thickTop="1">
      <c r="A10" s="3889"/>
      <c r="B10" s="3874" t="s">
        <v>4446</v>
      </c>
      <c r="C10" s="3878" t="s">
        <v>7783</v>
      </c>
      <c r="D10" s="3878">
        <v>45501</v>
      </c>
      <c r="E10" s="3864">
        <f>D10+10</f>
        <v>45511</v>
      </c>
      <c r="F10" s="3858" t="s">
        <v>7953</v>
      </c>
      <c r="G10" s="3859" t="s">
        <v>7954</v>
      </c>
      <c r="H10" s="3860">
        <f>H8+7</f>
        <v>45515</v>
      </c>
      <c r="I10" s="3859">
        <f>H10+16</f>
        <v>45531</v>
      </c>
      <c r="J10" s="3859">
        <f>H10+19</f>
        <v>45534</v>
      </c>
      <c r="K10" s="83" t="str">
        <f>IF(H10&gt;E10,".","XX")</f>
        <v>.</v>
      </c>
      <c r="L10" s="62"/>
      <c r="M10" s="62"/>
      <c r="N10" s="62"/>
    </row>
    <row r="11" spans="1:14" s="71" customFormat="1" ht="13.5" customHeight="1" thickBot="1">
      <c r="A11" s="3889"/>
      <c r="B11" s="3875"/>
      <c r="C11" s="3876"/>
      <c r="D11" s="3877"/>
      <c r="E11" s="3877"/>
      <c r="F11" s="3865"/>
      <c r="G11" s="3862"/>
      <c r="H11" s="3863"/>
      <c r="I11" s="3863"/>
      <c r="J11" s="3863"/>
      <c r="K11" s="368" t="str">
        <f>IF(H11&gt;E10,".","XX")</f>
        <v>XX</v>
      </c>
      <c r="L11" s="62"/>
      <c r="M11" s="62"/>
      <c r="N11" s="62"/>
    </row>
    <row r="12" spans="1:14" s="71" customFormat="1" ht="13.5" customHeight="1" thickTop="1">
      <c r="A12" s="3889"/>
      <c r="B12" s="3874" t="s">
        <v>4178</v>
      </c>
      <c r="C12" s="3878" t="s">
        <v>7785</v>
      </c>
      <c r="D12" s="3878">
        <v>45503</v>
      </c>
      <c r="E12" s="3864">
        <f>D12+10</f>
        <v>45513</v>
      </c>
      <c r="F12" s="3858" t="s">
        <v>1426</v>
      </c>
      <c r="G12" s="3859" t="s">
        <v>7955</v>
      </c>
      <c r="H12" s="3860">
        <f>H10+7</f>
        <v>45522</v>
      </c>
      <c r="I12" s="3859">
        <f>H12+16</f>
        <v>45538</v>
      </c>
      <c r="J12" s="3859">
        <f>H12+19</f>
        <v>45541</v>
      </c>
      <c r="K12" s="83" t="str">
        <f>IF(H12&gt;E12,".","XX")</f>
        <v>.</v>
      </c>
      <c r="L12" s="62"/>
      <c r="M12" s="62"/>
      <c r="N12" s="62"/>
    </row>
    <row r="13" spans="1:14" s="71" customFormat="1" ht="13.5" customHeight="1" thickBot="1">
      <c r="A13" s="3889"/>
      <c r="B13" s="3875"/>
      <c r="C13" s="3876"/>
      <c r="D13" s="3877"/>
      <c r="E13" s="3877"/>
      <c r="F13" s="3865"/>
      <c r="G13" s="3862"/>
      <c r="H13" s="3863"/>
      <c r="I13" s="3863"/>
      <c r="J13" s="3863"/>
      <c r="K13" s="368" t="str">
        <f>IF(H13&gt;E12,".","XX")</f>
        <v>XX</v>
      </c>
      <c r="L13" s="62"/>
      <c r="M13" s="62"/>
      <c r="N13" s="62"/>
    </row>
    <row r="14" spans="1:14" s="71" customFormat="1" ht="13.5" customHeight="1" thickTop="1">
      <c r="A14" s="3889"/>
      <c r="B14" s="3874" t="s">
        <v>5179</v>
      </c>
      <c r="C14" s="3878" t="s">
        <v>7787</v>
      </c>
      <c r="D14" s="3878">
        <v>45510</v>
      </c>
      <c r="E14" s="3864">
        <f>D14+10</f>
        <v>45520</v>
      </c>
      <c r="F14" s="3858" t="s">
        <v>1426</v>
      </c>
      <c r="G14" s="3859" t="s">
        <v>7956</v>
      </c>
      <c r="H14" s="3860">
        <f>H12+7</f>
        <v>45529</v>
      </c>
      <c r="I14" s="3859">
        <f>H14+16</f>
        <v>45545</v>
      </c>
      <c r="J14" s="3859">
        <f>H14+19</f>
        <v>45548</v>
      </c>
      <c r="K14" s="83" t="str">
        <f>IF(H14&gt;E14,".","XX")</f>
        <v>.</v>
      </c>
      <c r="L14" s="62"/>
      <c r="M14" s="62"/>
      <c r="N14" s="62"/>
    </row>
    <row r="15" spans="1:14" s="71" customFormat="1" ht="13.5" customHeight="1" thickBot="1">
      <c r="A15" s="3889"/>
      <c r="B15" s="3875"/>
      <c r="C15" s="3876"/>
      <c r="D15" s="3877"/>
      <c r="E15" s="3877"/>
      <c r="F15" s="3865"/>
      <c r="G15" s="3862"/>
      <c r="H15" s="3863"/>
      <c r="I15" s="3863"/>
      <c r="J15" s="3863"/>
      <c r="K15" s="368" t="str">
        <f>IF(H15&gt;E14,".","XX")</f>
        <v>XX</v>
      </c>
      <c r="L15" s="62"/>
      <c r="M15" s="62"/>
      <c r="N15" s="62"/>
    </row>
    <row r="16" spans="1:14" s="71" customFormat="1" ht="13.5" customHeight="1" thickTop="1">
      <c r="A16" s="3889"/>
      <c r="B16" s="3874" t="s">
        <v>3889</v>
      </c>
      <c r="C16" s="3878" t="s">
        <v>7789</v>
      </c>
      <c r="D16" s="3878">
        <v>45517</v>
      </c>
      <c r="E16" s="3864">
        <f>D16+10</f>
        <v>45527</v>
      </c>
      <c r="F16" s="3858" t="s">
        <v>1426</v>
      </c>
      <c r="G16" s="3859" t="s">
        <v>7957</v>
      </c>
      <c r="H16" s="3860">
        <f>H14+7</f>
        <v>45536</v>
      </c>
      <c r="I16" s="3859">
        <f>H16+16</f>
        <v>45552</v>
      </c>
      <c r="J16" s="3859">
        <f>H16+19</f>
        <v>45555</v>
      </c>
      <c r="K16" s="83" t="str">
        <f>IF(H16&gt;E16,".","XX")</f>
        <v>.</v>
      </c>
      <c r="L16" s="62"/>
      <c r="M16" s="62"/>
      <c r="N16" s="62"/>
    </row>
    <row r="17" spans="1:14" s="71" customFormat="1" ht="13.5" customHeight="1" thickBot="1">
      <c r="A17" s="3889"/>
      <c r="B17" s="3875"/>
      <c r="C17" s="3876"/>
      <c r="D17" s="3877"/>
      <c r="E17" s="3877"/>
      <c r="F17" s="3865"/>
      <c r="G17" s="3862"/>
      <c r="H17" s="3863"/>
      <c r="I17" s="3863"/>
      <c r="J17" s="3863"/>
      <c r="K17" s="368" t="str">
        <f>IF(H17&gt;E16,".","XX")</f>
        <v>XX</v>
      </c>
      <c r="L17" s="62"/>
      <c r="M17" s="62"/>
      <c r="N17" s="62"/>
    </row>
    <row r="18" spans="1:14" s="71" customFormat="1" ht="13.5" customHeight="1" thickTop="1">
      <c r="A18" s="3889"/>
      <c r="B18" s="3874" t="s">
        <v>4472</v>
      </c>
      <c r="C18" s="3878" t="s">
        <v>7791</v>
      </c>
      <c r="D18" s="3878">
        <v>45524</v>
      </c>
      <c r="E18" s="3864">
        <f>D18+10</f>
        <v>45534</v>
      </c>
      <c r="F18" s="3858" t="s">
        <v>1426</v>
      </c>
      <c r="G18" s="3859" t="s">
        <v>7958</v>
      </c>
      <c r="H18" s="3860">
        <f>H16+7</f>
        <v>45543</v>
      </c>
      <c r="I18" s="3859">
        <f>H18+16</f>
        <v>45559</v>
      </c>
      <c r="J18" s="3859">
        <f>H18+19</f>
        <v>45562</v>
      </c>
      <c r="K18" s="83" t="str">
        <f>IF(H18&gt;E18,".","XX")</f>
        <v>.</v>
      </c>
      <c r="L18" s="62"/>
      <c r="M18" s="62"/>
      <c r="N18" s="62"/>
    </row>
    <row r="19" spans="1:14" s="71" customFormat="1" ht="13.5" customHeight="1" thickBot="1">
      <c r="A19" s="3889"/>
      <c r="B19" s="3875"/>
      <c r="C19" s="3876"/>
      <c r="D19" s="3877"/>
      <c r="E19" s="3877"/>
      <c r="F19" s="3865"/>
      <c r="G19" s="3862"/>
      <c r="H19" s="3863"/>
      <c r="I19" s="3863"/>
      <c r="J19" s="3863"/>
      <c r="K19" s="368" t="str">
        <f>IF(H19&gt;E18,".","XX")</f>
        <v>XX</v>
      </c>
      <c r="L19" s="62"/>
      <c r="M19" s="62"/>
      <c r="N19" s="62"/>
    </row>
    <row r="20" spans="1:14" s="71" customFormat="1" ht="13.5" customHeight="1" thickTop="1">
      <c r="A20" s="3889"/>
      <c r="B20" s="3874" t="s">
        <v>4183</v>
      </c>
      <c r="C20" s="3878" t="s">
        <v>7793</v>
      </c>
      <c r="D20" s="3878">
        <v>45531</v>
      </c>
      <c r="E20" s="3864">
        <f>D20+10</f>
        <v>45541</v>
      </c>
      <c r="F20" s="3858" t="s">
        <v>1426</v>
      </c>
      <c r="G20" s="3859" t="s">
        <v>7959</v>
      </c>
      <c r="H20" s="3860">
        <f>H18+7</f>
        <v>45550</v>
      </c>
      <c r="I20" s="3859">
        <f>H20+16</f>
        <v>45566</v>
      </c>
      <c r="J20" s="3859">
        <f>H20+19</f>
        <v>45569</v>
      </c>
      <c r="K20" s="83" t="str">
        <f>IF(H20&gt;E20,".","XX")</f>
        <v>.</v>
      </c>
      <c r="L20" s="62"/>
      <c r="M20" s="62"/>
      <c r="N20" s="62"/>
    </row>
    <row r="21" spans="1:14" s="71" customFormat="1" ht="13.5" customHeight="1" thickBot="1">
      <c r="A21" s="3889"/>
      <c r="B21" s="3875"/>
      <c r="C21" s="3876"/>
      <c r="D21" s="3877"/>
      <c r="E21" s="3877"/>
      <c r="F21" s="3865"/>
      <c r="G21" s="3862"/>
      <c r="H21" s="3863"/>
      <c r="I21" s="3863"/>
      <c r="J21" s="3863"/>
      <c r="K21" s="368" t="str">
        <f>IF(H21&gt;E20,".","XX")</f>
        <v>XX</v>
      </c>
      <c r="L21" s="62"/>
      <c r="M21" s="62"/>
      <c r="N21" s="62"/>
    </row>
    <row r="22" spans="1:14" ht="13.5" thickTop="1">
      <c r="B22" s="3881" t="s">
        <v>2215</v>
      </c>
    </row>
    <row r="25" spans="1:14" s="71" customFormat="1">
      <c r="A25" s="3890"/>
      <c r="B25" s="280" t="s">
        <v>1890</v>
      </c>
      <c r="D25" t="s">
        <v>2216</v>
      </c>
      <c r="E25" s="281"/>
      <c r="F25" s="72" t="s">
        <v>1928</v>
      </c>
      <c r="G25" s="72"/>
      <c r="J25" s="72" t="s">
        <v>1952</v>
      </c>
      <c r="K25" s="72"/>
      <c r="L25" s="72"/>
      <c r="M25" s="62"/>
      <c r="N25" s="62"/>
    </row>
    <row r="26" spans="1:14" s="71" customFormat="1">
      <c r="A26" s="3890"/>
      <c r="B26" s="83" t="s">
        <v>1891</v>
      </c>
      <c r="D26" s="276" t="s">
        <v>2217</v>
      </c>
      <c r="E26" s="72"/>
      <c r="F26" s="71" t="s">
        <v>1929</v>
      </c>
      <c r="H26" s="1506" t="s">
        <v>1930</v>
      </c>
      <c r="J26" s="71" t="s">
        <v>1954</v>
      </c>
      <c r="L26" s="82" t="s">
        <v>1955</v>
      </c>
      <c r="M26" s="62"/>
      <c r="N26" s="62"/>
    </row>
    <row r="27" spans="1:14" s="62" customFormat="1" ht="11.25">
      <c r="A27" s="3890"/>
      <c r="B27" s="83"/>
      <c r="C27" s="71"/>
      <c r="D27" s="84"/>
      <c r="E27" s="72"/>
      <c r="F27" s="71"/>
      <c r="G27" s="71"/>
      <c r="H27" s="84"/>
      <c r="J27" s="71"/>
      <c r="K27" s="71"/>
      <c r="L27" s="82"/>
    </row>
    <row r="28" spans="1:14" s="62" customFormat="1" ht="11.25">
      <c r="A28" s="3891"/>
      <c r="B28" s="81" t="str">
        <f>HOME!A$566</f>
        <v>ZANT CHONG</v>
      </c>
      <c r="C28" s="81" t="str">
        <f>HOME!B$566</f>
        <v>6011 2429</v>
      </c>
      <c r="D28" s="66" t="str">
        <f>HOME!C$566</f>
        <v>zant.chong@msc.com</v>
      </c>
      <c r="F28" s="81" t="str">
        <f>HOME!A583</f>
        <v>ROBERT CHIA</v>
      </c>
      <c r="G28" s="81" t="str">
        <f>HOME!B583</f>
        <v>6011 0564</v>
      </c>
      <c r="H28" s="66" t="str">
        <f>HOME!C583</f>
        <v>robert.chia@msc.com</v>
      </c>
      <c r="J28" s="81" t="str">
        <f>HOME!A$598</f>
        <v>RAYNAR ANG</v>
      </c>
      <c r="K28" s="81" t="str">
        <f>HOME!B$598</f>
        <v>6011 2358</v>
      </c>
      <c r="L28" s="66" t="str">
        <f>HOME!C$598</f>
        <v>raynar.ang@msc.com</v>
      </c>
    </row>
    <row r="29" spans="1:14" s="62" customFormat="1" ht="11.25">
      <c r="A29" s="3890"/>
      <c r="B29" s="81" t="str">
        <f>HOME!A$567</f>
        <v>PHOEBE HUANG</v>
      </c>
      <c r="C29" s="81" t="str">
        <f>HOME!B$567</f>
        <v>6011 0562</v>
      </c>
      <c r="D29" s="66" t="str">
        <f>HOME!C$567</f>
        <v>phoebe.huang@msc.com</v>
      </c>
      <c r="F29" s="81" t="str">
        <f>HOME!A584</f>
        <v>S. Y. LIEW</v>
      </c>
      <c r="G29" s="81" t="str">
        <f>HOME!B584</f>
        <v>6011 2348</v>
      </c>
      <c r="H29" s="66" t="str">
        <f>HOME!C584</f>
        <v>seoyi.liew@msc.com</v>
      </c>
      <c r="J29" s="81" t="str">
        <f>HOME!A$600</f>
        <v>DEWI</v>
      </c>
      <c r="K29" s="81" t="str">
        <f>HOME!B$600</f>
        <v>6011 2354</v>
      </c>
      <c r="L29" s="66" t="str">
        <f>HOME!C$600</f>
        <v>dewi.ratnah@msc.com</v>
      </c>
      <c r="M29" s="115"/>
    </row>
    <row r="30" spans="1:14" s="62" customFormat="1" ht="11.25">
      <c r="A30" s="3890"/>
      <c r="B30" s="81" t="str">
        <f>HOME!A$568</f>
        <v>SHERWIN LIM</v>
      </c>
      <c r="C30" s="81" t="str">
        <f>HOME!B$568</f>
        <v>6011 2395</v>
      </c>
      <c r="D30" s="66" t="str">
        <f>HOME!C$568</f>
        <v>sherwin.lim@msc.com</v>
      </c>
      <c r="F30" s="81" t="str">
        <f>HOME!A585</f>
        <v>SHARON KOH</v>
      </c>
      <c r="G30" s="81" t="str">
        <f>HOME!B585</f>
        <v>6011 2349</v>
      </c>
      <c r="H30" s="66" t="str">
        <f>HOME!C585</f>
        <v>sharon.koh@msc.com</v>
      </c>
      <c r="J30" s="81" t="str">
        <f>HOME!A$603</f>
        <v>SHAN SHAN</v>
      </c>
      <c r="K30" s="81" t="str">
        <f>HOME!B$603</f>
        <v>6011 2353</v>
      </c>
      <c r="L30" s="66" t="str">
        <f>HOME!C$603</f>
        <v>shanshan.chin@msc.com</v>
      </c>
      <c r="M30" s="115"/>
    </row>
    <row r="31" spans="1:14" s="62" customFormat="1" ht="11.25">
      <c r="A31" s="3890"/>
      <c r="B31" s="81" t="str">
        <f>HOME!A$569</f>
        <v>NATALIE LEW</v>
      </c>
      <c r="C31" s="81" t="str">
        <f>HOME!B$569</f>
        <v>6011 2399</v>
      </c>
      <c r="D31" s="66" t="str">
        <f>HOME!C$569</f>
        <v>natalie.lew@msc.com</v>
      </c>
      <c r="F31" s="81" t="str">
        <f>HOME!A586</f>
        <v>ANGELIA LAU</v>
      </c>
      <c r="G31" s="81" t="str">
        <f>HOME!B586</f>
        <v>6011 2346</v>
      </c>
      <c r="H31" s="66" t="str">
        <f>HOME!C586</f>
        <v>angelia.lau@msc.com</v>
      </c>
      <c r="J31" s="81" t="str">
        <f>HOME!A$604</f>
        <v>EUNICE</v>
      </c>
      <c r="K31" s="81" t="str">
        <f>HOME!B$604</f>
        <v>6011 2355</v>
      </c>
      <c r="L31" s="66" t="str">
        <f>HOME!C$604</f>
        <v>eunice.chan@msc.com</v>
      </c>
    </row>
    <row r="32" spans="1:14" s="62" customFormat="1" ht="11.25">
      <c r="A32" s="3890"/>
      <c r="B32" s="81" t="str">
        <f>HOME!A$570</f>
        <v xml:space="preserve">LIM LEE HLI </v>
      </c>
      <c r="C32" s="81" t="str">
        <f>HOME!B$570</f>
        <v>6011 2352</v>
      </c>
      <c r="D32" s="66" t="str">
        <f>HOME!C$570</f>
        <v>leehli.lim@msc.com</v>
      </c>
      <c r="F32" s="81" t="str">
        <f>HOME!A587</f>
        <v>NOOR AFNINDAH</v>
      </c>
      <c r="G32" s="81" t="str">
        <f>HOME!B587</f>
        <v>6011 2347</v>
      </c>
      <c r="H32" s="66" t="str">
        <f>HOME!C587</f>
        <v>noor.afnindah@msc.com</v>
      </c>
      <c r="J32" s="81" t="str">
        <f>HOME!A$599</f>
        <v>KAI SIANG</v>
      </c>
      <c r="K32" s="81" t="str">
        <f>HOME!B$599</f>
        <v>6011 2356</v>
      </c>
      <c r="L32" s="66" t="str">
        <f>HOME!C$599</f>
        <v>kaisiang.lim@msc.com</v>
      </c>
    </row>
    <row r="33" spans="1:14" s="62" customFormat="1" ht="11.25">
      <c r="A33" s="3890"/>
      <c r="B33" s="81" t="str">
        <f>HOME!A$571</f>
        <v>LIM AI PHEN</v>
      </c>
      <c r="C33" s="81" t="str">
        <f>HOME!B$571</f>
        <v>6011 9646</v>
      </c>
      <c r="D33" s="66" t="str">
        <f>HOME!C$571</f>
        <v>aiphen.lim@msc.com</v>
      </c>
      <c r="F33" s="81" t="str">
        <f>HOME!A588</f>
        <v>NG CHING WEI</v>
      </c>
      <c r="G33" s="81" t="str">
        <f>HOME!B588</f>
        <v>6011 2404</v>
      </c>
      <c r="H33" s="66" t="str">
        <f>HOME!C588</f>
        <v>chingwei.ng@msc.com</v>
      </c>
      <c r="J33" s="81" t="str">
        <f>HOME!A$601</f>
        <v>YU TING</v>
      </c>
      <c r="K33" s="81" t="str">
        <f>HOME!B$601</f>
        <v>6011 2359</v>
      </c>
      <c r="L33" s="66" t="str">
        <f>HOME!C$601</f>
        <v>yuting.luo@msc.com</v>
      </c>
    </row>
    <row r="34" spans="1:14" s="62" customFormat="1" ht="11.25">
      <c r="A34" s="3890"/>
      <c r="B34" s="81" t="str">
        <f>HOME!A$572</f>
        <v>DARIUS ONG</v>
      </c>
      <c r="C34" s="81" t="str">
        <f>HOME!B$572</f>
        <v>6011 2396</v>
      </c>
      <c r="D34" s="66" t="str">
        <f>HOME!C$572</f>
        <v>darius.ong@msc.com</v>
      </c>
      <c r="F34" s="81">
        <f>HOME!A589</f>
        <v>0</v>
      </c>
      <c r="G34" s="81">
        <f>HOME!B589</f>
        <v>0</v>
      </c>
      <c r="H34" s="66">
        <f>HOME!C589</f>
        <v>0</v>
      </c>
      <c r="J34" s="81" t="str">
        <f>HOME!A$605</f>
        <v>HAZEL</v>
      </c>
      <c r="K34" s="81" t="str">
        <f>HOME!B$605</f>
        <v>6011 2435</v>
      </c>
      <c r="L34" s="66" t="str">
        <f>HOME!C$605</f>
        <v>hazel.toh@msc.com</v>
      </c>
    </row>
    <row r="35" spans="1:14" s="62" customFormat="1" ht="11.25">
      <c r="A35" s="3890"/>
      <c r="B35" s="81" t="str">
        <f>HOME!A573</f>
        <v>LAWRENCE ANG (CROSS-TRADE)</v>
      </c>
      <c r="C35" s="81" t="str">
        <f>HOME!B573</f>
        <v>6011 2400</v>
      </c>
      <c r="D35" s="66" t="str">
        <f>HOME!C573</f>
        <v>lawrence.ang@msc.com</v>
      </c>
      <c r="F35" s="81" t="str">
        <f>HOME!A590</f>
        <v>.</v>
      </c>
      <c r="G35" s="81" t="str">
        <f>HOME!B590</f>
        <v>.</v>
      </c>
      <c r="H35" s="66" t="str">
        <f>HOME!C590</f>
        <v>.</v>
      </c>
      <c r="J35" s="81" t="str">
        <f>HOME!A$602</f>
        <v>-</v>
      </c>
      <c r="K35" s="81" t="str">
        <f>HOME!B$602</f>
        <v>6011 0567</v>
      </c>
      <c r="L35" s="66" t="str">
        <f>HOME!C$602</f>
        <v>-</v>
      </c>
    </row>
    <row r="36" spans="1:14" s="62" customFormat="1" ht="11.25">
      <c r="A36" s="3890"/>
      <c r="B36" s="81" t="str">
        <f>HOME!A574</f>
        <v>ASHTON YAN</v>
      </c>
      <c r="C36" s="81" t="str">
        <f>HOME!B574</f>
        <v>6011 2398</v>
      </c>
      <c r="D36" s="66" t="str">
        <f>HOME!C574</f>
        <v>ashton.yan@msc.com</v>
      </c>
      <c r="G36" s="85"/>
      <c r="H36" s="82"/>
      <c r="J36" s="81"/>
    </row>
    <row r="37" spans="1:14" s="62" customFormat="1" ht="11.25">
      <c r="A37" s="3890"/>
      <c r="B37" s="81" t="str">
        <f>HOME!A575</f>
        <v>JUN YUAN (IMP)</v>
      </c>
      <c r="C37" s="81" t="str">
        <f>HOME!B575</f>
        <v>6011 2402</v>
      </c>
      <c r="D37" s="66" t="str">
        <f>HOME!C575</f>
        <v>junyuan.kwa@msc.com</v>
      </c>
      <c r="G37" s="85"/>
      <c r="H37" s="82"/>
    </row>
    <row r="38" spans="1:14" s="62" customFormat="1" ht="11.25">
      <c r="A38" s="3887"/>
      <c r="B38" s="81" t="str">
        <f>HOME!A576</f>
        <v>KARTHI</v>
      </c>
      <c r="C38" s="81" t="str">
        <f>HOME!B576</f>
        <v>6011 2397</v>
      </c>
      <c r="D38" s="66" t="str">
        <f>HOME!C576</f>
        <v>karthigayan.velu@msc.com</v>
      </c>
      <c r="G38" s="85"/>
      <c r="H38" s="85"/>
    </row>
    <row r="39" spans="1:14">
      <c r="B39" s="81">
        <f>HOME!A577</f>
        <v>0</v>
      </c>
      <c r="C39" s="81">
        <f>HOME!B577</f>
        <v>0</v>
      </c>
      <c r="D39" s="66">
        <f>HOME!C577</f>
        <v>0</v>
      </c>
      <c r="E39" s="62"/>
      <c r="F39" s="62"/>
      <c r="G39" s="62"/>
      <c r="H39" s="62"/>
      <c r="J39" s="62"/>
      <c r="K39" s="62"/>
      <c r="M39" s="5"/>
      <c r="N39" s="5"/>
    </row>
    <row r="40" spans="1:14">
      <c r="B40" s="81" t="str">
        <f>HOME!A578</f>
        <v xml:space="preserve">MAIN LINE  </v>
      </c>
      <c r="C40" s="81" t="str">
        <f>HOME!B578</f>
        <v>6011 2424</v>
      </c>
      <c r="D40" s="66">
        <f>HOME!C578</f>
        <v>0</v>
      </c>
    </row>
  </sheetData>
  <sheetProtection formatCells="0"/>
  <hyperlinks>
    <hyperlink ref="H26" r:id="rId1" xr:uid="{266997EE-B1F7-452E-BF7F-5351021426FE}"/>
    <hyperlink ref="L26" display="sinexp@msca.com.sg" xr:uid="{CA861D39-5B25-4263-A213-CA1E4CCF09A8}"/>
    <hyperlink ref="D26" display="mktg-dept@msca.com.sg" xr:uid="{7B22EE6D-F5E7-4B9D-AFE1-BC4DEBFA45CD}"/>
  </hyperlinks>
  <pageMargins left="0.19685039370078741" right="0.35433070866141736" top="0.74803149606299213" bottom="0.47244094488188981" header="0.31496062992125984" footer="0.31496062992125984"/>
  <pageSetup paperSize="9" scale="67" orientation="landscape" blackAndWhite="1" r:id="rId2"/>
  <headerFooter>
    <oddFooter>&amp;L_x000D_&amp;1#&amp;"Calibri"&amp;10&amp;K000000 Sensitivity: Internal&amp;RLast update : &amp;D   &amp;T&amp;</oddFooter>
  </headerFooter>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35"/>
  <sheetViews>
    <sheetView workbookViewId="0">
      <selection activeCell="A17" sqref="A17"/>
    </sheetView>
  </sheetViews>
  <sheetFormatPr defaultRowHeight="12.75"/>
  <cols>
    <col min="1" max="1" width="30.5703125" style="598" bestFit="1" customWidth="1"/>
    <col min="2" max="2" width="9.5703125" style="598" bestFit="1" customWidth="1"/>
    <col min="3" max="3" width="23.5703125" style="598" bestFit="1" customWidth="1"/>
    <col min="4" max="4" width="138.5703125" bestFit="1" customWidth="1"/>
  </cols>
  <sheetData>
    <row r="1" spans="1:4" ht="15">
      <c r="A1" s="640" t="s">
        <v>7960</v>
      </c>
      <c r="B1" s="640"/>
    </row>
    <row r="2" spans="1:4">
      <c r="A2" s="598" t="s">
        <v>7961</v>
      </c>
      <c r="B2" s="598" t="s">
        <v>7962</v>
      </c>
    </row>
    <row r="3" spans="1:4" ht="15">
      <c r="A3" s="641"/>
      <c r="B3" s="641"/>
    </row>
    <row r="5" spans="1:4" ht="15">
      <c r="A5" s="637" t="s">
        <v>7963</v>
      </c>
      <c r="B5" s="637" t="s">
        <v>7964</v>
      </c>
      <c r="C5" s="637" t="s">
        <v>7965</v>
      </c>
      <c r="D5" s="637" t="s">
        <v>7966</v>
      </c>
    </row>
    <row r="6" spans="1:4">
      <c r="A6" s="638">
        <v>1</v>
      </c>
      <c r="B6" s="638" t="s">
        <v>7967</v>
      </c>
      <c r="C6" s="638" t="s">
        <v>55</v>
      </c>
      <c r="D6" s="650" t="s">
        <v>7963</v>
      </c>
    </row>
    <row r="7" spans="1:4">
      <c r="A7" s="638">
        <v>2</v>
      </c>
      <c r="B7" s="638" t="s">
        <v>7967</v>
      </c>
      <c r="C7" s="638" t="s">
        <v>74</v>
      </c>
      <c r="D7" s="650" t="s">
        <v>7963</v>
      </c>
    </row>
    <row r="8" spans="1:4">
      <c r="A8" s="638">
        <v>3</v>
      </c>
      <c r="B8" s="638" t="s">
        <v>7967</v>
      </c>
      <c r="C8" s="638" t="s">
        <v>161</v>
      </c>
      <c r="D8" s="650" t="s">
        <v>7963</v>
      </c>
    </row>
    <row r="9" spans="1:4">
      <c r="A9" s="638">
        <v>4</v>
      </c>
      <c r="B9" s="638" t="s">
        <v>7967</v>
      </c>
      <c r="C9" s="638" t="s">
        <v>897</v>
      </c>
      <c r="D9" s="650" t="s">
        <v>7963</v>
      </c>
    </row>
    <row r="10" spans="1:4">
      <c r="A10" s="638">
        <v>5</v>
      </c>
      <c r="B10" s="638" t="s">
        <v>7967</v>
      </c>
      <c r="C10" s="638" t="s">
        <v>1177</v>
      </c>
      <c r="D10" s="650" t="s">
        <v>7963</v>
      </c>
    </row>
    <row r="11" spans="1:4">
      <c r="A11" s="638">
        <v>6</v>
      </c>
      <c r="B11" s="638" t="s">
        <v>7968</v>
      </c>
      <c r="C11" s="638" t="s">
        <v>6406</v>
      </c>
      <c r="D11" s="650" t="s">
        <v>7963</v>
      </c>
    </row>
    <row r="12" spans="1:4">
      <c r="A12" s="638">
        <v>8</v>
      </c>
      <c r="B12" s="638" t="s">
        <v>7969</v>
      </c>
      <c r="C12" s="638" t="s">
        <v>314</v>
      </c>
      <c r="D12" s="651" t="s">
        <v>7970</v>
      </c>
    </row>
    <row r="13" spans="1:4" ht="25.5">
      <c r="A13" s="638">
        <v>9</v>
      </c>
      <c r="B13" s="638" t="s">
        <v>7969</v>
      </c>
      <c r="C13" s="638" t="s">
        <v>7971</v>
      </c>
      <c r="D13" s="650" t="s">
        <v>7972</v>
      </c>
    </row>
    <row r="14" spans="1:4">
      <c r="A14" s="638">
        <v>10</v>
      </c>
      <c r="B14" s="638" t="s">
        <v>7969</v>
      </c>
      <c r="C14" s="638" t="s">
        <v>689</v>
      </c>
      <c r="D14" s="651" t="s">
        <v>7973</v>
      </c>
    </row>
    <row r="15" spans="1:4" ht="25.5">
      <c r="A15" s="638">
        <v>11</v>
      </c>
      <c r="B15" s="638" t="s">
        <v>7969</v>
      </c>
      <c r="C15" s="638" t="s">
        <v>307</v>
      </c>
      <c r="D15" s="651" t="s">
        <v>7974</v>
      </c>
    </row>
    <row r="16" spans="1:4">
      <c r="A16" s="638">
        <v>12</v>
      </c>
      <c r="B16" s="638" t="s">
        <v>7969</v>
      </c>
      <c r="C16" s="638" t="s">
        <v>338</v>
      </c>
      <c r="D16" s="651" t="s">
        <v>7975</v>
      </c>
    </row>
    <row r="17" spans="1:4" ht="51">
      <c r="A17" s="638">
        <v>13</v>
      </c>
      <c r="B17" s="638" t="s">
        <v>7969</v>
      </c>
      <c r="C17" s="638" t="s">
        <v>1237</v>
      </c>
      <c r="D17" s="651" t="s">
        <v>7976</v>
      </c>
    </row>
    <row r="18" spans="1:4">
      <c r="A18" s="638">
        <v>14</v>
      </c>
      <c r="B18" s="638" t="s">
        <v>7969</v>
      </c>
      <c r="C18" s="639" t="s">
        <v>674</v>
      </c>
      <c r="D18" s="651" t="s">
        <v>7977</v>
      </c>
    </row>
    <row r="19" spans="1:4">
      <c r="A19" s="638">
        <v>15</v>
      </c>
      <c r="B19" s="638" t="s">
        <v>7969</v>
      </c>
      <c r="C19" s="639" t="s">
        <v>84</v>
      </c>
      <c r="D19" s="651" t="s">
        <v>7978</v>
      </c>
    </row>
    <row r="20" spans="1:4" ht="15">
      <c r="A20" s="638">
        <v>16</v>
      </c>
      <c r="B20" s="638" t="s">
        <v>7969</v>
      </c>
      <c r="C20" s="3510" t="s">
        <v>292</v>
      </c>
      <c r="D20" s="651" t="s">
        <v>7979</v>
      </c>
    </row>
    <row r="21" spans="1:4">
      <c r="A21" s="638">
        <v>17</v>
      </c>
      <c r="B21" s="638" t="s">
        <v>7969</v>
      </c>
      <c r="C21" s="638" t="s">
        <v>1251</v>
      </c>
      <c r="D21" s="651" t="s">
        <v>7980</v>
      </c>
    </row>
    <row r="22" spans="1:4">
      <c r="A22" s="638">
        <v>18</v>
      </c>
      <c r="B22" s="638" t="s">
        <v>7969</v>
      </c>
      <c r="C22" s="638" t="s">
        <v>7981</v>
      </c>
      <c r="D22" s="651" t="s">
        <v>7982</v>
      </c>
    </row>
    <row r="23" spans="1:4" ht="38.25">
      <c r="A23" s="638">
        <v>19</v>
      </c>
      <c r="B23" s="638" t="s">
        <v>1799</v>
      </c>
      <c r="C23" s="642" t="s">
        <v>235</v>
      </c>
      <c r="D23" s="651" t="s">
        <v>7983</v>
      </c>
    </row>
    <row r="24" spans="1:4">
      <c r="A24" s="638">
        <v>20</v>
      </c>
      <c r="B24" s="638" t="s">
        <v>7984</v>
      </c>
      <c r="C24" s="638" t="s">
        <v>7985</v>
      </c>
      <c r="D24" s="650" t="s">
        <v>7963</v>
      </c>
    </row>
    <row r="25" spans="1:4">
      <c r="A25" s="638">
        <v>21</v>
      </c>
      <c r="B25" s="638" t="s">
        <v>7984</v>
      </c>
      <c r="C25" s="638" t="s">
        <v>996</v>
      </c>
      <c r="D25" s="650" t="s">
        <v>7963</v>
      </c>
    </row>
    <row r="26" spans="1:4">
      <c r="A26" s="638">
        <v>22</v>
      </c>
      <c r="B26" s="638" t="s">
        <v>7986</v>
      </c>
      <c r="C26" s="638" t="s">
        <v>330</v>
      </c>
      <c r="D26" s="650" t="s">
        <v>7987</v>
      </c>
    </row>
    <row r="27" spans="1:4">
      <c r="A27" s="638">
        <v>23</v>
      </c>
      <c r="B27" s="638" t="s">
        <v>7986</v>
      </c>
      <c r="C27" s="638" t="s">
        <v>713</v>
      </c>
      <c r="D27" s="650" t="s">
        <v>7987</v>
      </c>
    </row>
    <row r="28" spans="1:4">
      <c r="A28" s="638">
        <v>24</v>
      </c>
      <c r="B28" s="638" t="s">
        <v>7986</v>
      </c>
      <c r="C28" s="638" t="s">
        <v>1219</v>
      </c>
      <c r="D28" s="650" t="s">
        <v>7987</v>
      </c>
    </row>
    <row r="29" spans="1:4">
      <c r="A29" s="638">
        <v>25</v>
      </c>
      <c r="B29" s="638" t="s">
        <v>7988</v>
      </c>
      <c r="C29" s="638" t="s">
        <v>975</v>
      </c>
      <c r="D29" s="650" t="s">
        <v>7989</v>
      </c>
    </row>
    <row r="30" spans="1:4">
      <c r="A30" s="638">
        <v>26</v>
      </c>
      <c r="B30" s="638" t="s">
        <v>7988</v>
      </c>
      <c r="C30" s="638" t="s">
        <v>999</v>
      </c>
      <c r="D30" s="650" t="s">
        <v>7990</v>
      </c>
    </row>
    <row r="31" spans="1:4">
      <c r="A31" s="638">
        <v>27</v>
      </c>
      <c r="B31" s="638" t="s">
        <v>7988</v>
      </c>
      <c r="C31" s="638" t="s">
        <v>201</v>
      </c>
      <c r="D31" s="650" t="s">
        <v>7991</v>
      </c>
    </row>
    <row r="32" spans="1:4">
      <c r="A32" s="638">
        <v>28</v>
      </c>
      <c r="B32" s="638" t="s">
        <v>7988</v>
      </c>
      <c r="C32" s="638" t="s">
        <v>409</v>
      </c>
      <c r="D32" s="650" t="s">
        <v>7992</v>
      </c>
    </row>
    <row r="33" spans="1:4">
      <c r="A33" s="638">
        <v>29</v>
      </c>
      <c r="B33" s="638" t="s">
        <v>7988</v>
      </c>
      <c r="C33" s="638" t="s">
        <v>927</v>
      </c>
      <c r="D33" s="650" t="s">
        <v>7993</v>
      </c>
    </row>
    <row r="34" spans="1:4">
      <c r="A34" s="638">
        <v>30</v>
      </c>
      <c r="B34" s="638" t="s">
        <v>7994</v>
      </c>
      <c r="C34" s="638" t="s">
        <v>1714</v>
      </c>
      <c r="D34" s="650" t="s">
        <v>7963</v>
      </c>
    </row>
    <row r="35" spans="1:4">
      <c r="A35" s="638">
        <v>31</v>
      </c>
      <c r="B35" s="638" t="s">
        <v>7994</v>
      </c>
      <c r="C35" s="638" t="s">
        <v>7995</v>
      </c>
      <c r="D35" s="650" t="s">
        <v>7963</v>
      </c>
    </row>
  </sheetData>
  <autoFilter ref="A5:D35" xr:uid="{00000000-0001-0000-0000-000000000000}"/>
  <customSheetViews>
    <customSheetView guid="{25211047-2AA7-431D-8637-AA6183637E8E}">
      <selection activeCell="D11" sqref="D11"/>
      <pageMargins left="0" right="0" top="0" bottom="0" header="0" footer="0"/>
      <pageSetup paperSize="9" orientation="portrait" r:id="rId1"/>
      <headerFooter>
        <oddFooter>&amp;L&amp;1#&amp;"Calibri"&amp;10&amp;K000000Sensitivity: Internal</oddFooter>
      </headerFooter>
    </customSheetView>
    <customSheetView guid="{B0B43395-6E32-4DB3-A2D8-DD2362C77F4F}" showPageBreaks="1">
      <selection activeCell="D11" sqref="D11"/>
      <pageMargins left="0" right="0" top="0" bottom="0" header="0" footer="0"/>
      <pageSetup paperSize="9" orientation="portrait" r:id="rId2"/>
    </customSheetView>
    <customSheetView guid="{82E65AA3-5988-4ED4-A56D-19D1BA591355}">
      <selection activeCell="C24" sqref="C24"/>
      <pageMargins left="0" right="0" top="0" bottom="0" header="0" footer="0"/>
      <pageSetup orientation="portrait" r:id="rId3"/>
      <headerFooter>
        <oddFooter>&amp;L&amp;1#&amp;"Calibri"&amp;10 Sensitivity: Internal</oddFooter>
      </headerFooter>
    </customSheetView>
    <customSheetView guid="{999D0099-E3FC-46FC-839A-D58F693EE82E}">
      <selection activeCell="C24" sqref="C24"/>
      <pageMargins left="0" right="0" top="0" bottom="0" header="0" footer="0"/>
      <pageSetup orientation="portrait" r:id="rId4"/>
      <headerFooter>
        <oddFooter>&amp;L&amp;1#&amp;"Calibri"&amp;10 Sensitivity: Internal</oddFooter>
      </headerFooter>
    </customSheetView>
    <customSheetView guid="{C9B667F6-80E0-402E-8E37-77C446D41929}">
      <selection activeCell="C24" sqref="C24"/>
      <pageMargins left="0" right="0" top="0" bottom="0" header="0" footer="0"/>
      <pageSetup orientation="portrait" r:id="rId5"/>
      <headerFooter>
        <oddFooter>&amp;L&amp;1#&amp;"Calibri"&amp;10 Sensitivity: Internal</oddFooter>
      </headerFooter>
    </customSheetView>
    <customSheetView guid="{F64DF93A-0CD5-4665-A448-613906F88C7C}" showPageBreaks="1">
      <selection activeCell="C24" sqref="C24"/>
      <pageMargins left="0" right="0" top="0" bottom="0" header="0" footer="0"/>
      <pageSetup orientation="portrait" r:id="rId6"/>
      <headerFooter>
        <oddFooter>&amp;L&amp;1#&amp;"Calibri"&amp;10&amp;K000000Sensitivity: Internal</oddFooter>
      </headerFooter>
    </customSheetView>
    <customSheetView guid="{D8AE3607-C68D-4DD7-8BE1-F63EA4A613B4}">
      <selection activeCell="C24" sqref="C24"/>
      <pageMargins left="0" right="0" top="0" bottom="0" header="0" footer="0"/>
      <pageSetup orientation="portrait" r:id="rId7"/>
      <headerFooter>
        <oddFooter>&amp;L&amp;1#&amp;"Calibri"&amp;10 Sensitivity: Internal</oddFooter>
      </headerFooter>
    </customSheetView>
  </customSheetViews>
  <pageMargins left="0.7" right="0.7" top="0.75" bottom="0.75" header="0.3" footer="0.3"/>
  <pageSetup paperSize="9" orientation="portrait" r:id="rId8"/>
  <headerFooter>
    <oddFooter>&amp;L_x000D_&amp;1#&amp;"Calibri"&amp;10&amp;K000000 Sensitivity: Internal</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7030A0"/>
    <pageSetUpPr fitToPage="1"/>
  </sheetPr>
  <dimension ref="A2:M270"/>
  <sheetViews>
    <sheetView zoomScale="85" zoomScaleNormal="85" workbookViewId="0">
      <selection activeCell="I231" sqref="I231"/>
    </sheetView>
  </sheetViews>
  <sheetFormatPr defaultColWidth="9.42578125" defaultRowHeight="12.75"/>
  <cols>
    <col min="1" max="1" width="21.140625" customWidth="1"/>
    <col min="2" max="2" width="25.85546875" customWidth="1"/>
    <col min="3" max="3" width="11.42578125" customWidth="1"/>
    <col min="4" max="5" width="14.5703125" customWidth="1"/>
    <col min="6" max="6" width="29.42578125" customWidth="1"/>
    <col min="7" max="7" width="12.42578125" customWidth="1"/>
    <col min="8" max="8" width="14" customWidth="1"/>
    <col min="9" max="9" width="20.42578125" customWidth="1"/>
    <col min="10" max="10" width="18.5703125" customWidth="1"/>
    <col min="11" max="11" width="18.42578125" customWidth="1"/>
    <col min="12" max="12" width="21.5703125" customWidth="1"/>
    <col min="13" max="13" width="11.42578125" bestFit="1" customWidth="1"/>
    <col min="14" max="14" width="10" bestFit="1" customWidth="1"/>
    <col min="15" max="15" width="11.42578125" bestFit="1" customWidth="1"/>
  </cols>
  <sheetData>
    <row r="2" spans="1:12" s="6" customFormat="1" ht="33">
      <c r="B2" s="39" t="s">
        <v>1982</v>
      </c>
      <c r="C2"/>
      <c r="D2"/>
      <c r="E2"/>
      <c r="F2"/>
      <c r="G2"/>
      <c r="H2"/>
      <c r="I2"/>
      <c r="J2"/>
      <c r="K2"/>
      <c r="L2"/>
    </row>
    <row r="3" spans="1:12">
      <c r="A3" s="4"/>
      <c r="B3" s="9"/>
      <c r="C3" s="9"/>
      <c r="D3" s="9" t="s">
        <v>2218</v>
      </c>
      <c r="E3" s="9"/>
      <c r="F3" s="9"/>
      <c r="G3" s="9"/>
      <c r="H3" s="9"/>
      <c r="I3" s="9"/>
    </row>
    <row r="4" spans="1:12" ht="15">
      <c r="A4" s="10"/>
      <c r="B4" s="957" t="s">
        <v>2219</v>
      </c>
      <c r="C4" s="11"/>
      <c r="D4" s="11"/>
      <c r="E4" s="11"/>
      <c r="F4" s="11"/>
      <c r="G4" s="11"/>
      <c r="H4" s="12"/>
      <c r="I4" s="11"/>
    </row>
    <row r="5" spans="1:12" s="14" customFormat="1" ht="26.25">
      <c r="A5" s="511"/>
      <c r="B5" s="492" t="s">
        <v>1984</v>
      </c>
      <c r="C5" s="505"/>
      <c r="D5" s="494" t="s">
        <v>1985</v>
      </c>
      <c r="E5" s="494" t="s">
        <v>1986</v>
      </c>
      <c r="F5" s="495" t="s">
        <v>1987</v>
      </c>
      <c r="G5" s="495" t="s">
        <v>1988</v>
      </c>
      <c r="H5" s="496" t="s">
        <v>1380</v>
      </c>
      <c r="I5" s="497" t="s">
        <v>52</v>
      </c>
      <c r="J5" s="3214" t="s">
        <v>194</v>
      </c>
      <c r="K5" s="497" t="s">
        <v>1614</v>
      </c>
      <c r="L5" s="3260" t="s">
        <v>2220</v>
      </c>
    </row>
    <row r="6" spans="1:12" s="14" customFormat="1" ht="20.25" thickBot="1">
      <c r="A6" s="387" t="s">
        <v>1990</v>
      </c>
      <c r="B6" s="1017" t="s">
        <v>1991</v>
      </c>
      <c r="C6" s="575" t="s">
        <v>1992</v>
      </c>
      <c r="D6" s="15"/>
      <c r="E6" s="389" t="s">
        <v>1993</v>
      </c>
      <c r="F6" s="513"/>
      <c r="G6" s="513"/>
      <c r="H6" s="389"/>
      <c r="I6" s="389" t="s">
        <v>2221</v>
      </c>
      <c r="J6" s="3215" t="s">
        <v>1995</v>
      </c>
      <c r="K6" s="389" t="s">
        <v>1996</v>
      </c>
      <c r="L6" s="3220"/>
    </row>
    <row r="7" spans="1:12" s="14" customFormat="1" ht="20.25" hidden="1" thickTop="1">
      <c r="A7" s="491" t="s">
        <v>2222</v>
      </c>
      <c r="B7" s="1216" t="s">
        <v>2006</v>
      </c>
      <c r="C7" s="501" t="s">
        <v>2223</v>
      </c>
      <c r="D7" s="501">
        <v>44713</v>
      </c>
      <c r="E7" s="502">
        <v>44714</v>
      </c>
      <c r="F7" s="514" t="s">
        <v>2224</v>
      </c>
      <c r="G7" s="504" t="s">
        <v>2225</v>
      </c>
      <c r="H7" s="501">
        <v>44713</v>
      </c>
      <c r="I7" s="305">
        <f t="shared" ref="I7" si="0">H7+18</f>
        <v>44731</v>
      </c>
      <c r="J7" s="3216">
        <f t="shared" ref="J7" si="1">H7+23</f>
        <v>44736</v>
      </c>
      <c r="K7" s="305">
        <f t="shared" ref="K7" si="2">H7+27</f>
        <v>44740</v>
      </c>
    </row>
    <row r="8" spans="1:12" s="14" customFormat="1" ht="20.25" hidden="1" thickBot="1">
      <c r="A8" s="491"/>
      <c r="B8" s="1217"/>
      <c r="C8" s="507"/>
      <c r="D8" s="507"/>
      <c r="E8" s="508"/>
      <c r="F8" s="498"/>
      <c r="G8" s="515"/>
      <c r="H8" s="507"/>
      <c r="I8" s="41"/>
      <c r="J8" s="3217"/>
      <c r="K8" s="41"/>
    </row>
    <row r="9" spans="1:12" s="14" customFormat="1" ht="20.25" hidden="1" thickTop="1">
      <c r="A9" s="491"/>
      <c r="B9" s="1216" t="s">
        <v>2226</v>
      </c>
      <c r="C9" s="501" t="s">
        <v>2227</v>
      </c>
      <c r="D9" s="501">
        <v>44720</v>
      </c>
      <c r="E9" s="502">
        <v>44721</v>
      </c>
      <c r="F9" s="514" t="s">
        <v>2228</v>
      </c>
      <c r="G9" s="504" t="s">
        <v>2229</v>
      </c>
      <c r="H9" s="501">
        <v>44721</v>
      </c>
      <c r="I9" s="305">
        <f t="shared" ref="I9" si="3">H9+18</f>
        <v>44739</v>
      </c>
      <c r="J9" s="3216">
        <f t="shared" ref="J9" si="4">H9+23</f>
        <v>44744</v>
      </c>
      <c r="K9" s="305">
        <f t="shared" ref="K9" si="5">H9+27</f>
        <v>44748</v>
      </c>
    </row>
    <row r="10" spans="1:12" s="14" customFormat="1" ht="20.25" hidden="1" thickBot="1">
      <c r="A10" s="491"/>
      <c r="B10" s="1217"/>
      <c r="C10" s="507"/>
      <c r="D10" s="507"/>
      <c r="E10" s="508"/>
      <c r="F10" s="498"/>
      <c r="G10" s="515"/>
      <c r="H10" s="507"/>
      <c r="I10" s="41"/>
      <c r="J10" s="3217"/>
      <c r="K10" s="41"/>
    </row>
    <row r="11" spans="1:12" s="14" customFormat="1" ht="21" hidden="1" thickTop="1" thickBot="1">
      <c r="A11" s="491" t="s">
        <v>2230</v>
      </c>
      <c r="B11" s="1216" t="s">
        <v>2231</v>
      </c>
      <c r="C11" s="501" t="s">
        <v>2232</v>
      </c>
      <c r="D11" s="501">
        <v>44726</v>
      </c>
      <c r="E11" s="1032" t="s">
        <v>2159</v>
      </c>
      <c r="F11" s="618" t="s">
        <v>2151</v>
      </c>
      <c r="G11" s="504" t="s">
        <v>2233</v>
      </c>
      <c r="H11" s="501">
        <v>44723</v>
      </c>
      <c r="I11" s="1198"/>
      <c r="J11" s="3218"/>
      <c r="K11" s="1198"/>
    </row>
    <row r="12" spans="1:12" s="14" customFormat="1" ht="21" hidden="1" thickTop="1" thickBot="1">
      <c r="A12" s="491"/>
      <c r="B12" s="1216" t="s">
        <v>2234</v>
      </c>
      <c r="C12" s="501" t="s">
        <v>2235</v>
      </c>
      <c r="D12" s="501">
        <v>44730</v>
      </c>
      <c r="E12" s="502">
        <v>44731</v>
      </c>
      <c r="F12" s="498"/>
      <c r="G12" s="515"/>
      <c r="H12" s="507"/>
      <c r="I12" s="1391"/>
      <c r="J12" s="3219"/>
      <c r="K12" s="1391"/>
    </row>
    <row r="13" spans="1:12" s="14" customFormat="1" ht="20.25" hidden="1" thickTop="1">
      <c r="A13" s="491" t="s">
        <v>2236</v>
      </c>
      <c r="B13" s="1216" t="s">
        <v>2234</v>
      </c>
      <c r="C13" s="501" t="s">
        <v>2235</v>
      </c>
      <c r="D13" s="501">
        <v>44730</v>
      </c>
      <c r="E13" s="502">
        <v>44731</v>
      </c>
      <c r="F13" s="618" t="s">
        <v>2151</v>
      </c>
      <c r="G13" s="504" t="s">
        <v>2237</v>
      </c>
      <c r="H13" s="501">
        <v>44730</v>
      </c>
      <c r="I13" s="1198"/>
      <c r="J13" s="3218"/>
      <c r="K13" s="1198"/>
    </row>
    <row r="14" spans="1:12" s="14" customFormat="1" ht="20.25" hidden="1" thickBot="1">
      <c r="A14" s="491"/>
      <c r="B14" s="1217"/>
      <c r="C14" s="507"/>
      <c r="D14" s="507"/>
      <c r="E14" s="508"/>
      <c r="F14" s="498"/>
      <c r="G14" s="515"/>
      <c r="H14" s="507"/>
      <c r="I14" s="1391"/>
      <c r="J14" s="3219"/>
      <c r="K14" s="1391"/>
    </row>
    <row r="15" spans="1:12" s="14" customFormat="1" ht="20.25" hidden="1" thickTop="1">
      <c r="A15" s="491" t="s">
        <v>2238</v>
      </c>
      <c r="B15" s="1216" t="s">
        <v>2239</v>
      </c>
      <c r="C15" s="501" t="s">
        <v>2240</v>
      </c>
      <c r="D15" s="501">
        <v>44742</v>
      </c>
      <c r="E15" s="502">
        <v>44743</v>
      </c>
      <c r="F15" s="618" t="s">
        <v>2151</v>
      </c>
      <c r="G15" s="504" t="s">
        <v>2241</v>
      </c>
      <c r="H15" s="501">
        <v>44737</v>
      </c>
      <c r="I15" s="1198"/>
      <c r="J15" s="3218"/>
      <c r="K15" s="1198"/>
    </row>
    <row r="16" spans="1:12" s="14" customFormat="1" ht="20.25" hidden="1" thickBot="1">
      <c r="A16" s="491"/>
      <c r="B16" s="1217"/>
      <c r="C16" s="507"/>
      <c r="D16" s="507"/>
      <c r="E16" s="508"/>
      <c r="F16" s="498"/>
      <c r="G16" s="515"/>
      <c r="H16" s="507"/>
      <c r="I16" s="1391"/>
      <c r="J16" s="3219"/>
      <c r="K16" s="1391"/>
    </row>
    <row r="17" spans="1:11" s="14" customFormat="1" ht="20.25" hidden="1" thickTop="1">
      <c r="A17" s="491" t="s">
        <v>2242</v>
      </c>
      <c r="B17" s="1216" t="s">
        <v>2006</v>
      </c>
      <c r="C17" s="501" t="s">
        <v>2243</v>
      </c>
      <c r="D17" s="501">
        <v>44749</v>
      </c>
      <c r="E17" s="502">
        <v>44750</v>
      </c>
      <c r="F17" s="514" t="s">
        <v>2244</v>
      </c>
      <c r="G17" s="504" t="s">
        <v>2245</v>
      </c>
      <c r="H17" s="501">
        <v>44745</v>
      </c>
      <c r="I17" s="305">
        <f t="shared" ref="I17" si="6">H17+18</f>
        <v>44763</v>
      </c>
      <c r="J17" s="3216">
        <f t="shared" ref="J17" si="7">H17+23</f>
        <v>44768</v>
      </c>
      <c r="K17" s="305">
        <f t="shared" ref="K17" si="8">H17+27</f>
        <v>44772</v>
      </c>
    </row>
    <row r="18" spans="1:11" s="14" customFormat="1" ht="20.25" hidden="1" thickBot="1">
      <c r="A18" s="491"/>
      <c r="B18" s="1217"/>
      <c r="C18" s="507"/>
      <c r="D18" s="507"/>
      <c r="E18" s="508"/>
      <c r="F18" s="498"/>
      <c r="G18" s="515"/>
      <c r="H18" s="507"/>
      <c r="I18" s="41"/>
      <c r="J18" s="3217"/>
      <c r="K18" s="41"/>
    </row>
    <row r="19" spans="1:11" s="14" customFormat="1" ht="20.25" hidden="1" thickTop="1">
      <c r="A19" s="491"/>
      <c r="B19" s="1216" t="s">
        <v>2226</v>
      </c>
      <c r="C19" s="501" t="s">
        <v>2246</v>
      </c>
      <c r="D19" s="501">
        <v>44754</v>
      </c>
      <c r="E19" s="502">
        <v>44755</v>
      </c>
      <c r="F19" s="514" t="s">
        <v>2247</v>
      </c>
      <c r="G19" s="504" t="s">
        <v>2248</v>
      </c>
      <c r="H19" s="501">
        <v>44761</v>
      </c>
      <c r="I19" s="305">
        <f t="shared" ref="I19" si="9">H19+18</f>
        <v>44779</v>
      </c>
      <c r="J19" s="3216">
        <f t="shared" ref="J19" si="10">H19+23</f>
        <v>44784</v>
      </c>
      <c r="K19" s="305">
        <f t="shared" ref="K19" si="11">H19+27</f>
        <v>44788</v>
      </c>
    </row>
    <row r="20" spans="1:11" ht="13.5" hidden="1" thickBot="1"/>
    <row r="21" spans="1:11" s="14" customFormat="1" ht="20.25" hidden="1" thickTop="1">
      <c r="A21" s="491" t="s">
        <v>2249</v>
      </c>
      <c r="B21" s="1216" t="s">
        <v>2236</v>
      </c>
      <c r="C21" s="501" t="s">
        <v>2250</v>
      </c>
      <c r="D21" s="501">
        <v>44760</v>
      </c>
      <c r="E21" s="502">
        <v>44761</v>
      </c>
      <c r="F21" s="514" t="s">
        <v>2251</v>
      </c>
      <c r="G21" s="504" t="s">
        <v>2252</v>
      </c>
      <c r="H21" s="501">
        <v>44764</v>
      </c>
      <c r="I21" s="305">
        <f t="shared" ref="I21" si="12">H21+18</f>
        <v>44782</v>
      </c>
      <c r="J21" s="3216">
        <f t="shared" ref="J21" si="13">H21+23</f>
        <v>44787</v>
      </c>
      <c r="K21" s="305">
        <f t="shared" ref="K21" si="14">H21+27</f>
        <v>44791</v>
      </c>
    </row>
    <row r="22" spans="1:11" s="14" customFormat="1" ht="20.25" hidden="1" thickBot="1">
      <c r="A22" s="491"/>
      <c r="B22" s="1217"/>
      <c r="C22" s="507"/>
      <c r="D22" s="507"/>
      <c r="E22" s="508"/>
      <c r="F22" s="498"/>
      <c r="G22" s="515"/>
      <c r="H22" s="507"/>
      <c r="I22" s="41"/>
      <c r="J22" s="3217"/>
      <c r="K22" s="41"/>
    </row>
    <row r="23" spans="1:11" s="14" customFormat="1" ht="20.25" hidden="1" thickTop="1">
      <c r="A23" s="491" t="s">
        <v>2253</v>
      </c>
      <c r="B23" s="1216" t="s">
        <v>2234</v>
      </c>
      <c r="C23" s="501" t="s">
        <v>2254</v>
      </c>
      <c r="D23" s="501">
        <v>44765</v>
      </c>
      <c r="E23" s="502">
        <v>44767</v>
      </c>
      <c r="F23" s="514" t="s">
        <v>2255</v>
      </c>
      <c r="G23" s="504" t="s">
        <v>2256</v>
      </c>
      <c r="H23" s="501">
        <v>44769</v>
      </c>
      <c r="I23" s="305">
        <f t="shared" ref="I23" si="15">H23+18</f>
        <v>44787</v>
      </c>
      <c r="J23" s="3216">
        <f t="shared" ref="J23" si="16">H23+23</f>
        <v>44792</v>
      </c>
      <c r="K23" s="305">
        <f t="shared" ref="K23" si="17">H23+27</f>
        <v>44796</v>
      </c>
    </row>
    <row r="24" spans="1:11" s="14" customFormat="1" ht="20.25" hidden="1" thickBot="1">
      <c r="A24" s="491"/>
      <c r="B24" s="1217"/>
      <c r="C24" s="507"/>
      <c r="D24" s="507"/>
      <c r="E24" s="508"/>
      <c r="F24" s="498"/>
      <c r="G24" s="515"/>
      <c r="H24" s="507"/>
      <c r="I24" s="41"/>
      <c r="J24" s="3217"/>
      <c r="K24" s="41"/>
    </row>
    <row r="25" spans="1:11" s="14" customFormat="1" ht="20.25" hidden="1" thickTop="1">
      <c r="A25" s="491"/>
      <c r="B25" s="1216"/>
      <c r="C25" s="501"/>
      <c r="D25" s="501"/>
      <c r="E25" s="502"/>
      <c r="F25" s="514" t="s">
        <v>2176</v>
      </c>
      <c r="G25" s="504" t="s">
        <v>2257</v>
      </c>
      <c r="H25" s="501">
        <v>44772</v>
      </c>
      <c r="I25" s="305">
        <f t="shared" ref="I25" si="18">H25+18</f>
        <v>44790</v>
      </c>
      <c r="J25" s="3216">
        <f t="shared" ref="J25" si="19">H25+23</f>
        <v>44795</v>
      </c>
      <c r="K25" s="305">
        <f t="shared" ref="K25" si="20">H25+27</f>
        <v>44799</v>
      </c>
    </row>
    <row r="26" spans="1:11" s="14" customFormat="1" ht="20.25" hidden="1" thickBot="1">
      <c r="A26" s="491"/>
      <c r="B26" s="1217"/>
      <c r="C26" s="507"/>
      <c r="D26" s="507"/>
      <c r="E26" s="508"/>
      <c r="F26" s="498"/>
      <c r="G26" s="515"/>
      <c r="H26" s="507"/>
      <c r="I26" s="41"/>
      <c r="J26" s="3217"/>
      <c r="K26" s="41"/>
    </row>
    <row r="27" spans="1:11" s="14" customFormat="1" ht="20.25" hidden="1" thickTop="1">
      <c r="A27" s="491" t="s">
        <v>2242</v>
      </c>
      <c r="B27" s="1216" t="s">
        <v>2006</v>
      </c>
      <c r="C27" s="501" t="s">
        <v>2258</v>
      </c>
      <c r="D27" s="501">
        <v>44773</v>
      </c>
      <c r="E27" s="502">
        <v>44774</v>
      </c>
      <c r="F27" s="514" t="s">
        <v>2135</v>
      </c>
      <c r="G27" s="504" t="s">
        <v>2259</v>
      </c>
      <c r="H27" s="501">
        <v>44779</v>
      </c>
      <c r="I27" s="305">
        <f>H27+18</f>
        <v>44797</v>
      </c>
      <c r="J27" s="3216">
        <f>H27+23</f>
        <v>44802</v>
      </c>
      <c r="K27" s="305">
        <f>H27+27</f>
        <v>44806</v>
      </c>
    </row>
    <row r="28" spans="1:11" s="14" customFormat="1" ht="20.25" hidden="1" thickBot="1">
      <c r="A28" s="491"/>
      <c r="B28" s="1217"/>
      <c r="C28" s="507"/>
      <c r="D28" s="507"/>
      <c r="E28" s="508"/>
      <c r="F28" s="498"/>
      <c r="G28" s="515"/>
      <c r="H28" s="507"/>
      <c r="I28" s="41"/>
      <c r="J28" s="3217"/>
      <c r="K28" s="41"/>
    </row>
    <row r="29" spans="1:11" s="14" customFormat="1" ht="20.25" hidden="1" thickTop="1">
      <c r="A29" s="491" t="s">
        <v>2260</v>
      </c>
      <c r="B29" s="1216"/>
      <c r="C29" s="501"/>
      <c r="D29" s="501"/>
      <c r="E29" s="502"/>
      <c r="F29" s="514" t="s">
        <v>2261</v>
      </c>
      <c r="G29" s="504" t="s">
        <v>2262</v>
      </c>
      <c r="H29" s="501">
        <v>44786</v>
      </c>
      <c r="I29" s="305">
        <f>H29+18</f>
        <v>44804</v>
      </c>
      <c r="J29" s="3216">
        <f>H29+23</f>
        <v>44809</v>
      </c>
      <c r="K29" s="305">
        <f>H29+27</f>
        <v>44813</v>
      </c>
    </row>
    <row r="30" spans="1:11" s="14" customFormat="1" ht="20.25" hidden="1" thickBot="1">
      <c r="A30" s="511"/>
      <c r="B30" s="1217"/>
      <c r="C30" s="507"/>
      <c r="D30" s="507"/>
      <c r="E30" s="508"/>
      <c r="F30" s="498"/>
      <c r="G30" s="515"/>
      <c r="H30" s="507"/>
      <c r="I30" s="41"/>
      <c r="J30" s="3217"/>
      <c r="K30" s="41"/>
    </row>
    <row r="31" spans="1:11" s="14" customFormat="1" ht="20.25" hidden="1" thickTop="1">
      <c r="A31" s="491" t="s">
        <v>2263</v>
      </c>
      <c r="B31" s="1216" t="s">
        <v>2264</v>
      </c>
      <c r="C31" s="501" t="s">
        <v>2265</v>
      </c>
      <c r="D31" s="501">
        <v>44788</v>
      </c>
      <c r="E31" s="502">
        <v>44789</v>
      </c>
      <c r="F31" s="514" t="s">
        <v>2266</v>
      </c>
      <c r="G31" s="504" t="s">
        <v>2267</v>
      </c>
      <c r="H31" s="501">
        <v>44793</v>
      </c>
      <c r="I31" s="305">
        <f>H31+18</f>
        <v>44811</v>
      </c>
      <c r="J31" s="3216">
        <f>H31+23</f>
        <v>44816</v>
      </c>
      <c r="K31" s="305">
        <f>H31+27</f>
        <v>44820</v>
      </c>
    </row>
    <row r="32" spans="1:11" s="14" customFormat="1" ht="20.25" hidden="1" thickBot="1">
      <c r="A32" s="491"/>
      <c r="B32" s="1217"/>
      <c r="C32" s="507"/>
      <c r="D32" s="507"/>
      <c r="E32" s="508"/>
      <c r="F32" s="498"/>
      <c r="G32" s="515"/>
      <c r="H32" s="507"/>
      <c r="I32" s="41"/>
      <c r="J32" s="3217"/>
      <c r="K32" s="41"/>
    </row>
    <row r="33" spans="1:13" s="14" customFormat="1" ht="21" hidden="1" thickTop="1" thickBot="1">
      <c r="A33" s="491" t="s">
        <v>2236</v>
      </c>
      <c r="B33" s="1217" t="s">
        <v>2268</v>
      </c>
      <c r="C33" s="507" t="s">
        <v>2269</v>
      </c>
      <c r="D33" s="507">
        <v>44793</v>
      </c>
      <c r="E33" s="508">
        <v>44794</v>
      </c>
      <c r="F33" s="514" t="s">
        <v>2270</v>
      </c>
      <c r="G33" s="504" t="s">
        <v>2271</v>
      </c>
      <c r="H33" s="501">
        <v>44800</v>
      </c>
      <c r="I33" s="305">
        <f>H33+18</f>
        <v>44818</v>
      </c>
      <c r="J33" s="3216">
        <f>H33+23</f>
        <v>44823</v>
      </c>
      <c r="K33" s="305">
        <f>H33+27</f>
        <v>44827</v>
      </c>
    </row>
    <row r="34" spans="1:13" s="14" customFormat="1" ht="21" hidden="1" thickTop="1" thickBot="1">
      <c r="A34" s="491"/>
      <c r="B34" s="1216" t="s">
        <v>2234</v>
      </c>
      <c r="C34" s="501" t="s">
        <v>2272</v>
      </c>
      <c r="D34" s="501">
        <v>44795</v>
      </c>
      <c r="E34" s="502">
        <v>44797</v>
      </c>
      <c r="F34" s="498"/>
      <c r="G34" s="515"/>
      <c r="H34" s="507"/>
      <c r="I34" s="41"/>
      <c r="J34" s="3217"/>
      <c r="K34" s="41"/>
    </row>
    <row r="35" spans="1:13" s="14" customFormat="1" ht="20.25" hidden="1" thickTop="1">
      <c r="A35" s="491" t="s">
        <v>2273</v>
      </c>
      <c r="B35" s="1216" t="s">
        <v>2226</v>
      </c>
      <c r="C35" s="501" t="s">
        <v>2274</v>
      </c>
      <c r="D35" s="820" t="s">
        <v>2159</v>
      </c>
      <c r="E35" s="502"/>
      <c r="F35" s="618" t="s">
        <v>2151</v>
      </c>
      <c r="G35" s="504" t="s">
        <v>2275</v>
      </c>
      <c r="H35" s="501">
        <v>44807</v>
      </c>
      <c r="I35" s="1198">
        <f>H35+18</f>
        <v>44825</v>
      </c>
      <c r="J35" s="3218">
        <f>H35+23</f>
        <v>44830</v>
      </c>
      <c r="K35" s="1198">
        <f>H35+27</f>
        <v>44834</v>
      </c>
    </row>
    <row r="36" spans="1:13" ht="13.5" hidden="1" thickBot="1"/>
    <row r="37" spans="1:13" s="14" customFormat="1" ht="20.25" hidden="1" thickTop="1">
      <c r="A37" s="491"/>
      <c r="B37" s="1339" t="s">
        <v>2006</v>
      </c>
      <c r="C37" s="1340" t="s">
        <v>2276</v>
      </c>
      <c r="D37" s="1923" t="s">
        <v>2159</v>
      </c>
      <c r="E37" s="502"/>
      <c r="F37" s="514" t="s">
        <v>2277</v>
      </c>
      <c r="G37" s="504" t="s">
        <v>2278</v>
      </c>
      <c r="H37" s="501">
        <v>44814</v>
      </c>
      <c r="I37" s="305">
        <f>H37+18</f>
        <v>44832</v>
      </c>
      <c r="J37" s="3216">
        <f>H37+23</f>
        <v>44837</v>
      </c>
      <c r="K37" s="305">
        <f>H37+27</f>
        <v>44841</v>
      </c>
      <c r="L37" s="3221"/>
    </row>
    <row r="38" spans="1:13" s="14" customFormat="1" ht="20.25" hidden="1" thickBot="1">
      <c r="A38" s="491"/>
      <c r="B38" s="1217" t="s">
        <v>2234</v>
      </c>
      <c r="C38" s="507" t="s">
        <v>2279</v>
      </c>
      <c r="D38" s="507">
        <v>44804</v>
      </c>
      <c r="E38" s="508">
        <v>44805</v>
      </c>
      <c r="F38" s="498"/>
      <c r="G38" s="515"/>
      <c r="H38" s="507"/>
      <c r="I38" s="41"/>
      <c r="J38" s="3217"/>
      <c r="K38" s="41"/>
      <c r="L38" s="3221"/>
    </row>
    <row r="39" spans="1:13" s="14" customFormat="1" ht="20.25" hidden="1" thickTop="1">
      <c r="A39" s="491"/>
      <c r="B39" s="1216" t="s">
        <v>2264</v>
      </c>
      <c r="C39" s="501" t="s">
        <v>2280</v>
      </c>
      <c r="D39" s="501">
        <v>44813</v>
      </c>
      <c r="E39" s="502">
        <v>44815</v>
      </c>
      <c r="F39" s="514" t="s">
        <v>2224</v>
      </c>
      <c r="G39" s="504" t="s">
        <v>2281</v>
      </c>
      <c r="H39" s="501">
        <v>44821</v>
      </c>
      <c r="I39" s="305">
        <f>H39+18</f>
        <v>44839</v>
      </c>
      <c r="J39" s="3216">
        <f>H39+23</f>
        <v>44844</v>
      </c>
      <c r="K39" s="305">
        <f>H39+27</f>
        <v>44848</v>
      </c>
      <c r="L39" s="3221"/>
    </row>
    <row r="40" spans="1:13" s="14" customFormat="1" ht="20.25" hidden="1" thickBot="1">
      <c r="A40" s="491"/>
      <c r="B40" s="1217"/>
      <c r="C40" s="507"/>
      <c r="D40" s="507"/>
      <c r="E40" s="508"/>
      <c r="F40" s="498"/>
      <c r="G40" s="515"/>
      <c r="H40" s="507"/>
      <c r="I40" s="41"/>
      <c r="J40" s="3217"/>
      <c r="K40" s="41"/>
      <c r="L40" s="3221"/>
    </row>
    <row r="41" spans="1:13" s="14" customFormat="1" ht="20.25" hidden="1" thickTop="1">
      <c r="A41" s="491"/>
      <c r="B41" s="1216" t="s">
        <v>2282</v>
      </c>
      <c r="C41" s="501" t="s">
        <v>2283</v>
      </c>
      <c r="D41" s="501">
        <v>44822</v>
      </c>
      <c r="E41" s="502">
        <v>44824</v>
      </c>
      <c r="F41" s="514" t="s">
        <v>2228</v>
      </c>
      <c r="G41" s="504" t="s">
        <v>2284</v>
      </c>
      <c r="H41" s="501">
        <v>44828</v>
      </c>
      <c r="I41" s="305">
        <f>H41+18</f>
        <v>44846</v>
      </c>
      <c r="J41" s="3216">
        <f>H41+23</f>
        <v>44851</v>
      </c>
      <c r="K41" s="305">
        <f>H41+27</f>
        <v>44855</v>
      </c>
      <c r="L41" s="3221"/>
    </row>
    <row r="42" spans="1:13" s="14" customFormat="1" ht="20.25" hidden="1" thickBot="1">
      <c r="A42" s="491"/>
      <c r="B42" s="1217"/>
      <c r="C42" s="507"/>
      <c r="D42" s="507"/>
      <c r="E42" s="508"/>
      <c r="F42" s="498"/>
      <c r="G42" s="515"/>
      <c r="H42" s="507"/>
      <c r="I42" s="41"/>
      <c r="J42" s="3217"/>
      <c r="K42" s="41"/>
      <c r="L42" s="3221"/>
    </row>
    <row r="43" spans="1:13" s="14" customFormat="1" ht="20.25" hidden="1" thickTop="1">
      <c r="A43" s="491" t="s">
        <v>2234</v>
      </c>
      <c r="B43" s="1216" t="s">
        <v>2226</v>
      </c>
      <c r="C43" s="501" t="s">
        <v>2285</v>
      </c>
      <c r="D43" s="501">
        <v>44826</v>
      </c>
      <c r="E43" s="502">
        <v>44827</v>
      </c>
      <c r="F43" s="514" t="s">
        <v>2055</v>
      </c>
      <c r="G43" s="504" t="s">
        <v>2286</v>
      </c>
      <c r="H43" s="501">
        <v>44835</v>
      </c>
      <c r="I43" s="305">
        <f>H43+18</f>
        <v>44853</v>
      </c>
      <c r="J43" s="3216">
        <f>H43+23</f>
        <v>44858</v>
      </c>
      <c r="K43" s="305">
        <f>H43+27</f>
        <v>44862</v>
      </c>
      <c r="L43" s="3221"/>
    </row>
    <row r="44" spans="1:13" s="14" customFormat="1" ht="20.25" hidden="1" thickBot="1">
      <c r="A44" s="491"/>
      <c r="B44" s="1217"/>
      <c r="C44" s="507"/>
      <c r="D44" s="507"/>
      <c r="E44" s="508"/>
      <c r="F44" s="498"/>
      <c r="G44" s="515"/>
      <c r="H44" s="507"/>
      <c r="I44" s="41"/>
      <c r="J44" s="3217"/>
      <c r="K44" s="41"/>
      <c r="L44" s="3221"/>
      <c r="M44" s="873"/>
    </row>
    <row r="45" spans="1:13" s="14" customFormat="1" ht="20.25" hidden="1" thickTop="1">
      <c r="A45" s="491" t="s">
        <v>2226</v>
      </c>
      <c r="B45" s="1216" t="s">
        <v>2234</v>
      </c>
      <c r="C45" s="501" t="s">
        <v>2287</v>
      </c>
      <c r="D45" s="501">
        <v>44835</v>
      </c>
      <c r="E45" s="502">
        <v>44836</v>
      </c>
      <c r="F45" s="514" t="s">
        <v>2288</v>
      </c>
      <c r="G45" s="504" t="s">
        <v>2289</v>
      </c>
      <c r="H45" s="501">
        <v>44842</v>
      </c>
      <c r="I45" s="305">
        <f>H45+18</f>
        <v>44860</v>
      </c>
      <c r="J45" s="3216">
        <f>H45+23</f>
        <v>44865</v>
      </c>
      <c r="K45" s="305">
        <f>H45+27</f>
        <v>44869</v>
      </c>
      <c r="L45" s="3221"/>
      <c r="M45" s="873" t="s">
        <v>2290</v>
      </c>
    </row>
    <row r="46" spans="1:13" s="14" customFormat="1" ht="20.25" hidden="1" thickBot="1">
      <c r="A46" s="491"/>
      <c r="B46" s="1217"/>
      <c r="C46" s="507"/>
      <c r="D46" s="507"/>
      <c r="E46" s="508"/>
      <c r="F46" s="498"/>
      <c r="G46" s="515"/>
      <c r="H46" s="507"/>
      <c r="I46" s="41"/>
      <c r="J46" s="3217"/>
      <c r="K46" s="41"/>
      <c r="L46" s="3221"/>
      <c r="M46" s="873" t="s">
        <v>2291</v>
      </c>
    </row>
    <row r="47" spans="1:13" s="14" customFormat="1" ht="20.25" hidden="1" thickTop="1">
      <c r="A47" s="491"/>
      <c r="B47" s="1216" t="s">
        <v>2006</v>
      </c>
      <c r="C47" s="501" t="s">
        <v>2292</v>
      </c>
      <c r="D47" s="501">
        <v>44840</v>
      </c>
      <c r="E47" s="502">
        <v>44841</v>
      </c>
      <c r="F47" s="514" t="s">
        <v>2244</v>
      </c>
      <c r="G47" s="504" t="s">
        <v>2293</v>
      </c>
      <c r="H47" s="501">
        <v>44849</v>
      </c>
      <c r="I47" s="305">
        <f t="shared" ref="I47" si="21">H47+18</f>
        <v>44867</v>
      </c>
      <c r="J47" s="3216">
        <f t="shared" ref="J47" si="22">H47+23</f>
        <v>44872</v>
      </c>
      <c r="K47" s="305">
        <f t="shared" ref="K47" si="23">H47+27</f>
        <v>44876</v>
      </c>
      <c r="L47" s="3221"/>
      <c r="M47" s="873" t="s">
        <v>2294</v>
      </c>
    </row>
    <row r="48" spans="1:13" s="14" customFormat="1" ht="20.25" hidden="1" thickBot="1">
      <c r="A48" s="491"/>
      <c r="B48" s="1217"/>
      <c r="C48" s="507"/>
      <c r="D48" s="507"/>
      <c r="E48" s="508"/>
      <c r="F48" s="498"/>
      <c r="G48" s="515"/>
      <c r="H48" s="507"/>
      <c r="I48" s="41"/>
      <c r="J48" s="3217"/>
      <c r="K48" s="41"/>
      <c r="L48" s="3221"/>
      <c r="M48" s="873" t="s">
        <v>2291</v>
      </c>
    </row>
    <row r="49" spans="1:13" s="14" customFormat="1" ht="20.25" hidden="1" thickTop="1">
      <c r="A49" s="491" t="s">
        <v>2295</v>
      </c>
      <c r="B49" s="1216" t="s">
        <v>2296</v>
      </c>
      <c r="C49" s="501" t="s">
        <v>2297</v>
      </c>
      <c r="D49" s="501">
        <v>44849</v>
      </c>
      <c r="E49" s="502">
        <v>44850</v>
      </c>
      <c r="F49" s="514" t="s">
        <v>2247</v>
      </c>
      <c r="G49" s="504" t="s">
        <v>2298</v>
      </c>
      <c r="H49" s="501">
        <v>44856</v>
      </c>
      <c r="I49" s="305">
        <f t="shared" ref="I49" si="24">H49+18</f>
        <v>44874</v>
      </c>
      <c r="J49" s="3216">
        <f t="shared" ref="J49" si="25">H49+23</f>
        <v>44879</v>
      </c>
      <c r="K49" s="305">
        <f t="shared" ref="K49" si="26">H49+27</f>
        <v>44883</v>
      </c>
      <c r="L49" s="3221"/>
    </row>
    <row r="50" spans="1:13" s="14" customFormat="1" ht="20.25" hidden="1" thickBot="1">
      <c r="A50" s="491"/>
      <c r="B50" s="1217"/>
      <c r="C50" s="507"/>
      <c r="D50" s="507"/>
      <c r="E50" s="508"/>
      <c r="F50" s="498"/>
      <c r="G50" s="515"/>
      <c r="H50" s="507"/>
      <c r="I50" s="41"/>
      <c r="J50" s="3217"/>
      <c r="K50" s="41"/>
      <c r="L50" s="3221"/>
    </row>
    <row r="51" spans="1:13" s="14" customFormat="1" ht="20.25" hidden="1" thickTop="1">
      <c r="A51" s="491" t="s">
        <v>2282</v>
      </c>
      <c r="B51" s="1216" t="s">
        <v>2006</v>
      </c>
      <c r="C51" s="501" t="s">
        <v>2299</v>
      </c>
      <c r="D51" s="501">
        <v>44857</v>
      </c>
      <c r="E51" s="502">
        <v>44858</v>
      </c>
      <c r="F51" s="514" t="s">
        <v>2255</v>
      </c>
      <c r="G51" s="504" t="s">
        <v>2300</v>
      </c>
      <c r="H51" s="501">
        <v>44863</v>
      </c>
      <c r="I51" s="305">
        <f t="shared" ref="I51" si="27">H51+18</f>
        <v>44881</v>
      </c>
      <c r="J51" s="3216">
        <f t="shared" ref="J51" si="28">H51+23</f>
        <v>44886</v>
      </c>
      <c r="K51" s="305">
        <f t="shared" ref="K51" si="29">H51+27</f>
        <v>44890</v>
      </c>
      <c r="L51" s="3221"/>
      <c r="M51" s="873" t="s">
        <v>2294</v>
      </c>
    </row>
    <row r="52" spans="1:13" s="14" customFormat="1" ht="20.25" hidden="1" thickBot="1">
      <c r="A52" s="491"/>
      <c r="B52" s="1217"/>
      <c r="C52" s="507"/>
      <c r="D52" s="507"/>
      <c r="E52" s="508"/>
      <c r="F52" s="498"/>
      <c r="G52" s="515"/>
      <c r="H52" s="507"/>
      <c r="I52" s="41"/>
      <c r="J52" s="3217"/>
      <c r="K52" s="41"/>
      <c r="L52" s="3221"/>
      <c r="M52" s="873" t="s">
        <v>2291</v>
      </c>
    </row>
    <row r="53" spans="1:13" s="14" customFormat="1" ht="20.25" hidden="1" thickTop="1">
      <c r="A53" s="491" t="s">
        <v>2226</v>
      </c>
      <c r="B53" s="1216" t="s">
        <v>2006</v>
      </c>
      <c r="C53" s="501" t="s">
        <v>2301</v>
      </c>
      <c r="D53" s="501">
        <v>44863</v>
      </c>
      <c r="E53" s="502">
        <v>44864</v>
      </c>
      <c r="F53" s="514" t="s">
        <v>2176</v>
      </c>
      <c r="G53" s="504" t="s">
        <v>2302</v>
      </c>
      <c r="H53" s="501">
        <v>44870</v>
      </c>
      <c r="I53" s="305">
        <f t="shared" ref="I53" si="30">H53+18</f>
        <v>44888</v>
      </c>
      <c r="J53" s="3216">
        <f t="shared" ref="J53" si="31">H53+23</f>
        <v>44893</v>
      </c>
      <c r="K53" s="305">
        <f t="shared" ref="K53" si="32">H53+27</f>
        <v>44897</v>
      </c>
      <c r="L53" s="3221"/>
    </row>
    <row r="54" spans="1:13" s="14" customFormat="1" ht="20.25" hidden="1" thickBot="1">
      <c r="A54" s="491"/>
      <c r="B54" s="1217"/>
      <c r="C54" s="507"/>
      <c r="D54" s="507"/>
      <c r="E54" s="508"/>
      <c r="F54" s="498"/>
      <c r="G54" s="515"/>
      <c r="H54" s="507"/>
      <c r="I54" s="41"/>
      <c r="J54" s="3217"/>
      <c r="K54" s="41"/>
      <c r="L54" s="3221"/>
    </row>
    <row r="55" spans="1:13" s="14" customFormat="1" ht="21" hidden="1" thickTop="1" thickBot="1">
      <c r="A55" s="491" t="s">
        <v>2282</v>
      </c>
      <c r="B55" s="1216" t="s">
        <v>2303</v>
      </c>
      <c r="C55" s="501" t="s">
        <v>2304</v>
      </c>
      <c r="D55" s="501">
        <v>44875</v>
      </c>
      <c r="E55" s="502">
        <v>44876</v>
      </c>
      <c r="F55" s="514" t="s">
        <v>2135</v>
      </c>
      <c r="G55" s="504" t="s">
        <v>2305</v>
      </c>
      <c r="H55" s="501">
        <v>44877</v>
      </c>
      <c r="I55" s="305">
        <f t="shared" ref="I55" si="33">H55+18</f>
        <v>44895</v>
      </c>
      <c r="J55" s="3216">
        <f t="shared" ref="J55" si="34">H55+23</f>
        <v>44900</v>
      </c>
      <c r="K55" s="305">
        <f t="shared" ref="K55" si="35">H55+27</f>
        <v>44904</v>
      </c>
      <c r="L55" s="3221"/>
    </row>
    <row r="56" spans="1:13" s="14" customFormat="1" ht="21" hidden="1" thickTop="1" thickBot="1">
      <c r="A56" s="491"/>
      <c r="B56" s="1216" t="s">
        <v>2234</v>
      </c>
      <c r="C56" s="501" t="s">
        <v>2306</v>
      </c>
      <c r="D56" s="501">
        <v>44873</v>
      </c>
      <c r="E56" s="502">
        <v>44875</v>
      </c>
      <c r="F56" s="498"/>
      <c r="G56" s="515"/>
      <c r="H56" s="507"/>
      <c r="I56" s="41"/>
      <c r="J56" s="3217"/>
      <c r="K56" s="41"/>
      <c r="L56" s="3221"/>
    </row>
    <row r="57" spans="1:13" s="14" customFormat="1" ht="20.25" hidden="1" thickTop="1">
      <c r="A57" s="491"/>
      <c r="B57" s="1216" t="s">
        <v>2234</v>
      </c>
      <c r="C57" s="501" t="s">
        <v>2306</v>
      </c>
      <c r="D57" s="501">
        <v>44873</v>
      </c>
      <c r="E57" s="502">
        <v>44875</v>
      </c>
      <c r="F57" s="514" t="s">
        <v>2261</v>
      </c>
      <c r="G57" s="504" t="s">
        <v>2307</v>
      </c>
      <c r="H57" s="501">
        <v>44884</v>
      </c>
      <c r="I57" s="305">
        <f t="shared" ref="I57" si="36">H57+18</f>
        <v>44902</v>
      </c>
      <c r="J57" s="3216">
        <f t="shared" ref="J57" si="37">H57+23</f>
        <v>44907</v>
      </c>
      <c r="K57" s="305">
        <f t="shared" ref="K57" si="38">H57+27</f>
        <v>44911</v>
      </c>
      <c r="L57" s="3221"/>
      <c r="M57" s="873" t="s">
        <v>2294</v>
      </c>
    </row>
    <row r="58" spans="1:13" s="14" customFormat="1" ht="20.25" hidden="1" thickBot="1">
      <c r="A58" s="491"/>
      <c r="B58" s="1217"/>
      <c r="C58" s="507"/>
      <c r="D58" s="507"/>
      <c r="E58" s="508"/>
      <c r="F58" s="498"/>
      <c r="G58" s="515"/>
      <c r="H58" s="507"/>
      <c r="I58" s="41"/>
      <c r="J58" s="3217"/>
      <c r="K58" s="41"/>
      <c r="L58" s="3221"/>
      <c r="M58" s="873" t="s">
        <v>2291</v>
      </c>
    </row>
    <row r="59" spans="1:13" s="14" customFormat="1" ht="20.25" hidden="1" thickTop="1">
      <c r="A59" s="491"/>
      <c r="B59" s="1216" t="s">
        <v>2006</v>
      </c>
      <c r="C59" s="501" t="s">
        <v>2308</v>
      </c>
      <c r="D59" s="501">
        <v>44885</v>
      </c>
      <c r="E59" s="502">
        <v>44886</v>
      </c>
      <c r="F59" s="514" t="s">
        <v>2266</v>
      </c>
      <c r="G59" s="504" t="s">
        <v>2309</v>
      </c>
      <c r="H59" s="501">
        <v>44891</v>
      </c>
      <c r="I59" s="305">
        <f t="shared" ref="I59" si="39">H59+18</f>
        <v>44909</v>
      </c>
      <c r="J59" s="3216">
        <f t="shared" ref="J59" si="40">H59+23</f>
        <v>44914</v>
      </c>
      <c r="K59" s="305">
        <f t="shared" ref="K59" si="41">H59+27</f>
        <v>44918</v>
      </c>
      <c r="L59" s="3221"/>
    </row>
    <row r="60" spans="1:13" s="14" customFormat="1" ht="20.25" hidden="1" thickBot="1">
      <c r="A60" s="491"/>
      <c r="B60" s="1217"/>
      <c r="C60" s="507"/>
      <c r="D60" s="507"/>
      <c r="E60" s="508"/>
      <c r="F60" s="498"/>
      <c r="G60" s="515"/>
      <c r="H60" s="507"/>
      <c r="I60" s="41"/>
      <c r="J60" s="3217"/>
      <c r="K60" s="41"/>
      <c r="L60" s="3221"/>
    </row>
    <row r="61" spans="1:13" s="14" customFormat="1" ht="20.25" hidden="1" thickTop="1">
      <c r="A61" s="491" t="s">
        <v>2295</v>
      </c>
      <c r="B61" s="1216" t="s">
        <v>2085</v>
      </c>
      <c r="C61" s="501" t="s">
        <v>2310</v>
      </c>
      <c r="D61" s="501">
        <v>44890</v>
      </c>
      <c r="E61" s="502">
        <v>44891</v>
      </c>
      <c r="F61" s="514" t="s">
        <v>2270</v>
      </c>
      <c r="G61" s="504" t="s">
        <v>2311</v>
      </c>
      <c r="H61" s="501">
        <v>44898</v>
      </c>
      <c r="I61" s="305">
        <f t="shared" ref="I61" si="42">H61+18</f>
        <v>44916</v>
      </c>
      <c r="J61" s="3216">
        <f t="shared" ref="J61" si="43">H61+23</f>
        <v>44921</v>
      </c>
      <c r="K61" s="305">
        <f t="shared" ref="K61" si="44">H61+27</f>
        <v>44925</v>
      </c>
      <c r="L61" s="3221"/>
    </row>
    <row r="62" spans="1:13" s="14" customFormat="1" ht="20.25" hidden="1" thickBot="1">
      <c r="A62" s="491"/>
      <c r="B62" s="1217"/>
      <c r="C62" s="507"/>
      <c r="D62" s="507"/>
      <c r="E62" s="508"/>
      <c r="F62" s="498"/>
      <c r="G62" s="515"/>
      <c r="H62" s="507"/>
      <c r="I62" s="41"/>
      <c r="J62" s="3217"/>
      <c r="K62" s="41"/>
      <c r="L62" s="3221"/>
    </row>
    <row r="63" spans="1:13" s="14" customFormat="1" ht="20.25" hidden="1" thickTop="1">
      <c r="A63" s="491" t="s">
        <v>2312</v>
      </c>
      <c r="B63" s="1216" t="s">
        <v>2226</v>
      </c>
      <c r="C63" s="501" t="s">
        <v>2313</v>
      </c>
      <c r="D63" s="501">
        <v>44897</v>
      </c>
      <c r="E63" s="502">
        <v>44898</v>
      </c>
      <c r="F63" s="618" t="s">
        <v>2151</v>
      </c>
      <c r="G63" s="504" t="s">
        <v>2314</v>
      </c>
      <c r="H63" s="501">
        <v>44905</v>
      </c>
      <c r="I63" s="1198"/>
      <c r="J63" s="3218"/>
      <c r="K63" s="1198"/>
      <c r="L63" s="3221"/>
    </row>
    <row r="64" spans="1:13" s="14" customFormat="1" ht="20.25" hidden="1" thickBot="1">
      <c r="A64" s="491"/>
      <c r="B64" s="1217"/>
      <c r="C64" s="507"/>
      <c r="D64" s="507"/>
      <c r="E64" s="508"/>
      <c r="F64" s="498"/>
      <c r="G64" s="515"/>
      <c r="H64" s="507"/>
      <c r="I64" s="1391"/>
      <c r="J64" s="3219"/>
      <c r="K64" s="1391"/>
      <c r="L64" s="3221"/>
    </row>
    <row r="65" spans="1:12" s="14" customFormat="1" ht="20.25" hidden="1" thickTop="1">
      <c r="A65" s="491" t="s">
        <v>2315</v>
      </c>
      <c r="B65" s="1216" t="s">
        <v>2316</v>
      </c>
      <c r="C65" s="501" t="s">
        <v>2317</v>
      </c>
      <c r="D65" s="501">
        <v>44903</v>
      </c>
      <c r="E65" s="502">
        <v>44905</v>
      </c>
      <c r="F65" s="514" t="s">
        <v>2251</v>
      </c>
      <c r="G65" s="504" t="s">
        <v>2318</v>
      </c>
      <c r="H65" s="501">
        <v>44912</v>
      </c>
      <c r="I65" s="305">
        <f>H65+18</f>
        <v>44930</v>
      </c>
      <c r="J65" s="3216">
        <f>H65+23</f>
        <v>44935</v>
      </c>
      <c r="K65" s="305">
        <f>H65+27</f>
        <v>44939</v>
      </c>
      <c r="L65" s="3221"/>
    </row>
    <row r="66" spans="1:12" s="14" customFormat="1" ht="20.25" hidden="1" thickBot="1">
      <c r="A66" s="491"/>
      <c r="B66" s="1217"/>
      <c r="C66" s="507"/>
      <c r="D66" s="507"/>
      <c r="E66" s="508"/>
      <c r="F66" s="498"/>
      <c r="G66" s="515"/>
      <c r="H66" s="507"/>
      <c r="I66" s="41"/>
      <c r="J66" s="3217"/>
      <c r="K66" s="41"/>
      <c r="L66" s="3221"/>
    </row>
    <row r="67" spans="1:12" s="14" customFormat="1" ht="20.25" hidden="1" thickTop="1">
      <c r="A67" s="491"/>
      <c r="B67" s="1216" t="s">
        <v>2234</v>
      </c>
      <c r="C67" s="501" t="s">
        <v>2319</v>
      </c>
      <c r="D67" s="501">
        <v>44911</v>
      </c>
      <c r="E67" s="502">
        <v>44912</v>
      </c>
      <c r="F67" s="514" t="s">
        <v>2277</v>
      </c>
      <c r="G67" s="504" t="s">
        <v>2320</v>
      </c>
      <c r="H67" s="501">
        <v>44919</v>
      </c>
      <c r="I67" s="305">
        <f>H67+18</f>
        <v>44937</v>
      </c>
      <c r="J67" s="3216">
        <f>H67+23</f>
        <v>44942</v>
      </c>
      <c r="K67" s="305">
        <f>H67+27</f>
        <v>44946</v>
      </c>
      <c r="L67" s="3221"/>
    </row>
    <row r="68" spans="1:12" ht="13.5" hidden="1" thickBot="1"/>
    <row r="69" spans="1:12" s="14" customFormat="1" ht="20.25" hidden="1" thickTop="1">
      <c r="A69" s="491" t="s">
        <v>2321</v>
      </c>
      <c r="B69" s="1216" t="s">
        <v>2322</v>
      </c>
      <c r="C69" s="501" t="s">
        <v>2323</v>
      </c>
      <c r="D69" s="501">
        <v>44917</v>
      </c>
      <c r="E69" s="502">
        <v>44918</v>
      </c>
      <c r="F69" s="514" t="s">
        <v>2224</v>
      </c>
      <c r="G69" s="504" t="s">
        <v>2324</v>
      </c>
      <c r="H69" s="501">
        <v>44926</v>
      </c>
      <c r="I69" s="305">
        <f>H69+18</f>
        <v>44944</v>
      </c>
      <c r="J69" s="3216">
        <f>H69+23</f>
        <v>44949</v>
      </c>
      <c r="K69" s="305">
        <f>H69+27</f>
        <v>44953</v>
      </c>
    </row>
    <row r="70" spans="1:12" s="14" customFormat="1" ht="20.25" hidden="1" thickBot="1">
      <c r="A70" s="491"/>
      <c r="B70" s="1217"/>
      <c r="C70" s="507"/>
      <c r="D70" s="507"/>
      <c r="E70" s="508"/>
      <c r="F70" s="498"/>
      <c r="G70" s="515"/>
      <c r="H70" s="507"/>
      <c r="I70" s="41"/>
      <c r="J70" s="3217"/>
      <c r="K70" s="41"/>
    </row>
    <row r="71" spans="1:12" s="14" customFormat="1" ht="20.25" hidden="1" thickTop="1">
      <c r="A71" s="491"/>
      <c r="B71" s="1216" t="s">
        <v>2006</v>
      </c>
      <c r="C71" s="501" t="s">
        <v>2325</v>
      </c>
      <c r="D71" s="501">
        <v>44926</v>
      </c>
      <c r="E71" s="502">
        <v>44562</v>
      </c>
      <c r="F71" s="514" t="s">
        <v>2228</v>
      </c>
      <c r="G71" s="504" t="s">
        <v>2326</v>
      </c>
      <c r="H71" s="501">
        <v>44933</v>
      </c>
      <c r="I71" s="305">
        <f>H71+18</f>
        <v>44951</v>
      </c>
      <c r="J71" s="3216">
        <f>H71+23</f>
        <v>44956</v>
      </c>
      <c r="K71" s="305">
        <f>H71+27</f>
        <v>44960</v>
      </c>
    </row>
    <row r="72" spans="1:12" s="14" customFormat="1" ht="20.25" hidden="1" thickBot="1">
      <c r="A72" s="491"/>
      <c r="B72" s="1217"/>
      <c r="C72" s="507"/>
      <c r="D72" s="507"/>
      <c r="E72" s="508"/>
      <c r="F72" s="498"/>
      <c r="G72" s="515"/>
      <c r="H72" s="507"/>
      <c r="I72" s="41"/>
      <c r="J72" s="3217"/>
      <c r="K72" s="41"/>
    </row>
    <row r="73" spans="1:12" s="14" customFormat="1" ht="20.25" hidden="1" thickTop="1">
      <c r="A73" s="491"/>
      <c r="B73" s="1216" t="s">
        <v>2085</v>
      </c>
      <c r="C73" s="501" t="s">
        <v>2327</v>
      </c>
      <c r="D73" s="501">
        <v>44931</v>
      </c>
      <c r="E73" s="502">
        <v>44932</v>
      </c>
      <c r="F73" s="514" t="s">
        <v>2288</v>
      </c>
      <c r="G73" s="504" t="s">
        <v>2328</v>
      </c>
      <c r="H73" s="501">
        <v>44940</v>
      </c>
      <c r="I73" s="305">
        <f>H73+18</f>
        <v>44958</v>
      </c>
      <c r="J73" s="3216">
        <f>H73+23</f>
        <v>44963</v>
      </c>
      <c r="K73" s="305">
        <f>H73+27</f>
        <v>44967</v>
      </c>
    </row>
    <row r="74" spans="1:12" s="14" customFormat="1" ht="20.25" hidden="1" thickBot="1">
      <c r="A74" s="491"/>
      <c r="B74" s="1217"/>
      <c r="C74" s="507"/>
      <c r="D74" s="507"/>
      <c r="E74" s="508"/>
      <c r="F74" s="498"/>
      <c r="G74" s="515"/>
      <c r="H74" s="507"/>
      <c r="I74" s="41"/>
      <c r="J74" s="3217"/>
      <c r="K74" s="41"/>
    </row>
    <row r="75" spans="1:12" s="14" customFormat="1" ht="20.25" hidden="1" thickTop="1">
      <c r="A75" s="491"/>
      <c r="B75" s="1216" t="s">
        <v>2226</v>
      </c>
      <c r="C75" s="501" t="s">
        <v>2329</v>
      </c>
      <c r="D75" s="501">
        <v>44940</v>
      </c>
      <c r="E75" s="502">
        <v>44941</v>
      </c>
      <c r="F75" s="514" t="s">
        <v>2244</v>
      </c>
      <c r="G75" s="504" t="s">
        <v>2330</v>
      </c>
      <c r="H75" s="501">
        <v>44947</v>
      </c>
      <c r="I75" s="305">
        <f>H75+18</f>
        <v>44965</v>
      </c>
      <c r="J75" s="3216">
        <f>H75+23</f>
        <v>44970</v>
      </c>
      <c r="K75" s="305">
        <f>H75+27</f>
        <v>44974</v>
      </c>
    </row>
    <row r="76" spans="1:12" s="14" customFormat="1" ht="20.25" hidden="1" thickBot="1">
      <c r="A76" s="491"/>
      <c r="B76" s="1217"/>
      <c r="C76" s="507"/>
      <c r="D76" s="507"/>
      <c r="E76" s="508"/>
      <c r="F76" s="498"/>
      <c r="G76" s="515"/>
      <c r="H76" s="507"/>
      <c r="I76" s="41"/>
      <c r="J76" s="3217"/>
      <c r="K76" s="41"/>
    </row>
    <row r="77" spans="1:12" s="14" customFormat="1" ht="20.25" hidden="1" thickTop="1">
      <c r="A77" s="491" t="s">
        <v>2331</v>
      </c>
      <c r="B77" s="1216" t="s">
        <v>2332</v>
      </c>
      <c r="C77" s="501" t="s">
        <v>2333</v>
      </c>
      <c r="D77" s="501">
        <v>44947</v>
      </c>
      <c r="E77" s="502">
        <v>44947</v>
      </c>
      <c r="F77" s="514" t="s">
        <v>2247</v>
      </c>
      <c r="G77" s="504" t="s">
        <v>2334</v>
      </c>
      <c r="H77" s="501">
        <v>44954</v>
      </c>
      <c r="I77" s="305">
        <f>H77+18</f>
        <v>44972</v>
      </c>
      <c r="J77" s="3216">
        <f>H77+23</f>
        <v>44977</v>
      </c>
      <c r="K77" s="305">
        <f>H77+27</f>
        <v>44981</v>
      </c>
    </row>
    <row r="78" spans="1:12" s="14" customFormat="1" ht="20.25" hidden="1" thickBot="1">
      <c r="A78" s="491"/>
      <c r="B78" s="1217"/>
      <c r="C78" s="507"/>
      <c r="D78" s="507"/>
      <c r="E78" s="508"/>
      <c r="F78" s="498"/>
      <c r="G78" s="515"/>
      <c r="H78" s="507"/>
      <c r="I78" s="41"/>
      <c r="J78" s="3217"/>
      <c r="K78" s="41"/>
    </row>
    <row r="79" spans="1:12" s="14" customFormat="1" ht="20.25" hidden="1" thickTop="1">
      <c r="A79" s="491"/>
      <c r="B79" s="1216" t="s">
        <v>2234</v>
      </c>
      <c r="C79" s="501" t="s">
        <v>2335</v>
      </c>
      <c r="D79" s="501">
        <v>44954</v>
      </c>
      <c r="E79" s="502">
        <v>44956</v>
      </c>
      <c r="F79" s="514" t="s">
        <v>2255</v>
      </c>
      <c r="G79" s="504" t="s">
        <v>2336</v>
      </c>
      <c r="H79" s="501">
        <v>44961</v>
      </c>
      <c r="I79" s="305">
        <f>H79+18</f>
        <v>44979</v>
      </c>
      <c r="J79" s="3216">
        <f>H79+23</f>
        <v>44984</v>
      </c>
      <c r="K79" s="305">
        <f>H79+27</f>
        <v>44988</v>
      </c>
    </row>
    <row r="80" spans="1:12" s="14" customFormat="1" ht="20.25" hidden="1" thickBot="1">
      <c r="A80" s="491"/>
      <c r="B80" s="1217"/>
      <c r="C80" s="507"/>
      <c r="D80" s="507"/>
      <c r="E80" s="508"/>
      <c r="F80" s="498"/>
      <c r="G80" s="515"/>
      <c r="H80" s="507"/>
      <c r="I80" s="41"/>
      <c r="J80" s="3217"/>
      <c r="K80" s="41"/>
    </row>
    <row r="81" spans="1:11" s="14" customFormat="1" ht="20.25" hidden="1" thickTop="1">
      <c r="A81" s="491" t="s">
        <v>2337</v>
      </c>
      <c r="B81" s="1216" t="s">
        <v>2338</v>
      </c>
      <c r="C81" s="501" t="s">
        <v>2339</v>
      </c>
      <c r="D81" s="501">
        <v>44962</v>
      </c>
      <c r="E81" s="502">
        <v>44963</v>
      </c>
      <c r="F81" s="514" t="s">
        <v>2176</v>
      </c>
      <c r="G81" s="504" t="s">
        <v>2340</v>
      </c>
      <c r="H81" s="501">
        <v>44968</v>
      </c>
      <c r="I81" s="305">
        <f t="shared" ref="I81" si="45">H81+18</f>
        <v>44986</v>
      </c>
      <c r="J81" s="3216">
        <f t="shared" ref="J81" si="46">H81+23</f>
        <v>44991</v>
      </c>
      <c r="K81" s="305">
        <f t="shared" ref="K81" si="47">H81+27</f>
        <v>44995</v>
      </c>
    </row>
    <row r="82" spans="1:11" s="14" customFormat="1" ht="20.25" hidden="1" thickBot="1">
      <c r="A82" s="491"/>
      <c r="B82" s="1217"/>
      <c r="C82" s="507"/>
      <c r="D82" s="507"/>
      <c r="E82" s="508"/>
      <c r="F82" s="498"/>
      <c r="G82" s="515"/>
      <c r="H82" s="507"/>
      <c r="I82" s="41"/>
      <c r="J82" s="3217"/>
      <c r="K82" s="41"/>
    </row>
    <row r="83" spans="1:11" s="14" customFormat="1" ht="20.25" hidden="1" thickTop="1">
      <c r="A83" s="491"/>
      <c r="B83" s="1216" t="s">
        <v>2006</v>
      </c>
      <c r="C83" s="501" t="s">
        <v>2341</v>
      </c>
      <c r="D83" s="501">
        <v>44966</v>
      </c>
      <c r="E83" s="502">
        <v>44968</v>
      </c>
      <c r="F83" s="514" t="s">
        <v>2135</v>
      </c>
      <c r="G83" s="504" t="s">
        <v>2342</v>
      </c>
      <c r="H83" s="501">
        <v>44975</v>
      </c>
      <c r="I83" s="305">
        <f t="shared" ref="I83" si="48">H83+18</f>
        <v>44993</v>
      </c>
      <c r="J83" s="3216">
        <f t="shared" ref="J83" si="49">H83+23</f>
        <v>44998</v>
      </c>
      <c r="K83" s="305">
        <f t="shared" ref="K83" si="50">H83+27</f>
        <v>45002</v>
      </c>
    </row>
    <row r="84" spans="1:11" ht="13.5" hidden="1" thickBot="1"/>
    <row r="85" spans="1:11" s="14" customFormat="1" ht="20.25" hidden="1" thickTop="1">
      <c r="A85" s="491" t="s">
        <v>2343</v>
      </c>
      <c r="B85" s="1216" t="s">
        <v>2006</v>
      </c>
      <c r="C85" s="501" t="s">
        <v>2344</v>
      </c>
      <c r="D85" s="501">
        <v>44973</v>
      </c>
      <c r="E85" s="502">
        <v>44974</v>
      </c>
      <c r="F85" s="514" t="s">
        <v>2261</v>
      </c>
      <c r="G85" s="504" t="s">
        <v>2345</v>
      </c>
      <c r="H85" s="501">
        <v>44982</v>
      </c>
      <c r="I85" s="305">
        <f t="shared" ref="I85" si="51">H85+18</f>
        <v>45000</v>
      </c>
      <c r="J85" s="3216">
        <f t="shared" ref="J85" si="52">H85+23</f>
        <v>45005</v>
      </c>
      <c r="K85" s="305">
        <f t="shared" ref="K85" si="53">H85+27</f>
        <v>45009</v>
      </c>
    </row>
    <row r="86" spans="1:11" s="14" customFormat="1" ht="20.25" hidden="1" thickBot="1">
      <c r="A86" s="491"/>
      <c r="B86" s="1217"/>
      <c r="C86" s="507"/>
      <c r="D86" s="507"/>
      <c r="E86" s="508"/>
      <c r="F86" s="498"/>
      <c r="G86" s="515"/>
      <c r="H86" s="507"/>
      <c r="I86" s="41"/>
      <c r="J86" s="3217"/>
      <c r="K86" s="41"/>
    </row>
    <row r="87" spans="1:11" s="14" customFormat="1" ht="20.25" hidden="1" thickTop="1">
      <c r="A87" s="491" t="s">
        <v>2346</v>
      </c>
      <c r="B87" s="1216" t="s">
        <v>2015</v>
      </c>
      <c r="C87" s="501" t="s">
        <v>2347</v>
      </c>
      <c r="D87" s="501">
        <v>44980</v>
      </c>
      <c r="E87" s="502">
        <v>44981</v>
      </c>
      <c r="F87" s="514" t="s">
        <v>2110</v>
      </c>
      <c r="G87" s="504" t="s">
        <v>2348</v>
      </c>
      <c r="H87" s="501">
        <v>44989</v>
      </c>
      <c r="I87" s="305">
        <f t="shared" ref="I87" si="54">H87+18</f>
        <v>45007</v>
      </c>
      <c r="J87" s="3216">
        <f t="shared" ref="J87" si="55">H87+23</f>
        <v>45012</v>
      </c>
      <c r="K87" s="305">
        <f t="shared" ref="K87" si="56">H87+27</f>
        <v>45016</v>
      </c>
    </row>
    <row r="88" spans="1:11" s="14" customFormat="1" ht="20.25" hidden="1" thickBot="1">
      <c r="A88" s="491"/>
      <c r="B88" s="1217"/>
      <c r="C88" s="507"/>
      <c r="D88" s="507"/>
      <c r="E88" s="508"/>
      <c r="F88" s="498"/>
      <c r="G88" s="515"/>
      <c r="H88" s="507"/>
      <c r="I88" s="41"/>
      <c r="J88" s="3217"/>
      <c r="K88" s="41"/>
    </row>
    <row r="89" spans="1:11" s="14" customFormat="1" ht="20.25" hidden="1" thickTop="1">
      <c r="A89" s="491"/>
      <c r="B89" s="1216" t="s">
        <v>2021</v>
      </c>
      <c r="C89" s="501" t="s">
        <v>2349</v>
      </c>
      <c r="D89" s="501">
        <v>44987</v>
      </c>
      <c r="E89" s="502">
        <v>44988</v>
      </c>
      <c r="F89" s="514" t="s">
        <v>2270</v>
      </c>
      <c r="G89" s="504" t="s">
        <v>2350</v>
      </c>
      <c r="H89" s="501">
        <v>44996</v>
      </c>
      <c r="I89" s="305">
        <f t="shared" ref="I89" si="57">H89+18</f>
        <v>45014</v>
      </c>
      <c r="J89" s="3216">
        <f t="shared" ref="J89" si="58">H89+23</f>
        <v>45019</v>
      </c>
      <c r="K89" s="305">
        <f t="shared" ref="K89" si="59">H89+27</f>
        <v>45023</v>
      </c>
    </row>
    <row r="90" spans="1:11" s="14" customFormat="1" ht="20.25" hidden="1" thickBot="1">
      <c r="A90" s="491"/>
      <c r="B90" s="1217"/>
      <c r="C90" s="507"/>
      <c r="D90" s="507"/>
      <c r="E90" s="508"/>
      <c r="F90" s="498"/>
      <c r="G90" s="515"/>
      <c r="H90" s="507"/>
      <c r="I90" s="41"/>
      <c r="J90" s="3217"/>
      <c r="K90" s="41"/>
    </row>
    <row r="91" spans="1:11" s="14" customFormat="1" ht="20.25" hidden="1" thickTop="1">
      <c r="A91" s="491" t="s">
        <v>2234</v>
      </c>
      <c r="B91" s="1216" t="s">
        <v>2021</v>
      </c>
      <c r="C91" s="501" t="s">
        <v>2351</v>
      </c>
      <c r="D91" s="501">
        <v>44996</v>
      </c>
      <c r="E91" s="502">
        <v>44997</v>
      </c>
      <c r="F91" s="514" t="s">
        <v>2251</v>
      </c>
      <c r="G91" s="504" t="s">
        <v>2352</v>
      </c>
      <c r="H91" s="501">
        <v>45003</v>
      </c>
      <c r="I91" s="305">
        <f t="shared" ref="I91" si="60">H91+18</f>
        <v>45021</v>
      </c>
      <c r="J91" s="3216">
        <f t="shared" ref="J91" si="61">H91+23</f>
        <v>45026</v>
      </c>
      <c r="K91" s="305">
        <f t="shared" ref="K91" si="62">H91+27</f>
        <v>45030</v>
      </c>
    </row>
    <row r="92" spans="1:11" s="14" customFormat="1" ht="20.25" hidden="1" thickBot="1">
      <c r="A92" s="491"/>
      <c r="B92" s="1217"/>
      <c r="C92" s="507"/>
      <c r="D92" s="507"/>
      <c r="E92" s="508"/>
      <c r="F92" s="498"/>
      <c r="G92" s="515"/>
      <c r="H92" s="507"/>
      <c r="I92" s="41"/>
      <c r="J92" s="3217"/>
      <c r="K92" s="41"/>
    </row>
    <row r="93" spans="1:11" s="14" customFormat="1" ht="20.25" hidden="1" thickTop="1">
      <c r="A93" s="491"/>
      <c r="B93" s="1216" t="s">
        <v>2338</v>
      </c>
      <c r="C93" s="501" t="s">
        <v>2353</v>
      </c>
      <c r="D93" s="501">
        <v>45007</v>
      </c>
      <c r="E93" s="502">
        <v>44980</v>
      </c>
      <c r="F93" s="514" t="s">
        <v>2277</v>
      </c>
      <c r="G93" s="504" t="s">
        <v>2354</v>
      </c>
      <c r="H93" s="501">
        <v>45010</v>
      </c>
      <c r="I93" s="305">
        <f t="shared" ref="I93" si="63">H93+18</f>
        <v>45028</v>
      </c>
      <c r="J93" s="3216">
        <f t="shared" ref="J93" si="64">H93+23</f>
        <v>45033</v>
      </c>
      <c r="K93" s="305">
        <f t="shared" ref="K93" si="65">H93+27</f>
        <v>45037</v>
      </c>
    </row>
    <row r="94" spans="1:11" s="14" customFormat="1" ht="20.25" hidden="1" thickBot="1">
      <c r="A94" s="491"/>
      <c r="B94" s="1217"/>
      <c r="C94" s="507"/>
      <c r="D94" s="507"/>
      <c r="E94" s="508"/>
      <c r="F94" s="498"/>
      <c r="G94" s="515"/>
      <c r="H94" s="507"/>
      <c r="I94" s="41"/>
      <c r="J94" s="3217"/>
      <c r="K94" s="41"/>
    </row>
    <row r="95" spans="1:11" s="14" customFormat="1" ht="20.25" hidden="1" thickTop="1">
      <c r="A95" s="491"/>
      <c r="B95" s="1216" t="s">
        <v>2006</v>
      </c>
      <c r="C95" s="501" t="s">
        <v>2355</v>
      </c>
      <c r="D95" s="501">
        <v>45010</v>
      </c>
      <c r="E95" s="502">
        <v>45011</v>
      </c>
      <c r="F95" s="514" t="s">
        <v>2224</v>
      </c>
      <c r="G95" s="504" t="s">
        <v>2356</v>
      </c>
      <c r="H95" s="501">
        <v>45017</v>
      </c>
      <c r="I95" s="305">
        <f t="shared" ref="I95" si="66">H95+18</f>
        <v>45035</v>
      </c>
      <c r="J95" s="3216">
        <f t="shared" ref="J95" si="67">H95+23</f>
        <v>45040</v>
      </c>
      <c r="K95" s="305">
        <f t="shared" ref="K95" si="68">H95+27</f>
        <v>45044</v>
      </c>
    </row>
    <row r="96" spans="1:11" s="14" customFormat="1" ht="20.25" hidden="1" thickBot="1">
      <c r="A96" s="491"/>
      <c r="B96" s="1217"/>
      <c r="C96" s="507"/>
      <c r="D96" s="507"/>
      <c r="E96" s="508"/>
      <c r="F96" s="498"/>
      <c r="G96" s="515"/>
      <c r="H96" s="507"/>
      <c r="I96" s="41"/>
      <c r="J96" s="3217"/>
      <c r="K96" s="41"/>
    </row>
    <row r="97" spans="1:11" s="14" customFormat="1" ht="20.25" hidden="1" thickTop="1">
      <c r="A97" s="491"/>
      <c r="B97" s="1216" t="s">
        <v>2015</v>
      </c>
      <c r="C97" s="501" t="s">
        <v>2357</v>
      </c>
      <c r="D97" s="501">
        <v>45016</v>
      </c>
      <c r="E97" s="502">
        <v>45017</v>
      </c>
      <c r="F97" s="514" t="s">
        <v>2228</v>
      </c>
      <c r="G97" s="504" t="s">
        <v>2358</v>
      </c>
      <c r="H97" s="501">
        <v>45024</v>
      </c>
      <c r="I97" s="305">
        <f t="shared" ref="I97" si="69">H97+18</f>
        <v>45042</v>
      </c>
      <c r="J97" s="3216">
        <f t="shared" ref="J97" si="70">H97+23</f>
        <v>45047</v>
      </c>
      <c r="K97" s="305">
        <f t="shared" ref="K97" si="71">H97+27</f>
        <v>45051</v>
      </c>
    </row>
    <row r="98" spans="1:11" s="14" customFormat="1" ht="20.25" hidden="1" thickBot="1">
      <c r="A98" s="491"/>
      <c r="B98" s="1217"/>
      <c r="C98" s="507"/>
      <c r="D98" s="507"/>
      <c r="E98" s="508"/>
      <c r="F98" s="498"/>
      <c r="G98" s="515"/>
      <c r="H98" s="507"/>
      <c r="I98" s="41"/>
      <c r="J98" s="3217"/>
      <c r="K98" s="41"/>
    </row>
    <row r="99" spans="1:11" s="14" customFormat="1" ht="20.25" hidden="1" thickTop="1">
      <c r="A99" s="491"/>
      <c r="B99" s="1216" t="s">
        <v>2017</v>
      </c>
      <c r="C99" s="501" t="s">
        <v>2359</v>
      </c>
      <c r="D99" s="501">
        <v>45023</v>
      </c>
      <c r="E99" s="502">
        <v>45024</v>
      </c>
      <c r="F99" s="514" t="s">
        <v>2288</v>
      </c>
      <c r="G99" s="504" t="s">
        <v>2360</v>
      </c>
      <c r="H99" s="501">
        <v>45031</v>
      </c>
      <c r="I99" s="305">
        <f>H99+18</f>
        <v>45049</v>
      </c>
      <c r="J99" s="3216">
        <f>H99+23</f>
        <v>45054</v>
      </c>
      <c r="K99" s="305">
        <f>H99+27</f>
        <v>45058</v>
      </c>
    </row>
    <row r="100" spans="1:11" ht="13.5" hidden="1" thickBot="1"/>
    <row r="101" spans="1:11" s="14" customFormat="1" ht="20.25" hidden="1" thickTop="1">
      <c r="A101" s="491"/>
      <c r="B101" s="1216" t="s">
        <v>2021</v>
      </c>
      <c r="C101" s="501" t="s">
        <v>2361</v>
      </c>
      <c r="D101" s="501">
        <v>45029</v>
      </c>
      <c r="E101" s="502">
        <v>45030</v>
      </c>
      <c r="F101" s="514" t="s">
        <v>2244</v>
      </c>
      <c r="G101" s="504" t="s">
        <v>2362</v>
      </c>
      <c r="H101" s="501">
        <v>45038</v>
      </c>
      <c r="I101" s="305">
        <f>H101+18</f>
        <v>45056</v>
      </c>
      <c r="J101" s="3216">
        <f>H101+23</f>
        <v>45061</v>
      </c>
      <c r="K101" s="305">
        <f>H101+27</f>
        <v>45065</v>
      </c>
    </row>
    <row r="102" spans="1:11" s="14" customFormat="1" ht="20.25" hidden="1" thickBot="1">
      <c r="A102" s="491"/>
      <c r="B102" s="1217"/>
      <c r="C102" s="507"/>
      <c r="D102" s="507"/>
      <c r="E102" s="508"/>
      <c r="F102" s="498"/>
      <c r="G102" s="515"/>
      <c r="H102" s="507"/>
      <c r="I102" s="41"/>
      <c r="J102" s="3217"/>
      <c r="K102" s="41"/>
    </row>
    <row r="103" spans="1:11" s="14" customFormat="1" ht="20.25" hidden="1" thickTop="1">
      <c r="A103" s="491"/>
      <c r="B103" s="1216" t="s">
        <v>2363</v>
      </c>
      <c r="C103" s="501" t="s">
        <v>2364</v>
      </c>
      <c r="D103" s="501">
        <v>45037</v>
      </c>
      <c r="E103" s="502">
        <v>45037</v>
      </c>
      <c r="F103" s="514" t="s">
        <v>2247</v>
      </c>
      <c r="G103" s="504" t="s">
        <v>2365</v>
      </c>
      <c r="H103" s="501">
        <v>45045</v>
      </c>
      <c r="I103" s="305">
        <f>H103+18</f>
        <v>45063</v>
      </c>
      <c r="J103" s="3216">
        <f>H103+23</f>
        <v>45068</v>
      </c>
      <c r="K103" s="305">
        <f>H103+27</f>
        <v>45072</v>
      </c>
    </row>
    <row r="104" spans="1:11" s="14" customFormat="1" ht="20.25" hidden="1" thickBot="1">
      <c r="A104" s="491"/>
      <c r="B104" s="1217"/>
      <c r="C104" s="507"/>
      <c r="D104" s="507"/>
      <c r="E104" s="508"/>
      <c r="F104" s="498"/>
      <c r="G104" s="515"/>
      <c r="H104" s="507"/>
      <c r="I104" s="41"/>
      <c r="J104" s="3217"/>
      <c r="K104" s="41"/>
    </row>
    <row r="105" spans="1:11" s="14" customFormat="1" ht="20.25" hidden="1" thickTop="1">
      <c r="A105" s="491" t="s">
        <v>2010</v>
      </c>
      <c r="B105" s="1216" t="s">
        <v>2006</v>
      </c>
      <c r="C105" s="501" t="s">
        <v>2366</v>
      </c>
      <c r="D105" s="501">
        <v>45048</v>
      </c>
      <c r="E105" s="502">
        <v>45050</v>
      </c>
      <c r="F105" s="514" t="s">
        <v>2255</v>
      </c>
      <c r="G105" s="504" t="s">
        <v>2367</v>
      </c>
      <c r="H105" s="501">
        <v>45052</v>
      </c>
      <c r="I105" s="305">
        <f>H105+18</f>
        <v>45070</v>
      </c>
      <c r="J105" s="3216">
        <f>H105+23</f>
        <v>45075</v>
      </c>
      <c r="K105" s="305">
        <f>H105+27</f>
        <v>45079</v>
      </c>
    </row>
    <row r="106" spans="1:11" s="14" customFormat="1" ht="20.25" hidden="1" thickBot="1">
      <c r="A106" s="491"/>
      <c r="B106" s="1217"/>
      <c r="C106" s="507"/>
      <c r="D106" s="507"/>
      <c r="E106" s="508"/>
      <c r="F106" s="498"/>
      <c r="G106" s="515"/>
      <c r="H106" s="507"/>
      <c r="I106" s="41"/>
      <c r="J106" s="3217"/>
      <c r="K106" s="41"/>
    </row>
    <row r="107" spans="1:11" s="14" customFormat="1" ht="20.25" hidden="1" thickTop="1">
      <c r="A107" s="491" t="s">
        <v>2006</v>
      </c>
      <c r="B107" s="1216" t="s">
        <v>2010</v>
      </c>
      <c r="C107" s="501" t="s">
        <v>2368</v>
      </c>
      <c r="D107" s="501">
        <v>45056</v>
      </c>
      <c r="E107" s="502">
        <v>45057</v>
      </c>
      <c r="F107" s="514" t="s">
        <v>2176</v>
      </c>
      <c r="G107" s="504" t="s">
        <v>2369</v>
      </c>
      <c r="H107" s="501">
        <v>45059</v>
      </c>
      <c r="I107" s="305">
        <f>H107+18</f>
        <v>45077</v>
      </c>
      <c r="J107" s="3216">
        <f>H107+23</f>
        <v>45082</v>
      </c>
      <c r="K107" s="305">
        <f>H107+27</f>
        <v>45086</v>
      </c>
    </row>
    <row r="108" spans="1:11" s="14" customFormat="1" ht="20.25" hidden="1" thickBot="1">
      <c r="A108" s="491"/>
      <c r="B108" s="1217"/>
      <c r="C108" s="507"/>
      <c r="D108" s="507"/>
      <c r="E108" s="508"/>
      <c r="F108" s="498"/>
      <c r="G108" s="515"/>
      <c r="H108" s="507"/>
      <c r="I108" s="41"/>
      <c r="J108" s="3217"/>
      <c r="K108" s="41"/>
    </row>
    <row r="109" spans="1:11" s="14" customFormat="1" ht="20.25" hidden="1" thickTop="1">
      <c r="A109" s="491"/>
      <c r="B109" s="1216" t="s">
        <v>2015</v>
      </c>
      <c r="C109" s="501" t="s">
        <v>2370</v>
      </c>
      <c r="D109" s="501">
        <v>45059</v>
      </c>
      <c r="E109" s="502">
        <v>45060</v>
      </c>
      <c r="F109" s="514" t="s">
        <v>2135</v>
      </c>
      <c r="G109" s="504" t="s">
        <v>2371</v>
      </c>
      <c r="H109" s="501">
        <v>45066</v>
      </c>
      <c r="I109" s="305">
        <f>H109+18</f>
        <v>45084</v>
      </c>
      <c r="J109" s="3216">
        <f>H109+23</f>
        <v>45089</v>
      </c>
      <c r="K109" s="305">
        <f>H109+27</f>
        <v>45093</v>
      </c>
    </row>
    <row r="110" spans="1:11" s="14" customFormat="1" ht="20.25" hidden="1" thickBot="1">
      <c r="A110" s="491"/>
      <c r="B110" s="1217"/>
      <c r="C110" s="507"/>
      <c r="D110" s="507"/>
      <c r="E110" s="508"/>
      <c r="F110" s="498"/>
      <c r="G110" s="515"/>
      <c r="H110" s="507"/>
      <c r="I110" s="41"/>
      <c r="J110" s="3217"/>
      <c r="K110" s="41"/>
    </row>
    <row r="111" spans="1:11" s="14" customFormat="1" ht="20.25" hidden="1" thickTop="1">
      <c r="A111" s="491"/>
      <c r="B111" s="1216" t="s">
        <v>2017</v>
      </c>
      <c r="C111" s="501" t="s">
        <v>2372</v>
      </c>
      <c r="D111" s="501">
        <v>45067</v>
      </c>
      <c r="E111" s="502">
        <v>45068</v>
      </c>
      <c r="F111" s="514" t="s">
        <v>2261</v>
      </c>
      <c r="G111" s="504" t="s">
        <v>2373</v>
      </c>
      <c r="H111" s="501">
        <v>45073</v>
      </c>
      <c r="I111" s="305">
        <f>H111+18</f>
        <v>45091</v>
      </c>
      <c r="J111" s="3216">
        <f>H111+23</f>
        <v>45096</v>
      </c>
      <c r="K111" s="305">
        <f>H111+27</f>
        <v>45100</v>
      </c>
    </row>
    <row r="112" spans="1:11" s="14" customFormat="1" ht="20.25" hidden="1" thickBot="1">
      <c r="A112" s="491"/>
      <c r="B112" s="1217"/>
      <c r="C112" s="507"/>
      <c r="D112" s="507"/>
      <c r="E112" s="508"/>
      <c r="F112" s="498"/>
      <c r="G112" s="515"/>
      <c r="H112" s="507"/>
      <c r="I112" s="41"/>
      <c r="J112" s="3217"/>
      <c r="K112" s="41"/>
    </row>
    <row r="113" spans="1:11" s="14" customFormat="1" ht="20.25" hidden="1" thickTop="1">
      <c r="A113" s="491"/>
      <c r="B113" s="1216" t="s">
        <v>2021</v>
      </c>
      <c r="C113" s="501" t="s">
        <v>2374</v>
      </c>
      <c r="D113" s="501">
        <v>45073</v>
      </c>
      <c r="E113" s="502">
        <v>45074</v>
      </c>
      <c r="F113" s="514" t="s">
        <v>2110</v>
      </c>
      <c r="G113" s="504" t="s">
        <v>2375</v>
      </c>
      <c r="H113" s="501">
        <v>45080</v>
      </c>
      <c r="I113" s="305">
        <f>H113+18</f>
        <v>45098</v>
      </c>
      <c r="J113" s="3216">
        <f>H113+23</f>
        <v>45103</v>
      </c>
      <c r="K113" s="305">
        <f>H113+27</f>
        <v>45107</v>
      </c>
    </row>
    <row r="114" spans="1:11" s="14" customFormat="1" ht="20.25" hidden="1" thickBot="1">
      <c r="A114" s="491"/>
      <c r="B114" s="1217"/>
      <c r="C114" s="507"/>
      <c r="D114" s="507"/>
      <c r="E114" s="508"/>
      <c r="F114" s="498"/>
      <c r="G114" s="515"/>
      <c r="H114" s="507"/>
      <c r="I114" s="41"/>
      <c r="J114" s="3217"/>
      <c r="K114" s="41"/>
    </row>
    <row r="115" spans="1:11" s="14" customFormat="1" ht="20.25" hidden="1" thickTop="1">
      <c r="A115" s="491"/>
      <c r="B115" s="1216" t="s">
        <v>2002</v>
      </c>
      <c r="C115" s="501" t="s">
        <v>2003</v>
      </c>
      <c r="D115" s="501">
        <v>45083</v>
      </c>
      <c r="E115" s="502">
        <v>45084</v>
      </c>
      <c r="F115" s="514" t="s">
        <v>2376</v>
      </c>
      <c r="G115" s="504" t="s">
        <v>2005</v>
      </c>
      <c r="H115" s="501">
        <v>45087</v>
      </c>
      <c r="I115" s="305">
        <f t="shared" ref="I115" si="72">H115+18</f>
        <v>45105</v>
      </c>
      <c r="J115" s="3216">
        <f t="shared" ref="J115" si="73">H115+23</f>
        <v>45110</v>
      </c>
      <c r="K115" s="305">
        <f t="shared" ref="K115" si="74">H115+27</f>
        <v>45114</v>
      </c>
    </row>
    <row r="116" spans="1:11" ht="13.5" hidden="1" thickBot="1"/>
    <row r="117" spans="1:11" s="14" customFormat="1" ht="20.25" hidden="1" thickTop="1">
      <c r="A117" s="491"/>
      <c r="B117" s="1216" t="s">
        <v>2006</v>
      </c>
      <c r="C117" s="501" t="s">
        <v>2007</v>
      </c>
      <c r="D117" s="501">
        <v>45089</v>
      </c>
      <c r="E117" s="502">
        <v>45090</v>
      </c>
      <c r="F117" s="514" t="s">
        <v>2270</v>
      </c>
      <c r="G117" s="504" t="s">
        <v>2009</v>
      </c>
      <c r="H117" s="501">
        <v>45094</v>
      </c>
      <c r="I117" s="305">
        <f t="shared" ref="I117" si="75">H117+18</f>
        <v>45112</v>
      </c>
      <c r="J117" s="3216">
        <f t="shared" ref="J117" si="76">H117+23</f>
        <v>45117</v>
      </c>
      <c r="K117" s="305">
        <f t="shared" ref="K117" si="77">H117+27</f>
        <v>45121</v>
      </c>
    </row>
    <row r="118" spans="1:11" s="14" customFormat="1" ht="20.25" hidden="1" thickBot="1">
      <c r="A118" s="491"/>
      <c r="B118" s="1217"/>
      <c r="C118" s="507"/>
      <c r="D118" s="507"/>
      <c r="E118" s="508"/>
      <c r="F118" s="498"/>
      <c r="G118" s="515"/>
      <c r="H118" s="507"/>
      <c r="I118" s="41"/>
      <c r="J118" s="3217"/>
      <c r="K118" s="41"/>
    </row>
    <row r="119" spans="1:11" s="14" customFormat="1" ht="21" hidden="1" thickTop="1" thickBot="1">
      <c r="A119" s="491"/>
      <c r="B119" s="1216" t="s">
        <v>2010</v>
      </c>
      <c r="C119" s="501" t="s">
        <v>2011</v>
      </c>
      <c r="D119" s="501">
        <v>45094</v>
      </c>
      <c r="E119" s="502">
        <v>45095</v>
      </c>
      <c r="F119" s="514" t="s">
        <v>2251</v>
      </c>
      <c r="G119" s="504" t="s">
        <v>2013</v>
      </c>
      <c r="H119" s="501">
        <v>45105</v>
      </c>
      <c r="I119" s="305">
        <f t="shared" ref="I119" si="78">H119+18</f>
        <v>45123</v>
      </c>
      <c r="J119" s="3216">
        <f t="shared" ref="J119" si="79">H119+23</f>
        <v>45128</v>
      </c>
      <c r="K119" s="305">
        <f t="shared" ref="K119" si="80">H119+27</f>
        <v>45132</v>
      </c>
    </row>
    <row r="120" spans="1:11" s="14" customFormat="1" ht="21" hidden="1" thickTop="1" thickBot="1">
      <c r="A120" s="491" t="s">
        <v>2014</v>
      </c>
      <c r="B120" s="1216" t="s">
        <v>2015</v>
      </c>
      <c r="C120" s="501" t="s">
        <v>2016</v>
      </c>
      <c r="D120" s="501">
        <v>45097</v>
      </c>
      <c r="E120" s="502">
        <v>45098</v>
      </c>
      <c r="F120" s="498"/>
      <c r="G120" s="515"/>
      <c r="H120" s="507"/>
      <c r="I120" s="41"/>
      <c r="J120" s="3217"/>
      <c r="K120" s="41"/>
    </row>
    <row r="121" spans="1:11" s="14" customFormat="1" ht="21" hidden="1" thickTop="1" thickBot="1">
      <c r="A121" s="491"/>
      <c r="B121" s="1216" t="s">
        <v>2017</v>
      </c>
      <c r="C121" s="501" t="s">
        <v>2018</v>
      </c>
      <c r="D121" s="501">
        <v>45101</v>
      </c>
      <c r="E121" s="502">
        <v>45102</v>
      </c>
      <c r="F121" s="514" t="s">
        <v>2277</v>
      </c>
      <c r="G121" s="504" t="s">
        <v>2024</v>
      </c>
      <c r="H121" s="501">
        <v>45112</v>
      </c>
      <c r="I121" s="305">
        <f t="shared" ref="I121" si="81">H121+18</f>
        <v>45130</v>
      </c>
      <c r="J121" s="3216">
        <f t="shared" ref="J121" si="82">H121+23</f>
        <v>45135</v>
      </c>
      <c r="K121" s="305">
        <f t="shared" ref="K121" si="83">H121+27</f>
        <v>45139</v>
      </c>
    </row>
    <row r="122" spans="1:11" s="14" customFormat="1" ht="21" hidden="1" thickTop="1" thickBot="1">
      <c r="A122" s="491"/>
      <c r="B122" s="1216" t="s">
        <v>2021</v>
      </c>
      <c r="C122" s="501" t="s">
        <v>2022</v>
      </c>
      <c r="D122" s="501">
        <v>45108</v>
      </c>
      <c r="E122" s="502">
        <v>45109</v>
      </c>
      <c r="F122" s="498"/>
      <c r="G122" s="515"/>
      <c r="H122" s="507"/>
      <c r="I122" s="41"/>
      <c r="J122" s="3217"/>
      <c r="K122" s="41"/>
    </row>
    <row r="123" spans="1:11" s="14" customFormat="1" ht="20.25" hidden="1" thickTop="1">
      <c r="A123" s="491"/>
      <c r="B123" s="1216" t="s">
        <v>2025</v>
      </c>
      <c r="C123" s="501" t="s">
        <v>2026</v>
      </c>
      <c r="D123" s="501">
        <v>45115</v>
      </c>
      <c r="E123" s="502">
        <v>45116</v>
      </c>
      <c r="F123" s="514" t="s">
        <v>2228</v>
      </c>
      <c r="G123" s="504" t="s">
        <v>2028</v>
      </c>
      <c r="H123" s="501">
        <v>45119</v>
      </c>
      <c r="I123" s="305">
        <f t="shared" ref="I123" si="84">H123+18</f>
        <v>45137</v>
      </c>
      <c r="J123" s="3216">
        <f t="shared" ref="J123" si="85">H123+23</f>
        <v>45142</v>
      </c>
      <c r="K123" s="305">
        <f t="shared" ref="K123" si="86">H123+27</f>
        <v>45146</v>
      </c>
    </row>
    <row r="124" spans="1:11" s="14" customFormat="1" ht="20.25" hidden="1" thickBot="1">
      <c r="A124" s="491"/>
      <c r="B124" s="1217"/>
      <c r="C124" s="507"/>
      <c r="D124" s="507"/>
      <c r="E124" s="508"/>
      <c r="F124" s="498"/>
      <c r="G124" s="515"/>
      <c r="H124" s="507"/>
      <c r="I124" s="41"/>
      <c r="J124" s="3217"/>
      <c r="K124" s="41"/>
    </row>
    <row r="125" spans="1:11" s="14" customFormat="1" ht="20.25" hidden="1" thickTop="1">
      <c r="A125" s="491" t="s">
        <v>2029</v>
      </c>
      <c r="B125" s="1216" t="s">
        <v>2030</v>
      </c>
      <c r="C125" s="501" t="s">
        <v>2031</v>
      </c>
      <c r="D125" s="501">
        <v>45126</v>
      </c>
      <c r="E125" s="502">
        <v>45127</v>
      </c>
      <c r="F125" s="514" t="s">
        <v>2377</v>
      </c>
      <c r="G125" s="504" t="s">
        <v>2033</v>
      </c>
      <c r="H125" s="501">
        <v>45126</v>
      </c>
      <c r="I125" s="305">
        <f>H125+18</f>
        <v>45144</v>
      </c>
      <c r="J125" s="3216">
        <f>H125+23</f>
        <v>45149</v>
      </c>
      <c r="K125" s="305">
        <f>H125+27</f>
        <v>45153</v>
      </c>
    </row>
    <row r="126" spans="1:11" s="14" customFormat="1" ht="20.25" hidden="1" thickBot="1">
      <c r="A126" s="491"/>
      <c r="B126" s="1217"/>
      <c r="C126" s="507"/>
      <c r="D126" s="507"/>
      <c r="E126" s="508"/>
      <c r="F126" s="498"/>
      <c r="G126" s="515"/>
      <c r="H126" s="507"/>
      <c r="I126" s="41"/>
      <c r="J126" s="3217"/>
      <c r="K126" s="41"/>
    </row>
    <row r="127" spans="1:11" s="14" customFormat="1" ht="20.25" hidden="1" thickTop="1">
      <c r="A127" s="491" t="s">
        <v>2010</v>
      </c>
      <c r="B127" s="1216" t="s">
        <v>2025</v>
      </c>
      <c r="C127" s="501" t="s">
        <v>2034</v>
      </c>
      <c r="D127" s="501">
        <v>45128</v>
      </c>
      <c r="E127" s="502">
        <v>45129</v>
      </c>
      <c r="F127" s="514" t="s">
        <v>2266</v>
      </c>
      <c r="G127" s="504" t="s">
        <v>2036</v>
      </c>
      <c r="H127" s="501">
        <v>45133</v>
      </c>
      <c r="I127" s="305">
        <f>H127+18</f>
        <v>45151</v>
      </c>
      <c r="J127" s="3216">
        <f>H127+23</f>
        <v>45156</v>
      </c>
      <c r="K127" s="305">
        <f>H127+27</f>
        <v>45160</v>
      </c>
    </row>
    <row r="128" spans="1:11" s="14" customFormat="1" ht="20.25" hidden="1" thickBot="1">
      <c r="A128" s="491"/>
      <c r="B128" s="1217"/>
      <c r="C128" s="507"/>
      <c r="D128" s="507"/>
      <c r="E128" s="508"/>
      <c r="F128" s="498"/>
      <c r="G128" s="515"/>
      <c r="H128" s="507"/>
      <c r="I128" s="41"/>
      <c r="J128" s="3217"/>
      <c r="K128" s="41"/>
    </row>
    <row r="129" spans="1:11" s="14" customFormat="1" ht="20.25" hidden="1" thickTop="1">
      <c r="A129" s="491"/>
      <c r="B129" s="1216"/>
      <c r="C129" s="501"/>
      <c r="D129" s="501"/>
      <c r="E129" s="502"/>
      <c r="F129" s="514" t="s">
        <v>2244</v>
      </c>
      <c r="G129" s="504" t="s">
        <v>2038</v>
      </c>
      <c r="H129" s="501">
        <v>45140</v>
      </c>
      <c r="I129" s="305">
        <f>H129+18</f>
        <v>45158</v>
      </c>
      <c r="J129" s="3216">
        <f>H129+23</f>
        <v>45163</v>
      </c>
      <c r="K129" s="305">
        <f>H129+27</f>
        <v>45167</v>
      </c>
    </row>
    <row r="130" spans="1:11" s="14" customFormat="1" ht="20.25" hidden="1" thickBot="1">
      <c r="A130" s="491"/>
      <c r="B130" s="1217"/>
      <c r="C130" s="507"/>
      <c r="D130" s="507"/>
      <c r="E130" s="508"/>
      <c r="F130" s="498"/>
      <c r="G130" s="515"/>
      <c r="H130" s="507"/>
      <c r="I130" s="41"/>
      <c r="J130" s="3217"/>
      <c r="K130" s="41"/>
    </row>
    <row r="131" spans="1:11" s="14" customFormat="1" ht="20.25" hidden="1" thickTop="1">
      <c r="A131" s="491" t="s">
        <v>2039</v>
      </c>
      <c r="B131" s="1216" t="s">
        <v>2040</v>
      </c>
      <c r="C131" s="501" t="s">
        <v>2041</v>
      </c>
      <c r="D131" s="501">
        <v>45138</v>
      </c>
      <c r="E131" s="502">
        <v>45140</v>
      </c>
      <c r="F131" s="514" t="s">
        <v>2247</v>
      </c>
      <c r="G131" s="504" t="s">
        <v>2043</v>
      </c>
      <c r="H131" s="501">
        <v>45147</v>
      </c>
      <c r="I131" s="305">
        <f>H131+18</f>
        <v>45165</v>
      </c>
      <c r="J131" s="3216">
        <f>H131+26</f>
        <v>45173</v>
      </c>
      <c r="K131" s="305">
        <f>H131+27</f>
        <v>45174</v>
      </c>
    </row>
    <row r="132" spans="1:11" ht="13.5" hidden="1" thickBot="1"/>
    <row r="133" spans="1:11" s="14" customFormat="1" ht="21" hidden="1" thickTop="1" thickBot="1">
      <c r="A133" s="491" t="s">
        <v>2017</v>
      </c>
      <c r="B133" s="1217" t="s">
        <v>2021</v>
      </c>
      <c r="C133" s="507" t="s">
        <v>2044</v>
      </c>
      <c r="D133" s="507">
        <v>45145</v>
      </c>
      <c r="E133" s="508">
        <v>45148</v>
      </c>
      <c r="F133" s="514" t="s">
        <v>2255</v>
      </c>
      <c r="G133" s="504" t="s">
        <v>2046</v>
      </c>
      <c r="H133" s="501">
        <v>45154</v>
      </c>
      <c r="I133" s="305">
        <f>H133+18</f>
        <v>45172</v>
      </c>
      <c r="J133" s="3216">
        <f>H133+23</f>
        <v>45177</v>
      </c>
      <c r="K133" s="305">
        <f>H133+27</f>
        <v>45181</v>
      </c>
    </row>
    <row r="134" spans="1:11" s="14" customFormat="1" ht="21" hidden="1" thickTop="1" thickBot="1">
      <c r="A134" s="491"/>
      <c r="B134" s="1217"/>
      <c r="C134" s="507"/>
      <c r="D134" s="507"/>
      <c r="E134" s="508"/>
      <c r="F134" s="498"/>
      <c r="G134" s="515"/>
      <c r="H134" s="507"/>
      <c r="I134" s="41"/>
      <c r="J134" s="3217"/>
      <c r="K134" s="41"/>
    </row>
    <row r="135" spans="1:11" s="14" customFormat="1" ht="20.25" hidden="1" thickTop="1">
      <c r="A135" s="491" t="s">
        <v>2047</v>
      </c>
      <c r="B135" s="1216" t="s">
        <v>2048</v>
      </c>
      <c r="C135" s="501" t="s">
        <v>2049</v>
      </c>
      <c r="D135" s="501">
        <v>45153</v>
      </c>
      <c r="E135" s="502">
        <v>45155</v>
      </c>
      <c r="F135" s="514" t="s">
        <v>2176</v>
      </c>
      <c r="G135" s="504" t="s">
        <v>2051</v>
      </c>
      <c r="H135" s="501">
        <v>45161</v>
      </c>
      <c r="I135" s="305">
        <f>H135+18</f>
        <v>45179</v>
      </c>
      <c r="J135" s="3216">
        <f>H135+23</f>
        <v>45184</v>
      </c>
      <c r="K135" s="305">
        <f>H135+27</f>
        <v>45188</v>
      </c>
    </row>
    <row r="136" spans="1:11" s="14" customFormat="1" ht="20.25" hidden="1" thickBot="1">
      <c r="A136" s="491"/>
      <c r="B136" s="1217"/>
      <c r="C136" s="507"/>
      <c r="D136" s="507"/>
      <c r="E136" s="508"/>
      <c r="F136" s="498"/>
      <c r="G136" s="515"/>
      <c r="H136" s="507"/>
      <c r="I136" s="41"/>
      <c r="J136" s="3217"/>
      <c r="K136" s="41"/>
    </row>
    <row r="137" spans="1:11" s="14" customFormat="1" ht="20.25" hidden="1" thickTop="1">
      <c r="A137" s="491" t="s">
        <v>2052</v>
      </c>
      <c r="B137" s="1216" t="s">
        <v>2053</v>
      </c>
      <c r="C137" s="501" t="s">
        <v>2054</v>
      </c>
      <c r="D137" s="501">
        <v>45160</v>
      </c>
      <c r="E137" s="502">
        <v>45161</v>
      </c>
      <c r="F137" s="514" t="s">
        <v>2224</v>
      </c>
      <c r="G137" s="504" t="s">
        <v>2056</v>
      </c>
      <c r="H137" s="501">
        <v>45168</v>
      </c>
      <c r="I137" s="305">
        <f>H137+18</f>
        <v>45186</v>
      </c>
      <c r="J137" s="3216">
        <f>H137+23</f>
        <v>45191</v>
      </c>
      <c r="K137" s="305">
        <f>H137+27</f>
        <v>45195</v>
      </c>
    </row>
    <row r="138" spans="1:11" s="14" customFormat="1" ht="20.25" hidden="1" thickBot="1">
      <c r="A138" s="491" t="s">
        <v>2057</v>
      </c>
      <c r="B138" s="1217" t="s">
        <v>2025</v>
      </c>
      <c r="C138" s="507" t="s">
        <v>2058</v>
      </c>
      <c r="D138" s="507">
        <v>45166</v>
      </c>
      <c r="E138" s="508">
        <v>45168</v>
      </c>
      <c r="F138" s="498"/>
      <c r="G138" s="515"/>
      <c r="H138" s="507"/>
      <c r="I138" s="41"/>
      <c r="J138" s="3217"/>
      <c r="K138" s="41"/>
    </row>
    <row r="139" spans="1:11" s="14" customFormat="1" ht="20.25" hidden="1" thickTop="1">
      <c r="A139" s="491"/>
      <c r="B139" s="1216"/>
      <c r="C139" s="501"/>
      <c r="D139" s="501"/>
      <c r="E139" s="502"/>
      <c r="F139" s="514" t="s">
        <v>2261</v>
      </c>
      <c r="G139" s="504" t="s">
        <v>2060</v>
      </c>
      <c r="H139" s="501">
        <v>45175</v>
      </c>
      <c r="I139" s="305">
        <f>H139+18</f>
        <v>45193</v>
      </c>
      <c r="J139" s="3216">
        <f>H139+23</f>
        <v>45198</v>
      </c>
      <c r="K139" s="305">
        <f>H139+27</f>
        <v>45202</v>
      </c>
    </row>
    <row r="140" spans="1:11" s="14" customFormat="1" ht="20.25" hidden="1" thickBot="1">
      <c r="A140" s="491"/>
      <c r="B140" s="1217"/>
      <c r="C140" s="507"/>
      <c r="D140" s="507"/>
      <c r="E140" s="508"/>
      <c r="F140" s="498"/>
      <c r="G140" s="515"/>
      <c r="H140" s="507"/>
      <c r="I140" s="41"/>
      <c r="J140" s="3217"/>
      <c r="K140" s="41"/>
    </row>
    <row r="141" spans="1:11" s="14" customFormat="1" ht="21" hidden="1" thickTop="1" thickBot="1">
      <c r="A141" s="491"/>
      <c r="B141" s="1216" t="s">
        <v>2030</v>
      </c>
      <c r="C141" s="501" t="s">
        <v>2061</v>
      </c>
      <c r="D141" s="501">
        <v>45173</v>
      </c>
      <c r="E141" s="502">
        <v>45175</v>
      </c>
      <c r="F141" s="514" t="s">
        <v>2110</v>
      </c>
      <c r="G141" s="504" t="s">
        <v>2062</v>
      </c>
      <c r="H141" s="501">
        <v>45182</v>
      </c>
      <c r="I141" s="305">
        <f>H141+18</f>
        <v>45200</v>
      </c>
      <c r="J141" s="3216">
        <f>H141+23</f>
        <v>45205</v>
      </c>
      <c r="K141" s="305">
        <f>H141+27</f>
        <v>45209</v>
      </c>
    </row>
    <row r="142" spans="1:11" s="14" customFormat="1" ht="21" hidden="1" thickTop="1" thickBot="1">
      <c r="A142" s="491"/>
      <c r="B142" s="1216" t="s">
        <v>2010</v>
      </c>
      <c r="C142" s="501" t="s">
        <v>2063</v>
      </c>
      <c r="D142" s="501">
        <v>45179</v>
      </c>
      <c r="E142" s="502">
        <v>45181</v>
      </c>
      <c r="F142" s="498"/>
      <c r="G142" s="515"/>
      <c r="H142" s="507"/>
      <c r="I142" s="41"/>
      <c r="J142" s="3217"/>
      <c r="K142" s="41"/>
    </row>
    <row r="143" spans="1:11" s="14" customFormat="1" ht="20.25" hidden="1" thickTop="1">
      <c r="A143" s="491" t="s">
        <v>2064</v>
      </c>
      <c r="B143" s="2220" t="s">
        <v>2065</v>
      </c>
      <c r="C143" s="501" t="s">
        <v>2066</v>
      </c>
      <c r="D143" s="501">
        <v>45186</v>
      </c>
      <c r="E143" s="502">
        <v>45187</v>
      </c>
      <c r="F143" s="514" t="s">
        <v>2376</v>
      </c>
      <c r="G143" s="504" t="s">
        <v>2067</v>
      </c>
      <c r="H143" s="501">
        <v>45189</v>
      </c>
      <c r="I143" s="305">
        <f>H143+18</f>
        <v>45207</v>
      </c>
      <c r="J143" s="3216">
        <f>H143+23</f>
        <v>45212</v>
      </c>
      <c r="K143" s="305">
        <f>H143+27</f>
        <v>45216</v>
      </c>
    </row>
    <row r="144" spans="1:11" s="14" customFormat="1" ht="20.25" hidden="1" thickBot="1">
      <c r="A144" s="491"/>
      <c r="B144" s="1217"/>
      <c r="C144" s="507"/>
      <c r="D144" s="507"/>
      <c r="E144" s="508"/>
      <c r="F144" s="498"/>
      <c r="G144" s="515"/>
      <c r="H144" s="507"/>
      <c r="I144" s="41"/>
      <c r="J144" s="3217"/>
      <c r="K144" s="41"/>
    </row>
    <row r="145" spans="1:11" s="14" customFormat="1" ht="20.25" hidden="1" thickTop="1">
      <c r="A145" s="491" t="s">
        <v>2068</v>
      </c>
      <c r="B145" s="1216" t="s">
        <v>2069</v>
      </c>
      <c r="C145" s="501" t="s">
        <v>2070</v>
      </c>
      <c r="D145" s="501">
        <v>45196</v>
      </c>
      <c r="E145" s="502">
        <v>45197</v>
      </c>
      <c r="F145" s="514" t="s">
        <v>2270</v>
      </c>
      <c r="G145" s="504" t="s">
        <v>2071</v>
      </c>
      <c r="H145" s="501">
        <v>45196</v>
      </c>
      <c r="I145" s="305">
        <f>H145+18</f>
        <v>45214</v>
      </c>
      <c r="J145" s="3216">
        <f>H145+23</f>
        <v>45219</v>
      </c>
      <c r="K145" s="305">
        <f>H145+27</f>
        <v>45223</v>
      </c>
    </row>
    <row r="146" spans="1:11" s="14" customFormat="1" ht="20.25" hidden="1" thickBot="1">
      <c r="A146" s="491"/>
      <c r="B146" s="1217"/>
      <c r="C146" s="507"/>
      <c r="D146" s="507"/>
      <c r="E146" s="508"/>
      <c r="F146" s="498"/>
      <c r="G146" s="515"/>
      <c r="H146" s="507"/>
      <c r="I146" s="41"/>
      <c r="J146" s="3217"/>
      <c r="K146" s="41"/>
    </row>
    <row r="147" spans="1:11" s="14" customFormat="1" ht="20.25" hidden="1" thickTop="1">
      <c r="A147" s="491"/>
      <c r="B147" s="1216" t="s">
        <v>2072</v>
      </c>
      <c r="C147" s="501" t="s">
        <v>2073</v>
      </c>
      <c r="D147" s="501">
        <v>45200</v>
      </c>
      <c r="E147" s="502">
        <v>45200</v>
      </c>
      <c r="F147" s="514" t="s">
        <v>2251</v>
      </c>
      <c r="G147" s="504" t="s">
        <v>2074</v>
      </c>
      <c r="H147" s="501">
        <v>45203</v>
      </c>
      <c r="I147" s="305">
        <f>H147+18</f>
        <v>45221</v>
      </c>
      <c r="J147" s="3216">
        <f>H147+23</f>
        <v>45226</v>
      </c>
      <c r="K147" s="305">
        <f>H147+27</f>
        <v>45230</v>
      </c>
    </row>
    <row r="148" spans="1:11" ht="13.5" hidden="1" thickBot="1"/>
    <row r="149" spans="1:11" s="14" customFormat="1" ht="20.25" hidden="1" thickTop="1">
      <c r="A149" s="491"/>
      <c r="B149" s="1216" t="s">
        <v>2030</v>
      </c>
      <c r="C149" s="501" t="s">
        <v>2075</v>
      </c>
      <c r="D149" s="501">
        <v>45206</v>
      </c>
      <c r="E149" s="502">
        <v>45207</v>
      </c>
      <c r="F149" s="514" t="s">
        <v>2277</v>
      </c>
      <c r="G149" s="504" t="s">
        <v>2076</v>
      </c>
      <c r="H149" s="501">
        <v>45210</v>
      </c>
      <c r="I149" s="305">
        <f>H149+18</f>
        <v>45228</v>
      </c>
      <c r="J149" s="3216">
        <f>H149+23</f>
        <v>45233</v>
      </c>
      <c r="K149" s="305">
        <f>H149+27</f>
        <v>45237</v>
      </c>
    </row>
    <row r="150" spans="1:11" s="14" customFormat="1" ht="20.25" hidden="1" thickBot="1">
      <c r="A150" s="491"/>
      <c r="B150" s="1217"/>
      <c r="C150" s="507"/>
      <c r="D150" s="507"/>
      <c r="E150" s="508"/>
      <c r="F150" s="498"/>
      <c r="G150" s="515"/>
      <c r="H150" s="507"/>
      <c r="I150" s="41"/>
      <c r="J150" s="3217"/>
      <c r="K150" s="41"/>
    </row>
    <row r="151" spans="1:11" s="14" customFormat="1" ht="20.25" hidden="1" thickTop="1">
      <c r="A151" s="491" t="s">
        <v>2077</v>
      </c>
      <c r="B151" s="1216" t="s">
        <v>2078</v>
      </c>
      <c r="C151" s="501" t="s">
        <v>2079</v>
      </c>
      <c r="D151" s="501">
        <v>45215</v>
      </c>
      <c r="E151" s="502">
        <v>45217</v>
      </c>
      <c r="F151" s="514" t="s">
        <v>2135</v>
      </c>
      <c r="G151" s="504" t="s">
        <v>2080</v>
      </c>
      <c r="H151" s="501">
        <v>45217</v>
      </c>
      <c r="I151" s="305">
        <f>H151+18</f>
        <v>45235</v>
      </c>
      <c r="J151" s="3216">
        <f>H151+23</f>
        <v>45240</v>
      </c>
      <c r="K151" s="305">
        <f>H151+27</f>
        <v>45244</v>
      </c>
    </row>
    <row r="152" spans="1:11" s="14" customFormat="1" ht="20.25" hidden="1" thickBot="1">
      <c r="A152" s="491"/>
      <c r="B152" s="1217"/>
      <c r="C152" s="507"/>
      <c r="D152" s="507"/>
      <c r="E152" s="508"/>
      <c r="F152" s="498"/>
      <c r="G152" s="515"/>
      <c r="H152" s="507"/>
      <c r="I152" s="41"/>
      <c r="J152" s="3217"/>
      <c r="K152" s="41"/>
    </row>
    <row r="153" spans="1:11" s="14" customFormat="1" ht="20.25" hidden="1" thickTop="1">
      <c r="A153" s="491" t="s">
        <v>2081</v>
      </c>
      <c r="B153" s="1216" t="s">
        <v>2082</v>
      </c>
      <c r="C153" s="501" t="s">
        <v>2083</v>
      </c>
      <c r="D153" s="501">
        <v>45221</v>
      </c>
      <c r="E153" s="502">
        <v>45222</v>
      </c>
      <c r="F153" s="514" t="s">
        <v>2377</v>
      </c>
      <c r="G153" s="504" t="s">
        <v>2084</v>
      </c>
      <c r="H153" s="501">
        <v>45224</v>
      </c>
      <c r="I153" s="305">
        <f>H153+18</f>
        <v>45242</v>
      </c>
      <c r="J153" s="3216">
        <f>H153+23</f>
        <v>45247</v>
      </c>
      <c r="K153" s="305">
        <f>H153+27</f>
        <v>45251</v>
      </c>
    </row>
    <row r="154" spans="1:11" s="14" customFormat="1" ht="20.25" hidden="1" thickBot="1">
      <c r="A154" s="491"/>
      <c r="B154" s="1217"/>
      <c r="C154" s="507"/>
      <c r="D154" s="507"/>
      <c r="E154" s="508"/>
      <c r="F154" s="498"/>
      <c r="G154" s="515"/>
      <c r="H154" s="507"/>
      <c r="I154" s="41"/>
      <c r="J154" s="3217"/>
      <c r="K154" s="41"/>
    </row>
    <row r="155" spans="1:11" s="14" customFormat="1" ht="20.25" hidden="1" thickTop="1">
      <c r="A155" s="491" t="s">
        <v>2021</v>
      </c>
      <c r="B155" s="1216" t="s">
        <v>2085</v>
      </c>
      <c r="C155" s="501" t="s">
        <v>2086</v>
      </c>
      <c r="D155" s="501">
        <v>45228</v>
      </c>
      <c r="E155" s="502">
        <v>45228</v>
      </c>
      <c r="F155" s="514" t="s">
        <v>2266</v>
      </c>
      <c r="G155" s="504" t="s">
        <v>2087</v>
      </c>
      <c r="H155" s="501">
        <v>45231</v>
      </c>
      <c r="I155" s="305">
        <f>H155+18</f>
        <v>45249</v>
      </c>
      <c r="J155" s="3216">
        <f>H155+23</f>
        <v>45254</v>
      </c>
      <c r="K155" s="305">
        <f>H155+27</f>
        <v>45258</v>
      </c>
    </row>
    <row r="156" spans="1:11" s="14" customFormat="1" ht="20.25" hidden="1" thickBot="1">
      <c r="A156" s="491"/>
      <c r="B156" s="1217"/>
      <c r="C156" s="507"/>
      <c r="D156" s="507"/>
      <c r="E156" s="508"/>
      <c r="F156" s="498"/>
      <c r="G156" s="515"/>
      <c r="H156" s="507"/>
      <c r="I156" s="41"/>
      <c r="J156" s="3217"/>
      <c r="K156" s="41"/>
    </row>
    <row r="157" spans="1:11" s="14" customFormat="1" ht="20.25" hidden="1" thickTop="1">
      <c r="A157" s="491"/>
      <c r="B157" s="1216" t="s">
        <v>2072</v>
      </c>
      <c r="C157" s="501" t="s">
        <v>2088</v>
      </c>
      <c r="D157" s="501">
        <v>45234</v>
      </c>
      <c r="E157" s="502">
        <v>45237</v>
      </c>
      <c r="F157" s="2241" t="s">
        <v>2244</v>
      </c>
      <c r="G157" s="504" t="s">
        <v>2089</v>
      </c>
      <c r="H157" s="501">
        <v>45238</v>
      </c>
      <c r="I157" s="305">
        <f>H157+18</f>
        <v>45256</v>
      </c>
      <c r="J157" s="3216">
        <f>H157+23</f>
        <v>45261</v>
      </c>
      <c r="K157" s="305">
        <f>H157+27</f>
        <v>45265</v>
      </c>
    </row>
    <row r="158" spans="1:11" s="14" customFormat="1" ht="20.25" hidden="1" thickBot="1">
      <c r="A158" s="491"/>
      <c r="B158" s="1217"/>
      <c r="C158" s="507"/>
      <c r="D158" s="507"/>
      <c r="E158" s="508"/>
      <c r="F158" s="498"/>
      <c r="G158" s="515"/>
      <c r="H158" s="507"/>
      <c r="I158" s="41"/>
      <c r="J158" s="3217"/>
      <c r="K158" s="41"/>
    </row>
    <row r="159" spans="1:11" s="14" customFormat="1" ht="20.25" hidden="1" thickTop="1">
      <c r="A159" s="491"/>
      <c r="B159" s="1216"/>
      <c r="C159" s="501"/>
      <c r="D159" s="501"/>
      <c r="E159" s="502"/>
      <c r="F159" s="2241" t="s">
        <v>2247</v>
      </c>
      <c r="G159" s="504" t="s">
        <v>2090</v>
      </c>
      <c r="H159" s="501">
        <v>45245</v>
      </c>
      <c r="I159" s="305">
        <f>H159+18</f>
        <v>45263</v>
      </c>
      <c r="J159" s="3216">
        <f>H159+23</f>
        <v>45268</v>
      </c>
      <c r="K159" s="305">
        <f>H159+27</f>
        <v>45272</v>
      </c>
    </row>
    <row r="160" spans="1:11" s="14" customFormat="1" ht="20.25" hidden="1" thickBot="1">
      <c r="A160" s="491"/>
      <c r="B160" s="1217"/>
      <c r="C160" s="507"/>
      <c r="D160" s="507"/>
      <c r="E160" s="508"/>
      <c r="F160" s="498"/>
      <c r="G160" s="515"/>
      <c r="H160" s="507"/>
      <c r="I160" s="41"/>
      <c r="J160" s="3217"/>
      <c r="K160" s="41"/>
    </row>
    <row r="161" spans="1:11" s="14" customFormat="1" ht="20.25" hidden="1" thickTop="1">
      <c r="A161" s="491" t="s">
        <v>2030</v>
      </c>
      <c r="B161" s="1216" t="s">
        <v>2091</v>
      </c>
      <c r="C161" s="501" t="s">
        <v>2092</v>
      </c>
      <c r="D161" s="501">
        <v>45244</v>
      </c>
      <c r="E161" s="502">
        <v>45246</v>
      </c>
      <c r="F161" s="2241" t="s">
        <v>2255</v>
      </c>
      <c r="G161" s="504" t="s">
        <v>2093</v>
      </c>
      <c r="H161" s="501">
        <v>45252</v>
      </c>
      <c r="I161" s="305">
        <f>H161+18</f>
        <v>45270</v>
      </c>
      <c r="J161" s="3216">
        <f>H161+23</f>
        <v>45275</v>
      </c>
      <c r="K161" s="305">
        <f>H161+27</f>
        <v>45279</v>
      </c>
    </row>
    <row r="162" spans="1:11" s="14" customFormat="1" ht="20.25" hidden="1" thickBot="1">
      <c r="A162" s="491"/>
      <c r="B162" s="1217"/>
      <c r="C162" s="507"/>
      <c r="D162" s="507"/>
      <c r="E162" s="508"/>
      <c r="F162" s="498"/>
      <c r="G162" s="515"/>
      <c r="H162" s="507"/>
      <c r="I162" s="41"/>
      <c r="J162" s="3217"/>
      <c r="K162" s="41"/>
    </row>
    <row r="163" spans="1:11" s="14" customFormat="1" ht="21" hidden="1" thickTop="1" thickBot="1">
      <c r="A163" s="491" t="s">
        <v>2010</v>
      </c>
      <c r="B163" s="1217" t="s">
        <v>2094</v>
      </c>
      <c r="C163" s="507" t="s">
        <v>2095</v>
      </c>
      <c r="D163" s="507">
        <v>45253</v>
      </c>
      <c r="E163" s="508">
        <v>45253</v>
      </c>
      <c r="F163" s="2241" t="s">
        <v>2378</v>
      </c>
      <c r="G163" s="504" t="s">
        <v>2096</v>
      </c>
      <c r="H163" s="501">
        <v>45259</v>
      </c>
      <c r="I163" s="305">
        <f>H163+18</f>
        <v>45277</v>
      </c>
      <c r="J163" s="3216">
        <f>H163+23</f>
        <v>45282</v>
      </c>
      <c r="K163" s="305">
        <f>H163+27</f>
        <v>45286</v>
      </c>
    </row>
    <row r="164" spans="1:11" s="14" customFormat="1" ht="21" hidden="1" thickTop="1" thickBot="1">
      <c r="A164" s="491" t="s">
        <v>2097</v>
      </c>
      <c r="B164" s="2220" t="s">
        <v>2078</v>
      </c>
      <c r="C164" s="501" t="s">
        <v>2098</v>
      </c>
      <c r="D164" s="501">
        <v>45257</v>
      </c>
      <c r="E164" s="502">
        <v>45258</v>
      </c>
      <c r="F164" s="498"/>
      <c r="G164" s="515"/>
      <c r="H164" s="507"/>
      <c r="I164" s="41"/>
      <c r="J164" s="3217"/>
      <c r="K164" s="41"/>
    </row>
    <row r="165" spans="1:11" s="14" customFormat="1" ht="20.25" hidden="1" thickTop="1">
      <c r="A165" s="491" t="s">
        <v>2099</v>
      </c>
      <c r="B165" s="2241" t="s">
        <v>2010</v>
      </c>
      <c r="C165" s="501" t="s">
        <v>2100</v>
      </c>
      <c r="D165" s="501">
        <v>45267</v>
      </c>
      <c r="E165" s="502">
        <v>45268</v>
      </c>
      <c r="F165" s="2241" t="s">
        <v>2224</v>
      </c>
      <c r="G165" s="504" t="s">
        <v>2101</v>
      </c>
      <c r="H165" s="501">
        <v>45266</v>
      </c>
      <c r="I165" s="305">
        <f>H165+18</f>
        <v>45284</v>
      </c>
      <c r="J165" s="3216">
        <f>H165+23</f>
        <v>45289</v>
      </c>
      <c r="K165" s="305">
        <f>H165+27</f>
        <v>45293</v>
      </c>
    </row>
    <row r="166" spans="1:11" s="14" customFormat="1" ht="20.25" hidden="1" thickBot="1">
      <c r="A166" s="491"/>
      <c r="B166" s="1217"/>
      <c r="C166" s="507"/>
      <c r="D166" s="507"/>
      <c r="E166" s="508"/>
      <c r="F166" s="498"/>
      <c r="G166" s="515"/>
      <c r="H166" s="507"/>
      <c r="I166" s="41"/>
      <c r="J166" s="3217"/>
      <c r="K166" s="41"/>
    </row>
    <row r="167" spans="1:11" s="14" customFormat="1" ht="20.25" hidden="1" thickTop="1">
      <c r="A167" s="491"/>
      <c r="B167" s="1216"/>
      <c r="C167" s="501"/>
      <c r="D167" s="501"/>
      <c r="E167" s="502"/>
      <c r="F167" s="2241" t="s">
        <v>2379</v>
      </c>
      <c r="G167" s="504" t="s">
        <v>2102</v>
      </c>
      <c r="H167" s="501">
        <v>45273</v>
      </c>
      <c r="I167" s="305">
        <f>H167+18</f>
        <v>45291</v>
      </c>
      <c r="J167" s="3216">
        <f>H167+23</f>
        <v>45296</v>
      </c>
      <c r="K167" s="305">
        <f>H167+27</f>
        <v>45300</v>
      </c>
    </row>
    <row r="168" spans="1:11" s="14" customFormat="1" ht="20.25" hidden="1" thickBot="1">
      <c r="A168" s="491"/>
      <c r="B168" s="1217"/>
      <c r="C168" s="507"/>
      <c r="D168" s="507"/>
      <c r="E168" s="508"/>
      <c r="F168" s="498"/>
      <c r="G168" s="515"/>
      <c r="H168" s="507"/>
      <c r="I168" s="41"/>
      <c r="J168" s="3217"/>
      <c r="K168" s="41"/>
    </row>
    <row r="169" spans="1:11" s="14" customFormat="1" ht="21" hidden="1" thickTop="1" thickBot="1">
      <c r="A169" s="491" t="s">
        <v>2103</v>
      </c>
      <c r="B169" s="1216" t="s">
        <v>2104</v>
      </c>
      <c r="C169" s="501" t="s">
        <v>2105</v>
      </c>
      <c r="D169" s="501">
        <v>45277</v>
      </c>
      <c r="E169" s="502">
        <v>45279</v>
      </c>
      <c r="F169" s="2241" t="s">
        <v>2228</v>
      </c>
      <c r="G169" s="504" t="s">
        <v>2106</v>
      </c>
      <c r="H169" s="501">
        <v>45280</v>
      </c>
      <c r="I169" s="305">
        <f>H169+18</f>
        <v>45298</v>
      </c>
      <c r="J169" s="3216">
        <f>H169+23</f>
        <v>45303</v>
      </c>
      <c r="K169" s="305">
        <f>H169+27</f>
        <v>45307</v>
      </c>
    </row>
    <row r="170" spans="1:11" s="14" customFormat="1" ht="21" hidden="1" thickTop="1" thickBot="1">
      <c r="A170" s="491" t="s">
        <v>2030</v>
      </c>
      <c r="B170" s="2220" t="s">
        <v>2107</v>
      </c>
      <c r="C170" s="501" t="s">
        <v>2108</v>
      </c>
      <c r="D170" s="501">
        <v>45280</v>
      </c>
      <c r="E170" s="502">
        <v>45281</v>
      </c>
      <c r="F170" s="498"/>
      <c r="G170" s="515"/>
      <c r="H170" s="507"/>
      <c r="I170" s="41"/>
      <c r="J170" s="3217"/>
      <c r="K170" s="41"/>
    </row>
    <row r="171" spans="1:11" s="14" customFormat="1" ht="20.25" hidden="1" thickTop="1">
      <c r="A171" s="491"/>
      <c r="B171" s="2241" t="s">
        <v>2094</v>
      </c>
      <c r="C171" s="501" t="s">
        <v>2109</v>
      </c>
      <c r="D171" s="501">
        <v>45286</v>
      </c>
      <c r="E171" s="502">
        <v>45287</v>
      </c>
      <c r="F171" s="2241" t="s">
        <v>2380</v>
      </c>
      <c r="G171" s="504" t="s">
        <v>2381</v>
      </c>
      <c r="H171" s="501">
        <v>45287</v>
      </c>
      <c r="I171" s="305">
        <f>H171+18</f>
        <v>45305</v>
      </c>
      <c r="J171" s="3216">
        <f>H171+23</f>
        <v>45310</v>
      </c>
      <c r="K171" s="305">
        <f>H171+27</f>
        <v>45314</v>
      </c>
    </row>
    <row r="172" spans="1:11" s="14" customFormat="1" ht="20.25" hidden="1" thickBot="1">
      <c r="A172" s="491"/>
      <c r="B172" s="1217"/>
      <c r="C172" s="507"/>
      <c r="D172" s="507"/>
      <c r="E172" s="508"/>
      <c r="F172" s="498"/>
      <c r="G172" s="515"/>
      <c r="H172" s="507"/>
      <c r="I172" s="41"/>
      <c r="J172" s="3217"/>
      <c r="K172" s="41"/>
    </row>
    <row r="173" spans="1:11" s="14" customFormat="1" ht="20.25" hidden="1" thickTop="1">
      <c r="A173" s="491"/>
      <c r="B173" s="2220"/>
      <c r="C173" s="501"/>
      <c r="D173" s="501"/>
      <c r="E173" s="502"/>
      <c r="F173" s="2241" t="s">
        <v>2376</v>
      </c>
      <c r="G173" s="504" t="s">
        <v>2112</v>
      </c>
      <c r="H173" s="501">
        <v>45294</v>
      </c>
      <c r="I173" s="305">
        <f>H173+18</f>
        <v>45312</v>
      </c>
      <c r="J173" s="3216">
        <f>H173+23</f>
        <v>45317</v>
      </c>
      <c r="K173" s="305">
        <f>H173+27</f>
        <v>45321</v>
      </c>
    </row>
    <row r="174" spans="1:11" s="14" customFormat="1" ht="20.25" hidden="1" thickBot="1">
      <c r="A174" s="491"/>
      <c r="B174" s="1217"/>
      <c r="C174" s="507"/>
      <c r="D174" s="507"/>
      <c r="E174" s="508"/>
      <c r="F174" s="498"/>
      <c r="G174" s="515"/>
      <c r="H174" s="507"/>
      <c r="I174" s="41"/>
      <c r="J174" s="3217"/>
      <c r="K174" s="41"/>
    </row>
    <row r="175" spans="1:11" s="14" customFormat="1" ht="20.25" hidden="1" thickTop="1">
      <c r="A175" s="491" t="s">
        <v>2113</v>
      </c>
      <c r="B175" s="2241" t="s">
        <v>2091</v>
      </c>
      <c r="C175" s="501" t="s">
        <v>2114</v>
      </c>
      <c r="D175" s="501">
        <v>44928</v>
      </c>
      <c r="E175" s="502">
        <v>44929</v>
      </c>
      <c r="F175" s="2241" t="s">
        <v>2270</v>
      </c>
      <c r="G175" s="504" t="s">
        <v>2115</v>
      </c>
      <c r="H175" s="501">
        <v>45301</v>
      </c>
      <c r="I175" s="305">
        <f t="shared" ref="I175" si="87">H175+18</f>
        <v>45319</v>
      </c>
      <c r="J175" s="3216">
        <f t="shared" ref="J175" si="88">H175+23</f>
        <v>45324</v>
      </c>
      <c r="K175" s="305">
        <f t="shared" ref="K175" si="89">H175+27</f>
        <v>45328</v>
      </c>
    </row>
    <row r="176" spans="1:11" s="14" customFormat="1" ht="20.25" hidden="1" thickBot="1">
      <c r="A176" s="491"/>
      <c r="B176" s="1217"/>
      <c r="C176" s="507"/>
      <c r="D176" s="507"/>
      <c r="E176" s="508"/>
      <c r="F176" s="498"/>
      <c r="G176" s="515"/>
      <c r="H176" s="507"/>
      <c r="I176" s="41"/>
      <c r="J176" s="3217"/>
      <c r="K176" s="41"/>
    </row>
    <row r="177" spans="1:13" s="14" customFormat="1" ht="20.25" hidden="1" thickTop="1">
      <c r="A177" s="491" t="s">
        <v>2010</v>
      </c>
      <c r="B177" s="2241" t="s">
        <v>2078</v>
      </c>
      <c r="C177" s="501" t="s">
        <v>2116</v>
      </c>
      <c r="D177" s="501">
        <v>45300</v>
      </c>
      <c r="E177" s="502">
        <v>45302</v>
      </c>
      <c r="F177" s="2241" t="s">
        <v>2251</v>
      </c>
      <c r="G177" s="504" t="s">
        <v>2117</v>
      </c>
      <c r="H177" s="501">
        <v>45308</v>
      </c>
      <c r="I177" s="305">
        <f t="shared" ref="I177" si="90">H177+18</f>
        <v>45326</v>
      </c>
      <c r="J177" s="3216">
        <f t="shared" ref="J177" si="91">H177+23</f>
        <v>45331</v>
      </c>
      <c r="K177" s="305">
        <f t="shared" ref="K177" si="92">H177+27</f>
        <v>45335</v>
      </c>
    </row>
    <row r="178" spans="1:13" s="14" customFormat="1" ht="20.25" hidden="1" thickBot="1">
      <c r="A178" s="491"/>
      <c r="B178" s="1217"/>
      <c r="C178" s="507"/>
      <c r="D178" s="507"/>
      <c r="E178" s="508"/>
      <c r="F178" s="498"/>
      <c r="G178" s="515"/>
      <c r="H178" s="507"/>
      <c r="I178" s="41"/>
      <c r="J178" s="3217"/>
      <c r="K178" s="41"/>
    </row>
    <row r="179" spans="1:13" s="14" customFormat="1" ht="20.25" hidden="1" thickTop="1">
      <c r="A179" s="491" t="s">
        <v>2118</v>
      </c>
      <c r="B179" s="2241" t="s">
        <v>2119</v>
      </c>
      <c r="C179" s="501" t="s">
        <v>2120</v>
      </c>
      <c r="D179" s="501">
        <v>45311</v>
      </c>
      <c r="E179" s="502">
        <v>45313</v>
      </c>
      <c r="F179" s="2241" t="s">
        <v>2277</v>
      </c>
      <c r="G179" s="504" t="s">
        <v>2121</v>
      </c>
      <c r="H179" s="501">
        <v>45315</v>
      </c>
      <c r="I179" s="305">
        <f t="shared" ref="I179" si="93">H179+18</f>
        <v>45333</v>
      </c>
      <c r="J179" s="3216">
        <f t="shared" ref="J179" si="94">H179+23</f>
        <v>45338</v>
      </c>
      <c r="K179" s="305">
        <f t="shared" ref="K179" si="95">H179+27</f>
        <v>45342</v>
      </c>
    </row>
    <row r="180" spans="1:13" ht="13.5" hidden="1" thickBot="1"/>
    <row r="181" spans="1:13" s="14" customFormat="1" ht="20.25" hidden="1" thickTop="1">
      <c r="A181" s="491"/>
      <c r="B181" s="2241" t="s">
        <v>2107</v>
      </c>
      <c r="C181" s="501" t="s">
        <v>2122</v>
      </c>
      <c r="D181" s="501">
        <v>45319</v>
      </c>
      <c r="E181" s="502">
        <v>45322</v>
      </c>
      <c r="F181" s="2241" t="s">
        <v>2261</v>
      </c>
      <c r="G181" s="504" t="s">
        <v>2123</v>
      </c>
      <c r="H181" s="501">
        <v>45322</v>
      </c>
      <c r="I181" s="305">
        <f t="shared" ref="I181" si="96">H181+18</f>
        <v>45340</v>
      </c>
      <c r="J181" s="3216">
        <f t="shared" ref="J181" si="97">H181+23</f>
        <v>45345</v>
      </c>
      <c r="K181" s="305">
        <f t="shared" ref="K181" si="98">H181+27</f>
        <v>45349</v>
      </c>
      <c r="L181" s="493"/>
    </row>
    <row r="182" spans="1:13" s="14" customFormat="1" ht="20.25" hidden="1" thickBot="1">
      <c r="A182" s="491"/>
      <c r="B182" s="1217"/>
      <c r="C182" s="507"/>
      <c r="D182" s="507"/>
      <c r="E182" s="508"/>
      <c r="F182" s="498"/>
      <c r="G182" s="515"/>
      <c r="H182" s="507"/>
      <c r="I182" s="41"/>
      <c r="J182" s="3217"/>
      <c r="K182" s="41"/>
      <c r="L182" s="493"/>
    </row>
    <row r="183" spans="1:13" s="14" customFormat="1" ht="20.25" hidden="1" thickTop="1">
      <c r="A183" s="491"/>
      <c r="B183" s="2241" t="s">
        <v>2094</v>
      </c>
      <c r="C183" s="501" t="s">
        <v>2124</v>
      </c>
      <c r="D183" s="501">
        <v>45323</v>
      </c>
      <c r="E183" s="502">
        <v>45325</v>
      </c>
      <c r="F183" s="2241" t="s">
        <v>2266</v>
      </c>
      <c r="G183" s="504" t="s">
        <v>2125</v>
      </c>
      <c r="H183" s="501">
        <v>45329</v>
      </c>
      <c r="I183" s="305">
        <f t="shared" ref="I183" si="99">H183+18</f>
        <v>45347</v>
      </c>
      <c r="J183" s="3216">
        <f t="shared" ref="J183" si="100">H183+23</f>
        <v>45352</v>
      </c>
      <c r="K183" s="305">
        <f t="shared" ref="K183" si="101">H183+27</f>
        <v>45356</v>
      </c>
      <c r="L183" s="493"/>
    </row>
    <row r="184" spans="1:13" s="14" customFormat="1" ht="20.25" hidden="1" thickBot="1">
      <c r="A184" s="491"/>
      <c r="B184" s="1217"/>
      <c r="C184" s="507"/>
      <c r="D184" s="507"/>
      <c r="E184" s="508"/>
      <c r="F184" s="498"/>
      <c r="G184" s="515"/>
      <c r="H184" s="507"/>
      <c r="I184" s="41"/>
      <c r="J184" s="3217"/>
      <c r="K184" s="41"/>
      <c r="L184" s="493"/>
    </row>
    <row r="185" spans="1:13" s="14" customFormat="1" ht="20.25" hidden="1" thickTop="1">
      <c r="A185" s="491"/>
      <c r="B185" s="2241" t="s">
        <v>2030</v>
      </c>
      <c r="C185" s="501" t="s">
        <v>2126</v>
      </c>
      <c r="D185" s="501">
        <v>45331</v>
      </c>
      <c r="E185" s="502">
        <v>45333</v>
      </c>
      <c r="F185" s="2241" t="s">
        <v>2377</v>
      </c>
      <c r="G185" s="504" t="s">
        <v>2127</v>
      </c>
      <c r="H185" s="501">
        <v>45336</v>
      </c>
      <c r="I185" s="305">
        <f t="shared" ref="I185" si="102">H185+18</f>
        <v>45354</v>
      </c>
      <c r="J185" s="3216">
        <f t="shared" ref="J185" si="103">H185+23</f>
        <v>45359</v>
      </c>
      <c r="K185" s="305">
        <f t="shared" ref="K185" si="104">H185+27</f>
        <v>45363</v>
      </c>
      <c r="L185" s="493"/>
    </row>
    <row r="186" spans="1:13" s="14" customFormat="1" ht="20.25" hidden="1" thickBot="1">
      <c r="A186" s="491"/>
      <c r="B186" s="1217"/>
      <c r="C186" s="507"/>
      <c r="D186" s="507"/>
      <c r="E186" s="508"/>
      <c r="F186" s="498"/>
      <c r="G186" s="515"/>
      <c r="H186" s="507"/>
      <c r="I186" s="41"/>
      <c r="J186" s="3217"/>
      <c r="K186" s="41"/>
      <c r="L186" s="493"/>
    </row>
    <row r="187" spans="1:13" s="14" customFormat="1" ht="20.25" hidden="1" thickTop="1">
      <c r="A187" s="491" t="s">
        <v>2010</v>
      </c>
      <c r="B187" s="2241" t="s">
        <v>2091</v>
      </c>
      <c r="C187" s="501" t="s">
        <v>2128</v>
      </c>
      <c r="D187" s="501">
        <v>45334</v>
      </c>
      <c r="E187" s="502">
        <v>45336</v>
      </c>
      <c r="F187" s="2241" t="s">
        <v>2247</v>
      </c>
      <c r="G187" s="504" t="s">
        <v>2129</v>
      </c>
      <c r="H187" s="501">
        <v>45343</v>
      </c>
      <c r="I187" s="305">
        <f t="shared" ref="I187" si="105">H187+18</f>
        <v>45361</v>
      </c>
      <c r="J187" s="3222" t="s">
        <v>2159</v>
      </c>
      <c r="K187" s="305">
        <f t="shared" ref="K187" si="106">H187+27</f>
        <v>45370</v>
      </c>
      <c r="L187" s="493"/>
      <c r="M187" s="40" t="s">
        <v>2382</v>
      </c>
    </row>
    <row r="188" spans="1:13" s="14" customFormat="1" ht="20.25" hidden="1" thickBot="1">
      <c r="A188" s="491"/>
      <c r="B188" s="1217"/>
      <c r="C188" s="507"/>
      <c r="D188" s="507"/>
      <c r="E188" s="508"/>
      <c r="F188" s="498"/>
      <c r="G188" s="515"/>
      <c r="H188" s="507"/>
      <c r="I188" s="41"/>
      <c r="J188" s="3217"/>
      <c r="K188" s="41"/>
      <c r="L188" s="493"/>
      <c r="M188" s="14" t="s">
        <v>2383</v>
      </c>
    </row>
    <row r="189" spans="1:13" s="14" customFormat="1" ht="20.25" hidden="1" thickTop="1">
      <c r="A189" s="491"/>
      <c r="B189" s="2241"/>
      <c r="C189" s="501"/>
      <c r="D189" s="501"/>
      <c r="E189" s="502"/>
      <c r="F189" s="2241" t="s">
        <v>2244</v>
      </c>
      <c r="G189" s="504" t="s">
        <v>2132</v>
      </c>
      <c r="H189" s="501">
        <v>45350</v>
      </c>
      <c r="I189" s="305">
        <f>H189+27</f>
        <v>45377</v>
      </c>
      <c r="J189" s="3216">
        <f>H189+33</f>
        <v>45383</v>
      </c>
      <c r="K189" s="305">
        <f>H189+37</f>
        <v>45387</v>
      </c>
      <c r="L189" s="493"/>
      <c r="M189" s="40" t="s">
        <v>2384</v>
      </c>
    </row>
    <row r="190" spans="1:13" s="14" customFormat="1" ht="20.25" hidden="1" thickBot="1">
      <c r="A190" s="491"/>
      <c r="B190" s="1217"/>
      <c r="C190" s="507"/>
      <c r="D190" s="507"/>
      <c r="E190" s="508"/>
      <c r="F190" s="498"/>
      <c r="G190" s="515"/>
      <c r="H190" s="507"/>
      <c r="I190" s="41"/>
      <c r="J190" s="3217"/>
      <c r="K190" s="41"/>
      <c r="L190" s="493"/>
      <c r="M190" s="14" t="s">
        <v>2385</v>
      </c>
    </row>
    <row r="191" spans="1:13" s="14" customFormat="1" ht="20.25" hidden="1" thickTop="1">
      <c r="A191" s="491" t="s">
        <v>2133</v>
      </c>
      <c r="B191" s="2241" t="s">
        <v>2078</v>
      </c>
      <c r="C191" s="501" t="s">
        <v>2134</v>
      </c>
      <c r="D191" s="501">
        <v>45348</v>
      </c>
      <c r="E191" s="502">
        <v>45350</v>
      </c>
      <c r="F191" s="2220" t="s">
        <v>2386</v>
      </c>
      <c r="G191" s="504" t="s">
        <v>2136</v>
      </c>
      <c r="H191" s="501">
        <v>45357</v>
      </c>
      <c r="I191" s="305">
        <f>H191+27</f>
        <v>45384</v>
      </c>
      <c r="J191" s="3216">
        <f>H191+33</f>
        <v>45390</v>
      </c>
      <c r="K191" s="305">
        <f>H191+37</f>
        <v>45394</v>
      </c>
      <c r="L191" s="493"/>
      <c r="M191" s="40" t="s">
        <v>2384</v>
      </c>
    </row>
    <row r="192" spans="1:13" s="14" customFormat="1" ht="20.25" hidden="1" thickBot="1">
      <c r="A192" s="491"/>
      <c r="B192" s="1217" t="s">
        <v>2107</v>
      </c>
      <c r="C192" s="507" t="s">
        <v>2137</v>
      </c>
      <c r="D192" s="507">
        <v>45351</v>
      </c>
      <c r="E192" s="508">
        <v>45353</v>
      </c>
      <c r="F192" s="498"/>
      <c r="G192" s="515"/>
      <c r="H192" s="507"/>
      <c r="I192" s="41"/>
      <c r="J192" s="3217"/>
      <c r="K192" s="41"/>
      <c r="L192" s="493"/>
      <c r="M192" s="14" t="s">
        <v>2387</v>
      </c>
    </row>
    <row r="193" spans="1:12" s="14" customFormat="1" ht="20.25" hidden="1" thickTop="1">
      <c r="A193" s="491"/>
      <c r="B193" s="2220" t="s">
        <v>2094</v>
      </c>
      <c r="C193" s="501" t="s">
        <v>2138</v>
      </c>
      <c r="D193" s="501">
        <v>45359</v>
      </c>
      <c r="E193" s="502">
        <v>45361</v>
      </c>
      <c r="F193" s="2220" t="s">
        <v>2378</v>
      </c>
      <c r="G193" s="504" t="s">
        <v>2139</v>
      </c>
      <c r="H193" s="501">
        <v>45364</v>
      </c>
      <c r="I193" s="305">
        <f>H193+27</f>
        <v>45391</v>
      </c>
      <c r="J193" s="3216">
        <f>H193+33</f>
        <v>45397</v>
      </c>
      <c r="K193" s="305">
        <f>H193+37</f>
        <v>45401</v>
      </c>
      <c r="L193" s="493"/>
    </row>
    <row r="194" spans="1:12" s="14" customFormat="1" ht="20.25" hidden="1" thickBot="1">
      <c r="A194" s="491"/>
      <c r="B194" s="1217"/>
      <c r="C194" s="507"/>
      <c r="D194" s="507"/>
      <c r="E194" s="508"/>
      <c r="F194" s="498"/>
      <c r="G194" s="515"/>
      <c r="H194" s="507"/>
      <c r="I194" s="41"/>
      <c r="J194" s="3217"/>
      <c r="K194" s="41"/>
      <c r="L194" s="493"/>
    </row>
    <row r="195" spans="1:12" s="14" customFormat="1" ht="20.25" hidden="1" thickTop="1">
      <c r="A195" s="491" t="s">
        <v>2140</v>
      </c>
      <c r="B195" s="2220" t="s">
        <v>2069</v>
      </c>
      <c r="C195" s="501" t="s">
        <v>2141</v>
      </c>
      <c r="D195" s="501">
        <v>45364</v>
      </c>
      <c r="E195" s="502">
        <v>45366</v>
      </c>
      <c r="F195" s="2220" t="s">
        <v>2388</v>
      </c>
      <c r="G195" s="504" t="s">
        <v>2142</v>
      </c>
      <c r="H195" s="501">
        <v>45371</v>
      </c>
      <c r="I195" s="305">
        <f>H195+27</f>
        <v>45398</v>
      </c>
      <c r="J195" s="3216">
        <f>H195+33</f>
        <v>45404</v>
      </c>
      <c r="K195" s="305">
        <f>H195+37</f>
        <v>45408</v>
      </c>
      <c r="L195" s="493"/>
    </row>
    <row r="196" spans="1:12" ht="13.5" hidden="1" thickBot="1"/>
    <row r="197" spans="1:12" s="14" customFormat="1" ht="20.25" hidden="1" thickTop="1">
      <c r="A197" s="491" t="s">
        <v>2143</v>
      </c>
      <c r="B197" s="2220" t="s">
        <v>2119</v>
      </c>
      <c r="C197" s="501" t="s">
        <v>2144</v>
      </c>
      <c r="D197" s="501">
        <v>45373</v>
      </c>
      <c r="E197" s="502">
        <v>45375</v>
      </c>
      <c r="F197" s="2220" t="s">
        <v>2224</v>
      </c>
      <c r="G197" s="504" t="s">
        <v>2145</v>
      </c>
      <c r="H197" s="501">
        <v>45378</v>
      </c>
      <c r="I197" s="305">
        <f>H197+27</f>
        <v>45405</v>
      </c>
      <c r="J197" s="3216">
        <f>H197+33</f>
        <v>45411</v>
      </c>
      <c r="K197" s="305">
        <f>H197+37</f>
        <v>45415</v>
      </c>
    </row>
    <row r="198" spans="1:12" s="14" customFormat="1" ht="20.25" hidden="1" thickBot="1">
      <c r="A198" s="491"/>
      <c r="B198" s="1217"/>
      <c r="C198" s="507"/>
      <c r="D198" s="507"/>
      <c r="E198" s="508"/>
      <c r="F198" s="498"/>
      <c r="G198" s="515"/>
      <c r="H198" s="507"/>
      <c r="I198" s="41"/>
      <c r="J198" s="3217"/>
      <c r="K198" s="41"/>
    </row>
    <row r="199" spans="1:12" s="14" customFormat="1" ht="20.25" hidden="1" thickTop="1">
      <c r="A199" s="491"/>
      <c r="B199" s="2220" t="s">
        <v>2133</v>
      </c>
      <c r="C199" s="501" t="s">
        <v>2146</v>
      </c>
      <c r="D199" s="501">
        <v>45383</v>
      </c>
      <c r="E199" s="502">
        <v>45385</v>
      </c>
      <c r="F199" s="2241" t="s">
        <v>2288</v>
      </c>
      <c r="G199" s="504" t="s">
        <v>2147</v>
      </c>
      <c r="H199" s="501">
        <v>45389</v>
      </c>
      <c r="I199" s="305">
        <f>H199+27</f>
        <v>45416</v>
      </c>
      <c r="J199" s="3216">
        <f>H199+33</f>
        <v>45422</v>
      </c>
      <c r="K199" s="305">
        <f>H199+37</f>
        <v>45426</v>
      </c>
    </row>
    <row r="200" spans="1:12" s="14" customFormat="1" ht="20.25" hidden="1" thickBot="1">
      <c r="A200" s="491"/>
      <c r="B200" s="1217"/>
      <c r="C200" s="507"/>
      <c r="D200" s="507"/>
      <c r="E200" s="508"/>
      <c r="F200" s="498"/>
      <c r="G200" s="515"/>
      <c r="H200" s="507"/>
      <c r="I200" s="41"/>
      <c r="J200" s="3217"/>
      <c r="K200" s="41"/>
    </row>
    <row r="201" spans="1:12" s="14" customFormat="1" ht="20.25" hidden="1" thickTop="1">
      <c r="A201" s="491"/>
      <c r="B201" s="2220"/>
      <c r="C201" s="501"/>
      <c r="D201" s="501"/>
      <c r="E201" s="502"/>
      <c r="F201" s="2220" t="s">
        <v>2255</v>
      </c>
      <c r="G201" s="504" t="s">
        <v>2148</v>
      </c>
      <c r="H201" s="501">
        <v>45392</v>
      </c>
      <c r="I201" s="305">
        <f>H201+27</f>
        <v>45419</v>
      </c>
      <c r="J201" s="3216">
        <f>H201+33</f>
        <v>45425</v>
      </c>
      <c r="K201" s="305">
        <f>H201+37</f>
        <v>45429</v>
      </c>
    </row>
    <row r="202" spans="1:12" s="14" customFormat="1" ht="20.25" hidden="1" thickBot="1">
      <c r="A202" s="491"/>
      <c r="B202" s="1217"/>
      <c r="C202" s="507"/>
      <c r="D202" s="507"/>
      <c r="E202" s="508"/>
      <c r="F202" s="498"/>
      <c r="G202" s="515"/>
      <c r="H202" s="507"/>
      <c r="I202" s="41"/>
      <c r="J202" s="3217"/>
      <c r="K202" s="41"/>
    </row>
    <row r="203" spans="1:12" s="14" customFormat="1" ht="20.25" hidden="1" thickTop="1">
      <c r="A203" s="491"/>
      <c r="B203" s="2220" t="s">
        <v>2107</v>
      </c>
      <c r="C203" s="501" t="s">
        <v>2149</v>
      </c>
      <c r="D203" s="501">
        <v>45390</v>
      </c>
      <c r="E203" s="502">
        <v>45393</v>
      </c>
      <c r="F203" s="2220" t="s">
        <v>2228</v>
      </c>
      <c r="G203" s="504" t="s">
        <v>2150</v>
      </c>
      <c r="H203" s="501">
        <v>45399</v>
      </c>
      <c r="I203" s="305">
        <f>H203+27</f>
        <v>45426</v>
      </c>
      <c r="J203" s="3216">
        <f>H203+33</f>
        <v>45432</v>
      </c>
      <c r="K203" s="305">
        <f>H203+37</f>
        <v>45436</v>
      </c>
    </row>
    <row r="204" spans="1:12" s="14" customFormat="1" ht="20.25" hidden="1" thickBot="1">
      <c r="A204" s="491"/>
      <c r="B204" s="1217"/>
      <c r="C204" s="507"/>
      <c r="D204" s="507"/>
      <c r="E204" s="508"/>
      <c r="F204" s="498"/>
      <c r="G204" s="515"/>
      <c r="H204" s="507"/>
      <c r="I204" s="41"/>
      <c r="J204" s="3217"/>
      <c r="K204" s="41"/>
    </row>
    <row r="205" spans="1:12" s="14" customFormat="1" ht="20.25" hidden="1" thickTop="1">
      <c r="A205" s="491" t="s">
        <v>2030</v>
      </c>
      <c r="B205" s="3303" t="s">
        <v>2151</v>
      </c>
      <c r="C205" s="501" t="s">
        <v>2152</v>
      </c>
      <c r="D205" s="501">
        <v>45396</v>
      </c>
      <c r="E205" s="1329"/>
      <c r="F205" s="2220" t="s">
        <v>2376</v>
      </c>
      <c r="G205" s="504" t="s">
        <v>2153</v>
      </c>
      <c r="H205" s="501">
        <v>45406</v>
      </c>
      <c r="I205" s="305">
        <f>H205+27</f>
        <v>45433</v>
      </c>
      <c r="J205" s="3216">
        <f>H205+33</f>
        <v>45439</v>
      </c>
      <c r="K205" s="305">
        <f>H205+37</f>
        <v>45443</v>
      </c>
    </row>
    <row r="206" spans="1:12" s="14" customFormat="1" ht="20.25" hidden="1" thickBot="1">
      <c r="A206" s="491"/>
      <c r="B206" s="1217" t="s">
        <v>2094</v>
      </c>
      <c r="C206" s="507" t="s">
        <v>2154</v>
      </c>
      <c r="D206" s="507">
        <v>45399</v>
      </c>
      <c r="E206" s="508">
        <v>45401</v>
      </c>
      <c r="F206" s="3279"/>
      <c r="G206" s="1115"/>
      <c r="H206" s="505"/>
      <c r="I206" s="505"/>
      <c r="J206" s="1558"/>
      <c r="K206" s="505"/>
    </row>
    <row r="207" spans="1:12" s="14" customFormat="1" ht="21" hidden="1" thickTop="1" thickBot="1">
      <c r="A207" s="491"/>
      <c r="B207" s="1217" t="s">
        <v>2155</v>
      </c>
      <c r="C207" s="507" t="s">
        <v>2156</v>
      </c>
      <c r="D207" s="507">
        <v>45400</v>
      </c>
      <c r="E207" s="508">
        <v>45402</v>
      </c>
      <c r="F207" s="498"/>
      <c r="G207" s="515"/>
      <c r="H207" s="507"/>
      <c r="I207" s="41"/>
      <c r="J207" s="3217"/>
      <c r="K207" s="41"/>
    </row>
    <row r="208" spans="1:12" s="14" customFormat="1" ht="20.25" hidden="1" thickTop="1">
      <c r="A208" s="491" t="s">
        <v>2157</v>
      </c>
      <c r="B208" s="2972" t="s">
        <v>2030</v>
      </c>
      <c r="C208" s="866" t="s">
        <v>2158</v>
      </c>
      <c r="D208" s="866">
        <v>45411</v>
      </c>
      <c r="E208" s="3414" t="s">
        <v>2159</v>
      </c>
      <c r="F208" s="2220" t="s">
        <v>2270</v>
      </c>
      <c r="G208" s="504" t="s">
        <v>2160</v>
      </c>
      <c r="H208" s="501">
        <v>45413</v>
      </c>
      <c r="I208" s="305">
        <f>H208+27</f>
        <v>45440</v>
      </c>
      <c r="J208" s="3216">
        <f>H208+33</f>
        <v>45446</v>
      </c>
      <c r="K208" s="305">
        <f>H208+37</f>
        <v>45450</v>
      </c>
    </row>
    <row r="209" spans="1:11" s="14" customFormat="1" ht="20.25" hidden="1" thickBot="1">
      <c r="A209" s="491"/>
      <c r="B209" s="1217"/>
      <c r="C209" s="507"/>
      <c r="D209" s="507"/>
      <c r="E209" s="508"/>
      <c r="F209" s="498"/>
      <c r="G209" s="515"/>
      <c r="H209" s="507"/>
      <c r="I209" s="41"/>
      <c r="J209" s="3217"/>
      <c r="K209" s="41"/>
    </row>
    <row r="210" spans="1:11" s="14" customFormat="1" ht="20.25" hidden="1" thickTop="1">
      <c r="A210" s="491"/>
      <c r="B210" s="2220"/>
      <c r="C210" s="501"/>
      <c r="D210" s="505"/>
      <c r="E210" s="1055"/>
      <c r="F210" s="2220" t="s">
        <v>2251</v>
      </c>
      <c r="G210" s="504" t="s">
        <v>2162</v>
      </c>
      <c r="H210" s="501">
        <v>45423</v>
      </c>
      <c r="I210" s="305">
        <f>H210+27</f>
        <v>45450</v>
      </c>
      <c r="J210" s="3216">
        <f>H210+33</f>
        <v>45456</v>
      </c>
      <c r="K210" s="305">
        <f>H210+37</f>
        <v>45460</v>
      </c>
    </row>
    <row r="211" spans="1:11" s="14" customFormat="1" ht="20.25" hidden="1" thickBot="1">
      <c r="A211" s="491"/>
      <c r="B211" s="1217"/>
      <c r="C211" s="507"/>
      <c r="D211" s="507"/>
      <c r="E211" s="508"/>
      <c r="F211" s="498"/>
      <c r="G211" s="515"/>
      <c r="H211" s="507"/>
      <c r="I211" s="41"/>
      <c r="J211" s="3217"/>
      <c r="K211" s="41"/>
    </row>
    <row r="212" spans="1:11" s="14" customFormat="1" ht="20.25" hidden="1" thickTop="1">
      <c r="A212" s="491" t="s">
        <v>2133</v>
      </c>
      <c r="B212" s="2220" t="s">
        <v>2157</v>
      </c>
      <c r="C212" s="866" t="s">
        <v>2161</v>
      </c>
      <c r="D212" s="866">
        <v>45421</v>
      </c>
      <c r="E212" s="3414" t="s">
        <v>2159</v>
      </c>
      <c r="F212" s="2220" t="s">
        <v>2277</v>
      </c>
      <c r="G212" s="504" t="s">
        <v>2164</v>
      </c>
      <c r="H212" s="501">
        <v>45427</v>
      </c>
      <c r="I212" s="305">
        <f>H212+27</f>
        <v>45454</v>
      </c>
      <c r="J212" s="3216">
        <f>H212+33</f>
        <v>45460</v>
      </c>
      <c r="K212" s="305">
        <f>H212+37</f>
        <v>45464</v>
      </c>
    </row>
    <row r="213" spans="1:11" s="14" customFormat="1" ht="20.25" hidden="1" thickBot="1">
      <c r="A213" s="491"/>
      <c r="B213" s="1217"/>
      <c r="C213" s="3497"/>
      <c r="D213" s="3497"/>
      <c r="E213" s="3498"/>
      <c r="F213" s="3171"/>
      <c r="G213" s="515"/>
      <c r="H213" s="507"/>
      <c r="I213" s="507"/>
      <c r="J213" s="3493"/>
      <c r="K213" s="507"/>
    </row>
    <row r="214" spans="1:11" s="14" customFormat="1" ht="20.25" hidden="1" thickTop="1">
      <c r="A214"/>
      <c r="B214" s="2972" t="s">
        <v>2133</v>
      </c>
      <c r="C214" s="501" t="s">
        <v>2168</v>
      </c>
      <c r="D214" s="866">
        <v>45427</v>
      </c>
      <c r="E214" s="3491">
        <v>45432</v>
      </c>
      <c r="F214" s="2220" t="s">
        <v>2261</v>
      </c>
      <c r="G214" s="504" t="s">
        <v>2167</v>
      </c>
      <c r="H214" s="501">
        <v>45435</v>
      </c>
      <c r="I214" s="305">
        <f>H214+27</f>
        <v>45462</v>
      </c>
      <c r="J214" s="3216">
        <f>H214+33</f>
        <v>45468</v>
      </c>
      <c r="K214" s="305">
        <f>H214+37</f>
        <v>45472</v>
      </c>
    </row>
    <row r="215" spans="1:11" s="14" customFormat="1" ht="19.5" hidden="1">
      <c r="A215"/>
      <c r="B215" s="3495" t="s">
        <v>2165</v>
      </c>
      <c r="C215" s="3497" t="s">
        <v>2166</v>
      </c>
      <c r="D215" s="3497">
        <v>45426</v>
      </c>
      <c r="E215" s="3498">
        <v>45429</v>
      </c>
      <c r="F215" s="3279"/>
      <c r="G215" s="1115"/>
      <c r="H215" s="505"/>
      <c r="I215" s="505"/>
      <c r="J215" s="1558"/>
      <c r="K215" s="505"/>
    </row>
    <row r="216" spans="1:11" s="14" customFormat="1" ht="19.5" hidden="1">
      <c r="A216" s="491" t="s">
        <v>2169</v>
      </c>
      <c r="B216" s="2972" t="s">
        <v>2170</v>
      </c>
      <c r="C216" s="305" t="s">
        <v>2171</v>
      </c>
      <c r="D216" s="305">
        <v>45430</v>
      </c>
      <c r="E216" s="3492">
        <v>45433</v>
      </c>
      <c r="F216" s="3279"/>
      <c r="G216" s="1115"/>
      <c r="H216" s="505"/>
      <c r="I216" s="505"/>
      <c r="J216" s="1558"/>
      <c r="K216" s="505"/>
    </row>
    <row r="217" spans="1:11" s="14" customFormat="1" ht="20.25" hidden="1" thickBot="1">
      <c r="A217" s="491" t="s">
        <v>2094</v>
      </c>
      <c r="B217" s="3496" t="s">
        <v>2107</v>
      </c>
      <c r="C217" s="505" t="s">
        <v>2172</v>
      </c>
      <c r="D217" s="505">
        <v>45429</v>
      </c>
      <c r="E217" s="3476" t="s">
        <v>2159</v>
      </c>
      <c r="F217" s="498"/>
      <c r="G217" s="515"/>
      <c r="H217" s="507"/>
      <c r="I217" s="41"/>
      <c r="J217" s="3217"/>
      <c r="K217" s="41"/>
    </row>
    <row r="218" spans="1:11" s="14" customFormat="1" ht="20.25" hidden="1" thickTop="1">
      <c r="A218" s="491" t="s">
        <v>2094</v>
      </c>
      <c r="B218" s="2972" t="s">
        <v>2078</v>
      </c>
      <c r="C218" s="501" t="s">
        <v>2173</v>
      </c>
      <c r="D218" s="501">
        <v>45446</v>
      </c>
      <c r="E218" s="502">
        <v>45447</v>
      </c>
      <c r="F218" s="2220" t="s">
        <v>2266</v>
      </c>
      <c r="G218" s="504" t="s">
        <v>2174</v>
      </c>
      <c r="H218" s="501">
        <v>45441</v>
      </c>
      <c r="I218" s="305">
        <f>H218+27</f>
        <v>45468</v>
      </c>
      <c r="J218" s="3216">
        <f>H218+33</f>
        <v>45474</v>
      </c>
      <c r="K218" s="305">
        <f>H218+37</f>
        <v>45478</v>
      </c>
    </row>
    <row r="219" spans="1:11" s="14" customFormat="1" ht="20.25" hidden="1" thickBot="1">
      <c r="A219" s="491"/>
      <c r="B219" s="1217"/>
      <c r="C219" s="507"/>
      <c r="D219" s="507"/>
      <c r="E219" s="508"/>
      <c r="F219" s="498"/>
      <c r="G219" s="515"/>
      <c r="H219" s="507"/>
      <c r="I219" s="41"/>
      <c r="J219" s="3217"/>
      <c r="K219" s="41"/>
    </row>
    <row r="220" spans="1:11" s="14" customFormat="1" ht="20.25" hidden="1" thickTop="1">
      <c r="A220" s="491"/>
      <c r="B220" s="2972" t="s">
        <v>2094</v>
      </c>
      <c r="C220" s="501" t="s">
        <v>2175</v>
      </c>
      <c r="D220" s="501">
        <v>45442</v>
      </c>
      <c r="E220" s="502">
        <v>45445</v>
      </c>
      <c r="F220" s="2220" t="s">
        <v>2377</v>
      </c>
      <c r="G220" s="504" t="s">
        <v>2177</v>
      </c>
      <c r="H220" s="501">
        <v>45448</v>
      </c>
      <c r="I220" s="305">
        <f>H220+27</f>
        <v>45475</v>
      </c>
      <c r="J220" s="3216">
        <f>H220+33</f>
        <v>45481</v>
      </c>
      <c r="K220" s="305">
        <f>H220+37</f>
        <v>45485</v>
      </c>
    </row>
    <row r="221" spans="1:11" s="14" customFormat="1" ht="20.25" hidden="1" thickBot="1">
      <c r="A221" s="491"/>
      <c r="B221" s="1217" t="s">
        <v>2030</v>
      </c>
      <c r="C221" s="507" t="s">
        <v>2178</v>
      </c>
      <c r="D221" s="507">
        <v>45442</v>
      </c>
      <c r="E221" s="1554" t="s">
        <v>2159</v>
      </c>
      <c r="F221" s="498"/>
      <c r="G221" s="515"/>
      <c r="H221" s="507"/>
      <c r="I221" s="41"/>
      <c r="J221" s="3217"/>
      <c r="K221" s="41"/>
    </row>
    <row r="222" spans="1:11" s="14" customFormat="1" ht="20.25" hidden="1" thickTop="1">
      <c r="A222" s="491"/>
      <c r="B222" s="3568" t="s">
        <v>2179</v>
      </c>
      <c r="C222" s="3511" t="s">
        <v>2178</v>
      </c>
      <c r="D222" s="820" t="s">
        <v>2159</v>
      </c>
      <c r="E222" s="502" t="s">
        <v>1970</v>
      </c>
      <c r="F222" s="2220" t="s">
        <v>2247</v>
      </c>
      <c r="G222" s="504" t="s">
        <v>2180</v>
      </c>
      <c r="H222" s="501">
        <v>45455</v>
      </c>
      <c r="I222" s="305">
        <f t="shared" ref="I222" si="107">H222+27</f>
        <v>45482</v>
      </c>
      <c r="J222" s="3216">
        <f t="shared" ref="J222" si="108">H222+33</f>
        <v>45488</v>
      </c>
      <c r="K222" s="305">
        <f t="shared" ref="K222" si="109">H222+37</f>
        <v>45492</v>
      </c>
    </row>
    <row r="223" spans="1:11" s="14" customFormat="1" ht="20.25" hidden="1" thickBot="1">
      <c r="A223" s="491"/>
      <c r="B223" s="1217"/>
      <c r="C223" s="507"/>
      <c r="D223" s="507"/>
      <c r="E223" s="508"/>
      <c r="F223" s="498"/>
      <c r="G223" s="515"/>
      <c r="H223" s="507"/>
      <c r="I223" s="41"/>
      <c r="J223" s="3217"/>
      <c r="K223" s="41"/>
    </row>
    <row r="224" spans="1:11" s="14" customFormat="1" ht="20.25" thickTop="1">
      <c r="A224" s="491"/>
      <c r="B224" s="2220" t="s">
        <v>2157</v>
      </c>
      <c r="C224" s="501" t="s">
        <v>2181</v>
      </c>
      <c r="D224" s="501">
        <v>45464</v>
      </c>
      <c r="E224" s="502">
        <v>45466</v>
      </c>
      <c r="F224" s="2220" t="s">
        <v>2244</v>
      </c>
      <c r="G224" s="504" t="s">
        <v>2182</v>
      </c>
      <c r="H224" s="501">
        <v>45462</v>
      </c>
      <c r="I224" s="305">
        <f t="shared" ref="I224" si="110">H224+27</f>
        <v>45489</v>
      </c>
      <c r="J224" s="3216">
        <f t="shared" ref="J224" si="111">H224+33</f>
        <v>45495</v>
      </c>
      <c r="K224" s="305">
        <f t="shared" ref="K224" si="112">H224+37</f>
        <v>45499</v>
      </c>
    </row>
    <row r="225" spans="1:11" s="14" customFormat="1" ht="20.25" thickBot="1">
      <c r="A225" s="491" t="s">
        <v>2133</v>
      </c>
      <c r="B225" s="805" t="s">
        <v>2183</v>
      </c>
      <c r="C225" s="3569" t="s">
        <v>2184</v>
      </c>
      <c r="D225" s="507">
        <v>45457</v>
      </c>
      <c r="E225" s="508">
        <v>45460</v>
      </c>
      <c r="F225" s="498"/>
      <c r="G225" s="515"/>
      <c r="H225" s="507"/>
      <c r="I225" s="41"/>
      <c r="J225" s="3217"/>
      <c r="K225" s="41"/>
    </row>
    <row r="226" spans="1:11" s="14" customFormat="1" ht="20.25" thickTop="1">
      <c r="A226" s="491"/>
      <c r="B226" s="2220"/>
      <c r="C226" s="501"/>
      <c r="D226" s="501"/>
      <c r="E226" s="502"/>
      <c r="F226" s="2220" t="s">
        <v>2386</v>
      </c>
      <c r="G226" s="504" t="s">
        <v>2186</v>
      </c>
      <c r="H226" s="501">
        <v>45469</v>
      </c>
      <c r="I226" s="305">
        <f t="shared" ref="I226" si="113">H226+27</f>
        <v>45496</v>
      </c>
      <c r="J226" s="3216">
        <f t="shared" ref="J226" si="114">H226+33</f>
        <v>45502</v>
      </c>
      <c r="K226" s="305">
        <f t="shared" ref="K226" si="115">H226+37</f>
        <v>45506</v>
      </c>
    </row>
    <row r="227" spans="1:11" s="14" customFormat="1" ht="20.25" thickBot="1">
      <c r="A227" s="491"/>
      <c r="B227" s="1217"/>
      <c r="C227" s="507"/>
      <c r="D227" s="507"/>
      <c r="E227" s="508"/>
      <c r="F227" s="498"/>
      <c r="G227" s="515"/>
      <c r="H227" s="507"/>
      <c r="I227" s="41"/>
      <c r="J227" s="3217"/>
      <c r="K227" s="41"/>
    </row>
    <row r="228" spans="1:11" s="14" customFormat="1" ht="21" thickTop="1" thickBot="1">
      <c r="A228" s="491" t="s">
        <v>2107</v>
      </c>
      <c r="B228" s="2220" t="s">
        <v>2133</v>
      </c>
      <c r="C228" s="501" t="s">
        <v>2187</v>
      </c>
      <c r="D228" s="501">
        <v>45470</v>
      </c>
      <c r="E228" s="502">
        <v>45472</v>
      </c>
      <c r="F228" s="2220" t="s">
        <v>2378</v>
      </c>
      <c r="G228" s="504" t="s">
        <v>2188</v>
      </c>
      <c r="H228" s="501">
        <v>45476</v>
      </c>
      <c r="I228" s="305">
        <f t="shared" ref="I228" si="116">H228+27</f>
        <v>45503</v>
      </c>
      <c r="J228" s="3216">
        <f t="shared" ref="J228" si="117">H228+33</f>
        <v>45509</v>
      </c>
      <c r="K228" s="305">
        <f t="shared" ref="K228" si="118">H228+37</f>
        <v>45513</v>
      </c>
    </row>
    <row r="229" spans="1:11" s="14" customFormat="1" ht="21" thickTop="1" thickBot="1">
      <c r="A229" s="491"/>
      <c r="B229" s="2220" t="s">
        <v>2119</v>
      </c>
      <c r="C229" s="501" t="s">
        <v>2189</v>
      </c>
      <c r="D229" s="501">
        <v>45471</v>
      </c>
      <c r="E229" s="502">
        <v>45473</v>
      </c>
      <c r="F229" s="498"/>
      <c r="G229" s="515"/>
      <c r="H229" s="507"/>
      <c r="I229" s="41"/>
      <c r="J229" s="3217"/>
      <c r="K229" s="41"/>
    </row>
    <row r="230" spans="1:11" s="14" customFormat="1" ht="21" customHeight="1" thickTop="1" thickBot="1">
      <c r="A230" s="491" t="s">
        <v>2190</v>
      </c>
      <c r="B230" s="2220" t="s">
        <v>2191</v>
      </c>
      <c r="C230" s="501" t="s">
        <v>2192</v>
      </c>
      <c r="D230" s="501">
        <v>45478</v>
      </c>
      <c r="E230" s="502">
        <v>45480</v>
      </c>
      <c r="F230" s="2220" t="s">
        <v>2388</v>
      </c>
      <c r="G230" s="504" t="s">
        <v>2193</v>
      </c>
      <c r="H230" s="501">
        <v>45483</v>
      </c>
      <c r="I230" s="305">
        <v>45483</v>
      </c>
      <c r="J230" s="3216">
        <f t="shared" ref="J230" si="119">H230+33</f>
        <v>45516</v>
      </c>
      <c r="K230" s="305">
        <f t="shared" ref="K230" si="120">H230+37</f>
        <v>45520</v>
      </c>
    </row>
    <row r="231" spans="1:11" ht="21" customHeight="1" thickTop="1" thickBot="1">
      <c r="A231" s="491" t="s">
        <v>2030</v>
      </c>
      <c r="B231" s="2220" t="s">
        <v>2094</v>
      </c>
      <c r="C231" s="501" t="s">
        <v>2194</v>
      </c>
      <c r="D231" s="501">
        <v>45481</v>
      </c>
      <c r="E231" s="502">
        <v>45483</v>
      </c>
      <c r="F231" s="498"/>
      <c r="G231" s="515"/>
      <c r="H231" s="507"/>
      <c r="I231" s="41"/>
      <c r="J231" s="3217"/>
      <c r="K231" s="41"/>
    </row>
    <row r="232" spans="1:11" ht="21" customHeight="1" thickTop="1">
      <c r="A232" s="491" t="s">
        <v>2195</v>
      </c>
      <c r="B232" s="2220" t="s">
        <v>2179</v>
      </c>
      <c r="C232" s="501" t="s">
        <v>2196</v>
      </c>
      <c r="D232" s="501">
        <v>45480</v>
      </c>
      <c r="E232" s="502">
        <v>45116</v>
      </c>
      <c r="F232" s="2220" t="s">
        <v>2224</v>
      </c>
      <c r="G232" s="504" t="s">
        <v>2197</v>
      </c>
      <c r="H232" s="501">
        <v>45490</v>
      </c>
      <c r="I232" s="305">
        <f t="shared" ref="I232" si="121">H232+27</f>
        <v>45517</v>
      </c>
      <c r="J232" s="3216">
        <f t="shared" ref="J232" si="122">H232+33</f>
        <v>45523</v>
      </c>
      <c r="K232" s="305">
        <f t="shared" ref="K232" si="123">H232+37</f>
        <v>45527</v>
      </c>
    </row>
    <row r="233" spans="1:11" ht="21" customHeight="1" thickBot="1">
      <c r="A233" s="491"/>
      <c r="B233" s="1217"/>
      <c r="C233" s="507"/>
      <c r="D233" s="507"/>
      <c r="E233" s="508"/>
      <c r="F233" s="498"/>
      <c r="G233" s="515"/>
      <c r="H233" s="507"/>
      <c r="I233" s="41"/>
      <c r="J233" s="3217"/>
      <c r="K233" s="41"/>
    </row>
    <row r="234" spans="1:11" ht="21" customHeight="1" thickTop="1">
      <c r="A234" s="491"/>
      <c r="B234" s="2220" t="s">
        <v>2157</v>
      </c>
      <c r="C234" s="501" t="s">
        <v>2198</v>
      </c>
      <c r="D234" s="501">
        <v>45487</v>
      </c>
      <c r="E234" s="502">
        <v>45123</v>
      </c>
      <c r="F234" s="2220" t="s">
        <v>2288</v>
      </c>
      <c r="G234" s="504" t="s">
        <v>2199</v>
      </c>
      <c r="H234" s="501">
        <v>45497</v>
      </c>
      <c r="I234" s="305">
        <f t="shared" ref="I234" si="124">H234+27</f>
        <v>45524</v>
      </c>
      <c r="J234" s="3216">
        <f t="shared" ref="J234" si="125">H234+33</f>
        <v>45530</v>
      </c>
      <c r="K234" s="305">
        <f t="shared" ref="K234" si="126">H234+37</f>
        <v>45534</v>
      </c>
    </row>
    <row r="235" spans="1:11" ht="21" customHeight="1" thickBot="1">
      <c r="A235" s="491"/>
      <c r="B235" s="1217"/>
      <c r="C235" s="507"/>
      <c r="D235" s="507"/>
      <c r="E235" s="508"/>
      <c r="F235" s="498"/>
      <c r="G235" s="515"/>
      <c r="H235" s="507"/>
      <c r="I235" s="41"/>
      <c r="J235" s="3217"/>
      <c r="K235" s="41"/>
    </row>
    <row r="236" spans="1:11" ht="21" customHeight="1" thickTop="1">
      <c r="A236" s="491"/>
      <c r="B236" s="2220" t="s">
        <v>2133</v>
      </c>
      <c r="C236" s="501" t="s">
        <v>2200</v>
      </c>
      <c r="D236" s="501">
        <v>45494</v>
      </c>
      <c r="E236" s="502">
        <v>45130</v>
      </c>
      <c r="F236" s="2220" t="s">
        <v>2255</v>
      </c>
      <c r="G236" s="504" t="s">
        <v>2201</v>
      </c>
      <c r="H236" s="501">
        <v>45504</v>
      </c>
      <c r="I236" s="305">
        <f t="shared" ref="I236" si="127">H236+27</f>
        <v>45531</v>
      </c>
      <c r="J236" s="3216">
        <f t="shared" ref="J236" si="128">H236+33</f>
        <v>45537</v>
      </c>
      <c r="K236" s="305">
        <f t="shared" ref="K236" si="129">H236+37</f>
        <v>45541</v>
      </c>
    </row>
    <row r="237" spans="1:11" ht="21" customHeight="1" thickBot="1">
      <c r="A237" s="491"/>
      <c r="B237" s="1217"/>
      <c r="C237" s="507"/>
      <c r="D237" s="507"/>
      <c r="E237" s="508"/>
      <c r="F237" s="498"/>
      <c r="G237" s="515"/>
      <c r="H237" s="507"/>
      <c r="I237" s="41"/>
      <c r="J237" s="3217"/>
      <c r="K237" s="41"/>
    </row>
    <row r="238" spans="1:11" ht="21" customHeight="1" thickTop="1">
      <c r="A238" s="491"/>
      <c r="B238" s="2220" t="s">
        <v>2191</v>
      </c>
      <c r="C238" s="501" t="s">
        <v>2202</v>
      </c>
      <c r="D238" s="501">
        <v>45501</v>
      </c>
      <c r="E238" s="502">
        <v>45137</v>
      </c>
      <c r="F238" s="2220" t="s">
        <v>2228</v>
      </c>
      <c r="G238" s="504" t="s">
        <v>2203</v>
      </c>
      <c r="H238" s="501">
        <v>45511</v>
      </c>
      <c r="I238" s="305">
        <f t="shared" ref="I238" si="130">H238+27</f>
        <v>45538</v>
      </c>
      <c r="J238" s="3216">
        <f t="shared" ref="J238" si="131">H238+33</f>
        <v>45544</v>
      </c>
      <c r="K238" s="305">
        <f t="shared" ref="K238" si="132">H238+37</f>
        <v>45548</v>
      </c>
    </row>
    <row r="239" spans="1:11" ht="21" customHeight="1" thickBot="1">
      <c r="A239" s="491"/>
      <c r="B239" s="1217"/>
      <c r="C239" s="507"/>
      <c r="D239" s="507"/>
      <c r="E239" s="508"/>
      <c r="F239" s="498"/>
      <c r="G239" s="515"/>
      <c r="H239" s="507"/>
      <c r="I239" s="41"/>
      <c r="J239" s="3217"/>
      <c r="K239" s="41"/>
    </row>
    <row r="240" spans="1:11" ht="21" customHeight="1" thickTop="1">
      <c r="A240" s="491"/>
      <c r="B240" s="2220" t="s">
        <v>2094</v>
      </c>
      <c r="C240" s="501" t="s">
        <v>2204</v>
      </c>
      <c r="D240" s="501">
        <v>45508</v>
      </c>
      <c r="E240" s="502">
        <v>45144</v>
      </c>
      <c r="F240" s="2220" t="s">
        <v>2376</v>
      </c>
      <c r="G240" s="504" t="s">
        <v>2205</v>
      </c>
      <c r="H240" s="501">
        <v>45518</v>
      </c>
      <c r="I240" s="305">
        <f t="shared" ref="I240" si="133">H240+27</f>
        <v>45545</v>
      </c>
      <c r="J240" s="3216">
        <f t="shared" ref="J240" si="134">H240+33</f>
        <v>45551</v>
      </c>
      <c r="K240" s="305">
        <f t="shared" ref="K240" si="135">H240+37</f>
        <v>45555</v>
      </c>
    </row>
    <row r="241" spans="1:12" ht="21" customHeight="1" thickBot="1">
      <c r="A241" s="491"/>
      <c r="B241" s="1217"/>
      <c r="C241" s="507"/>
      <c r="D241" s="507"/>
      <c r="E241" s="508"/>
      <c r="F241" s="498"/>
      <c r="G241" s="515"/>
      <c r="H241" s="507"/>
      <c r="I241" s="41"/>
      <c r="J241" s="3217"/>
      <c r="K241" s="41"/>
    </row>
    <row r="242" spans="1:12" ht="21" customHeight="1" thickTop="1">
      <c r="A242" s="491"/>
      <c r="B242" s="2220" t="s">
        <v>2179</v>
      </c>
      <c r="C242" s="501" t="s">
        <v>2206</v>
      </c>
      <c r="D242" s="501">
        <v>45515</v>
      </c>
      <c r="E242" s="502">
        <v>45151</v>
      </c>
      <c r="F242" s="2220" t="s">
        <v>2050</v>
      </c>
      <c r="G242" s="504" t="s">
        <v>2207</v>
      </c>
      <c r="H242" s="501">
        <v>45525</v>
      </c>
      <c r="I242" s="305">
        <f t="shared" ref="I242" si="136">H242+27</f>
        <v>45552</v>
      </c>
      <c r="J242" s="3216">
        <f t="shared" ref="J242" si="137">H242+33</f>
        <v>45558</v>
      </c>
      <c r="K242" s="305">
        <f t="shared" ref="K242" si="138">H242+37</f>
        <v>45562</v>
      </c>
    </row>
    <row r="243" spans="1:12" ht="21" customHeight="1" thickBot="1">
      <c r="A243" s="491"/>
      <c r="B243" s="1217"/>
      <c r="C243" s="507"/>
      <c r="D243" s="507"/>
      <c r="E243" s="508"/>
      <c r="F243" s="498"/>
      <c r="G243" s="515"/>
      <c r="H243" s="507"/>
      <c r="I243" s="41"/>
      <c r="J243" s="3217"/>
      <c r="K243" s="41"/>
    </row>
    <row r="244" spans="1:12" ht="21" customHeight="1" thickTop="1">
      <c r="A244" s="491"/>
      <c r="B244" s="2220" t="s">
        <v>2157</v>
      </c>
      <c r="C244" s="501" t="s">
        <v>2208</v>
      </c>
      <c r="D244" s="501">
        <v>45522</v>
      </c>
      <c r="E244" s="502">
        <v>45158</v>
      </c>
      <c r="F244" s="2220" t="s">
        <v>2251</v>
      </c>
      <c r="G244" s="504" t="s">
        <v>2389</v>
      </c>
      <c r="H244" s="501">
        <v>45532</v>
      </c>
      <c r="I244" s="305">
        <f t="shared" ref="I244" si="139">H244+27</f>
        <v>45559</v>
      </c>
      <c r="J244" s="3216">
        <f t="shared" ref="J244" si="140">H244+33</f>
        <v>45565</v>
      </c>
      <c r="K244" s="305">
        <f t="shared" ref="K244" si="141">H244+37</f>
        <v>45569</v>
      </c>
    </row>
    <row r="245" spans="1:12" ht="21" customHeight="1" thickBot="1">
      <c r="A245" s="491"/>
      <c r="B245" s="1217"/>
      <c r="C245" s="507"/>
      <c r="D245" s="507"/>
      <c r="E245" s="508"/>
      <c r="F245" s="498"/>
      <c r="G245" s="515"/>
      <c r="H245" s="507"/>
      <c r="I245" s="41"/>
      <c r="J245" s="3217"/>
      <c r="K245" s="41"/>
    </row>
    <row r="246" spans="1:12" ht="21" customHeight="1" thickTop="1">
      <c r="A246" s="491"/>
      <c r="B246" s="2220" t="s">
        <v>2133</v>
      </c>
      <c r="C246" s="501" t="s">
        <v>2210</v>
      </c>
      <c r="D246" s="501">
        <v>45529</v>
      </c>
      <c r="E246" s="502">
        <v>45165</v>
      </c>
      <c r="F246" s="2220" t="s">
        <v>2277</v>
      </c>
      <c r="G246" s="504" t="s">
        <v>2209</v>
      </c>
      <c r="H246" s="501">
        <v>45539</v>
      </c>
      <c r="I246" s="305">
        <f t="shared" ref="I246" si="142">H246+27</f>
        <v>45566</v>
      </c>
      <c r="J246" s="3216">
        <f t="shared" ref="J246" si="143">H246+33</f>
        <v>45572</v>
      </c>
      <c r="K246" s="305">
        <f t="shared" ref="K246" si="144">H246+37</f>
        <v>45576</v>
      </c>
    </row>
    <row r="247" spans="1:12" ht="21" customHeight="1" thickBot="1">
      <c r="A247" s="491"/>
      <c r="B247" s="1217"/>
      <c r="C247" s="507"/>
      <c r="D247" s="507"/>
      <c r="E247" s="508"/>
      <c r="F247" s="498"/>
      <c r="G247" s="515"/>
      <c r="H247" s="507"/>
      <c r="I247" s="41"/>
      <c r="J247" s="3217"/>
      <c r="K247" s="41"/>
    </row>
    <row r="248" spans="1:12" ht="21" customHeight="1" thickTop="1">
      <c r="A248" s="491"/>
      <c r="B248" s="2220" t="s">
        <v>2212</v>
      </c>
      <c r="C248" s="501" t="s">
        <v>2213</v>
      </c>
      <c r="D248" s="501">
        <v>45536</v>
      </c>
      <c r="E248" s="502">
        <v>45172</v>
      </c>
      <c r="F248" s="2220" t="s">
        <v>2261</v>
      </c>
      <c r="G248" s="504" t="s">
        <v>2211</v>
      </c>
      <c r="H248" s="501">
        <v>45546</v>
      </c>
      <c r="I248" s="305">
        <f t="shared" ref="I248" si="145">H248+27</f>
        <v>45573</v>
      </c>
      <c r="J248" s="3216">
        <f t="shared" ref="J248" si="146">H248+33</f>
        <v>45579</v>
      </c>
      <c r="K248" s="305">
        <f t="shared" ref="K248" si="147">H248+37</f>
        <v>45583</v>
      </c>
    </row>
    <row r="249" spans="1:12" ht="21" customHeight="1" thickBot="1">
      <c r="A249" s="491"/>
      <c r="B249" s="1217"/>
      <c r="C249" s="507"/>
      <c r="D249" s="507"/>
      <c r="E249" s="508"/>
      <c r="F249" s="498"/>
      <c r="G249" s="515"/>
      <c r="H249" s="507"/>
      <c r="I249" s="41"/>
      <c r="J249" s="3217"/>
      <c r="K249" s="41"/>
    </row>
    <row r="250" spans="1:12" ht="21.75" customHeight="1" thickTop="1"/>
    <row r="251" spans="1:12" ht="21.75" customHeight="1"/>
    <row r="252" spans="1:12" ht="21.75" customHeight="1"/>
    <row r="253" spans="1:12" s="14" customFormat="1" ht="19.5" customHeight="1">
      <c r="B253" s="17" t="s">
        <v>2215</v>
      </c>
      <c r="C253"/>
      <c r="D253"/>
      <c r="E253"/>
      <c r="F253"/>
      <c r="G253"/>
      <c r="H253" s="20"/>
      <c r="I253"/>
      <c r="J253"/>
      <c r="K253" s="24"/>
      <c r="L253"/>
    </row>
    <row r="254" spans="1:12" s="14" customFormat="1" ht="17.25" customHeight="1">
      <c r="B254" s="17"/>
      <c r="C254"/>
      <c r="D254"/>
      <c r="E254"/>
      <c r="F254"/>
      <c r="G254"/>
      <c r="H254" s="20"/>
      <c r="I254"/>
      <c r="J254"/>
      <c r="K254" s="24"/>
      <c r="L254"/>
    </row>
    <row r="255" spans="1:12" s="30" customFormat="1" ht="14.25">
      <c r="B255" s="26" t="s">
        <v>1890</v>
      </c>
      <c r="C255" s="27"/>
      <c r="D255" s="27"/>
      <c r="E255" s="28"/>
      <c r="F255" s="23" t="s">
        <v>1928</v>
      </c>
      <c r="G255" s="23"/>
      <c r="H255" s="27"/>
      <c r="I255" s="27"/>
      <c r="J255" s="23" t="s">
        <v>1952</v>
      </c>
      <c r="K255" s="23"/>
      <c r="L255" s="23"/>
    </row>
    <row r="256" spans="1:12" s="30" customFormat="1" ht="14.25">
      <c r="B256" s="31" t="s">
        <v>1891</v>
      </c>
      <c r="C256" s="27"/>
      <c r="D256" s="276" t="s">
        <v>2217</v>
      </c>
      <c r="E256" s="23"/>
      <c r="F256" s="27" t="s">
        <v>1929</v>
      </c>
      <c r="G256" s="27"/>
      <c r="H256" s="1403" t="s">
        <v>1930</v>
      </c>
      <c r="I256" s="27"/>
      <c r="J256" s="27" t="s">
        <v>1954</v>
      </c>
      <c r="K256" s="27"/>
      <c r="L256" s="277" t="s">
        <v>1955</v>
      </c>
    </row>
    <row r="257" spans="2:12" s="30" customFormat="1" ht="14.25">
      <c r="B257" s="31"/>
      <c r="C257" s="27"/>
      <c r="D257" s="276"/>
      <c r="E257" s="23"/>
      <c r="F257" s="27"/>
      <c r="G257" s="27"/>
      <c r="H257" s="276"/>
      <c r="I257" s="27"/>
      <c r="J257" s="27"/>
      <c r="K257" s="27"/>
      <c r="L257" s="277"/>
    </row>
    <row r="258" spans="2:12" s="29" customFormat="1" ht="14.25">
      <c r="B258" s="59" t="str">
        <f>HOME!A566</f>
        <v>ZANT CHONG</v>
      </c>
      <c r="C258" s="59" t="str">
        <f>HOME!B566</f>
        <v>6011 2429</v>
      </c>
      <c r="D258" s="38" t="str">
        <f>HOME!C566</f>
        <v>zant.chong@msc.com</v>
      </c>
      <c r="E258"/>
      <c r="F258" s="59">
        <f>HOME!A582</f>
        <v>0</v>
      </c>
      <c r="G258" s="59">
        <f>HOME!B582</f>
        <v>0</v>
      </c>
      <c r="H258" s="38">
        <f>HOME!C582</f>
        <v>0</v>
      </c>
      <c r="I258"/>
      <c r="J258" s="59" t="str">
        <f>HOME!A598</f>
        <v>RAYNAR ANG</v>
      </c>
      <c r="K258" s="59" t="str">
        <f>HOME!B598</f>
        <v>6011 2358</v>
      </c>
      <c r="L258" s="38" t="str">
        <f>HOME!C598</f>
        <v>raynar.ang@msc.com</v>
      </c>
    </row>
    <row r="259" spans="2:12" s="29" customFormat="1" ht="14.25">
      <c r="B259" s="59" t="str">
        <f>HOME!A567</f>
        <v>PHOEBE HUANG</v>
      </c>
      <c r="C259" s="59" t="str">
        <f>HOME!B567</f>
        <v>6011 0562</v>
      </c>
      <c r="D259" s="38" t="str">
        <f>HOME!C567</f>
        <v>phoebe.huang@msc.com</v>
      </c>
      <c r="E259"/>
      <c r="F259" s="59" t="str">
        <f>HOME!A583</f>
        <v>ROBERT CHIA</v>
      </c>
      <c r="G259" s="59" t="str">
        <f>HOME!B583</f>
        <v>6011 0564</v>
      </c>
      <c r="H259" s="38" t="str">
        <f>HOME!C583</f>
        <v>robert.chia@msc.com</v>
      </c>
      <c r="I259"/>
      <c r="J259" s="59" t="str">
        <f>HOME!A599</f>
        <v>KAI SIANG</v>
      </c>
      <c r="K259" s="59" t="str">
        <f>HOME!B599</f>
        <v>6011 2356</v>
      </c>
      <c r="L259" s="38" t="str">
        <f>HOME!C599</f>
        <v>kaisiang.lim@msc.com</v>
      </c>
    </row>
    <row r="260" spans="2:12" s="29" customFormat="1" ht="14.25">
      <c r="B260" s="59" t="str">
        <f>HOME!A568</f>
        <v>SHERWIN LIM</v>
      </c>
      <c r="C260" s="59" t="str">
        <f>HOME!B568</f>
        <v>6011 2395</v>
      </c>
      <c r="D260" s="38" t="str">
        <f>HOME!C568</f>
        <v>sherwin.lim@msc.com</v>
      </c>
      <c r="E260"/>
      <c r="F260" s="59" t="str">
        <f>HOME!A584</f>
        <v>S. Y. LIEW</v>
      </c>
      <c r="G260" s="59" t="str">
        <f>HOME!B584</f>
        <v>6011 2348</v>
      </c>
      <c r="H260" s="38" t="str">
        <f>HOME!C584</f>
        <v>seoyi.liew@msc.com</v>
      </c>
      <c r="I260"/>
      <c r="J260" s="59" t="str">
        <f>HOME!A600</f>
        <v>DEWI</v>
      </c>
      <c r="K260" s="59" t="str">
        <f>HOME!B600</f>
        <v>6011 2354</v>
      </c>
      <c r="L260" s="38" t="str">
        <f>HOME!C600</f>
        <v>dewi.ratnah@msc.com</v>
      </c>
    </row>
    <row r="261" spans="2:12" s="29" customFormat="1" ht="14.25">
      <c r="B261" s="59" t="str">
        <f>HOME!A569</f>
        <v>NATALIE LEW</v>
      </c>
      <c r="C261" s="59" t="str">
        <f>HOME!B569</f>
        <v>6011 2399</v>
      </c>
      <c r="D261" s="38" t="str">
        <f>HOME!C569</f>
        <v>natalie.lew@msc.com</v>
      </c>
      <c r="E261"/>
      <c r="F261" s="59" t="str">
        <f>HOME!A585</f>
        <v>SHARON KOH</v>
      </c>
      <c r="G261" s="59" t="str">
        <f>HOME!B585</f>
        <v>6011 2349</v>
      </c>
      <c r="H261" s="38" t="str">
        <f>HOME!C585</f>
        <v>sharon.koh@msc.com</v>
      </c>
      <c r="I261"/>
      <c r="J261" s="59" t="str">
        <f>HOME!A601</f>
        <v>YU TING</v>
      </c>
      <c r="K261" s="59" t="str">
        <f>HOME!B601</f>
        <v>6011 2359</v>
      </c>
      <c r="L261" s="38" t="str">
        <f>HOME!C601</f>
        <v>yuting.luo@msc.com</v>
      </c>
    </row>
    <row r="262" spans="2:12" s="29" customFormat="1" ht="14.25">
      <c r="B262" s="59" t="str">
        <f>HOME!A570</f>
        <v xml:space="preserve">LIM LEE HLI </v>
      </c>
      <c r="C262" s="59" t="str">
        <f>HOME!B570</f>
        <v>6011 2352</v>
      </c>
      <c r="D262" s="38" t="str">
        <f>HOME!C570</f>
        <v>leehli.lim@msc.com</v>
      </c>
      <c r="E262"/>
      <c r="F262" s="59" t="str">
        <f>HOME!A586</f>
        <v>ANGELIA LAU</v>
      </c>
      <c r="G262" s="59" t="str">
        <f>HOME!B586</f>
        <v>6011 2346</v>
      </c>
      <c r="H262" s="38" t="str">
        <f>HOME!C586</f>
        <v>angelia.lau@msc.com</v>
      </c>
      <c r="I262"/>
      <c r="J262" s="59" t="str">
        <f>HOME!A602</f>
        <v>-</v>
      </c>
      <c r="K262" s="59" t="str">
        <f>HOME!B602</f>
        <v>6011 0567</v>
      </c>
      <c r="L262" s="38" t="str">
        <f>HOME!C602</f>
        <v>-</v>
      </c>
    </row>
    <row r="263" spans="2:12" s="29" customFormat="1" ht="14.25">
      <c r="B263" s="59" t="str">
        <f>HOME!A571</f>
        <v>LIM AI PHEN</v>
      </c>
      <c r="C263" s="59" t="str">
        <f>HOME!B571</f>
        <v>6011 9646</v>
      </c>
      <c r="D263" s="38" t="str">
        <f>HOME!C571</f>
        <v>aiphen.lim@msc.com</v>
      </c>
      <c r="E263"/>
      <c r="F263" s="59" t="str">
        <f>HOME!A587</f>
        <v>NOOR AFNINDAH</v>
      </c>
      <c r="G263" s="59" t="str">
        <f>HOME!B587</f>
        <v>6011 2347</v>
      </c>
      <c r="H263" s="38" t="str">
        <f>HOME!C587</f>
        <v>noor.afnindah@msc.com</v>
      </c>
      <c r="I263"/>
      <c r="J263" s="59" t="str">
        <f>HOME!A603</f>
        <v>SHAN SHAN</v>
      </c>
      <c r="K263" s="59" t="str">
        <f>HOME!B603</f>
        <v>6011 2353</v>
      </c>
      <c r="L263" s="38" t="str">
        <f>HOME!C603</f>
        <v>shanshan.chin@msc.com</v>
      </c>
    </row>
    <row r="264" spans="2:12" s="29" customFormat="1" ht="14.25">
      <c r="B264" s="59" t="str">
        <f>HOME!A572</f>
        <v>DARIUS ONG</v>
      </c>
      <c r="C264" s="59" t="str">
        <f>HOME!B572</f>
        <v>6011 2396</v>
      </c>
      <c r="D264" s="38" t="str">
        <f>HOME!C572</f>
        <v>darius.ong@msc.com</v>
      </c>
      <c r="E264"/>
      <c r="F264" s="59" t="str">
        <f>HOME!A588</f>
        <v>NG CHING WEI</v>
      </c>
      <c r="G264" s="59" t="str">
        <f>HOME!B588</f>
        <v>6011 2404</v>
      </c>
      <c r="H264" s="38" t="str">
        <f>HOME!C588</f>
        <v>chingwei.ng@msc.com</v>
      </c>
      <c r="I264"/>
      <c r="J264" s="59" t="str">
        <f>HOME!A604</f>
        <v>EUNICE</v>
      </c>
      <c r="K264" s="59" t="str">
        <f>HOME!B604</f>
        <v>6011 2355</v>
      </c>
      <c r="L264" s="38" t="str">
        <f>HOME!C604</f>
        <v>eunice.chan@msc.com</v>
      </c>
    </row>
    <row r="265" spans="2:12" s="29" customFormat="1" ht="14.25">
      <c r="B265" s="59" t="str">
        <f>HOME!A573</f>
        <v>LAWRENCE ANG (CROSS-TRADE)</v>
      </c>
      <c r="C265" s="59" t="str">
        <f>HOME!B573</f>
        <v>6011 2400</v>
      </c>
      <c r="D265" s="38" t="str">
        <f>HOME!C573</f>
        <v>lawrence.ang@msc.com</v>
      </c>
      <c r="E265"/>
      <c r="F265" s="59" t="str">
        <f>HOME!A590</f>
        <v>.</v>
      </c>
      <c r="G265" s="59" t="str">
        <f>HOME!B590</f>
        <v>.</v>
      </c>
      <c r="H265" s="38" t="str">
        <f>HOME!C590</f>
        <v>.</v>
      </c>
      <c r="I265"/>
      <c r="J265" s="59" t="str">
        <f>HOME!A605</f>
        <v>HAZEL</v>
      </c>
      <c r="K265" s="59" t="str">
        <f>HOME!B605</f>
        <v>6011 2435</v>
      </c>
      <c r="L265" s="38" t="str">
        <f>HOME!C605</f>
        <v>hazel.toh@msc.com</v>
      </c>
    </row>
    <row r="266" spans="2:12" s="29" customFormat="1" ht="14.25">
      <c r="B266" s="59" t="str">
        <f>HOME!A574</f>
        <v>ASHTON YAN</v>
      </c>
      <c r="C266" s="59" t="str">
        <f>HOME!B574</f>
        <v>6011 2398</v>
      </c>
      <c r="D266" s="38" t="str">
        <f>HOME!C574</f>
        <v>ashton.yan@msc.com</v>
      </c>
      <c r="E266"/>
      <c r="F266"/>
      <c r="G266" s="11"/>
      <c r="H266" s="277"/>
      <c r="I266"/>
      <c r="J266" s="34"/>
      <c r="K266"/>
      <c r="L266"/>
    </row>
    <row r="267" spans="2:12" s="29" customFormat="1" ht="14.25">
      <c r="B267" s="59" t="str">
        <f>HOME!A575</f>
        <v>JUN YUAN (IMP)</v>
      </c>
      <c r="C267" s="59" t="str">
        <f>HOME!B575</f>
        <v>6011 2402</v>
      </c>
      <c r="D267" s="38" t="str">
        <f>HOME!C575</f>
        <v>junyuan.kwa@msc.com</v>
      </c>
      <c r="E267"/>
      <c r="F267"/>
      <c r="G267" s="11"/>
      <c r="H267" s="277"/>
      <c r="I267"/>
      <c r="J267"/>
      <c r="K267"/>
      <c r="L267"/>
    </row>
    <row r="268" spans="2:12" s="29" customFormat="1" ht="14.25">
      <c r="B268" s="59" t="str">
        <f>HOME!A576</f>
        <v>KARTHI</v>
      </c>
      <c r="C268" s="59" t="str">
        <f>HOME!B576</f>
        <v>6011 2397</v>
      </c>
      <c r="D268" s="38" t="str">
        <f>HOME!C576</f>
        <v>karthigayan.velu@msc.com</v>
      </c>
      <c r="E268"/>
      <c r="F268"/>
      <c r="G268" s="11"/>
      <c r="H268" s="11"/>
      <c r="I268" s="277"/>
      <c r="J268"/>
      <c r="K268"/>
      <c r="L268"/>
    </row>
    <row r="269" spans="2:12" ht="14.25">
      <c r="B269" s="59">
        <f>HOME!A577</f>
        <v>0</v>
      </c>
      <c r="C269" s="59">
        <f>HOME!B577</f>
        <v>0</v>
      </c>
      <c r="D269" s="38">
        <f>HOME!C577</f>
        <v>0</v>
      </c>
    </row>
    <row r="270" spans="2:12" ht="14.25">
      <c r="B270" s="59" t="str">
        <f>HOME!A578</f>
        <v xml:space="preserve">MAIN LINE  </v>
      </c>
      <c r="C270" s="59" t="str">
        <f>HOME!B578</f>
        <v>6011 2424</v>
      </c>
      <c r="D270" s="38">
        <f>HOME!C578</f>
        <v>0</v>
      </c>
    </row>
  </sheetData>
  <customSheetViews>
    <customSheetView guid="{25211047-2AA7-431D-8637-AA6183637E8E}" scale="70" fitToPage="1" hiddenRows="1">
      <selection activeCell="F37" sqref="F37"/>
      <pageMargins left="0" right="0" top="0" bottom="0" header="0" footer="0"/>
      <pageSetup paperSize="9" scale="39" orientation="landscape" r:id="rId1"/>
      <headerFooter>
        <oddFooter>&amp;RLast update : &amp;D   &amp;T&amp;L&amp;1#&amp;"Calibri"&amp;10&amp;K000000Sensitivity: Internal</oddFooter>
      </headerFooter>
    </customSheetView>
    <customSheetView guid="{B0B43395-6E32-4DB3-A2D8-DD2362C77F4F}" scale="70" fitToPage="1" hiddenRows="1">
      <selection activeCell="F37" sqref="F37"/>
      <pageMargins left="0" right="0" top="0" bottom="0" header="0" footer="0"/>
      <pageSetup paperSize="9" scale="39" orientation="landscape" r:id="rId2"/>
      <headerFooter>
        <oddFooter>&amp;RLast update : &amp;D   &amp;T&amp;L&amp;1#&amp;"Calibri"&amp;10&amp;K000000Sensitivity: Internal</oddFooter>
      </headerFooter>
    </customSheetView>
    <customSheetView guid="{82E65AA3-5988-4ED4-A56D-19D1BA591355}" scale="70" fitToPage="1" hiddenRows="1">
      <selection activeCell="H18" sqref="H18"/>
      <pageMargins left="0" right="0" top="0" bottom="0" header="0" footer="0"/>
      <pageSetup paperSize="9" scale="46" orientation="landscape" r:id="rId3"/>
      <headerFooter>
        <oddFooter>&amp;RLast update : &amp;D   &amp;T&amp;L&amp;1#&amp;"Calibri"&amp;10 Sensitivity: Internal</oddFooter>
      </headerFooter>
    </customSheetView>
    <customSheetView guid="{999D0099-E3FC-46FC-839A-D58F693EE82E}" scale="70" fitToPage="1" hiddenRows="1">
      <selection activeCell="F34" sqref="F34"/>
      <pageMargins left="0" right="0" top="0" bottom="0" header="0" footer="0"/>
      <pageSetup paperSize="9" scale="45" orientation="landscape" r:id="rId4"/>
      <headerFooter>
        <oddFooter>&amp;RLast update : &amp;D   &amp;T&amp;L&amp;1#&amp;"Calibri"&amp;10 Sensitivity: Internal</oddFooter>
      </headerFooter>
    </customSheetView>
    <customSheetView guid="{9C701732-F58F-4708-A15C-976D1C40D46C}" scale="70" fitToPage="1" hiddenRows="1">
      <selection activeCell="A7" sqref="A7:XFD12"/>
      <pageMargins left="0" right="0" top="0" bottom="0" header="0" footer="0"/>
      <pageSetup paperSize="9" scale="50" orientation="landscape" r:id="rId5"/>
      <headerFooter>
        <oddFooter>&amp;RLast update : &amp;D   &amp;T</oddFooter>
      </headerFooter>
    </customSheetView>
    <customSheetView guid="{4207851A-A9C4-4C7F-A983-5888F88768C0}" scale="70" fitToPage="1" hiddenRows="1">
      <selection activeCell="B3" sqref="B3:J20"/>
      <pageMargins left="0" right="0" top="0" bottom="0" header="0" footer="0"/>
      <pageSetup paperSize="9" scale="67" orientation="landscape" r:id="rId6"/>
      <headerFooter>
        <oddFooter>&amp;RLast update : &amp;D   &amp;T</oddFooter>
      </headerFooter>
    </customSheetView>
    <customSheetView guid="{1A9C4D40-FD7F-415B-AEEF-6F3B6F11E2D9}" scale="70" fitToPage="1" hiddenRows="1">
      <selection activeCell="B3" sqref="B3:J20"/>
      <pageMargins left="0" right="0" top="0" bottom="0" header="0" footer="0"/>
      <pageSetup paperSize="9" scale="67" orientation="landscape" r:id="rId7"/>
      <headerFooter>
        <oddFooter>&amp;RLast update : &amp;D   &amp;T</oddFooter>
      </headerFooter>
    </customSheetView>
    <customSheetView guid="{160FD25C-1E8A-49AB-8AA3-887F1FFDB82C}" scale="70" fitToPage="1" hiddenRows="1">
      <selection activeCell="B19" sqref="B19:B26"/>
      <pageMargins left="0" right="0" top="0" bottom="0" header="0" footer="0"/>
      <pageSetup paperSize="9" scale="48" orientation="landscape" r:id="rId8"/>
      <headerFooter>
        <oddFooter>&amp;RLast update : &amp;D   &amp;T</oddFooter>
      </headerFooter>
    </customSheetView>
    <customSheetView guid="{03674205-2BF0-451F-960D-B59271ECD65B}" scale="70" fitToPage="1" hiddenRows="1">
      <selection activeCell="G13" sqref="G13"/>
      <pageMargins left="0" right="0" top="0" bottom="0" header="0" footer="0"/>
      <pageSetup paperSize="9" scale="47" orientation="landscape" r:id="rId9"/>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9" orientation="landscape" r:id="rId10"/>
      <headerFooter>
        <oddFooter>&amp;RLast update : &amp;D   &amp;T</oddFooter>
      </headerFooter>
    </customSheetView>
    <customSheetView guid="{A1DFBD3A-7D67-4D0B-A768-38A02D65809C}" scale="70" fitToPage="1" hiddenRows="1" topLeftCell="A4">
      <selection activeCell="H29" sqref="H29"/>
      <pageMargins left="0" right="0" top="0" bottom="0" header="0" footer="0"/>
      <pageSetup paperSize="9" scale="54" orientation="landscape" r:id="rId11"/>
      <headerFooter>
        <oddFooter>&amp;RLast update : &amp;D   &amp;T</oddFooter>
      </headerFooter>
    </customSheetView>
    <customSheetView guid="{8F6257B3-44F8-495E-975F-715EC7CBE577}" scale="70" fitToPage="1" hiddenRows="1">
      <selection activeCell="H20" sqref="H20"/>
      <pageMargins left="0" right="0" top="0" bottom="0" header="0" footer="0"/>
      <pageSetup paperSize="9" scale="53" orientation="landscape" r:id="rId12"/>
      <headerFooter>
        <oddFooter>&amp;RLast update : &amp;D   &amp;T</oddFooter>
      </headerFooter>
    </customSheetView>
    <customSheetView guid="{4E666960-F75E-4DEC-AA08-CB80C5246F2D}" scale="70" fitToPage="1" hiddenRows="1">
      <selection activeCell="K5" sqref="I5:K5"/>
      <pageMargins left="0" right="0" top="0" bottom="0" header="0" footer="0"/>
      <pageSetup paperSize="9" scale="54" orientation="landscape" r:id="rId13"/>
      <headerFooter>
        <oddFooter>&amp;RLast update : &amp;D   &amp;T</oddFooter>
      </headerFooter>
    </customSheetView>
    <customSheetView guid="{DF664468-2591-4537-A401-E39E9401FA18}" scale="70" fitToPage="1" hiddenRows="1">
      <selection activeCell="A7" sqref="A7:XFD14"/>
      <pageMargins left="0" right="0" top="0" bottom="0" header="0" footer="0"/>
      <pageSetup paperSize="9" scale="54" orientation="landscape" r:id="rId14"/>
      <headerFooter>
        <oddFooter>&amp;RLast update : &amp;D   &amp;T</oddFooter>
      </headerFooter>
    </customSheetView>
    <customSheetView guid="{16EA4947-C328-4911-A966-8572790A84A9}" scale="70" fitToPage="1" hiddenRows="1">
      <selection activeCell="A7" sqref="A7:XFD7"/>
      <pageMargins left="0" right="0" top="0" bottom="0" header="0" footer="0"/>
      <pageSetup paperSize="9" scale="48" orientation="landscape" r:id="rId15"/>
      <headerFooter>
        <oddFooter>&amp;RLast update : &amp;D   &amp;T&amp;L&amp;1#&amp;"Calibri"&amp;10 Sensitivity: Internal</oddFooter>
      </headerFooter>
    </customSheetView>
    <customSheetView guid="{5024D59A-F791-4B48-8A8A-90A9A8BA3CB8}" scale="70" fitToPage="1" hiddenRows="1" topLeftCell="A22">
      <selection activeCell="A33" sqref="A33:XFD36"/>
      <pageMargins left="0" right="0" top="0" bottom="0" header="0" footer="0"/>
      <pageSetup paperSize="9" scale="48" orientation="landscape" r:id="rId16"/>
      <headerFooter>
        <oddFooter>&amp;RLast update : &amp;D   &amp;T&amp;L&amp;1#&amp;"Calibri"&amp;10 Sensitivity: Internal</oddFooter>
      </headerFooter>
    </customSheetView>
    <customSheetView guid="{834388B3-D1C0-4496-81CB-D8907F6C94B1}" scale="70" fitToPage="1" hiddenRows="1">
      <selection activeCell="B19" sqref="B19:B26"/>
      <pageMargins left="0" right="0" top="0" bottom="0" header="0" footer="0"/>
      <pageSetup paperSize="9" scale="54" orientation="landscape" r:id="rId17"/>
      <headerFooter>
        <oddFooter>&amp;RLast update : &amp;D   &amp;T&amp;L&amp;1#&amp;"Calibri"&amp;10 Sensitivity: Internal</oddFooter>
      </headerFooter>
    </customSheetView>
    <customSheetView guid="{C9B667F6-80E0-402E-8E37-77C446D41929}" scale="70" fitToPage="1" hiddenRows="1" topLeftCell="A31">
      <selection activeCell="F71" sqref="F71"/>
      <pageMargins left="0" right="0" top="0" bottom="0" header="0" footer="0"/>
      <pageSetup paperSize="9" scale="46" orientation="landscape" r:id="rId18"/>
      <headerFooter>
        <oddFooter>&amp;RLast update : &amp;D   &amp;T&amp;L&amp;1#&amp;"Calibri"&amp;10&amp;K000000Sensitivity: Internal</oddFooter>
      </headerFooter>
    </customSheetView>
    <customSheetView guid="{F64DF93A-0CD5-4665-A448-613906F88C7C}" scale="70" fitToPage="1" hiddenRows="1">
      <selection activeCell="D37" sqref="D37"/>
      <pageMargins left="0" right="0" top="0" bottom="0" header="0" footer="0"/>
      <pageSetup paperSize="9" scale="39" orientation="landscape" r:id="rId19"/>
      <headerFooter>
        <oddFooter>&amp;RLast update : &amp;D   &amp;T&amp;L&amp;1#&amp;"Calibri"&amp;10&amp;K000000Sensitivity: Internal</oddFooter>
      </headerFooter>
    </customSheetView>
    <customSheetView guid="{D8AE3607-C68D-4DD7-8BE1-F63EA4A613B4}" scale="70" fitToPage="1" hiddenRows="1">
      <selection activeCell="F37" sqref="F37"/>
      <pageMargins left="0" right="0" top="0" bottom="0" header="0" footer="0"/>
      <pageSetup paperSize="9" scale="39" orientation="landscape" r:id="rId20"/>
      <headerFooter>
        <oddFooter>&amp;RLast update : &amp;D   &amp;T&amp;L&amp;1#&amp;"Calibri"&amp;10&amp;K000000Sensitivity: Internal</oddFooter>
      </headerFooter>
    </customSheetView>
  </customSheetViews>
  <hyperlinks>
    <hyperlink ref="H256" r:id="rId21" xr:uid="{00000000-0004-0000-0400-000000000000}"/>
    <hyperlink ref="L256" display="sinexp@msca.com.sg" xr:uid="{00000000-0004-0000-0400-000001000000}"/>
    <hyperlink ref="D256" display="mktg-dept@msca.com.sg" xr:uid="{00000000-0004-0000-0400-000002000000}"/>
  </hyperlinks>
  <pageMargins left="0.70866141732283472" right="0.70866141732283472" top="0.74803149606299213" bottom="0.74803149606299213" header="0.31496062992125984" footer="0.31496062992125984"/>
  <pageSetup paperSize="9" scale="44" orientation="landscape" r:id="rId22"/>
  <headerFooter>
    <oddFooter>&amp;L_x000D_&amp;1#&amp;"Calibri"&amp;10&amp;K000000 Sensitivity: Internal&amp;RLast update : &amp;D   &amp;T&amp;</oddFooter>
  </headerFooter>
  <drawing r:id="rId2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50801-94EC-4C50-B87D-6C996A1D36EF}">
  <sheetPr codeName="Sheet50">
    <tabColor rgb="FF00B050"/>
    <pageSetUpPr fitToPage="1"/>
  </sheetPr>
  <dimension ref="B2:M81"/>
  <sheetViews>
    <sheetView topLeftCell="B1" zoomScaleNormal="100" workbookViewId="0">
      <selection activeCell="F48" sqref="F48"/>
    </sheetView>
  </sheetViews>
  <sheetFormatPr defaultColWidth="9.42578125" defaultRowHeight="12.75"/>
  <cols>
    <col min="2" max="2" width="7.42578125" style="459" customWidth="1"/>
    <col min="3" max="3" width="19.5703125" customWidth="1"/>
    <col min="4" max="4" width="10.42578125" customWidth="1"/>
    <col min="5" max="5" width="12" customWidth="1"/>
    <col min="6" max="6" width="10.5703125" customWidth="1"/>
    <col min="7" max="7" width="22.42578125" customWidth="1"/>
    <col min="8" max="8" width="12.85546875" customWidth="1"/>
    <col min="9" max="9" width="9.42578125" customWidth="1"/>
    <col min="10" max="10" width="14.42578125" customWidth="1"/>
    <col min="11" max="11" width="12" customWidth="1"/>
    <col min="12" max="12" width="12.42578125" customWidth="1"/>
    <col min="13" max="13" width="15.42578125" customWidth="1"/>
  </cols>
  <sheetData>
    <row r="2" spans="3:12" s="37" customFormat="1" ht="15.75">
      <c r="C2" s="7" t="s">
        <v>1982</v>
      </c>
    </row>
    <row r="3" spans="3:12" s="37" customFormat="1" ht="22.5" customHeight="1">
      <c r="C3" s="7"/>
    </row>
    <row r="4" spans="3:12" s="62" customFormat="1">
      <c r="C4" s="231" t="s">
        <v>3784</v>
      </c>
      <c r="D4" s="67"/>
      <c r="E4" s="9" t="s">
        <v>7996</v>
      </c>
      <c r="F4" s="67"/>
      <c r="G4" s="67"/>
      <c r="H4" s="67"/>
      <c r="I4" s="67"/>
    </row>
    <row r="5" spans="3:12" s="62" customFormat="1" ht="12" thickBot="1">
      <c r="C5" s="85"/>
      <c r="D5" s="85"/>
      <c r="E5" s="85"/>
      <c r="F5" s="85"/>
      <c r="G5" s="85"/>
      <c r="H5" s="85"/>
      <c r="I5" s="1068"/>
    </row>
    <row r="6" spans="3:12" s="71" customFormat="1" ht="22.5">
      <c r="C6" s="349"/>
      <c r="D6" s="350"/>
      <c r="E6" s="351" t="s">
        <v>1985</v>
      </c>
      <c r="F6" s="1091" t="s">
        <v>3786</v>
      </c>
      <c r="G6" s="352" t="s">
        <v>4550</v>
      </c>
      <c r="H6" s="1091" t="s">
        <v>1988</v>
      </c>
      <c r="I6" s="1091" t="s">
        <v>218</v>
      </c>
      <c r="J6" s="1619" t="s">
        <v>1786</v>
      </c>
      <c r="K6" s="368"/>
      <c r="L6" s="62" t="s">
        <v>7997</v>
      </c>
    </row>
    <row r="7" spans="3:12" s="71" customFormat="1" ht="11.25" customHeight="1" thickBot="1">
      <c r="C7" s="354"/>
      <c r="D7" s="1241" t="s">
        <v>3742</v>
      </c>
      <c r="E7" s="356" t="s">
        <v>2991</v>
      </c>
      <c r="F7" s="760" t="s">
        <v>3787</v>
      </c>
      <c r="G7" s="357"/>
      <c r="H7" s="357"/>
      <c r="I7" s="760" t="s">
        <v>3787</v>
      </c>
      <c r="J7" s="760" t="s">
        <v>4292</v>
      </c>
      <c r="K7" s="368"/>
      <c r="L7" s="1508"/>
    </row>
    <row r="8" spans="3:12" s="71" customFormat="1" ht="11.25" hidden="1" customHeight="1" thickTop="1">
      <c r="C8" s="1510" t="s">
        <v>3774</v>
      </c>
      <c r="D8" s="1511" t="s">
        <v>5059</v>
      </c>
      <c r="E8" s="1511">
        <v>44574</v>
      </c>
      <c r="F8" s="1511">
        <v>44583</v>
      </c>
      <c r="G8" s="1626" t="s">
        <v>6787</v>
      </c>
      <c r="H8" s="1125" t="s">
        <v>7998</v>
      </c>
      <c r="I8" s="1616">
        <v>44586</v>
      </c>
      <c r="J8" s="1653" t="s">
        <v>2159</v>
      </c>
      <c r="K8" s="83" t="s">
        <v>1949</v>
      </c>
      <c r="L8" s="1530"/>
    </row>
    <row r="9" spans="3:12" s="71" customFormat="1" ht="11.25" hidden="1" customHeight="1" thickBot="1">
      <c r="C9" s="1502"/>
      <c r="D9" s="1503"/>
      <c r="E9" s="1503"/>
      <c r="F9" s="1504"/>
      <c r="G9" s="1617"/>
      <c r="H9" s="1597"/>
      <c r="I9" s="1236"/>
      <c r="J9" s="1236"/>
      <c r="K9" s="368" t="s">
        <v>3884</v>
      </c>
      <c r="L9" s="62"/>
    </row>
    <row r="10" spans="3:12" s="71" customFormat="1" ht="11.25" hidden="1" customHeight="1" thickTop="1">
      <c r="C10" s="1510" t="s">
        <v>3758</v>
      </c>
      <c r="D10" s="1511" t="s">
        <v>4390</v>
      </c>
      <c r="E10" s="1511">
        <v>44578</v>
      </c>
      <c r="F10" s="1620" t="s">
        <v>2159</v>
      </c>
      <c r="G10" s="1596" t="s">
        <v>2151</v>
      </c>
      <c r="H10" s="1565" t="s">
        <v>7999</v>
      </c>
      <c r="I10" s="1660">
        <v>44596</v>
      </c>
      <c r="J10" s="1647">
        <v>44607</v>
      </c>
      <c r="K10" s="83" t="s">
        <v>3884</v>
      </c>
      <c r="L10" s="1530"/>
    </row>
    <row r="11" spans="3:12" s="71" customFormat="1" ht="11.25" hidden="1" customHeight="1" thickBot="1">
      <c r="C11" s="1642"/>
      <c r="D11" s="1643"/>
      <c r="E11" s="1643"/>
      <c r="F11" s="1644"/>
      <c r="G11" s="1659" t="s">
        <v>4160</v>
      </c>
      <c r="H11" s="1690"/>
      <c r="I11" s="1603"/>
      <c r="J11" s="1603"/>
      <c r="K11" s="368" t="s">
        <v>3884</v>
      </c>
      <c r="L11" s="62"/>
    </row>
    <row r="12" spans="3:12" s="71" customFormat="1" ht="11.25" hidden="1" customHeight="1" thickTop="1" thickBot="1">
      <c r="C12" s="1645" t="s">
        <v>3346</v>
      </c>
      <c r="D12" s="1646" t="s">
        <v>4569</v>
      </c>
      <c r="E12" s="1643">
        <v>44578</v>
      </c>
      <c r="F12" s="1646">
        <v>44598</v>
      </c>
      <c r="G12" s="1596" t="s">
        <v>2151</v>
      </c>
      <c r="H12" s="1565" t="s">
        <v>8000</v>
      </c>
      <c r="I12" s="1648">
        <v>44600</v>
      </c>
      <c r="J12" s="1647">
        <v>44611</v>
      </c>
      <c r="K12" s="83" t="s">
        <v>1949</v>
      </c>
      <c r="L12" s="62"/>
    </row>
    <row r="13" spans="3:12" s="71" customFormat="1" ht="11.25" hidden="1" customHeight="1" thickTop="1" thickBot="1">
      <c r="C13" s="1642"/>
      <c r="D13" s="1643"/>
      <c r="E13" s="1643"/>
      <c r="F13" s="1644"/>
      <c r="G13" s="1617"/>
      <c r="H13" s="1690"/>
      <c r="I13" s="1649"/>
      <c r="J13" s="1649"/>
      <c r="K13" s="368" t="s">
        <v>3884</v>
      </c>
      <c r="L13" s="62"/>
    </row>
    <row r="14" spans="3:12" s="71" customFormat="1" ht="11.25" hidden="1" customHeight="1" thickTop="1">
      <c r="C14" s="1510" t="s">
        <v>3744</v>
      </c>
      <c r="D14" s="1511" t="s">
        <v>5062</v>
      </c>
      <c r="E14" s="1671">
        <v>44595</v>
      </c>
      <c r="F14" s="1671">
        <v>44606</v>
      </c>
      <c r="G14" s="1596" t="s">
        <v>2151</v>
      </c>
      <c r="H14" s="1565" t="s">
        <v>8001</v>
      </c>
      <c r="I14" s="1660">
        <v>44614</v>
      </c>
      <c r="J14" s="1647">
        <v>44625</v>
      </c>
      <c r="K14" s="83" t="s">
        <v>1949</v>
      </c>
      <c r="L14" s="1530"/>
    </row>
    <row r="15" spans="3:12" s="71" customFormat="1" ht="11.25" hidden="1" customHeight="1" thickBot="1">
      <c r="C15" s="1502"/>
      <c r="D15" s="1503"/>
      <c r="E15" s="1675"/>
      <c r="F15" s="1673"/>
      <c r="G15" s="1617"/>
      <c r="H15" s="1690"/>
      <c r="I15" s="1603"/>
      <c r="J15" s="1603"/>
      <c r="K15" s="368" t="s">
        <v>3884</v>
      </c>
      <c r="L15" s="62"/>
    </row>
    <row r="16" spans="3:12" s="71" customFormat="1" ht="11.25" hidden="1" customHeight="1" thickTop="1">
      <c r="C16" s="1510" t="s">
        <v>3752</v>
      </c>
      <c r="D16" s="1511" t="s">
        <v>4394</v>
      </c>
      <c r="E16" s="1671">
        <v>44608</v>
      </c>
      <c r="F16" s="1674" t="s">
        <v>2159</v>
      </c>
      <c r="G16" s="1596" t="s">
        <v>2151</v>
      </c>
      <c r="H16" s="1565" t="s">
        <v>8002</v>
      </c>
      <c r="I16" s="1660">
        <v>44621</v>
      </c>
      <c r="J16" s="1647">
        <v>44632</v>
      </c>
      <c r="K16" s="83" t="s">
        <v>3884</v>
      </c>
      <c r="L16" s="1530"/>
    </row>
    <row r="17" spans="3:12" s="71" customFormat="1" ht="11.25" hidden="1" customHeight="1" thickBot="1">
      <c r="C17" s="1502"/>
      <c r="D17" s="1503"/>
      <c r="E17" s="1675"/>
      <c r="F17" s="1673"/>
      <c r="G17" s="1617"/>
      <c r="H17" s="1690"/>
      <c r="I17" s="1603"/>
      <c r="J17" s="1603"/>
      <c r="K17" s="368" t="s">
        <v>3884</v>
      </c>
      <c r="L17" s="62"/>
    </row>
    <row r="18" spans="3:12" s="71" customFormat="1" ht="11.25" hidden="1" customHeight="1" thickTop="1">
      <c r="C18" s="1510" t="s">
        <v>3337</v>
      </c>
      <c r="D18" s="1511" t="s">
        <v>4402</v>
      </c>
      <c r="E18" s="1671">
        <v>44619</v>
      </c>
      <c r="F18" s="1671">
        <v>44630</v>
      </c>
      <c r="G18" s="1596" t="s">
        <v>3233</v>
      </c>
      <c r="H18" s="1125" t="s">
        <v>8003</v>
      </c>
      <c r="I18" s="1712">
        <v>44635</v>
      </c>
      <c r="J18" s="1713" t="s">
        <v>2159</v>
      </c>
      <c r="K18" s="83" t="s">
        <v>1949</v>
      </c>
      <c r="L18" s="62"/>
    </row>
    <row r="19" spans="3:12" s="71" customFormat="1" ht="11.25" hidden="1" customHeight="1" thickBot="1">
      <c r="C19" s="1502"/>
      <c r="D19" s="1503"/>
      <c r="E19" s="1675"/>
      <c r="F19" s="1673"/>
      <c r="G19" s="1711" t="s">
        <v>8004</v>
      </c>
      <c r="H19" s="1597"/>
      <c r="I19" s="1236"/>
      <c r="J19" s="1236"/>
      <c r="K19" s="368" t="s">
        <v>3884</v>
      </c>
      <c r="L19" s="62"/>
    </row>
    <row r="20" spans="3:12" s="71" customFormat="1" ht="11.25" hidden="1" customHeight="1" thickTop="1">
      <c r="C20" s="1510" t="s">
        <v>2803</v>
      </c>
      <c r="D20" s="1511" t="s">
        <v>4403</v>
      </c>
      <c r="E20" s="1671">
        <v>44626</v>
      </c>
      <c r="F20" s="1671">
        <v>44636</v>
      </c>
      <c r="G20" s="1596" t="s">
        <v>2151</v>
      </c>
      <c r="H20" s="1125" t="s">
        <v>8005</v>
      </c>
      <c r="I20" s="1712">
        <v>44650</v>
      </c>
      <c r="J20" s="1714">
        <f>I20+14</f>
        <v>44664</v>
      </c>
      <c r="K20" s="83" t="str">
        <f>IF(I20&gt;F20,".","XX")</f>
        <v>.</v>
      </c>
      <c r="L20" s="62"/>
    </row>
    <row r="21" spans="3:12" s="71" customFormat="1" ht="11.25" hidden="1" customHeight="1" thickBot="1">
      <c r="C21" s="1502"/>
      <c r="D21" s="1503"/>
      <c r="E21" s="1503"/>
      <c r="F21" s="1504"/>
      <c r="G21" s="1706" t="s">
        <v>6411</v>
      </c>
      <c r="H21" s="1597"/>
      <c r="I21" s="1236"/>
      <c r="J21" s="1236"/>
      <c r="K21" s="368" t="str">
        <f>IF(I21&gt;F20,".","XX")</f>
        <v>XX</v>
      </c>
      <c r="L21" s="62"/>
    </row>
    <row r="22" spans="3:12" s="71" customFormat="1" ht="11.25" hidden="1" customHeight="1" thickTop="1">
      <c r="C22" s="1510" t="s">
        <v>3747</v>
      </c>
      <c r="D22" s="1511" t="s">
        <v>4405</v>
      </c>
      <c r="E22" s="1511">
        <v>44649</v>
      </c>
      <c r="F22" s="1511">
        <v>44659</v>
      </c>
      <c r="G22" s="1596" t="s">
        <v>2151</v>
      </c>
      <c r="H22" s="1758" t="s">
        <v>8006</v>
      </c>
      <c r="I22" s="1660">
        <v>44663</v>
      </c>
      <c r="J22" s="1647">
        <v>44677</v>
      </c>
      <c r="K22" s="83" t="s">
        <v>1949</v>
      </c>
      <c r="L22" s="62"/>
    </row>
    <row r="23" spans="3:12" s="71" customFormat="1" ht="11.25" hidden="1" customHeight="1" thickBot="1">
      <c r="C23" s="1502"/>
      <c r="D23" s="1503"/>
      <c r="E23" s="1503"/>
      <c r="F23" s="1504"/>
      <c r="G23" s="1617"/>
      <c r="H23" s="1597"/>
      <c r="I23" s="1757"/>
      <c r="J23" s="1236"/>
      <c r="K23" s="368" t="s">
        <v>3884</v>
      </c>
      <c r="L23" s="62"/>
    </row>
    <row r="24" spans="3:12" s="71" customFormat="1" ht="11.25" hidden="1" customHeight="1" thickTop="1">
      <c r="C24" s="725" t="s">
        <v>2442</v>
      </c>
      <c r="D24" s="279" t="s">
        <v>4408</v>
      </c>
      <c r="E24" s="1765">
        <v>44679</v>
      </c>
      <c r="F24" s="1769">
        <v>44690</v>
      </c>
      <c r="G24" s="1598" t="s">
        <v>3233</v>
      </c>
      <c r="H24" s="1338" t="s">
        <v>8007</v>
      </c>
      <c r="I24" s="1769"/>
      <c r="J24" s="1770" t="s">
        <v>1786</v>
      </c>
      <c r="K24" s="83" t="s">
        <v>3884</v>
      </c>
      <c r="L24" s="62"/>
    </row>
    <row r="25" spans="3:12" s="71" customFormat="1" ht="11.25" hidden="1" customHeight="1" thickBot="1">
      <c r="C25" s="1684"/>
      <c r="D25" s="76"/>
      <c r="E25" s="76"/>
      <c r="F25" s="1685"/>
      <c r="G25" s="1771" t="s">
        <v>3233</v>
      </c>
      <c r="H25" s="1766" t="s">
        <v>8008</v>
      </c>
      <c r="I25" s="1767">
        <v>44694</v>
      </c>
      <c r="J25" s="1767">
        <v>44705</v>
      </c>
      <c r="K25" s="368" t="s">
        <v>1949</v>
      </c>
      <c r="L25" s="62"/>
    </row>
    <row r="26" spans="3:12" s="71" customFormat="1" ht="11.25" hidden="1" customHeight="1" thickTop="1">
      <c r="C26" s="725" t="s">
        <v>3744</v>
      </c>
      <c r="D26" s="279" t="s">
        <v>4411</v>
      </c>
      <c r="E26" s="279">
        <v>44673</v>
      </c>
      <c r="F26" s="1683">
        <v>44686</v>
      </c>
      <c r="G26" s="1598" t="s">
        <v>4103</v>
      </c>
      <c r="H26" s="1338" t="s">
        <v>8009</v>
      </c>
      <c r="I26" s="1769"/>
      <c r="J26" s="1770" t="s">
        <v>1786</v>
      </c>
      <c r="K26" s="83" t="s">
        <v>3884</v>
      </c>
      <c r="L26" s="62"/>
    </row>
    <row r="27" spans="3:12" s="71" customFormat="1" ht="11.25" hidden="1" customHeight="1" thickBot="1">
      <c r="C27" s="1684"/>
      <c r="D27" s="76"/>
      <c r="E27" s="76"/>
      <c r="F27" s="1685"/>
      <c r="G27" s="1817" t="s">
        <v>3233</v>
      </c>
      <c r="H27" s="1766" t="s">
        <v>8008</v>
      </c>
      <c r="I27" s="1767">
        <v>44694</v>
      </c>
      <c r="J27" s="1767">
        <v>44705</v>
      </c>
      <c r="K27" s="368" t="s">
        <v>1949</v>
      </c>
      <c r="L27" s="62"/>
    </row>
    <row r="28" spans="3:12" s="71" customFormat="1" ht="11.25" hidden="1" customHeight="1" thickTop="1">
      <c r="C28" s="725" t="s">
        <v>3752</v>
      </c>
      <c r="D28" s="279" t="s">
        <v>4873</v>
      </c>
      <c r="E28" s="279">
        <v>44687</v>
      </c>
      <c r="F28" s="1683">
        <v>44699</v>
      </c>
      <c r="G28" s="1596" t="s">
        <v>4137</v>
      </c>
      <c r="H28" s="1819" t="s">
        <v>8010</v>
      </c>
      <c r="I28" s="1820">
        <v>44705</v>
      </c>
      <c r="J28" s="1125">
        <v>44720</v>
      </c>
      <c r="K28" s="83" t="s">
        <v>1949</v>
      </c>
      <c r="L28" s="62"/>
    </row>
    <row r="29" spans="3:12" s="71" customFormat="1" ht="11.25" hidden="1" customHeight="1" thickBot="1">
      <c r="C29" s="1684"/>
      <c r="D29" s="76"/>
      <c r="E29" s="1768"/>
      <c r="F29" s="1685"/>
      <c r="G29" s="1818" t="s">
        <v>4415</v>
      </c>
      <c r="H29" s="1766" t="s">
        <v>8011</v>
      </c>
      <c r="I29" s="1767">
        <v>44712</v>
      </c>
      <c r="J29" s="1767">
        <v>44727</v>
      </c>
      <c r="K29" s="368" t="s">
        <v>1949</v>
      </c>
      <c r="L29" s="62"/>
    </row>
    <row r="30" spans="3:12" s="71" customFormat="1" ht="11.25" hidden="1" customHeight="1" thickTop="1">
      <c r="C30" s="725" t="s">
        <v>3761</v>
      </c>
      <c r="D30" s="279" t="s">
        <v>4412</v>
      </c>
      <c r="E30" s="279">
        <v>44697</v>
      </c>
      <c r="F30" s="1821" t="s">
        <v>2159</v>
      </c>
      <c r="G30" s="1596" t="s">
        <v>4137</v>
      </c>
      <c r="H30" s="1827" t="s">
        <v>8011</v>
      </c>
      <c r="I30" s="1660">
        <v>44712</v>
      </c>
      <c r="J30" s="1565">
        <v>44727</v>
      </c>
      <c r="K30" s="83" t="s">
        <v>3884</v>
      </c>
      <c r="L30" s="62"/>
    </row>
    <row r="31" spans="3:12" s="71" customFormat="1" ht="11.25" hidden="1" customHeight="1" thickBot="1">
      <c r="C31" s="1684"/>
      <c r="D31" s="76"/>
      <c r="E31" s="76"/>
      <c r="F31" s="1685"/>
      <c r="G31" s="1818"/>
      <c r="H31" s="1828"/>
      <c r="I31" s="1603"/>
      <c r="J31" s="1603"/>
      <c r="K31" s="368" t="s">
        <v>1949</v>
      </c>
      <c r="L31" s="62"/>
    </row>
    <row r="32" spans="3:12" s="71" customFormat="1" ht="11.25" hidden="1" customHeight="1" thickTop="1">
      <c r="C32" s="725" t="s">
        <v>3337</v>
      </c>
      <c r="D32" s="279" t="s">
        <v>4417</v>
      </c>
      <c r="E32" s="1765">
        <v>44700</v>
      </c>
      <c r="F32" s="1683">
        <v>44712</v>
      </c>
      <c r="G32" s="1596" t="s">
        <v>4137</v>
      </c>
      <c r="H32" s="1827" t="s">
        <v>8012</v>
      </c>
      <c r="I32" s="1829">
        <v>44715</v>
      </c>
      <c r="J32" s="1565">
        <v>44730</v>
      </c>
      <c r="K32" s="83" t="s">
        <v>1949</v>
      </c>
      <c r="L32" s="62"/>
    </row>
    <row r="33" spans="3:12" s="71" customFormat="1" ht="11.25" hidden="1" customHeight="1" thickBot="1">
      <c r="C33" s="1684"/>
      <c r="D33" s="76"/>
      <c r="E33" s="76"/>
      <c r="F33" s="1685"/>
      <c r="G33" s="1818"/>
      <c r="H33" s="1828"/>
      <c r="I33" s="1603"/>
      <c r="J33" s="1603"/>
      <c r="K33" s="368" t="s">
        <v>3884</v>
      </c>
      <c r="L33" s="62"/>
    </row>
    <row r="34" spans="3:12" s="71" customFormat="1" ht="11.25" hidden="1" customHeight="1" thickTop="1">
      <c r="C34" s="725" t="s">
        <v>2803</v>
      </c>
      <c r="D34" s="279" t="s">
        <v>4879</v>
      </c>
      <c r="E34" s="279">
        <v>44711</v>
      </c>
      <c r="F34" s="1778">
        <v>44720</v>
      </c>
      <c r="G34" s="1596" t="s">
        <v>4137</v>
      </c>
      <c r="H34" s="1827" t="s">
        <v>8013</v>
      </c>
      <c r="I34" s="1829">
        <v>44726</v>
      </c>
      <c r="J34" s="1565">
        <v>44741</v>
      </c>
      <c r="K34" s="83" t="s">
        <v>1949</v>
      </c>
      <c r="L34" s="62"/>
    </row>
    <row r="35" spans="3:12" s="71" customFormat="1" ht="11.25" hidden="1" customHeight="1" thickBot="1">
      <c r="C35" s="1684"/>
      <c r="D35" s="76"/>
      <c r="E35" s="76"/>
      <c r="F35" s="1685"/>
      <c r="G35" s="1818"/>
      <c r="H35" s="1828"/>
      <c r="I35" s="1603"/>
      <c r="J35" s="1603"/>
      <c r="K35" s="368" t="s">
        <v>3884</v>
      </c>
      <c r="L35" s="62"/>
    </row>
    <row r="36" spans="3:12" s="71" customFormat="1" ht="11.25" hidden="1" customHeight="1" thickTop="1">
      <c r="C36" s="1848" t="s">
        <v>2151</v>
      </c>
      <c r="D36" s="279" t="s">
        <v>4893</v>
      </c>
      <c r="E36" s="279">
        <v>44759</v>
      </c>
      <c r="F36" s="1683">
        <v>44774</v>
      </c>
      <c r="G36" s="1596" t="s">
        <v>2151</v>
      </c>
      <c r="H36" s="1125" t="s">
        <v>8014</v>
      </c>
      <c r="I36" s="1616">
        <v>44775</v>
      </c>
      <c r="J36" s="1233">
        <v>44789</v>
      </c>
      <c r="K36" s="83" t="s">
        <v>1949</v>
      </c>
      <c r="L36" s="62"/>
    </row>
    <row r="37" spans="3:12" s="71" customFormat="1" ht="11.25" hidden="1" customHeight="1" thickBot="1">
      <c r="C37" s="1684"/>
      <c r="D37" s="76"/>
      <c r="E37" s="76"/>
      <c r="F37" s="1685"/>
      <c r="G37" s="1512"/>
      <c r="H37" s="1597"/>
      <c r="I37" s="1236"/>
      <c r="J37" s="1719"/>
      <c r="K37" s="368" t="s">
        <v>3884</v>
      </c>
      <c r="L37" s="62"/>
    </row>
    <row r="38" spans="3:12" s="71" customFormat="1" ht="11.25" hidden="1" customHeight="1" thickTop="1">
      <c r="C38" s="725" t="s">
        <v>2442</v>
      </c>
      <c r="D38" s="279" t="s">
        <v>4894</v>
      </c>
      <c r="E38" s="279">
        <v>44761</v>
      </c>
      <c r="F38" s="1683">
        <v>44775</v>
      </c>
      <c r="G38" s="1596" t="s">
        <v>2151</v>
      </c>
      <c r="H38" s="1125" t="s">
        <v>8015</v>
      </c>
      <c r="I38" s="1616">
        <v>44782</v>
      </c>
      <c r="J38" s="1233">
        <v>44796</v>
      </c>
      <c r="K38" s="83" t="s">
        <v>1949</v>
      </c>
      <c r="L38" s="62"/>
    </row>
    <row r="39" spans="3:12" s="71" customFormat="1" ht="11.25" hidden="1" customHeight="1" thickBot="1">
      <c r="C39" s="1684"/>
      <c r="D39" s="76"/>
      <c r="E39" s="76"/>
      <c r="F39" s="1685"/>
      <c r="G39" s="1141"/>
      <c r="H39" s="1597"/>
      <c r="I39" s="1236"/>
      <c r="J39" s="1719"/>
      <c r="K39" s="368" t="s">
        <v>3884</v>
      </c>
      <c r="L39" s="62"/>
    </row>
    <row r="40" spans="3:12" s="71" customFormat="1" ht="11.25" customHeight="1" thickTop="1">
      <c r="C40" s="725" t="s">
        <v>3752</v>
      </c>
      <c r="D40" s="279" t="s">
        <v>4898</v>
      </c>
      <c r="E40" s="279">
        <v>44772</v>
      </c>
      <c r="F40" s="1683">
        <v>44782</v>
      </c>
      <c r="G40" s="1232" t="s">
        <v>1426</v>
      </c>
      <c r="H40" s="1125" t="s">
        <v>8016</v>
      </c>
      <c r="I40" s="1616">
        <v>44789</v>
      </c>
      <c r="J40" s="1233">
        <v>44803</v>
      </c>
      <c r="K40" s="83" t="s">
        <v>1949</v>
      </c>
      <c r="L40" s="62"/>
    </row>
    <row r="41" spans="3:12" s="71" customFormat="1" ht="11.25" customHeight="1" thickBot="1">
      <c r="C41" s="1684"/>
      <c r="D41" s="76"/>
      <c r="E41" s="76"/>
      <c r="F41" s="1685"/>
      <c r="G41" s="1141"/>
      <c r="H41" s="1597"/>
      <c r="I41" s="1236"/>
      <c r="J41" s="1719"/>
      <c r="K41" s="368" t="s">
        <v>3884</v>
      </c>
      <c r="L41" s="62"/>
    </row>
    <row r="42" spans="3:12" s="71" customFormat="1" ht="11.25" customHeight="1" thickTop="1">
      <c r="C42" s="725" t="s">
        <v>3761</v>
      </c>
      <c r="D42" s="279" t="s">
        <v>4427</v>
      </c>
      <c r="E42" s="279">
        <v>44779</v>
      </c>
      <c r="F42" s="1683">
        <v>44790</v>
      </c>
      <c r="G42" s="1232" t="s">
        <v>1426</v>
      </c>
      <c r="H42" s="1125" t="s">
        <v>8017</v>
      </c>
      <c r="I42" s="1616">
        <v>44796</v>
      </c>
      <c r="J42" s="1233">
        <v>44810</v>
      </c>
      <c r="K42" s="83" t="s">
        <v>1949</v>
      </c>
      <c r="L42" s="62"/>
    </row>
    <row r="43" spans="3:12" s="71" customFormat="1" ht="11.25" customHeight="1" thickBot="1">
      <c r="C43" s="1684"/>
      <c r="D43" s="76"/>
      <c r="E43" s="76"/>
      <c r="F43" s="1685"/>
      <c r="G43" s="1141"/>
      <c r="H43" s="1597"/>
      <c r="I43" s="1236"/>
      <c r="J43" s="1719"/>
      <c r="K43" s="368" t="s">
        <v>3884</v>
      </c>
      <c r="L43" s="62"/>
    </row>
    <row r="44" spans="3:12" s="71" customFormat="1" ht="11.25" customHeight="1" thickTop="1">
      <c r="C44" s="725" t="s">
        <v>3337</v>
      </c>
      <c r="D44" s="279" t="s">
        <v>4901</v>
      </c>
      <c r="E44" s="279">
        <v>44788</v>
      </c>
      <c r="F44" s="1683">
        <v>44802</v>
      </c>
      <c r="G44" s="1232" t="s">
        <v>1426</v>
      </c>
      <c r="H44" s="1125" t="s">
        <v>8018</v>
      </c>
      <c r="I44" s="1616">
        <v>44803</v>
      </c>
      <c r="J44" s="1233">
        <v>44817</v>
      </c>
      <c r="K44" s="83" t="s">
        <v>1949</v>
      </c>
      <c r="L44" s="62"/>
    </row>
    <row r="45" spans="3:12" s="71" customFormat="1" ht="11.25" customHeight="1" thickBot="1">
      <c r="C45" s="1684"/>
      <c r="D45" s="76"/>
      <c r="E45" s="76"/>
      <c r="F45" s="1685"/>
      <c r="G45" s="1141"/>
      <c r="H45" s="1597"/>
      <c r="I45" s="1236"/>
      <c r="J45" s="1719"/>
      <c r="K45" s="368" t="s">
        <v>3884</v>
      </c>
      <c r="L45" s="62"/>
    </row>
    <row r="46" spans="3:12" s="71" customFormat="1" ht="11.25" customHeight="1" thickTop="1">
      <c r="C46" s="725" t="s">
        <v>2803</v>
      </c>
      <c r="D46" s="279" t="s">
        <v>4903</v>
      </c>
      <c r="E46" s="1765">
        <v>44795</v>
      </c>
      <c r="F46" s="1683">
        <v>44809</v>
      </c>
      <c r="G46" s="1232" t="s">
        <v>1426</v>
      </c>
      <c r="H46" s="1125" t="s">
        <v>8019</v>
      </c>
      <c r="I46" s="1616">
        <f>I44+7</f>
        <v>44810</v>
      </c>
      <c r="J46" s="1233">
        <f>I46+14</f>
        <v>44824</v>
      </c>
      <c r="K46" s="83" t="str">
        <f>IF(I46&gt;F46,".","XX")</f>
        <v>.</v>
      </c>
      <c r="L46" s="62"/>
    </row>
    <row r="47" spans="3:12" s="71" customFormat="1" ht="11.25" customHeight="1" thickBot="1">
      <c r="C47" s="1684"/>
      <c r="D47" s="76"/>
      <c r="E47" s="76"/>
      <c r="F47" s="1685"/>
      <c r="G47" s="1141"/>
      <c r="H47" s="1597"/>
      <c r="I47" s="1236"/>
      <c r="J47" s="1719"/>
      <c r="K47" s="368" t="str">
        <f>IF(I47&gt;F46,".","XX")</f>
        <v>XX</v>
      </c>
      <c r="L47" s="62"/>
    </row>
    <row r="48" spans="3:12" s="71" customFormat="1" ht="11.25" customHeight="1" thickTop="1">
      <c r="C48" s="725" t="s">
        <v>3339</v>
      </c>
      <c r="D48" s="279" t="s">
        <v>4572</v>
      </c>
      <c r="E48" s="279">
        <v>44806</v>
      </c>
      <c r="F48" s="1683">
        <v>44816</v>
      </c>
      <c r="G48" s="1232" t="s">
        <v>1426</v>
      </c>
      <c r="H48" s="1125" t="s">
        <v>8020</v>
      </c>
      <c r="I48" s="1616">
        <f>I46+7</f>
        <v>44817</v>
      </c>
      <c r="J48" s="1233">
        <f>I48+14</f>
        <v>44831</v>
      </c>
      <c r="K48" s="83" t="str">
        <f>IF(I48&gt;F48,".","XX")</f>
        <v>.</v>
      </c>
      <c r="L48" s="62"/>
    </row>
    <row r="49" spans="3:12" s="71" customFormat="1" ht="11.25" customHeight="1" thickBot="1">
      <c r="C49" s="1684"/>
      <c r="D49" s="76"/>
      <c r="E49" s="76"/>
      <c r="F49" s="1685"/>
      <c r="G49" s="1141"/>
      <c r="H49" s="1597"/>
      <c r="I49" s="1236"/>
      <c r="J49" s="1719"/>
      <c r="K49" s="368" t="str">
        <f>IF(I49&gt;F48,".","XX")</f>
        <v>XX</v>
      </c>
      <c r="L49" s="62"/>
    </row>
    <row r="50" spans="3:12" s="71" customFormat="1" ht="11.25" customHeight="1" thickTop="1">
      <c r="C50" s="725" t="s">
        <v>3769</v>
      </c>
      <c r="D50" s="279" t="s">
        <v>4574</v>
      </c>
      <c r="E50" s="279">
        <v>44812</v>
      </c>
      <c r="F50" s="1683">
        <v>44823</v>
      </c>
      <c r="G50" s="1232" t="s">
        <v>1426</v>
      </c>
      <c r="H50" s="1125" t="s">
        <v>8021</v>
      </c>
      <c r="I50" s="1616">
        <f>I48+7</f>
        <v>44824</v>
      </c>
      <c r="J50" s="1233">
        <f>I50+14</f>
        <v>44838</v>
      </c>
      <c r="K50" s="83" t="str">
        <f>IF(I50&gt;F50,".","XX")</f>
        <v>.</v>
      </c>
      <c r="L50" s="62"/>
    </row>
    <row r="51" spans="3:12" s="71" customFormat="1" ht="11.25" customHeight="1" thickBot="1">
      <c r="C51" s="1684" t="s">
        <v>2151</v>
      </c>
      <c r="D51" s="76" t="s">
        <v>4575</v>
      </c>
      <c r="E51" s="76"/>
      <c r="F51" s="1685"/>
      <c r="G51" s="1141"/>
      <c r="H51" s="1597"/>
      <c r="I51" s="1236"/>
      <c r="J51" s="1719"/>
      <c r="K51" s="368" t="str">
        <f>IF(I51&gt;F50,".","XX")</f>
        <v>XX</v>
      </c>
      <c r="L51" s="62"/>
    </row>
    <row r="52" spans="3:12" s="71" customFormat="1" ht="11.25" customHeight="1" thickTop="1">
      <c r="C52" s="725" t="s">
        <v>3747</v>
      </c>
      <c r="D52" s="279" t="s">
        <v>4430</v>
      </c>
      <c r="E52" s="1765">
        <v>44819</v>
      </c>
      <c r="F52" s="1683">
        <v>44830</v>
      </c>
      <c r="G52" s="1232" t="s">
        <v>1426</v>
      </c>
      <c r="H52" s="1125" t="s">
        <v>8022</v>
      </c>
      <c r="I52" s="1616">
        <f>I50+7</f>
        <v>44831</v>
      </c>
      <c r="J52" s="1233">
        <f>I52+14</f>
        <v>44845</v>
      </c>
      <c r="K52" s="83" t="str">
        <f>IF(I52&gt;F52,".","XX")</f>
        <v>.</v>
      </c>
      <c r="L52" s="62"/>
    </row>
    <row r="53" spans="3:12" s="71" customFormat="1" ht="11.25" customHeight="1" thickBot="1">
      <c r="C53" s="1684"/>
      <c r="D53" s="76"/>
      <c r="E53" s="76"/>
      <c r="F53" s="1685"/>
      <c r="G53" s="1141"/>
      <c r="H53" s="1597"/>
      <c r="I53" s="1236"/>
      <c r="J53" s="1719"/>
      <c r="K53" s="368" t="str">
        <f>IF(I53&gt;F52,".","XX")</f>
        <v>XX</v>
      </c>
      <c r="L53" s="62"/>
    </row>
    <row r="54" spans="3:12" s="71" customFormat="1" ht="11.25" customHeight="1" thickTop="1">
      <c r="C54" s="725" t="s">
        <v>3774</v>
      </c>
      <c r="D54" s="279" t="s">
        <v>4577</v>
      </c>
      <c r="E54" s="279">
        <v>44819</v>
      </c>
      <c r="F54" s="1683">
        <v>44837</v>
      </c>
      <c r="G54" s="1232" t="s">
        <v>1426</v>
      </c>
      <c r="H54" s="1125" t="s">
        <v>8023</v>
      </c>
      <c r="I54" s="1616">
        <f>I52+7</f>
        <v>44838</v>
      </c>
      <c r="J54" s="1233">
        <f>I54+14</f>
        <v>44852</v>
      </c>
      <c r="K54" s="83" t="str">
        <f>IF(I54&gt;F54,".","XX")</f>
        <v>.</v>
      </c>
      <c r="L54" s="62"/>
    </row>
    <row r="55" spans="3:12" s="71" customFormat="1" ht="11.25" customHeight="1" thickBot="1">
      <c r="C55" s="1684"/>
      <c r="D55" s="76"/>
      <c r="E55" s="76"/>
      <c r="F55" s="1685"/>
      <c r="G55" s="1141"/>
      <c r="H55" s="1597"/>
      <c r="I55" s="1236"/>
      <c r="J55" s="1719"/>
      <c r="K55" s="368" t="str">
        <f>IF(I55&gt;F54,".","XX")</f>
        <v>XX</v>
      </c>
      <c r="L55" s="62"/>
    </row>
    <row r="56" spans="3:12" s="71" customFormat="1" ht="11.25" customHeight="1" thickTop="1">
      <c r="C56" s="725" t="s">
        <v>3758</v>
      </c>
      <c r="D56" s="279" t="s">
        <v>4579</v>
      </c>
      <c r="E56" s="279">
        <v>44826</v>
      </c>
      <c r="F56" s="1683">
        <v>44844</v>
      </c>
      <c r="G56" s="1232" t="s">
        <v>1426</v>
      </c>
      <c r="H56" s="1125" t="s">
        <v>8024</v>
      </c>
      <c r="I56" s="1616">
        <f>I54+7</f>
        <v>44845</v>
      </c>
      <c r="J56" s="1233">
        <f>I56+14</f>
        <v>44859</v>
      </c>
      <c r="K56" s="83" t="str">
        <f>IF(I56&gt;F56,".","XX")</f>
        <v>.</v>
      </c>
      <c r="L56" s="62"/>
    </row>
    <row r="57" spans="3:12" s="71" customFormat="1" ht="11.25" customHeight="1" thickBot="1">
      <c r="C57" s="1684"/>
      <c r="D57" s="76"/>
      <c r="E57" s="76"/>
      <c r="F57" s="1685"/>
      <c r="G57" s="1141"/>
      <c r="H57" s="1597"/>
      <c r="I57" s="1236"/>
      <c r="J57" s="1719"/>
      <c r="K57" s="368" t="str">
        <f>IF(I57&gt;F56,".","XX")</f>
        <v>XX</v>
      </c>
      <c r="L57" s="62"/>
    </row>
    <row r="58" spans="3:12" s="71" customFormat="1" ht="11.25" customHeight="1" thickTop="1">
      <c r="C58" s="725" t="s">
        <v>3744</v>
      </c>
      <c r="D58" s="279" t="s">
        <v>4582</v>
      </c>
      <c r="E58" s="279">
        <v>44833</v>
      </c>
      <c r="F58" s="1683">
        <v>44851</v>
      </c>
      <c r="G58" s="1232" t="s">
        <v>1426</v>
      </c>
      <c r="H58" s="1125" t="s">
        <v>8025</v>
      </c>
      <c r="I58" s="1616">
        <f>I56+7</f>
        <v>44852</v>
      </c>
      <c r="J58" s="1233">
        <f>I58+14</f>
        <v>44866</v>
      </c>
      <c r="K58" s="83" t="str">
        <f>IF(I58&gt;F58,".","XX")</f>
        <v>.</v>
      </c>
      <c r="L58" s="62"/>
    </row>
    <row r="59" spans="3:12" s="71" customFormat="1" ht="11.25" customHeight="1" thickBot="1">
      <c r="C59" s="1684"/>
      <c r="D59" s="76"/>
      <c r="E59" s="76"/>
      <c r="F59" s="1685"/>
      <c r="G59" s="1141"/>
      <c r="H59" s="1597"/>
      <c r="I59" s="1236"/>
      <c r="J59" s="1719"/>
      <c r="K59" s="368" t="str">
        <f>IF(I59&gt;F58,".","XX")</f>
        <v>XX</v>
      </c>
      <c r="L59" s="62"/>
    </row>
    <row r="60" spans="3:12" s="71" customFormat="1" ht="11.25" customHeight="1" thickTop="1">
      <c r="C60" s="725" t="s">
        <v>2442</v>
      </c>
      <c r="D60" s="279" t="s">
        <v>4583</v>
      </c>
      <c r="E60" s="279">
        <v>44840</v>
      </c>
      <c r="F60" s="1683">
        <v>44858</v>
      </c>
      <c r="G60" s="1232" t="s">
        <v>1426</v>
      </c>
      <c r="H60" s="1125" t="s">
        <v>8026</v>
      </c>
      <c r="I60" s="1616">
        <f>I58+7</f>
        <v>44859</v>
      </c>
      <c r="J60" s="1233">
        <f>I60+14</f>
        <v>44873</v>
      </c>
      <c r="K60" s="83" t="str">
        <f>IF(I60&gt;F60,".","XX")</f>
        <v>.</v>
      </c>
      <c r="L60" s="62"/>
    </row>
    <row r="61" spans="3:12" s="71" customFormat="1" ht="11.25" customHeight="1" thickBot="1">
      <c r="C61" s="1684"/>
      <c r="D61" s="76"/>
      <c r="E61" s="76"/>
      <c r="F61" s="1685"/>
      <c r="G61" s="1141"/>
      <c r="H61" s="1597"/>
      <c r="I61" s="1236"/>
      <c r="J61" s="1719"/>
      <c r="K61" s="368" t="str">
        <f>IF(I61&gt;F60,".","XX")</f>
        <v>XX</v>
      </c>
      <c r="L61" s="62"/>
    </row>
    <row r="62" spans="3:12" s="71" customFormat="1" ht="11.25" customHeight="1" thickTop="1">
      <c r="C62" s="725" t="s">
        <v>4587</v>
      </c>
      <c r="D62" s="279" t="s">
        <v>4588</v>
      </c>
      <c r="E62" s="279">
        <v>44847</v>
      </c>
      <c r="F62" s="1683">
        <v>44865</v>
      </c>
      <c r="G62" s="1232" t="s">
        <v>1426</v>
      </c>
      <c r="H62" s="1125" t="s">
        <v>8027</v>
      </c>
      <c r="I62" s="1616">
        <f>I60+7</f>
        <v>44866</v>
      </c>
      <c r="J62" s="1233">
        <f>I62+14</f>
        <v>44880</v>
      </c>
      <c r="K62" s="83" t="str">
        <f>IF(I62&gt;F62,".","XX")</f>
        <v>.</v>
      </c>
      <c r="L62" s="62"/>
    </row>
    <row r="63" spans="3:12" s="71" customFormat="1" ht="11.25" customHeight="1" thickBot="1">
      <c r="C63" s="1684"/>
      <c r="D63" s="76"/>
      <c r="E63" s="76"/>
      <c r="F63" s="1685"/>
      <c r="G63" s="1141"/>
      <c r="H63" s="1597"/>
      <c r="I63" s="1236"/>
      <c r="J63" s="1719"/>
      <c r="K63" s="368" t="str">
        <f>IF(I63&gt;F62,".","XX")</f>
        <v>XX</v>
      </c>
      <c r="L63" s="62"/>
    </row>
    <row r="64" spans="3:12" s="71" customFormat="1" ht="11.25" customHeight="1" thickTop="1">
      <c r="C64" s="725" t="s">
        <v>3761</v>
      </c>
      <c r="D64" s="279" t="s">
        <v>4591</v>
      </c>
      <c r="E64" s="279">
        <v>44854</v>
      </c>
      <c r="F64" s="1683">
        <v>44872</v>
      </c>
      <c r="G64" s="1232" t="s">
        <v>1426</v>
      </c>
      <c r="H64" s="1125" t="s">
        <v>8028</v>
      </c>
      <c r="I64" s="1616">
        <f>I62+7</f>
        <v>44873</v>
      </c>
      <c r="J64" s="1233">
        <f>I64+14</f>
        <v>44887</v>
      </c>
      <c r="K64" s="83" t="str">
        <f>IF(I64&gt;F64,".","XX")</f>
        <v>.</v>
      </c>
      <c r="L64" s="62"/>
    </row>
    <row r="65" spans="3:13" s="71" customFormat="1" ht="11.25" customHeight="1" thickBot="1">
      <c r="C65" s="1684"/>
      <c r="D65" s="76"/>
      <c r="E65" s="76"/>
      <c r="F65" s="1685"/>
      <c r="G65" s="1141"/>
      <c r="H65" s="1597"/>
      <c r="I65" s="1236"/>
      <c r="J65" s="1719"/>
      <c r="K65" s="368" t="str">
        <f>IF(I65&gt;F64,".","XX")</f>
        <v>XX</v>
      </c>
      <c r="L65" s="62"/>
      <c r="M65" s="62"/>
    </row>
    <row r="66" spans="3:13" s="549" customFormat="1" ht="15.75" thickTop="1">
      <c r="C66" s="3903" t="s">
        <v>2215</v>
      </c>
      <c r="D66" s="3903"/>
      <c r="E66" s="3903"/>
      <c r="F66" s="3903"/>
      <c r="G66" s="3903"/>
      <c r="H66" s="1823"/>
      <c r="I66" s="1823"/>
      <c r="J66" s="1823"/>
      <c r="K66" s="1824"/>
      <c r="L66" s="83"/>
      <c r="M66" s="548"/>
    </row>
    <row r="67" spans="3:13" s="549" customFormat="1" ht="11.25">
      <c r="C67" s="1099"/>
      <c r="D67" s="1096"/>
      <c r="E67" s="1096"/>
      <c r="F67" s="1096"/>
      <c r="G67" s="1097"/>
      <c r="H67" s="1098"/>
      <c r="I67" s="1096"/>
      <c r="J67" s="1096"/>
      <c r="K67" s="1096"/>
      <c r="L67" s="1100"/>
      <c r="M67" s="548"/>
    </row>
    <row r="68" spans="3:13" s="71" customFormat="1">
      <c r="C68" s="280" t="s">
        <v>1890</v>
      </c>
      <c r="E68" t="s">
        <v>2216</v>
      </c>
      <c r="F68" s="281"/>
      <c r="G68" s="72" t="s">
        <v>1928</v>
      </c>
      <c r="H68" s="72"/>
      <c r="K68" s="72" t="s">
        <v>1952</v>
      </c>
      <c r="L68" s="72"/>
      <c r="M68" s="72"/>
    </row>
    <row r="69" spans="3:13" s="71" customFormat="1">
      <c r="C69" s="83" t="s">
        <v>1891</v>
      </c>
      <c r="E69" s="276" t="s">
        <v>2217</v>
      </c>
      <c r="F69" s="72"/>
      <c r="G69" s="71" t="s">
        <v>1929</v>
      </c>
      <c r="I69" s="1403" t="s">
        <v>1930</v>
      </c>
      <c r="K69" s="71" t="s">
        <v>1954</v>
      </c>
      <c r="M69" s="1593" t="s">
        <v>1955</v>
      </c>
    </row>
    <row r="70" spans="3:13" s="62" customFormat="1" ht="11.25">
      <c r="C70" s="83"/>
      <c r="D70" s="71"/>
      <c r="E70" s="1456"/>
      <c r="F70" s="72"/>
      <c r="G70" s="71"/>
      <c r="H70" s="71"/>
      <c r="I70" s="1456"/>
      <c r="K70" s="71"/>
      <c r="L70" s="71"/>
      <c r="M70" s="1593"/>
    </row>
    <row r="71" spans="3:13" s="62" customFormat="1" ht="11.25">
      <c r="C71" s="81" t="str">
        <f>HOME!A$566</f>
        <v>ZANT CHONG</v>
      </c>
      <c r="D71" s="81" t="str">
        <f>HOME!B$566</f>
        <v>6011 2429</v>
      </c>
      <c r="E71" s="66" t="str">
        <f>HOME!C$566</f>
        <v>zant.chong@msc.com</v>
      </c>
      <c r="G71" s="81" t="str">
        <f>HOME!A$587</f>
        <v>NOOR AFNINDAH</v>
      </c>
      <c r="H71" s="81" t="str">
        <f>HOME!B$587</f>
        <v>6011 2347</v>
      </c>
      <c r="I71" s="66" t="str">
        <f>HOME!C$587</f>
        <v>noor.afnindah@msc.com</v>
      </c>
      <c r="K71" s="81" t="str">
        <f>HOME!A$598</f>
        <v>RAYNAR ANG</v>
      </c>
      <c r="L71" s="81" t="str">
        <f>HOME!B$598</f>
        <v>6011 2358</v>
      </c>
      <c r="M71" s="66" t="str">
        <f>HOME!C$598</f>
        <v>raynar.ang@msc.com</v>
      </c>
    </row>
    <row r="72" spans="3:13" s="62" customFormat="1" ht="11.25">
      <c r="C72" s="81" t="str">
        <f>HOME!A$567</f>
        <v>PHOEBE HUANG</v>
      </c>
      <c r="D72" s="81" t="str">
        <f>HOME!B$567</f>
        <v>6011 0562</v>
      </c>
      <c r="E72" s="66" t="str">
        <f>HOME!C$567</f>
        <v>phoebe.huang@msc.com</v>
      </c>
      <c r="G72" s="81" t="e">
        <f>HOME!#REF!</f>
        <v>#REF!</v>
      </c>
      <c r="H72" s="81" t="e">
        <f>HOME!#REF!</f>
        <v>#REF!</v>
      </c>
      <c r="I72" s="66" t="e">
        <f>HOME!#REF!</f>
        <v>#REF!</v>
      </c>
      <c r="K72" s="81" t="str">
        <f>HOME!A$600</f>
        <v>DEWI</v>
      </c>
      <c r="L72" s="81" t="str">
        <f>HOME!B$600</f>
        <v>6011 2354</v>
      </c>
      <c r="M72" s="66" t="str">
        <f>HOME!C$600</f>
        <v>dewi.ratnah@msc.com</v>
      </c>
    </row>
    <row r="73" spans="3:13" s="62" customFormat="1" ht="11.25">
      <c r="C73" s="81" t="str">
        <f>HOME!A$568</f>
        <v>SHERWIN LIM</v>
      </c>
      <c r="D73" s="81" t="str">
        <f>HOME!B$568</f>
        <v>6011 2395</v>
      </c>
      <c r="E73" s="66" t="str">
        <f>HOME!C$568</f>
        <v>sherwin.lim@msc.com</v>
      </c>
      <c r="G73" s="81" t="str">
        <f>HOME!A$583</f>
        <v>ROBERT CHIA</v>
      </c>
      <c r="H73" s="81" t="str">
        <f>HOME!B$583</f>
        <v>6011 0564</v>
      </c>
      <c r="I73" s="66" t="str">
        <f>HOME!C$583</f>
        <v>robert.chia@msc.com</v>
      </c>
      <c r="K73" s="81" t="str">
        <f>HOME!A$603</f>
        <v>SHAN SHAN</v>
      </c>
      <c r="L73" s="81" t="str">
        <f>HOME!B$603</f>
        <v>6011 2353</v>
      </c>
      <c r="M73" s="66" t="str">
        <f>HOME!C$603</f>
        <v>shanshan.chin@msc.com</v>
      </c>
    </row>
    <row r="74" spans="3:13" s="62" customFormat="1" ht="11.25">
      <c r="C74" s="81" t="str">
        <f>HOME!A$569</f>
        <v>NATALIE LEW</v>
      </c>
      <c r="D74" s="81" t="str">
        <f>HOME!B$569</f>
        <v>6011 2399</v>
      </c>
      <c r="E74" s="66" t="str">
        <f>HOME!C$569</f>
        <v>natalie.lew@msc.com</v>
      </c>
      <c r="G74" s="81" t="str">
        <f>HOME!A$584</f>
        <v>S. Y. LIEW</v>
      </c>
      <c r="H74" s="81" t="str">
        <f>HOME!B$584</f>
        <v>6011 2348</v>
      </c>
      <c r="I74" s="66" t="str">
        <f>HOME!C$584</f>
        <v>seoyi.liew@msc.com</v>
      </c>
      <c r="K74" s="81" t="str">
        <f>HOME!A$604</f>
        <v>EUNICE</v>
      </c>
      <c r="L74" s="81" t="str">
        <f>HOME!B$604</f>
        <v>6011 2355</v>
      </c>
      <c r="M74" s="66" t="str">
        <f>HOME!C$604</f>
        <v>eunice.chan@msc.com</v>
      </c>
    </row>
    <row r="75" spans="3:13" s="62" customFormat="1" ht="11.25">
      <c r="C75" s="81" t="str">
        <f>HOME!A$570</f>
        <v xml:space="preserve">LIM LEE HLI </v>
      </c>
      <c r="D75" s="81" t="str">
        <f>HOME!B$570</f>
        <v>6011 2352</v>
      </c>
      <c r="E75" s="66" t="str">
        <f>HOME!C$570</f>
        <v>leehli.lim@msc.com</v>
      </c>
      <c r="G75" s="81" t="e">
        <f>HOME!#REF!</f>
        <v>#REF!</v>
      </c>
      <c r="H75" s="81" t="e">
        <f>HOME!#REF!</f>
        <v>#REF!</v>
      </c>
      <c r="I75" s="66" t="e">
        <f>HOME!#REF!</f>
        <v>#REF!</v>
      </c>
      <c r="K75" s="81" t="str">
        <f>HOME!A$599</f>
        <v>KAI SIANG</v>
      </c>
      <c r="L75" s="81" t="str">
        <f>HOME!B$599</f>
        <v>6011 2356</v>
      </c>
      <c r="M75" s="66" t="str">
        <f>HOME!C$599</f>
        <v>kaisiang.lim@msc.com</v>
      </c>
    </row>
    <row r="76" spans="3:13" s="62" customFormat="1" ht="11.25">
      <c r="C76" s="81" t="str">
        <f>HOME!A$571</f>
        <v>LIM AI PHEN</v>
      </c>
      <c r="D76" s="81" t="str">
        <f>HOME!B$571</f>
        <v>6011 9646</v>
      </c>
      <c r="E76" s="66" t="str">
        <f>HOME!C$571</f>
        <v>aiphen.lim@msc.com</v>
      </c>
      <c r="G76" s="81" t="str">
        <f>HOME!A$585</f>
        <v>SHARON KOH</v>
      </c>
      <c r="H76" s="81" t="str">
        <f>HOME!B$585</f>
        <v>6011 2349</v>
      </c>
      <c r="I76" s="66" t="str">
        <f>HOME!C$585</f>
        <v>sharon.koh@msc.com</v>
      </c>
      <c r="K76" s="81" t="str">
        <f>HOME!A$601</f>
        <v>YU TING</v>
      </c>
      <c r="L76" s="81" t="str">
        <f>HOME!B$601</f>
        <v>6011 2359</v>
      </c>
      <c r="M76" s="66" t="str">
        <f>HOME!C$601</f>
        <v>yuting.luo@msc.com</v>
      </c>
    </row>
    <row r="77" spans="3:13" s="62" customFormat="1" ht="11.25">
      <c r="C77" s="81" t="str">
        <f>HOME!A$572</f>
        <v>DARIUS ONG</v>
      </c>
      <c r="D77" s="81" t="str">
        <f>HOME!B$572</f>
        <v>6011 2396</v>
      </c>
      <c r="E77" s="66" t="str">
        <f>HOME!C$572</f>
        <v>darius.ong@msc.com</v>
      </c>
      <c r="G77" s="81">
        <f>HOME!A$589</f>
        <v>0</v>
      </c>
      <c r="H77" s="81">
        <f>HOME!B$589</f>
        <v>0</v>
      </c>
      <c r="I77" s="66">
        <f>HOME!C$589</f>
        <v>0</v>
      </c>
      <c r="K77" s="81" t="str">
        <f>HOME!A$605</f>
        <v>HAZEL</v>
      </c>
      <c r="L77" s="81" t="str">
        <f>HOME!B$605</f>
        <v>6011 2435</v>
      </c>
      <c r="M77" s="66" t="str">
        <f>HOME!C$605</f>
        <v>hazel.toh@msc.com</v>
      </c>
    </row>
    <row r="78" spans="3:13" s="62" customFormat="1" ht="11.25">
      <c r="C78" s="81" t="str">
        <f>HOME!A$573</f>
        <v>LAWRENCE ANG (CROSS-TRADE)</v>
      </c>
      <c r="D78" s="81" t="str">
        <f>HOME!B$573</f>
        <v>6011 2400</v>
      </c>
      <c r="E78" s="66" t="str">
        <f>HOME!C$573</f>
        <v>lawrence.ang@msc.com</v>
      </c>
      <c r="G78" s="81" t="str">
        <f>HOME!A$590</f>
        <v>.</v>
      </c>
      <c r="H78" s="81" t="str">
        <f>HOME!B$590</f>
        <v>.</v>
      </c>
      <c r="I78" s="66" t="str">
        <f>HOME!C$590</f>
        <v>.</v>
      </c>
      <c r="K78" s="81" t="str">
        <f>HOME!A$602</f>
        <v>-</v>
      </c>
      <c r="L78" s="81" t="str">
        <f>HOME!B$602</f>
        <v>6011 0567</v>
      </c>
      <c r="M78" s="66" t="str">
        <f>HOME!C$602</f>
        <v>-</v>
      </c>
    </row>
    <row r="81" spans="3:12" s="62" customFormat="1" ht="11.25">
      <c r="C81" s="62" t="s">
        <v>1926</v>
      </c>
      <c r="D81" s="62" t="s">
        <v>2779</v>
      </c>
      <c r="E81" s="1593"/>
      <c r="G81" s="62" t="s">
        <v>1950</v>
      </c>
      <c r="H81" s="85" t="s">
        <v>1951</v>
      </c>
      <c r="I81" s="85"/>
      <c r="K81" s="62" t="s">
        <v>1950</v>
      </c>
      <c r="L81" s="62" t="s">
        <v>1981</v>
      </c>
    </row>
  </sheetData>
  <mergeCells count="1">
    <mergeCell ref="C66:G66"/>
  </mergeCells>
  <hyperlinks>
    <hyperlink ref="I69" r:id="rId1" xr:uid="{E86CA840-C784-4BE9-BBA2-85E193069C42}"/>
    <hyperlink ref="M69" display="sinexp@msca.com.sg" xr:uid="{3242AF42-17E4-40C4-9EBB-649E69F68F1C}"/>
    <hyperlink ref="E69" display="mktg-dept@msca.com.sg" xr:uid="{82836A19-C40F-4804-8D3F-DD5C69DA8107}"/>
  </hyperlinks>
  <pageMargins left="0.19685039370078741" right="0.35433070866141736" top="0.74803149606299213" bottom="0.47244094488188981" header="0.31496062992125984" footer="0.31496062992125984"/>
  <pageSetup paperSize="9" scale="81" orientation="landscape" blackAndWhite="1" r:id="rId2"/>
  <headerFooter>
    <oddFooter>&amp;L_x000D_&amp;1#&amp;"Calibri"&amp;10&amp;K000000 Sensitivity: Internal&amp;RLast update : &amp;D   &amp;T&amp;</oddFooter>
  </headerFooter>
  <drawing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00B050"/>
  </sheetPr>
  <dimension ref="B2:Q85"/>
  <sheetViews>
    <sheetView zoomScaleNormal="100" workbookViewId="0"/>
  </sheetViews>
  <sheetFormatPr defaultRowHeight="12.75"/>
  <cols>
    <col min="1" max="1" width="4.42578125" customWidth="1"/>
    <col min="2" max="2" width="9.42578125" style="1119"/>
    <col min="3" max="3" width="19.42578125" customWidth="1"/>
    <col min="5" max="5" width="10.42578125" customWidth="1"/>
    <col min="7" max="7" width="18.5703125" customWidth="1"/>
    <col min="9" max="13" width="11.5703125" customWidth="1"/>
  </cols>
  <sheetData>
    <row r="2" spans="3:17" ht="15.75">
      <c r="C2" s="738" t="s">
        <v>1982</v>
      </c>
      <c r="D2" s="37"/>
      <c r="E2" s="37"/>
      <c r="F2" s="37"/>
      <c r="G2" s="37"/>
      <c r="H2" s="37"/>
      <c r="I2" s="37"/>
      <c r="J2" s="37"/>
      <c r="K2" s="37"/>
      <c r="L2" s="37"/>
      <c r="M2" s="37"/>
      <c r="N2" s="37"/>
      <c r="O2" s="37"/>
    </row>
    <row r="3" spans="3:17" ht="15.75">
      <c r="C3" s="738"/>
      <c r="D3" s="37"/>
      <c r="E3" s="37"/>
      <c r="F3" s="37"/>
      <c r="G3" s="37"/>
      <c r="H3" s="37"/>
      <c r="I3" s="37"/>
      <c r="J3" s="37"/>
      <c r="K3" s="37"/>
      <c r="L3" s="9"/>
      <c r="M3" s="9"/>
      <c r="N3" s="9"/>
      <c r="O3" s="37"/>
    </row>
    <row r="4" spans="3:17">
      <c r="C4" s="231" t="s">
        <v>3784</v>
      </c>
      <c r="D4" s="9"/>
      <c r="E4" s="9" t="s">
        <v>8029</v>
      </c>
      <c r="F4" s="9"/>
      <c r="G4" s="9"/>
      <c r="H4" s="9"/>
      <c r="I4" s="9"/>
      <c r="J4" s="9"/>
      <c r="K4" s="741"/>
      <c r="M4" s="116"/>
      <c r="N4" s="72"/>
      <c r="O4" s="72"/>
    </row>
    <row r="5" spans="3:17">
      <c r="C5" s="9"/>
      <c r="D5" s="9"/>
      <c r="E5" s="9"/>
      <c r="F5" s="9"/>
      <c r="G5" s="9"/>
      <c r="H5" s="9"/>
      <c r="I5" s="9"/>
      <c r="J5" s="9"/>
      <c r="K5" s="9"/>
      <c r="M5" s="116"/>
      <c r="N5" s="72"/>
      <c r="O5" s="72"/>
    </row>
    <row r="6" spans="3:17" ht="22.5" hidden="1">
      <c r="C6" s="349"/>
      <c r="D6" s="350"/>
      <c r="E6" s="351" t="s">
        <v>1985</v>
      </c>
      <c r="F6" s="351" t="s">
        <v>3786</v>
      </c>
      <c r="G6" s="352" t="s">
        <v>8030</v>
      </c>
      <c r="H6" s="351" t="s">
        <v>1988</v>
      </c>
      <c r="I6" s="351" t="s">
        <v>218</v>
      </c>
      <c r="J6" s="439" t="s">
        <v>1303</v>
      </c>
      <c r="K6" s="439" t="s">
        <v>1135</v>
      </c>
      <c r="L6" s="1221" t="s">
        <v>1004</v>
      </c>
      <c r="M6" s="116"/>
      <c r="N6" s="72"/>
      <c r="O6" s="72"/>
    </row>
    <row r="7" spans="3:17" ht="13.5" hidden="1" thickBot="1">
      <c r="C7" s="354"/>
      <c r="D7" s="355"/>
      <c r="E7" s="356"/>
      <c r="F7" s="760" t="s">
        <v>8031</v>
      </c>
      <c r="G7" s="357"/>
      <c r="H7" s="357"/>
      <c r="I7" s="760" t="s">
        <v>8031</v>
      </c>
      <c r="J7" s="760" t="s">
        <v>3604</v>
      </c>
      <c r="K7" s="760" t="s">
        <v>3668</v>
      </c>
      <c r="L7" s="760" t="s">
        <v>3597</v>
      </c>
      <c r="M7" s="116"/>
      <c r="N7" s="72"/>
      <c r="O7" s="72"/>
    </row>
    <row r="8" spans="3:17" ht="13.5" hidden="1" thickTop="1">
      <c r="C8" s="590" t="s">
        <v>3752</v>
      </c>
      <c r="D8" s="486" t="s">
        <v>4678</v>
      </c>
      <c r="E8" s="486">
        <v>43984</v>
      </c>
      <c r="F8" s="486">
        <v>43997</v>
      </c>
      <c r="G8" s="263" t="s">
        <v>8032</v>
      </c>
      <c r="H8" s="259" t="s">
        <v>8033</v>
      </c>
      <c r="I8" s="259">
        <v>43999</v>
      </c>
      <c r="J8" s="259">
        <v>44012</v>
      </c>
      <c r="K8" s="259">
        <v>44015</v>
      </c>
      <c r="L8" s="259">
        <v>44017</v>
      </c>
      <c r="M8" s="83" t="s">
        <v>1949</v>
      </c>
      <c r="N8" s="72"/>
      <c r="O8" s="72"/>
    </row>
    <row r="9" spans="3:17" ht="13.5" hidden="1" thickBot="1">
      <c r="C9" s="644"/>
      <c r="D9" s="488"/>
      <c r="E9" s="488"/>
      <c r="F9" s="261"/>
      <c r="G9" s="602"/>
      <c r="H9" s="260"/>
      <c r="I9" s="261"/>
      <c r="J9" s="261"/>
      <c r="K9" s="261"/>
      <c r="L9" s="261"/>
      <c r="M9" s="83" t="s">
        <v>1949</v>
      </c>
      <c r="N9" s="72"/>
      <c r="O9" s="72"/>
    </row>
    <row r="10" spans="3:17" ht="27.75" hidden="1">
      <c r="C10" s="349"/>
      <c r="D10" s="350"/>
      <c r="E10" s="351" t="s">
        <v>1985</v>
      </c>
      <c r="F10" s="351" t="s">
        <v>3786</v>
      </c>
      <c r="G10" s="352" t="s">
        <v>8030</v>
      </c>
      <c r="H10" s="351" t="s">
        <v>1988</v>
      </c>
      <c r="I10" s="351" t="s">
        <v>218</v>
      </c>
      <c r="J10" s="1221" t="s">
        <v>8034</v>
      </c>
      <c r="K10" s="439" t="s">
        <v>1135</v>
      </c>
      <c r="L10" s="1221" t="s">
        <v>1004</v>
      </c>
      <c r="M10" s="83"/>
      <c r="N10" s="1376" t="s">
        <v>8035</v>
      </c>
      <c r="O10" s="1376" t="s">
        <v>8036</v>
      </c>
      <c r="P10" s="1376" t="s">
        <v>8037</v>
      </c>
    </row>
    <row r="11" spans="3:17" ht="13.5" hidden="1" thickBot="1">
      <c r="C11" s="354"/>
      <c r="D11" s="1241" t="s">
        <v>3721</v>
      </c>
      <c r="E11" s="356" t="s">
        <v>3738</v>
      </c>
      <c r="F11" s="356" t="s">
        <v>3722</v>
      </c>
      <c r="G11" s="357"/>
      <c r="H11" s="357"/>
      <c r="I11" s="760" t="s">
        <v>3849</v>
      </c>
      <c r="J11" s="760" t="s">
        <v>3604</v>
      </c>
      <c r="K11" s="760" t="s">
        <v>3597</v>
      </c>
      <c r="L11" s="760" t="s">
        <v>3559</v>
      </c>
      <c r="M11" s="83"/>
      <c r="N11" s="72"/>
      <c r="O11" s="72"/>
    </row>
    <row r="12" spans="3:17" ht="13.5" hidden="1" thickTop="1">
      <c r="C12" s="1230" t="s">
        <v>2789</v>
      </c>
      <c r="D12" s="1231" t="s">
        <v>3739</v>
      </c>
      <c r="E12" s="1231">
        <v>44374</v>
      </c>
      <c r="F12" s="1231">
        <v>44392</v>
      </c>
      <c r="G12" s="1380" t="s">
        <v>8038</v>
      </c>
      <c r="H12" s="1125" t="s">
        <v>8039</v>
      </c>
      <c r="I12" s="1125">
        <v>44413</v>
      </c>
      <c r="J12" s="1125">
        <v>44426</v>
      </c>
      <c r="K12" s="1125">
        <v>44429</v>
      </c>
      <c r="L12" s="1125">
        <v>44431</v>
      </c>
      <c r="M12" s="83" t="str">
        <f t="shared" ref="M12" si="0">IF(I12&gt;F12,".","XX")</f>
        <v>.</v>
      </c>
      <c r="N12" s="1253" t="e">
        <f>#REF!+7</f>
        <v>#REF!</v>
      </c>
      <c r="O12" s="1254" t="e">
        <f>N12+2</f>
        <v>#REF!</v>
      </c>
      <c r="P12" s="1253" t="e">
        <f>O12-6</f>
        <v>#REF!</v>
      </c>
      <c r="Q12" s="1253" t="e">
        <f>P12</f>
        <v>#REF!</v>
      </c>
    </row>
    <row r="13" spans="3:17" ht="13.5" hidden="1" thickBot="1">
      <c r="C13" s="1160"/>
      <c r="D13" s="1161"/>
      <c r="E13" s="1161"/>
      <c r="F13" s="1161"/>
      <c r="G13" s="1388" t="s">
        <v>8040</v>
      </c>
      <c r="H13" s="1410" t="s">
        <v>8041</v>
      </c>
      <c r="I13" s="1411">
        <v>44406</v>
      </c>
      <c r="J13" s="1411">
        <v>44418</v>
      </c>
      <c r="K13" s="1411">
        <v>44421</v>
      </c>
      <c r="L13" s="1411">
        <v>44423</v>
      </c>
      <c r="M13" s="83" t="str">
        <f>IF(I13&gt;F12,".","XX")</f>
        <v>.</v>
      </c>
      <c r="N13" s="72"/>
      <c r="O13" s="72"/>
    </row>
    <row r="14" spans="3:17" ht="27.75" hidden="1">
      <c r="C14" s="349"/>
      <c r="D14" s="350"/>
      <c r="E14" s="351" t="s">
        <v>1985</v>
      </c>
      <c r="F14" s="351" t="s">
        <v>3786</v>
      </c>
      <c r="G14" s="352" t="s">
        <v>8030</v>
      </c>
      <c r="H14" s="351" t="s">
        <v>1988</v>
      </c>
      <c r="I14" s="351" t="s">
        <v>218</v>
      </c>
      <c r="J14" s="1221" t="s">
        <v>8034</v>
      </c>
      <c r="K14" s="439" t="s">
        <v>1135</v>
      </c>
      <c r="L14" s="1221" t="s">
        <v>1004</v>
      </c>
      <c r="M14" s="83"/>
      <c r="N14" s="72"/>
      <c r="O14" s="72"/>
    </row>
    <row r="15" spans="3:17" ht="13.5" hidden="1" thickBot="1">
      <c r="C15" s="354"/>
      <c r="D15" s="1241" t="s">
        <v>3721</v>
      </c>
      <c r="E15" s="356" t="s">
        <v>3738</v>
      </c>
      <c r="F15" s="760" t="s">
        <v>3849</v>
      </c>
      <c r="G15" s="357"/>
      <c r="H15" s="357"/>
      <c r="I15" s="760" t="s">
        <v>3849</v>
      </c>
      <c r="J15" s="760" t="s">
        <v>3604</v>
      </c>
      <c r="K15" s="760" t="s">
        <v>3597</v>
      </c>
      <c r="L15" s="760" t="s">
        <v>3559</v>
      </c>
      <c r="M15" s="83"/>
      <c r="O15" s="1247" t="s">
        <v>3136</v>
      </c>
      <c r="P15" s="1248" t="s">
        <v>3853</v>
      </c>
      <c r="Q15" s="1248" t="s">
        <v>3854</v>
      </c>
    </row>
    <row r="16" spans="3:17" ht="13.5" hidden="1" thickTop="1">
      <c r="C16" s="1365" t="s">
        <v>2791</v>
      </c>
      <c r="D16" s="1366" t="s">
        <v>4558</v>
      </c>
      <c r="E16" s="1366">
        <v>44467</v>
      </c>
      <c r="F16" s="1366">
        <v>44488</v>
      </c>
      <c r="G16" s="1140" t="s">
        <v>8038</v>
      </c>
      <c r="H16" s="1125" t="s">
        <v>5260</v>
      </c>
      <c r="I16" s="1125">
        <v>44491</v>
      </c>
      <c r="J16" s="1125">
        <v>44503</v>
      </c>
      <c r="K16" s="1125">
        <v>44506</v>
      </c>
      <c r="L16" s="1125">
        <v>44508</v>
      </c>
      <c r="M16" s="83" t="str">
        <f>IF(I16&gt;F16,".","XX")</f>
        <v>.</v>
      </c>
      <c r="N16" s="1253">
        <v>44449</v>
      </c>
      <c r="O16" s="1254">
        <v>44451</v>
      </c>
      <c r="P16" s="1253">
        <v>44445</v>
      </c>
      <c r="Q16" s="1253">
        <v>44445</v>
      </c>
    </row>
    <row r="17" spans="3:17" ht="13.5" hidden="1" thickBot="1">
      <c r="C17" s="1368"/>
      <c r="D17" s="1369"/>
      <c r="E17" s="1369"/>
      <c r="F17" s="1369"/>
      <c r="G17" s="1490" t="s">
        <v>8042</v>
      </c>
      <c r="H17" s="1370"/>
      <c r="I17" s="1126">
        <v>44501</v>
      </c>
      <c r="J17" s="1126">
        <v>44520</v>
      </c>
      <c r="K17" s="1126"/>
      <c r="L17" s="1126"/>
      <c r="M17" s="83" t="str">
        <f>IF(I17&gt;F16,".","XX")</f>
        <v>.</v>
      </c>
      <c r="N17" s="72"/>
      <c r="O17" s="72"/>
    </row>
    <row r="18" spans="3:17" ht="36.75" customHeight="1">
      <c r="C18" s="349"/>
      <c r="D18" s="350"/>
      <c r="E18" s="351" t="s">
        <v>1985</v>
      </c>
      <c r="F18" s="351" t="s">
        <v>3786</v>
      </c>
      <c r="G18" s="352" t="s">
        <v>8030</v>
      </c>
      <c r="H18" s="351" t="s">
        <v>1988</v>
      </c>
      <c r="I18" s="351" t="s">
        <v>218</v>
      </c>
      <c r="J18" s="1572" t="s">
        <v>8034</v>
      </c>
      <c r="K18" s="439" t="s">
        <v>1135</v>
      </c>
      <c r="L18" s="1221" t="s">
        <v>1004</v>
      </c>
      <c r="M18" s="83"/>
      <c r="N18" s="72"/>
      <c r="O18" s="72"/>
    </row>
    <row r="19" spans="3:17" ht="14.25" customHeight="1" thickBot="1">
      <c r="C19" s="354"/>
      <c r="D19" s="1241" t="s">
        <v>3742</v>
      </c>
      <c r="E19" s="356" t="s">
        <v>2991</v>
      </c>
      <c r="F19" s="760" t="s">
        <v>3849</v>
      </c>
      <c r="G19" s="357"/>
      <c r="H19" s="357"/>
      <c r="I19" s="760" t="s">
        <v>3849</v>
      </c>
      <c r="J19" s="760" t="s">
        <v>4455</v>
      </c>
      <c r="K19" s="760" t="s">
        <v>4293</v>
      </c>
      <c r="L19" s="760" t="s">
        <v>4379</v>
      </c>
      <c r="M19" s="83"/>
      <c r="N19" s="1508" t="s">
        <v>8043</v>
      </c>
      <c r="O19" s="1509" t="s">
        <v>8044</v>
      </c>
      <c r="P19" s="1508" t="s">
        <v>3853</v>
      </c>
      <c r="Q19" s="1508" t="s">
        <v>3854</v>
      </c>
    </row>
    <row r="20" spans="3:17" ht="13.5" hidden="1" thickTop="1">
      <c r="C20" s="1567" t="s">
        <v>3752</v>
      </c>
      <c r="D20" s="1568" t="s">
        <v>4562</v>
      </c>
      <c r="E20" s="1569">
        <v>44523</v>
      </c>
      <c r="F20" s="1239" t="s">
        <v>2159</v>
      </c>
      <c r="G20" s="1140" t="s">
        <v>8038</v>
      </c>
      <c r="H20" s="1125" t="s">
        <v>5262</v>
      </c>
      <c r="I20" s="1565">
        <v>44532</v>
      </c>
      <c r="J20" s="1565">
        <v>44545</v>
      </c>
      <c r="K20" s="1565">
        <v>44548</v>
      </c>
      <c r="L20" s="1565">
        <v>44550</v>
      </c>
      <c r="M20" s="83" t="s">
        <v>3884</v>
      </c>
      <c r="N20" s="1530">
        <v>44504</v>
      </c>
      <c r="O20" s="1509">
        <v>44506</v>
      </c>
      <c r="P20" s="1508">
        <v>44500</v>
      </c>
      <c r="Q20" s="1508">
        <v>44500</v>
      </c>
    </row>
    <row r="21" spans="3:17" ht="13.5" hidden="1" thickBot="1">
      <c r="C21" s="1502"/>
      <c r="D21" s="1503"/>
      <c r="E21" s="1552"/>
      <c r="F21" s="1504"/>
      <c r="G21" s="1371"/>
      <c r="H21" s="1370"/>
      <c r="I21" s="1126"/>
      <c r="J21" s="1126"/>
      <c r="K21" s="1126"/>
      <c r="L21" s="1126"/>
      <c r="M21" s="83" t="s">
        <v>3884</v>
      </c>
      <c r="N21" s="1508"/>
      <c r="O21" s="1509"/>
      <c r="P21" s="1508"/>
      <c r="Q21" s="1508"/>
    </row>
    <row r="22" spans="3:17" ht="13.5" hidden="1" thickTop="1">
      <c r="C22" s="1510" t="s">
        <v>3337</v>
      </c>
      <c r="D22" s="1511" t="s">
        <v>4852</v>
      </c>
      <c r="E22" s="1670">
        <v>44534</v>
      </c>
      <c r="F22" s="1674" t="s">
        <v>2159</v>
      </c>
      <c r="G22" s="1140"/>
      <c r="H22" s="1125"/>
      <c r="I22" s="1667"/>
      <c r="J22" s="1125"/>
      <c r="K22" s="1125"/>
      <c r="L22" s="1125"/>
      <c r="M22" s="83" t="s">
        <v>3884</v>
      </c>
      <c r="N22" s="1530">
        <v>44518</v>
      </c>
      <c r="O22" s="1509">
        <v>44520</v>
      </c>
      <c r="P22" s="1508">
        <v>44514</v>
      </c>
      <c r="Q22" s="1508">
        <v>44514</v>
      </c>
    </row>
    <row r="23" spans="3:17" ht="13.5" hidden="1" thickBot="1">
      <c r="C23" s="1502"/>
      <c r="D23" s="1503"/>
      <c r="E23" s="1672"/>
      <c r="F23" s="1673"/>
      <c r="G23" s="1371"/>
      <c r="H23" s="1370"/>
      <c r="I23" s="1666"/>
      <c r="J23" s="1126"/>
      <c r="K23" s="1126"/>
      <c r="L23" s="1126"/>
      <c r="M23" s="83" t="s">
        <v>3884</v>
      </c>
      <c r="N23" s="1508"/>
      <c r="O23" s="1509"/>
      <c r="P23" s="1508"/>
      <c r="Q23" s="1508"/>
    </row>
    <row r="24" spans="3:17" ht="13.5" hidden="1" thickTop="1">
      <c r="C24" s="1510" t="s">
        <v>3339</v>
      </c>
      <c r="D24" s="1511" t="s">
        <v>4381</v>
      </c>
      <c r="E24" s="1671">
        <v>44548</v>
      </c>
      <c r="F24" s="1674" t="s">
        <v>2159</v>
      </c>
      <c r="G24" s="1140"/>
      <c r="H24" s="1125"/>
      <c r="I24" s="1667"/>
      <c r="J24" s="1125"/>
      <c r="K24" s="1125"/>
      <c r="L24" s="1125"/>
      <c r="M24" s="83" t="s">
        <v>1949</v>
      </c>
      <c r="N24" s="1530">
        <v>44539</v>
      </c>
      <c r="O24" s="1509">
        <v>44541</v>
      </c>
      <c r="P24" s="1508">
        <v>44535</v>
      </c>
      <c r="Q24" s="1508">
        <v>44535</v>
      </c>
    </row>
    <row r="25" spans="3:17" ht="13.5" hidden="1" thickBot="1">
      <c r="C25" s="1502"/>
      <c r="D25" s="1503"/>
      <c r="E25" s="1675"/>
      <c r="F25" s="1673"/>
      <c r="G25" s="1512"/>
      <c r="H25" s="1370"/>
      <c r="I25" s="1666"/>
      <c r="J25" s="1126"/>
      <c r="K25" s="1126"/>
      <c r="L25" s="1126"/>
      <c r="M25" s="83" t="s">
        <v>3884</v>
      </c>
      <c r="N25" s="1508"/>
      <c r="O25" s="1509"/>
      <c r="P25" s="1508"/>
      <c r="Q25" s="1508"/>
    </row>
    <row r="26" spans="3:17" ht="13.5" hidden="1" thickTop="1">
      <c r="C26" s="1510" t="s">
        <v>3747</v>
      </c>
      <c r="D26" s="1511" t="s">
        <v>4385</v>
      </c>
      <c r="E26" s="1671">
        <v>44567</v>
      </c>
      <c r="F26" s="1676" t="s">
        <v>2159</v>
      </c>
      <c r="G26" s="1596" t="s">
        <v>2151</v>
      </c>
      <c r="H26" s="1125" t="s">
        <v>3895</v>
      </c>
      <c r="I26" s="1665">
        <v>44574</v>
      </c>
      <c r="J26" s="1583"/>
      <c r="K26" s="1583">
        <v>44239</v>
      </c>
      <c r="L26" s="1583">
        <v>44241</v>
      </c>
      <c r="M26" s="83" t="s">
        <v>3884</v>
      </c>
      <c r="N26" s="1530">
        <v>44553</v>
      </c>
      <c r="O26" s="1509">
        <v>44555</v>
      </c>
      <c r="P26" s="1508">
        <v>44549</v>
      </c>
      <c r="Q26" s="1508">
        <v>44549</v>
      </c>
    </row>
    <row r="27" spans="3:17" ht="14.25" hidden="1" thickTop="1" thickBot="1">
      <c r="C27" s="1502" t="s">
        <v>2860</v>
      </c>
      <c r="D27" s="1503" t="s">
        <v>4387</v>
      </c>
      <c r="E27" s="1675">
        <v>44569</v>
      </c>
      <c r="F27" s="1673">
        <v>44585</v>
      </c>
      <c r="G27" s="1617"/>
      <c r="H27" s="1658">
        <v>2</v>
      </c>
      <c r="I27" s="1666"/>
      <c r="J27" s="1126"/>
      <c r="K27" s="1126"/>
      <c r="L27" s="1126"/>
      <c r="M27" s="83" t="s">
        <v>3884</v>
      </c>
      <c r="N27" s="1508"/>
      <c r="O27" s="1509"/>
      <c r="P27" s="1508"/>
      <c r="Q27" s="1508"/>
    </row>
    <row r="28" spans="3:17" ht="13.5" hidden="1" thickTop="1">
      <c r="C28" s="1510" t="s">
        <v>3774</v>
      </c>
      <c r="D28" s="1511" t="s">
        <v>5059</v>
      </c>
      <c r="E28" s="1671">
        <v>44574</v>
      </c>
      <c r="F28" s="1671">
        <v>44583</v>
      </c>
      <c r="G28" s="1596" t="s">
        <v>2151</v>
      </c>
      <c r="H28" s="1125" t="s">
        <v>3895</v>
      </c>
      <c r="I28" s="1665">
        <v>44581</v>
      </c>
      <c r="J28" s="1583">
        <v>44594</v>
      </c>
      <c r="K28" s="1583">
        <v>44597</v>
      </c>
      <c r="L28" s="1583">
        <v>44599</v>
      </c>
      <c r="M28" s="83" t="s">
        <v>3884</v>
      </c>
      <c r="N28" s="1530">
        <v>44560</v>
      </c>
      <c r="O28" s="1509">
        <v>44562</v>
      </c>
      <c r="P28" s="1508">
        <v>44556</v>
      </c>
      <c r="Q28" s="1508">
        <v>44556</v>
      </c>
    </row>
    <row r="29" spans="3:17" ht="13.5" hidden="1" thickBot="1">
      <c r="C29" s="1502"/>
      <c r="D29" s="1503"/>
      <c r="E29" s="1675"/>
      <c r="F29" s="1673"/>
      <c r="G29" s="1617"/>
      <c r="H29" s="1235"/>
      <c r="I29" s="1668">
        <v>44219</v>
      </c>
      <c r="J29" s="1236"/>
      <c r="K29" s="1603"/>
      <c r="L29" s="1236">
        <v>44230</v>
      </c>
      <c r="M29" s="83" t="s">
        <v>3884</v>
      </c>
      <c r="N29" s="1508"/>
      <c r="O29" s="1509"/>
      <c r="P29" s="1508"/>
      <c r="Q29" s="1508"/>
    </row>
    <row r="30" spans="3:17" ht="14.25" hidden="1" thickTop="1" thickBot="1">
      <c r="C30" s="1510" t="s">
        <v>3758</v>
      </c>
      <c r="D30" s="1511" t="s">
        <v>4390</v>
      </c>
      <c r="E30" s="1671">
        <v>44580</v>
      </c>
      <c r="F30" s="1676" t="s">
        <v>2159</v>
      </c>
      <c r="G30" s="1596" t="s">
        <v>2151</v>
      </c>
      <c r="H30" s="1125" t="s">
        <v>8045</v>
      </c>
      <c r="I30" s="1665">
        <v>44588</v>
      </c>
      <c r="J30" s="1565">
        <v>44601</v>
      </c>
      <c r="K30" s="1657" t="s">
        <v>2159</v>
      </c>
      <c r="L30" s="1565">
        <v>44613</v>
      </c>
      <c r="M30" s="83" t="s">
        <v>3884</v>
      </c>
      <c r="N30" s="1530">
        <v>44567</v>
      </c>
      <c r="O30" s="1509">
        <v>44569</v>
      </c>
      <c r="P30" s="1508">
        <v>44563</v>
      </c>
      <c r="Q30" s="1508">
        <v>44563</v>
      </c>
    </row>
    <row r="31" spans="3:17" ht="14.25" hidden="1" thickTop="1" thickBot="1">
      <c r="C31" s="1642" t="s">
        <v>3346</v>
      </c>
      <c r="D31" s="1643" t="s">
        <v>4569</v>
      </c>
      <c r="E31" s="1677">
        <v>44579</v>
      </c>
      <c r="F31" s="1678">
        <v>44598</v>
      </c>
      <c r="G31" s="1617" t="s">
        <v>8046</v>
      </c>
      <c r="H31" s="1142" t="s">
        <v>3895</v>
      </c>
      <c r="I31" s="1669">
        <v>44609</v>
      </c>
      <c r="J31" s="1664">
        <v>44622</v>
      </c>
      <c r="K31" s="1657" t="s">
        <v>2159</v>
      </c>
      <c r="L31" s="1664">
        <v>44624</v>
      </c>
      <c r="M31" s="83" t="s">
        <v>3884</v>
      </c>
      <c r="N31" s="1508"/>
      <c r="O31" s="1509"/>
      <c r="P31" s="1508"/>
      <c r="Q31" s="1508"/>
    </row>
    <row r="32" spans="3:17" ht="13.5" hidden="1" thickTop="1">
      <c r="C32" s="1510" t="s">
        <v>2442</v>
      </c>
      <c r="D32" s="1511" t="s">
        <v>4392</v>
      </c>
      <c r="E32" s="1671">
        <v>44594</v>
      </c>
      <c r="F32" s="1671">
        <v>44602</v>
      </c>
      <c r="G32" s="1596" t="s">
        <v>2151</v>
      </c>
      <c r="H32" s="1125" t="s">
        <v>3895</v>
      </c>
      <c r="I32" s="1665">
        <v>44595</v>
      </c>
      <c r="J32" s="1565"/>
      <c r="K32" s="1565"/>
      <c r="L32" s="1565"/>
      <c r="M32" s="83" t="s">
        <v>3884</v>
      </c>
      <c r="N32" s="1530">
        <v>44574</v>
      </c>
      <c r="O32" s="1509">
        <v>44576</v>
      </c>
      <c r="P32" s="1508">
        <v>44570</v>
      </c>
      <c r="Q32" s="1508">
        <v>44570</v>
      </c>
    </row>
    <row r="33" spans="3:17" ht="13.5" hidden="1" thickBot="1">
      <c r="C33" s="1502"/>
      <c r="D33" s="1503"/>
      <c r="E33" s="1675"/>
      <c r="F33" s="1673"/>
      <c r="G33" s="1651"/>
      <c r="H33" s="1370"/>
      <c r="I33" s="1666"/>
      <c r="J33" s="1603"/>
      <c r="K33" s="1603"/>
      <c r="L33" s="1603"/>
      <c r="M33" s="83" t="s">
        <v>3884</v>
      </c>
      <c r="N33" s="1508"/>
      <c r="O33" s="1509"/>
      <c r="P33" s="1508"/>
      <c r="Q33" s="1508"/>
    </row>
    <row r="34" spans="3:17" ht="13.5" hidden="1" thickTop="1">
      <c r="C34" s="1510" t="s">
        <v>3744</v>
      </c>
      <c r="D34" s="1511" t="s">
        <v>5062</v>
      </c>
      <c r="E34" s="1671">
        <v>44595</v>
      </c>
      <c r="F34" s="1671">
        <v>44606</v>
      </c>
      <c r="G34" s="1596" t="s">
        <v>2151</v>
      </c>
      <c r="H34" s="1125" t="s">
        <v>3895</v>
      </c>
      <c r="I34" s="1665">
        <v>44623</v>
      </c>
      <c r="J34" s="1565"/>
      <c r="K34" s="1565"/>
      <c r="L34" s="1565"/>
      <c r="M34" s="83" t="s">
        <v>1949</v>
      </c>
      <c r="N34" s="1530">
        <v>44581</v>
      </c>
      <c r="O34" s="1509">
        <v>44583</v>
      </c>
      <c r="P34" s="1508">
        <v>44577</v>
      </c>
      <c r="Q34" s="1508">
        <v>44577</v>
      </c>
    </row>
    <row r="35" spans="3:17" ht="13.5" hidden="1" thickBot="1">
      <c r="C35" s="1502"/>
      <c r="D35" s="1503"/>
      <c r="E35" s="1675"/>
      <c r="F35" s="1673"/>
      <c r="G35" s="1651"/>
      <c r="H35" s="1370"/>
      <c r="I35" s="1666"/>
      <c r="J35" s="1603"/>
      <c r="K35" s="1603"/>
      <c r="L35" s="1603"/>
      <c r="M35" s="83" t="s">
        <v>3884</v>
      </c>
      <c r="N35" s="1508"/>
      <c r="O35" s="1509"/>
      <c r="P35" s="1508"/>
      <c r="Q35" s="1508"/>
    </row>
    <row r="36" spans="3:17" ht="13.5" hidden="1" thickTop="1">
      <c r="C36" s="1510" t="s">
        <v>3752</v>
      </c>
      <c r="D36" s="1511" t="s">
        <v>4394</v>
      </c>
      <c r="E36" s="1671">
        <v>44608</v>
      </c>
      <c r="F36" s="1674" t="s">
        <v>2159</v>
      </c>
      <c r="G36" s="1596" t="s">
        <v>2151</v>
      </c>
      <c r="H36" s="1125" t="s">
        <v>3895</v>
      </c>
      <c r="I36" s="1665">
        <v>44623</v>
      </c>
      <c r="J36" s="1565">
        <v>44636</v>
      </c>
      <c r="K36" s="1657" t="s">
        <v>2159</v>
      </c>
      <c r="L36" s="1565">
        <v>44638</v>
      </c>
      <c r="M36" s="83" t="s">
        <v>1949</v>
      </c>
      <c r="N36" s="1530">
        <v>44588</v>
      </c>
      <c r="O36" s="1509">
        <v>44590</v>
      </c>
      <c r="P36" s="1508">
        <v>44584</v>
      </c>
      <c r="Q36" s="1508">
        <v>44584</v>
      </c>
    </row>
    <row r="37" spans="3:17" ht="13.5" hidden="1" thickBot="1">
      <c r="C37" s="1502"/>
      <c r="D37" s="1503"/>
      <c r="E37" s="1675"/>
      <c r="F37" s="1673"/>
      <c r="G37" s="1512"/>
      <c r="H37" s="1370"/>
      <c r="I37" s="1666"/>
      <c r="J37" s="1126"/>
      <c r="K37" s="1126"/>
      <c r="L37" s="1126"/>
      <c r="M37" s="83" t="s">
        <v>3884</v>
      </c>
      <c r="N37" s="1508"/>
      <c r="O37" s="1509"/>
      <c r="P37" s="1508"/>
      <c r="Q37" s="1508"/>
    </row>
    <row r="38" spans="3:17" ht="13.5" thickTop="1">
      <c r="C38" s="1510" t="s">
        <v>3761</v>
      </c>
      <c r="D38" s="1511" t="s">
        <v>4398</v>
      </c>
      <c r="E38" s="1670">
        <v>44615</v>
      </c>
      <c r="F38" s="1671">
        <v>44627</v>
      </c>
      <c r="G38" s="1140" t="s">
        <v>8032</v>
      </c>
      <c r="H38" s="1125" t="s">
        <v>3895</v>
      </c>
      <c r="I38" s="1667">
        <v>44630</v>
      </c>
      <c r="J38" s="1125">
        <v>44643</v>
      </c>
      <c r="K38" s="1125">
        <v>44642</v>
      </c>
      <c r="L38" s="1125">
        <v>44645</v>
      </c>
      <c r="M38" s="83" t="s">
        <v>1949</v>
      </c>
      <c r="N38" s="1530">
        <v>44595</v>
      </c>
      <c r="O38" s="1509">
        <v>44597</v>
      </c>
      <c r="P38" s="1508">
        <v>44591</v>
      </c>
      <c r="Q38" s="1508">
        <v>44591</v>
      </c>
    </row>
    <row r="39" spans="3:17" ht="13.5" thickBot="1">
      <c r="C39" s="1502"/>
      <c r="D39" s="1503"/>
      <c r="E39" s="1675"/>
      <c r="F39" s="1673"/>
      <c r="G39" s="1512"/>
      <c r="H39" s="1370"/>
      <c r="I39" s="1666"/>
      <c r="J39" s="1126"/>
      <c r="K39" s="1126"/>
      <c r="L39" s="1126"/>
      <c r="M39" s="83" t="s">
        <v>3884</v>
      </c>
      <c r="N39" s="1508"/>
      <c r="O39" s="1509"/>
      <c r="P39" s="1508"/>
      <c r="Q39" s="1508"/>
    </row>
    <row r="40" spans="3:17" ht="13.5" thickTop="1">
      <c r="C40" s="1510" t="s">
        <v>3337</v>
      </c>
      <c r="D40" s="1511" t="s">
        <v>4402</v>
      </c>
      <c r="E40" s="1671">
        <v>44619</v>
      </c>
      <c r="F40" s="1671">
        <v>44630</v>
      </c>
      <c r="G40" s="1140" t="s">
        <v>8047</v>
      </c>
      <c r="H40" s="1125" t="s">
        <v>8045</v>
      </c>
      <c r="I40" s="1667">
        <v>44637</v>
      </c>
      <c r="J40" s="1125">
        <v>44650</v>
      </c>
      <c r="K40" s="1125">
        <v>44649</v>
      </c>
      <c r="L40" s="1125">
        <v>44652</v>
      </c>
      <c r="M40" s="83" t="s">
        <v>1949</v>
      </c>
      <c r="N40" s="1530">
        <v>44602</v>
      </c>
      <c r="O40" s="1509">
        <v>44604</v>
      </c>
      <c r="P40" s="1508">
        <v>44598</v>
      </c>
      <c r="Q40" s="1508">
        <v>44598</v>
      </c>
    </row>
    <row r="41" spans="3:17" ht="13.5" thickBot="1">
      <c r="C41" s="1502"/>
      <c r="D41" s="1503"/>
      <c r="E41" s="1675"/>
      <c r="F41" s="1673"/>
      <c r="G41" s="1512"/>
      <c r="H41" s="1370"/>
      <c r="I41" s="1666"/>
      <c r="J41" s="1126"/>
      <c r="K41" s="1126"/>
      <c r="L41" s="1126"/>
      <c r="M41" s="83" t="s">
        <v>3884</v>
      </c>
      <c r="N41" s="1508"/>
      <c r="O41" s="1509"/>
      <c r="P41" s="1508"/>
      <c r="Q41" s="1508"/>
    </row>
    <row r="42" spans="3:17" ht="13.5" thickTop="1">
      <c r="C42" s="1510" t="s">
        <v>2803</v>
      </c>
      <c r="D42" s="1511" t="s">
        <v>4403</v>
      </c>
      <c r="E42" s="1671">
        <v>44626</v>
      </c>
      <c r="F42" s="1671">
        <v>44636</v>
      </c>
      <c r="G42" s="1140" t="s">
        <v>8048</v>
      </c>
      <c r="H42" s="1125" t="s">
        <v>8045</v>
      </c>
      <c r="I42" s="1667">
        <v>44644</v>
      </c>
      <c r="J42" s="1125">
        <v>44657</v>
      </c>
      <c r="K42" s="1125">
        <v>44656</v>
      </c>
      <c r="L42" s="1125">
        <v>44659</v>
      </c>
      <c r="M42" s="83" t="s">
        <v>1949</v>
      </c>
      <c r="N42" s="1530">
        <v>44609</v>
      </c>
      <c r="O42" s="1509">
        <v>44611</v>
      </c>
      <c r="P42" s="1508">
        <v>44605</v>
      </c>
      <c r="Q42" s="1508">
        <v>44605</v>
      </c>
    </row>
    <row r="43" spans="3:17" ht="13.5" thickBot="1">
      <c r="C43" s="1502"/>
      <c r="D43" s="1503"/>
      <c r="E43" s="1503"/>
      <c r="F43" s="1504"/>
      <c r="G43" s="1512"/>
      <c r="H43" s="1370"/>
      <c r="I43" s="1666"/>
      <c r="J43" s="1126"/>
      <c r="K43" s="1126"/>
      <c r="L43" s="1126"/>
      <c r="M43" s="83" t="s">
        <v>3884</v>
      </c>
      <c r="N43" s="1508"/>
      <c r="O43" s="1509"/>
      <c r="P43" s="1508"/>
      <c r="Q43" s="1508"/>
    </row>
    <row r="44" spans="3:17" ht="13.5" thickTop="1">
      <c r="C44" s="1510" t="s">
        <v>3339</v>
      </c>
      <c r="D44" s="1511" t="s">
        <v>4858</v>
      </c>
      <c r="E44" s="1671">
        <v>44636</v>
      </c>
      <c r="F44" s="1671">
        <v>44650</v>
      </c>
      <c r="G44" s="1626" t="s">
        <v>8040</v>
      </c>
      <c r="H44" s="1125" t="s">
        <v>8045</v>
      </c>
      <c r="I44" s="1667">
        <f>I42+7</f>
        <v>44651</v>
      </c>
      <c r="J44" s="1125">
        <f>I44+13</f>
        <v>44664</v>
      </c>
      <c r="K44" s="1709">
        <f>I44+12</f>
        <v>44663</v>
      </c>
      <c r="L44" s="1709">
        <f>I44+15</f>
        <v>44666</v>
      </c>
      <c r="M44" s="83" t="str">
        <f>IF(I44&gt;F44,".","XX")</f>
        <v>.</v>
      </c>
      <c r="N44" s="1530">
        <f>N42+7</f>
        <v>44616</v>
      </c>
      <c r="O44" s="1509">
        <f>N44+2</f>
        <v>44618</v>
      </c>
      <c r="P44" s="1508">
        <f>O44-6</f>
        <v>44612</v>
      </c>
      <c r="Q44" s="1508">
        <f>P44</f>
        <v>44612</v>
      </c>
    </row>
    <row r="45" spans="3:17" ht="13.5" thickBot="1">
      <c r="C45" s="1502"/>
      <c r="D45" s="1503"/>
      <c r="E45" s="1503"/>
      <c r="F45" s="1504"/>
      <c r="G45" s="1512"/>
      <c r="H45" s="1370"/>
      <c r="I45" s="1666"/>
      <c r="J45" s="1126"/>
      <c r="K45" s="1126"/>
      <c r="L45" s="1126"/>
      <c r="M45" s="83" t="str">
        <f>IF(I45&gt;F44,".","XX")</f>
        <v>XX</v>
      </c>
      <c r="N45" s="1508"/>
      <c r="O45" s="1509"/>
      <c r="P45" s="1508"/>
      <c r="Q45" s="1508"/>
    </row>
    <row r="46" spans="3:17" ht="13.5" thickTop="1">
      <c r="C46" s="1510" t="s">
        <v>3769</v>
      </c>
      <c r="D46" s="1511" t="s">
        <v>4860</v>
      </c>
      <c r="E46" s="1511">
        <v>44641</v>
      </c>
      <c r="F46" s="1511">
        <v>44654</v>
      </c>
      <c r="G46" s="1596" t="s">
        <v>2151</v>
      </c>
      <c r="H46" s="1125" t="s">
        <v>8045</v>
      </c>
      <c r="I46" s="1682">
        <f>I44+7</f>
        <v>44658</v>
      </c>
      <c r="J46" s="1565">
        <f>I46+13</f>
        <v>44671</v>
      </c>
      <c r="K46" s="1565">
        <f>I46+12</f>
        <v>44670</v>
      </c>
      <c r="L46" s="1565">
        <f>I46+15</f>
        <v>44673</v>
      </c>
      <c r="M46" s="83" t="str">
        <f>IF(I46&gt;F46,".","XX")</f>
        <v>.</v>
      </c>
      <c r="N46" s="1530">
        <f>N44+7</f>
        <v>44623</v>
      </c>
      <c r="O46" s="1509">
        <f>N46+2</f>
        <v>44625</v>
      </c>
      <c r="P46" s="1508">
        <f>O46-6</f>
        <v>44619</v>
      </c>
      <c r="Q46" s="1508">
        <f>P46</f>
        <v>44619</v>
      </c>
    </row>
    <row r="47" spans="3:17" ht="13.5" thickBot="1">
      <c r="C47" s="1502"/>
      <c r="D47" s="1503"/>
      <c r="E47" s="1503"/>
      <c r="F47" s="1504"/>
      <c r="G47" s="1512"/>
      <c r="H47" s="1370"/>
      <c r="I47" s="1666"/>
      <c r="J47" s="1126"/>
      <c r="K47" s="1710"/>
      <c r="L47" s="1710"/>
      <c r="M47" s="83" t="str">
        <f>IF(I47&gt;F46,".","XX")</f>
        <v>XX</v>
      </c>
      <c r="N47" s="1508"/>
      <c r="O47" s="1509"/>
      <c r="P47" s="1508"/>
      <c r="Q47" s="1508"/>
    </row>
    <row r="48" spans="3:17" ht="13.5" thickTop="1">
      <c r="C48" s="1510" t="s">
        <v>3747</v>
      </c>
      <c r="D48" s="1511" t="s">
        <v>4405</v>
      </c>
      <c r="E48" s="1511">
        <v>44649</v>
      </c>
      <c r="F48" s="1511">
        <v>44659</v>
      </c>
      <c r="G48" s="1596" t="s">
        <v>2151</v>
      </c>
      <c r="H48" s="1125" t="s">
        <v>3895</v>
      </c>
      <c r="I48" s="1682">
        <f>I46+7</f>
        <v>44665</v>
      </c>
      <c r="J48" s="1565">
        <f>I48+13</f>
        <v>44678</v>
      </c>
      <c r="K48" s="1565"/>
      <c r="L48" s="1565"/>
      <c r="M48" s="83" t="str">
        <f>IF(I48&gt;F48,".","XX")</f>
        <v>.</v>
      </c>
      <c r="N48" s="1530">
        <f>N46+7</f>
        <v>44630</v>
      </c>
      <c r="O48" s="1509">
        <f>N48+2</f>
        <v>44632</v>
      </c>
      <c r="P48" s="1508">
        <f>O48-6</f>
        <v>44626</v>
      </c>
      <c r="Q48" s="1508">
        <f>P48</f>
        <v>44626</v>
      </c>
    </row>
    <row r="49" spans="3:17" ht="13.5" thickBot="1">
      <c r="C49" s="1502"/>
      <c r="D49" s="1503"/>
      <c r="E49" s="1503"/>
      <c r="F49" s="1504"/>
      <c r="G49" s="1512"/>
      <c r="H49" s="1370"/>
      <c r="I49" s="1666"/>
      <c r="J49" s="1126"/>
      <c r="K49" s="1126"/>
      <c r="L49" s="1126"/>
      <c r="M49" s="83" t="str">
        <f>IF(I49&gt;F48,".","XX")</f>
        <v>XX</v>
      </c>
      <c r="N49" s="1508"/>
      <c r="O49" s="1509"/>
      <c r="P49" s="1508"/>
      <c r="Q49" s="1508"/>
    </row>
    <row r="50" spans="3:17" ht="13.5" thickTop="1">
      <c r="C50" s="1510" t="s">
        <v>3774</v>
      </c>
      <c r="D50" s="1511" t="s">
        <v>4866</v>
      </c>
      <c r="E50" s="1511">
        <v>44660</v>
      </c>
      <c r="F50" s="1511">
        <v>44674</v>
      </c>
      <c r="G50" s="1626" t="s">
        <v>8032</v>
      </c>
      <c r="H50" s="1125" t="s">
        <v>8045</v>
      </c>
      <c r="I50" s="1667">
        <f>I48+7</f>
        <v>44672</v>
      </c>
      <c r="J50" s="1125">
        <f>I50+13</f>
        <v>44685</v>
      </c>
      <c r="K50" s="1125">
        <f>I50+12</f>
        <v>44684</v>
      </c>
      <c r="L50" s="1125">
        <f>I50+15</f>
        <v>44687</v>
      </c>
      <c r="M50" s="83" t="str">
        <f>IF(I50&gt;F50,".","XX")</f>
        <v>XX</v>
      </c>
      <c r="N50" s="1530">
        <f>N48+7</f>
        <v>44637</v>
      </c>
      <c r="O50" s="1509">
        <f>N50+2</f>
        <v>44639</v>
      </c>
      <c r="P50" s="1508">
        <f>O50-6</f>
        <v>44633</v>
      </c>
      <c r="Q50" s="1508">
        <f>P50</f>
        <v>44633</v>
      </c>
    </row>
    <row r="51" spans="3:17" ht="13.5" thickBot="1">
      <c r="C51" s="1502"/>
      <c r="D51" s="1503"/>
      <c r="E51" s="1503"/>
      <c r="F51" s="1504"/>
      <c r="G51" s="1512"/>
      <c r="H51" s="1370"/>
      <c r="I51" s="1666"/>
      <c r="J51" s="1126"/>
      <c r="K51" s="1126"/>
      <c r="L51" s="1126"/>
      <c r="M51" s="83" t="str">
        <f>IF(I51&gt;F50,".","XX")</f>
        <v>XX</v>
      </c>
      <c r="N51" s="1508"/>
      <c r="O51" s="1509"/>
      <c r="P51" s="1508"/>
      <c r="Q51" s="1508"/>
    </row>
    <row r="52" spans="3:17" ht="13.5" thickTop="1">
      <c r="C52" s="1510" t="s">
        <v>3758</v>
      </c>
      <c r="D52" s="1511" t="s">
        <v>4869</v>
      </c>
      <c r="E52" s="1511">
        <v>44666</v>
      </c>
      <c r="F52" s="1511">
        <v>44678</v>
      </c>
      <c r="G52" s="1626" t="s">
        <v>8047</v>
      </c>
      <c r="H52" s="1125" t="s">
        <v>8049</v>
      </c>
      <c r="I52" s="1667">
        <f>I50+7</f>
        <v>44679</v>
      </c>
      <c r="J52" s="1125">
        <f>I52+13</f>
        <v>44692</v>
      </c>
      <c r="K52" s="1125">
        <f>I52+12</f>
        <v>44691</v>
      </c>
      <c r="L52" s="1125">
        <f>I52+15</f>
        <v>44694</v>
      </c>
      <c r="M52" s="83" t="str">
        <f>IF(I52&gt;F52,".","XX")</f>
        <v>.</v>
      </c>
      <c r="N52" s="1530">
        <f>N50+7</f>
        <v>44644</v>
      </c>
      <c r="O52" s="1509">
        <f>N52+2</f>
        <v>44646</v>
      </c>
      <c r="P52" s="1508">
        <f>O52-6</f>
        <v>44640</v>
      </c>
      <c r="Q52" s="1508">
        <f>P52</f>
        <v>44640</v>
      </c>
    </row>
    <row r="53" spans="3:17" ht="13.5" thickBot="1">
      <c r="C53" s="1502"/>
      <c r="D53" s="1503"/>
      <c r="E53" s="1503"/>
      <c r="F53" s="1504"/>
      <c r="G53" s="1512"/>
      <c r="H53" s="1370"/>
      <c r="I53" s="1666"/>
      <c r="J53" s="1126"/>
      <c r="K53" s="1126"/>
      <c r="L53" s="1126"/>
      <c r="M53" s="83" t="str">
        <f>IF(I53&gt;F52,".","XX")</f>
        <v>XX</v>
      </c>
      <c r="N53" s="1508"/>
      <c r="O53" s="1509"/>
      <c r="P53" s="1508"/>
      <c r="Q53" s="1508"/>
    </row>
    <row r="54" spans="3:17">
      <c r="C54" s="1742" t="s">
        <v>2442</v>
      </c>
      <c r="D54" s="1743" t="s">
        <v>4408</v>
      </c>
      <c r="E54" s="1743">
        <v>44673</v>
      </c>
      <c r="F54" s="1744">
        <v>44690</v>
      </c>
      <c r="G54" s="1745" t="s">
        <v>2151</v>
      </c>
      <c r="H54" s="1746" t="s">
        <v>8049</v>
      </c>
      <c r="I54" s="1665">
        <f>I52+7</f>
        <v>44686</v>
      </c>
      <c r="J54" s="1583">
        <f>I54+13</f>
        <v>44699</v>
      </c>
      <c r="K54" s="1583">
        <f>I54+12</f>
        <v>44698</v>
      </c>
      <c r="L54" s="1583">
        <f>I54+15</f>
        <v>44701</v>
      </c>
      <c r="M54" s="83" t="str">
        <f>IF(I54&gt;F54,".","XX")</f>
        <v>XX</v>
      </c>
      <c r="N54" s="1530">
        <f>N52+7</f>
        <v>44651</v>
      </c>
      <c r="O54" s="1509">
        <f>N54+2</f>
        <v>44653</v>
      </c>
      <c r="P54" s="1508">
        <f>O54-6</f>
        <v>44647</v>
      </c>
      <c r="Q54" s="1508">
        <f>P54</f>
        <v>44647</v>
      </c>
    </row>
    <row r="55" spans="3:17">
      <c r="C55" s="1747"/>
      <c r="D55" s="1748"/>
      <c r="E55" s="1748"/>
      <c r="F55" s="1749"/>
      <c r="G55" s="1750"/>
      <c r="H55" s="1751"/>
      <c r="I55" s="1732"/>
      <c r="J55" s="1733"/>
      <c r="K55" s="1733"/>
      <c r="L55" s="1733"/>
      <c r="M55" s="83" t="str">
        <f>IF(I55&gt;F54,".","XX")</f>
        <v>XX</v>
      </c>
      <c r="N55" s="1508"/>
      <c r="O55" s="1509"/>
      <c r="P55" s="1508"/>
      <c r="Q55" s="1508"/>
    </row>
    <row r="56" spans="3:17">
      <c r="C56" s="1742" t="s">
        <v>3744</v>
      </c>
      <c r="D56" s="1743" t="s">
        <v>4411</v>
      </c>
      <c r="E56" s="1743">
        <v>44674</v>
      </c>
      <c r="F56" s="1744">
        <f>E56+9</f>
        <v>44683</v>
      </c>
      <c r="G56" s="1752" t="s">
        <v>8048</v>
      </c>
      <c r="H56" s="1746" t="s">
        <v>8045</v>
      </c>
      <c r="I56" s="1734">
        <f>I54+7</f>
        <v>44693</v>
      </c>
      <c r="J56" s="1589">
        <f>I56+13</f>
        <v>44706</v>
      </c>
      <c r="K56" s="1589">
        <f>I56+12</f>
        <v>44705</v>
      </c>
      <c r="L56" s="1589">
        <f>I56+15</f>
        <v>44708</v>
      </c>
      <c r="M56" s="83" t="str">
        <f>IF(I56&gt;F56,".","XX")</f>
        <v>.</v>
      </c>
      <c r="N56" s="1530">
        <f>N54+7</f>
        <v>44658</v>
      </c>
      <c r="O56" s="1509">
        <f>N56+2</f>
        <v>44660</v>
      </c>
      <c r="P56" s="1508">
        <f>O56-6</f>
        <v>44654</v>
      </c>
      <c r="Q56" s="1508">
        <f>P56</f>
        <v>44654</v>
      </c>
    </row>
    <row r="57" spans="3:17">
      <c r="C57" s="1747"/>
      <c r="D57" s="1748"/>
      <c r="E57" s="1748"/>
      <c r="F57" s="1749"/>
      <c r="G57" s="1750"/>
      <c r="H57" s="1751"/>
      <c r="I57" s="1732"/>
      <c r="J57" s="1733"/>
      <c r="K57" s="1733"/>
      <c r="L57" s="1733"/>
      <c r="M57" s="83" t="str">
        <f>IF(I57&gt;F56,".","XX")</f>
        <v>XX</v>
      </c>
      <c r="N57" s="1508"/>
      <c r="O57" s="1509"/>
      <c r="P57" s="1508"/>
      <c r="Q57" s="1508"/>
    </row>
    <row r="58" spans="3:17">
      <c r="C58" s="1742" t="s">
        <v>3752</v>
      </c>
      <c r="D58" s="1743" t="s">
        <v>4873</v>
      </c>
      <c r="E58" s="1743">
        <v>44680</v>
      </c>
      <c r="F58" s="1744">
        <v>44696</v>
      </c>
      <c r="G58" s="1752" t="s">
        <v>8040</v>
      </c>
      <c r="H58" s="1746" t="s">
        <v>8049</v>
      </c>
      <c r="I58" s="1734">
        <f>I56+7</f>
        <v>44700</v>
      </c>
      <c r="J58" s="1589">
        <f>I58+13</f>
        <v>44713</v>
      </c>
      <c r="K58" s="1589">
        <f>I58+12</f>
        <v>44712</v>
      </c>
      <c r="L58" s="1589">
        <f>I58+15</f>
        <v>44715</v>
      </c>
      <c r="M58" s="83" t="str">
        <f>IF(I58&gt;F58,".","XX")</f>
        <v>.</v>
      </c>
      <c r="N58" s="1530">
        <f>N56+7</f>
        <v>44665</v>
      </c>
      <c r="O58" s="1509">
        <f>N58+2</f>
        <v>44667</v>
      </c>
      <c r="P58" s="1508">
        <f>O58-6</f>
        <v>44661</v>
      </c>
      <c r="Q58" s="1508">
        <f>P58</f>
        <v>44661</v>
      </c>
    </row>
    <row r="59" spans="3:17">
      <c r="C59" s="1747"/>
      <c r="D59" s="1748"/>
      <c r="E59" s="1748"/>
      <c r="F59" s="1749"/>
      <c r="G59" s="1750"/>
      <c r="H59" s="1751"/>
      <c r="I59" s="1732"/>
      <c r="J59" s="1733"/>
      <c r="K59" s="1733"/>
      <c r="L59" s="1733"/>
      <c r="M59" s="83" t="str">
        <f>IF(I59&gt;F58,".","XX")</f>
        <v>XX</v>
      </c>
      <c r="N59" s="1508"/>
      <c r="O59" s="1509"/>
      <c r="P59" s="1508"/>
      <c r="Q59" s="1508"/>
    </row>
    <row r="60" spans="3:17">
      <c r="C60" s="1742" t="s">
        <v>3761</v>
      </c>
      <c r="D60" s="1743" t="s">
        <v>4412</v>
      </c>
      <c r="E60" s="1743">
        <v>44683</v>
      </c>
      <c r="F60" s="1744">
        <v>44703</v>
      </c>
      <c r="G60" s="1745" t="s">
        <v>2151</v>
      </c>
      <c r="H60" s="1746" t="s">
        <v>8049</v>
      </c>
      <c r="I60" s="1665">
        <f>I58+7</f>
        <v>44707</v>
      </c>
      <c r="J60" s="1583">
        <f>I60+13</f>
        <v>44720</v>
      </c>
      <c r="K60" s="1583">
        <f>I60+12</f>
        <v>44719</v>
      </c>
      <c r="L60" s="1583">
        <f>I60+15</f>
        <v>44722</v>
      </c>
      <c r="M60" s="83" t="str">
        <f>IF(I60&gt;F60,".","XX")</f>
        <v>.</v>
      </c>
      <c r="N60" s="1530">
        <f>N58+7</f>
        <v>44672</v>
      </c>
      <c r="O60" s="1509">
        <f>N60+2</f>
        <v>44674</v>
      </c>
      <c r="P60" s="1508">
        <f>O60-6</f>
        <v>44668</v>
      </c>
      <c r="Q60" s="1508">
        <f>P60</f>
        <v>44668</v>
      </c>
    </row>
    <row r="61" spans="3:17">
      <c r="C61" s="1747"/>
      <c r="D61" s="1748"/>
      <c r="E61" s="1748"/>
      <c r="F61" s="1749"/>
      <c r="G61" s="1750"/>
      <c r="H61" s="1751"/>
      <c r="I61" s="1732"/>
      <c r="J61" s="1733"/>
      <c r="K61" s="1733"/>
      <c r="L61" s="1733"/>
      <c r="M61" s="83" t="str">
        <f>IF(I61&gt;F60,".","XX")</f>
        <v>XX</v>
      </c>
      <c r="N61" s="1508"/>
      <c r="O61" s="1509"/>
      <c r="P61" s="1508"/>
      <c r="Q61" s="1508"/>
    </row>
    <row r="62" spans="3:17">
      <c r="C62" s="1742" t="s">
        <v>3337</v>
      </c>
      <c r="D62" s="1743" t="s">
        <v>4417</v>
      </c>
      <c r="E62" s="1743">
        <v>44686</v>
      </c>
      <c r="F62" s="1744">
        <v>44710</v>
      </c>
      <c r="G62" s="1752" t="s">
        <v>8032</v>
      </c>
      <c r="H62" s="1746" t="s">
        <v>8049</v>
      </c>
      <c r="I62" s="1734">
        <f>I60+7</f>
        <v>44714</v>
      </c>
      <c r="J62" s="1589">
        <f>I62+13</f>
        <v>44727</v>
      </c>
      <c r="K62" s="1589">
        <f>I62+12</f>
        <v>44726</v>
      </c>
      <c r="L62" s="1589">
        <f>I62+15</f>
        <v>44729</v>
      </c>
      <c r="M62" s="83" t="str">
        <f>IF(I62&gt;F62,".","XX")</f>
        <v>.</v>
      </c>
      <c r="N62" s="1530">
        <f>N60+7</f>
        <v>44679</v>
      </c>
      <c r="O62" s="1509">
        <f>N62+2</f>
        <v>44681</v>
      </c>
      <c r="P62" s="1508">
        <f>O62-6</f>
        <v>44675</v>
      </c>
      <c r="Q62" s="1508">
        <f>P62</f>
        <v>44675</v>
      </c>
    </row>
    <row r="63" spans="3:17">
      <c r="C63" s="1753"/>
      <c r="D63" s="1754"/>
      <c r="E63" s="1754"/>
      <c r="F63" s="1749"/>
      <c r="G63" s="1750"/>
      <c r="H63" s="1751"/>
      <c r="I63" s="1732"/>
      <c r="J63" s="1733"/>
      <c r="K63" s="1733"/>
      <c r="L63" s="1733"/>
      <c r="M63" s="83" t="str">
        <f>IF(I63&gt;F62,".","XX")</f>
        <v>XX</v>
      </c>
      <c r="N63" s="1508"/>
      <c r="O63" s="1509"/>
      <c r="P63" s="1508"/>
      <c r="Q63" s="1508"/>
    </row>
    <row r="64" spans="3:17">
      <c r="C64" s="1755" t="s">
        <v>2803</v>
      </c>
      <c r="D64" s="850" t="s">
        <v>4879</v>
      </c>
      <c r="E64" s="850">
        <f>E62+7</f>
        <v>44693</v>
      </c>
      <c r="F64" s="1744">
        <v>44717</v>
      </c>
      <c r="G64" s="1752" t="s">
        <v>8047</v>
      </c>
      <c r="H64" s="1746" t="s">
        <v>8050</v>
      </c>
      <c r="I64" s="1734">
        <f>I62+7</f>
        <v>44721</v>
      </c>
      <c r="J64" s="1589">
        <f>I64+13</f>
        <v>44734</v>
      </c>
      <c r="K64" s="1589">
        <f>I64+12</f>
        <v>44733</v>
      </c>
      <c r="L64" s="1589">
        <f>I64+15</f>
        <v>44736</v>
      </c>
      <c r="M64" s="83" t="str">
        <f>IF(I64&gt;F64,".","XX")</f>
        <v>.</v>
      </c>
      <c r="N64" s="1530">
        <f>N62+7</f>
        <v>44686</v>
      </c>
      <c r="O64" s="1509">
        <f>N64+2</f>
        <v>44688</v>
      </c>
      <c r="P64" s="1508">
        <f>O64-6</f>
        <v>44682</v>
      </c>
      <c r="Q64" s="1508">
        <f>P64</f>
        <v>44682</v>
      </c>
    </row>
    <row r="65" spans="3:17">
      <c r="C65" s="1753"/>
      <c r="D65" s="1754"/>
      <c r="E65" s="1754"/>
      <c r="F65" s="1749"/>
      <c r="G65" s="1750"/>
      <c r="H65" s="1751"/>
      <c r="I65" s="1732"/>
      <c r="J65" s="1733"/>
      <c r="K65" s="1733"/>
      <c r="L65" s="1733"/>
      <c r="M65" s="83" t="str">
        <f>IF(I65&gt;F64,".","XX")</f>
        <v>XX</v>
      </c>
      <c r="N65" s="1508"/>
      <c r="O65" s="1509"/>
      <c r="P65" s="1508"/>
      <c r="Q65" s="1508"/>
    </row>
    <row r="66" spans="3:17">
      <c r="C66" s="1755" t="s">
        <v>3339</v>
      </c>
      <c r="D66" s="850" t="s">
        <v>4881</v>
      </c>
      <c r="E66" s="850">
        <f>E64+7</f>
        <v>44700</v>
      </c>
      <c r="F66" s="1744">
        <v>44724</v>
      </c>
      <c r="G66" s="1752" t="s">
        <v>8048</v>
      </c>
      <c r="H66" s="1746" t="s">
        <v>8050</v>
      </c>
      <c r="I66" s="1734">
        <f>I64+7</f>
        <v>44728</v>
      </c>
      <c r="J66" s="1589">
        <f>I66+13</f>
        <v>44741</v>
      </c>
      <c r="K66" s="1589">
        <f>I66+12</f>
        <v>44740</v>
      </c>
      <c r="L66" s="1589">
        <f>I66+15</f>
        <v>44743</v>
      </c>
      <c r="M66" s="83" t="str">
        <f>IF(I66&gt;F66,".","XX")</f>
        <v>.</v>
      </c>
      <c r="N66" s="1530">
        <f>N64+7</f>
        <v>44693</v>
      </c>
      <c r="O66" s="1509">
        <f>N66+2</f>
        <v>44695</v>
      </c>
      <c r="P66" s="1508">
        <f>O66-6</f>
        <v>44689</v>
      </c>
      <c r="Q66" s="1508">
        <f>P66</f>
        <v>44689</v>
      </c>
    </row>
    <row r="67" spans="3:17">
      <c r="C67" s="1753"/>
      <c r="D67" s="1754"/>
      <c r="E67" s="1754"/>
      <c r="F67" s="1749"/>
      <c r="G67" s="1750"/>
      <c r="H67" s="1751"/>
      <c r="I67" s="1732"/>
      <c r="J67" s="1733"/>
      <c r="K67" s="1733"/>
      <c r="L67" s="1733"/>
      <c r="M67" s="83" t="str">
        <f>IF(I67&gt;F66,".","XX")</f>
        <v>XX</v>
      </c>
      <c r="N67" s="1508"/>
      <c r="O67" s="1509"/>
      <c r="P67" s="1508"/>
      <c r="Q67" s="1508"/>
    </row>
    <row r="68" spans="3:17">
      <c r="C68" s="1755" t="s">
        <v>1426</v>
      </c>
      <c r="D68" s="850" t="s">
        <v>4883</v>
      </c>
      <c r="E68" s="850">
        <f>E66+7</f>
        <v>44707</v>
      </c>
      <c r="F68" s="1744">
        <v>44731</v>
      </c>
      <c r="G68" s="1752" t="s">
        <v>1426</v>
      </c>
      <c r="H68" s="1746" t="s">
        <v>8049</v>
      </c>
      <c r="I68" s="1734">
        <f>I66+7</f>
        <v>44735</v>
      </c>
      <c r="J68" s="1589">
        <f>I68+13</f>
        <v>44748</v>
      </c>
      <c r="K68" s="1589">
        <f>I68+12</f>
        <v>44747</v>
      </c>
      <c r="L68" s="1589">
        <f>I68+15</f>
        <v>44750</v>
      </c>
      <c r="M68" s="83" t="str">
        <f>IF(I68&gt;F68,".","XX")</f>
        <v>.</v>
      </c>
      <c r="N68" s="1530">
        <f>N66+7</f>
        <v>44700</v>
      </c>
      <c r="O68" s="1509">
        <f>N68+2</f>
        <v>44702</v>
      </c>
      <c r="P68" s="1508">
        <f>O68-6</f>
        <v>44696</v>
      </c>
      <c r="Q68" s="1508">
        <f>P68</f>
        <v>44696</v>
      </c>
    </row>
    <row r="69" spans="3:17" ht="13.5" thickBot="1">
      <c r="C69" s="1747"/>
      <c r="D69" s="1748"/>
      <c r="E69" s="1748"/>
      <c r="F69" s="1749"/>
      <c r="G69" s="1750"/>
      <c r="H69" s="1751"/>
      <c r="I69" s="1732"/>
      <c r="J69" s="1733"/>
      <c r="K69" s="1733"/>
      <c r="L69" s="1733"/>
      <c r="M69" s="83" t="str">
        <f>IF(I69&gt;F68,".","XX")</f>
        <v>XX</v>
      </c>
      <c r="N69" s="1508"/>
      <c r="O69" s="1509"/>
      <c r="P69" s="1508"/>
      <c r="Q69" s="1508"/>
    </row>
    <row r="70" spans="3:17" ht="15.75" thickTop="1">
      <c r="C70" s="3904" t="s">
        <v>2215</v>
      </c>
      <c r="D70" s="3904"/>
      <c r="E70" s="3904"/>
      <c r="F70" s="3904"/>
      <c r="G70" s="3904"/>
      <c r="H70" s="3904"/>
      <c r="I70" s="3904"/>
      <c r="J70" s="3904"/>
      <c r="K70" s="3904"/>
      <c r="L70" s="3904"/>
      <c r="M70" s="83"/>
      <c r="N70" s="1253"/>
      <c r="O70" s="1254"/>
      <c r="P70" s="1253"/>
      <c r="Q70" s="1253"/>
    </row>
    <row r="71" spans="3:17" ht="15">
      <c r="C71" s="603"/>
      <c r="D71" s="62"/>
      <c r="E71" s="62"/>
      <c r="F71" s="62"/>
      <c r="G71" s="62"/>
      <c r="H71" s="72"/>
      <c r="I71" s="72"/>
      <c r="J71" s="72"/>
      <c r="K71" s="72"/>
      <c r="L71" s="62"/>
      <c r="M71" s="83"/>
      <c r="N71" s="1253"/>
      <c r="O71" s="1254"/>
      <c r="P71" s="1253"/>
      <c r="Q71" s="1253"/>
    </row>
    <row r="72" spans="3:17">
      <c r="C72" s="280" t="s">
        <v>1890</v>
      </c>
      <c r="D72" s="71"/>
      <c r="E72" t="s">
        <v>2216</v>
      </c>
      <c r="F72" s="281"/>
      <c r="G72" s="72" t="s">
        <v>1928</v>
      </c>
      <c r="H72" s="72"/>
      <c r="I72" s="71"/>
      <c r="J72" s="71"/>
      <c r="K72" s="71"/>
      <c r="L72" s="72" t="s">
        <v>1952</v>
      </c>
      <c r="M72" s="72"/>
      <c r="N72" s="72"/>
      <c r="O72" s="62"/>
    </row>
    <row r="73" spans="3:17">
      <c r="C73" s="83" t="s">
        <v>1891</v>
      </c>
      <c r="D73" s="71"/>
      <c r="E73" s="276" t="s">
        <v>2217</v>
      </c>
      <c r="F73" s="72"/>
      <c r="G73" s="71" t="s">
        <v>1929</v>
      </c>
      <c r="H73" s="71"/>
      <c r="I73" s="344" t="s">
        <v>1930</v>
      </c>
      <c r="J73" s="344"/>
      <c r="K73" s="62"/>
      <c r="L73" s="71" t="s">
        <v>1954</v>
      </c>
      <c r="M73" s="71"/>
      <c r="N73" s="303" t="s">
        <v>1955</v>
      </c>
      <c r="O73" s="62"/>
    </row>
    <row r="74" spans="3:17">
      <c r="C74" s="83"/>
      <c r="D74" s="71"/>
      <c r="E74" s="344"/>
      <c r="F74" s="72"/>
      <c r="G74" s="71"/>
      <c r="H74" s="71"/>
      <c r="I74" s="344"/>
      <c r="J74" s="344"/>
      <c r="K74" s="344"/>
      <c r="L74" s="71"/>
      <c r="M74" s="71"/>
      <c r="N74" s="303"/>
      <c r="O74" s="62"/>
    </row>
    <row r="75" spans="3:17">
      <c r="C75" s="739" t="str">
        <f>HOME!A$566</f>
        <v>ZANT CHONG</v>
      </c>
      <c r="D75" s="739" t="str">
        <f>HOME!B$566</f>
        <v>6011 2429</v>
      </c>
      <c r="E75" s="740" t="str">
        <f>HOME!C$566</f>
        <v>zant.chong@msc.com</v>
      </c>
      <c r="F75" s="62"/>
      <c r="G75" s="739" t="str">
        <f>HOME!A$587</f>
        <v>NOOR AFNINDAH</v>
      </c>
      <c r="H75" s="739" t="str">
        <f>HOME!B$587</f>
        <v>6011 2347</v>
      </c>
      <c r="I75" s="740" t="str">
        <f>HOME!C$587</f>
        <v>noor.afnindah@msc.com</v>
      </c>
      <c r="J75" s="740"/>
      <c r="K75" s="740"/>
      <c r="L75" s="739" t="str">
        <f>HOME!A$598</f>
        <v>RAYNAR ANG</v>
      </c>
      <c r="M75" s="739" t="str">
        <f>HOME!B$598</f>
        <v>6011 2358</v>
      </c>
      <c r="N75" s="740" t="str">
        <f>HOME!C$598</f>
        <v>raynar.ang@msc.com</v>
      </c>
      <c r="O75" s="62"/>
    </row>
    <row r="76" spans="3:17">
      <c r="C76" s="739" t="str">
        <f>HOME!A$567</f>
        <v>PHOEBE HUANG</v>
      </c>
      <c r="D76" s="739" t="str">
        <f>HOME!B$567</f>
        <v>6011 0562</v>
      </c>
      <c r="E76" s="740" t="str">
        <f>HOME!C$567</f>
        <v>phoebe.huang@msc.com</v>
      </c>
      <c r="F76" s="62"/>
      <c r="G76" s="739" t="e">
        <f>HOME!#REF!</f>
        <v>#REF!</v>
      </c>
      <c r="H76" s="739" t="e">
        <f>HOME!#REF!</f>
        <v>#REF!</v>
      </c>
      <c r="I76" s="740" t="e">
        <f>HOME!#REF!</f>
        <v>#REF!</v>
      </c>
      <c r="J76" s="740"/>
      <c r="K76" s="740"/>
      <c r="L76" s="739" t="str">
        <f>HOME!A$600</f>
        <v>DEWI</v>
      </c>
      <c r="M76" s="739" t="str">
        <f>HOME!B$600</f>
        <v>6011 2354</v>
      </c>
      <c r="N76" s="740" t="str">
        <f>HOME!C$600</f>
        <v>dewi.ratnah@msc.com</v>
      </c>
      <c r="O76" s="62"/>
    </row>
    <row r="77" spans="3:17">
      <c r="C77" s="739" t="str">
        <f>HOME!A$568</f>
        <v>SHERWIN LIM</v>
      </c>
      <c r="D77" s="739" t="str">
        <f>HOME!B$568</f>
        <v>6011 2395</v>
      </c>
      <c r="E77" s="740" t="str">
        <f>HOME!C$568</f>
        <v>sherwin.lim@msc.com</v>
      </c>
      <c r="F77" s="62"/>
      <c r="G77" s="739" t="str">
        <f>HOME!A$583</f>
        <v>ROBERT CHIA</v>
      </c>
      <c r="H77" s="739" t="str">
        <f>HOME!B$583</f>
        <v>6011 0564</v>
      </c>
      <c r="I77" s="740" t="str">
        <f>HOME!C$583</f>
        <v>robert.chia@msc.com</v>
      </c>
      <c r="J77" s="740"/>
      <c r="K77" s="740"/>
      <c r="L77" s="739" t="str">
        <f>HOME!A$603</f>
        <v>SHAN SHAN</v>
      </c>
      <c r="M77" s="739" t="str">
        <f>HOME!B$603</f>
        <v>6011 2353</v>
      </c>
      <c r="N77" s="740" t="str">
        <f>HOME!C$603</f>
        <v>shanshan.chin@msc.com</v>
      </c>
      <c r="O77" s="62"/>
    </row>
    <row r="78" spans="3:17">
      <c r="C78" s="739" t="str">
        <f>HOME!A$569</f>
        <v>NATALIE LEW</v>
      </c>
      <c r="D78" s="739" t="str">
        <f>HOME!B$569</f>
        <v>6011 2399</v>
      </c>
      <c r="E78" s="740" t="str">
        <f>HOME!C$569</f>
        <v>natalie.lew@msc.com</v>
      </c>
      <c r="F78" s="62"/>
      <c r="G78" s="739" t="str">
        <f>HOME!A$584</f>
        <v>S. Y. LIEW</v>
      </c>
      <c r="H78" s="739" t="str">
        <f>HOME!B$584</f>
        <v>6011 2348</v>
      </c>
      <c r="I78" s="740" t="str">
        <f>HOME!C$584</f>
        <v>seoyi.liew@msc.com</v>
      </c>
      <c r="J78" s="740"/>
      <c r="K78" s="740"/>
      <c r="L78" s="739" t="str">
        <f>HOME!A$604</f>
        <v>EUNICE</v>
      </c>
      <c r="M78" s="739" t="str">
        <f>HOME!B$604</f>
        <v>6011 2355</v>
      </c>
      <c r="N78" s="740" t="str">
        <f>HOME!C$604</f>
        <v>eunice.chan@msc.com</v>
      </c>
      <c r="O78" s="62"/>
    </row>
    <row r="79" spans="3:17">
      <c r="C79" s="739" t="str">
        <f>HOME!A$570</f>
        <v xml:space="preserve">LIM LEE HLI </v>
      </c>
      <c r="D79" s="739" t="str">
        <f>HOME!B$570</f>
        <v>6011 2352</v>
      </c>
      <c r="E79" s="740" t="str">
        <f>HOME!C$570</f>
        <v>leehli.lim@msc.com</v>
      </c>
      <c r="F79" s="62"/>
      <c r="G79" s="739" t="e">
        <f>HOME!#REF!</f>
        <v>#REF!</v>
      </c>
      <c r="H79" s="739" t="e">
        <f>HOME!#REF!</f>
        <v>#REF!</v>
      </c>
      <c r="I79" s="740" t="e">
        <f>HOME!#REF!</f>
        <v>#REF!</v>
      </c>
      <c r="J79" s="740"/>
      <c r="K79" s="740"/>
      <c r="L79" s="739" t="str">
        <f>HOME!A$599</f>
        <v>KAI SIANG</v>
      </c>
      <c r="M79" s="739" t="str">
        <f>HOME!B$599</f>
        <v>6011 2356</v>
      </c>
      <c r="N79" s="740" t="str">
        <f>HOME!C$599</f>
        <v>kaisiang.lim@msc.com</v>
      </c>
      <c r="O79" s="62"/>
    </row>
    <row r="80" spans="3:17">
      <c r="C80" s="739" t="str">
        <f>HOME!A$571</f>
        <v>LIM AI PHEN</v>
      </c>
      <c r="D80" s="739" t="str">
        <f>HOME!B$571</f>
        <v>6011 9646</v>
      </c>
      <c r="E80" s="740" t="str">
        <f>HOME!C$571</f>
        <v>aiphen.lim@msc.com</v>
      </c>
      <c r="F80" s="62"/>
      <c r="G80" s="739" t="str">
        <f>HOME!A$585</f>
        <v>SHARON KOH</v>
      </c>
      <c r="H80" s="739" t="str">
        <f>HOME!B$585</f>
        <v>6011 2349</v>
      </c>
      <c r="I80" s="740" t="str">
        <f>HOME!C$585</f>
        <v>sharon.koh@msc.com</v>
      </c>
      <c r="J80" s="740"/>
      <c r="K80" s="740"/>
      <c r="L80" s="739" t="str">
        <f>HOME!A$601</f>
        <v>YU TING</v>
      </c>
      <c r="M80" s="739" t="str">
        <f>HOME!B$601</f>
        <v>6011 2359</v>
      </c>
      <c r="N80" s="740" t="str">
        <f>HOME!C$601</f>
        <v>yuting.luo@msc.com</v>
      </c>
      <c r="O80" s="62"/>
    </row>
    <row r="81" spans="3:14">
      <c r="C81" s="739" t="str">
        <f>HOME!A$572</f>
        <v>DARIUS ONG</v>
      </c>
      <c r="D81" s="739" t="str">
        <f>HOME!B$572</f>
        <v>6011 2396</v>
      </c>
      <c r="E81" s="740" t="str">
        <f>HOME!C$572</f>
        <v>darius.ong@msc.com</v>
      </c>
      <c r="F81" s="62"/>
      <c r="G81" s="739">
        <f>HOME!A$589</f>
        <v>0</v>
      </c>
      <c r="H81" s="739">
        <f>HOME!B$589</f>
        <v>0</v>
      </c>
      <c r="I81" s="740">
        <f>HOME!C$589</f>
        <v>0</v>
      </c>
      <c r="J81" s="740"/>
      <c r="K81" s="740"/>
      <c r="L81" s="739" t="str">
        <f>HOME!A$605</f>
        <v>HAZEL</v>
      </c>
      <c r="M81" s="739" t="str">
        <f>HOME!B$605</f>
        <v>6011 2435</v>
      </c>
      <c r="N81" s="740" t="str">
        <f>HOME!C$605</f>
        <v>hazel.toh@msc.com</v>
      </c>
    </row>
    <row r="82" spans="3:14">
      <c r="C82" s="739" t="str">
        <f>HOME!A$573</f>
        <v>LAWRENCE ANG (CROSS-TRADE)</v>
      </c>
      <c r="D82" s="739" t="str">
        <f>HOME!B$573</f>
        <v>6011 2400</v>
      </c>
      <c r="E82" s="740" t="str">
        <f>HOME!C$573</f>
        <v>lawrence.ang@msc.com</v>
      </c>
      <c r="F82" s="62"/>
      <c r="G82" s="739" t="str">
        <f>HOME!A$590</f>
        <v>.</v>
      </c>
      <c r="H82" s="739" t="str">
        <f>HOME!B$590</f>
        <v>.</v>
      </c>
      <c r="I82" s="740" t="str">
        <f>HOME!C$590</f>
        <v>.</v>
      </c>
      <c r="J82" s="740"/>
      <c r="K82" s="740"/>
      <c r="L82" s="739" t="str">
        <f>HOME!A$602</f>
        <v>-</v>
      </c>
      <c r="M82" s="739" t="str">
        <f>HOME!B$602</f>
        <v>6011 0567</v>
      </c>
      <c r="N82" s="740" t="str">
        <f>HOME!C$602</f>
        <v>-</v>
      </c>
    </row>
    <row r="83" spans="3:14">
      <c r="C83" s="62"/>
      <c r="D83" s="62"/>
      <c r="E83" s="62"/>
      <c r="F83" s="62"/>
      <c r="G83" s="62"/>
      <c r="H83" s="304"/>
      <c r="I83" s="303"/>
      <c r="J83" s="303"/>
      <c r="K83" s="303"/>
      <c r="L83" s="739"/>
      <c r="M83" s="62"/>
      <c r="N83" s="62"/>
    </row>
    <row r="84" spans="3:14">
      <c r="C84" s="62"/>
      <c r="D84" s="62"/>
      <c r="E84" s="303"/>
      <c r="F84" s="62"/>
      <c r="G84" s="62"/>
      <c r="H84" s="304"/>
      <c r="I84" s="303"/>
      <c r="J84" s="303"/>
      <c r="K84" s="303"/>
      <c r="L84" s="62"/>
      <c r="M84" s="62"/>
      <c r="N84" s="62"/>
    </row>
    <row r="85" spans="3:14">
      <c r="C85" s="62" t="s">
        <v>1926</v>
      </c>
      <c r="D85" s="62" t="s">
        <v>2779</v>
      </c>
      <c r="E85" s="303"/>
      <c r="F85" s="62"/>
      <c r="G85" s="62" t="s">
        <v>1950</v>
      </c>
      <c r="H85" s="304" t="s">
        <v>1951</v>
      </c>
      <c r="I85" s="304"/>
      <c r="J85" s="304"/>
      <c r="K85" s="304"/>
      <c r="L85" s="62" t="s">
        <v>1950</v>
      </c>
      <c r="M85" s="62" t="s">
        <v>1981</v>
      </c>
      <c r="N85" s="62"/>
    </row>
  </sheetData>
  <sheetProtection formatCells="0"/>
  <customSheetViews>
    <customSheetView guid="{25211047-2AA7-431D-8637-AA6183637E8E}" hiddenRows="1">
      <selection activeCell="A34" sqref="A34:XFD41"/>
      <pageMargins left="0" right="0" top="0" bottom="0" header="0" footer="0"/>
      <pageSetup paperSize="9" orientation="portrait" r:id="rId1"/>
      <headerFooter>
        <oddFooter>&amp;L&amp;1#&amp;"Calibri"&amp;10&amp;K000000Sensitivity: Internal</oddFooter>
      </headerFooter>
    </customSheetView>
    <customSheetView guid="{B0B43395-6E32-4DB3-A2D8-DD2362C77F4F}" hiddenRows="1">
      <selection activeCell="A34" sqref="A34:XFD41"/>
      <pageMargins left="0" right="0" top="0" bottom="0" header="0" footer="0"/>
      <pageSetup paperSize="9" orientation="portrait" r:id="rId2"/>
      <headerFooter>
        <oddFooter>&amp;L&amp;1#&amp;"Calibri"&amp;10&amp;K000000Sensitivity: Internal</oddFooter>
      </headerFooter>
    </customSheetView>
    <customSheetView guid="{82E65AA3-5988-4ED4-A56D-19D1BA591355}">
      <selection activeCell="J9" sqref="J9"/>
      <pageMargins left="0" right="0" top="0" bottom="0" header="0" footer="0"/>
      <pageSetup paperSize="9" orientation="portrait" verticalDpi="0" r:id="rId3"/>
      <headerFooter>
        <oddFooter>&amp;L&amp;1#&amp;"Calibri"&amp;10 Sensitivity: Internal</oddFooter>
      </headerFooter>
    </customSheetView>
    <customSheetView guid="{C9B667F6-80E0-402E-8E37-77C446D41929}">
      <selection activeCell="J21" sqref="J20:J21"/>
      <pageMargins left="0" right="0" top="0" bottom="0" header="0" footer="0"/>
      <pageSetup paperSize="9" orientation="portrait" verticalDpi="0" r:id="rId4"/>
      <headerFooter>
        <oddFooter>&amp;L&amp;1#&amp;"Calibri"&amp;10&amp;K000000Sensitivity: Internal</oddFooter>
      </headerFooter>
    </customSheetView>
    <customSheetView guid="{F64DF93A-0CD5-4665-A448-613906F88C7C}" hiddenRows="1">
      <selection activeCell="G20" sqref="G20:J21"/>
      <pageMargins left="0" right="0" top="0" bottom="0" header="0" footer="0"/>
      <pageSetup paperSize="9" orientation="portrait" r:id="rId5"/>
      <headerFooter>
        <oddFooter>&amp;L&amp;1#&amp;"Calibri"&amp;10&amp;K000000Sensitivity: Internal</oddFooter>
      </headerFooter>
    </customSheetView>
    <customSheetView guid="{D8AE3607-C68D-4DD7-8BE1-F63EA4A613B4}" hiddenRows="1">
      <selection activeCell="A34" sqref="A34:XFD41"/>
      <pageMargins left="0" right="0" top="0" bottom="0" header="0" footer="0"/>
      <pageSetup paperSize="9" orientation="portrait" r:id="rId6"/>
      <headerFooter>
        <oddFooter>&amp;L&amp;1#&amp;"Calibri"&amp;10&amp;K000000Sensitivity: Internal</oddFooter>
      </headerFooter>
    </customSheetView>
  </customSheetViews>
  <mergeCells count="1">
    <mergeCell ref="C70:L70"/>
  </mergeCells>
  <hyperlinks>
    <hyperlink ref="E73" display="mktg-dept@msca.com.sg" xr:uid="{1FA97E2A-F5EA-4F7E-9423-1A5F3C2E79AF}"/>
  </hyperlinks>
  <pageMargins left="0.7" right="0.7" top="0.75" bottom="0.75" header="0.3" footer="0.3"/>
  <pageSetup paperSize="9" orientation="portrait" r:id="rId7"/>
  <headerFooter>
    <oddFooter>&amp;L_x000D_&amp;1#&amp;"Calibri"&amp;10&amp;K000000 Sensitivity: Internal</oddFooter>
  </headerFooter>
  <drawing r:id="rId8"/>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2">
    <tabColor rgb="FF00B050"/>
    <pageSetUpPr fitToPage="1"/>
  </sheetPr>
  <dimension ref="A1:M42"/>
  <sheetViews>
    <sheetView zoomScaleNormal="100" workbookViewId="0">
      <selection activeCell="I4" sqref="I4"/>
    </sheetView>
  </sheetViews>
  <sheetFormatPr defaultColWidth="9.42578125" defaultRowHeight="12.75"/>
  <cols>
    <col min="1" max="1" width="12.5703125" style="401" customWidth="1"/>
    <col min="2" max="2" width="18.42578125" style="62" customWidth="1"/>
    <col min="3" max="3" width="9" style="62" customWidth="1"/>
    <col min="4" max="4" width="11.5703125" style="62" customWidth="1"/>
    <col min="5" max="5" width="11" style="62" customWidth="1"/>
    <col min="6" max="6" width="19.5703125" style="66" customWidth="1"/>
    <col min="7" max="7" width="8.42578125" style="62" customWidth="1"/>
    <col min="8" max="8" width="11.5703125" style="62" customWidth="1"/>
    <col min="9" max="9" width="13" style="62" customWidth="1"/>
    <col min="10" max="10" width="7.42578125" style="62" customWidth="1"/>
    <col min="11" max="11" width="8.42578125" style="62" bestFit="1" customWidth="1"/>
    <col min="12" max="12" width="13.42578125" style="62" customWidth="1"/>
    <col min="13" max="16384" width="9.42578125" style="5"/>
  </cols>
  <sheetData>
    <row r="1" spans="1:13" ht="6" customHeight="1"/>
    <row r="2" spans="1:13" s="37" customFormat="1" ht="15.75">
      <c r="A2" s="402"/>
      <c r="B2" s="7" t="s">
        <v>1365</v>
      </c>
      <c r="F2" s="10"/>
      <c r="M2" s="63"/>
    </row>
    <row r="3" spans="1:13" ht="15.75">
      <c r="A3" s="3905"/>
      <c r="B3" s="3905"/>
      <c r="C3" s="3905"/>
      <c r="D3" s="3905"/>
      <c r="E3" s="3905"/>
      <c r="F3" s="3905"/>
      <c r="G3" s="3905"/>
      <c r="H3" s="3905"/>
      <c r="I3" s="3905"/>
    </row>
    <row r="4" spans="1:13" s="62" customFormat="1" ht="11.25">
      <c r="A4" s="403"/>
      <c r="B4" s="85"/>
      <c r="C4" s="85"/>
      <c r="D4" s="67" t="s">
        <v>8051</v>
      </c>
      <c r="E4" s="85"/>
      <c r="F4" s="66"/>
      <c r="G4" s="85"/>
      <c r="H4" s="85"/>
      <c r="I4" s="85"/>
    </row>
    <row r="5" spans="1:13" s="72" customFormat="1" ht="11.25">
      <c r="A5" s="404"/>
      <c r="B5" s="67"/>
      <c r="C5" s="67"/>
      <c r="D5" s="67"/>
      <c r="E5" s="67"/>
      <c r="F5" s="64"/>
      <c r="G5" s="67"/>
      <c r="H5" s="67"/>
      <c r="I5" s="85"/>
      <c r="J5" s="62"/>
      <c r="K5" s="62"/>
      <c r="L5" s="62"/>
      <c r="M5" s="62"/>
    </row>
    <row r="6" spans="1:13" s="72" customFormat="1" ht="22.5">
      <c r="A6" s="330"/>
      <c r="B6" s="392"/>
      <c r="C6" s="393"/>
      <c r="D6" s="314" t="s">
        <v>1985</v>
      </c>
      <c r="E6" s="241" t="s">
        <v>8052</v>
      </c>
      <c r="F6" s="394" t="s">
        <v>3592</v>
      </c>
      <c r="G6" s="394" t="s">
        <v>4655</v>
      </c>
      <c r="H6" s="241" t="s">
        <v>8052</v>
      </c>
      <c r="I6" s="258" t="s">
        <v>8053</v>
      </c>
      <c r="J6" s="62"/>
      <c r="K6" s="62"/>
      <c r="L6" s="62"/>
      <c r="M6" s="62"/>
    </row>
    <row r="7" spans="1:13" s="72" customFormat="1" ht="12" thickBot="1">
      <c r="A7" s="330"/>
      <c r="B7" s="393"/>
      <c r="C7" s="395" t="s">
        <v>3137</v>
      </c>
      <c r="D7" s="315"/>
      <c r="E7" s="242"/>
      <c r="F7" s="315"/>
      <c r="G7" s="315"/>
      <c r="H7" s="243"/>
      <c r="I7" s="245" t="s">
        <v>4526</v>
      </c>
      <c r="J7" s="62"/>
      <c r="K7" s="62"/>
      <c r="L7" s="62"/>
      <c r="M7" s="62"/>
    </row>
    <row r="8" spans="1:13" s="72" customFormat="1" ht="21" customHeight="1" thickTop="1">
      <c r="A8" s="330" t="s">
        <v>8054</v>
      </c>
      <c r="B8" s="189" t="s">
        <v>3945</v>
      </c>
      <c r="C8" s="405" t="s">
        <v>8055</v>
      </c>
      <c r="D8" s="348">
        <v>43253</v>
      </c>
      <c r="E8" s="103">
        <f>D8+7</f>
        <v>43260</v>
      </c>
      <c r="F8" s="346" t="s">
        <v>3202</v>
      </c>
      <c r="G8" s="346" t="s">
        <v>8056</v>
      </c>
      <c r="H8" s="103">
        <v>43260</v>
      </c>
      <c r="I8" s="103">
        <v>43277</v>
      </c>
      <c r="J8" s="62"/>
      <c r="K8" s="62"/>
      <c r="L8" s="62"/>
      <c r="M8" s="62"/>
    </row>
    <row r="9" spans="1:13" s="72" customFormat="1" ht="21" customHeight="1">
      <c r="A9" s="330" t="s">
        <v>8057</v>
      </c>
      <c r="B9" s="189" t="s">
        <v>2454</v>
      </c>
      <c r="C9" s="347" t="s">
        <v>8058</v>
      </c>
      <c r="D9" s="348">
        <v>43260</v>
      </c>
      <c r="E9" s="103">
        <f>D9+7</f>
        <v>43267</v>
      </c>
      <c r="F9" s="346" t="s">
        <v>8059</v>
      </c>
      <c r="G9" s="346" t="s">
        <v>8060</v>
      </c>
      <c r="H9" s="103">
        <v>43267</v>
      </c>
      <c r="I9" s="103">
        <v>43284</v>
      </c>
      <c r="J9" s="62"/>
      <c r="K9" s="62"/>
      <c r="L9" s="62"/>
      <c r="M9" s="62"/>
    </row>
    <row r="10" spans="1:13" s="72" customFormat="1" ht="21" customHeight="1">
      <c r="A10" s="330"/>
      <c r="B10" s="392"/>
      <c r="C10" s="393"/>
      <c r="D10" s="314" t="s">
        <v>1985</v>
      </c>
      <c r="E10" s="340" t="s">
        <v>8061</v>
      </c>
      <c r="F10" s="406" t="s">
        <v>3592</v>
      </c>
      <c r="G10" s="406" t="s">
        <v>4655</v>
      </c>
      <c r="H10" s="340" t="s">
        <v>8061</v>
      </c>
      <c r="I10" s="258" t="s">
        <v>8053</v>
      </c>
      <c r="J10" s="62"/>
      <c r="K10" s="62"/>
      <c r="L10" s="62"/>
      <c r="M10" s="62"/>
    </row>
    <row r="11" spans="1:13" s="72" customFormat="1" ht="21" customHeight="1">
      <c r="A11" s="330" t="s">
        <v>8062</v>
      </c>
      <c r="B11" s="189" t="s">
        <v>8063</v>
      </c>
      <c r="C11" s="347" t="s">
        <v>4541</v>
      </c>
      <c r="D11" s="348">
        <v>43268</v>
      </c>
      <c r="E11" s="103">
        <v>43273</v>
      </c>
      <c r="F11" s="346" t="s">
        <v>8064</v>
      </c>
      <c r="G11" s="346" t="s">
        <v>8065</v>
      </c>
      <c r="H11" s="103">
        <v>43275</v>
      </c>
      <c r="I11" s="103">
        <v>43291</v>
      </c>
      <c r="J11" s="62"/>
      <c r="K11" s="62"/>
      <c r="L11" s="62"/>
      <c r="M11" s="62"/>
    </row>
    <row r="12" spans="1:13" s="72" customFormat="1" ht="22.5">
      <c r="A12" s="330"/>
      <c r="B12" s="392"/>
      <c r="C12" s="393"/>
      <c r="D12" s="314" t="s">
        <v>1985</v>
      </c>
      <c r="E12" s="241" t="s">
        <v>8052</v>
      </c>
      <c r="F12" s="394" t="s">
        <v>3592</v>
      </c>
      <c r="G12" s="394" t="s">
        <v>4655</v>
      </c>
      <c r="H12" s="241" t="s">
        <v>8052</v>
      </c>
      <c r="I12" s="258" t="s">
        <v>8053</v>
      </c>
      <c r="J12" s="62"/>
      <c r="K12" s="62"/>
      <c r="L12" s="62"/>
      <c r="M12" s="62"/>
    </row>
    <row r="13" spans="1:13" s="72" customFormat="1" ht="12" thickBot="1">
      <c r="A13" s="330"/>
      <c r="B13" s="393"/>
      <c r="C13" s="395" t="s">
        <v>3137</v>
      </c>
      <c r="D13" s="315"/>
      <c r="E13" s="242"/>
      <c r="F13" s="315"/>
      <c r="G13" s="315"/>
      <c r="H13" s="243"/>
      <c r="I13" s="245" t="s">
        <v>4526</v>
      </c>
      <c r="J13" s="62"/>
      <c r="K13" s="62"/>
      <c r="L13" s="62"/>
      <c r="M13" s="62"/>
    </row>
    <row r="14" spans="1:13" s="72" customFormat="1" ht="21" customHeight="1" thickTop="1">
      <c r="A14" s="330"/>
      <c r="B14" s="407" t="s">
        <v>2709</v>
      </c>
      <c r="C14" s="408" t="s">
        <v>8066</v>
      </c>
      <c r="D14" s="409">
        <v>43269</v>
      </c>
      <c r="E14" s="410">
        <f>D14+7</f>
        <v>43276</v>
      </c>
      <c r="F14" s="411" t="s">
        <v>8067</v>
      </c>
      <c r="G14" s="411" t="s">
        <v>8065</v>
      </c>
      <c r="H14" s="410">
        <v>43274</v>
      </c>
      <c r="I14" s="410">
        <v>43291</v>
      </c>
      <c r="J14" s="62"/>
      <c r="K14" s="62"/>
      <c r="L14" s="62"/>
      <c r="M14" s="62"/>
    </row>
    <row r="15" spans="1:13" s="72" customFormat="1" ht="21" customHeight="1">
      <c r="A15" s="330"/>
      <c r="B15" s="189" t="s">
        <v>2403</v>
      </c>
      <c r="C15" s="347" t="s">
        <v>8068</v>
      </c>
      <c r="D15" s="348">
        <v>43273</v>
      </c>
      <c r="E15" s="103">
        <f>D15+7</f>
        <v>43280</v>
      </c>
      <c r="F15" s="346" t="s">
        <v>4279</v>
      </c>
      <c r="G15" s="346" t="s">
        <v>8069</v>
      </c>
      <c r="H15" s="103">
        <v>43281</v>
      </c>
      <c r="I15" s="103">
        <v>43298</v>
      </c>
      <c r="J15" s="62"/>
      <c r="K15" s="62"/>
      <c r="L15" s="62"/>
      <c r="M15" s="62"/>
    </row>
    <row r="16" spans="1:13" s="72" customFormat="1" ht="21" customHeight="1">
      <c r="A16" s="330"/>
      <c r="B16" s="189" t="s">
        <v>8070</v>
      </c>
      <c r="C16" s="347" t="s">
        <v>8071</v>
      </c>
      <c r="D16" s="348">
        <v>43281</v>
      </c>
      <c r="E16" s="103">
        <v>43286</v>
      </c>
      <c r="F16" s="346" t="s">
        <v>8072</v>
      </c>
      <c r="G16" s="346" t="s">
        <v>8073</v>
      </c>
      <c r="H16" s="103">
        <v>43288</v>
      </c>
      <c r="I16" s="103">
        <v>43305</v>
      </c>
      <c r="J16" s="62"/>
      <c r="K16" s="62"/>
      <c r="L16" s="62"/>
      <c r="M16" s="62"/>
    </row>
    <row r="17" spans="1:13" s="72" customFormat="1" ht="21" customHeight="1">
      <c r="A17" s="330"/>
      <c r="B17" s="299" t="s">
        <v>3830</v>
      </c>
      <c r="C17" s="438" t="s">
        <v>8074</v>
      </c>
      <c r="D17" s="316">
        <v>43287</v>
      </c>
      <c r="E17" s="279">
        <v>43295</v>
      </c>
      <c r="F17" s="360" t="s">
        <v>2439</v>
      </c>
      <c r="G17" s="360" t="s">
        <v>8075</v>
      </c>
      <c r="H17" s="279">
        <v>43295</v>
      </c>
      <c r="I17" s="279">
        <v>43312</v>
      </c>
      <c r="J17" s="62"/>
      <c r="K17" s="62"/>
      <c r="L17" s="62"/>
      <c r="M17" s="62"/>
    </row>
    <row r="18" spans="1:13" s="72" customFormat="1" ht="21" customHeight="1">
      <c r="A18" s="330"/>
      <c r="B18" s="299" t="s">
        <v>6416</v>
      </c>
      <c r="C18" s="359" t="s">
        <v>8076</v>
      </c>
      <c r="D18" s="316">
        <v>43295</v>
      </c>
      <c r="E18" s="279">
        <v>43302</v>
      </c>
      <c r="F18" s="360" t="s">
        <v>3202</v>
      </c>
      <c r="G18" s="360" t="s">
        <v>8077</v>
      </c>
      <c r="H18" s="279">
        <v>43302</v>
      </c>
      <c r="I18" s="279">
        <f t="shared" ref="I18:I23" si="0">D18+24</f>
        <v>43319</v>
      </c>
      <c r="J18" s="62"/>
      <c r="K18" s="62"/>
      <c r="L18" s="62"/>
      <c r="M18" s="62"/>
    </row>
    <row r="19" spans="1:13" s="72" customFormat="1" ht="21" customHeight="1">
      <c r="A19" s="330"/>
      <c r="B19" s="418"/>
      <c r="C19" s="419"/>
      <c r="D19" s="420"/>
      <c r="E19" s="421"/>
      <c r="F19" s="422"/>
      <c r="G19" s="422"/>
      <c r="H19" s="421"/>
      <c r="I19" s="421">
        <f>I18+10</f>
        <v>43329</v>
      </c>
      <c r="J19" s="62"/>
      <c r="K19" s="62"/>
      <c r="L19" s="62"/>
      <c r="M19" s="62"/>
    </row>
    <row r="20" spans="1:13" s="72" customFormat="1" ht="21" customHeight="1">
      <c r="A20" s="330"/>
      <c r="B20" s="423"/>
      <c r="C20" s="424"/>
      <c r="D20" s="425" t="s">
        <v>1985</v>
      </c>
      <c r="E20" s="426" t="s">
        <v>8061</v>
      </c>
      <c r="F20" s="427" t="s">
        <v>3592</v>
      </c>
      <c r="G20" s="427" t="s">
        <v>4655</v>
      </c>
      <c r="H20" s="426" t="s">
        <v>8061</v>
      </c>
      <c r="I20" s="428" t="s">
        <v>8053</v>
      </c>
      <c r="J20" s="62"/>
      <c r="K20" s="62"/>
      <c r="L20" s="62"/>
      <c r="M20" s="62"/>
    </row>
    <row r="21" spans="1:13" s="72" customFormat="1" ht="21" customHeight="1">
      <c r="A21" s="330"/>
      <c r="B21" s="429" t="s">
        <v>8078</v>
      </c>
      <c r="C21" s="430" t="s">
        <v>8079</v>
      </c>
      <c r="D21" s="431">
        <v>43303</v>
      </c>
      <c r="E21" s="432">
        <f>D21+5</f>
        <v>43308</v>
      </c>
      <c r="F21" s="433" t="s">
        <v>8059</v>
      </c>
      <c r="G21" s="433" t="s">
        <v>8080</v>
      </c>
      <c r="H21" s="432">
        <v>43310</v>
      </c>
      <c r="I21" s="432">
        <f t="shared" si="0"/>
        <v>43327</v>
      </c>
      <c r="J21" s="62"/>
      <c r="K21" s="62"/>
      <c r="L21" s="62"/>
      <c r="M21" s="62"/>
    </row>
    <row r="22" spans="1:13" s="72" customFormat="1" ht="21" customHeight="1">
      <c r="A22" s="330"/>
      <c r="B22" s="429" t="s">
        <v>8081</v>
      </c>
      <c r="C22" s="430" t="s">
        <v>8082</v>
      </c>
      <c r="D22" s="431">
        <f t="shared" ref="D22:D23" si="1">D21+7</f>
        <v>43310</v>
      </c>
      <c r="E22" s="432">
        <f t="shared" ref="E22:E26" si="2">E21+7</f>
        <v>43315</v>
      </c>
      <c r="F22" s="433" t="s">
        <v>8067</v>
      </c>
      <c r="G22" s="433" t="s">
        <v>3791</v>
      </c>
      <c r="H22" s="432">
        <v>43316</v>
      </c>
      <c r="I22" s="432">
        <f t="shared" si="0"/>
        <v>43334</v>
      </c>
      <c r="J22" s="62"/>
      <c r="K22" s="62"/>
      <c r="L22" s="62"/>
      <c r="M22" s="62"/>
    </row>
    <row r="23" spans="1:13" s="72" customFormat="1" ht="21" customHeight="1">
      <c r="A23" s="330"/>
      <c r="B23" s="434" t="s">
        <v>1426</v>
      </c>
      <c r="C23" s="435"/>
      <c r="D23" s="436">
        <f t="shared" si="1"/>
        <v>43317</v>
      </c>
      <c r="E23" s="373">
        <f t="shared" si="2"/>
        <v>43322</v>
      </c>
      <c r="F23" s="437" t="s">
        <v>4279</v>
      </c>
      <c r="G23" s="437" t="s">
        <v>8083</v>
      </c>
      <c r="H23" s="373">
        <f t="shared" ref="H23:H26" si="3">H22+7</f>
        <v>43323</v>
      </c>
      <c r="I23" s="373">
        <f t="shared" si="0"/>
        <v>43341</v>
      </c>
      <c r="J23" s="62"/>
      <c r="K23" s="62"/>
      <c r="L23" s="62"/>
      <c r="M23" s="62"/>
    </row>
    <row r="24" spans="1:13" s="72" customFormat="1" ht="21" customHeight="1">
      <c r="A24" s="330"/>
      <c r="B24" s="434" t="s">
        <v>1426</v>
      </c>
      <c r="C24" s="435"/>
      <c r="D24" s="436">
        <f>D23+7</f>
        <v>43324</v>
      </c>
      <c r="E24" s="373">
        <f t="shared" si="2"/>
        <v>43329</v>
      </c>
      <c r="F24" s="437" t="s">
        <v>1426</v>
      </c>
      <c r="G24" s="437" t="s">
        <v>8084</v>
      </c>
      <c r="H24" s="373">
        <f t="shared" si="3"/>
        <v>43330</v>
      </c>
      <c r="I24" s="373">
        <f>D24+24</f>
        <v>43348</v>
      </c>
      <c r="J24" s="62"/>
      <c r="K24" s="62"/>
      <c r="L24" s="62"/>
      <c r="M24" s="62"/>
    </row>
    <row r="25" spans="1:13" s="72" customFormat="1" ht="21" customHeight="1">
      <c r="A25" s="330"/>
      <c r="B25" s="434" t="s">
        <v>1426</v>
      </c>
      <c r="C25" s="435"/>
      <c r="D25" s="436">
        <f>D24+7</f>
        <v>43331</v>
      </c>
      <c r="E25" s="373">
        <f t="shared" si="2"/>
        <v>43336</v>
      </c>
      <c r="F25" s="437" t="s">
        <v>1426</v>
      </c>
      <c r="G25" s="437" t="s">
        <v>8085</v>
      </c>
      <c r="H25" s="373">
        <f t="shared" si="3"/>
        <v>43337</v>
      </c>
      <c r="I25" s="373">
        <f>D25+24</f>
        <v>43355</v>
      </c>
      <c r="J25" s="62"/>
      <c r="K25" s="62"/>
      <c r="L25" s="62"/>
      <c r="M25" s="62"/>
    </row>
    <row r="26" spans="1:13" s="72" customFormat="1" ht="21" customHeight="1">
      <c r="A26" s="330"/>
      <c r="B26" s="434" t="s">
        <v>1426</v>
      </c>
      <c r="C26" s="435"/>
      <c r="D26" s="436">
        <f>D25+7</f>
        <v>43338</v>
      </c>
      <c r="E26" s="373">
        <f t="shared" si="2"/>
        <v>43343</v>
      </c>
      <c r="F26" s="437" t="s">
        <v>1426</v>
      </c>
      <c r="G26" s="437" t="s">
        <v>8086</v>
      </c>
      <c r="H26" s="373">
        <f t="shared" si="3"/>
        <v>43344</v>
      </c>
      <c r="I26" s="373">
        <f>D26+24</f>
        <v>43362</v>
      </c>
      <c r="J26" s="62"/>
      <c r="K26" s="62"/>
      <c r="L26" s="62"/>
      <c r="M26" s="62"/>
    </row>
    <row r="27" spans="1:13" s="72" customFormat="1">
      <c r="A27" s="330"/>
      <c r="B27" t="s">
        <v>2215</v>
      </c>
      <c r="C27" s="62"/>
      <c r="D27" s="62"/>
      <c r="E27" s="62"/>
      <c r="F27" s="177"/>
      <c r="G27" s="62"/>
      <c r="H27" s="80"/>
      <c r="I27" s="304"/>
      <c r="J27" s="62"/>
      <c r="K27" s="62"/>
      <c r="L27" s="71"/>
      <c r="M27" s="71"/>
    </row>
    <row r="28" spans="1:13" s="62" customFormat="1" ht="11.25">
      <c r="A28" s="330"/>
      <c r="D28" s="105"/>
      <c r="E28" s="105"/>
      <c r="F28" s="66"/>
      <c r="G28" s="85"/>
      <c r="H28" s="105"/>
      <c r="L28" s="105"/>
    </row>
    <row r="29" spans="1:13" s="62" customFormat="1" ht="11.25">
      <c r="A29" s="330"/>
      <c r="B29" s="280" t="s">
        <v>1890</v>
      </c>
      <c r="C29" s="71"/>
      <c r="D29" s="71"/>
      <c r="E29" s="281"/>
      <c r="F29" s="280" t="s">
        <v>1928</v>
      </c>
      <c r="G29" s="72"/>
      <c r="H29" s="71"/>
      <c r="I29" s="71"/>
      <c r="J29" s="72" t="s">
        <v>1952</v>
      </c>
      <c r="K29" s="72"/>
      <c r="L29" s="72"/>
    </row>
    <row r="30" spans="1:13" s="62" customFormat="1" ht="11.25">
      <c r="A30" s="330"/>
      <c r="B30" s="83" t="s">
        <v>1891</v>
      </c>
      <c r="C30" s="71"/>
      <c r="D30" s="84" t="s">
        <v>2217</v>
      </c>
      <c r="E30" s="72"/>
      <c r="F30" s="71" t="s">
        <v>1929</v>
      </c>
      <c r="G30" s="71"/>
      <c r="H30" s="84" t="s">
        <v>1930</v>
      </c>
      <c r="I30" s="71"/>
      <c r="J30" s="71" t="s">
        <v>1954</v>
      </c>
      <c r="K30" s="71"/>
      <c r="L30" s="82" t="s">
        <v>1955</v>
      </c>
    </row>
    <row r="31" spans="1:13" s="62" customFormat="1" ht="11.25">
      <c r="A31" s="330"/>
      <c r="B31" s="83"/>
      <c r="C31" s="71"/>
      <c r="D31" s="84"/>
      <c r="E31" s="72"/>
      <c r="F31" s="83"/>
      <c r="G31" s="71"/>
      <c r="H31" s="84"/>
      <c r="I31" s="71"/>
      <c r="J31" s="71"/>
      <c r="K31" s="71"/>
      <c r="L31" s="82"/>
    </row>
    <row r="32" spans="1:13" s="62" customFormat="1" ht="11.25">
      <c r="A32" s="330"/>
      <c r="B32" s="81" t="str">
        <f>HOME!A$566</f>
        <v>ZANT CHONG</v>
      </c>
      <c r="C32" s="81" t="str">
        <f>HOME!B$566</f>
        <v>6011 2429</v>
      </c>
      <c r="D32" s="66" t="str">
        <f>HOME!C$566</f>
        <v>zant.chong@msc.com</v>
      </c>
      <c r="F32" s="81" t="str">
        <f>HOME!A$587</f>
        <v>NOOR AFNINDAH</v>
      </c>
      <c r="G32" s="81" t="str">
        <f>HOME!B$587</f>
        <v>6011 2347</v>
      </c>
      <c r="H32" s="66" t="str">
        <f>HOME!C$587</f>
        <v>noor.afnindah@msc.com</v>
      </c>
      <c r="J32" s="81" t="str">
        <f>HOME!A$598</f>
        <v>RAYNAR ANG</v>
      </c>
      <c r="K32" s="81" t="str">
        <f>HOME!B$598</f>
        <v>6011 2358</v>
      </c>
      <c r="L32" s="66" t="str">
        <f>HOME!C$598</f>
        <v>raynar.ang@msc.com</v>
      </c>
    </row>
    <row r="33" spans="1:12" s="62" customFormat="1" ht="11.25">
      <c r="A33" s="330"/>
      <c r="B33" s="81" t="str">
        <f>HOME!A$567</f>
        <v>PHOEBE HUANG</v>
      </c>
      <c r="C33" s="81" t="str">
        <f>HOME!B$567</f>
        <v>6011 0562</v>
      </c>
      <c r="D33" s="66" t="str">
        <f>HOME!C$567</f>
        <v>phoebe.huang@msc.com</v>
      </c>
      <c r="F33" s="81" t="e">
        <f>HOME!#REF!</f>
        <v>#REF!</v>
      </c>
      <c r="G33" s="81" t="e">
        <f>HOME!#REF!</f>
        <v>#REF!</v>
      </c>
      <c r="H33" s="66" t="e">
        <f>HOME!#REF!</f>
        <v>#REF!</v>
      </c>
      <c r="J33" s="81" t="str">
        <f>HOME!A$600</f>
        <v>DEWI</v>
      </c>
      <c r="K33" s="81" t="str">
        <f>HOME!B$600</f>
        <v>6011 2354</v>
      </c>
      <c r="L33" s="66" t="str">
        <f>HOME!C$600</f>
        <v>dewi.ratnah@msc.com</v>
      </c>
    </row>
    <row r="34" spans="1:12" s="62" customFormat="1" ht="11.25">
      <c r="A34" s="403"/>
      <c r="B34" s="81" t="str">
        <f>HOME!A$568</f>
        <v>SHERWIN LIM</v>
      </c>
      <c r="C34" s="81" t="str">
        <f>HOME!B$568</f>
        <v>6011 2395</v>
      </c>
      <c r="D34" s="66" t="str">
        <f>HOME!C$568</f>
        <v>sherwin.lim@msc.com</v>
      </c>
      <c r="F34" s="81" t="str">
        <f>HOME!A$583</f>
        <v>ROBERT CHIA</v>
      </c>
      <c r="G34" s="81" t="str">
        <f>HOME!B$583</f>
        <v>6011 0564</v>
      </c>
      <c r="H34" s="66" t="str">
        <f>HOME!C$583</f>
        <v>robert.chia@msc.com</v>
      </c>
      <c r="J34" s="81" t="str">
        <f>HOME!A$603</f>
        <v>SHAN SHAN</v>
      </c>
      <c r="K34" s="81" t="str">
        <f>HOME!B$603</f>
        <v>6011 2353</v>
      </c>
      <c r="L34" s="66" t="str">
        <f>HOME!C$603</f>
        <v>shanshan.chin@msc.com</v>
      </c>
    </row>
    <row r="35" spans="1:12" s="62" customFormat="1" ht="11.25">
      <c r="A35" s="403"/>
      <c r="B35" s="81" t="str">
        <f>HOME!A$569</f>
        <v>NATALIE LEW</v>
      </c>
      <c r="C35" s="81" t="str">
        <f>HOME!B$569</f>
        <v>6011 2399</v>
      </c>
      <c r="D35" s="66" t="str">
        <f>HOME!C$569</f>
        <v>natalie.lew@msc.com</v>
      </c>
      <c r="F35" s="81" t="str">
        <f>HOME!A$584</f>
        <v>S. Y. LIEW</v>
      </c>
      <c r="G35" s="81" t="str">
        <f>HOME!B$584</f>
        <v>6011 2348</v>
      </c>
      <c r="H35" s="66" t="str">
        <f>HOME!C$584</f>
        <v>seoyi.liew@msc.com</v>
      </c>
      <c r="J35" s="81" t="str">
        <f>HOME!A$604</f>
        <v>EUNICE</v>
      </c>
      <c r="K35" s="81" t="str">
        <f>HOME!B$604</f>
        <v>6011 2355</v>
      </c>
      <c r="L35" s="66" t="str">
        <f>HOME!C$604</f>
        <v>eunice.chan@msc.com</v>
      </c>
    </row>
    <row r="36" spans="1:12" s="62" customFormat="1" ht="11.25">
      <c r="A36" s="403"/>
      <c r="B36" s="81" t="str">
        <f>HOME!A$570</f>
        <v xml:space="preserve">LIM LEE HLI </v>
      </c>
      <c r="C36" s="81" t="str">
        <f>HOME!B$570</f>
        <v>6011 2352</v>
      </c>
      <c r="D36" s="66" t="str">
        <f>HOME!C$570</f>
        <v>leehli.lim@msc.com</v>
      </c>
      <c r="F36" s="81" t="e">
        <f>HOME!#REF!</f>
        <v>#REF!</v>
      </c>
      <c r="G36" s="81" t="e">
        <f>HOME!#REF!</f>
        <v>#REF!</v>
      </c>
      <c r="H36" s="66" t="e">
        <f>HOME!#REF!</f>
        <v>#REF!</v>
      </c>
      <c r="J36" s="81" t="str">
        <f>HOME!A$599</f>
        <v>KAI SIANG</v>
      </c>
      <c r="K36" s="81" t="str">
        <f>HOME!B$599</f>
        <v>6011 2356</v>
      </c>
      <c r="L36" s="66" t="str">
        <f>HOME!C$599</f>
        <v>kaisiang.lim@msc.com</v>
      </c>
    </row>
    <row r="37" spans="1:12" s="62" customFormat="1" ht="11.25">
      <c r="A37" s="403"/>
      <c r="B37" s="81" t="str">
        <f>HOME!A$571</f>
        <v>LIM AI PHEN</v>
      </c>
      <c r="C37" s="81" t="str">
        <f>HOME!B$571</f>
        <v>6011 9646</v>
      </c>
      <c r="D37" s="66" t="str">
        <f>HOME!C$571</f>
        <v>aiphen.lim@msc.com</v>
      </c>
      <c r="F37" s="81" t="str">
        <f>HOME!A$585</f>
        <v>SHARON KOH</v>
      </c>
      <c r="G37" s="81" t="str">
        <f>HOME!B$585</f>
        <v>6011 2349</v>
      </c>
      <c r="H37" s="66" t="str">
        <f>HOME!C$585</f>
        <v>sharon.koh@msc.com</v>
      </c>
      <c r="J37" s="81" t="str">
        <f>HOME!A$601</f>
        <v>YU TING</v>
      </c>
      <c r="K37" s="81" t="str">
        <f>HOME!B$601</f>
        <v>6011 2359</v>
      </c>
      <c r="L37" s="66" t="str">
        <f>HOME!C$601</f>
        <v>yuting.luo@msc.com</v>
      </c>
    </row>
    <row r="38" spans="1:12" s="62" customFormat="1" ht="11.25">
      <c r="A38" s="403"/>
      <c r="B38" s="81" t="str">
        <f>HOME!A$572</f>
        <v>DARIUS ONG</v>
      </c>
      <c r="C38" s="81" t="str">
        <f>HOME!B$572</f>
        <v>6011 2396</v>
      </c>
      <c r="D38" s="66" t="str">
        <f>HOME!C$572</f>
        <v>darius.ong@msc.com</v>
      </c>
      <c r="F38" s="81">
        <f>HOME!A$589</f>
        <v>0</v>
      </c>
      <c r="G38" s="81">
        <f>HOME!B$589</f>
        <v>0</v>
      </c>
      <c r="H38" s="66">
        <f>HOME!C$589</f>
        <v>0</v>
      </c>
      <c r="J38" s="81" t="str">
        <f>HOME!A$605</f>
        <v>HAZEL</v>
      </c>
      <c r="K38" s="81" t="str">
        <f>HOME!B$605</f>
        <v>6011 2435</v>
      </c>
      <c r="L38" s="66" t="str">
        <f>HOME!C$605</f>
        <v>hazel.toh@msc.com</v>
      </c>
    </row>
    <row r="39" spans="1:12" s="62" customFormat="1" ht="11.25">
      <c r="A39" s="403"/>
      <c r="B39" s="81" t="str">
        <f>HOME!A$573</f>
        <v>LAWRENCE ANG (CROSS-TRADE)</v>
      </c>
      <c r="C39" s="81" t="str">
        <f>HOME!B$573</f>
        <v>6011 2400</v>
      </c>
      <c r="D39" s="66" t="str">
        <f>HOME!C$573</f>
        <v>lawrence.ang@msc.com</v>
      </c>
      <c r="F39" s="81" t="str">
        <f>HOME!A$590</f>
        <v>.</v>
      </c>
      <c r="G39" s="81" t="str">
        <f>HOME!B$590</f>
        <v>.</v>
      </c>
      <c r="H39" s="66" t="str">
        <f>HOME!C$590</f>
        <v>.</v>
      </c>
      <c r="J39" s="81" t="str">
        <f>HOME!A$602</f>
        <v>-</v>
      </c>
      <c r="K39" s="81" t="str">
        <f>HOME!B$602</f>
        <v>6011 0567</v>
      </c>
      <c r="L39" s="66" t="str">
        <f>HOME!C$602</f>
        <v>-</v>
      </c>
    </row>
    <row r="40" spans="1:12" s="62" customFormat="1" ht="11.25">
      <c r="A40" s="403"/>
      <c r="F40" s="66"/>
      <c r="G40" s="85"/>
      <c r="H40" s="82"/>
      <c r="J40" s="81"/>
    </row>
    <row r="41" spans="1:12" s="62" customFormat="1" ht="11.25">
      <c r="A41" s="403"/>
      <c r="D41" s="82"/>
      <c r="F41" s="66"/>
      <c r="G41" s="85"/>
      <c r="H41" s="82"/>
    </row>
    <row r="42" spans="1:12" s="62" customFormat="1" ht="11.25">
      <c r="A42" s="403"/>
      <c r="B42" s="62" t="s">
        <v>1926</v>
      </c>
      <c r="C42" s="62" t="s">
        <v>2779</v>
      </c>
      <c r="D42" s="82"/>
      <c r="F42" s="66" t="s">
        <v>1950</v>
      </c>
      <c r="G42" s="85" t="s">
        <v>1951</v>
      </c>
      <c r="H42" s="85"/>
      <c r="I42" s="82"/>
      <c r="J42" s="62" t="s">
        <v>1950</v>
      </c>
      <c r="K42" s="62" t="s">
        <v>1981</v>
      </c>
    </row>
  </sheetData>
  <customSheetViews>
    <customSheetView guid="{25211047-2AA7-431D-8637-AA6183637E8E}" fitToPage="1">
      <pageMargins left="0" right="0" top="0" bottom="0" header="0" footer="0"/>
      <pageSetup paperSize="9" scale="75" orientation="landscape" r:id="rId1"/>
      <headerFooter>
        <oddFooter>&amp;RLast update : &amp;D   &amp;T&amp;L&amp;1#&amp;"Calibri"&amp;10&amp;K000000Sensitivity: Internal</oddFooter>
      </headerFooter>
    </customSheetView>
    <customSheetView guid="{B0B43395-6E32-4DB3-A2D8-DD2362C77F4F}" fitToPage="1">
      <pageMargins left="0" right="0" top="0" bottom="0" header="0" footer="0"/>
      <pageSetup paperSize="9" scale="75" orientation="landscape" r:id="rId2"/>
      <headerFooter>
        <oddFooter>&amp;RLast update : &amp;D   &amp;T&amp;L&amp;1#&amp;"Calibri"&amp;10&amp;K000000Sensitivity: Internal</oddFooter>
      </headerFooter>
    </customSheetView>
    <customSheetView guid="{82E65AA3-5988-4ED4-A56D-19D1BA591355}" fitToPage="1">
      <pageMargins left="0" right="0" top="0" bottom="0" header="0" footer="0"/>
      <pageSetup paperSize="9" scale="79" orientation="landscape" r:id="rId3"/>
      <headerFooter>
        <oddFooter>&amp;RLast update : &amp;D   &amp;T&amp;L&amp;1#&amp;"Calibri"&amp;10 Sensitivity: Internal</oddFooter>
      </headerFooter>
    </customSheetView>
    <customSheetView guid="{999D0099-E3FC-46FC-839A-D58F693EE82E}" fitToPage="1">
      <pageMargins left="0" right="0" top="0" bottom="0" header="0" footer="0"/>
      <pageSetup paperSize="9" scale="79" orientation="landscape" r:id="rId4"/>
      <headerFooter>
        <oddFooter>&amp;RLast update : &amp;D   &amp;T&amp;L&amp;1#&amp;"Calibri"&amp;10 Sensitivity: Internal</oddFooter>
      </headerFooter>
    </customSheetView>
    <customSheetView guid="{9C701732-F58F-4708-A15C-976D1C40D46C}" fitToPage="1">
      <selection activeCell="F16" sqref="F16:G16"/>
      <pageMargins left="0" right="0" top="0" bottom="0" header="0" footer="0"/>
      <pageSetup paperSize="9" scale="94" orientation="landscape" verticalDpi="0" r:id="rId5"/>
      <headerFooter>
        <oddFooter>&amp;RLast update : &amp;D   &amp;T</oddFooter>
      </headerFooter>
    </customSheetView>
    <customSheetView guid="{4207851A-A9C4-4C7F-A983-5888F88768C0}" fitToPage="1">
      <selection activeCell="G25" sqref="G25"/>
      <pageMargins left="0" right="0" top="0" bottom="0" header="0" footer="0"/>
      <pageSetup paperSize="9" scale="94" orientation="landscape" verticalDpi="0" r:id="rId6"/>
      <headerFooter>
        <oddFooter>&amp;RLast update : &amp;D   &amp;T</oddFooter>
      </headerFooter>
    </customSheetView>
    <customSheetView guid="{1A9C4D40-FD7F-415B-AEEF-6F3B6F11E2D9}" fitToPage="1">
      <selection activeCell="H16" sqref="H16"/>
      <pageMargins left="0" right="0" top="0" bottom="0" header="0" footer="0"/>
      <pageSetup paperSize="9" scale="94" orientation="landscape" verticalDpi="0" r:id="rId7"/>
      <headerFooter>
        <oddFooter>&amp;RLast update : &amp;D   &amp;T</oddFooter>
      </headerFooter>
    </customSheetView>
    <customSheetView guid="{160FD25C-1E8A-49AB-8AA3-887F1FFDB82C}" fitToPage="1">
      <selection activeCell="L14" sqref="L14"/>
      <pageMargins left="0" right="0" top="0" bottom="0" header="0" footer="0"/>
      <pageSetup paperSize="9" scale="94" orientation="landscape" verticalDpi="0" r:id="rId8"/>
      <headerFooter>
        <oddFooter>&amp;RLast update : &amp;D   &amp;T</oddFooter>
      </headerFooter>
    </customSheetView>
    <customSheetView guid="{03674205-2BF0-451F-960D-B59271ECD65B}" fitToPage="1">
      <selection activeCell="N14" sqref="N14"/>
      <pageMargins left="0" right="0" top="0" bottom="0" header="0" footer="0"/>
      <pageSetup paperSize="9" scale="94" orientation="landscape" verticalDpi="0" r:id="rId9"/>
      <headerFooter>
        <oddFooter>&amp;RLast update : &amp;D   &amp;T</oddFooter>
      </headerFooter>
    </customSheetView>
    <customSheetView guid="{D36430BB-1304-416E-AC9B-64341E38D53B}" fitToPage="1">
      <selection activeCell="B14" sqref="B14"/>
      <pageMargins left="0" right="0" top="0" bottom="0" header="0" footer="0"/>
      <pageSetup paperSize="9" scale="94" orientation="landscape" verticalDpi="0" r:id="rId10"/>
      <headerFooter>
        <oddFooter>&amp;RLast update : &amp;D   &amp;T</oddFooter>
      </headerFooter>
    </customSheetView>
    <customSheetView guid="{A1DFBD3A-7D67-4D0B-A768-38A02D65809C}" fitToPage="1">
      <selection activeCell="B11" sqref="B11"/>
      <pageMargins left="0" right="0" top="0" bottom="0" header="0" footer="0"/>
      <pageSetup paperSize="9" scale="93" orientation="landscape" verticalDpi="0" r:id="rId11"/>
      <headerFooter>
        <oddFooter>&amp;RLast update : &amp;D   &amp;T</oddFooter>
      </headerFooter>
    </customSheetView>
    <customSheetView guid="{8F6257B3-44F8-495E-975F-715EC7CBE577}" fitToPage="1">
      <selection activeCell="B4" sqref="B4:H14"/>
      <pageMargins left="0" right="0" top="0" bottom="0" header="0" footer="0"/>
      <pageSetup paperSize="9" scale="92" orientation="landscape" verticalDpi="0" r:id="rId12"/>
      <headerFooter>
        <oddFooter>&amp;RLast update : &amp;D   &amp;T</oddFooter>
      </headerFooter>
    </customSheetView>
    <customSheetView guid="{4E666960-F75E-4DEC-AA08-CB80C5246F2D}" showPageBreaks="1" fitToPage="1" printArea="1">
      <selection activeCell="H50" sqref="H50"/>
      <pageMargins left="0" right="0" top="0" bottom="0" header="0" footer="0"/>
      <pageSetup paperSize="9" scale="93" orientation="landscape" verticalDpi="0" r:id="rId13"/>
      <headerFooter>
        <oddFooter>&amp;RLast update : &amp;D   &amp;T</oddFooter>
      </headerFooter>
    </customSheetView>
    <customSheetView guid="{DF664468-2591-4537-A401-E39E9401FA18}" fitToPage="1">
      <pageMargins left="0" right="0" top="0" bottom="0" header="0" footer="0"/>
      <pageSetup paperSize="9" scale="96" orientation="landscape" verticalDpi="0" r:id="rId14"/>
      <headerFooter>
        <oddFooter>&amp;RLast update : &amp;D   &amp;T</oddFooter>
      </headerFooter>
    </customSheetView>
    <customSheetView guid="{16EA4947-C328-4911-A966-8572790A84A9}" fitToPage="1">
      <pageMargins left="0" right="0" top="0" bottom="0" header="0" footer="0"/>
      <pageSetup paperSize="9" scale="79" orientation="landscape" r:id="rId15"/>
      <headerFooter>
        <oddFooter>&amp;RLast update : &amp;D   &amp;T&amp;L&amp;1#&amp;"Calibri"&amp;10 Sensitivity: Internal</oddFooter>
      </headerFooter>
    </customSheetView>
    <customSheetView guid="{5024D59A-F791-4B48-8A8A-90A9A8BA3CB8}" fitToPage="1">
      <pageMargins left="0" right="0" top="0" bottom="0" header="0" footer="0"/>
      <pageSetup paperSize="9" scale="79" orientation="landscape" r:id="rId16"/>
      <headerFooter>
        <oddFooter>&amp;RLast update : &amp;D   &amp;T&amp;L&amp;1#&amp;"Calibri"&amp;10 Sensitivity: Internal</oddFooter>
      </headerFooter>
    </customSheetView>
    <customSheetView guid="{834388B3-D1C0-4496-81CB-D8907F6C94B1}" fitToPage="1">
      <pageMargins left="0" right="0" top="0" bottom="0" header="0" footer="0"/>
      <pageSetup paperSize="9" scale="79" orientation="landscape" r:id="rId17"/>
      <headerFooter>
        <oddFooter>&amp;RLast update : &amp;D   &amp;T&amp;L&amp;1#&amp;"Calibri"&amp;10 Sensitivity: Internal</oddFooter>
      </headerFooter>
    </customSheetView>
    <customSheetView guid="{C9B667F6-80E0-402E-8E37-77C446D41929}" fitToPage="1">
      <pageMargins left="0" right="0" top="0" bottom="0" header="0" footer="0"/>
      <pageSetup paperSize="9" scale="75" orientation="landscape" r:id="rId18"/>
      <headerFooter>
        <oddFooter>&amp;RLast update : &amp;D   &amp;T&amp;L&amp;1#&amp;"Calibri"&amp;10&amp;K000000Sensitivity: Internal</oddFooter>
      </headerFooter>
    </customSheetView>
    <customSheetView guid="{F64DF93A-0CD5-4665-A448-613906F88C7C}" fitToPage="1">
      <pageMargins left="0" right="0" top="0" bottom="0" header="0" footer="0"/>
      <pageSetup paperSize="9" scale="75" orientation="landscape" r:id="rId19"/>
      <headerFooter>
        <oddFooter>&amp;RLast update : &amp;D   &amp;T&amp;L&amp;1#&amp;"Calibri"&amp;10&amp;K000000Sensitivity: Internal</oddFooter>
      </headerFooter>
    </customSheetView>
    <customSheetView guid="{D8AE3607-C68D-4DD7-8BE1-F63EA4A613B4}" fitToPage="1">
      <pageMargins left="0" right="0" top="0" bottom="0" header="0" footer="0"/>
      <pageSetup paperSize="9" scale="75" orientation="landscape" r:id="rId20"/>
      <headerFooter>
        <oddFooter>&amp;RLast update : &amp;D   &amp;T&amp;L&amp;1#&amp;"Calibri"&amp;10&amp;K000000Sensitivity: Internal</oddFooter>
      </headerFooter>
    </customSheetView>
  </customSheetViews>
  <mergeCells count="1">
    <mergeCell ref="A3:I3"/>
  </mergeCells>
  <hyperlinks>
    <hyperlink ref="L30" display="sinexp@msca.com.sg" xr:uid="{00000000-0004-0000-2700-000000000000}"/>
    <hyperlink ref="D30" display="mktg-dept@msca.com.sg" xr:uid="{00000000-0004-0000-2700-000001000000}"/>
    <hyperlink ref="H30" display="custsvc@msca.com.sg" xr:uid="{00000000-0004-0000-2700-000002000000}"/>
  </hyperlinks>
  <pageMargins left="0.31496062992125984" right="0.43307086614173229" top="0.74803149606299213" bottom="0.74803149606299213" header="0.31496062992125984" footer="0.31496062992125984"/>
  <pageSetup paperSize="9" scale="75" orientation="landscape" r:id="rId21"/>
  <headerFooter>
    <oddFooter>&amp;L_x000D_&amp;1#&amp;"Calibri"&amp;10&amp;K000000 Sensitivity: Internal&amp;RLast update : &amp;D   &amp;T&amp;</oddFooter>
  </headerFooter>
  <drawing r:id="rId2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tabColor rgb="FF00B050"/>
    <pageSetUpPr fitToPage="1"/>
  </sheetPr>
  <dimension ref="B2:L44"/>
  <sheetViews>
    <sheetView zoomScaleNormal="100" workbookViewId="0">
      <selection activeCell="B11" sqref="B11"/>
    </sheetView>
  </sheetViews>
  <sheetFormatPr defaultColWidth="9.42578125" defaultRowHeight="12.75"/>
  <cols>
    <col min="1" max="1" width="13.42578125" customWidth="1"/>
    <col min="2" max="2" width="19.5703125" customWidth="1"/>
    <col min="3" max="3" width="10.42578125" customWidth="1"/>
    <col min="4" max="4" width="12" customWidth="1"/>
    <col min="5" max="5" width="10.5703125" customWidth="1"/>
    <col min="6" max="6" width="19" customWidth="1"/>
    <col min="7" max="8" width="9.42578125" customWidth="1"/>
    <col min="9" max="9" width="13.42578125" customWidth="1"/>
    <col min="10" max="10" width="14.42578125" customWidth="1"/>
    <col min="11" max="11" width="12" customWidth="1"/>
    <col min="12" max="12" width="16.42578125" bestFit="1" customWidth="1"/>
    <col min="13" max="13" width="13.5703125" bestFit="1" customWidth="1"/>
  </cols>
  <sheetData>
    <row r="2" spans="2:11" s="37" customFormat="1" ht="15.75">
      <c r="B2" s="7" t="s">
        <v>1982</v>
      </c>
    </row>
    <row r="3" spans="2:11" s="37" customFormat="1" ht="22.5" customHeight="1">
      <c r="B3" s="7"/>
    </row>
    <row r="4" spans="2:11" s="62" customFormat="1">
      <c r="B4" s="67"/>
      <c r="C4" s="67"/>
      <c r="D4" s="9" t="s">
        <v>8087</v>
      </c>
      <c r="E4" s="67"/>
      <c r="F4" s="67"/>
      <c r="G4" s="67"/>
      <c r="H4" s="67"/>
      <c r="I4" s="67"/>
    </row>
    <row r="5" spans="2:11" s="72" customFormat="1" ht="11.25">
      <c r="B5" s="85"/>
      <c r="C5" s="85"/>
      <c r="D5" s="85"/>
      <c r="E5" s="85"/>
      <c r="F5" s="85"/>
      <c r="G5" s="85"/>
      <c r="H5" s="1068"/>
      <c r="I5" s="1068"/>
      <c r="J5" s="62"/>
      <c r="K5" s="62"/>
    </row>
    <row r="6" spans="2:11" s="72" customFormat="1" ht="27.75" hidden="1">
      <c r="B6" s="349"/>
      <c r="C6" s="350"/>
      <c r="D6" s="351" t="s">
        <v>1985</v>
      </c>
      <c r="E6" s="351" t="s">
        <v>3786</v>
      </c>
      <c r="F6" s="352" t="s">
        <v>8030</v>
      </c>
      <c r="G6" s="351" t="s">
        <v>1988</v>
      </c>
      <c r="H6" s="351" t="s">
        <v>218</v>
      </c>
      <c r="I6" s="1221" t="s">
        <v>8034</v>
      </c>
      <c r="J6" s="439" t="s">
        <v>1135</v>
      </c>
      <c r="K6" s="83"/>
    </row>
    <row r="7" spans="2:11" s="72" customFormat="1" ht="12" hidden="1" thickBot="1">
      <c r="B7" s="354"/>
      <c r="C7" s="1241" t="s">
        <v>3721</v>
      </c>
      <c r="D7" s="356" t="s">
        <v>2888</v>
      </c>
      <c r="E7" s="358" t="s">
        <v>3722</v>
      </c>
      <c r="F7" s="357"/>
      <c r="G7" s="357"/>
      <c r="H7" s="358" t="s">
        <v>3722</v>
      </c>
      <c r="I7" s="760" t="s">
        <v>3604</v>
      </c>
      <c r="J7" s="760" t="s">
        <v>5544</v>
      </c>
      <c r="K7" s="83"/>
    </row>
    <row r="8" spans="2:11" s="72" customFormat="1" ht="12" hidden="1" thickTop="1">
      <c r="B8" s="1222" t="s">
        <v>2799</v>
      </c>
      <c r="C8" s="1223" t="s">
        <v>3736</v>
      </c>
      <c r="D8" s="1223" t="e">
        <f>#REF!+7</f>
        <v>#REF!</v>
      </c>
      <c r="E8" s="1223">
        <v>44338</v>
      </c>
      <c r="F8" s="1232" t="s">
        <v>5284</v>
      </c>
      <c r="G8" s="1233" t="s">
        <v>8088</v>
      </c>
      <c r="H8" s="1233">
        <v>44340</v>
      </c>
      <c r="I8" s="1233">
        <f>H8+11</f>
        <v>44351</v>
      </c>
      <c r="J8" s="1233">
        <f>H8+16</f>
        <v>44356</v>
      </c>
      <c r="K8" s="83" t="str">
        <f>IF(H8&gt;E8,".","XX")</f>
        <v>.</v>
      </c>
    </row>
    <row r="9" spans="2:11" s="72" customFormat="1" ht="12" hidden="1" thickBot="1">
      <c r="B9" s="1225"/>
      <c r="C9" s="1226"/>
      <c r="D9" s="1226"/>
      <c r="E9" s="1226"/>
      <c r="F9" s="1229"/>
      <c r="G9" s="1227"/>
      <c r="H9" s="1228"/>
      <c r="I9" s="1236"/>
      <c r="J9" s="1236"/>
      <c r="K9" s="83" t="str">
        <f t="shared" ref="K9" si="0">IF(I8&gt;E9,".","XX")</f>
        <v>.</v>
      </c>
    </row>
    <row r="10" spans="2:11" s="72" customFormat="1" ht="27.75">
      <c r="B10" s="349"/>
      <c r="C10" s="350"/>
      <c r="D10" s="351" t="s">
        <v>1985</v>
      </c>
      <c r="E10" s="351" t="s">
        <v>3786</v>
      </c>
      <c r="F10" s="352" t="s">
        <v>8030</v>
      </c>
      <c r="G10" s="351" t="s">
        <v>1988</v>
      </c>
      <c r="H10" s="351" t="s">
        <v>218</v>
      </c>
      <c r="I10" s="1221" t="s">
        <v>8034</v>
      </c>
      <c r="J10" s="439" t="s">
        <v>1135</v>
      </c>
      <c r="K10" s="1224"/>
    </row>
    <row r="11" spans="2:11" s="72" customFormat="1" ht="12" thickBot="1">
      <c r="B11" s="354"/>
      <c r="C11" s="1241" t="s">
        <v>3721</v>
      </c>
      <c r="D11" s="356" t="s">
        <v>3738</v>
      </c>
      <c r="E11" s="356" t="s">
        <v>3722</v>
      </c>
      <c r="F11" s="357"/>
      <c r="G11" s="357"/>
      <c r="H11" s="760" t="s">
        <v>3849</v>
      </c>
      <c r="I11" s="760" t="s">
        <v>3604</v>
      </c>
      <c r="J11" s="760" t="s">
        <v>3597</v>
      </c>
      <c r="K11" s="1224"/>
    </row>
    <row r="12" spans="2:11" s="72" customFormat="1" ht="12" thickTop="1">
      <c r="B12" s="1238" t="s">
        <v>2684</v>
      </c>
      <c r="C12" s="1239" t="s">
        <v>4804</v>
      </c>
      <c r="D12" s="1240">
        <v>44330</v>
      </c>
      <c r="E12" s="1239">
        <f>D12+15</f>
        <v>44345</v>
      </c>
      <c r="F12" s="1232" t="s">
        <v>8089</v>
      </c>
      <c r="G12" s="1233" t="s">
        <v>8090</v>
      </c>
      <c r="H12" s="1233">
        <v>44353</v>
      </c>
      <c r="I12" s="1233">
        <f>H12+11</f>
        <v>44364</v>
      </c>
      <c r="J12" s="1233">
        <f>H12+16</f>
        <v>44369</v>
      </c>
      <c r="K12" s="83" t="str">
        <f>IF(H12&gt;E12,".","XX")</f>
        <v>.</v>
      </c>
    </row>
    <row r="13" spans="2:11" s="72" customFormat="1" ht="12" thickBot="1">
      <c r="B13" s="1225"/>
      <c r="C13" s="1226"/>
      <c r="D13" s="1226"/>
      <c r="E13" s="1226"/>
      <c r="F13" s="1237"/>
      <c r="G13" s="1235"/>
      <c r="H13" s="1236"/>
      <c r="I13" s="1236"/>
      <c r="J13" s="1236"/>
      <c r="K13" s="83" t="str">
        <f t="shared" ref="K13" si="1">IF(I12&gt;E13,".","XX")</f>
        <v>.</v>
      </c>
    </row>
    <row r="14" spans="2:11" s="72" customFormat="1" ht="12" thickTop="1">
      <c r="B14" s="1222" t="s">
        <v>2791</v>
      </c>
      <c r="C14" s="1223" t="s">
        <v>4806</v>
      </c>
      <c r="D14" s="1223">
        <f>D12+7</f>
        <v>44337</v>
      </c>
      <c r="E14" s="1223">
        <f>D14+15</f>
        <v>44352</v>
      </c>
      <c r="F14" s="1232" t="s">
        <v>4554</v>
      </c>
      <c r="G14" s="1233" t="s">
        <v>8091</v>
      </c>
      <c r="H14" s="1233">
        <v>44360</v>
      </c>
      <c r="I14" s="1233">
        <f>H14+11</f>
        <v>44371</v>
      </c>
      <c r="J14" s="1233">
        <f>H14+16</f>
        <v>44376</v>
      </c>
      <c r="K14" s="83" t="str">
        <f>IF(H14&gt;E14,".","XX")</f>
        <v>.</v>
      </c>
    </row>
    <row r="15" spans="2:11" s="72" customFormat="1" ht="12" thickBot="1">
      <c r="B15" s="1225"/>
      <c r="C15" s="1226"/>
      <c r="D15" s="1226"/>
      <c r="E15" s="1226"/>
      <c r="F15" s="1234"/>
      <c r="G15" s="1235"/>
      <c r="H15" s="1236"/>
      <c r="I15" s="1236"/>
      <c r="J15" s="1236"/>
      <c r="K15" s="83" t="str">
        <f t="shared" ref="K15" si="2">IF(I14&gt;E15,".","XX")</f>
        <v>.</v>
      </c>
    </row>
    <row r="16" spans="2:11" s="72" customFormat="1" ht="12" thickTop="1">
      <c r="B16" s="1222" t="s">
        <v>2946</v>
      </c>
      <c r="C16" s="1223" t="s">
        <v>4807</v>
      </c>
      <c r="D16" s="1223">
        <f>D14+7</f>
        <v>44344</v>
      </c>
      <c r="E16" s="1223">
        <f>D16+15</f>
        <v>44359</v>
      </c>
      <c r="F16" s="1232" t="s">
        <v>5290</v>
      </c>
      <c r="G16" s="1233" t="s">
        <v>8092</v>
      </c>
      <c r="H16" s="1233">
        <v>44362</v>
      </c>
      <c r="I16" s="1233">
        <f>H16+11</f>
        <v>44373</v>
      </c>
      <c r="J16" s="1233">
        <f>H16+16</f>
        <v>44378</v>
      </c>
      <c r="K16" s="83" t="str">
        <f>IF(H16&gt;E16,".","XX")</f>
        <v>.</v>
      </c>
    </row>
    <row r="17" spans="2:12" s="72" customFormat="1" ht="12" thickBot="1">
      <c r="B17" s="1225"/>
      <c r="C17" s="1226"/>
      <c r="D17" s="1226"/>
      <c r="E17" s="1226"/>
      <c r="F17" s="1234"/>
      <c r="G17" s="1235"/>
      <c r="H17" s="1236"/>
      <c r="I17" s="1236"/>
      <c r="J17" s="1236"/>
      <c r="K17" s="83" t="str">
        <f t="shared" ref="K17" si="3">IF(I16&gt;E17,".","XX")</f>
        <v>.</v>
      </c>
      <c r="L17" s="1224"/>
    </row>
    <row r="18" spans="2:12" s="72" customFormat="1" ht="12" thickTop="1">
      <c r="B18" s="1230" t="s">
        <v>3343</v>
      </c>
      <c r="C18" s="1231" t="s">
        <v>4809</v>
      </c>
      <c r="D18" s="1231">
        <f>D16+7</f>
        <v>44351</v>
      </c>
      <c r="E18" s="1231">
        <f>D18+15</f>
        <v>44366</v>
      </c>
      <c r="F18" s="1232" t="s">
        <v>4551</v>
      </c>
      <c r="G18" s="1233" t="s">
        <v>8093</v>
      </c>
      <c r="H18" s="1233">
        <v>44370</v>
      </c>
      <c r="I18" s="1233">
        <f>H18+11</f>
        <v>44381</v>
      </c>
      <c r="J18" s="1233">
        <f>H18+16</f>
        <v>44386</v>
      </c>
      <c r="K18" s="83" t="str">
        <f>IF(H18&gt;E18,".","XX")</f>
        <v>.</v>
      </c>
      <c r="L18" s="1224"/>
    </row>
    <row r="19" spans="2:12" s="72" customFormat="1" ht="12" thickBot="1">
      <c r="B19" s="1160"/>
      <c r="C19" s="1161"/>
      <c r="D19" s="1161"/>
      <c r="E19" s="1161"/>
      <c r="F19" s="1234"/>
      <c r="G19" s="1235"/>
      <c r="H19" s="1236"/>
      <c r="I19" s="1236"/>
      <c r="J19" s="1236"/>
      <c r="K19" s="83" t="str">
        <f t="shared" ref="K19" si="4">IF(I18&gt;E19,".","XX")</f>
        <v>.</v>
      </c>
      <c r="L19" s="1224"/>
    </row>
    <row r="20" spans="2:12" s="72" customFormat="1" ht="12" thickTop="1">
      <c r="B20" s="1230" t="s">
        <v>2860</v>
      </c>
      <c r="C20" s="1231" t="s">
        <v>4811</v>
      </c>
      <c r="D20" s="1231">
        <f>D18+7</f>
        <v>44358</v>
      </c>
      <c r="E20" s="1231">
        <f>D20+15</f>
        <v>44373</v>
      </c>
      <c r="F20" s="1232" t="s">
        <v>5281</v>
      </c>
      <c r="G20" s="1233" t="s">
        <v>8094</v>
      </c>
      <c r="H20" s="1233">
        <v>44379</v>
      </c>
      <c r="I20" s="1233">
        <f>H20+11</f>
        <v>44390</v>
      </c>
      <c r="J20" s="1233">
        <f>H20+16</f>
        <v>44395</v>
      </c>
      <c r="K20" s="83" t="str">
        <f>IF(H20&gt;E20,".","XX")</f>
        <v>.</v>
      </c>
      <c r="L20" s="1224"/>
    </row>
    <row r="21" spans="2:12" s="72" customFormat="1" ht="12" thickBot="1">
      <c r="B21" s="1160"/>
      <c r="C21" s="1161"/>
      <c r="D21" s="1161"/>
      <c r="E21" s="1161"/>
      <c r="F21" s="1234"/>
      <c r="G21" s="1235"/>
      <c r="H21" s="1236"/>
      <c r="I21" s="1236"/>
      <c r="J21" s="1236"/>
      <c r="K21" s="83" t="str">
        <f t="shared" ref="K21" si="5">IF(I20&gt;E21,".","XX")</f>
        <v>.</v>
      </c>
      <c r="L21" s="1224"/>
    </row>
    <row r="22" spans="2:12" s="72" customFormat="1" ht="12" thickTop="1">
      <c r="B22" s="1230" t="s">
        <v>3346</v>
      </c>
      <c r="C22" s="1231" t="s">
        <v>4813</v>
      </c>
      <c r="D22" s="1231">
        <f>D20+7</f>
        <v>44365</v>
      </c>
      <c r="E22" s="1231">
        <f>D22+15</f>
        <v>44380</v>
      </c>
      <c r="F22" s="1232" t="s">
        <v>4592</v>
      </c>
      <c r="G22" s="1233" t="s">
        <v>8095</v>
      </c>
      <c r="H22" s="1233">
        <v>44383</v>
      </c>
      <c r="I22" s="1233">
        <f>H22+11</f>
        <v>44394</v>
      </c>
      <c r="J22" s="1233">
        <f>H22+16</f>
        <v>44399</v>
      </c>
      <c r="K22" s="83" t="str">
        <f>IF(H22&gt;E22,".","XX")</f>
        <v>.</v>
      </c>
      <c r="L22" s="1224"/>
    </row>
    <row r="23" spans="2:12" s="72" customFormat="1" ht="12" thickBot="1">
      <c r="B23" s="1160"/>
      <c r="C23" s="1161"/>
      <c r="D23" s="1161"/>
      <c r="E23" s="1161"/>
      <c r="F23" s="1234"/>
      <c r="G23" s="1235"/>
      <c r="H23" s="1236"/>
      <c r="I23" s="1236"/>
      <c r="J23" s="1236"/>
      <c r="K23" s="83" t="str">
        <f t="shared" ref="K23" si="6">IF(I22&gt;E23,".","XX")</f>
        <v>.</v>
      </c>
      <c r="L23" s="1224"/>
    </row>
    <row r="24" spans="2:12" s="72" customFormat="1" ht="12" thickTop="1">
      <c r="B24" s="1230" t="s">
        <v>2789</v>
      </c>
      <c r="C24" s="1231" t="s">
        <v>3739</v>
      </c>
      <c r="D24" s="1231">
        <f>D22+7</f>
        <v>44372</v>
      </c>
      <c r="E24" s="1231">
        <f>D24+15</f>
        <v>44387</v>
      </c>
      <c r="F24" s="1232" t="s">
        <v>5284</v>
      </c>
      <c r="G24" s="1233" t="s">
        <v>8096</v>
      </c>
      <c r="H24" s="1233">
        <v>44386</v>
      </c>
      <c r="I24" s="1233">
        <f>H24+11</f>
        <v>44397</v>
      </c>
      <c r="J24" s="1233">
        <f>H24+16</f>
        <v>44402</v>
      </c>
      <c r="K24" s="83" t="str">
        <f>IF(H24&gt;E24,".","XX")</f>
        <v>XX</v>
      </c>
      <c r="L24" s="1224"/>
    </row>
    <row r="25" spans="2:12" s="72" customFormat="1" ht="12" thickBot="1">
      <c r="B25" s="1160"/>
      <c r="C25" s="1161"/>
      <c r="D25" s="1161"/>
      <c r="E25" s="1161"/>
      <c r="F25" s="1234"/>
      <c r="G25" s="1235"/>
      <c r="H25" s="1236"/>
      <c r="I25" s="1236"/>
      <c r="J25" s="1236"/>
      <c r="K25" s="83" t="str">
        <f t="shared" ref="K25" si="7">IF(I24&gt;E25,".","XX")</f>
        <v>.</v>
      </c>
      <c r="L25" s="1224"/>
    </row>
    <row r="26" spans="2:12" s="72" customFormat="1" ht="12" thickTop="1">
      <c r="B26" s="1214"/>
      <c r="C26" s="1215"/>
      <c r="D26" s="1215"/>
      <c r="E26" s="1215"/>
      <c r="F26" s="1243"/>
      <c r="G26" s="1244"/>
      <c r="H26" s="1242"/>
      <c r="I26" s="1242"/>
      <c r="J26" s="1242"/>
      <c r="K26" s="83"/>
      <c r="L26" s="1224"/>
    </row>
    <row r="27" spans="2:12" s="72" customFormat="1" ht="11.25">
      <c r="B27" s="1214"/>
      <c r="C27" s="1215"/>
      <c r="D27" s="1215"/>
      <c r="E27" s="1215"/>
      <c r="F27" s="1243"/>
      <c r="G27" s="1244"/>
      <c r="H27" s="1242"/>
      <c r="I27" s="1242"/>
      <c r="J27" s="1242"/>
      <c r="K27" s="83"/>
      <c r="L27" s="1224"/>
    </row>
    <row r="28" spans="2:12" s="72" customFormat="1" ht="11.25">
      <c r="B28" s="79" t="s">
        <v>2215</v>
      </c>
      <c r="C28" s="62"/>
      <c r="D28" s="62"/>
      <c r="E28" s="62"/>
      <c r="F28" s="62"/>
      <c r="G28" s="62"/>
      <c r="H28" s="80"/>
      <c r="I28" s="62"/>
      <c r="J28" s="62"/>
      <c r="K28" s="66"/>
      <c r="L28" s="62"/>
    </row>
    <row r="29" spans="2:12" s="72" customFormat="1" ht="17.25" customHeight="1">
      <c r="B29" s="79"/>
      <c r="C29" s="62"/>
      <c r="D29" s="62"/>
      <c r="E29" s="62"/>
      <c r="F29" s="62"/>
      <c r="G29" s="62"/>
      <c r="H29" s="80"/>
      <c r="I29" s="62"/>
      <c r="J29" s="62"/>
      <c r="K29" s="66"/>
      <c r="L29" s="62"/>
    </row>
    <row r="30" spans="2:12" s="71" customFormat="1" ht="11.25">
      <c r="B30" s="280"/>
      <c r="E30" s="281"/>
      <c r="F30" s="72"/>
      <c r="G30" s="72"/>
      <c r="J30" s="72"/>
      <c r="K30" s="72"/>
      <c r="L30" s="72"/>
    </row>
    <row r="31" spans="2:12" s="71" customFormat="1" ht="11.25">
      <c r="B31" s="280" t="s">
        <v>1890</v>
      </c>
      <c r="E31" s="281"/>
      <c r="F31" s="72" t="s">
        <v>1928</v>
      </c>
      <c r="G31" s="72"/>
      <c r="J31" s="72" t="s">
        <v>1952</v>
      </c>
      <c r="K31" s="72"/>
      <c r="L31" s="72"/>
    </row>
    <row r="32" spans="2:12" s="71" customFormat="1" ht="11.25">
      <c r="B32" s="83" t="s">
        <v>1891</v>
      </c>
      <c r="D32" s="84" t="s">
        <v>2217</v>
      </c>
      <c r="E32" s="72"/>
      <c r="F32" s="71" t="s">
        <v>1929</v>
      </c>
      <c r="H32" s="84" t="s">
        <v>1930</v>
      </c>
      <c r="J32" s="71" t="s">
        <v>1954</v>
      </c>
      <c r="L32" s="82" t="s">
        <v>1955</v>
      </c>
    </row>
    <row r="34" spans="2:12" s="62" customFormat="1" ht="11.25">
      <c r="B34" s="81" t="str">
        <f>HOME!A$566</f>
        <v>ZANT CHONG</v>
      </c>
      <c r="C34" s="81" t="str">
        <f>HOME!B$566</f>
        <v>6011 2429</v>
      </c>
      <c r="D34" s="66" t="str">
        <f>HOME!C$566</f>
        <v>zant.chong@msc.com</v>
      </c>
      <c r="F34" s="81" t="str">
        <f>HOME!A$587</f>
        <v>NOOR AFNINDAH</v>
      </c>
      <c r="G34" s="81" t="str">
        <f>HOME!B$587</f>
        <v>6011 2347</v>
      </c>
      <c r="H34" s="66" t="str">
        <f>HOME!C$587</f>
        <v>noor.afnindah@msc.com</v>
      </c>
      <c r="J34" s="81" t="str">
        <f>HOME!A$598</f>
        <v>RAYNAR ANG</v>
      </c>
      <c r="K34" s="81" t="str">
        <f>HOME!B$598</f>
        <v>6011 2358</v>
      </c>
      <c r="L34" s="66" t="str">
        <f>HOME!C$598</f>
        <v>raynar.ang@msc.com</v>
      </c>
    </row>
    <row r="35" spans="2:12" s="62" customFormat="1" ht="11.25">
      <c r="B35" s="81" t="str">
        <f>HOME!A$567</f>
        <v>PHOEBE HUANG</v>
      </c>
      <c r="C35" s="81" t="str">
        <f>HOME!B$567</f>
        <v>6011 0562</v>
      </c>
      <c r="D35" s="66" t="str">
        <f>HOME!C$567</f>
        <v>phoebe.huang@msc.com</v>
      </c>
      <c r="F35" s="81" t="e">
        <f>HOME!#REF!</f>
        <v>#REF!</v>
      </c>
      <c r="G35" s="81" t="e">
        <f>HOME!#REF!</f>
        <v>#REF!</v>
      </c>
      <c r="H35" s="66" t="e">
        <f>HOME!#REF!</f>
        <v>#REF!</v>
      </c>
      <c r="J35" s="81" t="str">
        <f>HOME!A$600</f>
        <v>DEWI</v>
      </c>
      <c r="K35" s="81" t="str">
        <f>HOME!B$600</f>
        <v>6011 2354</v>
      </c>
      <c r="L35" s="66" t="str">
        <f>HOME!C$600</f>
        <v>dewi.ratnah@msc.com</v>
      </c>
    </row>
    <row r="36" spans="2:12" s="62" customFormat="1" ht="11.25">
      <c r="B36" s="81" t="str">
        <f>HOME!A$568</f>
        <v>SHERWIN LIM</v>
      </c>
      <c r="C36" s="81" t="str">
        <f>HOME!B$568</f>
        <v>6011 2395</v>
      </c>
      <c r="D36" s="66" t="str">
        <f>HOME!C$568</f>
        <v>sherwin.lim@msc.com</v>
      </c>
      <c r="F36" s="81" t="str">
        <f>HOME!A$583</f>
        <v>ROBERT CHIA</v>
      </c>
      <c r="G36" s="81" t="str">
        <f>HOME!B$583</f>
        <v>6011 0564</v>
      </c>
      <c r="H36" s="66" t="str">
        <f>HOME!C$583</f>
        <v>robert.chia@msc.com</v>
      </c>
      <c r="J36" s="81" t="str">
        <f>HOME!A$603</f>
        <v>SHAN SHAN</v>
      </c>
      <c r="K36" s="81" t="str">
        <f>HOME!B$603</f>
        <v>6011 2353</v>
      </c>
      <c r="L36" s="66" t="str">
        <f>HOME!C$603</f>
        <v>shanshan.chin@msc.com</v>
      </c>
    </row>
    <row r="37" spans="2:12" s="62" customFormat="1" ht="11.25">
      <c r="B37" s="81" t="str">
        <f>HOME!A$569</f>
        <v>NATALIE LEW</v>
      </c>
      <c r="C37" s="81" t="str">
        <f>HOME!B$569</f>
        <v>6011 2399</v>
      </c>
      <c r="D37" s="66" t="str">
        <f>HOME!C$569</f>
        <v>natalie.lew@msc.com</v>
      </c>
      <c r="F37" s="81" t="str">
        <f>HOME!A$584</f>
        <v>S. Y. LIEW</v>
      </c>
      <c r="G37" s="81" t="str">
        <f>HOME!B$584</f>
        <v>6011 2348</v>
      </c>
      <c r="H37" s="66" t="str">
        <f>HOME!C$584</f>
        <v>seoyi.liew@msc.com</v>
      </c>
      <c r="J37" s="81" t="str">
        <f>HOME!A$604</f>
        <v>EUNICE</v>
      </c>
      <c r="K37" s="81" t="str">
        <f>HOME!B$604</f>
        <v>6011 2355</v>
      </c>
      <c r="L37" s="66" t="str">
        <f>HOME!C$604</f>
        <v>eunice.chan@msc.com</v>
      </c>
    </row>
    <row r="38" spans="2:12" s="62" customFormat="1" ht="11.25">
      <c r="B38" s="81" t="str">
        <f>HOME!A$570</f>
        <v xml:space="preserve">LIM LEE HLI </v>
      </c>
      <c r="C38" s="81" t="str">
        <f>HOME!B$570</f>
        <v>6011 2352</v>
      </c>
      <c r="D38" s="66" t="str">
        <f>HOME!C$570</f>
        <v>leehli.lim@msc.com</v>
      </c>
      <c r="F38" s="81" t="e">
        <f>HOME!#REF!</f>
        <v>#REF!</v>
      </c>
      <c r="G38" s="81" t="e">
        <f>HOME!#REF!</f>
        <v>#REF!</v>
      </c>
      <c r="H38" s="66" t="e">
        <f>HOME!#REF!</f>
        <v>#REF!</v>
      </c>
      <c r="J38" s="81" t="str">
        <f>HOME!A$599</f>
        <v>KAI SIANG</v>
      </c>
      <c r="K38" s="81" t="str">
        <f>HOME!B$599</f>
        <v>6011 2356</v>
      </c>
      <c r="L38" s="66" t="str">
        <f>HOME!C$599</f>
        <v>kaisiang.lim@msc.com</v>
      </c>
    </row>
    <row r="39" spans="2:12" s="62" customFormat="1" ht="11.25">
      <c r="B39" s="81" t="str">
        <f>HOME!A$571</f>
        <v>LIM AI PHEN</v>
      </c>
      <c r="C39" s="81" t="str">
        <f>HOME!B$571</f>
        <v>6011 9646</v>
      </c>
      <c r="D39" s="66" t="str">
        <f>HOME!C$571</f>
        <v>aiphen.lim@msc.com</v>
      </c>
      <c r="F39" s="81" t="str">
        <f>HOME!A$585</f>
        <v>SHARON KOH</v>
      </c>
      <c r="G39" s="81" t="str">
        <f>HOME!B$585</f>
        <v>6011 2349</v>
      </c>
      <c r="H39" s="66" t="str">
        <f>HOME!C$585</f>
        <v>sharon.koh@msc.com</v>
      </c>
      <c r="J39" s="81" t="str">
        <f>HOME!A$601</f>
        <v>YU TING</v>
      </c>
      <c r="K39" s="81" t="str">
        <f>HOME!B$601</f>
        <v>6011 2359</v>
      </c>
      <c r="L39" s="66" t="str">
        <f>HOME!C$601</f>
        <v>yuting.luo@msc.com</v>
      </c>
    </row>
    <row r="40" spans="2:12" s="62" customFormat="1" ht="11.25">
      <c r="B40" s="81" t="str">
        <f>HOME!A$572</f>
        <v>DARIUS ONG</v>
      </c>
      <c r="C40" s="81" t="str">
        <f>HOME!B$572</f>
        <v>6011 2396</v>
      </c>
      <c r="D40" s="66" t="str">
        <f>HOME!C$572</f>
        <v>darius.ong@msc.com</v>
      </c>
      <c r="F40" s="81">
        <f>HOME!A$589</f>
        <v>0</v>
      </c>
      <c r="G40" s="81">
        <f>HOME!B$589</f>
        <v>0</v>
      </c>
      <c r="H40" s="66">
        <f>HOME!C$589</f>
        <v>0</v>
      </c>
      <c r="J40" s="81" t="str">
        <f>HOME!A$605</f>
        <v>HAZEL</v>
      </c>
      <c r="K40" s="81" t="str">
        <f>HOME!B$605</f>
        <v>6011 2435</v>
      </c>
      <c r="L40" s="66" t="str">
        <f>HOME!C$605</f>
        <v>hazel.toh@msc.com</v>
      </c>
    </row>
    <row r="41" spans="2:12" s="62" customFormat="1" ht="11.25">
      <c r="B41" s="81" t="str">
        <f>HOME!A$573</f>
        <v>LAWRENCE ANG (CROSS-TRADE)</v>
      </c>
      <c r="C41" s="81" t="str">
        <f>HOME!B$573</f>
        <v>6011 2400</v>
      </c>
      <c r="D41" s="66" t="str">
        <f>HOME!C$573</f>
        <v>lawrence.ang@msc.com</v>
      </c>
      <c r="F41" s="81" t="str">
        <f>HOME!A$590</f>
        <v>.</v>
      </c>
      <c r="G41" s="81" t="str">
        <f>HOME!B$590</f>
        <v>.</v>
      </c>
      <c r="H41" s="66" t="str">
        <f>HOME!C$590</f>
        <v>.</v>
      </c>
      <c r="J41" s="81" t="str">
        <f>HOME!A$602</f>
        <v>-</v>
      </c>
      <c r="K41" s="81" t="str">
        <f>HOME!B$602</f>
        <v>6011 0567</v>
      </c>
      <c r="L41" s="66" t="str">
        <f>HOME!C$602</f>
        <v>-</v>
      </c>
    </row>
    <row r="42" spans="2:12" s="62" customFormat="1" ht="11.25">
      <c r="G42" s="85"/>
      <c r="H42" s="82"/>
      <c r="J42" s="81"/>
    </row>
    <row r="43" spans="2:12" s="62" customFormat="1" ht="11.25">
      <c r="D43" s="82"/>
      <c r="G43" s="85"/>
      <c r="H43" s="82"/>
    </row>
    <row r="44" spans="2:12" s="62" customFormat="1" ht="11.25">
      <c r="B44" s="62" t="s">
        <v>1926</v>
      </c>
      <c r="C44" s="62" t="s">
        <v>2779</v>
      </c>
      <c r="D44" s="82"/>
      <c r="F44" s="62" t="s">
        <v>1950</v>
      </c>
      <c r="G44" s="85" t="s">
        <v>1951</v>
      </c>
      <c r="H44" s="85"/>
      <c r="I44" s="82"/>
      <c r="J44" s="62" t="s">
        <v>1950</v>
      </c>
      <c r="K44" s="62" t="s">
        <v>1981</v>
      </c>
    </row>
  </sheetData>
  <customSheetViews>
    <customSheetView guid="{25211047-2AA7-431D-8637-AA6183637E8E}" fitToPage="1" hiddenRows="1">
      <pageMargins left="0" right="0" top="0" bottom="0" header="0" footer="0"/>
      <pageSetup paperSize="9" scale="73" orientation="landscape" r:id="rId1"/>
      <headerFooter>
        <oddFooter>&amp;RLast update : &amp;D   &amp;T&amp;L&amp;1#&amp;"Calibri"&amp;10&amp;K000000Sensitivity: Internal</oddFooter>
      </headerFooter>
    </customSheetView>
    <customSheetView guid="{B0B43395-6E32-4DB3-A2D8-DD2362C77F4F}" fitToPage="1" hiddenRows="1">
      <pageMargins left="0" right="0" top="0" bottom="0" header="0" footer="0"/>
      <pageSetup paperSize="9" scale="73" orientation="landscape"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73" orientation="landscape" r:id="rId3"/>
      <headerFooter>
        <oddFooter>&amp;RLast update : &amp;D   &amp;T&amp;L&amp;1#&amp;"Calibri"&amp;10 Sensitivity: Internal</oddFooter>
      </headerFooter>
    </customSheetView>
    <customSheetView guid="{999D0099-E3FC-46FC-839A-D58F693EE82E}" fitToPage="1" hiddenRows="1">
      <pageMargins left="0" right="0" top="0" bottom="0" header="0" footer="0"/>
      <pageSetup paperSize="9" scale="73" orientation="landscape" r:id="rId4"/>
      <headerFooter>
        <oddFooter>&amp;RLast update : &amp;D   &amp;T&amp;L&amp;1#&amp;"Calibri"&amp;10 Sensitivity: Internal</oddFooter>
      </headerFooter>
    </customSheetView>
    <customSheetView guid="{9C701732-F58F-4708-A15C-976D1C40D46C}" fitToPage="1" hiddenRows="1">
      <selection activeCell="B4" sqref="B4:J31"/>
      <pageMargins left="0" right="0" top="0" bottom="0" header="0" footer="0"/>
      <pageSetup paperSize="9" scale="85" orientation="landscape" r:id="rId5"/>
      <headerFooter>
        <oddFooter>&amp;RLast update : &amp;D   &amp;T</oddFooter>
      </headerFooter>
    </customSheetView>
    <customSheetView guid="{4207851A-A9C4-4C7F-A983-5888F88768C0}" fitToPage="1" hiddenRows="1">
      <pageMargins left="0" right="0" top="0" bottom="0" header="0" footer="0"/>
      <pageSetup paperSize="9" scale="85" orientation="landscape" r:id="rId6"/>
      <headerFooter>
        <oddFooter>&amp;RLast update : &amp;D   &amp;T</oddFooter>
      </headerFooter>
    </customSheetView>
    <customSheetView guid="{1A9C4D40-FD7F-415B-AEEF-6F3B6F11E2D9}" fitToPage="1" hiddenRows="1">
      <selection activeCell="F18" sqref="F18"/>
      <pageMargins left="0" right="0" top="0" bottom="0" header="0" footer="0"/>
      <pageSetup paperSize="9" scale="85" orientation="landscape" r:id="rId7"/>
      <headerFooter>
        <oddFooter>&amp;RLast update : &amp;D   &amp;T</oddFooter>
      </headerFooter>
    </customSheetView>
    <customSheetView guid="{160FD25C-1E8A-49AB-8AA3-887F1FFDB82C}" fitToPage="1" hiddenRows="1">
      <selection activeCell="A34" sqref="A34:XFD35"/>
      <pageMargins left="0" right="0" top="0" bottom="0" header="0" footer="0"/>
      <pageSetup paperSize="9" scale="85" orientation="landscape" r:id="rId8"/>
      <headerFooter>
        <oddFooter>&amp;RLast update : &amp;D   &amp;T</oddFooter>
      </headerFooter>
    </customSheetView>
    <customSheetView guid="{03674205-2BF0-451F-960D-B59271ECD65B}" fitToPage="1" hiddenRows="1">
      <selection activeCell="D28" sqref="D28:J31"/>
      <pageMargins left="0" right="0" top="0" bottom="0" header="0" footer="0"/>
      <pageSetup paperSize="9" scale="85" orientation="landscape" r:id="rId9"/>
      <headerFooter>
        <oddFooter>&amp;RLast update : &amp;D   &amp;T</oddFooter>
      </headerFooter>
    </customSheetView>
    <customSheetView guid="{D36430BB-1304-416E-AC9B-64341E38D53B}" fitToPage="1" hiddenRows="1">
      <selection activeCell="B17" sqref="B17"/>
      <pageMargins left="0" right="0" top="0" bottom="0" header="0" footer="0"/>
      <pageSetup paperSize="9" scale="85" orientation="landscape" r:id="rId10"/>
      <headerFooter>
        <oddFooter>&amp;RLast update : &amp;D   &amp;T</oddFooter>
      </headerFooter>
    </customSheetView>
    <customSheetView guid="{A1DFBD3A-7D67-4D0B-A768-38A02D65809C}" fitToPage="1" hiddenRows="1">
      <selection activeCell="I6" sqref="I6"/>
      <pageMargins left="0" right="0" top="0" bottom="0" header="0" footer="0"/>
      <pageSetup paperSize="9" scale="85" orientation="landscape" r:id="rId11"/>
      <headerFooter>
        <oddFooter>&amp;RLast update : &amp;D   &amp;T</oddFooter>
      </headerFooter>
    </customSheetView>
    <customSheetView guid="{8F6257B3-44F8-495E-975F-715EC7CBE577}" fitToPage="1" hiddenRows="1">
      <selection activeCell="H14" sqref="H14"/>
      <pageMargins left="0" right="0" top="0" bottom="0" header="0" footer="0"/>
      <pageSetup paperSize="9" scale="87" orientation="landscape" r:id="rId12"/>
      <headerFooter>
        <oddFooter>&amp;RLast update : &amp;D   &amp;T</oddFooter>
      </headerFooter>
    </customSheetView>
    <customSheetView guid="{4E666960-F75E-4DEC-AA08-CB80C5246F2D}" showPageBreaks="1" fitToPage="1" printArea="1" hiddenRows="1" topLeftCell="A17">
      <selection activeCell="H50" sqref="H50"/>
      <pageMargins left="0" right="0" top="0" bottom="0" header="0" footer="0"/>
      <pageSetup paperSize="9" scale="94" orientation="landscape" r:id="rId13"/>
      <headerFooter>
        <oddFooter>&amp;RLast update : &amp;D   &amp;T</oddFooter>
      </headerFooter>
    </customSheetView>
    <customSheetView guid="{DF664468-2591-4537-A401-E39E9401FA18}" fitToPage="1" hiddenRows="1">
      <selection activeCell="L18" sqref="L18"/>
      <pageMargins left="0" right="0" top="0" bottom="0" header="0" footer="0"/>
      <pageSetup paperSize="9" scale="90" orientation="landscape" r:id="rId14"/>
      <headerFooter>
        <oddFooter>&amp;RLast update : &amp;D   &amp;T</oddFooter>
      </headerFooter>
    </customSheetView>
    <customSheetView guid="{16EA4947-C328-4911-A966-8572790A84A9}" fitToPage="1" hiddenRows="1">
      <pageMargins left="0" right="0" top="0" bottom="0" header="0" footer="0"/>
      <pageSetup paperSize="9" scale="73" orientation="landscape" r:id="rId15"/>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73" orientation="landscape" r:id="rId16"/>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73" orientation="landscape" r:id="rId17"/>
      <headerFooter>
        <oddFooter>&amp;RLast update : &amp;D   &amp;T&amp;L&amp;1#&amp;"Calibri"&amp;10 Sensitivity: Internal</oddFooter>
      </headerFooter>
    </customSheetView>
    <customSheetView guid="{C9B667F6-80E0-402E-8E37-77C446D41929}" fitToPage="1" hiddenRows="1">
      <pageMargins left="0" right="0" top="0" bottom="0" header="0" footer="0"/>
      <pageSetup paperSize="9" scale="73" orientation="landscape" r:id="rId18"/>
      <headerFooter>
        <oddFooter>&amp;RLast update : &amp;D   &amp;T&amp;L&amp;1#&amp;"Calibri"&amp;10&amp;K000000Sensitivity: Internal</oddFooter>
      </headerFooter>
    </customSheetView>
    <customSheetView guid="{F64DF93A-0CD5-4665-A448-613906F88C7C}" fitToPage="1" hiddenRows="1">
      <pageMargins left="0" right="0" top="0" bottom="0" header="0" footer="0"/>
      <pageSetup paperSize="9" scale="73" orientation="landscape" r:id="rId19"/>
      <headerFooter>
        <oddFooter>&amp;RLast update : &amp;D   &amp;T&amp;L&amp;1#&amp;"Calibri"&amp;10&amp;K000000Sensitivity: Internal</oddFooter>
      </headerFooter>
    </customSheetView>
    <customSheetView guid="{D8AE3607-C68D-4DD7-8BE1-F63EA4A613B4}" fitToPage="1" hiddenRows="1">
      <pageMargins left="0" right="0" top="0" bottom="0" header="0" footer="0"/>
      <pageSetup paperSize="9" scale="73" orientation="landscape" r:id="rId20"/>
      <headerFooter>
        <oddFooter>&amp;RLast update : &amp;D   &amp;T&amp;L&amp;1#&amp;"Calibri"&amp;10&amp;K000000Sensitivity: Internal</oddFooter>
      </headerFooter>
    </customSheetView>
  </customSheetViews>
  <hyperlinks>
    <hyperlink ref="H32" display="custsvc@msca.com.sg" xr:uid="{00000000-0004-0000-2600-000000000000}"/>
    <hyperlink ref="L32" display="sinexp@msca.com.sg" xr:uid="{00000000-0004-0000-2600-000001000000}"/>
    <hyperlink ref="D32" display="mktg-dept@msca.com.sg" xr:uid="{00000000-0004-0000-2600-000002000000}"/>
  </hyperlinks>
  <pageMargins left="0.19685039370078741" right="0.35433070866141736" top="0.74803149606299213" bottom="0.47244094488188981" header="0.31496062992125984" footer="0.31496062992125984"/>
  <pageSetup paperSize="9" scale="83" orientation="landscape" r:id="rId21"/>
  <headerFooter>
    <oddFooter>&amp;L_x000D_&amp;1#&amp;"Calibri"&amp;10&amp;K000000 Sensitivity: Internal&amp;RLast update : &amp;D   &amp;T&amp;</oddFooter>
  </headerFooter>
  <drawing r:id="rId2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4">
    <pageSetUpPr fitToPage="1"/>
  </sheetPr>
  <dimension ref="B2:L26"/>
  <sheetViews>
    <sheetView zoomScaleNormal="100" workbookViewId="0"/>
  </sheetViews>
  <sheetFormatPr defaultColWidth="9.42578125" defaultRowHeight="12.75"/>
  <cols>
    <col min="1" max="1" width="7.42578125" customWidth="1"/>
    <col min="2" max="2" width="19.5703125" customWidth="1"/>
    <col min="3" max="3" width="10.42578125" customWidth="1"/>
    <col min="4" max="4" width="12" customWidth="1"/>
    <col min="5" max="5" width="10.5703125" customWidth="1"/>
    <col min="6" max="6" width="19" customWidth="1"/>
    <col min="7" max="8" width="9.42578125" customWidth="1"/>
    <col min="9" max="9" width="13.42578125" customWidth="1"/>
    <col min="10" max="10" width="14.42578125" customWidth="1"/>
    <col min="11" max="11" width="12" customWidth="1"/>
    <col min="12" max="12" width="16.42578125" bestFit="1" customWidth="1"/>
    <col min="13" max="13" width="13.5703125" bestFit="1" customWidth="1"/>
  </cols>
  <sheetData>
    <row r="2" spans="2:12" s="37" customFormat="1" ht="15.75">
      <c r="B2" s="7" t="s">
        <v>1982</v>
      </c>
    </row>
    <row r="3" spans="2:12" s="37" customFormat="1" ht="22.5" customHeight="1">
      <c r="B3" s="7"/>
    </row>
    <row r="4" spans="2:12" s="62" customFormat="1">
      <c r="B4" s="67"/>
      <c r="C4" s="67"/>
      <c r="D4" s="9" t="s">
        <v>8097</v>
      </c>
      <c r="E4" s="67"/>
      <c r="F4" s="67"/>
      <c r="G4" s="67"/>
      <c r="H4" s="67"/>
      <c r="I4" s="67"/>
    </row>
    <row r="5" spans="2:12" s="62" customFormat="1" ht="11.25">
      <c r="B5" s="85"/>
      <c r="C5" s="85"/>
      <c r="D5" s="85"/>
      <c r="E5" s="85"/>
      <c r="F5" s="85"/>
      <c r="G5" s="85"/>
      <c r="H5" s="1068"/>
      <c r="I5" s="85"/>
    </row>
    <row r="6" spans="2:12" s="72" customFormat="1" ht="22.5">
      <c r="B6" s="102"/>
      <c r="C6" s="283"/>
      <c r="D6" s="241" t="s">
        <v>1985</v>
      </c>
      <c r="E6" s="241" t="s">
        <v>3786</v>
      </c>
      <c r="F6" s="192" t="s">
        <v>1987</v>
      </c>
      <c r="G6" s="241" t="s">
        <v>1988</v>
      </c>
      <c r="H6" s="241" t="s">
        <v>279</v>
      </c>
      <c r="I6" s="286" t="s">
        <v>692</v>
      </c>
      <c r="J6" s="83"/>
      <c r="K6" s="80"/>
      <c r="L6" s="116"/>
    </row>
    <row r="7" spans="2:12" s="72" customFormat="1" ht="12" thickBot="1">
      <c r="B7" s="117"/>
      <c r="C7" s="178" t="s">
        <v>3738</v>
      </c>
      <c r="D7" s="242"/>
      <c r="E7" s="242"/>
      <c r="F7" s="193"/>
      <c r="G7" s="193"/>
      <c r="H7" s="282"/>
      <c r="I7" s="282" t="s">
        <v>4122</v>
      </c>
      <c r="J7" s="83"/>
      <c r="K7" s="80"/>
      <c r="L7" s="116"/>
    </row>
    <row r="8" spans="2:12" s="72" customFormat="1" ht="12" thickTop="1">
      <c r="B8" s="190" t="s">
        <v>1426</v>
      </c>
      <c r="C8" s="77" t="s">
        <v>8098</v>
      </c>
      <c r="D8" s="185" t="e">
        <f>#REF!+7</f>
        <v>#REF!</v>
      </c>
      <c r="E8" s="184" t="e">
        <f>D8+7</f>
        <v>#REF!</v>
      </c>
      <c r="F8" s="118" t="s">
        <v>1426</v>
      </c>
      <c r="G8" s="284" t="s">
        <v>8099</v>
      </c>
      <c r="H8" s="284" t="e">
        <f>#REF!+7</f>
        <v>#REF!</v>
      </c>
      <c r="I8" s="284" t="e">
        <f>D8+28</f>
        <v>#REF!</v>
      </c>
      <c r="J8" s="83" t="e">
        <f t="shared" ref="J8" si="0">IF(H8&gt;E8,".","XX")</f>
        <v>#REF!</v>
      </c>
      <c r="K8" s="80"/>
      <c r="L8" s="116"/>
    </row>
    <row r="9" spans="2:12" s="72" customFormat="1" ht="12" thickBot="1">
      <c r="B9" s="191"/>
      <c r="C9" s="188"/>
      <c r="D9" s="188"/>
      <c r="E9" s="188"/>
      <c r="F9" s="119"/>
      <c r="G9" s="285"/>
      <c r="H9" s="278"/>
      <c r="I9" s="278"/>
      <c r="J9" s="83" t="e">
        <f t="shared" ref="J9" si="1">IF(H8&gt;E9,".","XX")</f>
        <v>#REF!</v>
      </c>
      <c r="K9" s="80"/>
      <c r="L9" s="116"/>
    </row>
    <row r="10" spans="2:12" s="72" customFormat="1" ht="12" thickTop="1">
      <c r="B10" s="79" t="s">
        <v>2215</v>
      </c>
      <c r="C10" s="62"/>
      <c r="D10" s="62"/>
      <c r="E10" s="62"/>
      <c r="F10" s="62"/>
      <c r="G10" s="62"/>
      <c r="H10" s="80"/>
      <c r="I10" s="62"/>
      <c r="J10" s="66"/>
      <c r="K10" s="62"/>
      <c r="L10" s="62"/>
    </row>
    <row r="11" spans="2:12" s="72" customFormat="1" ht="17.25" customHeight="1">
      <c r="B11" s="79"/>
      <c r="C11" s="62"/>
      <c r="D11" s="62"/>
      <c r="E11" s="62"/>
      <c r="F11" s="62"/>
      <c r="G11" s="62"/>
      <c r="H11" s="80"/>
      <c r="I11" s="62"/>
      <c r="J11" s="66"/>
      <c r="K11" s="62"/>
      <c r="L11" s="71"/>
    </row>
    <row r="12" spans="2:12" s="71" customFormat="1" ht="11.25">
      <c r="B12" s="280"/>
      <c r="E12" s="281"/>
      <c r="F12" s="72"/>
      <c r="G12" s="72"/>
      <c r="J12" s="72"/>
      <c r="K12" s="72"/>
      <c r="L12" s="72"/>
    </row>
    <row r="13" spans="2:12" s="71" customFormat="1" ht="11.25">
      <c r="B13" s="280" t="s">
        <v>1890</v>
      </c>
      <c r="E13" s="281"/>
      <c r="F13" s="72" t="s">
        <v>1928</v>
      </c>
      <c r="G13" s="72"/>
      <c r="J13" s="72" t="s">
        <v>1952</v>
      </c>
      <c r="K13" s="72"/>
      <c r="L13" s="72"/>
    </row>
    <row r="14" spans="2:12" s="71" customFormat="1" ht="11.25">
      <c r="B14" s="83" t="s">
        <v>1891</v>
      </c>
      <c r="D14" s="84" t="s">
        <v>2217</v>
      </c>
      <c r="E14" s="72"/>
      <c r="F14" s="71" t="s">
        <v>1929</v>
      </c>
      <c r="H14" s="84" t="s">
        <v>1930</v>
      </c>
      <c r="J14" s="71" t="s">
        <v>1954</v>
      </c>
      <c r="L14" s="82" t="s">
        <v>1955</v>
      </c>
    </row>
    <row r="15" spans="2:12" s="62" customFormat="1" ht="11.25">
      <c r="B15" s="83"/>
      <c r="C15" s="71"/>
      <c r="D15" s="84"/>
      <c r="E15" s="72"/>
      <c r="F15" s="71"/>
      <c r="G15" s="71"/>
      <c r="H15" s="84"/>
      <c r="I15" s="71"/>
      <c r="J15" s="71"/>
      <c r="K15" s="71"/>
      <c r="L15" s="82"/>
    </row>
    <row r="16" spans="2:12" s="62" customFormat="1" ht="11.25">
      <c r="B16" s="81" t="str">
        <f>HOME!A$566</f>
        <v>ZANT CHONG</v>
      </c>
      <c r="C16" s="81" t="str">
        <f>HOME!B$566</f>
        <v>6011 2429</v>
      </c>
      <c r="D16" s="66" t="str">
        <f>HOME!C$566</f>
        <v>zant.chong@msc.com</v>
      </c>
      <c r="F16" s="81" t="str">
        <f>HOME!A$587</f>
        <v>NOOR AFNINDAH</v>
      </c>
      <c r="G16" s="81" t="str">
        <f>HOME!B$587</f>
        <v>6011 2347</v>
      </c>
      <c r="H16" s="66" t="str">
        <f>HOME!C$587</f>
        <v>noor.afnindah@msc.com</v>
      </c>
      <c r="J16" s="81" t="str">
        <f>HOME!A$598</f>
        <v>RAYNAR ANG</v>
      </c>
      <c r="K16" s="81" t="str">
        <f>HOME!B$598</f>
        <v>6011 2358</v>
      </c>
      <c r="L16" s="66" t="str">
        <f>HOME!C$598</f>
        <v>raynar.ang@msc.com</v>
      </c>
    </row>
    <row r="17" spans="2:12" s="62" customFormat="1" ht="11.25">
      <c r="B17" s="81" t="str">
        <f>HOME!A$567</f>
        <v>PHOEBE HUANG</v>
      </c>
      <c r="C17" s="81" t="str">
        <f>HOME!B$567</f>
        <v>6011 0562</v>
      </c>
      <c r="D17" s="66" t="str">
        <f>HOME!C$567</f>
        <v>phoebe.huang@msc.com</v>
      </c>
      <c r="F17" s="81" t="e">
        <f>HOME!#REF!</f>
        <v>#REF!</v>
      </c>
      <c r="G17" s="81" t="e">
        <f>HOME!#REF!</f>
        <v>#REF!</v>
      </c>
      <c r="H17" s="66" t="e">
        <f>HOME!#REF!</f>
        <v>#REF!</v>
      </c>
      <c r="J17" s="81" t="str">
        <f>HOME!A$600</f>
        <v>DEWI</v>
      </c>
      <c r="K17" s="81" t="str">
        <f>HOME!B$600</f>
        <v>6011 2354</v>
      </c>
      <c r="L17" s="66" t="str">
        <f>HOME!C$600</f>
        <v>dewi.ratnah@msc.com</v>
      </c>
    </row>
    <row r="18" spans="2:12" s="62" customFormat="1" ht="11.25">
      <c r="B18" s="81" t="str">
        <f>HOME!A$568</f>
        <v>SHERWIN LIM</v>
      </c>
      <c r="C18" s="81" t="str">
        <f>HOME!B$568</f>
        <v>6011 2395</v>
      </c>
      <c r="D18" s="66" t="str">
        <f>HOME!C$568</f>
        <v>sherwin.lim@msc.com</v>
      </c>
      <c r="F18" s="81" t="str">
        <f>HOME!A$583</f>
        <v>ROBERT CHIA</v>
      </c>
      <c r="G18" s="81" t="str">
        <f>HOME!B$583</f>
        <v>6011 0564</v>
      </c>
      <c r="H18" s="66" t="str">
        <f>HOME!C$583</f>
        <v>robert.chia@msc.com</v>
      </c>
      <c r="J18" s="81" t="str">
        <f>HOME!A$603</f>
        <v>SHAN SHAN</v>
      </c>
      <c r="K18" s="81" t="str">
        <f>HOME!B$603</f>
        <v>6011 2353</v>
      </c>
      <c r="L18" s="66" t="str">
        <f>HOME!C$603</f>
        <v>shanshan.chin@msc.com</v>
      </c>
    </row>
    <row r="19" spans="2:12" s="62" customFormat="1" ht="11.25">
      <c r="B19" s="81" t="str">
        <f>HOME!A$569</f>
        <v>NATALIE LEW</v>
      </c>
      <c r="C19" s="81" t="str">
        <f>HOME!B$569</f>
        <v>6011 2399</v>
      </c>
      <c r="D19" s="66" t="str">
        <f>HOME!C$569</f>
        <v>natalie.lew@msc.com</v>
      </c>
      <c r="F19" s="81" t="str">
        <f>HOME!A$584</f>
        <v>S. Y. LIEW</v>
      </c>
      <c r="G19" s="81" t="str">
        <f>HOME!B$584</f>
        <v>6011 2348</v>
      </c>
      <c r="H19" s="66" t="str">
        <f>HOME!C$584</f>
        <v>seoyi.liew@msc.com</v>
      </c>
      <c r="J19" s="81" t="str">
        <f>HOME!A$604</f>
        <v>EUNICE</v>
      </c>
      <c r="K19" s="81" t="str">
        <f>HOME!B$604</f>
        <v>6011 2355</v>
      </c>
      <c r="L19" s="66" t="str">
        <f>HOME!C$604</f>
        <v>eunice.chan@msc.com</v>
      </c>
    </row>
    <row r="20" spans="2:12" s="62" customFormat="1" ht="11.25">
      <c r="B20" s="81" t="str">
        <f>HOME!A$570</f>
        <v xml:space="preserve">LIM LEE HLI </v>
      </c>
      <c r="C20" s="81" t="str">
        <f>HOME!B$570</f>
        <v>6011 2352</v>
      </c>
      <c r="D20" s="66" t="str">
        <f>HOME!C$570</f>
        <v>leehli.lim@msc.com</v>
      </c>
      <c r="F20" s="81" t="e">
        <f>HOME!#REF!</f>
        <v>#REF!</v>
      </c>
      <c r="G20" s="81" t="e">
        <f>HOME!#REF!</f>
        <v>#REF!</v>
      </c>
      <c r="H20" s="66" t="e">
        <f>HOME!#REF!</f>
        <v>#REF!</v>
      </c>
      <c r="J20" s="81" t="str">
        <f>HOME!A$599</f>
        <v>KAI SIANG</v>
      </c>
      <c r="K20" s="81" t="str">
        <f>HOME!B$599</f>
        <v>6011 2356</v>
      </c>
      <c r="L20" s="66" t="str">
        <f>HOME!C$599</f>
        <v>kaisiang.lim@msc.com</v>
      </c>
    </row>
    <row r="21" spans="2:12" s="62" customFormat="1" ht="11.25">
      <c r="B21" s="81" t="str">
        <f>HOME!A$571</f>
        <v>LIM AI PHEN</v>
      </c>
      <c r="C21" s="81" t="str">
        <f>HOME!B$571</f>
        <v>6011 9646</v>
      </c>
      <c r="D21" s="66" t="str">
        <f>HOME!C$571</f>
        <v>aiphen.lim@msc.com</v>
      </c>
      <c r="F21" s="81" t="str">
        <f>HOME!A$585</f>
        <v>SHARON KOH</v>
      </c>
      <c r="G21" s="81" t="str">
        <f>HOME!B$585</f>
        <v>6011 2349</v>
      </c>
      <c r="H21" s="66" t="str">
        <f>HOME!C$585</f>
        <v>sharon.koh@msc.com</v>
      </c>
      <c r="J21" s="81" t="str">
        <f>HOME!A$601</f>
        <v>YU TING</v>
      </c>
      <c r="K21" s="81" t="str">
        <f>HOME!B$601</f>
        <v>6011 2359</v>
      </c>
      <c r="L21" s="66" t="str">
        <f>HOME!C$601</f>
        <v>yuting.luo@msc.com</v>
      </c>
    </row>
    <row r="22" spans="2:12" s="62" customFormat="1" ht="11.25">
      <c r="B22" s="81" t="str">
        <f>HOME!A$572</f>
        <v>DARIUS ONG</v>
      </c>
      <c r="C22" s="81" t="str">
        <f>HOME!B$572</f>
        <v>6011 2396</v>
      </c>
      <c r="D22" s="66" t="str">
        <f>HOME!C$572</f>
        <v>darius.ong@msc.com</v>
      </c>
      <c r="F22" s="81">
        <f>HOME!A$589</f>
        <v>0</v>
      </c>
      <c r="G22" s="81">
        <f>HOME!B$589</f>
        <v>0</v>
      </c>
      <c r="H22" s="66">
        <f>HOME!C$589</f>
        <v>0</v>
      </c>
      <c r="J22" s="81" t="str">
        <f>HOME!A$605</f>
        <v>HAZEL</v>
      </c>
      <c r="K22" s="81" t="str">
        <f>HOME!B$605</f>
        <v>6011 2435</v>
      </c>
      <c r="L22" s="66" t="str">
        <f>HOME!C$605</f>
        <v>hazel.toh@msc.com</v>
      </c>
    </row>
    <row r="23" spans="2:12" s="62" customFormat="1" ht="11.25">
      <c r="B23" s="81" t="str">
        <f>HOME!A$573</f>
        <v>LAWRENCE ANG (CROSS-TRADE)</v>
      </c>
      <c r="C23" s="81" t="str">
        <f>HOME!B$573</f>
        <v>6011 2400</v>
      </c>
      <c r="D23" s="66" t="str">
        <f>HOME!C$573</f>
        <v>lawrence.ang@msc.com</v>
      </c>
      <c r="F23" s="81" t="str">
        <f>HOME!A$590</f>
        <v>.</v>
      </c>
      <c r="G23" s="81" t="str">
        <f>HOME!B$590</f>
        <v>.</v>
      </c>
      <c r="H23" s="66" t="str">
        <f>HOME!C$590</f>
        <v>.</v>
      </c>
      <c r="J23" s="81" t="str">
        <f>HOME!A$602</f>
        <v>-</v>
      </c>
      <c r="K23" s="81" t="str">
        <f>HOME!B$602</f>
        <v>6011 0567</v>
      </c>
      <c r="L23" s="66" t="str">
        <f>HOME!C$602</f>
        <v>-</v>
      </c>
    </row>
    <row r="24" spans="2:12" s="62" customFormat="1" ht="11.25">
      <c r="G24" s="85"/>
      <c r="H24" s="82"/>
      <c r="J24" s="81"/>
    </row>
    <row r="25" spans="2:12" s="62" customFormat="1" ht="11.25">
      <c r="D25" s="82"/>
      <c r="G25" s="85"/>
      <c r="H25" s="82"/>
    </row>
    <row r="26" spans="2:12" s="62" customFormat="1" ht="11.25">
      <c r="B26" s="62" t="s">
        <v>1926</v>
      </c>
      <c r="C26" s="62" t="s">
        <v>2779</v>
      </c>
      <c r="D26" s="82"/>
      <c r="F26" s="62" t="s">
        <v>1950</v>
      </c>
      <c r="G26" s="85" t="s">
        <v>1951</v>
      </c>
      <c r="H26" s="85"/>
      <c r="I26" s="82"/>
      <c r="J26" s="62" t="s">
        <v>1950</v>
      </c>
      <c r="K26" s="62" t="s">
        <v>1981</v>
      </c>
    </row>
  </sheetData>
  <customSheetViews>
    <customSheetView guid="{25211047-2AA7-431D-8637-AA6183637E8E}" fitToPage="1" hiddenRows="1">
      <selection activeCell="D8" sqref="D8"/>
      <pageMargins left="0" right="0" top="0" bottom="0" header="0" footer="0"/>
      <pageSetup paperSize="9" scale="87" orientation="landscape" r:id="rId1"/>
      <headerFooter>
        <oddFooter>&amp;RLast update : &amp;D   &amp;T&amp;L&amp;1#&amp;"Calibri"&amp;10&amp;K000000Sensitivity: Internal</oddFooter>
      </headerFooter>
    </customSheetView>
    <customSheetView guid="{B0B43395-6E32-4DB3-A2D8-DD2362C77F4F}" fitToPage="1" hiddenRows="1">
      <selection activeCell="D8" sqref="D8"/>
      <pageMargins left="0" right="0" top="0" bottom="0" header="0" footer="0"/>
      <pageSetup paperSize="9" scale="87" orientation="landscape"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86" orientation="landscape" r:id="rId3"/>
      <headerFooter>
        <oddFooter>&amp;RLast update : &amp;D   &amp;T&amp;L&amp;1#&amp;"Calibri"&amp;10 Sensitivity: Internal</oddFooter>
      </headerFooter>
    </customSheetView>
    <customSheetView guid="{999D0099-E3FC-46FC-839A-D58F693EE82E}" fitToPage="1" hiddenRows="1">
      <pageMargins left="0" right="0" top="0" bottom="0" header="0" footer="0"/>
      <pageSetup paperSize="9" scale="86" orientation="landscape" r:id="rId4"/>
      <headerFooter>
        <oddFooter>&amp;RLast update : &amp;D   &amp;T&amp;L&amp;1#&amp;"Calibri"&amp;10 Sensitivity: Internal</oddFooter>
      </headerFooter>
    </customSheetView>
    <customSheetView guid="{9C701732-F58F-4708-A15C-976D1C40D46C}" fitToPage="1" hiddenRows="1">
      <pageMargins left="0" right="0" top="0" bottom="0" header="0" footer="0"/>
      <pageSetup paperSize="9" scale="90" orientation="landscape" r:id="rId5"/>
      <headerFooter>
        <oddFooter>&amp;RLast update : &amp;D   &amp;T</oddFooter>
      </headerFooter>
    </customSheetView>
    <customSheetView guid="{4207851A-A9C4-4C7F-A983-5888F88768C0}" fitToPage="1" hiddenRows="1">
      <pageMargins left="0" right="0" top="0" bottom="0" header="0" footer="0"/>
      <pageSetup paperSize="9" scale="90" orientation="landscape" r:id="rId6"/>
      <headerFooter>
        <oddFooter>&amp;RLast update : &amp;D   &amp;T</oddFooter>
      </headerFooter>
    </customSheetView>
    <customSheetView guid="{1A9C4D40-FD7F-415B-AEEF-6F3B6F11E2D9}" fitToPage="1" hiddenRows="1">
      <pageMargins left="0" right="0" top="0" bottom="0" header="0" footer="0"/>
      <pageSetup paperSize="9" scale="90" orientation="landscape" r:id="rId7"/>
      <headerFooter>
        <oddFooter>&amp;RLast update : &amp;D   &amp;T</oddFooter>
      </headerFooter>
    </customSheetView>
    <customSheetView guid="{160FD25C-1E8A-49AB-8AA3-887F1FFDB82C}" fitToPage="1" hiddenRows="1">
      <pageMargins left="0" right="0" top="0" bottom="0" header="0" footer="0"/>
      <pageSetup paperSize="9" scale="90"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90" orientation="landscape" r:id="rId9"/>
      <headerFooter>
        <oddFooter>&amp;RLast update : &amp;D   &amp;T</oddFooter>
      </headerFooter>
    </customSheetView>
    <customSheetView guid="{D36430BB-1304-416E-AC9B-64341E38D53B}" fitToPage="1" hiddenRows="1">
      <selection activeCell="A8" sqref="A8:XFD8"/>
      <pageMargins left="0" right="0" top="0" bottom="0" header="0" footer="0"/>
      <pageSetup paperSize="9" scale="90" orientation="landscape" r:id="rId10"/>
      <headerFooter>
        <oddFooter>&amp;RLast update : &amp;D   &amp;T</oddFooter>
      </headerFooter>
    </customSheetView>
    <customSheetView guid="{A1DFBD3A-7D67-4D0B-A768-38A02D65809C}" fitToPage="1" hiddenRows="1">
      <pageMargins left="0" right="0" top="0" bottom="0" header="0" footer="0"/>
      <pageSetup paperSize="9" scale="90" orientation="landscape" r:id="rId11"/>
      <headerFooter>
        <oddFooter>&amp;RLast update : &amp;D   &amp;T</oddFooter>
      </headerFooter>
    </customSheetView>
    <customSheetView guid="{16EA4947-C328-4911-A966-8572790A84A9}" fitToPage="1" hiddenRows="1">
      <pageMargins left="0" right="0" top="0" bottom="0" header="0" footer="0"/>
      <pageSetup paperSize="9" scale="86" orientation="landscape" r:id="rId12"/>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86" orientation="landscape" r:id="rId13"/>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86" orientation="landscape" r:id="rId14"/>
      <headerFooter>
        <oddFooter>&amp;RLast update : &amp;D   &amp;T&amp;L&amp;1#&amp;"Calibri"&amp;10 Sensitivity: Internal</oddFooter>
      </headerFooter>
    </customSheetView>
    <customSheetView guid="{C9B667F6-80E0-402E-8E37-77C446D41929}" fitToPage="1" hiddenRows="1">
      <pageMargins left="0" right="0" top="0" bottom="0" header="0" footer="0"/>
      <pageSetup paperSize="9" scale="86" orientation="landscape" r:id="rId15"/>
      <headerFooter>
        <oddFooter>&amp;RLast update : &amp;D   &amp;T&amp;L&amp;1#&amp;"Calibri"&amp;10&amp;K000000Sensitivity: Internal</oddFooter>
      </headerFooter>
    </customSheetView>
    <customSheetView guid="{F64DF93A-0CD5-4665-A448-613906F88C7C}" fitToPage="1" hiddenRows="1">
      <selection activeCell="D8" sqref="D8"/>
      <pageMargins left="0" right="0" top="0" bottom="0" header="0" footer="0"/>
      <pageSetup paperSize="9" scale="87" orientation="landscape" r:id="rId16"/>
      <headerFooter>
        <oddFooter>&amp;RLast update : &amp;D   &amp;T&amp;L&amp;1#&amp;"Calibri"&amp;10&amp;K000000Sensitivity: Internal</oddFooter>
      </headerFooter>
    </customSheetView>
    <customSheetView guid="{D8AE3607-C68D-4DD7-8BE1-F63EA4A613B4}" fitToPage="1" hiddenRows="1">
      <selection activeCell="D8" sqref="D8"/>
      <pageMargins left="0" right="0" top="0" bottom="0" header="0" footer="0"/>
      <pageSetup paperSize="9" scale="87" orientation="landscape" r:id="rId17"/>
      <headerFooter>
        <oddFooter>&amp;RLast update : &amp;D   &amp;T&amp;L&amp;1#&amp;"Calibri"&amp;10&amp;K000000Sensitivity: Internal</oddFooter>
      </headerFooter>
    </customSheetView>
  </customSheetViews>
  <hyperlinks>
    <hyperlink ref="H14" display="custsvc@msca.com.sg" xr:uid="{00000000-0004-0000-2800-000000000000}"/>
    <hyperlink ref="L14" display="sinexp@msca.com.sg" xr:uid="{00000000-0004-0000-2800-000001000000}"/>
    <hyperlink ref="D14" display="mktg-dept@msca.com.sg" xr:uid="{00000000-0004-0000-2800-000002000000}"/>
  </hyperlinks>
  <pageMargins left="0.19685039370078741" right="0.35433070866141736" top="0.74803149606299213" bottom="0.47244094488188981" header="0.31496062992125984" footer="0.31496062992125984"/>
  <pageSetup paperSize="9" scale="86" orientation="landscape" r:id="rId18"/>
  <headerFooter>
    <oddFooter>&amp;L_x000D_&amp;1#&amp;"Calibri"&amp;10&amp;K000000 Sensitivity: Internal&amp;RLast update : &amp;D   &amp;T&amp;</oddFooter>
  </headerFooter>
  <drawing r:id="rId19"/>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pageSetUpPr fitToPage="1"/>
  </sheetPr>
  <dimension ref="A2:L27"/>
  <sheetViews>
    <sheetView zoomScale="55" zoomScaleNormal="55" workbookViewId="0"/>
  </sheetViews>
  <sheetFormatPr defaultColWidth="9.42578125" defaultRowHeight="12.75"/>
  <cols>
    <col min="1" max="1" width="14.42578125" style="4" customWidth="1"/>
    <col min="2" max="2" width="21.5703125" style="5" customWidth="1"/>
    <col min="3" max="3" width="14" style="5" customWidth="1"/>
    <col min="4" max="4" width="16.42578125" style="5" customWidth="1"/>
    <col min="5" max="5" width="22.42578125" style="5" customWidth="1"/>
    <col min="6" max="6" width="36.42578125" style="5" customWidth="1"/>
    <col min="7" max="7" width="17.5703125" style="5" customWidth="1"/>
    <col min="8" max="10" width="20.5703125" style="5" customWidth="1"/>
    <col min="11" max="11" width="27.5703125" style="5" customWidth="1"/>
    <col min="12" max="13" width="20.5703125" style="5" customWidth="1"/>
    <col min="14" max="14" width="21.42578125" style="5" customWidth="1"/>
    <col min="15" max="16" width="20.5703125" style="5" customWidth="1"/>
    <col min="17" max="17" width="22.42578125" style="5" customWidth="1"/>
    <col min="18" max="16384" width="9.42578125" style="5"/>
  </cols>
  <sheetData>
    <row r="2" spans="2:12" s="6" customFormat="1" ht="33">
      <c r="B2" s="148" t="s">
        <v>1982</v>
      </c>
      <c r="C2" s="46"/>
    </row>
    <row r="3" spans="2:12" ht="15.75">
      <c r="B3" s="47"/>
      <c r="C3" s="47"/>
      <c r="F3" s="47" t="s">
        <v>8100</v>
      </c>
      <c r="G3" s="47"/>
      <c r="H3" s="47"/>
      <c r="I3" s="47"/>
      <c r="J3" s="47"/>
      <c r="K3" s="37"/>
      <c r="L3" s="37"/>
    </row>
    <row r="4" spans="2:12" ht="15">
      <c r="B4" s="48"/>
      <c r="C4" s="48"/>
      <c r="D4" s="48"/>
      <c r="E4" s="48"/>
      <c r="F4" s="48"/>
      <c r="G4" s="48"/>
      <c r="H4" s="48"/>
      <c r="I4" s="48"/>
      <c r="J4" s="48"/>
      <c r="K4" s="37"/>
      <c r="L4" s="37"/>
    </row>
    <row r="5" spans="2:12" s="14" customFormat="1" ht="30">
      <c r="B5" s="161"/>
      <c r="C5" s="149"/>
      <c r="D5" s="97" t="s">
        <v>1985</v>
      </c>
      <c r="E5" s="97" t="s">
        <v>3786</v>
      </c>
      <c r="F5" s="150" t="s">
        <v>1987</v>
      </c>
      <c r="G5" s="150" t="s">
        <v>4655</v>
      </c>
      <c r="H5" s="151" t="s">
        <v>218</v>
      </c>
      <c r="I5" s="87" t="s">
        <v>732</v>
      </c>
      <c r="J5" s="87" t="s">
        <v>662</v>
      </c>
      <c r="K5" s="151" t="s">
        <v>117</v>
      </c>
      <c r="L5" s="87" t="s">
        <v>208</v>
      </c>
    </row>
    <row r="6" spans="2:12" s="14" customFormat="1" ht="20.25" thickBot="1">
      <c r="B6" s="164"/>
      <c r="C6" s="152" t="s">
        <v>3218</v>
      </c>
      <c r="D6" s="153"/>
      <c r="E6" s="91" t="s">
        <v>5331</v>
      </c>
      <c r="F6" s="154"/>
      <c r="G6" s="154"/>
      <c r="H6" s="91"/>
      <c r="I6" s="91" t="s">
        <v>4122</v>
      </c>
      <c r="J6" s="91" t="s">
        <v>3597</v>
      </c>
      <c r="K6" s="91" t="s">
        <v>3220</v>
      </c>
      <c r="L6" s="91" t="s">
        <v>6110</v>
      </c>
    </row>
    <row r="7" spans="2:12" s="14" customFormat="1" ht="20.25" thickTop="1">
      <c r="B7" s="155"/>
      <c r="C7" s="94"/>
      <c r="D7" s="94"/>
      <c r="E7" s="101"/>
      <c r="F7" s="183"/>
      <c r="G7" s="173"/>
      <c r="H7" s="156"/>
      <c r="I7" s="165"/>
      <c r="J7" s="518"/>
      <c r="K7" s="518"/>
      <c r="L7" s="518"/>
    </row>
    <row r="8" spans="2:12" s="14" customFormat="1" ht="20.25" thickBot="1">
      <c r="B8" s="159"/>
      <c r="C8" s="157"/>
      <c r="D8" s="157"/>
      <c r="E8" s="157"/>
      <c r="F8" s="160"/>
      <c r="G8" s="160"/>
      <c r="H8" s="160"/>
      <c r="I8" s="160"/>
      <c r="J8" s="520"/>
      <c r="K8" s="160"/>
      <c r="L8" s="160"/>
    </row>
    <row r="9" spans="2:12" s="14" customFormat="1" ht="20.25" thickTop="1">
      <c r="B9" s="161"/>
      <c r="C9" s="89"/>
      <c r="D9" s="89"/>
      <c r="E9" s="89"/>
      <c r="F9" s="89"/>
      <c r="G9" s="89"/>
      <c r="H9" s="89"/>
      <c r="I9" s="89"/>
      <c r="J9" s="490"/>
      <c r="K9" s="89"/>
      <c r="L9" s="89"/>
    </row>
    <row r="10" spans="2:12" s="14" customFormat="1" ht="19.5">
      <c r="B10" s="161"/>
      <c r="C10" s="89"/>
      <c r="D10" s="89"/>
      <c r="E10" s="89"/>
      <c r="F10" s="89"/>
      <c r="G10" s="89"/>
      <c r="H10" s="89"/>
      <c r="I10" s="89"/>
      <c r="J10" s="490"/>
      <c r="K10" s="89"/>
      <c r="L10" s="89"/>
    </row>
    <row r="11" spans="2:12" s="14" customFormat="1" ht="19.5">
      <c r="B11" s="161"/>
      <c r="C11" s="89"/>
      <c r="D11" s="89"/>
      <c r="E11" s="89"/>
      <c r="F11" s="89"/>
      <c r="G11" s="89"/>
      <c r="H11" s="89"/>
      <c r="I11" s="89"/>
      <c r="J11" s="490"/>
      <c r="K11" s="89"/>
      <c r="L11" s="89"/>
    </row>
    <row r="12" spans="2:12" s="14" customFormat="1" ht="16.5" customHeight="1">
      <c r="B12" s="17" t="s">
        <v>2215</v>
      </c>
      <c r="C12" s="5"/>
      <c r="D12" s="5"/>
      <c r="E12" s="5"/>
      <c r="F12" s="5"/>
      <c r="G12" s="5"/>
      <c r="H12" s="5"/>
      <c r="I12" s="100"/>
      <c r="J12" s="5"/>
      <c r="K12" s="37"/>
      <c r="L12" s="37"/>
    </row>
    <row r="13" spans="2:12" s="29" customFormat="1" ht="14.25">
      <c r="D13" s="274"/>
      <c r="E13" s="274"/>
      <c r="H13" s="60"/>
      <c r="I13" s="275"/>
    </row>
    <row r="14" spans="2:12" s="29" customFormat="1" ht="18">
      <c r="B14" s="53" t="s">
        <v>1890</v>
      </c>
      <c r="C14" s="30"/>
      <c r="D14" s="30"/>
      <c r="E14" s="54"/>
      <c r="F14" s="55" t="s">
        <v>1928</v>
      </c>
      <c r="G14" s="55"/>
      <c r="H14" s="53"/>
      <c r="I14" s="30"/>
      <c r="J14" s="166" t="s">
        <v>1952</v>
      </c>
      <c r="K14" s="53"/>
      <c r="L14" s="55"/>
    </row>
    <row r="15" spans="2:12" s="29" customFormat="1" ht="16.5">
      <c r="B15" s="56" t="s">
        <v>1891</v>
      </c>
      <c r="C15" s="30"/>
      <c r="D15" s="57" t="s">
        <v>2217</v>
      </c>
      <c r="E15" s="55"/>
      <c r="F15" s="30" t="s">
        <v>1929</v>
      </c>
      <c r="G15" s="30"/>
      <c r="H15" s="167" t="s">
        <v>1930</v>
      </c>
      <c r="I15" s="27"/>
      <c r="J15" s="186" t="s">
        <v>1954</v>
      </c>
      <c r="K15" s="30"/>
      <c r="L15" s="170" t="s">
        <v>1955</v>
      </c>
    </row>
    <row r="17" spans="2:12" ht="14.25">
      <c r="B17" s="59" t="str">
        <f>HOME!A$566</f>
        <v>ZANT CHONG</v>
      </c>
      <c r="C17" s="59" t="str">
        <f>HOME!B$566</f>
        <v>6011 2429</v>
      </c>
      <c r="D17" s="38" t="str">
        <f>HOME!C$566</f>
        <v>zant.chong@msc.com</v>
      </c>
      <c r="E17" s="29"/>
      <c r="F17" s="59" t="str">
        <f>HOME!A$587</f>
        <v>NOOR AFNINDAH</v>
      </c>
      <c r="G17" s="59" t="str">
        <f>HOME!B$587</f>
        <v>6011 2347</v>
      </c>
      <c r="H17" s="171" t="str">
        <f>HOME!C$587</f>
        <v>noor.afnindah@msc.com</v>
      </c>
      <c r="I17" s="29"/>
      <c r="J17" s="172" t="str">
        <f>HOME!A$598</f>
        <v>RAYNAR ANG</v>
      </c>
      <c r="K17" s="59" t="str">
        <f>HOME!B$598</f>
        <v>6011 2358</v>
      </c>
      <c r="L17" s="38" t="str">
        <f>HOME!C$598</f>
        <v>raynar.ang@msc.com</v>
      </c>
    </row>
    <row r="18" spans="2:12" ht="14.25">
      <c r="B18" s="59" t="str">
        <f>HOME!A$567</f>
        <v>PHOEBE HUANG</v>
      </c>
      <c r="C18" s="59" t="str">
        <f>HOME!B$567</f>
        <v>6011 0562</v>
      </c>
      <c r="D18" s="38" t="str">
        <f>HOME!C$567</f>
        <v>phoebe.huang@msc.com</v>
      </c>
      <c r="E18" s="29"/>
      <c r="F18" s="59" t="e">
        <f>HOME!#REF!</f>
        <v>#REF!</v>
      </c>
      <c r="G18" s="59" t="e">
        <f>HOME!#REF!</f>
        <v>#REF!</v>
      </c>
      <c r="H18" s="171" t="e">
        <f>HOME!#REF!</f>
        <v>#REF!</v>
      </c>
      <c r="I18" s="29"/>
      <c r="J18" s="172" t="str">
        <f>HOME!A$600</f>
        <v>DEWI</v>
      </c>
      <c r="K18" s="59" t="str">
        <f>HOME!B$600</f>
        <v>6011 2354</v>
      </c>
      <c r="L18" s="38" t="str">
        <f>HOME!C$600</f>
        <v>dewi.ratnah@msc.com</v>
      </c>
    </row>
    <row r="19" spans="2:12" ht="14.25">
      <c r="B19" s="59" t="str">
        <f>HOME!A$568</f>
        <v>SHERWIN LIM</v>
      </c>
      <c r="C19" s="59" t="str">
        <f>HOME!B$568</f>
        <v>6011 2395</v>
      </c>
      <c r="D19" s="38" t="str">
        <f>HOME!C$568</f>
        <v>sherwin.lim@msc.com</v>
      </c>
      <c r="E19" s="29"/>
      <c r="F19" s="59" t="str">
        <f>HOME!A$583</f>
        <v>ROBERT CHIA</v>
      </c>
      <c r="G19" s="59" t="str">
        <f>HOME!B$583</f>
        <v>6011 0564</v>
      </c>
      <c r="H19" s="171" t="str">
        <f>HOME!C$583</f>
        <v>robert.chia@msc.com</v>
      </c>
      <c r="I19" s="29"/>
      <c r="J19" s="172" t="str">
        <f>HOME!A$603</f>
        <v>SHAN SHAN</v>
      </c>
      <c r="K19" s="59" t="str">
        <f>HOME!B$603</f>
        <v>6011 2353</v>
      </c>
      <c r="L19" s="38" t="str">
        <f>HOME!C$603</f>
        <v>shanshan.chin@msc.com</v>
      </c>
    </row>
    <row r="20" spans="2:12" ht="14.25">
      <c r="B20" s="59" t="str">
        <f>HOME!A$569</f>
        <v>NATALIE LEW</v>
      </c>
      <c r="C20" s="59" t="str">
        <f>HOME!B$569</f>
        <v>6011 2399</v>
      </c>
      <c r="D20" s="38" t="str">
        <f>HOME!C$569</f>
        <v>natalie.lew@msc.com</v>
      </c>
      <c r="E20" s="29"/>
      <c r="F20" s="59" t="str">
        <f>HOME!A$584</f>
        <v>S. Y. LIEW</v>
      </c>
      <c r="G20" s="59" t="str">
        <f>HOME!B$584</f>
        <v>6011 2348</v>
      </c>
      <c r="H20" s="171" t="str">
        <f>HOME!C$584</f>
        <v>seoyi.liew@msc.com</v>
      </c>
      <c r="I20" s="29"/>
      <c r="J20" s="172" t="str">
        <f>HOME!A$604</f>
        <v>EUNICE</v>
      </c>
      <c r="K20" s="59" t="str">
        <f>HOME!B$604</f>
        <v>6011 2355</v>
      </c>
      <c r="L20" s="38" t="str">
        <f>HOME!C$604</f>
        <v>eunice.chan@msc.com</v>
      </c>
    </row>
    <row r="21" spans="2:12" ht="14.25">
      <c r="B21" s="59" t="str">
        <f>HOME!A$570</f>
        <v xml:space="preserve">LIM LEE HLI </v>
      </c>
      <c r="C21" s="59" t="str">
        <f>HOME!B$570</f>
        <v>6011 2352</v>
      </c>
      <c r="D21" s="38" t="str">
        <f>HOME!C$570</f>
        <v>leehli.lim@msc.com</v>
      </c>
      <c r="E21" s="29"/>
      <c r="F21" s="59" t="e">
        <f>HOME!#REF!</f>
        <v>#REF!</v>
      </c>
      <c r="G21" s="59" t="e">
        <f>HOME!#REF!</f>
        <v>#REF!</v>
      </c>
      <c r="H21" s="171" t="e">
        <f>HOME!#REF!</f>
        <v>#REF!</v>
      </c>
      <c r="I21" s="29"/>
      <c r="J21" s="172" t="str">
        <f>HOME!A$599</f>
        <v>KAI SIANG</v>
      </c>
      <c r="K21" s="59" t="str">
        <f>HOME!B$599</f>
        <v>6011 2356</v>
      </c>
      <c r="L21" s="38" t="str">
        <f>HOME!C$599</f>
        <v>kaisiang.lim@msc.com</v>
      </c>
    </row>
    <row r="22" spans="2:12" ht="14.25">
      <c r="B22" s="59" t="str">
        <f>HOME!A$571</f>
        <v>LIM AI PHEN</v>
      </c>
      <c r="C22" s="59" t="str">
        <f>HOME!B$571</f>
        <v>6011 9646</v>
      </c>
      <c r="D22" s="38" t="str">
        <f>HOME!C$571</f>
        <v>aiphen.lim@msc.com</v>
      </c>
      <c r="E22" s="29"/>
      <c r="F22" s="59" t="str">
        <f>HOME!A$585</f>
        <v>SHARON KOH</v>
      </c>
      <c r="G22" s="59" t="str">
        <f>HOME!B$585</f>
        <v>6011 2349</v>
      </c>
      <c r="H22" s="171" t="str">
        <f>HOME!C$585</f>
        <v>sharon.koh@msc.com</v>
      </c>
      <c r="I22" s="29"/>
      <c r="J22" s="172" t="str">
        <f>HOME!A$601</f>
        <v>YU TING</v>
      </c>
      <c r="K22" s="59" t="str">
        <f>HOME!B$601</f>
        <v>6011 2359</v>
      </c>
      <c r="L22" s="38" t="str">
        <f>HOME!C$601</f>
        <v>yuting.luo@msc.com</v>
      </c>
    </row>
    <row r="23" spans="2:12" ht="14.25">
      <c r="B23" s="59" t="str">
        <f>HOME!A$572</f>
        <v>DARIUS ONG</v>
      </c>
      <c r="C23" s="59" t="str">
        <f>HOME!B$572</f>
        <v>6011 2396</v>
      </c>
      <c r="D23" s="38" t="str">
        <f>HOME!C$572</f>
        <v>darius.ong@msc.com</v>
      </c>
      <c r="E23" s="29"/>
      <c r="F23" s="59">
        <f>HOME!A$589</f>
        <v>0</v>
      </c>
      <c r="G23" s="59">
        <f>HOME!B$589</f>
        <v>0</v>
      </c>
      <c r="H23" s="171">
        <f>HOME!C$589</f>
        <v>0</v>
      </c>
      <c r="I23" s="29"/>
      <c r="J23" s="172" t="str">
        <f>HOME!A$605</f>
        <v>HAZEL</v>
      </c>
      <c r="K23" s="59" t="str">
        <f>HOME!B$605</f>
        <v>6011 2435</v>
      </c>
      <c r="L23" s="38" t="str">
        <f>HOME!C$605</f>
        <v>hazel.toh@msc.com</v>
      </c>
    </row>
    <row r="24" spans="2:12" ht="14.25">
      <c r="B24" s="59" t="str">
        <f>HOME!A$573</f>
        <v>LAWRENCE ANG (CROSS-TRADE)</v>
      </c>
      <c r="C24" s="59" t="str">
        <f>HOME!B$573</f>
        <v>6011 2400</v>
      </c>
      <c r="D24" s="38" t="str">
        <f>HOME!C$573</f>
        <v>lawrence.ang@msc.com</v>
      </c>
      <c r="E24" s="29"/>
      <c r="F24" s="59" t="str">
        <f>HOME!A$590</f>
        <v>.</v>
      </c>
      <c r="G24" s="59" t="str">
        <f>HOME!B$590</f>
        <v>.</v>
      </c>
      <c r="H24" s="171" t="str">
        <f>HOME!C$590</f>
        <v>.</v>
      </c>
      <c r="I24" s="29"/>
      <c r="J24" s="172" t="str">
        <f>HOME!A$602</f>
        <v>-</v>
      </c>
      <c r="K24" s="59" t="str">
        <f>HOME!B$602</f>
        <v>6011 0567</v>
      </c>
      <c r="L24" s="38" t="str">
        <f>HOME!C$602</f>
        <v>-</v>
      </c>
    </row>
    <row r="25" spans="2:12" ht="14.25">
      <c r="E25" s="29"/>
      <c r="J25" s="29"/>
      <c r="K25" s="171"/>
      <c r="L25" s="29"/>
    </row>
    <row r="26" spans="2:12" ht="14.25">
      <c r="B26" s="29"/>
      <c r="C26" s="38"/>
      <c r="D26" s="58"/>
      <c r="E26" s="29"/>
      <c r="J26" s="29"/>
      <c r="K26" s="171"/>
      <c r="L26" s="29"/>
    </row>
    <row r="27" spans="2:12" ht="14.25">
      <c r="B27" s="29" t="s">
        <v>1926</v>
      </c>
      <c r="C27" s="38" t="s">
        <v>2779</v>
      </c>
      <c r="D27" s="58"/>
      <c r="E27" s="29"/>
      <c r="F27" s="29" t="s">
        <v>1950</v>
      </c>
      <c r="G27" s="29"/>
      <c r="H27" s="38" t="s">
        <v>1951</v>
      </c>
      <c r="K27" s="29"/>
      <c r="L27" s="38"/>
    </row>
  </sheetData>
  <customSheetViews>
    <customSheetView guid="{25211047-2AA7-431D-8637-AA6183637E8E}" scale="55" fitToPage="1">
      <pageMargins left="0" right="0" top="0" bottom="0" header="0" footer="0"/>
      <pageSetup paperSize="9" scale="39" orientation="landscape" r:id="rId1"/>
      <headerFooter>
        <oddFooter>&amp;L&amp;1#&amp;"Calibri"&amp;10&amp;K000000Sensitivity: Internal</oddFooter>
      </headerFooter>
    </customSheetView>
    <customSheetView guid="{B0B43395-6E32-4DB3-A2D8-DD2362C77F4F}" scale="55" fitToPage="1">
      <pageMargins left="0" right="0" top="0" bottom="0" header="0" footer="0"/>
      <pageSetup paperSize="9" scale="39" orientation="landscape" r:id="rId2"/>
      <headerFooter>
        <oddFooter>&amp;L&amp;1#&amp;"Calibri"&amp;10&amp;K000000Sensitivity: Internal</oddFooter>
      </headerFooter>
    </customSheetView>
    <customSheetView guid="{82E65AA3-5988-4ED4-A56D-19D1BA591355}" scale="55" fitToPage="1">
      <pageMargins left="0" right="0" top="0" bottom="0" header="0" footer="0"/>
      <pageSetup paperSize="9" scale="39" orientation="landscape" verticalDpi="0" r:id="rId3"/>
      <headerFooter>
        <oddFooter>&amp;L&amp;1#&amp;"Calibri"&amp;10 Sensitivity: Internal</oddFooter>
      </headerFooter>
    </customSheetView>
    <customSheetView guid="{999D0099-E3FC-46FC-839A-D58F693EE82E}" scale="55" fitToPage="1">
      <pageMargins left="0" right="0" top="0" bottom="0" header="0" footer="0"/>
      <pageSetup paperSize="9" scale="39" orientation="landscape" verticalDpi="0" r:id="rId4"/>
      <headerFooter>
        <oddFooter>&amp;L&amp;1#&amp;"Calibri"&amp;10 Sensitivity: Internal</oddFooter>
      </headerFooter>
    </customSheetView>
    <customSheetView guid="{9C701732-F58F-4708-A15C-976D1C40D46C}" scale="55" fitToPage="1">
      <pageMargins left="0" right="0" top="0" bottom="0" header="0" footer="0"/>
      <pageSetup paperSize="9" scale="39" orientation="landscape" verticalDpi="0" r:id="rId5"/>
    </customSheetView>
    <customSheetView guid="{4207851A-A9C4-4C7F-A983-5888F88768C0}" scale="55" fitToPage="1">
      <selection activeCell="P68" sqref="P68"/>
      <pageMargins left="0" right="0" top="0" bottom="0" header="0" footer="0"/>
      <pageSetup paperSize="9" scale="39" orientation="landscape" verticalDpi="0" r:id="rId6"/>
    </customSheetView>
    <customSheetView guid="{1A9C4D40-FD7F-415B-AEEF-6F3B6F11E2D9}" scale="55" fitToPage="1">
      <selection activeCell="P68" sqref="P68"/>
      <pageMargins left="0" right="0" top="0" bottom="0" header="0" footer="0"/>
      <pageSetup paperSize="9" scale="39" orientation="landscape" verticalDpi="0" r:id="rId7"/>
    </customSheetView>
    <customSheetView guid="{160FD25C-1E8A-49AB-8AA3-887F1FFDB82C}" scale="55" fitToPage="1">
      <selection activeCell="P68" sqref="P68"/>
      <pageMargins left="0" right="0" top="0" bottom="0" header="0" footer="0"/>
      <pageSetup paperSize="9" scale="39" orientation="landscape" verticalDpi="0" r:id="rId8"/>
    </customSheetView>
    <customSheetView guid="{03674205-2BF0-451F-960D-B59271ECD65B}" scale="55" fitToPage="1">
      <selection activeCell="B5" sqref="B5"/>
      <pageMargins left="0" right="0" top="0" bottom="0" header="0" footer="0"/>
      <pageSetup paperSize="9" scale="39" orientation="landscape" verticalDpi="0" r:id="rId9"/>
    </customSheetView>
    <customSheetView guid="{D36430BB-1304-416E-AC9B-64341E38D53B}" scale="55" fitToPage="1">
      <pageMargins left="0" right="0" top="0" bottom="0" header="0" footer="0"/>
      <pageSetup paperSize="9" scale="39" orientation="landscape" verticalDpi="0" r:id="rId10"/>
    </customSheetView>
    <customSheetView guid="{A1DFBD3A-7D67-4D0B-A768-38A02D65809C}" scale="55" fitToPage="1">
      <pageMargins left="0" right="0" top="0" bottom="0" header="0" footer="0"/>
      <pageSetup paperSize="9" scale="39" orientation="landscape" verticalDpi="0" r:id="rId11"/>
    </customSheetView>
    <customSheetView guid="{8F6257B3-44F8-495E-975F-715EC7CBE577}" scale="70" fitToPage="1">
      <selection activeCell="A38" sqref="A38:XFD38"/>
      <pageMargins left="0" right="0" top="0" bottom="0" header="0" footer="0"/>
      <pageSetup paperSize="9" scale="37" orientation="landscape" verticalDpi="0" r:id="rId12"/>
    </customSheetView>
    <customSheetView guid="{4E666960-F75E-4DEC-AA08-CB80C5246F2D}" scale="55" fitToPage="1">
      <selection activeCell="A17" sqref="A17:XFD17"/>
      <pageMargins left="0" right="0" top="0" bottom="0" header="0" footer="0"/>
      <pageSetup paperSize="9" scale="39" orientation="landscape" verticalDpi="0" r:id="rId13"/>
    </customSheetView>
    <customSheetView guid="{DF664468-2591-4537-A401-E39E9401FA18}" scale="55" fitToPage="1">
      <pageMargins left="0" right="0" top="0" bottom="0" header="0" footer="0"/>
      <pageSetup paperSize="9" scale="39" orientation="landscape" verticalDpi="0" r:id="rId14"/>
    </customSheetView>
    <customSheetView guid="{16EA4947-C328-4911-A966-8572790A84A9}" scale="55" fitToPage="1">
      <pageMargins left="0" right="0" top="0" bottom="0" header="0" footer="0"/>
      <pageSetup paperSize="9" scale="39" orientation="landscape" verticalDpi="0" r:id="rId15"/>
      <headerFooter>
        <oddFooter>&amp;L&amp;1#&amp;"Calibri"&amp;10 Sensitivity: Internal</oddFooter>
      </headerFooter>
    </customSheetView>
    <customSheetView guid="{5024D59A-F791-4B48-8A8A-90A9A8BA3CB8}" scale="55" fitToPage="1">
      <pageMargins left="0" right="0" top="0" bottom="0" header="0" footer="0"/>
      <pageSetup paperSize="9" scale="39" orientation="landscape" verticalDpi="0" r:id="rId16"/>
      <headerFooter>
        <oddFooter>&amp;L&amp;1#&amp;"Calibri"&amp;10 Sensitivity: Internal</oddFooter>
      </headerFooter>
    </customSheetView>
    <customSheetView guid="{834388B3-D1C0-4496-81CB-D8907F6C94B1}" scale="55" fitToPage="1">
      <pageMargins left="0" right="0" top="0" bottom="0" header="0" footer="0"/>
      <pageSetup paperSize="9" scale="39" orientation="landscape" verticalDpi="0" r:id="rId17"/>
      <headerFooter>
        <oddFooter>&amp;L&amp;1#&amp;"Calibri"&amp;10 Sensitivity: Internal</oddFooter>
      </headerFooter>
    </customSheetView>
    <customSheetView guid="{C9B667F6-80E0-402E-8E37-77C446D41929}" scale="55" fitToPage="1">
      <pageMargins left="0" right="0" top="0" bottom="0" header="0" footer="0"/>
      <pageSetup paperSize="9" scale="39" orientation="landscape" verticalDpi="0" r:id="rId18"/>
      <headerFooter>
        <oddFooter>&amp;L&amp;1#&amp;"Calibri"&amp;10&amp;K000000Sensitivity: Internal</oddFooter>
      </headerFooter>
    </customSheetView>
    <customSheetView guid="{F64DF93A-0CD5-4665-A448-613906F88C7C}" scale="55" fitToPage="1">
      <pageMargins left="0" right="0" top="0" bottom="0" header="0" footer="0"/>
      <pageSetup paperSize="9" scale="39" orientation="landscape" r:id="rId19"/>
      <headerFooter>
        <oddFooter>&amp;L&amp;1#&amp;"Calibri"&amp;10&amp;K000000Sensitivity: Internal</oddFooter>
      </headerFooter>
    </customSheetView>
    <customSheetView guid="{D8AE3607-C68D-4DD7-8BE1-F63EA4A613B4}" scale="55" fitToPage="1">
      <pageMargins left="0" right="0" top="0" bottom="0" header="0" footer="0"/>
      <pageSetup paperSize="9" scale="39" orientation="landscape" r:id="rId20"/>
      <headerFooter>
        <oddFooter>&amp;L&amp;1#&amp;"Calibri"&amp;10&amp;K000000Sensitivity: Internal</oddFooter>
      </headerFooter>
    </customSheetView>
  </customSheetViews>
  <hyperlinks>
    <hyperlink ref="D15" display="mktg-dept@msca.com.sg" xr:uid="{00000000-0004-0000-2B00-000000000000}"/>
    <hyperlink ref="I15" xr:uid="{00000000-0004-0000-2B00-000001000000}"/>
    <hyperlink ref="M15" xr:uid="{00000000-0004-0000-2B00-000002000000}"/>
  </hyperlinks>
  <pageMargins left="0.70866141732283472" right="0.70866141732283472" top="0.74803149606299213" bottom="0.74803149606299213" header="0.31496062992125984" footer="0.31496062992125984"/>
  <pageSetup paperSize="9" scale="48" orientation="landscape" r:id="rId21"/>
  <headerFooter>
    <oddFooter>&amp;L_x000D_&amp;1#&amp;"Calibri"&amp;10&amp;K000000 Sensitivity: Internal</oddFooter>
  </headerFooter>
  <drawing r:id="rId2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CFBCF-9D59-49C5-A832-51CA913D7032}">
  <sheetPr codeName="Sheet51">
    <tabColor rgb="FF00B050"/>
  </sheetPr>
  <dimension ref="A1:T229"/>
  <sheetViews>
    <sheetView zoomScale="88" zoomScaleNormal="88" workbookViewId="0">
      <selection activeCell="N6" sqref="G6:N6"/>
    </sheetView>
  </sheetViews>
  <sheetFormatPr defaultRowHeight="12.75"/>
  <cols>
    <col min="1" max="1" width="9.28515625" style="24" customWidth="1"/>
    <col min="2" max="2" width="5.42578125" style="24" customWidth="1"/>
    <col min="3" max="3" width="16.140625" customWidth="1"/>
    <col min="4" max="4" width="14" customWidth="1"/>
    <col min="5" max="5" width="12.42578125" customWidth="1"/>
    <col min="6" max="6" width="10.140625" customWidth="1"/>
    <col min="7" max="7" width="21.42578125" customWidth="1"/>
    <col min="8" max="12" width="13.5703125" customWidth="1"/>
    <col min="13" max="13" width="16.5703125" customWidth="1"/>
    <col min="14" max="14" width="25.5703125" bestFit="1" customWidth="1"/>
    <col min="15" max="15" width="18.5703125" customWidth="1"/>
    <col min="16" max="16" width="19.42578125" customWidth="1"/>
  </cols>
  <sheetData>
    <row r="1" spans="3:20">
      <c r="T1">
        <v>13</v>
      </c>
    </row>
    <row r="2" spans="3:20" s="6" customFormat="1" ht="33">
      <c r="C2" s="148" t="s">
        <v>1982</v>
      </c>
      <c r="D2" s="46"/>
    </row>
    <row r="3" spans="3:20" s="6" customFormat="1" ht="33">
      <c r="C3" s="148"/>
      <c r="D3" s="46"/>
    </row>
    <row r="4" spans="3:20" ht="15.75">
      <c r="C4" s="47"/>
      <c r="D4" s="47"/>
      <c r="G4" s="2169" t="s">
        <v>8101</v>
      </c>
      <c r="H4" s="47"/>
      <c r="I4" s="47"/>
      <c r="J4" s="47"/>
      <c r="K4" s="47"/>
      <c r="L4" s="37"/>
      <c r="M4" s="37"/>
      <c r="N4" s="37"/>
    </row>
    <row r="5" spans="3:20" ht="15">
      <c r="C5" s="48"/>
      <c r="D5" s="48"/>
      <c r="E5" s="48"/>
      <c r="F5" s="48"/>
      <c r="G5" s="48"/>
      <c r="H5" s="48"/>
      <c r="I5" s="48"/>
      <c r="J5" s="48"/>
      <c r="K5" s="48"/>
      <c r="L5" s="37"/>
      <c r="M5" s="37"/>
      <c r="N5" s="37"/>
    </row>
    <row r="6" spans="3:20" s="14" customFormat="1" ht="19.5">
      <c r="C6" s="2122" t="s">
        <v>5151</v>
      </c>
      <c r="D6" s="2123"/>
      <c r="E6" s="2123"/>
      <c r="F6" s="2123"/>
      <c r="G6" s="2124"/>
      <c r="H6" s="2124"/>
      <c r="I6" s="2123"/>
      <c r="J6" s="2170"/>
      <c r="K6" s="2170"/>
      <c r="L6" s="2170"/>
      <c r="M6" s="2170"/>
      <c r="N6" s="1866"/>
      <c r="O6"/>
      <c r="P6"/>
      <c r="Q6"/>
      <c r="R6"/>
      <c r="S6"/>
      <c r="T6"/>
    </row>
    <row r="7" spans="3:20" s="14" customFormat="1" ht="22.5" hidden="1">
      <c r="C7" s="2125" t="s">
        <v>4654</v>
      </c>
      <c r="D7" s="2126"/>
      <c r="E7" s="1797" t="s">
        <v>1985</v>
      </c>
      <c r="F7" s="1797" t="s">
        <v>3786</v>
      </c>
      <c r="G7" s="1797" t="s">
        <v>1987</v>
      </c>
      <c r="H7" s="1797" t="s">
        <v>4655</v>
      </c>
      <c r="I7" s="2127" t="s">
        <v>4656</v>
      </c>
      <c r="J7" s="2126" t="s">
        <v>515</v>
      </c>
      <c r="K7" s="2126" t="s">
        <v>847</v>
      </c>
      <c r="L7" s="2127" t="s">
        <v>4657</v>
      </c>
      <c r="M7" s="2127" t="s">
        <v>1709</v>
      </c>
      <c r="N7" s="470" t="s">
        <v>380</v>
      </c>
      <c r="O7"/>
      <c r="P7"/>
      <c r="Q7"/>
      <c r="R7"/>
      <c r="S7"/>
      <c r="T7"/>
    </row>
    <row r="8" spans="3:20" s="14" customFormat="1" ht="19.5" hidden="1">
      <c r="C8" s="2125"/>
      <c r="D8" s="2128" t="s">
        <v>2888</v>
      </c>
      <c r="E8" s="1797"/>
      <c r="F8" s="245" t="s">
        <v>3138</v>
      </c>
      <c r="G8" s="1797"/>
      <c r="H8" s="1797"/>
      <c r="I8" s="245" t="s">
        <v>3121</v>
      </c>
      <c r="J8" s="245" t="s">
        <v>3222</v>
      </c>
      <c r="K8" s="245" t="s">
        <v>4658</v>
      </c>
      <c r="L8" s="245" t="s">
        <v>4659</v>
      </c>
      <c r="M8" s="245" t="s">
        <v>4660</v>
      </c>
      <c r="N8" s="91" t="s">
        <v>3089</v>
      </c>
      <c r="O8"/>
      <c r="P8"/>
      <c r="Q8"/>
      <c r="R8"/>
      <c r="S8"/>
      <c r="T8"/>
    </row>
    <row r="9" spans="3:20" s="14" customFormat="1" ht="19.5" hidden="1">
      <c r="C9" s="533" t="s">
        <v>2151</v>
      </c>
      <c r="D9" s="279" t="s">
        <v>3856</v>
      </c>
      <c r="E9" s="279">
        <v>43932</v>
      </c>
      <c r="F9" s="2129" t="s">
        <v>2159</v>
      </c>
      <c r="G9" s="2130" t="s">
        <v>4661</v>
      </c>
      <c r="H9" s="2130" t="s">
        <v>4662</v>
      </c>
      <c r="I9" s="284">
        <v>43952</v>
      </c>
      <c r="J9" s="288">
        <f>I9+26</f>
        <v>43978</v>
      </c>
      <c r="K9" s="288">
        <f>I9+29</f>
        <v>43981</v>
      </c>
      <c r="L9" s="288">
        <f>I9+31</f>
        <v>43983</v>
      </c>
      <c r="M9" s="288">
        <f>I9+33</f>
        <v>43985</v>
      </c>
      <c r="N9" s="519">
        <f>I9+34</f>
        <v>43986</v>
      </c>
      <c r="O9"/>
      <c r="P9"/>
      <c r="Q9"/>
      <c r="R9"/>
      <c r="S9"/>
      <c r="T9"/>
    </row>
    <row r="10" spans="3:20" s="14" customFormat="1" ht="19.5" hidden="1">
      <c r="C10" s="1684" t="s">
        <v>4663</v>
      </c>
      <c r="D10" s="76" t="s">
        <v>3864</v>
      </c>
      <c r="E10" s="76">
        <v>43935</v>
      </c>
      <c r="F10" s="1685">
        <v>43948</v>
      </c>
      <c r="G10" s="2131"/>
      <c r="H10" s="2131"/>
      <c r="I10" s="278"/>
      <c r="J10" s="278"/>
      <c r="K10" s="278"/>
      <c r="L10" s="278"/>
      <c r="M10" s="278"/>
      <c r="N10" s="520"/>
      <c r="O10"/>
      <c r="P10"/>
      <c r="Q10"/>
      <c r="R10"/>
      <c r="S10"/>
      <c r="T10"/>
    </row>
    <row r="11" spans="3:20" s="14" customFormat="1" ht="19.5" hidden="1">
      <c r="C11" s="533" t="s">
        <v>2151</v>
      </c>
      <c r="D11" s="279" t="s">
        <v>3860</v>
      </c>
      <c r="E11" s="279">
        <v>43939</v>
      </c>
      <c r="F11" s="2129" t="s">
        <v>2159</v>
      </c>
      <c r="G11" s="2130" t="s">
        <v>4664</v>
      </c>
      <c r="H11" s="2130" t="s">
        <v>4665</v>
      </c>
      <c r="I11" s="284">
        <v>43959</v>
      </c>
      <c r="J11" s="288">
        <f>I11+26</f>
        <v>43985</v>
      </c>
      <c r="K11" s="288">
        <f>I11+29</f>
        <v>43988</v>
      </c>
      <c r="L11" s="288">
        <f>I11+31</f>
        <v>43990</v>
      </c>
      <c r="M11" s="288">
        <f>I11+33</f>
        <v>43992</v>
      </c>
      <c r="N11" s="519">
        <f>I11+34</f>
        <v>43993</v>
      </c>
      <c r="O11"/>
      <c r="P11"/>
      <c r="Q11"/>
      <c r="R11"/>
      <c r="S11"/>
      <c r="T11"/>
    </row>
    <row r="12" spans="3:20" s="14" customFormat="1" ht="19.5" hidden="1">
      <c r="C12" s="1684"/>
      <c r="D12" s="76"/>
      <c r="E12" s="76"/>
      <c r="F12" s="2132"/>
      <c r="G12" s="2131"/>
      <c r="H12" s="2131"/>
      <c r="I12" s="278"/>
      <c r="J12" s="278"/>
      <c r="K12" s="278"/>
      <c r="L12" s="278"/>
      <c r="M12" s="278"/>
      <c r="N12" s="520"/>
      <c r="O12"/>
      <c r="P12"/>
      <c r="Q12"/>
      <c r="R12"/>
      <c r="S12"/>
      <c r="T12"/>
    </row>
    <row r="13" spans="3:20" s="14" customFormat="1" ht="19.5" hidden="1">
      <c r="C13" s="2133"/>
      <c r="D13" s="279"/>
      <c r="E13" s="279"/>
      <c r="F13" s="2134"/>
      <c r="G13" s="2130" t="s">
        <v>4666</v>
      </c>
      <c r="H13" s="2130" t="s">
        <v>4667</v>
      </c>
      <c r="I13" s="284">
        <v>43966</v>
      </c>
      <c r="J13" s="288">
        <f>I13+26</f>
        <v>43992</v>
      </c>
      <c r="K13" s="288">
        <f>I13+29</f>
        <v>43995</v>
      </c>
      <c r="L13" s="288">
        <f>I13+31</f>
        <v>43997</v>
      </c>
      <c r="M13" s="288">
        <f>I13+33</f>
        <v>43999</v>
      </c>
      <c r="N13" s="519">
        <f>J13+33</f>
        <v>44025</v>
      </c>
      <c r="O13"/>
      <c r="P13"/>
      <c r="Q13"/>
      <c r="R13"/>
      <c r="S13"/>
      <c r="T13"/>
    </row>
    <row r="14" spans="3:20" s="14" customFormat="1" ht="19.5" hidden="1">
      <c r="C14" s="1684"/>
      <c r="D14" s="76"/>
      <c r="E14" s="76"/>
      <c r="F14" s="1685"/>
      <c r="G14" s="2131"/>
      <c r="H14" s="2131"/>
      <c r="I14" s="278"/>
      <c r="J14" s="278"/>
      <c r="K14" s="278"/>
      <c r="L14" s="278"/>
      <c r="M14" s="278"/>
      <c r="N14" s="520"/>
      <c r="O14"/>
      <c r="P14"/>
      <c r="Q14"/>
      <c r="R14"/>
      <c r="S14"/>
      <c r="T14"/>
    </row>
    <row r="15" spans="3:20" s="14" customFormat="1" ht="19.5" hidden="1">
      <c r="C15" s="2133" t="s">
        <v>3707</v>
      </c>
      <c r="D15" s="279" t="s">
        <v>3865</v>
      </c>
      <c r="E15" s="279">
        <v>43952</v>
      </c>
      <c r="F15" s="2134">
        <v>43966</v>
      </c>
      <c r="G15" s="2135" t="s">
        <v>4668</v>
      </c>
      <c r="H15" s="2135" t="s">
        <v>4669</v>
      </c>
      <c r="I15" s="109">
        <v>43973</v>
      </c>
      <c r="J15" s="288">
        <f>I15+26</f>
        <v>43999</v>
      </c>
      <c r="K15" s="288">
        <f>I15+29</f>
        <v>44002</v>
      </c>
      <c r="L15" s="288">
        <f>I15+31</f>
        <v>44004</v>
      </c>
      <c r="M15" s="288">
        <f>I15+33</f>
        <v>44006</v>
      </c>
      <c r="N15" s="519">
        <f>J15+33</f>
        <v>44032</v>
      </c>
      <c r="O15"/>
      <c r="P15"/>
      <c r="Q15"/>
      <c r="R15"/>
      <c r="S15"/>
      <c r="T15"/>
    </row>
    <row r="16" spans="3:20" s="14" customFormat="1" ht="19.5" hidden="1">
      <c r="C16" s="533" t="s">
        <v>2151</v>
      </c>
      <c r="D16" s="279" t="s">
        <v>3868</v>
      </c>
      <c r="E16" s="279">
        <v>43953</v>
      </c>
      <c r="F16" s="2129" t="s">
        <v>2159</v>
      </c>
      <c r="G16" s="2130"/>
      <c r="H16" s="2130"/>
      <c r="I16" s="284"/>
      <c r="J16" s="288"/>
      <c r="K16" s="288"/>
      <c r="L16" s="288"/>
      <c r="M16" s="288"/>
      <c r="N16" s="519"/>
      <c r="O16"/>
      <c r="P16"/>
      <c r="Q16"/>
      <c r="R16"/>
      <c r="S16"/>
      <c r="T16"/>
    </row>
    <row r="17" spans="1:14" s="14" customFormat="1" ht="19.5" hidden="1">
      <c r="A17" s="864"/>
      <c r="B17" s="864"/>
      <c r="C17" s="1684" t="s">
        <v>4670</v>
      </c>
      <c r="D17" s="76" t="s">
        <v>4671</v>
      </c>
      <c r="E17" s="76">
        <v>43956</v>
      </c>
      <c r="F17" s="2132">
        <v>43969</v>
      </c>
      <c r="G17" s="2131"/>
      <c r="H17" s="2131"/>
      <c r="I17" s="278"/>
      <c r="J17" s="278"/>
      <c r="K17" s="278"/>
      <c r="L17" s="278"/>
      <c r="M17" s="278"/>
      <c r="N17" s="520"/>
    </row>
    <row r="18" spans="1:14" s="14" customFormat="1" ht="19.5" hidden="1">
      <c r="A18" s="864"/>
      <c r="B18" s="864"/>
      <c r="C18" s="2133" t="s">
        <v>3337</v>
      </c>
      <c r="D18" s="279" t="s">
        <v>3687</v>
      </c>
      <c r="E18" s="279">
        <v>43960</v>
      </c>
      <c r="F18" s="2134">
        <f>E18+13</f>
        <v>43973</v>
      </c>
      <c r="G18" s="2130" t="s">
        <v>4321</v>
      </c>
      <c r="H18" s="2130" t="s">
        <v>4672</v>
      </c>
      <c r="I18" s="284">
        <v>43980</v>
      </c>
      <c r="J18" s="288">
        <f>I18+26</f>
        <v>44006</v>
      </c>
      <c r="K18" s="288">
        <f>I18+29</f>
        <v>44009</v>
      </c>
      <c r="L18" s="288">
        <f>I18+31</f>
        <v>44011</v>
      </c>
      <c r="M18" s="288">
        <f>I18+33</f>
        <v>44013</v>
      </c>
      <c r="N18" s="519">
        <f>J18+33</f>
        <v>44039</v>
      </c>
    </row>
    <row r="19" spans="1:14" s="14" customFormat="1" ht="19.5" hidden="1">
      <c r="A19" s="864"/>
      <c r="B19" s="864"/>
      <c r="C19" s="1684"/>
      <c r="D19" s="76"/>
      <c r="E19" s="76"/>
      <c r="F19" s="1685"/>
      <c r="G19" s="2131"/>
      <c r="H19" s="2131"/>
      <c r="I19" s="278"/>
      <c r="J19" s="278"/>
      <c r="K19" s="278"/>
      <c r="L19" s="278"/>
      <c r="M19" s="278"/>
      <c r="N19" s="520"/>
    </row>
    <row r="20" spans="1:14" s="14" customFormat="1" ht="19.5" hidden="1">
      <c r="A20" s="864"/>
      <c r="B20" s="864"/>
      <c r="C20" s="2133" t="s">
        <v>3339</v>
      </c>
      <c r="D20" s="279" t="s">
        <v>3872</v>
      </c>
      <c r="E20" s="279">
        <v>43967</v>
      </c>
      <c r="F20" s="2134">
        <f>E20+13</f>
        <v>43980</v>
      </c>
      <c r="G20" s="2130" t="s">
        <v>4673</v>
      </c>
      <c r="H20" s="2130" t="s">
        <v>4674</v>
      </c>
      <c r="I20" s="284">
        <v>43987</v>
      </c>
      <c r="J20" s="288">
        <f>I20+26</f>
        <v>44013</v>
      </c>
      <c r="K20" s="288">
        <f>I20+29</f>
        <v>44016</v>
      </c>
      <c r="L20" s="288">
        <f>I20+31</f>
        <v>44018</v>
      </c>
      <c r="M20" s="288">
        <f>I20+33</f>
        <v>44020</v>
      </c>
      <c r="N20" s="519">
        <f>J20+33</f>
        <v>44046</v>
      </c>
    </row>
    <row r="21" spans="1:14" s="14" customFormat="1" ht="19.5" hidden="1">
      <c r="A21" s="864"/>
      <c r="B21" s="864"/>
      <c r="C21" s="1684"/>
      <c r="D21" s="76"/>
      <c r="E21" s="76"/>
      <c r="F21" s="2132"/>
      <c r="G21" s="2136" t="s">
        <v>4675</v>
      </c>
      <c r="H21" s="2131"/>
      <c r="I21" s="278"/>
      <c r="J21" s="278"/>
      <c r="K21" s="278"/>
      <c r="L21" s="278"/>
      <c r="M21" s="278"/>
      <c r="N21" s="520"/>
    </row>
    <row r="22" spans="1:14" s="14" customFormat="1" ht="19.5" hidden="1">
      <c r="A22" s="864"/>
      <c r="B22" s="864"/>
      <c r="C22" s="2133" t="s">
        <v>2684</v>
      </c>
      <c r="D22" s="279" t="s">
        <v>3874</v>
      </c>
      <c r="E22" s="279">
        <f>E20+7</f>
        <v>43974</v>
      </c>
      <c r="F22" s="2134">
        <f>E22+13</f>
        <v>43987</v>
      </c>
      <c r="G22" s="2130" t="s">
        <v>4676</v>
      </c>
      <c r="H22" s="2130" t="s">
        <v>4677</v>
      </c>
      <c r="I22" s="284">
        <v>43994</v>
      </c>
      <c r="J22" s="288">
        <f>I22+26</f>
        <v>44020</v>
      </c>
      <c r="K22" s="288">
        <f>I22+29</f>
        <v>44023</v>
      </c>
      <c r="L22" s="288">
        <f>I22+31</f>
        <v>44025</v>
      </c>
      <c r="M22" s="288">
        <f>I22+33</f>
        <v>44027</v>
      </c>
      <c r="N22" s="519">
        <f>J22+33</f>
        <v>44053</v>
      </c>
    </row>
    <row r="23" spans="1:14" s="14" customFormat="1" ht="19.5" hidden="1">
      <c r="A23" s="864"/>
      <c r="B23" s="864"/>
      <c r="C23" s="1684"/>
      <c r="D23" s="76"/>
      <c r="E23" s="76"/>
      <c r="F23" s="1685"/>
      <c r="G23" s="2131"/>
      <c r="H23" s="2131"/>
      <c r="I23" s="278"/>
      <c r="J23" s="278"/>
      <c r="K23" s="278"/>
      <c r="L23" s="278"/>
      <c r="M23" s="278"/>
      <c r="N23" s="520"/>
    </row>
    <row r="24" spans="1:14" s="14" customFormat="1" ht="19.5" hidden="1">
      <c r="A24" s="864" t="s">
        <v>2984</v>
      </c>
      <c r="B24" s="864"/>
      <c r="C24" s="2137" t="s">
        <v>3752</v>
      </c>
      <c r="D24" s="279" t="s">
        <v>4678</v>
      </c>
      <c r="E24" s="279">
        <v>43984</v>
      </c>
      <c r="F24" s="2134">
        <v>43997</v>
      </c>
      <c r="G24" s="2130" t="s">
        <v>4321</v>
      </c>
      <c r="H24" s="2130" t="s">
        <v>4679</v>
      </c>
      <c r="I24" s="284">
        <v>44001</v>
      </c>
      <c r="J24" s="288">
        <f>I24+26</f>
        <v>44027</v>
      </c>
      <c r="K24" s="288">
        <f>I24+29</f>
        <v>44030</v>
      </c>
      <c r="L24" s="288">
        <f>I24+31</f>
        <v>44032</v>
      </c>
      <c r="M24" s="288">
        <f>I24+33</f>
        <v>44034</v>
      </c>
      <c r="N24" s="519">
        <f>J24+33</f>
        <v>44060</v>
      </c>
    </row>
    <row r="25" spans="1:14" s="14" customFormat="1" ht="19.5" hidden="1">
      <c r="A25" s="864"/>
      <c r="B25" s="864"/>
      <c r="C25" s="1684"/>
      <c r="D25" s="76"/>
      <c r="E25" s="76"/>
      <c r="F25" s="2132"/>
      <c r="G25" s="2136" t="s">
        <v>4680</v>
      </c>
      <c r="H25" s="2131"/>
      <c r="I25" s="278"/>
      <c r="J25" s="278"/>
      <c r="K25" s="278"/>
      <c r="L25" s="278"/>
      <c r="M25" s="278"/>
      <c r="N25" s="520"/>
    </row>
    <row r="26" spans="1:14" s="14" customFormat="1" ht="19.5" hidden="1">
      <c r="A26" s="864"/>
      <c r="B26" s="864"/>
      <c r="C26" s="2133" t="s">
        <v>4681</v>
      </c>
      <c r="D26" s="279" t="s">
        <v>4682</v>
      </c>
      <c r="E26" s="279">
        <v>43988</v>
      </c>
      <c r="F26" s="2134" t="s">
        <v>4683</v>
      </c>
      <c r="G26" s="2130" t="s">
        <v>4507</v>
      </c>
      <c r="H26" s="2130" t="s">
        <v>4684</v>
      </c>
      <c r="I26" s="284" t="s">
        <v>4685</v>
      </c>
      <c r="J26" s="288">
        <v>44034</v>
      </c>
      <c r="K26" s="288">
        <v>44037</v>
      </c>
      <c r="L26" s="288">
        <v>44039</v>
      </c>
      <c r="M26" s="288">
        <v>44041</v>
      </c>
      <c r="N26" s="519">
        <v>44041</v>
      </c>
    </row>
    <row r="27" spans="1:14" s="14" customFormat="1" ht="19.5" hidden="1">
      <c r="A27" s="864"/>
      <c r="B27" s="864"/>
      <c r="C27" s="1684"/>
      <c r="D27" s="76"/>
      <c r="E27" s="76"/>
      <c r="F27" s="1685"/>
      <c r="G27" s="2131"/>
      <c r="H27" s="2131"/>
      <c r="I27" s="278"/>
      <c r="J27" s="278"/>
      <c r="K27" s="278"/>
      <c r="L27" s="278"/>
      <c r="M27" s="278"/>
      <c r="N27" s="520"/>
    </row>
    <row r="28" spans="1:14" s="14" customFormat="1" ht="19.5" hidden="1">
      <c r="A28" s="864"/>
      <c r="B28" s="864"/>
      <c r="C28" s="2133" t="s">
        <v>3774</v>
      </c>
      <c r="D28" s="571" t="s">
        <v>4686</v>
      </c>
      <c r="E28" s="279">
        <v>43988</v>
      </c>
      <c r="F28" s="2134">
        <v>44008</v>
      </c>
      <c r="G28" s="2130" t="s">
        <v>4687</v>
      </c>
      <c r="H28" s="2130" t="s">
        <v>4688</v>
      </c>
      <c r="I28" s="284">
        <v>44015</v>
      </c>
      <c r="J28" s="288">
        <f>I28+26</f>
        <v>44041</v>
      </c>
      <c r="K28" s="288">
        <f>I28+29</f>
        <v>44044</v>
      </c>
      <c r="L28" s="288">
        <f>I28+31</f>
        <v>44046</v>
      </c>
      <c r="M28" s="288">
        <f>I28+33</f>
        <v>44048</v>
      </c>
      <c r="N28" s="519">
        <f>J28+33</f>
        <v>44074</v>
      </c>
    </row>
    <row r="29" spans="1:14" s="14" customFormat="1" ht="19.5" hidden="1">
      <c r="A29" s="864"/>
      <c r="B29" s="864"/>
      <c r="C29" s="1684"/>
      <c r="D29" s="2138"/>
      <c r="E29" s="76"/>
      <c r="F29" s="2132"/>
      <c r="G29" s="2131"/>
      <c r="H29" s="2131"/>
      <c r="I29" s="278"/>
      <c r="J29" s="278"/>
      <c r="K29" s="278"/>
      <c r="L29" s="278"/>
      <c r="M29" s="278"/>
      <c r="N29" s="520"/>
    </row>
    <row r="30" spans="1:14" s="14" customFormat="1" ht="19.5" hidden="1">
      <c r="A30" s="864"/>
      <c r="B30" s="864"/>
      <c r="C30" s="2133" t="s">
        <v>3758</v>
      </c>
      <c r="D30" s="571" t="s">
        <v>4686</v>
      </c>
      <c r="E30" s="279">
        <v>44005</v>
      </c>
      <c r="F30" s="2134">
        <v>44017</v>
      </c>
      <c r="G30" s="2130" t="s">
        <v>4689</v>
      </c>
      <c r="H30" s="2130" t="s">
        <v>4690</v>
      </c>
      <c r="I30" s="284">
        <v>44022</v>
      </c>
      <c r="J30" s="288">
        <f>I30+26</f>
        <v>44048</v>
      </c>
      <c r="K30" s="288">
        <f>I30+29</f>
        <v>44051</v>
      </c>
      <c r="L30" s="288">
        <f>I30+31</f>
        <v>44053</v>
      </c>
      <c r="M30" s="288">
        <f>I30+33</f>
        <v>44055</v>
      </c>
      <c r="N30" s="519">
        <f>I30+35</f>
        <v>44057</v>
      </c>
    </row>
    <row r="31" spans="1:14" s="14" customFormat="1" ht="19.5" hidden="1">
      <c r="A31" s="864"/>
      <c r="B31" s="864"/>
      <c r="C31" s="1684"/>
      <c r="D31" s="2138"/>
      <c r="E31" s="76"/>
      <c r="F31" s="1685"/>
      <c r="G31" s="2131"/>
      <c r="H31" s="2131"/>
      <c r="I31" s="278"/>
      <c r="J31" s="278"/>
      <c r="K31" s="278"/>
      <c r="L31" s="278"/>
      <c r="M31" s="278"/>
      <c r="N31" s="520"/>
    </row>
    <row r="32" spans="1:14" s="14" customFormat="1" ht="19.5" hidden="1">
      <c r="A32" s="864"/>
      <c r="B32" s="864"/>
      <c r="C32" s="2133" t="s">
        <v>3777</v>
      </c>
      <c r="D32" s="279" t="s">
        <v>4691</v>
      </c>
      <c r="E32" s="279">
        <v>44014</v>
      </c>
      <c r="F32" s="2134">
        <v>44026</v>
      </c>
      <c r="G32" s="2130" t="s">
        <v>4692</v>
      </c>
      <c r="H32" s="2130" t="s">
        <v>4693</v>
      </c>
      <c r="I32" s="284">
        <v>44029</v>
      </c>
      <c r="J32" s="288">
        <f>I32+26</f>
        <v>44055</v>
      </c>
      <c r="K32" s="288">
        <f>I32+29</f>
        <v>44058</v>
      </c>
      <c r="L32" s="288">
        <f>I32+31</f>
        <v>44060</v>
      </c>
      <c r="M32" s="288">
        <f>I32+33</f>
        <v>44062</v>
      </c>
      <c r="N32" s="519">
        <f>I32+35</f>
        <v>44064</v>
      </c>
    </row>
    <row r="34" spans="1:14" s="14" customFormat="1" ht="19.5" hidden="1">
      <c r="A34" s="864"/>
      <c r="B34" s="864"/>
      <c r="C34" s="2133" t="s">
        <v>3064</v>
      </c>
      <c r="D34" s="279" t="s">
        <v>4694</v>
      </c>
      <c r="E34" s="279">
        <v>44016</v>
      </c>
      <c r="F34" s="2134">
        <v>44029</v>
      </c>
      <c r="G34" s="2130" t="s">
        <v>4666</v>
      </c>
      <c r="H34" s="2130" t="s">
        <v>4695</v>
      </c>
      <c r="I34" s="284">
        <v>44036</v>
      </c>
      <c r="J34" s="288">
        <f>I34+26</f>
        <v>44062</v>
      </c>
      <c r="K34" s="288">
        <f>I34+29</f>
        <v>44065</v>
      </c>
      <c r="L34" s="288">
        <f>I34+31</f>
        <v>44067</v>
      </c>
      <c r="M34" s="288">
        <f>I34+33</f>
        <v>44069</v>
      </c>
      <c r="N34" s="519">
        <f>I34+35</f>
        <v>44071</v>
      </c>
    </row>
    <row r="35" spans="1:14" s="14" customFormat="1" ht="19.5" hidden="1">
      <c r="A35" s="864"/>
      <c r="B35" s="864"/>
      <c r="C35" s="1684"/>
      <c r="D35" s="76"/>
      <c r="E35" s="76"/>
      <c r="F35" s="2132"/>
      <c r="G35" s="2131"/>
      <c r="H35" s="2131"/>
      <c r="I35" s="278"/>
      <c r="J35" s="278"/>
      <c r="K35" s="278"/>
      <c r="L35" s="278"/>
      <c r="M35" s="278"/>
      <c r="N35" s="520"/>
    </row>
    <row r="36" spans="1:14" s="14" customFormat="1" ht="19.5" hidden="1">
      <c r="A36" s="864"/>
      <c r="B36" s="864"/>
      <c r="C36" s="2133" t="s">
        <v>3350</v>
      </c>
      <c r="D36" s="279" t="s">
        <v>4696</v>
      </c>
      <c r="E36" s="279">
        <v>44023</v>
      </c>
      <c r="F36" s="2139">
        <v>44036</v>
      </c>
      <c r="G36" s="2130" t="s">
        <v>4697</v>
      </c>
      <c r="H36" s="2130" t="s">
        <v>4698</v>
      </c>
      <c r="I36" s="284">
        <v>44043</v>
      </c>
      <c r="J36" s="288">
        <f>I36+26</f>
        <v>44069</v>
      </c>
      <c r="K36" s="288">
        <f>I36+29</f>
        <v>44072</v>
      </c>
      <c r="L36" s="288">
        <f>I36+31</f>
        <v>44074</v>
      </c>
      <c r="M36" s="288">
        <f>I36+33</f>
        <v>44076</v>
      </c>
      <c r="N36" s="519">
        <f>I36+35</f>
        <v>44078</v>
      </c>
    </row>
    <row r="37" spans="1:14" s="14" customFormat="1" ht="19.5" hidden="1">
      <c r="A37" s="864"/>
      <c r="B37" s="864"/>
      <c r="C37" s="1919" t="s">
        <v>4699</v>
      </c>
      <c r="D37" s="1684" t="s">
        <v>4700</v>
      </c>
      <c r="E37" s="278">
        <v>44028</v>
      </c>
      <c r="F37" s="2140">
        <v>44039</v>
      </c>
      <c r="G37" s="2131"/>
      <c r="H37" s="2131"/>
      <c r="I37" s="278"/>
      <c r="J37" s="278"/>
      <c r="K37" s="278"/>
      <c r="L37" s="278"/>
      <c r="M37" s="278"/>
      <c r="N37" s="520"/>
    </row>
    <row r="38" spans="1:14" s="14" customFormat="1" ht="19.5" hidden="1">
      <c r="A38" s="864" t="s">
        <v>4701</v>
      </c>
      <c r="B38" s="864"/>
      <c r="C38" s="622" t="s">
        <v>4702</v>
      </c>
      <c r="D38" s="342" t="s">
        <v>4703</v>
      </c>
      <c r="E38" s="279">
        <v>44035</v>
      </c>
      <c r="F38" s="2139">
        <v>44046</v>
      </c>
      <c r="G38" s="2130" t="s">
        <v>4704</v>
      </c>
      <c r="H38" s="2130" t="s">
        <v>4705</v>
      </c>
      <c r="I38" s="284">
        <v>44050</v>
      </c>
      <c r="J38" s="288">
        <f>I38+26</f>
        <v>44076</v>
      </c>
      <c r="K38" s="288">
        <f>I38+29</f>
        <v>44079</v>
      </c>
      <c r="L38" s="288">
        <f>I38+31</f>
        <v>44081</v>
      </c>
      <c r="M38" s="288">
        <f>I38+33</f>
        <v>44083</v>
      </c>
      <c r="N38" s="519">
        <f>I38+35</f>
        <v>44085</v>
      </c>
    </row>
    <row r="39" spans="1:14" s="14" customFormat="1" ht="19.5" hidden="1">
      <c r="A39" s="864"/>
      <c r="B39" s="864"/>
      <c r="C39" s="2141"/>
      <c r="D39" s="1684"/>
      <c r="E39" s="278"/>
      <c r="F39" s="2142"/>
      <c r="G39" s="2131"/>
      <c r="H39" s="2131"/>
      <c r="I39" s="278"/>
      <c r="J39" s="278"/>
      <c r="K39" s="278"/>
      <c r="L39" s="278"/>
      <c r="M39" s="278"/>
      <c r="N39" s="520"/>
    </row>
    <row r="40" spans="1:14" s="14" customFormat="1" ht="19.5" hidden="1">
      <c r="A40" s="864" t="s">
        <v>3353</v>
      </c>
      <c r="B40" s="864"/>
      <c r="C40" s="622" t="s">
        <v>4706</v>
      </c>
      <c r="D40" s="342" t="s">
        <v>4707</v>
      </c>
      <c r="E40" s="279">
        <v>44042</v>
      </c>
      <c r="F40" s="2139">
        <v>44053</v>
      </c>
      <c r="G40" s="2130" t="s">
        <v>4673</v>
      </c>
      <c r="H40" s="2130" t="s">
        <v>4708</v>
      </c>
      <c r="I40" s="284">
        <v>44057</v>
      </c>
      <c r="J40" s="288">
        <f>I40+26</f>
        <v>44083</v>
      </c>
      <c r="K40" s="288">
        <f>I40+29</f>
        <v>44086</v>
      </c>
      <c r="L40" s="288">
        <f>I40+31</f>
        <v>44088</v>
      </c>
      <c r="M40" s="288">
        <f>I40+33</f>
        <v>44090</v>
      </c>
      <c r="N40" s="519">
        <f>I40+35</f>
        <v>44092</v>
      </c>
    </row>
    <row r="41" spans="1:14" s="14" customFormat="1" ht="19.5" hidden="1">
      <c r="A41" s="864"/>
      <c r="B41" s="864"/>
      <c r="C41" s="2141"/>
      <c r="D41" s="1684"/>
      <c r="E41" s="278"/>
      <c r="F41" s="1484"/>
      <c r="G41" s="2131"/>
      <c r="H41" s="2131"/>
      <c r="I41" s="278"/>
      <c r="J41" s="278"/>
      <c r="K41" s="278"/>
      <c r="L41" s="278"/>
      <c r="M41" s="278"/>
      <c r="N41" s="520"/>
    </row>
    <row r="42" spans="1:14" s="14" customFormat="1" ht="19.5" hidden="1">
      <c r="A42" s="864" t="s">
        <v>4709</v>
      </c>
      <c r="B42" s="864"/>
      <c r="C42" s="622" t="s">
        <v>4710</v>
      </c>
      <c r="D42" s="342" t="s">
        <v>4711</v>
      </c>
      <c r="E42" s="279">
        <v>44049</v>
      </c>
      <c r="F42" s="2139">
        <v>44060</v>
      </c>
      <c r="G42" s="2130" t="s">
        <v>4676</v>
      </c>
      <c r="H42" s="2130" t="s">
        <v>4712</v>
      </c>
      <c r="I42" s="284">
        <v>44064</v>
      </c>
      <c r="J42" s="288">
        <f>I42+26</f>
        <v>44090</v>
      </c>
      <c r="K42" s="288">
        <f>I42+29</f>
        <v>44093</v>
      </c>
      <c r="L42" s="288">
        <f>I42+31</f>
        <v>44095</v>
      </c>
      <c r="M42" s="288">
        <f>I42+33</f>
        <v>44097</v>
      </c>
      <c r="N42" s="519">
        <f>I42+35</f>
        <v>44099</v>
      </c>
    </row>
    <row r="43" spans="1:14" s="14" customFormat="1" ht="19.5" hidden="1">
      <c r="A43" s="864"/>
      <c r="B43" s="864"/>
      <c r="C43" s="2141"/>
      <c r="D43" s="1684"/>
      <c r="E43" s="278"/>
      <c r="F43" s="2142"/>
      <c r="G43" s="2131"/>
      <c r="H43" s="2131"/>
      <c r="I43" s="278"/>
      <c r="J43" s="278"/>
      <c r="K43" s="278"/>
      <c r="L43" s="278"/>
      <c r="M43" s="278"/>
      <c r="N43" s="520"/>
    </row>
    <row r="44" spans="1:14" s="14" customFormat="1" ht="19.5" hidden="1">
      <c r="A44" s="864" t="s">
        <v>4713</v>
      </c>
      <c r="B44" s="864"/>
      <c r="C44" s="622" t="s">
        <v>4714</v>
      </c>
      <c r="D44" s="342" t="s">
        <v>4715</v>
      </c>
      <c r="E44" s="279">
        <v>44056</v>
      </c>
      <c r="F44" s="2139">
        <v>44067</v>
      </c>
      <c r="G44" s="2130" t="s">
        <v>4321</v>
      </c>
      <c r="H44" s="2130" t="s">
        <v>4716</v>
      </c>
      <c r="I44" s="284">
        <v>44071</v>
      </c>
      <c r="J44" s="288">
        <f>I44+26</f>
        <v>44097</v>
      </c>
      <c r="K44" s="288">
        <f>I44+29</f>
        <v>44100</v>
      </c>
      <c r="L44" s="288">
        <f>I44+31</f>
        <v>44102</v>
      </c>
      <c r="M44" s="288">
        <f>I44+33</f>
        <v>44104</v>
      </c>
      <c r="N44" s="519">
        <f>I44+35</f>
        <v>44106</v>
      </c>
    </row>
    <row r="45" spans="1:14" s="14" customFormat="1" ht="19.5" hidden="1">
      <c r="A45" s="864"/>
      <c r="B45" s="864"/>
      <c r="C45" s="2141"/>
      <c r="D45" s="1684"/>
      <c r="E45" s="278"/>
      <c r="F45" s="1484"/>
      <c r="G45" s="2131"/>
      <c r="H45" s="2131"/>
      <c r="I45" s="278"/>
      <c r="J45" s="278"/>
      <c r="K45" s="278"/>
      <c r="L45" s="278"/>
      <c r="M45" s="278"/>
      <c r="N45" s="520"/>
    </row>
    <row r="46" spans="1:14" s="14" customFormat="1" ht="19.5" hidden="1">
      <c r="A46" s="864"/>
      <c r="B46" s="864"/>
      <c r="C46" s="2133" t="s">
        <v>2684</v>
      </c>
      <c r="D46" s="279" t="s">
        <v>4717</v>
      </c>
      <c r="E46" s="279">
        <v>44058</v>
      </c>
      <c r="F46" s="2134">
        <v>44071</v>
      </c>
      <c r="G46" s="2130" t="s">
        <v>4507</v>
      </c>
      <c r="H46" s="2130" t="s">
        <v>4718</v>
      </c>
      <c r="I46" s="284">
        <v>44078</v>
      </c>
      <c r="J46" s="288">
        <f>I46+26</f>
        <v>44104</v>
      </c>
      <c r="K46" s="288">
        <f>I46+29</f>
        <v>44107</v>
      </c>
      <c r="L46" s="288">
        <f>I46+31</f>
        <v>44109</v>
      </c>
      <c r="M46" s="288">
        <f>I46+33</f>
        <v>44111</v>
      </c>
      <c r="N46" s="519">
        <f>I46+35</f>
        <v>44113</v>
      </c>
    </row>
    <row r="47" spans="1:14" s="14" customFormat="1" ht="19.5" hidden="1">
      <c r="A47" s="864"/>
      <c r="B47" s="864"/>
      <c r="C47" s="1684"/>
      <c r="D47" s="76"/>
      <c r="E47" s="76"/>
      <c r="F47" s="2132"/>
      <c r="G47" s="2131"/>
      <c r="H47" s="2131"/>
      <c r="I47" s="278"/>
      <c r="J47" s="278"/>
      <c r="K47" s="278"/>
      <c r="L47" s="278"/>
      <c r="M47" s="278"/>
      <c r="N47" s="520"/>
    </row>
    <row r="48" spans="1:14" s="14" customFormat="1" ht="19.5" hidden="1">
      <c r="A48" s="864"/>
      <c r="B48" s="864"/>
      <c r="C48" s="2133" t="s">
        <v>2946</v>
      </c>
      <c r="D48" s="279" t="s">
        <v>4719</v>
      </c>
      <c r="E48" s="279">
        <v>44065</v>
      </c>
      <c r="F48" s="2134">
        <v>44078</v>
      </c>
      <c r="G48" s="2130" t="s">
        <v>4687</v>
      </c>
      <c r="H48" s="2130" t="s">
        <v>4720</v>
      </c>
      <c r="I48" s="284">
        <v>44085</v>
      </c>
      <c r="J48" s="288">
        <f>I48+26</f>
        <v>44111</v>
      </c>
      <c r="K48" s="288">
        <f>I48+29</f>
        <v>44114</v>
      </c>
      <c r="L48" s="288">
        <f>I48+31</f>
        <v>44116</v>
      </c>
      <c r="M48" s="288">
        <f>I48+33</f>
        <v>44118</v>
      </c>
      <c r="N48" s="519">
        <f>I48+35</f>
        <v>44120</v>
      </c>
    </row>
    <row r="50" spans="3:14" s="14" customFormat="1" ht="19.5" hidden="1">
      <c r="C50" s="2133" t="s">
        <v>3343</v>
      </c>
      <c r="D50" s="279" t="s">
        <v>4721</v>
      </c>
      <c r="E50" s="279">
        <v>44072</v>
      </c>
      <c r="F50" s="2134">
        <v>44085</v>
      </c>
      <c r="G50" s="2130" t="s">
        <v>4722</v>
      </c>
      <c r="H50" s="2130" t="s">
        <v>4723</v>
      </c>
      <c r="I50" s="284">
        <v>44092</v>
      </c>
      <c r="J50" s="288">
        <f>I50+26</f>
        <v>44118</v>
      </c>
      <c r="K50" s="288">
        <f>I50+29</f>
        <v>44121</v>
      </c>
      <c r="L50" s="288">
        <f>I50+31</f>
        <v>44123</v>
      </c>
      <c r="M50" s="288">
        <f>I50+33</f>
        <v>44125</v>
      </c>
      <c r="N50" s="519">
        <f>I50+35</f>
        <v>44127</v>
      </c>
    </row>
    <row r="51" spans="3:14" s="14" customFormat="1" ht="19.5" hidden="1">
      <c r="C51" s="1684"/>
      <c r="D51" s="76"/>
      <c r="E51" s="76"/>
      <c r="F51" s="2132"/>
      <c r="G51" s="2131"/>
      <c r="H51" s="2131"/>
      <c r="I51" s="278"/>
      <c r="J51" s="278"/>
      <c r="K51" s="278"/>
      <c r="L51" s="278"/>
      <c r="M51" s="278"/>
      <c r="N51" s="520"/>
    </row>
    <row r="52" spans="3:14" s="14" customFormat="1" ht="19.5" hidden="1">
      <c r="C52" s="2133" t="s">
        <v>2860</v>
      </c>
      <c r="D52" s="279" t="s">
        <v>4724</v>
      </c>
      <c r="E52" s="279">
        <v>44079</v>
      </c>
      <c r="F52" s="2134">
        <v>44092</v>
      </c>
      <c r="G52" s="2130" t="s">
        <v>4692</v>
      </c>
      <c r="H52" s="2130" t="s">
        <v>4725</v>
      </c>
      <c r="I52" s="284">
        <v>44099</v>
      </c>
      <c r="J52" s="288">
        <f>I52+26</f>
        <v>44125</v>
      </c>
      <c r="K52" s="288">
        <f>I52+29</f>
        <v>44128</v>
      </c>
      <c r="L52" s="288">
        <f>I52+31</f>
        <v>44130</v>
      </c>
      <c r="M52" s="288">
        <f>I52+33</f>
        <v>44132</v>
      </c>
      <c r="N52" s="519">
        <f>I52+35</f>
        <v>44134</v>
      </c>
    </row>
    <row r="53" spans="3:14" s="14" customFormat="1" ht="19.5" hidden="1">
      <c r="C53" s="1684"/>
      <c r="D53" s="76"/>
      <c r="E53" s="76"/>
      <c r="F53" s="1685"/>
      <c r="G53" s="2131"/>
      <c r="H53" s="2131"/>
      <c r="I53" s="278"/>
      <c r="J53" s="278"/>
      <c r="K53" s="278"/>
      <c r="L53" s="278"/>
      <c r="M53" s="278"/>
      <c r="N53" s="520"/>
    </row>
    <row r="54" spans="3:14" s="14" customFormat="1" ht="19.5" hidden="1">
      <c r="C54" s="2133" t="s">
        <v>3346</v>
      </c>
      <c r="D54" s="279" t="s">
        <v>4726</v>
      </c>
      <c r="E54" s="279">
        <v>44086</v>
      </c>
      <c r="F54" s="2134">
        <v>44099</v>
      </c>
      <c r="G54" s="2130" t="s">
        <v>4666</v>
      </c>
      <c r="H54" s="2130" t="s">
        <v>4727</v>
      </c>
      <c r="I54" s="284">
        <v>44106</v>
      </c>
      <c r="J54" s="288">
        <f>I54+26</f>
        <v>44132</v>
      </c>
      <c r="K54" s="288">
        <f>I54+29</f>
        <v>44135</v>
      </c>
      <c r="L54" s="288">
        <f>I54+31</f>
        <v>44137</v>
      </c>
      <c r="M54" s="288">
        <f>I54+33</f>
        <v>44139</v>
      </c>
      <c r="N54" s="519">
        <f>I54+35</f>
        <v>44141</v>
      </c>
    </row>
    <row r="55" spans="3:14" s="14" customFormat="1" ht="19.5" hidden="1">
      <c r="C55" s="1684"/>
      <c r="D55" s="76"/>
      <c r="E55" s="76"/>
      <c r="F55" s="2132"/>
      <c r="G55" s="2131"/>
      <c r="H55" s="2131"/>
      <c r="I55" s="278"/>
      <c r="J55" s="278"/>
      <c r="K55" s="278"/>
      <c r="L55" s="278"/>
      <c r="M55" s="278"/>
      <c r="N55" s="520"/>
    </row>
    <row r="56" spans="3:14" s="14" customFormat="1" ht="19.5" hidden="1">
      <c r="C56" s="2133" t="s">
        <v>2789</v>
      </c>
      <c r="D56" s="279" t="s">
        <v>4728</v>
      </c>
      <c r="E56" s="279">
        <v>44093</v>
      </c>
      <c r="F56" s="2134">
        <v>44106</v>
      </c>
      <c r="G56" s="2130" t="s">
        <v>4697</v>
      </c>
      <c r="H56" s="2130" t="s">
        <v>4729</v>
      </c>
      <c r="I56" s="284">
        <v>44113</v>
      </c>
      <c r="J56" s="288">
        <f>I56+26</f>
        <v>44139</v>
      </c>
      <c r="K56" s="288">
        <f>I56+29</f>
        <v>44142</v>
      </c>
      <c r="L56" s="288">
        <f>I56+31</f>
        <v>44144</v>
      </c>
      <c r="M56" s="288">
        <f>I56+33</f>
        <v>44146</v>
      </c>
      <c r="N56" s="519">
        <f>I56+35</f>
        <v>44148</v>
      </c>
    </row>
    <row r="57" spans="3:14" s="14" customFormat="1" ht="19.5" hidden="1">
      <c r="C57" s="1684"/>
      <c r="D57" s="76"/>
      <c r="E57" s="76"/>
      <c r="F57" s="1685"/>
      <c r="G57" s="2131"/>
      <c r="H57" s="2131"/>
      <c r="I57" s="278"/>
      <c r="J57" s="278"/>
      <c r="K57" s="278"/>
      <c r="L57" s="278"/>
      <c r="M57" s="278"/>
      <c r="N57" s="520"/>
    </row>
    <row r="58" spans="3:14" s="14" customFormat="1" ht="19.5" hidden="1">
      <c r="C58" s="2133" t="s">
        <v>3064</v>
      </c>
      <c r="D58" s="279" t="s">
        <v>4730</v>
      </c>
      <c r="E58" s="279">
        <v>44100</v>
      </c>
      <c r="F58" s="2134">
        <v>44113</v>
      </c>
      <c r="G58" s="2130" t="s">
        <v>4704</v>
      </c>
      <c r="H58" s="2130" t="s">
        <v>3700</v>
      </c>
      <c r="I58" s="284">
        <v>44120</v>
      </c>
      <c r="J58" s="288">
        <f>I58+26</f>
        <v>44146</v>
      </c>
      <c r="K58" s="288">
        <f>I58+29</f>
        <v>44149</v>
      </c>
      <c r="L58" s="288">
        <f>I58+31</f>
        <v>44151</v>
      </c>
      <c r="M58" s="288">
        <f>I58+33</f>
        <v>44153</v>
      </c>
      <c r="N58" s="519">
        <f>I58+35</f>
        <v>44155</v>
      </c>
    </row>
    <row r="59" spans="3:14" s="14" customFormat="1" ht="19.5" hidden="1">
      <c r="C59" s="1684"/>
      <c r="D59" s="76"/>
      <c r="E59" s="76"/>
      <c r="F59" s="2132"/>
      <c r="G59" s="2131"/>
      <c r="H59" s="2131"/>
      <c r="I59" s="278"/>
      <c r="J59" s="278"/>
      <c r="K59" s="278"/>
      <c r="L59" s="278"/>
      <c r="M59" s="278"/>
      <c r="N59" s="520"/>
    </row>
    <row r="60" spans="3:14" s="14" customFormat="1" ht="19.5" hidden="1">
      <c r="C60" s="2133" t="s">
        <v>3350</v>
      </c>
      <c r="D60" s="279" t="s">
        <v>4731</v>
      </c>
      <c r="E60" s="279">
        <v>44107</v>
      </c>
      <c r="F60" s="2134">
        <v>44120</v>
      </c>
      <c r="G60" s="2130" t="s">
        <v>4732</v>
      </c>
      <c r="H60" s="2130" t="s">
        <v>4733</v>
      </c>
      <c r="I60" s="284">
        <v>44127</v>
      </c>
      <c r="J60" s="288">
        <f>I60+26</f>
        <v>44153</v>
      </c>
      <c r="K60" s="288">
        <f>I60+29</f>
        <v>44156</v>
      </c>
      <c r="L60" s="288">
        <f>I60+31</f>
        <v>44158</v>
      </c>
      <c r="M60" s="288">
        <f>I60+33</f>
        <v>44160</v>
      </c>
      <c r="N60" s="519">
        <f>I60+35</f>
        <v>44162</v>
      </c>
    </row>
    <row r="61" spans="3:14" s="14" customFormat="1" ht="19.5" hidden="1">
      <c r="C61" s="1684"/>
      <c r="D61" s="76"/>
      <c r="E61" s="76"/>
      <c r="F61" s="1685"/>
      <c r="G61" s="2131"/>
      <c r="H61" s="2131"/>
      <c r="I61" s="278"/>
      <c r="J61" s="278"/>
      <c r="K61" s="278"/>
      <c r="L61" s="278"/>
      <c r="M61" s="278"/>
      <c r="N61" s="520"/>
    </row>
    <row r="62" spans="3:14" s="14" customFormat="1" ht="19.5" hidden="1">
      <c r="C62" s="2143"/>
      <c r="D62" s="288"/>
      <c r="E62" s="288"/>
      <c r="F62" s="2144"/>
      <c r="G62" s="2145"/>
      <c r="H62" s="2145"/>
      <c r="I62" s="288"/>
      <c r="J62" s="288"/>
      <c r="K62" s="288"/>
      <c r="L62" s="288"/>
      <c r="M62" s="288"/>
      <c r="N62" s="519"/>
    </row>
    <row r="63" spans="3:14" s="14" customFormat="1" ht="19.5" hidden="1">
      <c r="C63" s="2143"/>
      <c r="D63" s="288"/>
      <c r="E63" s="288"/>
      <c r="F63" s="2144"/>
      <c r="G63" s="2145"/>
      <c r="H63" s="2145"/>
      <c r="I63" s="288"/>
      <c r="J63" s="288"/>
      <c r="K63" s="288"/>
      <c r="L63" s="288"/>
      <c r="M63" s="288"/>
      <c r="N63" s="519"/>
    </row>
    <row r="64" spans="3:14" s="14" customFormat="1" ht="22.5" hidden="1">
      <c r="C64" s="2125" t="s">
        <v>4654</v>
      </c>
      <c r="D64" s="2126"/>
      <c r="E64" s="1797" t="s">
        <v>1985</v>
      </c>
      <c r="F64" s="1797" t="s">
        <v>3786</v>
      </c>
      <c r="G64" s="1797" t="s">
        <v>1987</v>
      </c>
      <c r="H64" s="1797" t="s">
        <v>4655</v>
      </c>
      <c r="I64" s="2127" t="s">
        <v>4656</v>
      </c>
      <c r="J64" s="2127" t="s">
        <v>4657</v>
      </c>
      <c r="K64" s="2126" t="s">
        <v>515</v>
      </c>
      <c r="L64" s="2126" t="s">
        <v>847</v>
      </c>
      <c r="M64" s="2127" t="s">
        <v>1709</v>
      </c>
      <c r="N64" s="470" t="s">
        <v>380</v>
      </c>
    </row>
    <row r="65" spans="1:14" s="14" customFormat="1" ht="19.5" hidden="1">
      <c r="A65" s="864"/>
      <c r="B65" s="864"/>
      <c r="C65" s="2125"/>
      <c r="D65" s="2128" t="s">
        <v>2888</v>
      </c>
      <c r="E65" s="1797"/>
      <c r="F65" s="245" t="s">
        <v>3138</v>
      </c>
      <c r="G65" s="1797"/>
      <c r="H65" s="1797"/>
      <c r="I65" s="245" t="s">
        <v>3121</v>
      </c>
      <c r="J65" s="245" t="s">
        <v>4734</v>
      </c>
      <c r="K65" s="245" t="s">
        <v>4735</v>
      </c>
      <c r="L65" s="245" t="s">
        <v>3088</v>
      </c>
      <c r="M65" s="245" t="s">
        <v>4660</v>
      </c>
      <c r="N65" s="91" t="s">
        <v>3089</v>
      </c>
    </row>
    <row r="66" spans="1:14" s="14" customFormat="1" ht="19.5" hidden="1">
      <c r="A66" s="864"/>
      <c r="B66" s="864"/>
      <c r="C66" s="2133" t="s">
        <v>2412</v>
      </c>
      <c r="D66" s="279" t="s">
        <v>4736</v>
      </c>
      <c r="E66" s="279">
        <v>44116</v>
      </c>
      <c r="F66" s="2134">
        <v>44129</v>
      </c>
      <c r="G66" s="2130" t="s">
        <v>4676</v>
      </c>
      <c r="H66" s="2130" t="s">
        <v>4737</v>
      </c>
      <c r="I66" s="284">
        <v>44134</v>
      </c>
      <c r="J66" s="288">
        <f>I66+24</f>
        <v>44158</v>
      </c>
      <c r="K66" s="288">
        <f>I66+26</f>
        <v>44160</v>
      </c>
      <c r="L66" s="288">
        <f>I66+31</f>
        <v>44165</v>
      </c>
      <c r="M66" s="288">
        <f>I66+34</f>
        <v>44168</v>
      </c>
      <c r="N66" s="519">
        <f>I66+35</f>
        <v>44169</v>
      </c>
    </row>
    <row r="67" spans="1:14" s="14" customFormat="1" ht="19.5" hidden="1">
      <c r="A67" s="864"/>
      <c r="B67" s="864"/>
      <c r="C67" s="1684"/>
      <c r="D67" s="76"/>
      <c r="E67" s="76"/>
      <c r="F67" s="2132"/>
      <c r="G67" s="2131"/>
      <c r="H67" s="2131"/>
      <c r="I67" s="278"/>
      <c r="J67" s="278"/>
      <c r="K67" s="278"/>
      <c r="L67" s="278"/>
      <c r="M67" s="278"/>
      <c r="N67" s="520"/>
    </row>
    <row r="68" spans="1:14" s="14" customFormat="1" ht="19.5" hidden="1">
      <c r="A68" s="864"/>
      <c r="B68" s="864"/>
      <c r="C68" s="2133" t="s">
        <v>2416</v>
      </c>
      <c r="D68" s="279" t="s">
        <v>4738</v>
      </c>
      <c r="E68" s="279">
        <v>44121</v>
      </c>
      <c r="F68" s="2134">
        <v>44134</v>
      </c>
      <c r="G68" s="2130" t="s">
        <v>4321</v>
      </c>
      <c r="H68" s="2130" t="s">
        <v>4739</v>
      </c>
      <c r="I68" s="284">
        <v>44141</v>
      </c>
      <c r="J68" s="288">
        <f>I68+24</f>
        <v>44165</v>
      </c>
      <c r="K68" s="288">
        <f>I68+26</f>
        <v>44167</v>
      </c>
      <c r="L68" s="288">
        <f>I68+31</f>
        <v>44172</v>
      </c>
      <c r="M68" s="288">
        <f>I68+34</f>
        <v>44175</v>
      </c>
      <c r="N68" s="519">
        <f>I68+35</f>
        <v>44176</v>
      </c>
    </row>
    <row r="69" spans="1:14" s="14" customFormat="1" ht="19.5" hidden="1">
      <c r="A69" s="864"/>
      <c r="B69" s="864"/>
      <c r="C69" s="1684"/>
      <c r="D69" s="76"/>
      <c r="E69" s="76"/>
      <c r="F69" s="1685"/>
      <c r="G69" s="2131"/>
      <c r="H69" s="2131"/>
      <c r="I69" s="278"/>
      <c r="J69" s="278"/>
      <c r="K69" s="278"/>
      <c r="L69" s="278"/>
      <c r="M69" s="278"/>
      <c r="N69" s="520"/>
    </row>
    <row r="70" spans="1:14" s="14" customFormat="1" ht="19.5" hidden="1">
      <c r="A70" s="946" t="s">
        <v>2799</v>
      </c>
      <c r="B70" s="946"/>
      <c r="C70" s="2133" t="s">
        <v>2380</v>
      </c>
      <c r="D70" s="279" t="s">
        <v>4740</v>
      </c>
      <c r="E70" s="279">
        <v>44130</v>
      </c>
      <c r="F70" s="2134">
        <v>44141</v>
      </c>
      <c r="G70" s="2130" t="s">
        <v>4741</v>
      </c>
      <c r="H70" s="2130" t="s">
        <v>4739</v>
      </c>
      <c r="I70" s="284">
        <v>44148</v>
      </c>
      <c r="J70" s="288">
        <f>I70+24</f>
        <v>44172</v>
      </c>
      <c r="K70" s="288">
        <f>I70+26</f>
        <v>44174</v>
      </c>
      <c r="L70" s="288">
        <f>I70+31</f>
        <v>44179</v>
      </c>
      <c r="M70" s="288">
        <f>I70+34</f>
        <v>44182</v>
      </c>
      <c r="N70" s="519">
        <f>I70+35</f>
        <v>44183</v>
      </c>
    </row>
    <row r="71" spans="1:14" s="14" customFormat="1" ht="19.5" hidden="1">
      <c r="A71" s="864"/>
      <c r="B71" s="864"/>
      <c r="C71" s="1684"/>
      <c r="D71" s="76"/>
      <c r="E71" s="76"/>
      <c r="F71" s="2132"/>
      <c r="G71" s="2131"/>
      <c r="H71" s="2131"/>
      <c r="I71" s="278"/>
      <c r="J71" s="278"/>
      <c r="K71" s="278"/>
      <c r="L71" s="278"/>
      <c r="M71" s="278"/>
      <c r="N71" s="520"/>
    </row>
    <row r="72" spans="1:14" s="14" customFormat="1" ht="19.5" hidden="1">
      <c r="A72" s="946" t="s">
        <v>2791</v>
      </c>
      <c r="B72" s="946"/>
      <c r="C72" s="2133" t="s">
        <v>2799</v>
      </c>
      <c r="D72" s="279" t="s">
        <v>4742</v>
      </c>
      <c r="E72" s="279">
        <v>44137</v>
      </c>
      <c r="F72" s="2134">
        <v>44149</v>
      </c>
      <c r="G72" s="2130" t="s">
        <v>4687</v>
      </c>
      <c r="H72" s="2130" t="s">
        <v>4743</v>
      </c>
      <c r="I72" s="284">
        <v>44155</v>
      </c>
      <c r="J72" s="288">
        <f>I72+24</f>
        <v>44179</v>
      </c>
      <c r="K72" s="288">
        <f>I72+26</f>
        <v>44181</v>
      </c>
      <c r="L72" s="288">
        <f>I72+31</f>
        <v>44186</v>
      </c>
      <c r="M72" s="288">
        <f>I72+34</f>
        <v>44189</v>
      </c>
      <c r="N72" s="519">
        <f>I72+35</f>
        <v>44190</v>
      </c>
    </row>
    <row r="73" spans="1:14" s="14" customFormat="1" ht="19.5" hidden="1">
      <c r="A73" s="864"/>
      <c r="B73" s="864"/>
      <c r="C73" s="1684"/>
      <c r="D73" s="76"/>
      <c r="E73" s="76"/>
      <c r="F73" s="1685"/>
      <c r="G73" s="2131"/>
      <c r="H73" s="2131"/>
      <c r="I73" s="278"/>
      <c r="J73" s="278"/>
      <c r="K73" s="278"/>
      <c r="L73" s="278"/>
      <c r="M73" s="278"/>
      <c r="N73" s="520"/>
    </row>
    <row r="74" spans="1:14" s="14" customFormat="1" ht="19.5" hidden="1">
      <c r="A74" s="864"/>
      <c r="B74" s="864"/>
      <c r="C74" s="2133" t="s">
        <v>2791</v>
      </c>
      <c r="D74" s="279" t="s">
        <v>4744</v>
      </c>
      <c r="E74" s="279">
        <v>44145</v>
      </c>
      <c r="F74" s="2134">
        <v>44158</v>
      </c>
      <c r="G74" s="2130" t="s">
        <v>4745</v>
      </c>
      <c r="H74" s="2130" t="s">
        <v>4746</v>
      </c>
      <c r="I74" s="284">
        <v>44162</v>
      </c>
      <c r="J74" s="288">
        <f>I74+24</f>
        <v>44186</v>
      </c>
      <c r="K74" s="288">
        <f>I74+26</f>
        <v>44188</v>
      </c>
      <c r="L74" s="288">
        <f>I74+31</f>
        <v>44193</v>
      </c>
      <c r="M74" s="288">
        <f>I74+34</f>
        <v>44196</v>
      </c>
      <c r="N74" s="519">
        <f>I74+35</f>
        <v>44197</v>
      </c>
    </row>
    <row r="75" spans="1:14" s="14" customFormat="1" ht="19.5" hidden="1">
      <c r="A75" s="864"/>
      <c r="B75" s="864"/>
      <c r="C75" s="1684"/>
      <c r="D75" s="76"/>
      <c r="E75" s="76"/>
      <c r="F75" s="2132"/>
      <c r="G75" s="2131"/>
      <c r="H75" s="2131"/>
      <c r="I75" s="278"/>
      <c r="J75" s="278"/>
      <c r="K75" s="278"/>
      <c r="L75" s="278"/>
      <c r="M75" s="278"/>
      <c r="N75" s="520"/>
    </row>
    <row r="76" spans="1:14" s="14" customFormat="1" ht="19.5" hidden="1">
      <c r="A76" s="864"/>
      <c r="B76" s="864"/>
      <c r="C76" s="2133" t="s">
        <v>2684</v>
      </c>
      <c r="D76" s="279" t="s">
        <v>4747</v>
      </c>
      <c r="E76" s="279">
        <v>44149</v>
      </c>
      <c r="F76" s="2134">
        <v>44162</v>
      </c>
      <c r="G76" s="2130" t="s">
        <v>4748</v>
      </c>
      <c r="H76" s="2130" t="s">
        <v>4749</v>
      </c>
      <c r="I76" s="284">
        <v>44169</v>
      </c>
      <c r="J76" s="288">
        <f>I76+24</f>
        <v>44193</v>
      </c>
      <c r="K76" s="288">
        <f>I76+26</f>
        <v>44195</v>
      </c>
      <c r="L76" s="288">
        <f>I76+31</f>
        <v>44200</v>
      </c>
      <c r="M76" s="288">
        <f>I76+34</f>
        <v>44203</v>
      </c>
      <c r="N76" s="519">
        <f>I76+35</f>
        <v>44204</v>
      </c>
    </row>
    <row r="77" spans="1:14" s="14" customFormat="1" ht="19.5" hidden="1">
      <c r="A77" s="864"/>
      <c r="B77" s="864"/>
      <c r="C77" s="1684"/>
      <c r="D77" s="76"/>
      <c r="E77" s="76"/>
      <c r="F77" s="1685"/>
      <c r="G77" s="2131"/>
      <c r="H77" s="2131"/>
      <c r="I77" s="278"/>
      <c r="J77" s="278"/>
      <c r="K77" s="278"/>
      <c r="L77" s="278"/>
      <c r="M77" s="278"/>
      <c r="N77" s="520"/>
    </row>
    <row r="78" spans="1:14" s="14" customFormat="1" ht="19.5" hidden="1">
      <c r="A78" s="864" t="s">
        <v>3343</v>
      </c>
      <c r="B78" s="864"/>
      <c r="C78" s="2133" t="s">
        <v>2946</v>
      </c>
      <c r="D78" s="279" t="s">
        <v>4750</v>
      </c>
      <c r="E78" s="279">
        <v>44157</v>
      </c>
      <c r="F78" s="2134">
        <v>44169</v>
      </c>
      <c r="G78" s="2130" t="s">
        <v>4666</v>
      </c>
      <c r="H78" s="2130" t="s">
        <v>4751</v>
      </c>
      <c r="I78" s="284">
        <v>44176</v>
      </c>
      <c r="J78" s="288">
        <f>I78+24</f>
        <v>44200</v>
      </c>
      <c r="K78" s="288">
        <f>I78+26</f>
        <v>44202</v>
      </c>
      <c r="L78" s="288">
        <f>I78+31</f>
        <v>44207</v>
      </c>
      <c r="M78" s="288">
        <f>I78+34</f>
        <v>44210</v>
      </c>
      <c r="N78" s="519">
        <f>I78+35</f>
        <v>44211</v>
      </c>
    </row>
    <row r="79" spans="1:14" s="14" customFormat="1" ht="19.5" hidden="1">
      <c r="A79" s="864"/>
      <c r="B79" s="864"/>
      <c r="C79" s="1684"/>
      <c r="D79" s="76"/>
      <c r="E79" s="76"/>
      <c r="F79" s="2132"/>
      <c r="G79" s="2131"/>
      <c r="H79" s="2131"/>
      <c r="I79" s="278"/>
      <c r="J79" s="278"/>
      <c r="K79" s="278"/>
      <c r="L79" s="278"/>
      <c r="M79" s="278"/>
      <c r="N79" s="520"/>
    </row>
    <row r="80" spans="1:14" s="14" customFormat="1" ht="19.5" hidden="1">
      <c r="A80" s="864" t="s">
        <v>2860</v>
      </c>
      <c r="B80" s="864"/>
      <c r="C80" s="2133" t="s">
        <v>3343</v>
      </c>
      <c r="D80" s="279" t="s">
        <v>4752</v>
      </c>
      <c r="E80" s="279">
        <v>44163</v>
      </c>
      <c r="F80" s="2134">
        <v>44176</v>
      </c>
      <c r="G80" s="2130" t="s">
        <v>4697</v>
      </c>
      <c r="H80" s="2130" t="s">
        <v>4753</v>
      </c>
      <c r="I80" s="284">
        <v>44183</v>
      </c>
      <c r="J80" s="288">
        <f>I80+24</f>
        <v>44207</v>
      </c>
      <c r="K80" s="288">
        <f>I80+26</f>
        <v>44209</v>
      </c>
      <c r="L80" s="288">
        <f>I80+31</f>
        <v>44214</v>
      </c>
      <c r="M80" s="288">
        <f>I80+34</f>
        <v>44217</v>
      </c>
      <c r="N80" s="519">
        <f>I80+35</f>
        <v>44218</v>
      </c>
    </row>
    <row r="82" spans="3:14" s="14" customFormat="1" ht="19.5" hidden="1">
      <c r="C82" s="2133" t="s">
        <v>2860</v>
      </c>
      <c r="D82" s="279" t="s">
        <v>4754</v>
      </c>
      <c r="E82" s="279">
        <v>44170</v>
      </c>
      <c r="F82" s="2134">
        <v>44183</v>
      </c>
      <c r="G82" s="2130" t="s">
        <v>4704</v>
      </c>
      <c r="H82" s="2130" t="s">
        <v>4755</v>
      </c>
      <c r="I82" s="284">
        <v>44190</v>
      </c>
      <c r="J82" s="288">
        <f>I82+24</f>
        <v>44214</v>
      </c>
      <c r="K82" s="288">
        <f>I82+26</f>
        <v>44216</v>
      </c>
      <c r="L82" s="288">
        <f>I82+31</f>
        <v>44221</v>
      </c>
      <c r="M82" s="288">
        <f>I82+34</f>
        <v>44224</v>
      </c>
      <c r="N82" s="519">
        <f>I82+35</f>
        <v>44225</v>
      </c>
    </row>
    <row r="83" spans="3:14" s="14" customFormat="1" ht="19.5" hidden="1">
      <c r="C83" s="1684"/>
      <c r="D83" s="76"/>
      <c r="E83" s="76"/>
      <c r="F83" s="2132"/>
      <c r="G83" s="2131"/>
      <c r="H83" s="2131"/>
      <c r="I83" s="278"/>
      <c r="J83" s="278"/>
      <c r="K83" s="278"/>
      <c r="L83" s="278"/>
      <c r="M83" s="278"/>
      <c r="N83" s="520"/>
    </row>
    <row r="84" spans="3:14" s="14" customFormat="1" ht="19.5" hidden="1">
      <c r="C84" s="2133" t="s">
        <v>3346</v>
      </c>
      <c r="D84" s="279" t="s">
        <v>4756</v>
      </c>
      <c r="E84" s="279">
        <v>44180</v>
      </c>
      <c r="F84" s="2134">
        <v>44193</v>
      </c>
      <c r="G84" s="2130" t="s">
        <v>4673</v>
      </c>
      <c r="H84" s="2130" t="s">
        <v>4757</v>
      </c>
      <c r="I84" s="284">
        <v>44197</v>
      </c>
      <c r="J84" s="288">
        <f>I84+24</f>
        <v>44221</v>
      </c>
      <c r="K84" s="288">
        <f>I84+26</f>
        <v>44223</v>
      </c>
      <c r="L84" s="288">
        <f>I84+31</f>
        <v>44228</v>
      </c>
      <c r="M84" s="288">
        <f>I84+34</f>
        <v>44231</v>
      </c>
      <c r="N84" s="519">
        <f>I84+35</f>
        <v>44232</v>
      </c>
    </row>
    <row r="85" spans="3:14" s="14" customFormat="1" ht="19.5" hidden="1">
      <c r="C85" s="1684"/>
      <c r="D85" s="76"/>
      <c r="E85" s="76"/>
      <c r="F85" s="1685"/>
      <c r="G85" s="2131"/>
      <c r="H85" s="2131"/>
      <c r="I85" s="278"/>
      <c r="J85" s="278"/>
      <c r="K85" s="278"/>
      <c r="L85" s="278"/>
      <c r="M85" s="278"/>
      <c r="N85" s="520"/>
    </row>
    <row r="86" spans="3:14" s="14" customFormat="1" ht="19.5" hidden="1">
      <c r="C86" s="2133" t="s">
        <v>2789</v>
      </c>
      <c r="D86" s="279" t="s">
        <v>4758</v>
      </c>
      <c r="E86" s="279">
        <v>44184</v>
      </c>
      <c r="F86" s="2134">
        <v>44197</v>
      </c>
      <c r="G86" s="2130" t="s">
        <v>4759</v>
      </c>
      <c r="H86" s="2130" t="s">
        <v>4760</v>
      </c>
      <c r="I86" s="284">
        <v>44204</v>
      </c>
      <c r="J86" s="288">
        <f>I86+24</f>
        <v>44228</v>
      </c>
      <c r="K86" s="288">
        <f>I86+26</f>
        <v>44230</v>
      </c>
      <c r="L86" s="288">
        <f>I86+31</f>
        <v>44235</v>
      </c>
      <c r="M86" s="288">
        <f>I86+34</f>
        <v>44238</v>
      </c>
      <c r="N86" s="519">
        <f>I86+35</f>
        <v>44239</v>
      </c>
    </row>
    <row r="87" spans="3:14" s="14" customFormat="1" ht="19.5" hidden="1">
      <c r="C87" s="1684"/>
      <c r="D87" s="76"/>
      <c r="E87" s="76"/>
      <c r="F87" s="2132"/>
      <c r="G87" s="2131"/>
      <c r="H87" s="2131"/>
      <c r="I87" s="278"/>
      <c r="J87" s="278"/>
      <c r="K87" s="278"/>
      <c r="L87" s="278"/>
      <c r="M87" s="278"/>
      <c r="N87" s="520"/>
    </row>
    <row r="88" spans="3:14" s="14" customFormat="1" ht="19.5" hidden="1">
      <c r="C88" s="2133" t="s">
        <v>3064</v>
      </c>
      <c r="D88" s="279" t="s">
        <v>4761</v>
      </c>
      <c r="E88" s="279">
        <v>44193</v>
      </c>
      <c r="F88" s="2134">
        <v>43840</v>
      </c>
      <c r="G88" s="2130" t="s">
        <v>4321</v>
      </c>
      <c r="H88" s="2130" t="s">
        <v>4762</v>
      </c>
      <c r="I88" s="284">
        <v>44211</v>
      </c>
      <c r="J88" s="288">
        <f>I88+24</f>
        <v>44235</v>
      </c>
      <c r="K88" s="288">
        <f>I88+26</f>
        <v>44237</v>
      </c>
      <c r="L88" s="288">
        <f>I88+31</f>
        <v>44242</v>
      </c>
      <c r="M88" s="288">
        <f>I88+34</f>
        <v>44245</v>
      </c>
      <c r="N88" s="519">
        <f>I88+35</f>
        <v>44246</v>
      </c>
    </row>
    <row r="89" spans="3:14" s="14" customFormat="1" ht="19.5" hidden="1">
      <c r="C89" s="1684"/>
      <c r="D89" s="76"/>
      <c r="E89" s="76"/>
      <c r="F89" s="1685"/>
      <c r="G89" s="2131"/>
      <c r="H89" s="2131"/>
      <c r="I89" s="278"/>
      <c r="J89" s="278"/>
      <c r="K89" s="278"/>
      <c r="L89" s="278"/>
      <c r="M89" s="278"/>
      <c r="N89" s="520"/>
    </row>
    <row r="90" spans="3:14" s="14" customFormat="1" ht="19.5" hidden="1">
      <c r="C90" s="2133" t="s">
        <v>3350</v>
      </c>
      <c r="D90" s="279" t="s">
        <v>4763</v>
      </c>
      <c r="E90" s="279">
        <v>43834</v>
      </c>
      <c r="F90" s="2134">
        <v>44211</v>
      </c>
      <c r="G90" s="2130" t="s">
        <v>4507</v>
      </c>
      <c r="H90" s="2130" t="s">
        <v>4764</v>
      </c>
      <c r="I90" s="284">
        <v>44218</v>
      </c>
      <c r="J90" s="288">
        <f>I90+24</f>
        <v>44242</v>
      </c>
      <c r="K90" s="288">
        <f>I90+26</f>
        <v>44244</v>
      </c>
      <c r="L90" s="288">
        <f>I90+31</f>
        <v>44249</v>
      </c>
      <c r="M90" s="288">
        <f>I90+34</f>
        <v>44252</v>
      </c>
      <c r="N90" s="519">
        <f>I90+35</f>
        <v>44253</v>
      </c>
    </row>
    <row r="91" spans="3:14" s="14" customFormat="1" ht="19.5" hidden="1">
      <c r="C91" s="1684"/>
      <c r="D91" s="76"/>
      <c r="E91" s="76"/>
      <c r="F91" s="2132"/>
      <c r="G91" s="2131"/>
      <c r="H91" s="2131"/>
      <c r="I91" s="278"/>
      <c r="J91" s="278"/>
      <c r="K91" s="278"/>
      <c r="L91" s="278"/>
      <c r="M91" s="278"/>
      <c r="N91" s="520"/>
    </row>
    <row r="92" spans="3:14" s="14" customFormat="1" ht="19.5" hidden="1">
      <c r="C92" s="2133" t="s">
        <v>2412</v>
      </c>
      <c r="D92" s="279" t="s">
        <v>4765</v>
      </c>
      <c r="E92" s="279">
        <v>44208</v>
      </c>
      <c r="F92" s="2134">
        <v>44223</v>
      </c>
      <c r="G92" s="2130" t="s">
        <v>4687</v>
      </c>
      <c r="H92" s="2130" t="s">
        <v>4766</v>
      </c>
      <c r="I92" s="284">
        <v>44234</v>
      </c>
      <c r="J92" s="288">
        <f>I92+24</f>
        <v>44258</v>
      </c>
      <c r="K92" s="288">
        <f>I92+26</f>
        <v>44260</v>
      </c>
      <c r="L92" s="288">
        <f>I92+31</f>
        <v>44265</v>
      </c>
      <c r="M92" s="288">
        <f>I92+34</f>
        <v>44268</v>
      </c>
      <c r="N92" s="519">
        <f>I92+35</f>
        <v>44269</v>
      </c>
    </row>
    <row r="93" spans="3:14" s="14" customFormat="1" ht="19.5" hidden="1">
      <c r="C93" s="1684"/>
      <c r="D93" s="76"/>
      <c r="E93" s="76"/>
      <c r="F93" s="1685"/>
      <c r="G93" s="2131"/>
      <c r="H93" s="2131"/>
      <c r="I93" s="278"/>
      <c r="J93" s="278"/>
      <c r="K93" s="278"/>
      <c r="L93" s="278"/>
      <c r="M93" s="278"/>
      <c r="N93" s="520"/>
    </row>
    <row r="94" spans="3:14" s="14" customFormat="1" ht="19.5" hidden="1">
      <c r="C94" s="2133" t="s">
        <v>2416</v>
      </c>
      <c r="D94" s="279" t="s">
        <v>4767</v>
      </c>
      <c r="E94" s="279">
        <v>44220</v>
      </c>
      <c r="F94" s="2134">
        <v>44233</v>
      </c>
      <c r="G94" s="2130" t="s">
        <v>4745</v>
      </c>
      <c r="H94" s="2130" t="s">
        <v>4768</v>
      </c>
      <c r="I94" s="284">
        <v>44234</v>
      </c>
      <c r="J94" s="288">
        <f>I94+24</f>
        <v>44258</v>
      </c>
      <c r="K94" s="288">
        <f>I94+26</f>
        <v>44260</v>
      </c>
      <c r="L94" s="288">
        <f>I94+31</f>
        <v>44265</v>
      </c>
      <c r="M94" s="288">
        <f>I94+34</f>
        <v>44268</v>
      </c>
      <c r="N94" s="519">
        <f>I94+35</f>
        <v>44269</v>
      </c>
    </row>
    <row r="95" spans="3:14" s="14" customFormat="1" ht="19.5" hidden="1">
      <c r="C95" s="1684"/>
      <c r="D95" s="76"/>
      <c r="E95" s="76"/>
      <c r="F95" s="2132"/>
      <c r="G95" s="2131"/>
      <c r="H95" s="2131"/>
      <c r="I95" s="278"/>
      <c r="J95" s="278"/>
      <c r="K95" s="278"/>
      <c r="L95" s="278"/>
      <c r="M95" s="278"/>
      <c r="N95" s="520"/>
    </row>
    <row r="96" spans="3:14" s="14" customFormat="1" ht="19.5" hidden="1">
      <c r="C96" s="2133" t="s">
        <v>2380</v>
      </c>
      <c r="D96" s="279" t="s">
        <v>4769</v>
      </c>
      <c r="E96" s="279">
        <v>44223</v>
      </c>
      <c r="F96" s="2134">
        <v>44236</v>
      </c>
      <c r="G96" s="2130" t="s">
        <v>4748</v>
      </c>
      <c r="H96" s="2130" t="s">
        <v>4770</v>
      </c>
      <c r="I96" s="284">
        <v>44239</v>
      </c>
      <c r="J96" s="288">
        <f>I96+24</f>
        <v>44263</v>
      </c>
      <c r="K96" s="288">
        <f>I96+26</f>
        <v>44265</v>
      </c>
      <c r="L96" s="288">
        <f>I96+31</f>
        <v>44270</v>
      </c>
      <c r="M96" s="288">
        <f>I96+34</f>
        <v>44273</v>
      </c>
      <c r="N96" s="519">
        <f>I96+35</f>
        <v>44274</v>
      </c>
    </row>
    <row r="98" spans="3:14" s="14" customFormat="1" ht="19.5" hidden="1">
      <c r="C98" s="2133" t="s">
        <v>2799</v>
      </c>
      <c r="D98" s="279" t="s">
        <v>4771</v>
      </c>
      <c r="E98" s="279">
        <v>44232</v>
      </c>
      <c r="F98" s="2134">
        <v>44245</v>
      </c>
      <c r="G98" s="2130" t="s">
        <v>4666</v>
      </c>
      <c r="H98" s="2130" t="s">
        <v>4772</v>
      </c>
      <c r="I98" s="284">
        <v>44246</v>
      </c>
      <c r="J98" s="288">
        <f>I98+24</f>
        <v>44270</v>
      </c>
      <c r="K98" s="288">
        <f>I98+26</f>
        <v>44272</v>
      </c>
      <c r="L98" s="288">
        <f>I98+31</f>
        <v>44277</v>
      </c>
      <c r="M98" s="288">
        <f>I98+34</f>
        <v>44280</v>
      </c>
      <c r="N98" s="519">
        <f>I98+35</f>
        <v>44281</v>
      </c>
    </row>
    <row r="99" spans="3:14" s="14" customFormat="1" ht="19.5" hidden="1">
      <c r="C99" s="1684"/>
      <c r="D99" s="76"/>
      <c r="E99" s="76"/>
      <c r="F99" s="2132"/>
      <c r="G99" s="2131"/>
      <c r="H99" s="2131"/>
      <c r="I99" s="278"/>
      <c r="J99" s="278"/>
      <c r="K99" s="278"/>
      <c r="L99" s="278"/>
      <c r="M99" s="278"/>
      <c r="N99" s="520"/>
    </row>
    <row r="100" spans="3:14" s="14" customFormat="1" ht="19.5" hidden="1">
      <c r="C100" s="2133"/>
      <c r="D100" s="279"/>
      <c r="E100" s="279"/>
      <c r="F100" s="2146"/>
      <c r="G100" s="2130" t="s">
        <v>4697</v>
      </c>
      <c r="H100" s="2130" t="s">
        <v>4773</v>
      </c>
      <c r="I100" s="284">
        <v>44256</v>
      </c>
      <c r="J100" s="288">
        <f>I100+24</f>
        <v>44280</v>
      </c>
      <c r="K100" s="288">
        <f>I100+26</f>
        <v>44282</v>
      </c>
      <c r="L100" s="288">
        <f>I100+31</f>
        <v>44287</v>
      </c>
      <c r="M100" s="288">
        <f>I100+34</f>
        <v>44290</v>
      </c>
      <c r="N100" s="519">
        <f>I100+35</f>
        <v>44291</v>
      </c>
    </row>
    <row r="101" spans="3:14" s="14" customFormat="1" ht="19.5" hidden="1">
      <c r="C101" s="1684"/>
      <c r="D101" s="76"/>
      <c r="E101" s="76"/>
      <c r="F101" s="1685"/>
      <c r="G101" s="2131"/>
      <c r="H101" s="2131"/>
      <c r="I101" s="278"/>
      <c r="J101" s="278"/>
      <c r="K101" s="278"/>
      <c r="L101" s="278"/>
      <c r="M101" s="278"/>
      <c r="N101" s="520"/>
    </row>
    <row r="102" spans="3:14" s="14" customFormat="1" ht="19.5" hidden="1">
      <c r="C102" s="2133" t="s">
        <v>2684</v>
      </c>
      <c r="D102" s="279" t="s">
        <v>4774</v>
      </c>
      <c r="E102" s="279">
        <v>44240</v>
      </c>
      <c r="F102" s="77">
        <v>44253</v>
      </c>
      <c r="G102" s="2130" t="s">
        <v>4704</v>
      </c>
      <c r="H102" s="2130" t="s">
        <v>4775</v>
      </c>
      <c r="I102" s="284">
        <v>44265</v>
      </c>
      <c r="J102" s="288">
        <f>I102+24</f>
        <v>44289</v>
      </c>
      <c r="K102" s="288">
        <f>I102+26</f>
        <v>44291</v>
      </c>
      <c r="L102" s="288">
        <f>I102+31</f>
        <v>44296</v>
      </c>
      <c r="M102" s="288">
        <f>I102+34</f>
        <v>44299</v>
      </c>
      <c r="N102" s="519">
        <f>I102+35</f>
        <v>44300</v>
      </c>
    </row>
    <row r="103" spans="3:14" s="14" customFormat="1" ht="19.5" hidden="1">
      <c r="C103" s="1684"/>
      <c r="D103" s="76"/>
      <c r="E103" s="76"/>
      <c r="F103" s="2147"/>
      <c r="G103" s="2131"/>
      <c r="H103" s="2131"/>
      <c r="I103" s="278"/>
      <c r="J103" s="278"/>
      <c r="K103" s="278"/>
      <c r="L103" s="278"/>
      <c r="M103" s="278"/>
      <c r="N103" s="520"/>
    </row>
    <row r="104" spans="3:14" s="14" customFormat="1" ht="19.5" hidden="1">
      <c r="C104" s="2133" t="s">
        <v>2791</v>
      </c>
      <c r="D104" s="279" t="s">
        <v>4776</v>
      </c>
      <c r="E104" s="279">
        <v>44242</v>
      </c>
      <c r="F104" s="2146">
        <v>44260</v>
      </c>
      <c r="G104" s="2130" t="s">
        <v>4673</v>
      </c>
      <c r="H104" s="2130" t="s">
        <v>4777</v>
      </c>
      <c r="I104" s="284">
        <v>44272</v>
      </c>
      <c r="J104" s="288">
        <f>I104+24</f>
        <v>44296</v>
      </c>
      <c r="K104" s="288">
        <f>I104+26</f>
        <v>44298</v>
      </c>
      <c r="L104" s="288">
        <f>I104+31</f>
        <v>44303</v>
      </c>
      <c r="M104" s="288">
        <f>I104+34</f>
        <v>44306</v>
      </c>
      <c r="N104" s="519">
        <f>I104+35</f>
        <v>44307</v>
      </c>
    </row>
    <row r="105" spans="3:14" s="14" customFormat="1" ht="19.5" hidden="1">
      <c r="C105" s="1684"/>
      <c r="D105" s="76"/>
      <c r="E105" s="76"/>
      <c r="F105" s="1685"/>
      <c r="G105" s="2131"/>
      <c r="H105" s="2131"/>
      <c r="I105" s="278"/>
      <c r="J105" s="278"/>
      <c r="K105" s="278"/>
      <c r="L105" s="278"/>
      <c r="M105" s="278"/>
      <c r="N105" s="520"/>
    </row>
    <row r="106" spans="3:14" s="14" customFormat="1" ht="19.5" hidden="1">
      <c r="C106" s="2133" t="s">
        <v>2946</v>
      </c>
      <c r="D106" s="279" t="s">
        <v>4778</v>
      </c>
      <c r="E106" s="279">
        <v>44251</v>
      </c>
      <c r="F106" s="2146">
        <v>44271</v>
      </c>
      <c r="G106" s="2130" t="s">
        <v>4676</v>
      </c>
      <c r="H106" s="2130" t="s">
        <v>4779</v>
      </c>
      <c r="I106" s="284">
        <v>44279</v>
      </c>
      <c r="J106" s="288">
        <f>I106+24</f>
        <v>44303</v>
      </c>
      <c r="K106" s="288">
        <f>I106+26</f>
        <v>44305</v>
      </c>
      <c r="L106" s="288">
        <f>I106+31</f>
        <v>44310</v>
      </c>
      <c r="M106" s="288">
        <f>I106+34</f>
        <v>44313</v>
      </c>
      <c r="N106" s="519">
        <f>I106+35</f>
        <v>44314</v>
      </c>
    </row>
    <row r="107" spans="3:14" s="14" customFormat="1" ht="19.5" hidden="1">
      <c r="C107" s="1684" t="s">
        <v>3343</v>
      </c>
      <c r="D107" s="76" t="s">
        <v>4780</v>
      </c>
      <c r="E107" s="76">
        <v>44258</v>
      </c>
      <c r="F107" s="1685">
        <v>44276</v>
      </c>
      <c r="G107" s="2131"/>
      <c r="H107" s="2131"/>
      <c r="I107" s="278"/>
      <c r="J107" s="278"/>
      <c r="K107" s="278"/>
      <c r="L107" s="278"/>
      <c r="M107" s="278"/>
      <c r="N107" s="520"/>
    </row>
    <row r="108" spans="3:14" s="14" customFormat="1" ht="19.5" hidden="1">
      <c r="C108" s="2133" t="s">
        <v>2860</v>
      </c>
      <c r="D108" s="279" t="s">
        <v>4781</v>
      </c>
      <c r="E108" s="279">
        <v>44265</v>
      </c>
      <c r="F108" s="2146">
        <v>44282</v>
      </c>
      <c r="G108" s="2130" t="s">
        <v>4321</v>
      </c>
      <c r="H108" s="2130" t="s">
        <v>4782</v>
      </c>
      <c r="I108" s="284">
        <v>44296</v>
      </c>
      <c r="J108" s="288">
        <f>I108+24</f>
        <v>44320</v>
      </c>
      <c r="K108" s="288">
        <f>I108+26</f>
        <v>44322</v>
      </c>
      <c r="L108" s="288">
        <f>I108+31</f>
        <v>44327</v>
      </c>
      <c r="M108" s="288">
        <f>I108+34</f>
        <v>44330</v>
      </c>
      <c r="N108" s="519">
        <f>I108+35</f>
        <v>44331</v>
      </c>
    </row>
    <row r="109" spans="3:14" s="14" customFormat="1" ht="19.5" hidden="1">
      <c r="C109" s="1684" t="s">
        <v>3346</v>
      </c>
      <c r="D109" s="76" t="s">
        <v>4784</v>
      </c>
      <c r="E109" s="76">
        <v>44275</v>
      </c>
      <c r="F109" s="1685">
        <v>44288</v>
      </c>
      <c r="G109" s="2131"/>
      <c r="H109" s="2131"/>
      <c r="I109" s="278"/>
      <c r="J109" s="278"/>
      <c r="K109" s="278"/>
      <c r="L109" s="278"/>
      <c r="M109" s="278"/>
      <c r="N109" s="520"/>
    </row>
    <row r="110" spans="3:14" s="14" customFormat="1" ht="19.5" hidden="1">
      <c r="C110" s="2133"/>
      <c r="D110" s="279"/>
      <c r="E110" s="279"/>
      <c r="F110" s="2146"/>
      <c r="G110" s="2130" t="s">
        <v>4507</v>
      </c>
      <c r="H110" s="2130" t="s">
        <v>4785</v>
      </c>
      <c r="I110" s="284">
        <v>44304</v>
      </c>
      <c r="J110" s="288">
        <f>I110+24</f>
        <v>44328</v>
      </c>
      <c r="K110" s="288">
        <f>I110+26</f>
        <v>44330</v>
      </c>
      <c r="L110" s="288">
        <f>I110+31</f>
        <v>44335</v>
      </c>
      <c r="M110" s="288">
        <f>I110+34</f>
        <v>44338</v>
      </c>
      <c r="N110" s="519">
        <f>I110+35</f>
        <v>44339</v>
      </c>
    </row>
    <row r="111" spans="3:14" s="14" customFormat="1" ht="19.5" hidden="1">
      <c r="C111" s="2133" t="s">
        <v>2151</v>
      </c>
      <c r="D111" s="279" t="s">
        <v>4787</v>
      </c>
      <c r="E111" s="279" t="s">
        <v>1970</v>
      </c>
      <c r="F111" s="2146" t="s">
        <v>1970</v>
      </c>
      <c r="G111" s="2148"/>
      <c r="H111" s="2148"/>
      <c r="I111" s="2149"/>
      <c r="J111" s="2149"/>
      <c r="K111" s="2149"/>
      <c r="L111" s="2149"/>
      <c r="M111" s="2149"/>
      <c r="N111" s="1163"/>
    </row>
    <row r="113" spans="3:14" s="14" customFormat="1" ht="19.5" hidden="1">
      <c r="C113" s="2133" t="s">
        <v>2789</v>
      </c>
      <c r="D113" s="279" t="s">
        <v>4788</v>
      </c>
      <c r="E113" s="279">
        <v>44282</v>
      </c>
      <c r="F113" s="2146">
        <v>44295</v>
      </c>
      <c r="G113" s="2130" t="s">
        <v>4745</v>
      </c>
      <c r="H113" s="2130" t="s">
        <v>4789</v>
      </c>
      <c r="I113" s="284">
        <v>44294</v>
      </c>
      <c r="J113" s="288">
        <f>I113+24</f>
        <v>44318</v>
      </c>
      <c r="K113" s="288">
        <f>I113+26</f>
        <v>44320</v>
      </c>
      <c r="L113" s="288">
        <f>I113+31</f>
        <v>44325</v>
      </c>
      <c r="M113" s="288">
        <f>I113+34</f>
        <v>44328</v>
      </c>
      <c r="N113" s="519">
        <f>I113+35</f>
        <v>44329</v>
      </c>
    </row>
    <row r="114" spans="3:14" s="14" customFormat="1" ht="19.5" hidden="1">
      <c r="C114" s="1684"/>
      <c r="D114" s="76"/>
      <c r="E114" s="76"/>
      <c r="F114" s="1685"/>
      <c r="G114" s="278" t="s">
        <v>4791</v>
      </c>
      <c r="H114" s="2131"/>
      <c r="I114" s="278"/>
      <c r="J114" s="278"/>
      <c r="K114" s="278"/>
      <c r="L114" s="278"/>
      <c r="M114" s="278"/>
      <c r="N114" s="520"/>
    </row>
    <row r="115" spans="3:14" s="14" customFormat="1" ht="19.5" hidden="1">
      <c r="C115" s="2133" t="s">
        <v>3064</v>
      </c>
      <c r="D115" s="279" t="s">
        <v>4792</v>
      </c>
      <c r="E115" s="279">
        <v>44290</v>
      </c>
      <c r="F115" s="2146">
        <v>44303</v>
      </c>
      <c r="G115" s="2130" t="s">
        <v>4793</v>
      </c>
      <c r="H115" s="2130" t="s">
        <v>4794</v>
      </c>
      <c r="I115" s="284">
        <v>44302</v>
      </c>
      <c r="J115" s="288">
        <f>I115+24</f>
        <v>44326</v>
      </c>
      <c r="K115" s="288">
        <f>I115+26</f>
        <v>44328</v>
      </c>
      <c r="L115" s="288">
        <f>I115+31</f>
        <v>44333</v>
      </c>
      <c r="M115" s="288">
        <f>I115+34</f>
        <v>44336</v>
      </c>
      <c r="N115" s="519">
        <f>I115+35</f>
        <v>44337</v>
      </c>
    </row>
    <row r="116" spans="3:14" s="14" customFormat="1" ht="19.5" hidden="1">
      <c r="C116" s="1684"/>
      <c r="D116" s="76"/>
      <c r="E116" s="76"/>
      <c r="F116" s="2147"/>
      <c r="G116" s="278" t="s">
        <v>4796</v>
      </c>
      <c r="H116" s="2131"/>
      <c r="I116" s="278"/>
      <c r="J116" s="278"/>
      <c r="K116" s="278"/>
      <c r="L116" s="278"/>
      <c r="M116" s="278"/>
      <c r="N116" s="520"/>
    </row>
    <row r="117" spans="3:14" s="14" customFormat="1" ht="19.5" hidden="1">
      <c r="C117" s="2133" t="s">
        <v>3350</v>
      </c>
      <c r="D117" s="279" t="s">
        <v>3723</v>
      </c>
      <c r="E117" s="279">
        <v>44296</v>
      </c>
      <c r="F117" s="2146">
        <v>44309</v>
      </c>
      <c r="G117" s="2130" t="s">
        <v>4748</v>
      </c>
      <c r="H117" s="2130" t="s">
        <v>4797</v>
      </c>
      <c r="I117" s="284">
        <v>44317</v>
      </c>
      <c r="J117" s="288">
        <f>I117+24</f>
        <v>44341</v>
      </c>
      <c r="K117" s="288">
        <f>I117+26</f>
        <v>44343</v>
      </c>
      <c r="L117" s="288">
        <f>I117+31</f>
        <v>44348</v>
      </c>
      <c r="M117" s="288">
        <f>I117+34</f>
        <v>44351</v>
      </c>
      <c r="N117" s="519">
        <f>I117+35</f>
        <v>44352</v>
      </c>
    </row>
    <row r="118" spans="3:14" s="14" customFormat="1" ht="19.5" hidden="1">
      <c r="C118" s="1684"/>
      <c r="D118" s="76"/>
      <c r="E118" s="76"/>
      <c r="F118" s="1484"/>
      <c r="G118" s="2131"/>
      <c r="H118" s="2131"/>
      <c r="I118" s="278"/>
      <c r="J118" s="278"/>
      <c r="K118" s="278"/>
      <c r="L118" s="278"/>
      <c r="M118" s="278"/>
      <c r="N118" s="520"/>
    </row>
    <row r="119" spans="3:14" s="14" customFormat="1" ht="19.5" hidden="1">
      <c r="C119" s="2133" t="s">
        <v>2412</v>
      </c>
      <c r="D119" s="279" t="s">
        <v>3725</v>
      </c>
      <c r="E119" s="279">
        <v>44303</v>
      </c>
      <c r="F119" s="2146">
        <v>44316</v>
      </c>
      <c r="G119" s="2130" t="s">
        <v>4666</v>
      </c>
      <c r="H119" s="2130" t="s">
        <v>4798</v>
      </c>
      <c r="I119" s="284">
        <v>44331</v>
      </c>
      <c r="J119" s="288">
        <f>I119+24</f>
        <v>44355</v>
      </c>
      <c r="K119" s="288">
        <f>I119+26</f>
        <v>44357</v>
      </c>
      <c r="L119" s="288">
        <f>I119+31</f>
        <v>44362</v>
      </c>
      <c r="M119" s="288">
        <f>I119+34</f>
        <v>44365</v>
      </c>
      <c r="N119" s="519">
        <f>I119+35</f>
        <v>44366</v>
      </c>
    </row>
    <row r="120" spans="3:14" s="14" customFormat="1" ht="19.5" hidden="1">
      <c r="C120" s="1684"/>
      <c r="D120" s="76"/>
      <c r="E120" s="76"/>
      <c r="F120" s="2147"/>
      <c r="G120" s="2131"/>
      <c r="H120" s="2131"/>
      <c r="I120" s="278"/>
      <c r="J120" s="278"/>
      <c r="K120" s="278"/>
      <c r="L120" s="278"/>
      <c r="M120" s="278"/>
      <c r="N120" s="520"/>
    </row>
    <row r="121" spans="3:14" s="14" customFormat="1" ht="19.5" hidden="1">
      <c r="C121" s="2133" t="s">
        <v>2416</v>
      </c>
      <c r="D121" s="279" t="s">
        <v>3731</v>
      </c>
      <c r="E121" s="279">
        <v>44321</v>
      </c>
      <c r="F121" s="2146">
        <v>44333</v>
      </c>
      <c r="G121" s="2130" t="s">
        <v>4697</v>
      </c>
      <c r="H121" s="2130" t="s">
        <v>4799</v>
      </c>
      <c r="I121" s="284">
        <v>44334</v>
      </c>
      <c r="J121" s="288">
        <f>I121+24</f>
        <v>44358</v>
      </c>
      <c r="K121" s="288">
        <f>I121+26</f>
        <v>44360</v>
      </c>
      <c r="L121" s="288">
        <f>I121+31</f>
        <v>44365</v>
      </c>
      <c r="M121" s="288">
        <f>I121+34</f>
        <v>44368</v>
      </c>
      <c r="N121" s="519">
        <f>I121+35</f>
        <v>44369</v>
      </c>
    </row>
    <row r="122" spans="3:14" s="14" customFormat="1" ht="19.5" hidden="1">
      <c r="C122" s="1684"/>
      <c r="D122" s="76"/>
      <c r="E122" s="76"/>
      <c r="F122" s="1484"/>
      <c r="G122" s="2131"/>
      <c r="H122" s="2131"/>
      <c r="I122" s="278"/>
      <c r="J122" s="278"/>
      <c r="K122" s="278"/>
      <c r="L122" s="278"/>
      <c r="M122" s="278"/>
      <c r="N122" s="520"/>
    </row>
    <row r="123" spans="3:14" s="14" customFormat="1" ht="19.5" hidden="1">
      <c r="C123" s="2133" t="s">
        <v>2380</v>
      </c>
      <c r="D123" s="279" t="s">
        <v>3734</v>
      </c>
      <c r="E123" s="279">
        <v>44318</v>
      </c>
      <c r="F123" s="2146">
        <v>44328</v>
      </c>
      <c r="G123" s="2130" t="s">
        <v>4704</v>
      </c>
      <c r="H123" s="2130" t="s">
        <v>4800</v>
      </c>
      <c r="I123" s="284">
        <v>44336</v>
      </c>
      <c r="J123" s="288">
        <f>I123+24</f>
        <v>44360</v>
      </c>
      <c r="K123" s="288">
        <f>I123+26</f>
        <v>44362</v>
      </c>
      <c r="L123" s="288">
        <f>I123+31</f>
        <v>44367</v>
      </c>
      <c r="M123" s="288">
        <f>I123+34</f>
        <v>44370</v>
      </c>
      <c r="N123" s="519">
        <f>I123+35</f>
        <v>44371</v>
      </c>
    </row>
    <row r="124" spans="3:14" s="14" customFormat="1" ht="19.5" hidden="1">
      <c r="C124" s="1684"/>
      <c r="D124" s="76"/>
      <c r="E124" s="76"/>
      <c r="F124" s="2147"/>
      <c r="G124" s="2131"/>
      <c r="H124" s="2131"/>
      <c r="I124" s="278"/>
      <c r="J124" s="278"/>
      <c r="K124" s="278"/>
      <c r="L124" s="278"/>
      <c r="M124" s="278"/>
      <c r="N124" s="520"/>
    </row>
    <row r="125" spans="3:14" s="14" customFormat="1" ht="19.5" hidden="1">
      <c r="C125" s="2133" t="s">
        <v>2799</v>
      </c>
      <c r="D125" s="279" t="s">
        <v>3736</v>
      </c>
      <c r="E125" s="279">
        <v>44325</v>
      </c>
      <c r="F125" s="2146">
        <v>44338</v>
      </c>
      <c r="G125" s="2130" t="s">
        <v>4673</v>
      </c>
      <c r="H125" s="2130" t="s">
        <v>4801</v>
      </c>
      <c r="I125" s="284">
        <v>44351</v>
      </c>
      <c r="J125" s="288">
        <f>I125+24</f>
        <v>44375</v>
      </c>
      <c r="K125" s="288">
        <f>I125+26</f>
        <v>44377</v>
      </c>
      <c r="L125" s="288">
        <f>I125+31</f>
        <v>44382</v>
      </c>
      <c r="M125" s="288">
        <f>I125+34</f>
        <v>44385</v>
      </c>
      <c r="N125" s="519">
        <f>I125+35</f>
        <v>44386</v>
      </c>
    </row>
    <row r="129" spans="2:14" s="14" customFormat="1" ht="22.5" hidden="1">
      <c r="B129" s="864"/>
      <c r="C129" s="2125"/>
      <c r="D129" s="2126"/>
      <c r="E129" s="1797" t="s">
        <v>1985</v>
      </c>
      <c r="F129" s="1797" t="s">
        <v>3786</v>
      </c>
      <c r="G129" s="1797" t="s">
        <v>1987</v>
      </c>
      <c r="H129" s="1797" t="s">
        <v>4655</v>
      </c>
      <c r="I129" s="2127" t="s">
        <v>4656</v>
      </c>
      <c r="J129" s="2127" t="s">
        <v>310</v>
      </c>
      <c r="K129" s="2126" t="s">
        <v>515</v>
      </c>
      <c r="L129" s="2126" t="s">
        <v>981</v>
      </c>
      <c r="M129" s="2127" t="s">
        <v>1133</v>
      </c>
      <c r="N129" s="470" t="s">
        <v>662</v>
      </c>
    </row>
    <row r="130" spans="2:14" s="14" customFormat="1" ht="19.5" hidden="1">
      <c r="B130" s="864" t="s">
        <v>8102</v>
      </c>
      <c r="C130" s="2171"/>
      <c r="D130" s="2128" t="s">
        <v>3738</v>
      </c>
      <c r="E130" s="1797"/>
      <c r="F130" s="245" t="s">
        <v>3124</v>
      </c>
      <c r="G130" s="1797"/>
      <c r="H130" s="1797"/>
      <c r="I130" s="245" t="s">
        <v>3121</v>
      </c>
      <c r="J130" s="245" t="s">
        <v>4961</v>
      </c>
      <c r="K130" s="245" t="s">
        <v>4735</v>
      </c>
      <c r="L130" s="245" t="s">
        <v>4658</v>
      </c>
      <c r="M130" s="245" t="s">
        <v>4659</v>
      </c>
      <c r="N130" s="91" t="s">
        <v>8103</v>
      </c>
    </row>
    <row r="131" spans="2:14" s="14" customFormat="1" ht="19.5" hidden="1">
      <c r="B131" s="864">
        <v>25</v>
      </c>
      <c r="C131" s="725" t="s">
        <v>3758</v>
      </c>
      <c r="D131" s="279" t="s">
        <v>4891</v>
      </c>
      <c r="E131" s="279">
        <v>44746</v>
      </c>
      <c r="F131" s="1683">
        <f>E131+12</f>
        <v>44758</v>
      </c>
      <c r="G131" s="2130" t="s">
        <v>8104</v>
      </c>
      <c r="H131" s="2130" t="s">
        <v>8105</v>
      </c>
      <c r="I131" s="284">
        <v>44769</v>
      </c>
      <c r="J131" s="288">
        <f>I131+22</f>
        <v>44791</v>
      </c>
      <c r="K131" s="288">
        <f>I131+27</f>
        <v>44796</v>
      </c>
      <c r="L131" s="288">
        <f>I131+31</f>
        <v>44800</v>
      </c>
      <c r="M131" s="288">
        <f>I131+33</f>
        <v>44802</v>
      </c>
      <c r="N131" s="519">
        <f>I131+48</f>
        <v>44817</v>
      </c>
    </row>
    <row r="132" spans="2:14" s="14" customFormat="1" ht="19.5" hidden="1">
      <c r="B132" s="864"/>
      <c r="C132" s="1684"/>
      <c r="D132" s="76"/>
      <c r="E132" s="76"/>
      <c r="F132" s="1685"/>
      <c r="G132" s="2131"/>
      <c r="H132" s="2131"/>
      <c r="I132" s="278"/>
      <c r="J132" s="278"/>
      <c r="K132" s="278"/>
      <c r="L132" s="278"/>
      <c r="M132" s="278"/>
      <c r="N132" s="520"/>
    </row>
    <row r="133" spans="2:14" s="14" customFormat="1" ht="19.5" hidden="1">
      <c r="B133" s="864">
        <v>26</v>
      </c>
      <c r="C133" s="725" t="s">
        <v>3744</v>
      </c>
      <c r="D133" s="279" t="s">
        <v>4425</v>
      </c>
      <c r="E133" s="279">
        <v>44752</v>
      </c>
      <c r="F133" s="1683">
        <f>E133+10</f>
        <v>44762</v>
      </c>
      <c r="G133" s="2130" t="s">
        <v>8106</v>
      </c>
      <c r="H133" s="2130" t="s">
        <v>8107</v>
      </c>
      <c r="I133" s="284">
        <v>44774</v>
      </c>
      <c r="J133" s="288">
        <f>I133+22</f>
        <v>44796</v>
      </c>
      <c r="K133" s="288">
        <f>I133+27</f>
        <v>44801</v>
      </c>
      <c r="L133" s="288">
        <f>I133+31</f>
        <v>44805</v>
      </c>
      <c r="M133" s="288">
        <f>I133+33</f>
        <v>44807</v>
      </c>
      <c r="N133" s="519">
        <f>I133+48</f>
        <v>44822</v>
      </c>
    </row>
    <row r="134" spans="2:14" s="14" customFormat="1" ht="19.5" hidden="1">
      <c r="B134" s="864">
        <v>28</v>
      </c>
      <c r="C134" s="1684" t="s">
        <v>2442</v>
      </c>
      <c r="D134" s="76" t="s">
        <v>4894</v>
      </c>
      <c r="E134" s="76">
        <v>44761</v>
      </c>
      <c r="F134" s="1685">
        <v>44774</v>
      </c>
      <c r="G134" s="2131"/>
      <c r="H134" s="2131"/>
      <c r="I134" s="278"/>
      <c r="J134" s="278"/>
      <c r="K134" s="278"/>
      <c r="L134" s="278"/>
      <c r="M134" s="278"/>
      <c r="N134" s="520"/>
    </row>
    <row r="135" spans="2:14" s="14" customFormat="1" ht="16.5" hidden="1" customHeight="1" thickTop="1">
      <c r="B135" s="864">
        <v>29</v>
      </c>
      <c r="C135" s="725"/>
      <c r="D135" s="279"/>
      <c r="E135" s="279"/>
      <c r="F135" s="1683"/>
      <c r="G135" s="2130" t="s">
        <v>8108</v>
      </c>
      <c r="H135" s="2130" t="s">
        <v>8109</v>
      </c>
      <c r="I135" s="284">
        <v>44784</v>
      </c>
      <c r="J135" s="288">
        <f>I135+22</f>
        <v>44806</v>
      </c>
      <c r="K135" s="288">
        <f>I135+27</f>
        <v>44811</v>
      </c>
      <c r="L135" s="288">
        <f>I135+31</f>
        <v>44815</v>
      </c>
      <c r="M135" s="288">
        <f>I135+33</f>
        <v>44817</v>
      </c>
      <c r="N135" s="519">
        <f>I135+48</f>
        <v>44832</v>
      </c>
    </row>
    <row r="136" spans="2:14" s="14" customFormat="1" ht="16.5" hidden="1" customHeight="1" thickBot="1">
      <c r="B136" s="864"/>
      <c r="C136" s="1684"/>
      <c r="D136" s="76"/>
      <c r="E136" s="76"/>
      <c r="F136" s="1685"/>
      <c r="G136" s="2131"/>
      <c r="H136" s="2131"/>
      <c r="I136" s="278"/>
      <c r="J136" s="278"/>
      <c r="K136" s="278"/>
      <c r="L136" s="278"/>
      <c r="M136" s="278"/>
      <c r="N136" s="520"/>
    </row>
    <row r="137" spans="2:14" s="14" customFormat="1" ht="19.5" hidden="1">
      <c r="B137" s="864">
        <v>30</v>
      </c>
      <c r="C137" s="725" t="s">
        <v>2442</v>
      </c>
      <c r="D137" s="279" t="s">
        <v>4894</v>
      </c>
      <c r="E137" s="279">
        <v>44761</v>
      </c>
      <c r="F137" s="1683">
        <v>44774</v>
      </c>
      <c r="G137" s="2130" t="s">
        <v>3233</v>
      </c>
      <c r="H137" s="2130" t="s">
        <v>8110</v>
      </c>
      <c r="I137" s="284">
        <v>44789</v>
      </c>
      <c r="J137" s="288">
        <f>I137+22</f>
        <v>44811</v>
      </c>
      <c r="K137" s="288">
        <f>I137+27</f>
        <v>44816</v>
      </c>
      <c r="L137" s="288">
        <f>I137+31</f>
        <v>44820</v>
      </c>
      <c r="M137" s="288">
        <f>I137+33</f>
        <v>44822</v>
      </c>
      <c r="N137" s="519">
        <f>I137+48</f>
        <v>44837</v>
      </c>
    </row>
    <row r="138" spans="2:14" s="14" customFormat="1" ht="19.5" hidden="1">
      <c r="B138" s="864"/>
      <c r="C138" s="1684" t="s">
        <v>3752</v>
      </c>
      <c r="D138" s="76" t="s">
        <v>4898</v>
      </c>
      <c r="E138" s="76">
        <v>44772</v>
      </c>
      <c r="F138" s="1685">
        <f>E138+10</f>
        <v>44782</v>
      </c>
      <c r="G138" s="2131"/>
      <c r="H138" s="2131"/>
      <c r="I138" s="278"/>
      <c r="J138" s="278"/>
      <c r="K138" s="278"/>
      <c r="L138" s="278"/>
      <c r="M138" s="278"/>
      <c r="N138" s="520"/>
    </row>
    <row r="139" spans="2:14" s="14" customFormat="1" ht="19.5" hidden="1">
      <c r="B139" s="864"/>
      <c r="C139" s="725" t="s">
        <v>3761</v>
      </c>
      <c r="D139" s="279" t="s">
        <v>4427</v>
      </c>
      <c r="E139" s="279">
        <v>44778</v>
      </c>
      <c r="F139" s="1683">
        <f>E139+12</f>
        <v>44790</v>
      </c>
      <c r="G139" s="2130" t="s">
        <v>5505</v>
      </c>
      <c r="H139" s="2130" t="s">
        <v>8111</v>
      </c>
      <c r="I139" s="284">
        <v>44794</v>
      </c>
      <c r="J139" s="288">
        <f>I139+22</f>
        <v>44816</v>
      </c>
      <c r="K139" s="288">
        <f>I139+27</f>
        <v>44821</v>
      </c>
      <c r="L139" s="288">
        <f>I139+31</f>
        <v>44825</v>
      </c>
      <c r="M139" s="288">
        <f>I139+33</f>
        <v>44827</v>
      </c>
      <c r="N139" s="519">
        <f>I139+48</f>
        <v>44842</v>
      </c>
    </row>
    <row r="140" spans="2:14" s="14" customFormat="1" ht="19.5" hidden="1">
      <c r="B140" s="864"/>
      <c r="C140" s="1684"/>
      <c r="D140" s="76"/>
      <c r="E140" s="76"/>
      <c r="F140" s="1685"/>
      <c r="G140" s="2131"/>
      <c r="H140" s="2131"/>
      <c r="I140" s="278"/>
      <c r="J140" s="278"/>
      <c r="K140" s="278"/>
      <c r="L140" s="278"/>
      <c r="M140" s="278"/>
      <c r="N140" s="520"/>
    </row>
    <row r="141" spans="2:14" s="14" customFormat="1" ht="19.5" hidden="1">
      <c r="B141" s="864"/>
      <c r="C141" s="725" t="s">
        <v>3761</v>
      </c>
      <c r="D141" s="279" t="s">
        <v>4427</v>
      </c>
      <c r="E141" s="279">
        <v>44778</v>
      </c>
      <c r="F141" s="1683">
        <f>E141+12</f>
        <v>44790</v>
      </c>
      <c r="G141" s="2130" t="s">
        <v>5403</v>
      </c>
      <c r="H141" s="2130" t="s">
        <v>8112</v>
      </c>
      <c r="I141" s="284">
        <v>44801</v>
      </c>
      <c r="J141" s="288">
        <f>I141+22</f>
        <v>44823</v>
      </c>
      <c r="K141" s="288">
        <f>I141+27</f>
        <v>44828</v>
      </c>
      <c r="L141" s="288">
        <f>I141+31</f>
        <v>44832</v>
      </c>
      <c r="M141" s="288">
        <f>I141+33</f>
        <v>44834</v>
      </c>
      <c r="N141" s="519">
        <f>I141+48</f>
        <v>44849</v>
      </c>
    </row>
    <row r="142" spans="2:14" s="14" customFormat="1" ht="19.5" hidden="1">
      <c r="B142" s="864"/>
      <c r="C142" s="1684"/>
      <c r="D142" s="76"/>
      <c r="E142" s="76"/>
      <c r="F142" s="1685"/>
      <c r="G142" s="2131"/>
      <c r="H142" s="2131"/>
      <c r="I142" s="278"/>
      <c r="J142" s="278"/>
      <c r="K142" s="278"/>
      <c r="L142" s="278"/>
      <c r="M142" s="278"/>
      <c r="N142" s="520"/>
    </row>
    <row r="143" spans="2:14" s="14" customFormat="1" ht="19.5" hidden="1">
      <c r="B143" s="864"/>
      <c r="C143" s="725" t="s">
        <v>3337</v>
      </c>
      <c r="D143" s="279" t="s">
        <v>4901</v>
      </c>
      <c r="E143" s="279">
        <v>44788</v>
      </c>
      <c r="F143" s="1683">
        <v>44802</v>
      </c>
      <c r="G143" s="2150" t="s">
        <v>5681</v>
      </c>
      <c r="H143" s="2130" t="s">
        <v>8113</v>
      </c>
      <c r="I143" s="284">
        <v>44808</v>
      </c>
      <c r="J143" s="288">
        <f>I143+22</f>
        <v>44830</v>
      </c>
      <c r="K143" s="288">
        <f>I143+27</f>
        <v>44835</v>
      </c>
      <c r="L143" s="288">
        <f>I143+31</f>
        <v>44839</v>
      </c>
      <c r="M143" s="288">
        <f>I143+33</f>
        <v>44841</v>
      </c>
      <c r="N143" s="519">
        <f>I143+48</f>
        <v>44856</v>
      </c>
    </row>
    <row r="145" spans="3:14" s="14" customFormat="1" ht="19.5" hidden="1">
      <c r="C145" s="725" t="s">
        <v>2803</v>
      </c>
      <c r="D145" s="279" t="s">
        <v>4903</v>
      </c>
      <c r="E145" s="279">
        <v>44796</v>
      </c>
      <c r="F145" s="1683">
        <v>44809</v>
      </c>
      <c r="G145" s="2130" t="s">
        <v>8114</v>
      </c>
      <c r="H145" s="2130" t="s">
        <v>8115</v>
      </c>
      <c r="I145" s="284">
        <v>44815</v>
      </c>
      <c r="J145" s="288">
        <f>I145+22</f>
        <v>44837</v>
      </c>
      <c r="K145" s="288">
        <f>I145+27</f>
        <v>44842</v>
      </c>
      <c r="L145" s="288">
        <f>I145+31</f>
        <v>44846</v>
      </c>
      <c r="M145" s="288">
        <f>I145+33</f>
        <v>44848</v>
      </c>
      <c r="N145" s="519">
        <f>I145+48</f>
        <v>44863</v>
      </c>
    </row>
    <row r="146" spans="3:14" s="14" customFormat="1" ht="19.5" hidden="1">
      <c r="C146" s="1684"/>
      <c r="D146" s="76"/>
      <c r="E146" s="76"/>
      <c r="F146" s="1685"/>
      <c r="G146" s="2131"/>
      <c r="H146" s="2131"/>
      <c r="I146" s="278"/>
      <c r="J146" s="278"/>
      <c r="K146" s="278"/>
      <c r="L146" s="278"/>
      <c r="M146" s="278"/>
      <c r="N146" s="520"/>
    </row>
    <row r="147" spans="3:14" s="14" customFormat="1" ht="19.5" hidden="1">
      <c r="C147" s="725" t="s">
        <v>3339</v>
      </c>
      <c r="D147" s="279" t="s">
        <v>4572</v>
      </c>
      <c r="E147" s="279">
        <v>44807</v>
      </c>
      <c r="F147" s="1683">
        <v>44816</v>
      </c>
      <c r="G147" s="2130" t="s">
        <v>8116</v>
      </c>
      <c r="H147" s="2130" t="s">
        <v>8117</v>
      </c>
      <c r="I147" s="284">
        <v>44828</v>
      </c>
      <c r="J147" s="288">
        <f>I147+22</f>
        <v>44850</v>
      </c>
      <c r="K147" s="288">
        <f>I147+27</f>
        <v>44855</v>
      </c>
      <c r="L147" s="288">
        <f>I147+31</f>
        <v>44859</v>
      </c>
      <c r="M147" s="288">
        <f>I147+33</f>
        <v>44861</v>
      </c>
      <c r="N147" s="519">
        <f>I147+48</f>
        <v>44876</v>
      </c>
    </row>
    <row r="148" spans="3:14" s="14" customFormat="1" ht="19.5" hidden="1">
      <c r="C148" s="1684"/>
      <c r="D148" s="76"/>
      <c r="E148" s="76"/>
      <c r="F148" s="1685"/>
      <c r="G148" s="2131"/>
      <c r="H148" s="2131"/>
      <c r="I148" s="278"/>
      <c r="J148" s="278"/>
      <c r="K148" s="278"/>
      <c r="L148" s="278"/>
      <c r="M148" s="278"/>
      <c r="N148" s="520"/>
    </row>
    <row r="149" spans="3:14" s="14" customFormat="1" ht="19.5" hidden="1">
      <c r="C149" s="725" t="s">
        <v>3769</v>
      </c>
      <c r="D149" s="279" t="s">
        <v>4574</v>
      </c>
      <c r="E149" s="279">
        <v>44814</v>
      </c>
      <c r="F149" s="1683">
        <v>44823</v>
      </c>
      <c r="G149" s="2150" t="s">
        <v>2151</v>
      </c>
      <c r="H149" s="2130" t="s">
        <v>8118</v>
      </c>
      <c r="I149" s="284">
        <v>44829</v>
      </c>
      <c r="J149" s="2151"/>
      <c r="K149" s="2151"/>
      <c r="L149" s="2151"/>
      <c r="M149" s="2151"/>
      <c r="N149" s="654"/>
    </row>
    <row r="150" spans="3:14" s="14" customFormat="1" ht="19.5" hidden="1">
      <c r="C150" s="2152" t="s">
        <v>2151</v>
      </c>
      <c r="D150" s="2153" t="s">
        <v>4575</v>
      </c>
      <c r="E150" s="76"/>
      <c r="F150" s="1685"/>
      <c r="G150" s="2131"/>
      <c r="H150" s="2131"/>
      <c r="I150" s="278"/>
      <c r="J150" s="2105"/>
      <c r="K150" s="2105"/>
      <c r="L150" s="2105"/>
      <c r="M150" s="2105"/>
      <c r="N150" s="613"/>
    </row>
    <row r="151" spans="3:14" s="14" customFormat="1" ht="19.5" hidden="1">
      <c r="C151" s="725" t="s">
        <v>3747</v>
      </c>
      <c r="D151" s="279" t="s">
        <v>4430</v>
      </c>
      <c r="E151" s="279">
        <v>44819</v>
      </c>
      <c r="F151" s="1683">
        <v>44830</v>
      </c>
      <c r="G151" s="2150" t="s">
        <v>2151</v>
      </c>
      <c r="H151" s="2130" t="s">
        <v>8119</v>
      </c>
      <c r="I151" s="284">
        <v>44836</v>
      </c>
      <c r="J151" s="2151"/>
      <c r="K151" s="2151"/>
      <c r="L151" s="2151"/>
      <c r="M151" s="2151"/>
      <c r="N151" s="654"/>
    </row>
    <row r="152" spans="3:14" s="14" customFormat="1" ht="19.5" hidden="1">
      <c r="C152" s="1684"/>
      <c r="D152" s="76"/>
      <c r="E152" s="76"/>
      <c r="F152" s="1685"/>
      <c r="G152" s="2131"/>
      <c r="H152" s="2131"/>
      <c r="I152" s="278"/>
      <c r="J152" s="2105"/>
      <c r="K152" s="2105"/>
      <c r="L152" s="2105"/>
      <c r="M152" s="2105"/>
      <c r="N152" s="613"/>
    </row>
    <row r="153" spans="3:14" s="14" customFormat="1" ht="19.5" hidden="1">
      <c r="C153" s="725" t="s">
        <v>3774</v>
      </c>
      <c r="D153" s="279" t="s">
        <v>4577</v>
      </c>
      <c r="E153" s="279">
        <v>44826</v>
      </c>
      <c r="F153" s="1683">
        <v>44837</v>
      </c>
      <c r="G153" s="2150" t="s">
        <v>5681</v>
      </c>
      <c r="H153" s="2130" t="s">
        <v>8120</v>
      </c>
      <c r="I153" s="284">
        <v>44843</v>
      </c>
      <c r="J153" s="2151"/>
      <c r="K153" s="2151"/>
      <c r="L153" s="2151"/>
      <c r="M153" s="2151"/>
      <c r="N153" s="654"/>
    </row>
    <row r="154" spans="3:14" s="14" customFormat="1" ht="19.5" hidden="1">
      <c r="C154" s="1684"/>
      <c r="D154" s="76"/>
      <c r="E154" s="76"/>
      <c r="F154" s="1685"/>
      <c r="G154" s="2131"/>
      <c r="H154" s="2131"/>
      <c r="I154" s="278"/>
      <c r="J154" s="2105"/>
      <c r="K154" s="2105"/>
      <c r="L154" s="2105"/>
      <c r="M154" s="2105"/>
      <c r="N154" s="613"/>
    </row>
    <row r="155" spans="3:14" s="14" customFormat="1" ht="19.5" hidden="1">
      <c r="C155" s="725" t="s">
        <v>3758</v>
      </c>
      <c r="D155" s="279" t="s">
        <v>4579</v>
      </c>
      <c r="E155" s="76">
        <v>44839</v>
      </c>
      <c r="F155" s="1683">
        <v>44851</v>
      </c>
      <c r="G155" s="2150" t="s">
        <v>5681</v>
      </c>
      <c r="H155" s="2130" t="s">
        <v>8121</v>
      </c>
      <c r="I155" s="284">
        <v>44850</v>
      </c>
      <c r="J155" s="2151"/>
      <c r="K155" s="2151"/>
      <c r="L155" s="2151"/>
      <c r="M155" s="2151"/>
      <c r="N155" s="654"/>
    </row>
    <row r="156" spans="3:14" s="14" customFormat="1" ht="19.5" hidden="1">
      <c r="C156" s="1684"/>
      <c r="D156" s="76"/>
      <c r="E156" s="76"/>
      <c r="F156" s="1685"/>
      <c r="G156" s="2131"/>
      <c r="H156" s="2131"/>
      <c r="I156" s="278"/>
      <c r="J156" s="2105"/>
      <c r="K156" s="2105"/>
      <c r="L156" s="2105"/>
      <c r="M156" s="2105"/>
      <c r="N156" s="613"/>
    </row>
    <row r="157" spans="3:14" s="14" customFormat="1" ht="19.5" hidden="1">
      <c r="C157" s="725" t="s">
        <v>3744</v>
      </c>
      <c r="D157" s="279" t="s">
        <v>4582</v>
      </c>
      <c r="E157" s="279">
        <v>44839</v>
      </c>
      <c r="F157" s="1683">
        <v>44851</v>
      </c>
      <c r="G157" s="2150" t="s">
        <v>2151</v>
      </c>
      <c r="H157" s="2130" t="s">
        <v>8122</v>
      </c>
      <c r="I157" s="284">
        <v>44857</v>
      </c>
      <c r="J157" s="2151"/>
      <c r="K157" s="2151"/>
      <c r="L157" s="2151"/>
      <c r="M157" s="2151"/>
      <c r="N157" s="654"/>
    </row>
    <row r="158" spans="3:14" s="14" customFormat="1" ht="19.5" hidden="1">
      <c r="C158" s="1684"/>
      <c r="D158" s="76"/>
      <c r="E158" s="76"/>
      <c r="F158" s="1685"/>
      <c r="G158" s="2131"/>
      <c r="H158" s="2131"/>
      <c r="I158" s="278"/>
      <c r="J158" s="2105"/>
      <c r="K158" s="2105"/>
      <c r="L158" s="2105"/>
      <c r="M158" s="2105"/>
      <c r="N158" s="613"/>
    </row>
    <row r="159" spans="3:14" s="14" customFormat="1" ht="19.5" hidden="1">
      <c r="C159" s="725" t="s">
        <v>2442</v>
      </c>
      <c r="D159" s="279" t="s">
        <v>4583</v>
      </c>
      <c r="E159" s="279">
        <v>44848</v>
      </c>
      <c r="F159" s="1683">
        <v>44857</v>
      </c>
      <c r="G159" s="2150" t="s">
        <v>2151</v>
      </c>
      <c r="H159" s="2130" t="s">
        <v>8123</v>
      </c>
      <c r="I159" s="284">
        <v>44864</v>
      </c>
      <c r="J159" s="2151"/>
      <c r="K159" s="2151"/>
      <c r="L159" s="2151"/>
      <c r="M159" s="2151"/>
      <c r="N159" s="654"/>
    </row>
    <row r="161" spans="3:13" s="14" customFormat="1" ht="19.5" hidden="1">
      <c r="C161" s="725" t="s">
        <v>4587</v>
      </c>
      <c r="D161" s="279" t="s">
        <v>4588</v>
      </c>
      <c r="E161" s="279">
        <v>44854</v>
      </c>
      <c r="F161" s="1683">
        <v>44865</v>
      </c>
      <c r="G161" s="2150" t="s">
        <v>2151</v>
      </c>
      <c r="H161" s="2130" t="s">
        <v>8124</v>
      </c>
      <c r="I161" s="284">
        <v>44871</v>
      </c>
      <c r="J161" s="2151"/>
      <c r="K161" s="2151"/>
      <c r="L161" s="2151"/>
      <c r="M161" s="2151"/>
    </row>
    <row r="162" spans="3:13" s="14" customFormat="1" ht="19.5" hidden="1">
      <c r="C162" s="1684"/>
      <c r="D162" s="76"/>
      <c r="E162" s="76"/>
      <c r="F162" s="1685"/>
      <c r="G162" s="2131"/>
      <c r="H162" s="2131"/>
      <c r="I162" s="278"/>
      <c r="J162" s="2105"/>
      <c r="K162" s="2105"/>
      <c r="L162" s="2105"/>
      <c r="M162" s="2105"/>
    </row>
    <row r="163" spans="3:13" s="14" customFormat="1" ht="19.5" hidden="1">
      <c r="C163" s="341"/>
      <c r="D163" s="132"/>
      <c r="E163" s="132"/>
      <c r="F163" s="132"/>
      <c r="G163" s="2156"/>
      <c r="H163" s="2156"/>
      <c r="I163" s="132"/>
      <c r="J163" s="132"/>
      <c r="K163" s="132"/>
      <c r="L163" s="132"/>
      <c r="M163" s="132"/>
    </row>
    <row r="164" spans="3:13" s="14" customFormat="1" ht="19.5" hidden="1">
      <c r="C164" s="341"/>
      <c r="D164" s="132"/>
      <c r="E164" s="132"/>
      <c r="F164" s="132"/>
      <c r="G164" s="2156"/>
      <c r="H164" s="2156"/>
      <c r="I164" s="132"/>
      <c r="J164" s="132"/>
      <c r="K164" s="132"/>
      <c r="L164" s="132"/>
      <c r="M164" s="132"/>
    </row>
    <row r="165" spans="3:13" s="14" customFormat="1" ht="30" customHeight="1" thickBot="1">
      <c r="C165" s="341"/>
      <c r="D165" s="2126"/>
      <c r="E165" s="1797" t="s">
        <v>1985</v>
      </c>
      <c r="F165" s="1797" t="s">
        <v>3786</v>
      </c>
      <c r="G165" s="1797" t="s">
        <v>1987</v>
      </c>
      <c r="H165" s="1797" t="s">
        <v>4655</v>
      </c>
      <c r="I165" s="2127" t="s">
        <v>5880</v>
      </c>
      <c r="J165" s="2127" t="s">
        <v>310</v>
      </c>
      <c r="K165" s="2127" t="s">
        <v>259</v>
      </c>
      <c r="L165" s="2127" t="s">
        <v>515</v>
      </c>
      <c r="M165" s="2127" t="s">
        <v>662</v>
      </c>
    </row>
    <row r="166" spans="3:13" s="14" customFormat="1" ht="19.5" hidden="1">
      <c r="C166" s="341"/>
      <c r="D166" s="2128" t="s">
        <v>3738</v>
      </c>
      <c r="E166" s="1797"/>
      <c r="F166" s="245" t="s">
        <v>3124</v>
      </c>
      <c r="G166" s="1797"/>
      <c r="H166" s="1797"/>
      <c r="I166" s="245" t="s">
        <v>3121</v>
      </c>
      <c r="J166" s="245" t="s">
        <v>3559</v>
      </c>
      <c r="K166" s="245" t="s">
        <v>6110</v>
      </c>
      <c r="L166" s="245" t="s">
        <v>4734</v>
      </c>
      <c r="M166" s="245" t="s">
        <v>8125</v>
      </c>
    </row>
    <row r="167" spans="3:13" s="14" customFormat="1" ht="19.5" hidden="1">
      <c r="C167" s="725" t="s">
        <v>3761</v>
      </c>
      <c r="D167" s="279" t="s">
        <v>4591</v>
      </c>
      <c r="E167" s="279">
        <v>44863</v>
      </c>
      <c r="F167" s="77">
        <v>44872</v>
      </c>
      <c r="G167" s="2172" t="s">
        <v>2151</v>
      </c>
      <c r="H167" s="2145" t="s">
        <v>8126</v>
      </c>
      <c r="I167" s="288">
        <v>44878</v>
      </c>
      <c r="J167" s="2151"/>
      <c r="K167" s="2151"/>
      <c r="L167" s="2151"/>
      <c r="M167" s="2151"/>
    </row>
    <row r="168" spans="3:13" s="14" customFormat="1" ht="19.5" hidden="1">
      <c r="C168" s="2152" t="s">
        <v>2151</v>
      </c>
      <c r="D168" s="2153" t="s">
        <v>4916</v>
      </c>
      <c r="E168" s="76"/>
      <c r="F168" s="1685"/>
      <c r="G168" s="2131"/>
      <c r="H168" s="2131"/>
      <c r="I168" s="278"/>
      <c r="J168" s="2105"/>
      <c r="K168" s="2105"/>
      <c r="L168" s="2105"/>
      <c r="M168" s="2105"/>
    </row>
    <row r="169" spans="3:13" s="14" customFormat="1" ht="19.5" hidden="1">
      <c r="C169" s="725" t="s">
        <v>3337</v>
      </c>
      <c r="D169" s="279" t="s">
        <v>4594</v>
      </c>
      <c r="E169" s="279">
        <v>44868</v>
      </c>
      <c r="F169" s="1683">
        <v>44879</v>
      </c>
      <c r="G169" s="2172" t="s">
        <v>2151</v>
      </c>
      <c r="H169" s="2130" t="s">
        <v>8127</v>
      </c>
      <c r="I169" s="284">
        <v>44885</v>
      </c>
      <c r="J169" s="2151"/>
      <c r="K169" s="2151"/>
      <c r="L169" s="2151"/>
      <c r="M169" s="2151"/>
    </row>
    <row r="170" spans="3:13" s="14" customFormat="1" ht="19.5" hidden="1">
      <c r="C170" s="2152"/>
      <c r="D170" s="2153"/>
      <c r="E170" s="76"/>
      <c r="F170" s="1685"/>
      <c r="G170" s="2131"/>
      <c r="H170" s="2131"/>
      <c r="I170" s="278"/>
      <c r="J170" s="2105"/>
      <c r="K170" s="2105"/>
      <c r="L170" s="2105"/>
      <c r="M170" s="2105"/>
    </row>
    <row r="171" spans="3:13" s="14" customFormat="1" ht="19.5" hidden="1">
      <c r="C171" s="725" t="s">
        <v>2803</v>
      </c>
      <c r="D171" s="279" t="s">
        <v>4919</v>
      </c>
      <c r="E171" s="279">
        <v>44891</v>
      </c>
      <c r="F171" s="1683">
        <v>44900</v>
      </c>
      <c r="G171" s="2172" t="s">
        <v>2151</v>
      </c>
      <c r="H171" s="2130" t="s">
        <v>8128</v>
      </c>
      <c r="I171" s="284">
        <v>44892</v>
      </c>
      <c r="J171" s="2151">
        <f t="shared" ref="J171" si="0">I171+20</f>
        <v>44912</v>
      </c>
      <c r="K171" s="2151">
        <f t="shared" ref="K171" si="1">I171+23</f>
        <v>44915</v>
      </c>
      <c r="L171" s="2151">
        <f t="shared" ref="L171" si="2">I171+29</f>
        <v>44921</v>
      </c>
      <c r="M171" s="2151">
        <f t="shared" ref="M171" si="3">I171+46</f>
        <v>44938</v>
      </c>
    </row>
    <row r="172" spans="3:13" s="14" customFormat="1" ht="19.5" hidden="1">
      <c r="C172" s="1684"/>
      <c r="D172" s="76"/>
      <c r="E172" s="76"/>
      <c r="F172" s="1685"/>
      <c r="G172" s="2131"/>
      <c r="H172" s="2131"/>
      <c r="I172" s="278"/>
      <c r="J172" s="2105"/>
      <c r="K172" s="2105"/>
      <c r="L172" s="2105"/>
      <c r="M172" s="2105"/>
    </row>
    <row r="173" spans="3:13" s="14" customFormat="1" ht="19.5" hidden="1">
      <c r="C173" s="725" t="s">
        <v>3339</v>
      </c>
      <c r="D173" s="279" t="s">
        <v>5101</v>
      </c>
      <c r="E173" s="279">
        <v>44895</v>
      </c>
      <c r="F173" s="1683">
        <v>44907</v>
      </c>
      <c r="G173" s="288" t="s">
        <v>3233</v>
      </c>
      <c r="H173" s="2130" t="s">
        <v>8129</v>
      </c>
      <c r="I173" s="284">
        <v>44899</v>
      </c>
      <c r="J173" s="288">
        <f t="shared" ref="J173" si="4">I173+20</f>
        <v>44919</v>
      </c>
      <c r="K173" s="288">
        <f t="shared" ref="K173" si="5">I173+23</f>
        <v>44922</v>
      </c>
      <c r="L173" s="288">
        <f t="shared" ref="L173" si="6">I173+29</f>
        <v>44928</v>
      </c>
      <c r="M173" s="288">
        <f t="shared" ref="M173" si="7">I173+46</f>
        <v>44945</v>
      </c>
    </row>
    <row r="174" spans="3:13" s="14" customFormat="1" ht="19.5" hidden="1">
      <c r="C174" s="1684"/>
      <c r="D174" s="76"/>
      <c r="E174" s="76"/>
      <c r="F174" s="1685"/>
      <c r="G174" s="2131"/>
      <c r="H174" s="2131"/>
      <c r="I174" s="278"/>
      <c r="J174" s="278"/>
      <c r="K174" s="278"/>
      <c r="L174" s="278"/>
      <c r="M174" s="278"/>
    </row>
    <row r="175" spans="3:13" s="14" customFormat="1" ht="19.5" hidden="1">
      <c r="C175" s="725" t="s">
        <v>3769</v>
      </c>
      <c r="D175" s="279" t="s">
        <v>4433</v>
      </c>
      <c r="E175" s="279">
        <v>44899</v>
      </c>
      <c r="F175" s="1683">
        <v>44914</v>
      </c>
      <c r="G175" s="288" t="s">
        <v>5403</v>
      </c>
      <c r="H175" s="2130" t="s">
        <v>8130</v>
      </c>
      <c r="I175" s="284">
        <v>44906</v>
      </c>
      <c r="J175" s="288">
        <f t="shared" ref="J175" si="8">I175+20</f>
        <v>44926</v>
      </c>
      <c r="K175" s="288">
        <f t="shared" ref="K175" si="9">I175+23</f>
        <v>44929</v>
      </c>
      <c r="L175" s="288">
        <f t="shared" ref="L175" si="10">I175+29</f>
        <v>44935</v>
      </c>
      <c r="M175" s="288">
        <f t="shared" ref="M175" si="11">I175+46</f>
        <v>44952</v>
      </c>
    </row>
    <row r="176" spans="3:13" ht="14.25" thickTop="1" thickBot="1"/>
    <row r="177" spans="3:13" s="14" customFormat="1" ht="14.25" customHeight="1" thickTop="1">
      <c r="C177" s="725" t="s">
        <v>3752</v>
      </c>
      <c r="D177" s="279" t="s">
        <v>4602</v>
      </c>
      <c r="E177" s="279">
        <v>44931</v>
      </c>
      <c r="F177" s="1683">
        <v>44584</v>
      </c>
      <c r="G177" s="2172" t="s">
        <v>2151</v>
      </c>
      <c r="H177" s="2174" t="s">
        <v>8131</v>
      </c>
      <c r="I177" s="2175">
        <v>44955</v>
      </c>
      <c r="J177" s="2151">
        <v>44975</v>
      </c>
      <c r="K177" s="2151">
        <v>44978</v>
      </c>
      <c r="L177" s="2151">
        <v>44984</v>
      </c>
      <c r="M177" s="2151">
        <v>45001</v>
      </c>
    </row>
    <row r="178" spans="3:13" s="14" customFormat="1" ht="14.25" customHeight="1" thickBot="1">
      <c r="C178" s="1684"/>
      <c r="D178" s="76"/>
      <c r="E178" s="76"/>
      <c r="F178" s="1685"/>
      <c r="G178" s="2176"/>
      <c r="H178" s="2176"/>
      <c r="I178" s="2177"/>
      <c r="J178" s="2105"/>
      <c r="K178" s="2105"/>
      <c r="L178" s="2105"/>
      <c r="M178" s="2105"/>
    </row>
    <row r="179" spans="3:13" s="14" customFormat="1" ht="14.25" customHeight="1">
      <c r="C179" s="725" t="s">
        <v>3761</v>
      </c>
      <c r="D179" s="279" t="s">
        <v>4438</v>
      </c>
      <c r="E179" s="279">
        <v>44577</v>
      </c>
      <c r="F179" s="1683">
        <v>44591</v>
      </c>
      <c r="G179" s="2172" t="s">
        <v>2151</v>
      </c>
      <c r="H179" s="2174" t="s">
        <v>8132</v>
      </c>
      <c r="I179" s="2175">
        <v>44962</v>
      </c>
      <c r="J179" s="2151">
        <v>44982</v>
      </c>
      <c r="K179" s="2151">
        <v>44985</v>
      </c>
      <c r="L179" s="2151">
        <v>44991</v>
      </c>
      <c r="M179" s="2151">
        <v>45008</v>
      </c>
    </row>
    <row r="180" spans="3:13" s="14" customFormat="1" ht="14.25" customHeight="1" thickBot="1">
      <c r="C180" s="1684"/>
      <c r="D180" s="76"/>
      <c r="E180" s="76"/>
      <c r="F180" s="1685"/>
      <c r="G180" s="2176"/>
      <c r="H180" s="2176"/>
      <c r="I180" s="2177"/>
      <c r="J180" s="2105"/>
      <c r="K180" s="2105"/>
      <c r="L180" s="2105"/>
      <c r="M180" s="2105"/>
    </row>
    <row r="181" spans="3:13" s="14" customFormat="1" ht="14.25" customHeight="1" thickTop="1" thickBot="1">
      <c r="C181" s="725" t="s">
        <v>3337</v>
      </c>
      <c r="D181" s="279" t="s">
        <v>4605</v>
      </c>
      <c r="E181" s="278">
        <v>44949</v>
      </c>
      <c r="F181" s="1683">
        <v>44598</v>
      </c>
      <c r="G181" s="2172" t="s">
        <v>2151</v>
      </c>
      <c r="H181" s="2174" t="s">
        <v>8133</v>
      </c>
      <c r="I181" s="2175">
        <v>44969</v>
      </c>
      <c r="J181" s="2151">
        <v>44989</v>
      </c>
      <c r="K181" s="2151">
        <v>44992</v>
      </c>
      <c r="L181" s="2151">
        <v>44998</v>
      </c>
      <c r="M181" s="2151">
        <v>45015</v>
      </c>
    </row>
    <row r="182" spans="3:13" s="14" customFormat="1" ht="14.25" customHeight="1" thickTop="1" thickBot="1">
      <c r="C182" s="1684" t="s">
        <v>2747</v>
      </c>
      <c r="D182" s="76" t="s">
        <v>4440</v>
      </c>
      <c r="E182" s="76">
        <v>44587</v>
      </c>
      <c r="F182" s="2187" t="s">
        <v>2159</v>
      </c>
      <c r="G182" s="2176"/>
      <c r="H182" s="2176"/>
      <c r="I182" s="2177"/>
      <c r="J182" s="2105"/>
      <c r="K182" s="2105"/>
      <c r="L182" s="2105"/>
      <c r="M182" s="2105"/>
    </row>
    <row r="183" spans="3:13" s="14" customFormat="1" ht="14.25" customHeight="1" thickTop="1">
      <c r="C183" s="725" t="s">
        <v>3758</v>
      </c>
      <c r="D183" s="279" t="s">
        <v>8134</v>
      </c>
      <c r="E183" s="279">
        <v>44963</v>
      </c>
      <c r="F183" s="1683">
        <v>44976</v>
      </c>
      <c r="G183" s="2172" t="s">
        <v>2151</v>
      </c>
      <c r="H183" s="2174" t="s">
        <v>8135</v>
      </c>
      <c r="I183" s="2175">
        <v>44976</v>
      </c>
      <c r="J183" s="2151">
        <v>44996</v>
      </c>
      <c r="K183" s="2151">
        <v>44999</v>
      </c>
      <c r="L183" s="2151">
        <v>45005</v>
      </c>
      <c r="M183" s="2151">
        <v>45022</v>
      </c>
    </row>
    <row r="184" spans="3:13" s="14" customFormat="1" ht="14.25" customHeight="1" thickBot="1">
      <c r="C184" s="1684"/>
      <c r="D184" s="76"/>
      <c r="E184" s="76"/>
      <c r="F184" s="1685"/>
      <c r="G184" s="2176"/>
      <c r="H184" s="2176"/>
      <c r="I184" s="2177"/>
      <c r="J184" s="2105"/>
      <c r="K184" s="2105"/>
      <c r="L184" s="2105"/>
      <c r="M184" s="2105"/>
    </row>
    <row r="185" spans="3:13" s="14" customFormat="1" ht="14.25" customHeight="1">
      <c r="C185" s="725" t="s">
        <v>2803</v>
      </c>
      <c r="D185" s="279" t="s">
        <v>7865</v>
      </c>
      <c r="E185" s="279">
        <v>44970</v>
      </c>
      <c r="F185" s="2187" t="s">
        <v>2159</v>
      </c>
      <c r="G185" s="2172" t="s">
        <v>2151</v>
      </c>
      <c r="H185" s="2174" t="s">
        <v>8136</v>
      </c>
      <c r="I185" s="2175">
        <v>44983</v>
      </c>
      <c r="J185" s="2151">
        <v>45003</v>
      </c>
      <c r="K185" s="2151">
        <v>45006</v>
      </c>
      <c r="L185" s="2151">
        <v>45012</v>
      </c>
      <c r="M185" s="2151">
        <v>45029</v>
      </c>
    </row>
    <row r="186" spans="3:13" s="14" customFormat="1" ht="14.25" customHeight="1">
      <c r="C186" s="2152" t="s">
        <v>4446</v>
      </c>
      <c r="D186" s="2153" t="s">
        <v>4447</v>
      </c>
      <c r="E186" s="2153">
        <v>44973</v>
      </c>
      <c r="F186" s="1485">
        <v>44988</v>
      </c>
      <c r="G186" s="2176"/>
      <c r="H186" s="2176"/>
      <c r="I186" s="2177"/>
      <c r="J186" s="2105"/>
      <c r="K186" s="2105"/>
      <c r="L186" s="2105"/>
      <c r="M186" s="2105"/>
    </row>
    <row r="187" spans="3:13" s="14" customFormat="1" ht="14.25" customHeight="1">
      <c r="C187" s="725" t="s">
        <v>3339</v>
      </c>
      <c r="D187" s="279" t="s">
        <v>4444</v>
      </c>
      <c r="E187" s="279">
        <v>44974</v>
      </c>
      <c r="F187" s="1683">
        <v>44985</v>
      </c>
      <c r="G187" s="2172" t="s">
        <v>2151</v>
      </c>
      <c r="H187" s="2174" t="s">
        <v>8137</v>
      </c>
      <c r="I187" s="2175">
        <v>44990</v>
      </c>
      <c r="J187" s="2151">
        <v>45010</v>
      </c>
      <c r="K187" s="2151">
        <v>45013</v>
      </c>
      <c r="L187" s="2151">
        <v>45019</v>
      </c>
      <c r="M187" s="2151">
        <v>45036</v>
      </c>
    </row>
    <row r="188" spans="3:13" s="14" customFormat="1" ht="14.25" customHeight="1">
      <c r="C188" s="1684"/>
      <c r="D188" s="76"/>
      <c r="E188" s="76"/>
      <c r="F188" s="1685"/>
      <c r="G188" s="2176"/>
      <c r="H188" s="2176"/>
      <c r="I188" s="2177"/>
      <c r="J188" s="2105"/>
      <c r="K188" s="2105"/>
      <c r="L188" s="2105"/>
      <c r="M188" s="2105"/>
    </row>
    <row r="189" spans="3:13" s="14" customFormat="1" ht="14.25" customHeight="1">
      <c r="C189" s="2154" t="s">
        <v>3769</v>
      </c>
      <c r="D189" s="2155" t="s">
        <v>7869</v>
      </c>
      <c r="E189" s="2155">
        <v>44985</v>
      </c>
      <c r="F189" s="2187" t="s">
        <v>2159</v>
      </c>
      <c r="G189" s="2172" t="s">
        <v>2151</v>
      </c>
      <c r="H189" s="2174" t="s">
        <v>8138</v>
      </c>
      <c r="I189" s="2175">
        <v>44997</v>
      </c>
      <c r="J189" s="2215">
        <f>I189+20</f>
        <v>45017</v>
      </c>
      <c r="K189" s="2215">
        <f>I189+23</f>
        <v>45020</v>
      </c>
      <c r="L189" s="2215">
        <f>I189+29</f>
        <v>45026</v>
      </c>
      <c r="M189" s="2215">
        <f>I189+46</f>
        <v>45043</v>
      </c>
    </row>
    <row r="190" spans="3:13" s="14" customFormat="1" ht="14.25" customHeight="1">
      <c r="C190" s="1684" t="s">
        <v>3887</v>
      </c>
      <c r="D190" s="76" t="s">
        <v>7872</v>
      </c>
      <c r="E190" s="76">
        <v>44989</v>
      </c>
      <c r="F190" s="1685">
        <v>44996</v>
      </c>
      <c r="G190" s="2176"/>
      <c r="H190" s="2176"/>
      <c r="I190" s="2177"/>
      <c r="J190" s="2216"/>
      <c r="K190" s="2216"/>
      <c r="L190" s="2216"/>
      <c r="M190" s="2216"/>
    </row>
    <row r="191" spans="3:13" s="14" customFormat="1" ht="14.25" customHeight="1" thickTop="1">
      <c r="C191" s="725" t="s">
        <v>3774</v>
      </c>
      <c r="D191" s="279" t="s">
        <v>4451</v>
      </c>
      <c r="E191" s="279">
        <v>44997</v>
      </c>
      <c r="F191" s="1683">
        <v>45008</v>
      </c>
      <c r="G191" s="2172" t="s">
        <v>2151</v>
      </c>
      <c r="H191" s="2174" t="s">
        <v>8139</v>
      </c>
      <c r="I191" s="2175">
        <v>45004</v>
      </c>
      <c r="J191" s="2215">
        <f>I191+20</f>
        <v>45024</v>
      </c>
      <c r="K191" s="2215">
        <f>I191+23</f>
        <v>45027</v>
      </c>
      <c r="L191" s="2215">
        <f>I191+29</f>
        <v>45033</v>
      </c>
      <c r="M191" s="2215">
        <f>I191+46</f>
        <v>45050</v>
      </c>
    </row>
    <row r="193" spans="3:13" s="14" customFormat="1" ht="14.25" customHeight="1" thickTop="1">
      <c r="C193" s="725" t="s">
        <v>3777</v>
      </c>
      <c r="D193" s="279" t="s">
        <v>4448</v>
      </c>
      <c r="E193" s="279">
        <v>45005</v>
      </c>
      <c r="F193" s="1683">
        <v>45015</v>
      </c>
      <c r="G193" s="2172" t="s">
        <v>2151</v>
      </c>
      <c r="H193" s="2174" t="s">
        <v>8140</v>
      </c>
      <c r="I193" s="2175">
        <v>45011</v>
      </c>
      <c r="J193" s="919">
        <f>I193+20</f>
        <v>45031</v>
      </c>
      <c r="K193" s="919">
        <f>I193+23</f>
        <v>45034</v>
      </c>
      <c r="L193" s="919">
        <f>I193+29</f>
        <v>45040</v>
      </c>
      <c r="M193" s="919">
        <f>I193+46</f>
        <v>45057</v>
      </c>
    </row>
    <row r="194" spans="3:13" s="14" customFormat="1" ht="14.25" customHeight="1">
      <c r="C194" s="1684"/>
      <c r="D194" s="76"/>
      <c r="E194" s="76"/>
      <c r="F194" s="1685"/>
      <c r="G194" s="2176"/>
      <c r="H194" s="2176"/>
      <c r="I194" s="2177"/>
      <c r="J194" s="615"/>
      <c r="K194" s="615"/>
      <c r="L194" s="615"/>
      <c r="M194" s="615"/>
    </row>
    <row r="195" spans="3:13" s="14" customFormat="1" ht="14.25" customHeight="1">
      <c r="C195" s="725" t="s">
        <v>3744</v>
      </c>
      <c r="D195" s="279" t="s">
        <v>8141</v>
      </c>
      <c r="E195" s="279">
        <v>45010</v>
      </c>
      <c r="F195" s="1683">
        <v>45020</v>
      </c>
      <c r="G195" s="2173" t="s">
        <v>4870</v>
      </c>
      <c r="H195" s="2174" t="s">
        <v>8142</v>
      </c>
      <c r="I195" s="2175">
        <v>45018</v>
      </c>
      <c r="J195" s="2173">
        <f>I195+20</f>
        <v>45038</v>
      </c>
      <c r="K195" s="2173">
        <f>I195+23</f>
        <v>45041</v>
      </c>
      <c r="L195" s="2173">
        <f>I195+29</f>
        <v>45047</v>
      </c>
      <c r="M195" s="2173">
        <f>I195+46</f>
        <v>45064</v>
      </c>
    </row>
    <row r="196" spans="3:13" s="14" customFormat="1" ht="14.25" customHeight="1">
      <c r="C196" s="1684"/>
      <c r="D196" s="76"/>
      <c r="E196" s="76"/>
      <c r="F196" s="1685"/>
      <c r="G196" s="2176"/>
      <c r="H196" s="2176"/>
      <c r="I196" s="2177"/>
      <c r="J196" s="2177"/>
      <c r="K196" s="2177"/>
      <c r="L196" s="2177"/>
      <c r="M196" s="2177"/>
    </row>
    <row r="197" spans="3:13" s="14" customFormat="1" ht="14.25" customHeight="1">
      <c r="C197" s="725" t="s">
        <v>3747</v>
      </c>
      <c r="D197" s="279" t="s">
        <v>7880</v>
      </c>
      <c r="E197" s="279">
        <v>45015</v>
      </c>
      <c r="F197" s="1683">
        <v>45021</v>
      </c>
      <c r="G197" s="2173" t="s">
        <v>4870</v>
      </c>
      <c r="H197" s="2174" t="s">
        <v>8143</v>
      </c>
      <c r="I197" s="2175">
        <v>45025</v>
      </c>
      <c r="J197" s="2173">
        <f>I197+20</f>
        <v>45045</v>
      </c>
      <c r="K197" s="2173">
        <f>I197+23</f>
        <v>45048</v>
      </c>
      <c r="L197" s="2173">
        <f>I197+29</f>
        <v>45054</v>
      </c>
      <c r="M197" s="2173">
        <f>I197+46</f>
        <v>45071</v>
      </c>
    </row>
    <row r="198" spans="3:13" s="14" customFormat="1" ht="14.25" customHeight="1">
      <c r="C198" s="1684"/>
      <c r="D198" s="76"/>
      <c r="E198" s="76"/>
      <c r="F198" s="1685"/>
      <c r="G198" s="2176"/>
      <c r="H198" s="2176"/>
      <c r="I198" s="2177"/>
      <c r="J198" s="2177"/>
      <c r="K198" s="2177"/>
      <c r="L198" s="2177"/>
      <c r="M198" s="2177"/>
    </row>
    <row r="199" spans="3:13" s="14" customFormat="1" ht="14.25" customHeight="1">
      <c r="C199" s="725" t="s">
        <v>3752</v>
      </c>
      <c r="D199" s="279" t="s">
        <v>8144</v>
      </c>
      <c r="E199" s="279">
        <v>45023</v>
      </c>
      <c r="F199" s="1683">
        <v>45033</v>
      </c>
      <c r="G199" s="2173" t="s">
        <v>4870</v>
      </c>
      <c r="H199" s="2174" t="s">
        <v>8145</v>
      </c>
      <c r="I199" s="2175">
        <f>I197+7</f>
        <v>45032</v>
      </c>
      <c r="J199" s="2173">
        <f>I199+20</f>
        <v>45052</v>
      </c>
      <c r="K199" s="2173">
        <f>I199+23</f>
        <v>45055</v>
      </c>
      <c r="L199" s="2173">
        <f>I199+29</f>
        <v>45061</v>
      </c>
      <c r="M199" s="2173">
        <f>I199+46</f>
        <v>45078</v>
      </c>
    </row>
    <row r="200" spans="3:13" s="14" customFormat="1" ht="14.25" customHeight="1" thickBot="1">
      <c r="C200" s="1684"/>
      <c r="D200" s="76"/>
      <c r="E200" s="76"/>
      <c r="F200" s="1685"/>
      <c r="G200" s="2176"/>
      <c r="H200" s="2176"/>
      <c r="I200" s="2177"/>
      <c r="J200" s="2177"/>
      <c r="K200" s="2177"/>
      <c r="L200" s="2177"/>
      <c r="M200" s="2177"/>
    </row>
    <row r="201" spans="3:13" s="14" customFormat="1" ht="14.25" customHeight="1" thickTop="1">
      <c r="C201" s="1848" t="s">
        <v>2151</v>
      </c>
      <c r="D201" s="279" t="s">
        <v>5314</v>
      </c>
      <c r="E201" s="279">
        <v>45022</v>
      </c>
      <c r="F201" s="2103"/>
      <c r="G201" s="2173" t="s">
        <v>4870</v>
      </c>
      <c r="H201" s="2174" t="s">
        <v>8146</v>
      </c>
      <c r="I201" s="2175">
        <f>I199+7</f>
        <v>45039</v>
      </c>
      <c r="J201" s="2173">
        <f>I201+20</f>
        <v>45059</v>
      </c>
      <c r="K201" s="2173">
        <f>I201+23</f>
        <v>45062</v>
      </c>
      <c r="L201" s="2173">
        <f>I201+29</f>
        <v>45068</v>
      </c>
      <c r="M201" s="2173">
        <f>I201+46</f>
        <v>45085</v>
      </c>
    </row>
    <row r="202" spans="3:13" s="14" customFormat="1" ht="14.25" customHeight="1" thickBot="1">
      <c r="C202" s="1684" t="s">
        <v>4178</v>
      </c>
      <c r="D202" s="76" t="s">
        <v>5316</v>
      </c>
      <c r="E202" s="76">
        <v>45022</v>
      </c>
      <c r="F202" s="1685">
        <v>45031</v>
      </c>
      <c r="G202" s="2176"/>
      <c r="H202" s="2176"/>
      <c r="I202" s="2177"/>
      <c r="J202" s="2177"/>
      <c r="K202" s="2177"/>
      <c r="L202" s="2177"/>
      <c r="M202" s="2177"/>
    </row>
    <row r="203" spans="3:13" s="14" customFormat="1" ht="14.25" customHeight="1" thickTop="1">
      <c r="C203" s="725" t="s">
        <v>3337</v>
      </c>
      <c r="D203" s="279" t="s">
        <v>5317</v>
      </c>
      <c r="E203" s="279">
        <v>45029</v>
      </c>
      <c r="F203" s="1683">
        <f>E203+11</f>
        <v>45040</v>
      </c>
      <c r="G203" s="2173" t="s">
        <v>4870</v>
      </c>
      <c r="H203" s="2174" t="s">
        <v>8147</v>
      </c>
      <c r="I203" s="2175">
        <f>I201+7</f>
        <v>45046</v>
      </c>
      <c r="J203" s="2173">
        <f>I203+20</f>
        <v>45066</v>
      </c>
      <c r="K203" s="2173">
        <f>I203+23</f>
        <v>45069</v>
      </c>
      <c r="L203" s="2173">
        <f>I203+29</f>
        <v>45075</v>
      </c>
      <c r="M203" s="2173">
        <f>I203+46</f>
        <v>45092</v>
      </c>
    </row>
    <row r="204" spans="3:13" s="14" customFormat="1" ht="14.25" customHeight="1" thickBot="1">
      <c r="C204" s="1684"/>
      <c r="D204" s="76"/>
      <c r="E204" s="76"/>
      <c r="F204" s="1685"/>
      <c r="G204" s="2176"/>
      <c r="H204" s="2176"/>
      <c r="I204" s="2177"/>
      <c r="J204" s="2177"/>
      <c r="K204" s="2177"/>
      <c r="L204" s="2177"/>
      <c r="M204" s="2177"/>
    </row>
    <row r="205" spans="3:13" s="14" customFormat="1" ht="14.25" customHeight="1" thickTop="1">
      <c r="C205" s="725" t="s">
        <v>3758</v>
      </c>
      <c r="D205" s="279" t="s">
        <v>8148</v>
      </c>
      <c r="E205" s="279">
        <f>E203+7</f>
        <v>45036</v>
      </c>
      <c r="F205" s="1683">
        <f>E205+11</f>
        <v>45047</v>
      </c>
      <c r="G205" s="2173" t="s">
        <v>4870</v>
      </c>
      <c r="H205" s="2174" t="s">
        <v>8149</v>
      </c>
      <c r="I205" s="2175">
        <f>I203+7</f>
        <v>45053</v>
      </c>
      <c r="J205" s="2173">
        <f>I205+20</f>
        <v>45073</v>
      </c>
      <c r="K205" s="2173">
        <f>I205+23</f>
        <v>45076</v>
      </c>
      <c r="L205" s="2173">
        <f>I205+29</f>
        <v>45082</v>
      </c>
      <c r="M205" s="2173">
        <f>I205+46</f>
        <v>45099</v>
      </c>
    </row>
    <row r="206" spans="3:13" s="14" customFormat="1" ht="14.25" customHeight="1" thickBot="1">
      <c r="C206" s="1684"/>
      <c r="D206" s="76"/>
      <c r="E206" s="76"/>
      <c r="F206" s="1685"/>
      <c r="G206" s="2176"/>
      <c r="H206" s="2176"/>
      <c r="I206" s="2177"/>
      <c r="J206" s="2177"/>
      <c r="K206" s="2177"/>
      <c r="L206" s="2177"/>
      <c r="M206" s="2177"/>
    </row>
    <row r="207" spans="3:13" s="14" customFormat="1" ht="14.25" customHeight="1" thickTop="1">
      <c r="C207" s="725" t="s">
        <v>3761</v>
      </c>
      <c r="D207" s="279" t="s">
        <v>8150</v>
      </c>
      <c r="E207" s="279">
        <f>E205+7</f>
        <v>45043</v>
      </c>
      <c r="F207" s="1683">
        <v>45055</v>
      </c>
      <c r="G207" s="2173" t="s">
        <v>4870</v>
      </c>
      <c r="H207" s="2174" t="s">
        <v>8151</v>
      </c>
      <c r="I207" s="2175">
        <f>I205+7</f>
        <v>45060</v>
      </c>
      <c r="J207" s="2173">
        <f>I207+20</f>
        <v>45080</v>
      </c>
      <c r="K207" s="2173">
        <f>I207+23</f>
        <v>45083</v>
      </c>
      <c r="L207" s="2173">
        <f>I207+29</f>
        <v>45089</v>
      </c>
      <c r="M207" s="2173">
        <f>I207+46</f>
        <v>45106</v>
      </c>
    </row>
    <row r="209" spans="3:13" s="14" customFormat="1" ht="14.25" customHeight="1" thickTop="1">
      <c r="C209" s="725" t="s">
        <v>3339</v>
      </c>
      <c r="D209" s="279" t="s">
        <v>8152</v>
      </c>
      <c r="E209" s="279">
        <f>E207+7</f>
        <v>45050</v>
      </c>
      <c r="F209" s="1683">
        <f>E209+11</f>
        <v>45061</v>
      </c>
      <c r="G209" s="2173" t="s">
        <v>4870</v>
      </c>
      <c r="H209" s="2174" t="s">
        <v>8153</v>
      </c>
      <c r="I209" s="2175">
        <f>I207+7</f>
        <v>45067</v>
      </c>
      <c r="J209" s="2173">
        <f>I209+20</f>
        <v>45087</v>
      </c>
      <c r="K209" s="2173">
        <f>I209+23</f>
        <v>45090</v>
      </c>
      <c r="L209" s="2173">
        <f>I209+29</f>
        <v>45096</v>
      </c>
      <c r="M209" s="2173">
        <f>I209+46</f>
        <v>45113</v>
      </c>
    </row>
    <row r="210" spans="3:13" s="14" customFormat="1" ht="14.25" customHeight="1" thickBot="1">
      <c r="C210" s="1684"/>
      <c r="D210" s="76"/>
      <c r="E210" s="76"/>
      <c r="F210" s="1685"/>
      <c r="G210" s="2176"/>
      <c r="H210" s="2176"/>
      <c r="I210" s="2177"/>
      <c r="J210" s="2177"/>
      <c r="K210" s="2177"/>
      <c r="L210" s="2177"/>
      <c r="M210" s="2177"/>
    </row>
    <row r="211" spans="3:13" s="14" customFormat="1" ht="20.25" thickTop="1">
      <c r="C211" s="3906" t="s">
        <v>2215</v>
      </c>
      <c r="D211" s="3906"/>
      <c r="E211" s="3906"/>
      <c r="F211" s="3906"/>
      <c r="G211" s="3906"/>
      <c r="H211" s="3906"/>
      <c r="I211" s="3906"/>
      <c r="J211" s="132"/>
      <c r="K211" s="132"/>
      <c r="L211" s="132"/>
      <c r="M211" s="132"/>
    </row>
    <row r="212" spans="3:13" s="14" customFormat="1" ht="19.5">
      <c r="C212" s="341"/>
      <c r="D212" s="132"/>
      <c r="E212" s="132"/>
      <c r="F212" s="2123"/>
      <c r="G212" s="2156"/>
      <c r="H212" s="2156"/>
      <c r="I212" s="132"/>
      <c r="J212" s="132"/>
      <c r="K212" s="132"/>
      <c r="L212" s="132"/>
      <c r="M212" s="132"/>
    </row>
    <row r="213" spans="3:13" s="14" customFormat="1" ht="19.5">
      <c r="C213" s="341"/>
      <c r="D213" s="132"/>
      <c r="E213" s="132"/>
      <c r="F213" s="132"/>
      <c r="G213" s="2156"/>
      <c r="H213" s="2156"/>
      <c r="I213" s="132"/>
      <c r="J213" s="132"/>
      <c r="K213" s="132"/>
      <c r="L213" s="2123"/>
      <c r="M213" s="2123"/>
    </row>
    <row r="214" spans="3:13" s="14" customFormat="1" ht="19.5">
      <c r="C214" s="79" t="s">
        <v>2215</v>
      </c>
      <c r="D214" s="62"/>
      <c r="E214" s="62"/>
      <c r="F214" s="62"/>
      <c r="G214" s="62"/>
      <c r="H214" s="62"/>
      <c r="I214" s="62"/>
      <c r="J214" s="62"/>
      <c r="K214" s="62"/>
      <c r="L214" s="62"/>
      <c r="M214" s="62"/>
    </row>
    <row r="215" spans="3:13" s="14" customFormat="1" ht="19.5">
      <c r="C215" s="62"/>
      <c r="D215" s="62"/>
      <c r="E215" s="62"/>
      <c r="F215" s="62"/>
      <c r="G215" s="62"/>
      <c r="H215" s="62"/>
      <c r="I215" s="62"/>
      <c r="J215" s="62"/>
      <c r="K215" s="62"/>
      <c r="L215" s="62"/>
      <c r="M215" s="62"/>
    </row>
    <row r="216" spans="3:13" s="30" customFormat="1" ht="14.25">
      <c r="C216" s="280" t="s">
        <v>1890</v>
      </c>
      <c r="D216" s="71"/>
      <c r="E216" s="71"/>
      <c r="F216" s="281"/>
      <c r="G216" s="72" t="s">
        <v>1928</v>
      </c>
      <c r="H216" s="72"/>
      <c r="I216" s="280"/>
      <c r="J216" s="71"/>
      <c r="K216" s="2157" t="s">
        <v>1952</v>
      </c>
      <c r="L216" s="280"/>
      <c r="M216" s="72"/>
    </row>
    <row r="217" spans="3:13" s="30" customFormat="1" ht="14.25">
      <c r="C217" s="83" t="s">
        <v>1891</v>
      </c>
      <c r="D217" s="71"/>
      <c r="E217" s="2178" t="s">
        <v>2217</v>
      </c>
      <c r="F217" s="72"/>
      <c r="G217" s="71" t="s">
        <v>1929</v>
      </c>
      <c r="H217" s="71"/>
      <c r="I217" s="344" t="s">
        <v>1930</v>
      </c>
      <c r="J217" s="71"/>
      <c r="K217" s="2161" t="s">
        <v>1954</v>
      </c>
      <c r="L217" s="71"/>
      <c r="M217" s="303" t="s">
        <v>1955</v>
      </c>
    </row>
    <row r="218" spans="3:13" s="29" customFormat="1" ht="14.25">
      <c r="C218" s="71"/>
      <c r="D218" s="71"/>
      <c r="E218" s="1456"/>
      <c r="F218" s="72"/>
      <c r="G218" s="71"/>
      <c r="H218" s="71"/>
      <c r="I218" s="303"/>
      <c r="J218" s="62"/>
      <c r="K218" s="2161"/>
      <c r="L218" s="83"/>
      <c r="M218" s="303"/>
    </row>
    <row r="219" spans="3:13" s="5" customFormat="1">
      <c r="C219" s="386" t="str">
        <f>HOME!A$566</f>
        <v>ZANT CHONG</v>
      </c>
      <c r="D219" s="386" t="str">
        <f>HOME!B$566</f>
        <v>6011 2429</v>
      </c>
      <c r="E219" s="4" t="str">
        <f>HOME!C$566</f>
        <v>zant.chong@msc.com</v>
      </c>
      <c r="G219" s="2457" t="str">
        <f>HOME!A$583</f>
        <v>ROBERT CHIA</v>
      </c>
      <c r="H219" s="2457" t="str">
        <f>HOME!B$583</f>
        <v>6011 0564</v>
      </c>
      <c r="I219" s="2458" t="str">
        <f>HOME!C$583</f>
        <v>robert.chia@msc.com</v>
      </c>
      <c r="K219" s="2457" t="str">
        <f>HOME!A$598</f>
        <v>RAYNAR ANG</v>
      </c>
      <c r="L219" s="386" t="str">
        <f>HOME!B$598</f>
        <v>6011 2358</v>
      </c>
      <c r="M219" s="4" t="str">
        <f>HOME!C$598</f>
        <v>raynar.ang@msc.com</v>
      </c>
    </row>
    <row r="220" spans="3:13" s="5" customFormat="1">
      <c r="C220" s="386" t="str">
        <f>HOME!A$567</f>
        <v>PHOEBE HUANG</v>
      </c>
      <c r="D220" s="386" t="str">
        <f>HOME!B$567</f>
        <v>6011 0562</v>
      </c>
      <c r="E220" s="4" t="str">
        <f>HOME!C$567</f>
        <v>phoebe.huang@msc.com</v>
      </c>
      <c r="G220" s="2457" t="str">
        <f>HOME!A$584</f>
        <v>S. Y. LIEW</v>
      </c>
      <c r="H220" s="2457" t="str">
        <f>HOME!B$584</f>
        <v>6011 2348</v>
      </c>
      <c r="I220" s="2458" t="str">
        <f>HOME!C$584</f>
        <v>seoyi.liew@msc.com</v>
      </c>
      <c r="K220" s="2457" t="str">
        <f>HOME!A$599</f>
        <v>KAI SIANG</v>
      </c>
      <c r="L220" s="386" t="str">
        <f>HOME!B$599</f>
        <v>6011 2356</v>
      </c>
      <c r="M220" s="4" t="str">
        <f>HOME!C$599</f>
        <v>kaisiang.lim@msc.com</v>
      </c>
    </row>
    <row r="221" spans="3:13" s="5" customFormat="1">
      <c r="C221" s="386" t="str">
        <f>HOME!A$568</f>
        <v>SHERWIN LIM</v>
      </c>
      <c r="D221" s="386" t="str">
        <f>HOME!B$568</f>
        <v>6011 2395</v>
      </c>
      <c r="E221" s="4" t="str">
        <f>HOME!C$568</f>
        <v>sherwin.lim@msc.com</v>
      </c>
      <c r="G221" s="2457" t="str">
        <f>HOME!A$585</f>
        <v>SHARON KOH</v>
      </c>
      <c r="H221" s="2457" t="str">
        <f>HOME!B$585</f>
        <v>6011 2349</v>
      </c>
      <c r="I221" s="2458" t="str">
        <f>HOME!C$585</f>
        <v>sharon.koh@msc.com</v>
      </c>
      <c r="K221" s="2457" t="str">
        <f>HOME!A$600</f>
        <v>DEWI</v>
      </c>
      <c r="L221" s="386" t="str">
        <f>HOME!B$600</f>
        <v>6011 2354</v>
      </c>
      <c r="M221" s="4" t="str">
        <f>HOME!C$600</f>
        <v>dewi.ratnah@msc.com</v>
      </c>
    </row>
    <row r="222" spans="3:13" s="5" customFormat="1">
      <c r="C222" s="386" t="str">
        <f>HOME!A$569</f>
        <v>NATALIE LEW</v>
      </c>
      <c r="D222" s="386" t="str">
        <f>HOME!B$569</f>
        <v>6011 2399</v>
      </c>
      <c r="E222" s="4" t="str">
        <f>HOME!C$569</f>
        <v>natalie.lew@msc.com</v>
      </c>
      <c r="G222" s="2457" t="str">
        <f>HOME!A$586</f>
        <v>ANGELIA LAU</v>
      </c>
      <c r="H222" s="2457" t="str">
        <f>HOME!B$586</f>
        <v>6011 2346</v>
      </c>
      <c r="I222" s="2458" t="str">
        <f>HOME!C$586</f>
        <v>angelia.lau@msc.com</v>
      </c>
      <c r="K222" s="2457" t="str">
        <f>HOME!A$601</f>
        <v>YU TING</v>
      </c>
      <c r="L222" s="386" t="str">
        <f>HOME!B$601</f>
        <v>6011 2359</v>
      </c>
      <c r="M222" s="4" t="str">
        <f>HOME!C$601</f>
        <v>yuting.luo@msc.com</v>
      </c>
    </row>
    <row r="223" spans="3:13" s="5" customFormat="1">
      <c r="C223" s="386" t="str">
        <f>HOME!A$570</f>
        <v xml:space="preserve">LIM LEE HLI </v>
      </c>
      <c r="D223" s="386" t="str">
        <f>HOME!B$570</f>
        <v>6011 2352</v>
      </c>
      <c r="E223" s="4" t="str">
        <f>HOME!C$570</f>
        <v>leehli.lim@msc.com</v>
      </c>
      <c r="G223" s="2457" t="str">
        <f>HOME!A$587</f>
        <v>NOOR AFNINDAH</v>
      </c>
      <c r="H223" s="2457" t="str">
        <f>HOME!B$587</f>
        <v>6011 2347</v>
      </c>
      <c r="I223" s="2458" t="str">
        <f>HOME!C$587</f>
        <v>noor.afnindah@msc.com</v>
      </c>
      <c r="K223" s="2457" t="str">
        <f>HOME!A$602</f>
        <v>-</v>
      </c>
      <c r="L223" s="386" t="str">
        <f>HOME!B$602</f>
        <v>6011 0567</v>
      </c>
      <c r="M223" s="4" t="str">
        <f>HOME!C$602</f>
        <v>-</v>
      </c>
    </row>
    <row r="224" spans="3:13" s="5" customFormat="1">
      <c r="C224" s="386" t="str">
        <f>HOME!A$571</f>
        <v>LIM AI PHEN</v>
      </c>
      <c r="D224" s="386" t="str">
        <f>HOME!B$571</f>
        <v>6011 9646</v>
      </c>
      <c r="E224" s="4" t="str">
        <f>HOME!C$571</f>
        <v>aiphen.lim@msc.com</v>
      </c>
      <c r="G224" s="2457" t="str">
        <f>HOME!A$588</f>
        <v>NG CHING WEI</v>
      </c>
      <c r="H224" s="2457" t="str">
        <f>HOME!B$588</f>
        <v>6011 2404</v>
      </c>
      <c r="I224" s="2458" t="str">
        <f>HOME!C$588</f>
        <v>chingwei.ng@msc.com</v>
      </c>
      <c r="K224" s="2457" t="str">
        <f>HOME!A$603</f>
        <v>SHAN SHAN</v>
      </c>
      <c r="L224" s="386" t="str">
        <f>HOME!B$603</f>
        <v>6011 2353</v>
      </c>
      <c r="M224" s="4" t="str">
        <f>HOME!C$603</f>
        <v>shanshan.chin@msc.com</v>
      </c>
    </row>
    <row r="225" spans="3:13" s="5" customFormat="1">
      <c r="C225" s="386" t="str">
        <f>HOME!A$572</f>
        <v>DARIUS ONG</v>
      </c>
      <c r="D225" s="386" t="str">
        <f>HOME!B$572</f>
        <v>6011 2396</v>
      </c>
      <c r="E225" s="4" t="str">
        <f>HOME!C$572</f>
        <v>darius.ong@msc.com</v>
      </c>
      <c r="G225" s="2457"/>
      <c r="H225" s="2457"/>
      <c r="I225" s="2458"/>
      <c r="K225" s="2457" t="str">
        <f>HOME!A$604</f>
        <v>EUNICE</v>
      </c>
      <c r="L225" s="386" t="str">
        <f>HOME!B$604</f>
        <v>6011 2355</v>
      </c>
      <c r="M225" s="4" t="str">
        <f>HOME!C$604</f>
        <v>eunice.chan@msc.com</v>
      </c>
    </row>
    <row r="226" spans="3:13" s="5" customFormat="1">
      <c r="C226" s="386" t="str">
        <f>HOME!A$573</f>
        <v>LAWRENCE ANG (CROSS-TRADE)</v>
      </c>
      <c r="D226" s="386" t="str">
        <f>HOME!B$573</f>
        <v>6011 2400</v>
      </c>
      <c r="E226" s="4" t="str">
        <f>HOME!C$573</f>
        <v>lawrence.ang@msc.com</v>
      </c>
      <c r="G226" s="386"/>
      <c r="H226" s="386"/>
      <c r="I226" s="2458"/>
      <c r="K226" s="2457" t="str">
        <f>HOME!A$605</f>
        <v>HAZEL</v>
      </c>
      <c r="L226" s="386" t="str">
        <f>HOME!B$605</f>
        <v>6011 2435</v>
      </c>
      <c r="M226" s="4" t="str">
        <f>HOME!C$605</f>
        <v>hazel.toh@msc.com</v>
      </c>
    </row>
    <row r="227" spans="3:13" s="5" customFormat="1">
      <c r="C227" s="386" t="str">
        <f>HOME!A$574</f>
        <v>ASHTON YAN</v>
      </c>
      <c r="D227" s="386" t="str">
        <f>HOME!B$574</f>
        <v>6011 2398</v>
      </c>
      <c r="E227" s="4" t="str">
        <f>HOME!C$574</f>
        <v>ashton.yan@msc.com</v>
      </c>
      <c r="L227" s="2458"/>
    </row>
    <row r="228" spans="3:13">
      <c r="C228" s="62"/>
      <c r="D228" s="66"/>
      <c r="E228" s="1593"/>
      <c r="F228" s="62"/>
      <c r="G228" s="62"/>
      <c r="H228" s="62"/>
      <c r="I228" s="62"/>
      <c r="J228" s="62"/>
      <c r="K228" s="62"/>
      <c r="L228" s="740"/>
      <c r="M228" s="62"/>
    </row>
    <row r="229" spans="3:13">
      <c r="C229" s="62" t="s">
        <v>1926</v>
      </c>
      <c r="D229" s="66" t="s">
        <v>2779</v>
      </c>
      <c r="E229" s="1593"/>
      <c r="F229" s="62"/>
      <c r="G229" s="62" t="s">
        <v>1950</v>
      </c>
      <c r="H229" s="62"/>
      <c r="I229" s="66" t="s">
        <v>1951</v>
      </c>
      <c r="J229" s="62"/>
      <c r="K229" s="62"/>
      <c r="L229" s="62"/>
      <c r="M229" s="66"/>
    </row>
  </sheetData>
  <mergeCells count="1">
    <mergeCell ref="C211:I211"/>
  </mergeCells>
  <hyperlinks>
    <hyperlink ref="E217" display="mktg-dept@msca.com.sg" xr:uid="{334D7169-E52D-4198-B124-CEEC81C93D3A}"/>
    <hyperlink ref="J217" xr:uid="{DCB28A04-2F86-4AA9-99E9-74F1BB3C5EEB}"/>
    <hyperlink ref="N217" xr:uid="{AA325DE2-6B4A-4B6D-9E4B-FF502B63E0F4}"/>
  </hyperlinks>
  <pageMargins left="0.7" right="0.7" top="0.75" bottom="0.75" header="0.3" footer="0.3"/>
  <headerFooter>
    <oddFooter>&amp;L_x000D_&amp;1#&amp;"Calibri"&amp;10&amp;K000000 Sensitivity: Internal</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7030A0"/>
    <pageSetUpPr fitToPage="1"/>
  </sheetPr>
  <dimension ref="A2:M356"/>
  <sheetViews>
    <sheetView zoomScale="85" zoomScaleNormal="85" zoomScaleSheetLayoutView="70" workbookViewId="0">
      <selection activeCell="B324" sqref="B324:E324"/>
    </sheetView>
  </sheetViews>
  <sheetFormatPr defaultColWidth="9.42578125" defaultRowHeight="12.75"/>
  <cols>
    <col min="1" max="1" width="12.5703125" customWidth="1"/>
    <col min="2" max="2" width="20.5703125" customWidth="1"/>
    <col min="3" max="3" width="14" customWidth="1"/>
    <col min="4" max="4" width="16.42578125" customWidth="1"/>
    <col min="5" max="5" width="14.5703125" customWidth="1"/>
    <col min="6" max="6" width="27.5703125" customWidth="1"/>
    <col min="7" max="7" width="13" customWidth="1"/>
    <col min="8" max="8" width="14" customWidth="1"/>
    <col min="9" max="9" width="17" customWidth="1"/>
    <col min="10" max="10" width="20.42578125" customWidth="1"/>
    <col min="11" max="11" width="16.42578125" bestFit="1" customWidth="1"/>
    <col min="12" max="12" width="18.5703125" customWidth="1"/>
    <col min="13" max="13" width="18.5703125" bestFit="1" customWidth="1"/>
    <col min="14" max="14" width="17.5703125" bestFit="1" customWidth="1"/>
    <col min="15" max="15" width="13" bestFit="1" customWidth="1"/>
  </cols>
  <sheetData>
    <row r="2" spans="1:12" s="6" customFormat="1" ht="33">
      <c r="B2" s="45" t="s">
        <v>1982</v>
      </c>
      <c r="C2" s="46"/>
    </row>
    <row r="3" spans="1:12" ht="15.75">
      <c r="A3" s="4"/>
      <c r="B3" s="47"/>
      <c r="C3" s="47"/>
      <c r="D3" s="47"/>
      <c r="E3" s="47" t="s">
        <v>2390</v>
      </c>
      <c r="F3" s="47"/>
      <c r="G3" s="47"/>
      <c r="H3" s="47"/>
      <c r="I3" s="47"/>
      <c r="J3" s="37"/>
      <c r="K3" s="37"/>
      <c r="L3" s="37"/>
    </row>
    <row r="4" spans="1:12" s="14" customFormat="1" ht="20.25">
      <c r="A4" s="511"/>
      <c r="B4" s="957"/>
      <c r="C4" s="493"/>
      <c r="D4" s="493"/>
      <c r="E4" s="490"/>
      <c r="F4" s="390"/>
      <c r="G4" s="50"/>
      <c r="H4" s="490"/>
      <c r="I4" s="490"/>
      <c r="J4" s="490"/>
      <c r="K4" s="493"/>
      <c r="L4" s="391"/>
    </row>
    <row r="5" spans="1:12" s="14" customFormat="1" ht="45" hidden="1">
      <c r="A5" s="511"/>
      <c r="B5" s="492" t="s">
        <v>1984</v>
      </c>
      <c r="C5" s="505"/>
      <c r="D5" s="494" t="s">
        <v>1985</v>
      </c>
      <c r="E5" s="97" t="s">
        <v>1986</v>
      </c>
      <c r="F5" s="1102" t="s">
        <v>1987</v>
      </c>
      <c r="G5" s="468" t="s">
        <v>1988</v>
      </c>
      <c r="H5" s="87" t="s">
        <v>1380</v>
      </c>
      <c r="I5" s="151" t="s">
        <v>287</v>
      </c>
      <c r="J5" s="151" t="s">
        <v>361</v>
      </c>
      <c r="K5" s="497" t="s">
        <v>1079</v>
      </c>
      <c r="L5" s="497" t="s">
        <v>194</v>
      </c>
    </row>
    <row r="6" spans="1:12" s="14" customFormat="1" ht="20.25" hidden="1" thickBot="1">
      <c r="A6" s="511"/>
      <c r="B6" s="1017" t="s">
        <v>2391</v>
      </c>
      <c r="C6" s="575" t="s">
        <v>1992</v>
      </c>
      <c r="D6" s="15"/>
      <c r="E6" s="881" t="s">
        <v>1993</v>
      </c>
      <c r="F6" s="1103"/>
      <c r="G6" s="1104"/>
      <c r="H6" s="881"/>
      <c r="I6" s="881" t="s">
        <v>2392</v>
      </c>
      <c r="J6" s="881" t="s">
        <v>2393</v>
      </c>
      <c r="K6" s="1105" t="s">
        <v>2221</v>
      </c>
      <c r="L6" s="499" t="s">
        <v>2394</v>
      </c>
    </row>
    <row r="7" spans="1:12" s="14" customFormat="1" ht="21" hidden="1" thickTop="1" thickBot="1">
      <c r="A7" s="491" t="s">
        <v>2395</v>
      </c>
      <c r="B7" s="804" t="s">
        <v>2396</v>
      </c>
      <c r="C7" s="501" t="s">
        <v>2397</v>
      </c>
      <c r="D7" s="501">
        <v>43932</v>
      </c>
      <c r="E7" s="502">
        <v>43933</v>
      </c>
      <c r="F7" s="514" t="s">
        <v>2398</v>
      </c>
      <c r="G7" s="504" t="s">
        <v>2399</v>
      </c>
      <c r="H7" s="518">
        <v>43940</v>
      </c>
      <c r="I7" s="519">
        <f>H7+5</f>
        <v>43945</v>
      </c>
      <c r="J7" s="519">
        <f>H7+23</f>
        <v>43963</v>
      </c>
      <c r="K7" s="505">
        <f>H7+27</f>
        <v>43967</v>
      </c>
      <c r="L7" s="505">
        <f>H7+30</f>
        <v>43970</v>
      </c>
    </row>
    <row r="8" spans="1:12" s="14" customFormat="1" ht="21" hidden="1" thickBot="1">
      <c r="A8" s="491"/>
      <c r="B8" s="805"/>
      <c r="C8" s="507"/>
      <c r="D8" s="507"/>
      <c r="E8" s="508"/>
      <c r="F8" s="524"/>
      <c r="G8" s="521"/>
      <c r="H8" s="520"/>
      <c r="I8" s="520"/>
      <c r="J8" s="520"/>
      <c r="K8" s="507"/>
      <c r="L8" s="1106"/>
    </row>
    <row r="9" spans="1:12" s="14" customFormat="1" ht="21" hidden="1" thickTop="1" thickBot="1">
      <c r="A9" s="491" t="s">
        <v>2400</v>
      </c>
      <c r="B9" s="804" t="s">
        <v>2401</v>
      </c>
      <c r="C9" s="501" t="s">
        <v>2402</v>
      </c>
      <c r="D9" s="501">
        <v>43939</v>
      </c>
      <c r="E9" s="502">
        <v>43940</v>
      </c>
      <c r="F9" s="514" t="s">
        <v>2403</v>
      </c>
      <c r="G9" s="504" t="s">
        <v>2404</v>
      </c>
      <c r="H9" s="518">
        <v>43947</v>
      </c>
      <c r="I9" s="519">
        <f>H9+5</f>
        <v>43952</v>
      </c>
      <c r="J9" s="519">
        <f>H9+23</f>
        <v>43970</v>
      </c>
      <c r="K9" s="505">
        <f>H9+27</f>
        <v>43974</v>
      </c>
      <c r="L9" s="505">
        <f>H9+30</f>
        <v>43977</v>
      </c>
    </row>
    <row r="10" spans="1:12" s="14" customFormat="1" ht="21" hidden="1" thickBot="1">
      <c r="A10" s="491"/>
      <c r="B10" s="506"/>
      <c r="C10" s="507"/>
      <c r="D10" s="507"/>
      <c r="E10" s="508"/>
      <c r="F10" s="524"/>
      <c r="G10" s="521"/>
      <c r="H10" s="520"/>
      <c r="I10" s="520"/>
      <c r="J10" s="520"/>
      <c r="K10" s="507"/>
      <c r="L10" s="1106"/>
    </row>
    <row r="11" spans="1:12" s="14" customFormat="1" ht="21" hidden="1" thickTop="1" thickBot="1">
      <c r="A11" s="491" t="s">
        <v>2405</v>
      </c>
      <c r="B11" s="500" t="s">
        <v>2406</v>
      </c>
      <c r="C11" s="501" t="s">
        <v>2407</v>
      </c>
      <c r="D11" s="501">
        <v>43946</v>
      </c>
      <c r="E11" s="502">
        <v>43947</v>
      </c>
      <c r="F11" s="514" t="s">
        <v>2408</v>
      </c>
      <c r="G11" s="504" t="s">
        <v>2409</v>
      </c>
      <c r="H11" s="518">
        <v>43954</v>
      </c>
      <c r="I11" s="519">
        <f>H11+5</f>
        <v>43959</v>
      </c>
      <c r="J11" s="519">
        <f>H11+23</f>
        <v>43977</v>
      </c>
      <c r="K11" s="505">
        <f>H11+27</f>
        <v>43981</v>
      </c>
      <c r="L11" s="505">
        <f>H11+30</f>
        <v>43984</v>
      </c>
    </row>
    <row r="12" spans="1:12" s="14" customFormat="1" ht="21" hidden="1" thickBot="1">
      <c r="A12" s="491"/>
      <c r="B12" s="506"/>
      <c r="C12" s="507"/>
      <c r="D12" s="507"/>
      <c r="E12" s="508"/>
      <c r="F12" s="524"/>
      <c r="G12" s="521"/>
      <c r="H12" s="520"/>
      <c r="I12" s="520"/>
      <c r="J12" s="520"/>
      <c r="K12" s="507"/>
      <c r="L12" s="1106"/>
    </row>
    <row r="13" spans="1:12" s="14" customFormat="1" ht="21" hidden="1" thickTop="1" thickBot="1">
      <c r="A13" s="491" t="s">
        <v>2410</v>
      </c>
      <c r="B13" s="804" t="s">
        <v>2396</v>
      </c>
      <c r="C13" s="501" t="s">
        <v>2411</v>
      </c>
      <c r="D13" s="501">
        <v>43953</v>
      </c>
      <c r="E13" s="502">
        <v>43954</v>
      </c>
      <c r="F13" s="514" t="s">
        <v>2412</v>
      </c>
      <c r="G13" s="504" t="s">
        <v>2413</v>
      </c>
      <c r="H13" s="518">
        <v>43961</v>
      </c>
      <c r="I13" s="519">
        <f>H13+5</f>
        <v>43966</v>
      </c>
      <c r="J13" s="519">
        <f>H13+23</f>
        <v>43984</v>
      </c>
      <c r="K13" s="505">
        <f>H13+27</f>
        <v>43988</v>
      </c>
      <c r="L13" s="505">
        <f>H13+30</f>
        <v>43991</v>
      </c>
    </row>
    <row r="14" spans="1:12" s="14" customFormat="1" ht="21" hidden="1" thickBot="1">
      <c r="A14" s="491"/>
      <c r="B14" s="506"/>
      <c r="C14" s="507"/>
      <c r="D14" s="507"/>
      <c r="E14" s="508"/>
      <c r="F14" s="524"/>
      <c r="G14" s="521"/>
      <c r="H14" s="520"/>
      <c r="I14" s="520"/>
      <c r="J14" s="520"/>
      <c r="K14" s="507"/>
      <c r="L14" s="1106"/>
    </row>
    <row r="15" spans="1:12" s="14" customFormat="1" ht="21" hidden="1" thickTop="1" thickBot="1">
      <c r="A15" s="491" t="s">
        <v>2400</v>
      </c>
      <c r="B15" s="500" t="s">
        <v>2414</v>
      </c>
      <c r="C15" s="501" t="s">
        <v>2415</v>
      </c>
      <c r="D15" s="501">
        <v>43960</v>
      </c>
      <c r="E15" s="502">
        <v>43961</v>
      </c>
      <c r="F15" s="1107" t="s">
        <v>2416</v>
      </c>
      <c r="G15" s="504" t="s">
        <v>2417</v>
      </c>
      <c r="H15" s="518">
        <v>43968</v>
      </c>
      <c r="I15" s="519">
        <f>H15+5</f>
        <v>43973</v>
      </c>
      <c r="J15" s="519">
        <f>H15+23</f>
        <v>43991</v>
      </c>
      <c r="K15" s="505">
        <f>H15+27</f>
        <v>43995</v>
      </c>
      <c r="L15" s="505">
        <f>H15+30</f>
        <v>43998</v>
      </c>
    </row>
    <row r="17" spans="1:13" s="14" customFormat="1" ht="21" hidden="1" thickTop="1" thickBot="1">
      <c r="A17" s="491"/>
      <c r="B17" s="500" t="s">
        <v>2406</v>
      </c>
      <c r="C17" s="501" t="s">
        <v>2418</v>
      </c>
      <c r="D17" s="501">
        <v>43967</v>
      </c>
      <c r="E17" s="502">
        <v>43968</v>
      </c>
      <c r="F17" s="514" t="s">
        <v>2419</v>
      </c>
      <c r="G17" s="504" t="s">
        <v>2420</v>
      </c>
      <c r="H17" s="518">
        <v>43975</v>
      </c>
      <c r="I17" s="519">
        <f>H17+5</f>
        <v>43980</v>
      </c>
      <c r="J17" s="519">
        <f>H17+23</f>
        <v>43998</v>
      </c>
      <c r="K17" s="505">
        <f>H17+27</f>
        <v>44002</v>
      </c>
      <c r="L17" s="505">
        <f>H17+30</f>
        <v>44005</v>
      </c>
      <c r="M17" s="851" t="s">
        <v>81</v>
      </c>
    </row>
    <row r="18" spans="1:13" s="14" customFormat="1" ht="20.25" hidden="1" thickBot="1">
      <c r="A18" s="491"/>
      <c r="B18" s="506"/>
      <c r="C18" s="507"/>
      <c r="D18" s="507"/>
      <c r="E18" s="508"/>
      <c r="F18" s="1108" t="s">
        <v>2421</v>
      </c>
      <c r="G18" s="1109" t="s">
        <v>2422</v>
      </c>
      <c r="H18" s="852">
        <v>43983</v>
      </c>
      <c r="I18" s="613"/>
      <c r="J18" s="613"/>
      <c r="K18" s="853">
        <v>44003</v>
      </c>
      <c r="L18" s="853">
        <v>44007</v>
      </c>
      <c r="M18" s="854">
        <v>44005</v>
      </c>
    </row>
    <row r="19" spans="1:13" s="14" customFormat="1" ht="21" hidden="1" thickTop="1" thickBot="1">
      <c r="A19" s="491" t="s">
        <v>2410</v>
      </c>
      <c r="B19" s="500" t="s">
        <v>2396</v>
      </c>
      <c r="C19" s="501" t="s">
        <v>2423</v>
      </c>
      <c r="D19" s="501">
        <v>43974</v>
      </c>
      <c r="E19" s="502">
        <v>43975</v>
      </c>
      <c r="F19" s="514" t="s">
        <v>2424</v>
      </c>
      <c r="G19" s="504" t="s">
        <v>2425</v>
      </c>
      <c r="H19" s="518">
        <v>43982</v>
      </c>
      <c r="I19" s="519">
        <f>H19+5</f>
        <v>43987</v>
      </c>
      <c r="J19" s="519">
        <f>H19+23</f>
        <v>44005</v>
      </c>
      <c r="K19" s="505">
        <f>H19+27</f>
        <v>44009</v>
      </c>
      <c r="L19" s="505">
        <f>H19+30</f>
        <v>44012</v>
      </c>
      <c r="M19" s="851" t="s">
        <v>81</v>
      </c>
    </row>
    <row r="20" spans="1:13" s="14" customFormat="1" ht="20.25" hidden="1" thickBot="1">
      <c r="A20" s="491"/>
      <c r="B20" s="506"/>
      <c r="C20" s="507"/>
      <c r="D20" s="507"/>
      <c r="E20" s="508"/>
      <c r="F20" s="1108" t="s">
        <v>2421</v>
      </c>
      <c r="G20" s="1109" t="s">
        <v>2422</v>
      </c>
      <c r="H20" s="852">
        <v>43983</v>
      </c>
      <c r="I20" s="613"/>
      <c r="J20" s="613"/>
      <c r="K20" s="853">
        <v>44003</v>
      </c>
      <c r="L20" s="853">
        <v>44007</v>
      </c>
      <c r="M20" s="854">
        <v>44005</v>
      </c>
    </row>
    <row r="21" spans="1:13" s="14" customFormat="1" ht="21" hidden="1" thickTop="1" thickBot="1">
      <c r="A21" s="491" t="s">
        <v>2426</v>
      </c>
      <c r="B21" s="500" t="s">
        <v>2427</v>
      </c>
      <c r="C21" s="501" t="s">
        <v>2428</v>
      </c>
      <c r="D21" s="501">
        <v>43984</v>
      </c>
      <c r="E21" s="502">
        <v>43986</v>
      </c>
      <c r="F21" s="514" t="s">
        <v>2429</v>
      </c>
      <c r="G21" s="504" t="s">
        <v>2430</v>
      </c>
      <c r="H21" s="518">
        <v>43989</v>
      </c>
      <c r="I21" s="519">
        <f>H21+5</f>
        <v>43994</v>
      </c>
      <c r="J21" s="519">
        <f>H21+23</f>
        <v>44012</v>
      </c>
      <c r="K21" s="505">
        <f>H21+27</f>
        <v>44016</v>
      </c>
      <c r="L21" s="505">
        <f>H21+30</f>
        <v>44019</v>
      </c>
      <c r="M21" s="512"/>
    </row>
    <row r="22" spans="1:13" s="14" customFormat="1" ht="21" hidden="1" thickBot="1">
      <c r="A22" s="491"/>
      <c r="B22" s="506"/>
      <c r="C22" s="507"/>
      <c r="D22" s="507"/>
      <c r="E22" s="508"/>
      <c r="F22" s="524"/>
      <c r="G22" s="521"/>
      <c r="H22" s="520"/>
      <c r="I22" s="520"/>
      <c r="J22" s="520"/>
      <c r="K22" s="507"/>
      <c r="L22" s="1106"/>
      <c r="M22" s="512"/>
    </row>
    <row r="23" spans="1:13" s="14" customFormat="1" ht="21" hidden="1" thickTop="1" thickBot="1">
      <c r="A23" s="491"/>
      <c r="B23" s="500" t="s">
        <v>2406</v>
      </c>
      <c r="C23" s="501" t="s">
        <v>2428</v>
      </c>
      <c r="D23" s="501">
        <v>43988</v>
      </c>
      <c r="E23" s="502">
        <v>43989</v>
      </c>
      <c r="F23" s="514" t="s">
        <v>2431</v>
      </c>
      <c r="G23" s="504" t="s">
        <v>2432</v>
      </c>
      <c r="H23" s="518">
        <v>43996</v>
      </c>
      <c r="I23" s="519">
        <f>H23+5</f>
        <v>44001</v>
      </c>
      <c r="J23" s="519">
        <f>H23+23</f>
        <v>44019</v>
      </c>
      <c r="K23" s="505">
        <f>H23+27</f>
        <v>44023</v>
      </c>
      <c r="L23" s="505">
        <f>H23+30</f>
        <v>44026</v>
      </c>
      <c r="M23" s="512"/>
    </row>
    <row r="24" spans="1:13" s="14" customFormat="1" ht="21" hidden="1" thickBot="1">
      <c r="A24" s="491"/>
      <c r="B24" s="506"/>
      <c r="C24" s="507"/>
      <c r="D24" s="507"/>
      <c r="E24" s="508"/>
      <c r="F24" s="524"/>
      <c r="G24" s="521"/>
      <c r="H24" s="520"/>
      <c r="I24" s="520"/>
      <c r="J24" s="520"/>
      <c r="K24" s="507"/>
      <c r="L24" s="1106"/>
      <c r="M24" s="512"/>
    </row>
    <row r="25" spans="1:13" s="14" customFormat="1" ht="21" hidden="1" thickTop="1" thickBot="1">
      <c r="A25" s="491" t="s">
        <v>2400</v>
      </c>
      <c r="B25" s="500" t="s">
        <v>2433</v>
      </c>
      <c r="C25" s="501" t="s">
        <v>2434</v>
      </c>
      <c r="D25" s="501">
        <v>43995</v>
      </c>
      <c r="E25" s="502">
        <v>43996</v>
      </c>
      <c r="F25" s="514" t="s">
        <v>2435</v>
      </c>
      <c r="G25" s="504" t="s">
        <v>2436</v>
      </c>
      <c r="H25" s="518">
        <v>44003</v>
      </c>
      <c r="I25" s="519">
        <f>H25+5</f>
        <v>44008</v>
      </c>
      <c r="J25" s="519">
        <f>H25+23</f>
        <v>44026</v>
      </c>
      <c r="K25" s="505">
        <f>H25+27</f>
        <v>44030</v>
      </c>
      <c r="L25" s="505">
        <f>H25+30</f>
        <v>44033</v>
      </c>
      <c r="M25" s="512"/>
    </row>
    <row r="26" spans="1:13" s="14" customFormat="1" ht="21" hidden="1" thickBot="1">
      <c r="A26" s="491"/>
      <c r="B26" s="506"/>
      <c r="C26" s="507"/>
      <c r="D26" s="507"/>
      <c r="E26" s="508"/>
      <c r="F26" s="524"/>
      <c r="G26" s="521"/>
      <c r="H26" s="520"/>
      <c r="I26" s="520"/>
      <c r="J26" s="520"/>
      <c r="K26" s="507"/>
      <c r="L26" s="1106"/>
      <c r="M26" s="512"/>
    </row>
    <row r="27" spans="1:13" s="14" customFormat="1" ht="21" hidden="1" thickTop="1" thickBot="1">
      <c r="A27" s="491"/>
      <c r="B27" s="500" t="s">
        <v>2437</v>
      </c>
      <c r="C27" s="501" t="s">
        <v>2438</v>
      </c>
      <c r="D27" s="501">
        <v>44002</v>
      </c>
      <c r="E27" s="502">
        <v>44003</v>
      </c>
      <c r="F27" s="514" t="s">
        <v>2439</v>
      </c>
      <c r="G27" s="504" t="s">
        <v>2440</v>
      </c>
      <c r="H27" s="518">
        <v>44010</v>
      </c>
      <c r="I27" s="519">
        <f>H27+5</f>
        <v>44015</v>
      </c>
      <c r="J27" s="519">
        <f>H27+23</f>
        <v>44033</v>
      </c>
      <c r="K27" s="505">
        <f>H27+27</f>
        <v>44037</v>
      </c>
      <c r="L27" s="505">
        <f>H27+30</f>
        <v>44040</v>
      </c>
      <c r="M27" s="512"/>
    </row>
    <row r="28" spans="1:13" s="14" customFormat="1" ht="21" hidden="1" thickBot="1">
      <c r="A28" s="491"/>
      <c r="B28" s="506"/>
      <c r="C28" s="507"/>
      <c r="D28" s="507"/>
      <c r="E28" s="508"/>
      <c r="F28" s="524"/>
      <c r="G28" s="521"/>
      <c r="H28" s="520"/>
      <c r="I28" s="520"/>
      <c r="J28" s="520"/>
      <c r="K28" s="507"/>
      <c r="L28" s="1106"/>
      <c r="M28" s="512"/>
    </row>
    <row r="29" spans="1:13" s="14" customFormat="1" ht="21" hidden="1" thickTop="1" thickBot="1">
      <c r="A29" s="491"/>
      <c r="B29" s="500" t="s">
        <v>2406</v>
      </c>
      <c r="C29" s="501" t="s">
        <v>2441</v>
      </c>
      <c r="D29" s="501">
        <v>44009</v>
      </c>
      <c r="E29" s="502">
        <v>44010</v>
      </c>
      <c r="F29" s="514" t="s">
        <v>2442</v>
      </c>
      <c r="G29" s="504" t="s">
        <v>2443</v>
      </c>
      <c r="H29" s="518">
        <v>44017</v>
      </c>
      <c r="I29" s="519">
        <f>H29+5</f>
        <v>44022</v>
      </c>
      <c r="J29" s="519">
        <f>H29+23</f>
        <v>44040</v>
      </c>
      <c r="K29" s="505">
        <f>H29+27</f>
        <v>44044</v>
      </c>
      <c r="L29" s="505">
        <f>H29+30</f>
        <v>44047</v>
      </c>
      <c r="M29" s="512"/>
    </row>
    <row r="30" spans="1:13" s="14" customFormat="1" ht="21" hidden="1" thickBot="1">
      <c r="A30" s="491"/>
      <c r="B30" s="506"/>
      <c r="C30" s="507"/>
      <c r="D30" s="507"/>
      <c r="E30" s="508"/>
      <c r="F30" s="524" t="s">
        <v>2444</v>
      </c>
      <c r="G30" s="521"/>
      <c r="H30" s="520"/>
      <c r="I30" s="520"/>
      <c r="J30" s="520"/>
      <c r="K30" s="507"/>
      <c r="L30" s="1106"/>
      <c r="M30" s="512"/>
    </row>
    <row r="31" spans="1:13" s="14" customFormat="1" ht="21" hidden="1" thickTop="1" thickBot="1">
      <c r="A31" s="491" t="s">
        <v>2400</v>
      </c>
      <c r="B31" s="500" t="s">
        <v>2433</v>
      </c>
      <c r="C31" s="501" t="s">
        <v>2445</v>
      </c>
      <c r="D31" s="501">
        <v>44016</v>
      </c>
      <c r="E31" s="502">
        <v>44017</v>
      </c>
      <c r="F31" s="514" t="s">
        <v>2163</v>
      </c>
      <c r="G31" s="504" t="s">
        <v>2446</v>
      </c>
      <c r="H31" s="518">
        <v>44024</v>
      </c>
      <c r="I31" s="519">
        <f>H31+5</f>
        <v>44029</v>
      </c>
      <c r="J31" s="519">
        <f>H31+23</f>
        <v>44047</v>
      </c>
      <c r="K31" s="505">
        <f>H31+27</f>
        <v>44051</v>
      </c>
      <c r="L31" s="505">
        <f>H31+30</f>
        <v>44054</v>
      </c>
      <c r="M31" s="512"/>
    </row>
    <row r="33" spans="1:12" s="14" customFormat="1" ht="21" hidden="1" thickTop="1" thickBot="1">
      <c r="A33" s="491"/>
      <c r="B33" s="500" t="s">
        <v>2437</v>
      </c>
      <c r="C33" s="501" t="s">
        <v>2447</v>
      </c>
      <c r="D33" s="501">
        <v>44023</v>
      </c>
      <c r="E33" s="502">
        <v>44024</v>
      </c>
      <c r="F33" s="514" t="s">
        <v>2448</v>
      </c>
      <c r="G33" s="504" t="s">
        <v>2449</v>
      </c>
      <c r="H33" s="518">
        <v>44031</v>
      </c>
      <c r="I33" s="519">
        <f>H33+5</f>
        <v>44036</v>
      </c>
      <c r="J33" s="519">
        <f>H33+23</f>
        <v>44054</v>
      </c>
      <c r="K33" s="505">
        <f>H33+27</f>
        <v>44058</v>
      </c>
      <c r="L33" s="505">
        <f>H33+30</f>
        <v>44061</v>
      </c>
    </row>
    <row r="34" spans="1:12" s="14" customFormat="1" ht="21" hidden="1" thickBot="1">
      <c r="A34" s="491"/>
      <c r="B34" s="506"/>
      <c r="C34" s="507"/>
      <c r="D34" s="507"/>
      <c r="E34" s="508"/>
      <c r="F34" s="524"/>
      <c r="G34" s="521"/>
      <c r="H34" s="520"/>
      <c r="I34" s="520"/>
      <c r="J34" s="520"/>
      <c r="K34" s="507"/>
      <c r="L34" s="1106"/>
    </row>
    <row r="35" spans="1:12" s="14" customFormat="1" ht="21" hidden="1" thickTop="1" thickBot="1">
      <c r="A35" s="491"/>
      <c r="B35" s="500" t="s">
        <v>2406</v>
      </c>
      <c r="C35" s="501" t="s">
        <v>2450</v>
      </c>
      <c r="D35" s="501">
        <v>44030</v>
      </c>
      <c r="E35" s="502">
        <v>44031</v>
      </c>
      <c r="F35" s="514" t="s">
        <v>2451</v>
      </c>
      <c r="G35" s="504" t="s">
        <v>2452</v>
      </c>
      <c r="H35" s="518">
        <v>44038</v>
      </c>
      <c r="I35" s="519">
        <f>H35+5</f>
        <v>44043</v>
      </c>
      <c r="J35" s="519">
        <f>H35+23</f>
        <v>44061</v>
      </c>
      <c r="K35" s="505">
        <f>H35+27</f>
        <v>44065</v>
      </c>
      <c r="L35" s="505">
        <f>H35+30</f>
        <v>44068</v>
      </c>
    </row>
    <row r="36" spans="1:12" s="14" customFormat="1" ht="21" hidden="1" thickBot="1">
      <c r="A36" s="491"/>
      <c r="B36" s="506"/>
      <c r="C36" s="507"/>
      <c r="D36" s="507"/>
      <c r="E36" s="508"/>
      <c r="F36" s="524"/>
      <c r="G36" s="521"/>
      <c r="H36" s="520"/>
      <c r="I36" s="520"/>
      <c r="J36" s="520"/>
      <c r="K36" s="507"/>
      <c r="L36" s="1106"/>
    </row>
    <row r="37" spans="1:12" s="14" customFormat="1" ht="21" hidden="1" thickTop="1" thickBot="1">
      <c r="A37" s="491" t="s">
        <v>2400</v>
      </c>
      <c r="B37" s="500" t="s">
        <v>2433</v>
      </c>
      <c r="C37" s="501" t="s">
        <v>2453</v>
      </c>
      <c r="D37" s="501">
        <v>44037</v>
      </c>
      <c r="E37" s="502">
        <v>44038</v>
      </c>
      <c r="F37" s="514" t="s">
        <v>2454</v>
      </c>
      <c r="G37" s="504" t="s">
        <v>2455</v>
      </c>
      <c r="H37" s="518">
        <v>44045</v>
      </c>
      <c r="I37" s="519">
        <f>H37+5</f>
        <v>44050</v>
      </c>
      <c r="J37" s="519">
        <f>H37+23</f>
        <v>44068</v>
      </c>
      <c r="K37" s="505">
        <f>H37+27</f>
        <v>44072</v>
      </c>
      <c r="L37" s="505">
        <f>H37+30</f>
        <v>44075</v>
      </c>
    </row>
    <row r="38" spans="1:12" s="14" customFormat="1" ht="21" hidden="1" thickBot="1">
      <c r="A38" s="491"/>
      <c r="B38" s="506"/>
      <c r="C38" s="507"/>
      <c r="D38" s="507"/>
      <c r="E38" s="508"/>
      <c r="F38" s="524"/>
      <c r="G38" s="521"/>
      <c r="H38" s="520"/>
      <c r="I38" s="520"/>
      <c r="J38" s="520"/>
      <c r="K38" s="507"/>
      <c r="L38" s="1106"/>
    </row>
    <row r="39" spans="1:12" s="14" customFormat="1" ht="21" hidden="1" thickTop="1" thickBot="1">
      <c r="A39" s="491"/>
      <c r="B39" s="500" t="s">
        <v>2437</v>
      </c>
      <c r="C39" s="501" t="s">
        <v>2456</v>
      </c>
      <c r="D39" s="501">
        <v>44044</v>
      </c>
      <c r="E39" s="502">
        <v>44045</v>
      </c>
      <c r="F39" s="514" t="s">
        <v>2398</v>
      </c>
      <c r="G39" s="504" t="s">
        <v>2457</v>
      </c>
      <c r="H39" s="518">
        <v>44052</v>
      </c>
      <c r="I39" s="519">
        <f>H39+5</f>
        <v>44057</v>
      </c>
      <c r="J39" s="519">
        <f>H39+23</f>
        <v>44075</v>
      </c>
      <c r="K39" s="505">
        <f>H39+27</f>
        <v>44079</v>
      </c>
      <c r="L39" s="505">
        <f>H39+30</f>
        <v>44082</v>
      </c>
    </row>
    <row r="40" spans="1:12" s="14" customFormat="1" ht="21" hidden="1" thickBot="1">
      <c r="A40" s="491"/>
      <c r="B40" s="506"/>
      <c r="C40" s="507"/>
      <c r="D40" s="507"/>
      <c r="E40" s="508"/>
      <c r="F40" s="524"/>
      <c r="G40" s="521"/>
      <c r="H40" s="520"/>
      <c r="I40" s="520"/>
      <c r="J40" s="520"/>
      <c r="K40" s="507"/>
      <c r="L40" s="1106"/>
    </row>
    <row r="41" spans="1:12" s="14" customFormat="1" ht="21" hidden="1" thickTop="1" thickBot="1">
      <c r="A41" s="491"/>
      <c r="B41" s="500" t="s">
        <v>2406</v>
      </c>
      <c r="C41" s="501" t="s">
        <v>2458</v>
      </c>
      <c r="D41" s="501">
        <v>44051</v>
      </c>
      <c r="E41" s="502">
        <v>44052</v>
      </c>
      <c r="F41" s="514" t="s">
        <v>2403</v>
      </c>
      <c r="G41" s="504" t="s">
        <v>2459</v>
      </c>
      <c r="H41" s="518">
        <v>44059</v>
      </c>
      <c r="I41" s="519">
        <f>H41+5</f>
        <v>44064</v>
      </c>
      <c r="J41" s="519">
        <f>H41+23</f>
        <v>44082</v>
      </c>
      <c r="K41" s="505">
        <f>H41+27</f>
        <v>44086</v>
      </c>
      <c r="L41" s="505">
        <f>H41+30</f>
        <v>44089</v>
      </c>
    </row>
    <row r="42" spans="1:12" s="14" customFormat="1" ht="21" hidden="1" thickBot="1">
      <c r="A42" s="491"/>
      <c r="B42" s="506"/>
      <c r="C42" s="507"/>
      <c r="D42" s="507"/>
      <c r="E42" s="508"/>
      <c r="F42" s="524"/>
      <c r="G42" s="521"/>
      <c r="H42" s="520"/>
      <c r="I42" s="520"/>
      <c r="J42" s="520"/>
      <c r="K42" s="507"/>
      <c r="L42" s="1106"/>
    </row>
    <row r="43" spans="1:12" s="14" customFormat="1" ht="21" hidden="1" thickTop="1" thickBot="1">
      <c r="A43" s="491" t="s">
        <v>2400</v>
      </c>
      <c r="B43" s="500" t="s">
        <v>2433</v>
      </c>
      <c r="C43" s="501" t="s">
        <v>2460</v>
      </c>
      <c r="D43" s="501">
        <v>44058</v>
      </c>
      <c r="E43" s="502">
        <v>44059</v>
      </c>
      <c r="F43" s="514" t="s">
        <v>2027</v>
      </c>
      <c r="G43" s="504" t="s">
        <v>2461</v>
      </c>
      <c r="H43" s="518">
        <v>44066</v>
      </c>
      <c r="I43" s="519">
        <f>H43+5</f>
        <v>44071</v>
      </c>
      <c r="J43" s="519">
        <f>H43+23</f>
        <v>44089</v>
      </c>
      <c r="K43" s="505">
        <f>H43+27</f>
        <v>44093</v>
      </c>
      <c r="L43" s="505">
        <f>H43+30</f>
        <v>44096</v>
      </c>
    </row>
    <row r="44" spans="1:12" s="14" customFormat="1" ht="21" hidden="1" thickBot="1">
      <c r="A44" s="491"/>
      <c r="B44" s="506"/>
      <c r="C44" s="507"/>
      <c r="D44" s="507"/>
      <c r="E44" s="508"/>
      <c r="F44" s="524"/>
      <c r="G44" s="521"/>
      <c r="H44" s="520"/>
      <c r="I44" s="520"/>
      <c r="J44" s="520"/>
      <c r="K44" s="507"/>
      <c r="L44" s="1106"/>
    </row>
    <row r="45" spans="1:12" s="14" customFormat="1" ht="21" hidden="1" thickTop="1" thickBot="1">
      <c r="A45" s="511"/>
      <c r="B45" s="500" t="s">
        <v>2437</v>
      </c>
      <c r="C45" s="501" t="s">
        <v>2462</v>
      </c>
      <c r="D45" s="501">
        <v>44065</v>
      </c>
      <c r="E45" s="502">
        <v>44066</v>
      </c>
      <c r="F45" s="514" t="s">
        <v>2463</v>
      </c>
      <c r="G45" s="504" t="s">
        <v>2464</v>
      </c>
      <c r="H45" s="518">
        <v>44073</v>
      </c>
      <c r="I45" s="519">
        <f>H45+5</f>
        <v>44078</v>
      </c>
      <c r="J45" s="519">
        <f>H45+23</f>
        <v>44096</v>
      </c>
      <c r="K45" s="505">
        <f>H45+27</f>
        <v>44100</v>
      </c>
      <c r="L45" s="505">
        <f>H45+30</f>
        <v>44103</v>
      </c>
    </row>
    <row r="46" spans="1:12" s="14" customFormat="1" ht="21" hidden="1" thickBot="1">
      <c r="A46" s="511"/>
      <c r="B46" s="506"/>
      <c r="C46" s="507"/>
      <c r="D46" s="507"/>
      <c r="E46" s="508"/>
      <c r="F46" s="524"/>
      <c r="G46" s="521"/>
      <c r="H46" s="520"/>
      <c r="I46" s="520"/>
      <c r="J46" s="520"/>
      <c r="K46" s="507"/>
      <c r="L46" s="1106"/>
    </row>
    <row r="47" spans="1:12" s="14" customFormat="1" ht="21" hidden="1" thickTop="1" thickBot="1">
      <c r="A47" s="511"/>
      <c r="B47" s="500" t="s">
        <v>2406</v>
      </c>
      <c r="C47" s="501" t="s">
        <v>2465</v>
      </c>
      <c r="D47" s="501">
        <v>44072</v>
      </c>
      <c r="E47" s="502">
        <v>44073</v>
      </c>
      <c r="F47" s="514" t="s">
        <v>2466</v>
      </c>
      <c r="G47" s="504" t="s">
        <v>2467</v>
      </c>
      <c r="H47" s="518">
        <v>44080</v>
      </c>
      <c r="I47" s="519">
        <f>H47+5</f>
        <v>44085</v>
      </c>
      <c r="J47" s="519">
        <f>H47+23</f>
        <v>44103</v>
      </c>
      <c r="K47" s="505">
        <f>H47+27</f>
        <v>44107</v>
      </c>
      <c r="L47" s="505">
        <f>H47+30</f>
        <v>44110</v>
      </c>
    </row>
    <row r="49" spans="1:12" s="14" customFormat="1" ht="21" hidden="1" thickTop="1" thickBot="1">
      <c r="A49" s="491" t="s">
        <v>2468</v>
      </c>
      <c r="B49" s="500" t="s">
        <v>2469</v>
      </c>
      <c r="C49" s="501" t="s">
        <v>2470</v>
      </c>
      <c r="D49" s="501">
        <v>44079</v>
      </c>
      <c r="E49" s="502">
        <v>44080</v>
      </c>
      <c r="F49" s="514" t="s">
        <v>2471</v>
      </c>
      <c r="G49" s="504" t="s">
        <v>2472</v>
      </c>
      <c r="H49" s="518">
        <v>44087</v>
      </c>
      <c r="I49" s="519">
        <f>H49+5</f>
        <v>44092</v>
      </c>
      <c r="J49" s="519">
        <f>H49+23</f>
        <v>44110</v>
      </c>
      <c r="K49" s="505">
        <f>H49+27</f>
        <v>44114</v>
      </c>
      <c r="L49" s="505">
        <f>H49+30</f>
        <v>44117</v>
      </c>
    </row>
    <row r="50" spans="1:12" s="14" customFormat="1" ht="21" hidden="1" thickBot="1">
      <c r="A50" s="491"/>
      <c r="B50" s="506"/>
      <c r="C50" s="507"/>
      <c r="D50" s="507"/>
      <c r="E50" s="508"/>
      <c r="F50" s="524"/>
      <c r="G50" s="521"/>
      <c r="H50" s="520"/>
      <c r="I50" s="520"/>
      <c r="J50" s="520"/>
      <c r="K50" s="507"/>
      <c r="L50" s="1106"/>
    </row>
    <row r="51" spans="1:12" s="14" customFormat="1" ht="21" hidden="1" thickTop="1" thickBot="1">
      <c r="A51" s="491" t="s">
        <v>2473</v>
      </c>
      <c r="B51" s="500" t="s">
        <v>2469</v>
      </c>
      <c r="C51" s="501" t="s">
        <v>2474</v>
      </c>
      <c r="D51" s="501">
        <v>44089</v>
      </c>
      <c r="E51" s="502">
        <v>44091</v>
      </c>
      <c r="F51" s="514" t="s">
        <v>2424</v>
      </c>
      <c r="G51" s="504" t="s">
        <v>2475</v>
      </c>
      <c r="H51" s="518">
        <v>44094</v>
      </c>
      <c r="I51" s="519">
        <f>H51+5</f>
        <v>44099</v>
      </c>
      <c r="J51" s="519">
        <f>H51+23</f>
        <v>44117</v>
      </c>
      <c r="K51" s="505">
        <f>H51+27</f>
        <v>44121</v>
      </c>
      <c r="L51" s="505">
        <f>H51+30</f>
        <v>44124</v>
      </c>
    </row>
    <row r="52" spans="1:12" s="14" customFormat="1" ht="21" hidden="1" thickBot="1">
      <c r="A52" s="491"/>
      <c r="B52" s="506"/>
      <c r="C52" s="507"/>
      <c r="D52" s="507"/>
      <c r="E52" s="508"/>
      <c r="F52" s="524"/>
      <c r="G52" s="521"/>
      <c r="H52" s="520"/>
      <c r="I52" s="520"/>
      <c r="J52" s="520"/>
      <c r="K52" s="507"/>
      <c r="L52" s="1106"/>
    </row>
    <row r="53" spans="1:12" s="14" customFormat="1" ht="21" hidden="1" thickTop="1" thickBot="1">
      <c r="A53" s="491"/>
      <c r="B53" s="500" t="s">
        <v>2406</v>
      </c>
      <c r="C53" s="501" t="s">
        <v>2474</v>
      </c>
      <c r="D53" s="501">
        <v>44093</v>
      </c>
      <c r="E53" s="502">
        <v>44094</v>
      </c>
      <c r="F53" s="514" t="s">
        <v>2429</v>
      </c>
      <c r="G53" s="504" t="s">
        <v>2476</v>
      </c>
      <c r="H53" s="518">
        <v>44101</v>
      </c>
      <c r="I53" s="519">
        <f>H53+5</f>
        <v>44106</v>
      </c>
      <c r="J53" s="519">
        <f>H53+23</f>
        <v>44124</v>
      </c>
      <c r="K53" s="505">
        <f>H53+27</f>
        <v>44128</v>
      </c>
      <c r="L53" s="505">
        <f>H53+30</f>
        <v>44131</v>
      </c>
    </row>
    <row r="54" spans="1:12" s="14" customFormat="1" ht="21" hidden="1" thickBot="1">
      <c r="A54" s="491"/>
      <c r="B54" s="506"/>
      <c r="C54" s="507"/>
      <c r="D54" s="507"/>
      <c r="E54" s="508"/>
      <c r="F54" s="524"/>
      <c r="G54" s="521"/>
      <c r="H54" s="520"/>
      <c r="I54" s="520"/>
      <c r="J54" s="520"/>
      <c r="K54" s="507"/>
      <c r="L54" s="1106"/>
    </row>
    <row r="55" spans="1:12" s="14" customFormat="1" ht="21" hidden="1" thickTop="1" thickBot="1">
      <c r="A55" s="491" t="s">
        <v>2468</v>
      </c>
      <c r="B55" s="500" t="s">
        <v>2469</v>
      </c>
      <c r="C55" s="501" t="s">
        <v>2477</v>
      </c>
      <c r="D55" s="501">
        <v>44100</v>
      </c>
      <c r="E55" s="502">
        <v>44101</v>
      </c>
      <c r="F55" s="514" t="s">
        <v>2431</v>
      </c>
      <c r="G55" s="504" t="s">
        <v>2478</v>
      </c>
      <c r="H55" s="518">
        <v>44108</v>
      </c>
      <c r="I55" s="519">
        <f>H55+5</f>
        <v>44113</v>
      </c>
      <c r="J55" s="519">
        <f>H55+23</f>
        <v>44131</v>
      </c>
      <c r="K55" s="505">
        <f>H55+27</f>
        <v>44135</v>
      </c>
      <c r="L55" s="505">
        <f>H55+30</f>
        <v>44138</v>
      </c>
    </row>
    <row r="56" spans="1:12" s="14" customFormat="1" ht="21" hidden="1" thickBot="1">
      <c r="A56" s="491"/>
      <c r="B56" s="506"/>
      <c r="C56" s="507"/>
      <c r="D56" s="507"/>
      <c r="E56" s="508"/>
      <c r="F56" s="524"/>
      <c r="G56" s="521"/>
      <c r="H56" s="520"/>
      <c r="I56" s="520"/>
      <c r="J56" s="520"/>
      <c r="K56" s="507"/>
      <c r="L56" s="1106"/>
    </row>
    <row r="57" spans="1:12" s="14" customFormat="1" ht="21" hidden="1" thickTop="1" thickBot="1">
      <c r="A57" s="491"/>
      <c r="B57" s="500" t="s">
        <v>2437</v>
      </c>
      <c r="C57" s="501" t="s">
        <v>2479</v>
      </c>
      <c r="D57" s="501">
        <v>44107</v>
      </c>
      <c r="E57" s="502">
        <v>44108</v>
      </c>
      <c r="F57" s="514" t="s">
        <v>2435</v>
      </c>
      <c r="G57" s="504" t="s">
        <v>2480</v>
      </c>
      <c r="H57" s="518">
        <v>44115</v>
      </c>
      <c r="I57" s="519">
        <f>H57+5</f>
        <v>44120</v>
      </c>
      <c r="J57" s="519">
        <f>H57+23</f>
        <v>44138</v>
      </c>
      <c r="K57" s="505">
        <f>H57+27</f>
        <v>44142</v>
      </c>
      <c r="L57" s="505">
        <f>H57+30</f>
        <v>44145</v>
      </c>
    </row>
    <row r="58" spans="1:12" s="14" customFormat="1" ht="21" hidden="1" thickBot="1">
      <c r="A58" s="491"/>
      <c r="B58" s="506"/>
      <c r="C58" s="507"/>
      <c r="D58" s="507"/>
      <c r="E58" s="508"/>
      <c r="F58" s="524"/>
      <c r="G58" s="521"/>
      <c r="H58" s="520"/>
      <c r="I58" s="520"/>
      <c r="J58" s="520"/>
      <c r="K58" s="507"/>
      <c r="L58" s="1106"/>
    </row>
    <row r="59" spans="1:12" s="14" customFormat="1" ht="21" hidden="1" thickTop="1" thickBot="1">
      <c r="A59" s="491"/>
      <c r="B59" s="500" t="s">
        <v>2406</v>
      </c>
      <c r="C59" s="501" t="s">
        <v>2481</v>
      </c>
      <c r="D59" s="501">
        <v>44115</v>
      </c>
      <c r="E59" s="502">
        <v>44115</v>
      </c>
      <c r="F59" s="514" t="s">
        <v>2439</v>
      </c>
      <c r="G59" s="504" t="s">
        <v>2482</v>
      </c>
      <c r="H59" s="518">
        <v>44122</v>
      </c>
      <c r="I59" s="519">
        <f>H59+5</f>
        <v>44127</v>
      </c>
      <c r="J59" s="519">
        <f>H59+23</f>
        <v>44145</v>
      </c>
      <c r="K59" s="505">
        <f>H59+27</f>
        <v>44149</v>
      </c>
      <c r="L59" s="505">
        <f>H59+30</f>
        <v>44152</v>
      </c>
    </row>
    <row r="60" spans="1:12" s="14" customFormat="1" ht="21" hidden="1" thickBot="1">
      <c r="A60" s="491"/>
      <c r="B60" s="506"/>
      <c r="C60" s="507"/>
      <c r="D60" s="507"/>
      <c r="E60" s="508"/>
      <c r="F60" s="524"/>
      <c r="G60" s="521"/>
      <c r="H60" s="520"/>
      <c r="I60" s="520"/>
      <c r="J60" s="520"/>
      <c r="K60" s="507"/>
      <c r="L60" s="1106"/>
    </row>
    <row r="61" spans="1:12" s="14" customFormat="1" ht="21" hidden="1" thickTop="1" thickBot="1">
      <c r="A61" s="491"/>
      <c r="B61" s="500" t="s">
        <v>2469</v>
      </c>
      <c r="C61" s="501" t="s">
        <v>2483</v>
      </c>
      <c r="D61" s="501">
        <v>44121</v>
      </c>
      <c r="E61" s="502">
        <v>44122</v>
      </c>
      <c r="F61" s="514" t="s">
        <v>2442</v>
      </c>
      <c r="G61" s="504" t="s">
        <v>2484</v>
      </c>
      <c r="H61" s="518">
        <v>44129</v>
      </c>
      <c r="I61" s="519">
        <f>H61+5</f>
        <v>44134</v>
      </c>
      <c r="J61" s="519">
        <f>H61+23</f>
        <v>44152</v>
      </c>
      <c r="K61" s="505">
        <f>H61+27</f>
        <v>44156</v>
      </c>
      <c r="L61" s="505">
        <f>H61+30</f>
        <v>44159</v>
      </c>
    </row>
    <row r="62" spans="1:12" s="14" customFormat="1" ht="21" hidden="1" thickBot="1">
      <c r="A62" s="491"/>
      <c r="B62" s="506"/>
      <c r="C62" s="507"/>
      <c r="D62" s="507"/>
      <c r="E62" s="508"/>
      <c r="F62" s="524"/>
      <c r="G62" s="521"/>
      <c r="H62" s="520"/>
      <c r="I62" s="520"/>
      <c r="J62" s="520"/>
      <c r="K62" s="507"/>
      <c r="L62" s="1106"/>
    </row>
    <row r="63" spans="1:12" s="14" customFormat="1" ht="21" hidden="1" thickTop="1" thickBot="1">
      <c r="A63" s="491" t="s">
        <v>2485</v>
      </c>
      <c r="B63" s="500"/>
      <c r="C63" s="501"/>
      <c r="D63" s="501"/>
      <c r="E63" s="502"/>
      <c r="F63" s="514" t="s">
        <v>2486</v>
      </c>
      <c r="G63" s="504" t="s">
        <v>2487</v>
      </c>
      <c r="H63" s="518">
        <v>44136</v>
      </c>
      <c r="I63" s="519">
        <f>H63+5</f>
        <v>44141</v>
      </c>
      <c r="J63" s="519">
        <f>H63+23</f>
        <v>44159</v>
      </c>
      <c r="K63" s="505">
        <f>H63+27</f>
        <v>44163</v>
      </c>
      <c r="L63" s="505">
        <f>H63+30</f>
        <v>44166</v>
      </c>
    </row>
    <row r="65" spans="1:12" s="14" customFormat="1" ht="21" hidden="1" thickTop="1" thickBot="1">
      <c r="A65" s="491"/>
      <c r="B65" s="500" t="s">
        <v>2488</v>
      </c>
      <c r="C65" s="501" t="s">
        <v>2489</v>
      </c>
      <c r="D65" s="501">
        <v>44134</v>
      </c>
      <c r="E65" s="502">
        <v>44135</v>
      </c>
      <c r="F65" s="514" t="s">
        <v>2448</v>
      </c>
      <c r="G65" s="504" t="s">
        <v>2490</v>
      </c>
      <c r="H65" s="518">
        <v>44143</v>
      </c>
      <c r="I65" s="519">
        <f>H65+5</f>
        <v>44148</v>
      </c>
      <c r="J65" s="519">
        <f>H65+23</f>
        <v>44166</v>
      </c>
      <c r="K65" s="505">
        <f>H65+27</f>
        <v>44170</v>
      </c>
      <c r="L65" s="505">
        <f>H65+30</f>
        <v>44173</v>
      </c>
    </row>
    <row r="66" spans="1:12" s="14" customFormat="1" ht="21.75" hidden="1" thickTop="1" thickBot="1">
      <c r="A66" s="491"/>
      <c r="B66" s="500" t="s">
        <v>2406</v>
      </c>
      <c r="C66" s="501" t="s">
        <v>2491</v>
      </c>
      <c r="D66" s="501">
        <v>44139</v>
      </c>
      <c r="E66" s="502">
        <v>44141</v>
      </c>
      <c r="F66" s="524"/>
      <c r="G66" s="521"/>
      <c r="H66" s="520"/>
      <c r="I66" s="520"/>
      <c r="J66" s="520"/>
      <c r="K66" s="507"/>
      <c r="L66" s="1106"/>
    </row>
    <row r="67" spans="1:12" s="14" customFormat="1" ht="21" hidden="1" thickTop="1" thickBot="1">
      <c r="A67" s="491"/>
      <c r="B67" s="500" t="s">
        <v>2469</v>
      </c>
      <c r="C67" s="501" t="s">
        <v>2492</v>
      </c>
      <c r="D67" s="501">
        <v>44148</v>
      </c>
      <c r="E67" s="502">
        <v>44149</v>
      </c>
      <c r="F67" s="514" t="s">
        <v>2451</v>
      </c>
      <c r="G67" s="504" t="s">
        <v>2493</v>
      </c>
      <c r="H67" s="518">
        <v>44150</v>
      </c>
      <c r="I67" s="519">
        <f>H67+5</f>
        <v>44155</v>
      </c>
      <c r="J67" s="519">
        <f>H67+23</f>
        <v>44173</v>
      </c>
      <c r="K67" s="505">
        <f>H67+27</f>
        <v>44177</v>
      </c>
      <c r="L67" s="505">
        <f>H67+30</f>
        <v>44180</v>
      </c>
    </row>
    <row r="68" spans="1:12" s="14" customFormat="1" ht="21" hidden="1" thickBot="1">
      <c r="A68" s="491"/>
      <c r="B68" s="506"/>
      <c r="C68" s="507"/>
      <c r="D68" s="507"/>
      <c r="E68" s="508"/>
      <c r="F68" s="524"/>
      <c r="G68" s="521"/>
      <c r="H68" s="520"/>
      <c r="I68" s="520"/>
      <c r="J68" s="520"/>
      <c r="K68" s="507"/>
      <c r="L68" s="1106"/>
    </row>
    <row r="69" spans="1:12" s="14" customFormat="1" ht="21" hidden="1" thickTop="1" thickBot="1">
      <c r="A69" s="491" t="s">
        <v>2485</v>
      </c>
      <c r="B69" s="500" t="s">
        <v>2494</v>
      </c>
      <c r="C69" s="501" t="s">
        <v>2495</v>
      </c>
      <c r="D69" s="501">
        <v>44156</v>
      </c>
      <c r="E69" s="1032" t="s">
        <v>2496</v>
      </c>
      <c r="F69" s="514" t="s">
        <v>2454</v>
      </c>
      <c r="G69" s="504" t="s">
        <v>2497</v>
      </c>
      <c r="H69" s="518">
        <v>44157</v>
      </c>
      <c r="I69" s="519">
        <f>H69+5</f>
        <v>44162</v>
      </c>
      <c r="J69" s="519">
        <f>H69+23</f>
        <v>44180</v>
      </c>
      <c r="K69" s="505">
        <f>H69+27</f>
        <v>44184</v>
      </c>
      <c r="L69" s="505">
        <f>H69+30</f>
        <v>44187</v>
      </c>
    </row>
    <row r="70" spans="1:12" s="14" customFormat="1" ht="21" hidden="1" thickBot="1">
      <c r="A70" s="491"/>
      <c r="B70" s="506"/>
      <c r="C70" s="507"/>
      <c r="D70" s="507"/>
      <c r="E70" s="508"/>
      <c r="F70" s="524"/>
      <c r="G70" s="521"/>
      <c r="H70" s="520"/>
      <c r="I70" s="520"/>
      <c r="J70" s="520"/>
      <c r="K70" s="507"/>
      <c r="L70" s="1106"/>
    </row>
    <row r="71" spans="1:12" s="14" customFormat="1" ht="21" hidden="1" thickTop="1" thickBot="1">
      <c r="A71" s="491"/>
      <c r="B71" s="500" t="s">
        <v>2498</v>
      </c>
      <c r="C71" s="501" t="s">
        <v>2499</v>
      </c>
      <c r="D71" s="501">
        <v>44158</v>
      </c>
      <c r="E71" s="502">
        <v>44159</v>
      </c>
      <c r="F71" s="514" t="s">
        <v>2398</v>
      </c>
      <c r="G71" s="504" t="s">
        <v>2500</v>
      </c>
      <c r="H71" s="518">
        <v>44164</v>
      </c>
      <c r="I71" s="519">
        <f>H71+5</f>
        <v>44169</v>
      </c>
      <c r="J71" s="519">
        <f>H71+23</f>
        <v>44187</v>
      </c>
      <c r="K71" s="505">
        <f>H71+27</f>
        <v>44191</v>
      </c>
      <c r="L71" s="505">
        <f>H71+30</f>
        <v>44194</v>
      </c>
    </row>
    <row r="72" spans="1:12" s="14" customFormat="1" ht="21.75" hidden="1" thickTop="1" thickBot="1">
      <c r="A72" s="491"/>
      <c r="B72" s="500" t="s">
        <v>2406</v>
      </c>
      <c r="C72" s="501" t="s">
        <v>2501</v>
      </c>
      <c r="D72" s="501">
        <v>44159</v>
      </c>
      <c r="E72" s="502">
        <v>44157</v>
      </c>
      <c r="F72" s="524"/>
      <c r="G72" s="521"/>
      <c r="H72" s="520"/>
      <c r="I72" s="520"/>
      <c r="J72" s="520"/>
      <c r="K72" s="507"/>
      <c r="L72" s="1106"/>
    </row>
    <row r="73" spans="1:12" s="14" customFormat="1" ht="21" hidden="1" thickTop="1" thickBot="1">
      <c r="A73" s="491" t="s">
        <v>2502</v>
      </c>
      <c r="B73" s="500" t="s">
        <v>2494</v>
      </c>
      <c r="C73" s="501" t="s">
        <v>2503</v>
      </c>
      <c r="D73" s="501">
        <v>44165</v>
      </c>
      <c r="E73" s="1032" t="s">
        <v>2496</v>
      </c>
      <c r="F73" s="514" t="s">
        <v>2403</v>
      </c>
      <c r="G73" s="504" t="s">
        <v>2504</v>
      </c>
      <c r="H73" s="518">
        <v>44171</v>
      </c>
      <c r="I73" s="519">
        <f>H73+5</f>
        <v>44176</v>
      </c>
      <c r="J73" s="519">
        <f>H73+23</f>
        <v>44194</v>
      </c>
      <c r="K73" s="505">
        <f>H73+27</f>
        <v>44198</v>
      </c>
      <c r="L73" s="505">
        <f>H73+30</f>
        <v>44201</v>
      </c>
    </row>
    <row r="74" spans="1:12" s="14" customFormat="1" ht="21" hidden="1" thickBot="1">
      <c r="A74" s="491"/>
      <c r="B74" s="506"/>
      <c r="C74" s="507"/>
      <c r="D74" s="507"/>
      <c r="E74" s="508"/>
      <c r="F74" s="524"/>
      <c r="G74" s="521"/>
      <c r="H74" s="520"/>
      <c r="I74" s="520"/>
      <c r="J74" s="520"/>
      <c r="K74" s="507"/>
      <c r="L74" s="1106"/>
    </row>
    <row r="75" spans="1:12" s="14" customFormat="1" ht="21" hidden="1" thickTop="1" thickBot="1">
      <c r="A75" s="491" t="s">
        <v>2505</v>
      </c>
      <c r="B75" s="1035" t="s">
        <v>2498</v>
      </c>
      <c r="C75" s="866" t="s">
        <v>2506</v>
      </c>
      <c r="D75" s="866">
        <v>44169</v>
      </c>
      <c r="E75" s="502">
        <v>44171</v>
      </c>
      <c r="F75" s="514" t="s">
        <v>2507</v>
      </c>
      <c r="G75" s="504" t="s">
        <v>2508</v>
      </c>
      <c r="H75" s="518">
        <v>44178</v>
      </c>
      <c r="I75" s="519">
        <f>H75+5</f>
        <v>44183</v>
      </c>
      <c r="J75" s="519">
        <f>H75+23</f>
        <v>44201</v>
      </c>
      <c r="K75" s="505">
        <f>H75+27</f>
        <v>44205</v>
      </c>
      <c r="L75" s="505">
        <f>H75+30</f>
        <v>44208</v>
      </c>
    </row>
    <row r="76" spans="1:12" s="14" customFormat="1" ht="21" hidden="1" thickBot="1">
      <c r="A76" s="491"/>
      <c r="B76" s="899" t="s">
        <v>2469</v>
      </c>
      <c r="C76" s="505" t="s">
        <v>2509</v>
      </c>
      <c r="D76" s="505">
        <v>44173</v>
      </c>
      <c r="E76" s="508">
        <v>44174</v>
      </c>
      <c r="F76" s="524"/>
      <c r="G76" s="521"/>
      <c r="H76" s="520"/>
      <c r="I76" s="520"/>
      <c r="J76" s="520"/>
      <c r="K76" s="507"/>
      <c r="L76" s="1106"/>
    </row>
    <row r="77" spans="1:12" s="14" customFormat="1" ht="21" hidden="1" thickTop="1" thickBot="1">
      <c r="A77" s="491" t="s">
        <v>2510</v>
      </c>
      <c r="B77" s="500" t="s">
        <v>2498</v>
      </c>
      <c r="C77" s="501" t="s">
        <v>2511</v>
      </c>
      <c r="D77" s="501">
        <v>44182</v>
      </c>
      <c r="E77" s="502">
        <v>44180</v>
      </c>
      <c r="F77" s="514" t="s">
        <v>2463</v>
      </c>
      <c r="G77" s="504" t="s">
        <v>2512</v>
      </c>
      <c r="H77" s="518">
        <v>44185</v>
      </c>
      <c r="I77" s="519">
        <f>H77+5</f>
        <v>44190</v>
      </c>
      <c r="J77" s="519">
        <f>H77+23</f>
        <v>44208</v>
      </c>
      <c r="K77" s="505">
        <f>H77+27</f>
        <v>44212</v>
      </c>
      <c r="L77" s="505">
        <f>H77+30</f>
        <v>44215</v>
      </c>
    </row>
    <row r="78" spans="1:12" s="14" customFormat="1" ht="21" hidden="1" thickBot="1">
      <c r="A78" s="491"/>
      <c r="B78" s="506"/>
      <c r="C78" s="507"/>
      <c r="D78" s="507"/>
      <c r="E78" s="508"/>
      <c r="F78" s="524"/>
      <c r="G78" s="521"/>
      <c r="H78" s="520"/>
      <c r="I78" s="520"/>
      <c r="J78" s="520"/>
      <c r="K78" s="507"/>
      <c r="L78" s="1106"/>
    </row>
    <row r="79" spans="1:12" s="14" customFormat="1" ht="21" hidden="1" thickTop="1" thickBot="1">
      <c r="A79" s="491"/>
      <c r="B79" s="500" t="s">
        <v>2494</v>
      </c>
      <c r="C79" s="501" t="s">
        <v>2513</v>
      </c>
      <c r="D79" s="501">
        <v>44187</v>
      </c>
      <c r="E79" s="502">
        <v>44189</v>
      </c>
      <c r="F79" s="514" t="s">
        <v>2466</v>
      </c>
      <c r="G79" s="504" t="s">
        <v>2514</v>
      </c>
      <c r="H79" s="518">
        <v>44192</v>
      </c>
      <c r="I79" s="519">
        <f>H79+5</f>
        <v>44197</v>
      </c>
      <c r="J79" s="519">
        <f>H79+23</f>
        <v>44215</v>
      </c>
      <c r="K79" s="505">
        <f>H79+27</f>
        <v>44219</v>
      </c>
      <c r="L79" s="505">
        <f>H79+30</f>
        <v>44222</v>
      </c>
    </row>
    <row r="81" spans="1:12" s="14" customFormat="1" ht="21" hidden="1" thickTop="1" thickBot="1">
      <c r="A81" s="491" t="s">
        <v>2485</v>
      </c>
      <c r="B81" s="500" t="s">
        <v>2469</v>
      </c>
      <c r="C81" s="501" t="s">
        <v>2515</v>
      </c>
      <c r="D81" s="501">
        <v>44193</v>
      </c>
      <c r="E81" s="502">
        <v>44194</v>
      </c>
      <c r="F81" s="514" t="s">
        <v>2471</v>
      </c>
      <c r="G81" s="504" t="s">
        <v>2516</v>
      </c>
      <c r="H81" s="518">
        <v>44199</v>
      </c>
      <c r="I81" s="519">
        <f>H81+5</f>
        <v>44204</v>
      </c>
      <c r="J81" s="519">
        <f>H81+23</f>
        <v>44222</v>
      </c>
      <c r="K81" s="505">
        <f>H81+27</f>
        <v>44226</v>
      </c>
      <c r="L81" s="505">
        <f>H81+30</f>
        <v>44229</v>
      </c>
    </row>
    <row r="82" spans="1:12" s="14" customFormat="1" ht="21" hidden="1" thickBot="1">
      <c r="A82" s="491"/>
      <c r="B82" s="506"/>
      <c r="C82" s="507"/>
      <c r="D82" s="507"/>
      <c r="E82" s="508"/>
      <c r="F82" s="524"/>
      <c r="G82" s="521"/>
      <c r="H82" s="520"/>
      <c r="I82" s="520"/>
      <c r="J82" s="520"/>
      <c r="K82" s="507"/>
      <c r="L82" s="1106"/>
    </row>
    <row r="83" spans="1:12" s="14" customFormat="1" ht="21" hidden="1" thickTop="1" thickBot="1">
      <c r="A83" s="491"/>
      <c r="B83" s="500" t="s">
        <v>2406</v>
      </c>
      <c r="C83" s="501" t="s">
        <v>2517</v>
      </c>
      <c r="D83" s="501">
        <v>43833</v>
      </c>
      <c r="E83" s="502">
        <v>44199</v>
      </c>
      <c r="F83" s="514" t="s">
        <v>2424</v>
      </c>
      <c r="G83" s="504" t="s">
        <v>2518</v>
      </c>
      <c r="H83" s="518">
        <v>44206</v>
      </c>
      <c r="I83" s="519">
        <f>H83+5</f>
        <v>44211</v>
      </c>
      <c r="J83" s="519">
        <f>H83+23</f>
        <v>44229</v>
      </c>
      <c r="K83" s="505">
        <f>H83+27</f>
        <v>44233</v>
      </c>
      <c r="L83" s="505">
        <f>H83+30</f>
        <v>44236</v>
      </c>
    </row>
    <row r="84" spans="1:12" s="14" customFormat="1" ht="21" hidden="1" thickBot="1">
      <c r="A84" s="491"/>
      <c r="B84" s="506"/>
      <c r="C84" s="507"/>
      <c r="D84" s="507"/>
      <c r="E84" s="508"/>
      <c r="F84" s="524"/>
      <c r="G84" s="521"/>
      <c r="H84" s="520"/>
      <c r="I84" s="520"/>
      <c r="J84" s="520"/>
      <c r="K84" s="507"/>
      <c r="L84" s="1106"/>
    </row>
    <row r="85" spans="1:12" s="14" customFormat="1" ht="21" hidden="1" thickTop="1" thickBot="1">
      <c r="A85" s="491"/>
      <c r="B85" s="500" t="s">
        <v>2494</v>
      </c>
      <c r="C85" s="501" t="s">
        <v>2519</v>
      </c>
      <c r="D85" s="501">
        <v>44205</v>
      </c>
      <c r="E85" s="502">
        <v>44206</v>
      </c>
      <c r="F85" s="514" t="s">
        <v>2429</v>
      </c>
      <c r="G85" s="504" t="s">
        <v>2520</v>
      </c>
      <c r="H85" s="518">
        <v>44213</v>
      </c>
      <c r="I85" s="519">
        <f>H85+5</f>
        <v>44218</v>
      </c>
      <c r="J85" s="519">
        <f>H85+23</f>
        <v>44236</v>
      </c>
      <c r="K85" s="505">
        <f>H85+27</f>
        <v>44240</v>
      </c>
      <c r="L85" s="505">
        <f>H85+30</f>
        <v>44243</v>
      </c>
    </row>
    <row r="86" spans="1:12" s="14" customFormat="1" ht="21" hidden="1" thickBot="1">
      <c r="A86" s="491"/>
      <c r="B86" s="506"/>
      <c r="C86" s="507"/>
      <c r="D86" s="507"/>
      <c r="E86" s="508"/>
      <c r="F86" s="524"/>
      <c r="G86" s="521"/>
      <c r="H86" s="520"/>
      <c r="I86" s="520"/>
      <c r="J86" s="520"/>
      <c r="K86" s="507"/>
      <c r="L86" s="1106"/>
    </row>
    <row r="87" spans="1:12" s="14" customFormat="1" ht="21" hidden="1" thickTop="1" thickBot="1">
      <c r="A87" s="491" t="s">
        <v>2521</v>
      </c>
      <c r="B87" s="500" t="s">
        <v>2522</v>
      </c>
      <c r="C87" s="501" t="s">
        <v>2523</v>
      </c>
      <c r="D87" s="501">
        <v>44213</v>
      </c>
      <c r="E87" s="502">
        <v>44214</v>
      </c>
      <c r="F87" s="514" t="s">
        <v>2431</v>
      </c>
      <c r="G87" s="504" t="s">
        <v>2524</v>
      </c>
      <c r="H87" s="518">
        <v>44220</v>
      </c>
      <c r="I87" s="519">
        <f>H87+5</f>
        <v>44225</v>
      </c>
      <c r="J87" s="519">
        <f>H87+23</f>
        <v>44243</v>
      </c>
      <c r="K87" s="505">
        <f>H87+27</f>
        <v>44247</v>
      </c>
      <c r="L87" s="505">
        <f>H87+30</f>
        <v>44250</v>
      </c>
    </row>
    <row r="88" spans="1:12" s="14" customFormat="1" ht="21" hidden="1" thickBot="1">
      <c r="A88" s="491"/>
      <c r="B88" s="805" t="s">
        <v>2525</v>
      </c>
      <c r="C88" s="507"/>
      <c r="D88" s="507"/>
      <c r="E88" s="508"/>
      <c r="F88" s="524"/>
      <c r="G88" s="521"/>
      <c r="H88" s="520"/>
      <c r="I88" s="520"/>
      <c r="J88" s="520"/>
      <c r="K88" s="507"/>
      <c r="L88" s="1106"/>
    </row>
    <row r="89" spans="1:12" s="14" customFormat="1" ht="21" hidden="1" thickTop="1" thickBot="1">
      <c r="A89" s="491"/>
      <c r="B89" s="500" t="s">
        <v>2085</v>
      </c>
      <c r="C89" s="501" t="s">
        <v>2526</v>
      </c>
      <c r="D89" s="501">
        <v>44217</v>
      </c>
      <c r="E89" s="502">
        <v>44220</v>
      </c>
      <c r="F89" s="514" t="s">
        <v>2527</v>
      </c>
      <c r="G89" s="504" t="s">
        <v>2528</v>
      </c>
      <c r="H89" s="518">
        <v>44227</v>
      </c>
      <c r="I89" s="519">
        <f>H89+5</f>
        <v>44232</v>
      </c>
      <c r="J89" s="519">
        <f>H89+23</f>
        <v>44250</v>
      </c>
      <c r="K89" s="505">
        <f>H89+27</f>
        <v>44254</v>
      </c>
      <c r="L89" s="505">
        <f>H89+30</f>
        <v>44257</v>
      </c>
    </row>
    <row r="90" spans="1:12" s="14" customFormat="1" ht="21.75" hidden="1" thickTop="1" thickBot="1">
      <c r="A90" s="491"/>
      <c r="B90" s="1061"/>
      <c r="C90" s="1062"/>
      <c r="D90" s="1062"/>
      <c r="E90" s="1063"/>
      <c r="F90" s="1110"/>
      <c r="G90" s="521"/>
      <c r="H90" s="520"/>
      <c r="I90" s="520"/>
      <c r="J90" s="520"/>
      <c r="K90" s="507"/>
      <c r="L90" s="1106"/>
    </row>
    <row r="91" spans="1:12" s="14" customFormat="1" ht="21" hidden="1" thickTop="1" thickBot="1">
      <c r="A91" s="491" t="s">
        <v>2494</v>
      </c>
      <c r="B91" s="1111" t="s">
        <v>2494</v>
      </c>
      <c r="C91" s="305" t="s">
        <v>2529</v>
      </c>
      <c r="D91" s="501">
        <v>44228</v>
      </c>
      <c r="E91" s="305">
        <v>44228</v>
      </c>
      <c r="F91" s="1112" t="s">
        <v>2530</v>
      </c>
      <c r="G91" s="504" t="s">
        <v>2531</v>
      </c>
      <c r="H91" s="518">
        <v>44255</v>
      </c>
      <c r="I91" s="1113">
        <f>H91+5</f>
        <v>44260</v>
      </c>
      <c r="J91" s="519">
        <f>H91+23</f>
        <v>44278</v>
      </c>
      <c r="K91" s="505">
        <f>H91+27</f>
        <v>44282</v>
      </c>
      <c r="L91" s="505">
        <f>H91+30</f>
        <v>44285</v>
      </c>
    </row>
    <row r="92" spans="1:12" s="14" customFormat="1" ht="21" hidden="1" thickTop="1" thickBot="1">
      <c r="A92" s="491"/>
      <c r="B92" s="1114" t="s">
        <v>2085</v>
      </c>
      <c r="C92" s="986" t="s">
        <v>2532</v>
      </c>
      <c r="D92" s="501">
        <v>44228</v>
      </c>
      <c r="E92" s="502">
        <v>44229</v>
      </c>
      <c r="F92" s="492"/>
      <c r="G92" s="1115"/>
      <c r="H92" s="519"/>
      <c r="I92" s="519"/>
      <c r="J92" s="519"/>
      <c r="K92" s="505"/>
      <c r="L92" s="505"/>
    </row>
    <row r="93" spans="1:12" s="14" customFormat="1" ht="20.25" hidden="1" thickBot="1">
      <c r="A93" s="491"/>
      <c r="B93" s="506" t="s">
        <v>2533</v>
      </c>
      <c r="C93" s="507" t="s">
        <v>2534</v>
      </c>
      <c r="D93" s="507">
        <v>44230</v>
      </c>
      <c r="E93" s="508">
        <v>44231</v>
      </c>
      <c r="F93" s="492"/>
      <c r="G93" s="1115"/>
      <c r="H93" s="519"/>
      <c r="I93" s="519"/>
      <c r="J93" s="519"/>
      <c r="K93" s="505"/>
      <c r="L93" s="505"/>
    </row>
    <row r="94" spans="1:12" s="14" customFormat="1" ht="21.75" hidden="1" thickTop="1" thickBot="1">
      <c r="A94" s="491"/>
      <c r="B94" s="500" t="s">
        <v>2085</v>
      </c>
      <c r="C94" s="501" t="s">
        <v>2535</v>
      </c>
      <c r="D94" s="501">
        <v>44238</v>
      </c>
      <c r="E94" s="502">
        <v>44240</v>
      </c>
      <c r="F94" s="390"/>
      <c r="G94" s="1116"/>
      <c r="H94" s="519"/>
      <c r="I94" s="519"/>
      <c r="J94" s="519"/>
      <c r="K94" s="505"/>
      <c r="L94" s="1117"/>
    </row>
    <row r="95" spans="1:12" s="14" customFormat="1" ht="21.75" hidden="1" thickTop="1" thickBot="1">
      <c r="A95" s="491" t="s">
        <v>2536</v>
      </c>
      <c r="B95" s="500" t="s">
        <v>2533</v>
      </c>
      <c r="C95" s="501" t="s">
        <v>2537</v>
      </c>
      <c r="D95" s="501">
        <v>44244</v>
      </c>
      <c r="E95" s="502">
        <v>44246</v>
      </c>
      <c r="F95" s="390"/>
      <c r="G95" s="1116"/>
      <c r="H95" s="519"/>
      <c r="I95" s="520"/>
      <c r="J95" s="520"/>
      <c r="K95" s="507"/>
      <c r="L95" s="1106"/>
    </row>
    <row r="96" spans="1:12" s="14" customFormat="1" ht="21" hidden="1" thickTop="1" thickBot="1">
      <c r="A96" s="491" t="s">
        <v>2469</v>
      </c>
      <c r="B96" s="500"/>
      <c r="C96" s="501"/>
      <c r="D96" s="501"/>
      <c r="E96" s="502"/>
      <c r="F96" s="618" t="s">
        <v>2538</v>
      </c>
      <c r="G96" s="504" t="s">
        <v>2539</v>
      </c>
      <c r="H96" s="620"/>
      <c r="I96" s="654"/>
      <c r="J96" s="654"/>
      <c r="K96" s="552"/>
      <c r="L96" s="552"/>
    </row>
    <row r="98" spans="1:12" s="14" customFormat="1" ht="21" hidden="1" thickTop="1" thickBot="1">
      <c r="A98" s="491" t="s">
        <v>2540</v>
      </c>
      <c r="B98" s="500"/>
      <c r="C98" s="501"/>
      <c r="D98" s="501"/>
      <c r="E98" s="502"/>
      <c r="F98" s="618" t="s">
        <v>2538</v>
      </c>
      <c r="G98" s="504" t="s">
        <v>2541</v>
      </c>
      <c r="H98" s="620"/>
      <c r="I98" s="654"/>
      <c r="J98" s="654"/>
      <c r="K98" s="552"/>
      <c r="L98" s="552"/>
    </row>
    <row r="99" spans="1:12" s="14" customFormat="1" ht="21" hidden="1" thickBot="1">
      <c r="A99" s="491"/>
      <c r="B99" s="506"/>
      <c r="C99" s="507"/>
      <c r="D99" s="507"/>
      <c r="E99" s="508"/>
      <c r="F99" s="498"/>
      <c r="G99" s="521"/>
      <c r="H99" s="613"/>
      <c r="I99" s="613"/>
      <c r="J99" s="613"/>
      <c r="K99" s="196"/>
      <c r="L99" s="1118"/>
    </row>
    <row r="100" spans="1:12" s="14" customFormat="1" ht="21" hidden="1" thickTop="1" thickBot="1">
      <c r="A100" s="491"/>
      <c r="B100" s="500"/>
      <c r="C100" s="501"/>
      <c r="D100" s="501"/>
      <c r="E100" s="502"/>
      <c r="F100" s="618" t="s">
        <v>2538</v>
      </c>
      <c r="G100" s="504" t="s">
        <v>2542</v>
      </c>
      <c r="H100" s="620"/>
      <c r="I100" s="654"/>
      <c r="J100" s="654"/>
      <c r="K100" s="552"/>
      <c r="L100" s="552"/>
    </row>
    <row r="101" spans="1:12" s="14" customFormat="1" ht="21" hidden="1" thickBot="1">
      <c r="A101" s="491"/>
      <c r="B101" s="506"/>
      <c r="C101" s="507"/>
      <c r="D101" s="507"/>
      <c r="E101" s="508"/>
      <c r="F101" s="498"/>
      <c r="G101" s="521"/>
      <c r="H101" s="613"/>
      <c r="I101" s="613"/>
      <c r="J101" s="613"/>
      <c r="K101" s="196"/>
      <c r="L101" s="1118"/>
    </row>
    <row r="102" spans="1:12" s="14" customFormat="1" ht="21" hidden="1" thickTop="1" thickBot="1">
      <c r="A102" s="491"/>
      <c r="B102" s="500" t="s">
        <v>2533</v>
      </c>
      <c r="C102" s="501" t="s">
        <v>2543</v>
      </c>
      <c r="D102" s="501">
        <v>44252</v>
      </c>
      <c r="E102" s="502">
        <v>44253</v>
      </c>
      <c r="F102" s="514" t="s">
        <v>2544</v>
      </c>
      <c r="G102" s="504" t="s">
        <v>2545</v>
      </c>
      <c r="H102" s="518">
        <v>44262</v>
      </c>
      <c r="I102" s="519">
        <f>H102+5</f>
        <v>44267</v>
      </c>
      <c r="J102" s="519">
        <f>H102+23</f>
        <v>44285</v>
      </c>
      <c r="K102" s="505">
        <f>H102+27</f>
        <v>44289</v>
      </c>
      <c r="L102" s="505">
        <f>H102+30</f>
        <v>44292</v>
      </c>
    </row>
    <row r="103" spans="1:12" s="14" customFormat="1" ht="21.75" hidden="1" thickTop="1" thickBot="1">
      <c r="A103" s="491"/>
      <c r="B103" s="500"/>
      <c r="C103" s="501"/>
      <c r="D103" s="501"/>
      <c r="E103" s="502"/>
      <c r="F103" s="524"/>
      <c r="G103" s="521"/>
      <c r="H103" s="520"/>
      <c r="I103" s="520"/>
      <c r="J103" s="520"/>
      <c r="K103" s="507"/>
      <c r="L103" s="1106"/>
    </row>
    <row r="104" spans="1:12" s="14" customFormat="1" ht="21" hidden="1" thickTop="1" thickBot="1">
      <c r="A104" s="491" t="s">
        <v>2546</v>
      </c>
      <c r="B104" s="500" t="s">
        <v>2085</v>
      </c>
      <c r="C104" s="501" t="s">
        <v>2547</v>
      </c>
      <c r="D104" s="501">
        <v>44261</v>
      </c>
      <c r="E104" s="502">
        <v>44262</v>
      </c>
      <c r="F104" s="514" t="s">
        <v>2486</v>
      </c>
      <c r="G104" s="504" t="s">
        <v>2548</v>
      </c>
      <c r="H104" s="518">
        <v>44269</v>
      </c>
      <c r="I104" s="519">
        <f>H104+5</f>
        <v>44274</v>
      </c>
      <c r="J104" s="519">
        <f>H104+23</f>
        <v>44292</v>
      </c>
      <c r="K104" s="505">
        <f>H104+27</f>
        <v>44296</v>
      </c>
      <c r="L104" s="505">
        <f>H104+30</f>
        <v>44299</v>
      </c>
    </row>
    <row r="105" spans="1:12" s="14" customFormat="1" ht="21.75" hidden="1" thickTop="1" thickBot="1">
      <c r="A105" s="491"/>
      <c r="B105" s="500"/>
      <c r="C105" s="501"/>
      <c r="D105" s="501"/>
      <c r="E105" s="502"/>
      <c r="F105" s="524"/>
      <c r="G105" s="521"/>
      <c r="H105" s="520"/>
      <c r="I105" s="520"/>
      <c r="J105" s="520"/>
      <c r="K105" s="507"/>
      <c r="L105" s="1106"/>
    </row>
    <row r="106" spans="1:12" s="14" customFormat="1" ht="21" hidden="1" thickTop="1" thickBot="1">
      <c r="A106" s="491" t="s">
        <v>2549</v>
      </c>
      <c r="B106" s="500" t="s">
        <v>2085</v>
      </c>
      <c r="C106" s="501" t="s">
        <v>2550</v>
      </c>
      <c r="D106" s="501">
        <v>44270</v>
      </c>
      <c r="E106" s="502">
        <v>44271</v>
      </c>
      <c r="F106" s="514" t="s">
        <v>2551</v>
      </c>
      <c r="G106" s="521" t="s">
        <v>2552</v>
      </c>
      <c r="H106" s="518">
        <v>44276</v>
      </c>
      <c r="I106" s="519">
        <f>H106+5</f>
        <v>44281</v>
      </c>
      <c r="J106" s="519">
        <f>H106+23</f>
        <v>44299</v>
      </c>
      <c r="K106" s="505">
        <f>H106+27</f>
        <v>44303</v>
      </c>
      <c r="L106" s="505">
        <f>H106+30</f>
        <v>44306</v>
      </c>
    </row>
    <row r="107" spans="1:12" s="14" customFormat="1" ht="21.75" hidden="1" thickTop="1" thickBot="1">
      <c r="A107" s="491"/>
      <c r="B107" s="500"/>
      <c r="C107" s="501"/>
      <c r="D107" s="501"/>
      <c r="E107" s="502"/>
      <c r="F107" s="524" t="s">
        <v>2553</v>
      </c>
      <c r="G107" s="521"/>
      <c r="H107" s="520"/>
      <c r="I107" s="520"/>
      <c r="J107" s="520"/>
      <c r="K107" s="507"/>
      <c r="L107" s="1106"/>
    </row>
    <row r="108" spans="1:12" s="14" customFormat="1" ht="21" hidden="1" thickTop="1" thickBot="1">
      <c r="A108" s="491" t="s">
        <v>2554</v>
      </c>
      <c r="B108" s="500" t="s">
        <v>2533</v>
      </c>
      <c r="C108" s="501" t="s">
        <v>2555</v>
      </c>
      <c r="D108" s="501">
        <v>44277</v>
      </c>
      <c r="E108" s="502">
        <v>44278</v>
      </c>
      <c r="F108" s="514" t="s">
        <v>2448</v>
      </c>
      <c r="G108" s="504" t="s">
        <v>2556</v>
      </c>
      <c r="H108" s="518">
        <v>44283</v>
      </c>
      <c r="I108" s="519">
        <f>H108+5</f>
        <v>44288</v>
      </c>
      <c r="J108" s="519">
        <f>H108+23</f>
        <v>44306</v>
      </c>
      <c r="K108" s="505">
        <f>H108+27</f>
        <v>44310</v>
      </c>
      <c r="L108" s="505">
        <f>H108+30</f>
        <v>44313</v>
      </c>
    </row>
    <row r="109" spans="1:12" s="14" customFormat="1" ht="21.75" hidden="1" thickTop="1" thickBot="1">
      <c r="A109" s="491"/>
      <c r="B109" s="500"/>
      <c r="C109" s="501"/>
      <c r="D109" s="501"/>
      <c r="E109" s="502"/>
      <c r="F109" s="524" t="s">
        <v>2557</v>
      </c>
      <c r="G109" s="521"/>
      <c r="H109" s="520"/>
      <c r="I109" s="520"/>
      <c r="J109" s="520"/>
      <c r="K109" s="507"/>
      <c r="L109" s="1106"/>
    </row>
    <row r="110" spans="1:12" s="14" customFormat="1" ht="21" hidden="1" thickTop="1" thickBot="1">
      <c r="A110" s="491" t="s">
        <v>2558</v>
      </c>
      <c r="B110" s="500" t="s">
        <v>2559</v>
      </c>
      <c r="C110" s="501" t="s">
        <v>2560</v>
      </c>
      <c r="D110" s="501">
        <v>44287</v>
      </c>
      <c r="E110" s="502">
        <v>44289</v>
      </c>
      <c r="F110" s="514" t="s">
        <v>2451</v>
      </c>
      <c r="G110" s="504" t="s">
        <v>2561</v>
      </c>
      <c r="H110" s="518">
        <v>44290</v>
      </c>
      <c r="I110" s="519">
        <f>H110+5</f>
        <v>44295</v>
      </c>
      <c r="J110" s="519">
        <f>H110+23</f>
        <v>44313</v>
      </c>
      <c r="K110" s="505">
        <f>H110+27</f>
        <v>44317</v>
      </c>
      <c r="L110" s="505">
        <f>H110+30</f>
        <v>44320</v>
      </c>
    </row>
    <row r="111" spans="1:12" s="14" customFormat="1" ht="21" hidden="1" thickBot="1">
      <c r="A111" s="511"/>
      <c r="B111" s="506"/>
      <c r="C111" s="507"/>
      <c r="D111" s="507"/>
      <c r="E111" s="508"/>
      <c r="F111" s="524" t="s">
        <v>2562</v>
      </c>
      <c r="G111" s="521"/>
      <c r="H111" s="520"/>
      <c r="I111" s="520"/>
      <c r="J111" s="520"/>
      <c r="K111" s="507"/>
      <c r="L111" s="1106"/>
    </row>
    <row r="112" spans="1:12" s="14" customFormat="1" ht="21" hidden="1" thickTop="1" thickBot="1">
      <c r="A112" s="491"/>
      <c r="B112" s="506"/>
      <c r="C112" s="501"/>
      <c r="D112" s="501"/>
      <c r="E112" s="502"/>
      <c r="F112" s="514" t="s">
        <v>2563</v>
      </c>
      <c r="G112" s="504" t="s">
        <v>2564</v>
      </c>
      <c r="H112" s="518">
        <v>44299</v>
      </c>
      <c r="I112" s="519">
        <f>H112+5</f>
        <v>44304</v>
      </c>
      <c r="J112" s="519">
        <f>H112+23</f>
        <v>44322</v>
      </c>
      <c r="K112" s="505">
        <f>H112+27</f>
        <v>44326</v>
      </c>
      <c r="L112" s="505">
        <f>H112+30</f>
        <v>44329</v>
      </c>
    </row>
    <row r="113" spans="1:12" s="14" customFormat="1" ht="21.75" hidden="1" thickTop="1" thickBot="1">
      <c r="A113" s="491"/>
      <c r="B113" s="1218"/>
      <c r="C113" s="501"/>
      <c r="D113" s="501"/>
      <c r="E113" s="502"/>
      <c r="F113" s="524" t="s">
        <v>2565</v>
      </c>
      <c r="G113" s="521"/>
      <c r="H113" s="520"/>
      <c r="I113" s="520"/>
      <c r="J113" s="520"/>
      <c r="K113" s="507"/>
      <c r="L113" s="1106"/>
    </row>
    <row r="114" spans="1:12" s="14" customFormat="1" ht="21" hidden="1" thickTop="1" thickBot="1">
      <c r="A114" s="491" t="s">
        <v>2566</v>
      </c>
      <c r="B114" s="506" t="s">
        <v>2567</v>
      </c>
      <c r="C114" s="501" t="s">
        <v>2568</v>
      </c>
      <c r="D114" s="501">
        <v>44297</v>
      </c>
      <c r="E114" s="502">
        <v>44299</v>
      </c>
      <c r="F114" s="514" t="s">
        <v>2439</v>
      </c>
      <c r="G114" s="504" t="s">
        <v>2569</v>
      </c>
      <c r="H114" s="518">
        <v>44304</v>
      </c>
      <c r="I114" s="519">
        <f>H114+5</f>
        <v>44309</v>
      </c>
      <c r="J114" s="519">
        <f>H114+23</f>
        <v>44327</v>
      </c>
      <c r="K114" s="505">
        <f>H114+27</f>
        <v>44331</v>
      </c>
      <c r="L114" s="505">
        <f>H114+30</f>
        <v>44334</v>
      </c>
    </row>
    <row r="115" spans="1:12" s="14" customFormat="1" ht="21.75" hidden="1" thickTop="1" thickBot="1">
      <c r="A115" s="491" t="s">
        <v>2546</v>
      </c>
      <c r="B115" s="500" t="s">
        <v>2533</v>
      </c>
      <c r="C115" s="501" t="s">
        <v>2570</v>
      </c>
      <c r="D115" s="501">
        <v>44296</v>
      </c>
      <c r="E115" s="502">
        <v>44298</v>
      </c>
      <c r="F115" s="524" t="s">
        <v>2571</v>
      </c>
      <c r="G115" s="521"/>
      <c r="H115" s="520"/>
      <c r="I115" s="520"/>
      <c r="J115" s="520"/>
      <c r="K115" s="507"/>
      <c r="L115" s="1106"/>
    </row>
    <row r="116" spans="1:12" s="14" customFormat="1" ht="21" hidden="1" thickTop="1" thickBot="1">
      <c r="A116" s="511"/>
      <c r="B116" s="500" t="s">
        <v>2546</v>
      </c>
      <c r="C116" s="501" t="s">
        <v>2572</v>
      </c>
      <c r="D116" s="501">
        <v>44302</v>
      </c>
      <c r="E116" s="502">
        <v>44303</v>
      </c>
      <c r="F116" s="514" t="s">
        <v>2573</v>
      </c>
      <c r="G116" s="504" t="s">
        <v>2574</v>
      </c>
      <c r="H116" s="518">
        <v>44315</v>
      </c>
      <c r="I116" s="519">
        <f>H116+5</f>
        <v>44320</v>
      </c>
      <c r="J116" s="519">
        <f>H116+23</f>
        <v>44338</v>
      </c>
      <c r="K116" s="505">
        <f>H116+27</f>
        <v>44342</v>
      </c>
      <c r="L116" s="505">
        <f>H116+30</f>
        <v>44345</v>
      </c>
    </row>
    <row r="117" spans="1:12" s="14" customFormat="1" ht="21.75" hidden="1" thickTop="1" thickBot="1">
      <c r="A117" s="491" t="s">
        <v>2575</v>
      </c>
      <c r="B117" s="1216" t="s">
        <v>2546</v>
      </c>
      <c r="C117" s="501" t="s">
        <v>2576</v>
      </c>
      <c r="D117" s="501">
        <v>44309</v>
      </c>
      <c r="E117" s="502">
        <v>44311</v>
      </c>
      <c r="F117" s="524" t="s">
        <v>2577</v>
      </c>
      <c r="G117" s="521"/>
      <c r="H117" s="520"/>
      <c r="I117" s="520"/>
      <c r="J117" s="520"/>
      <c r="K117" s="507"/>
      <c r="L117" s="1106"/>
    </row>
    <row r="118" spans="1:12" s="14" customFormat="1" ht="21" hidden="1" thickTop="1" thickBot="1">
      <c r="A118" s="491" t="s">
        <v>2578</v>
      </c>
      <c r="B118" s="1216"/>
      <c r="C118" s="501"/>
      <c r="D118" s="501"/>
      <c r="E118" s="502"/>
      <c r="F118" s="514" t="s">
        <v>2431</v>
      </c>
      <c r="G118" s="504" t="s">
        <v>2579</v>
      </c>
      <c r="H118" s="518">
        <v>44318</v>
      </c>
      <c r="I118" s="519">
        <f>H118+5</f>
        <v>44323</v>
      </c>
      <c r="J118" s="519">
        <f>H118+23</f>
        <v>44341</v>
      </c>
      <c r="K118" s="505">
        <f>H118+27</f>
        <v>44345</v>
      </c>
      <c r="L118" s="505">
        <f>H118+30</f>
        <v>44348</v>
      </c>
    </row>
    <row r="119" spans="1:12" s="14" customFormat="1" ht="21.75" hidden="1" thickTop="1" thickBot="1">
      <c r="A119" s="491"/>
      <c r="B119" s="1216"/>
      <c r="C119" s="501"/>
      <c r="D119" s="501"/>
      <c r="E119" s="502"/>
      <c r="F119" s="524" t="s">
        <v>2580</v>
      </c>
      <c r="G119" s="521"/>
      <c r="H119" s="520"/>
      <c r="I119" s="520"/>
      <c r="J119" s="520"/>
      <c r="K119" s="507"/>
      <c r="L119" s="1106"/>
    </row>
    <row r="120" spans="1:12" s="14" customFormat="1" ht="21" hidden="1" thickTop="1" thickBot="1">
      <c r="A120" s="491" t="s">
        <v>2581</v>
      </c>
      <c r="B120" s="1216" t="s">
        <v>2567</v>
      </c>
      <c r="C120" s="501" t="s">
        <v>2582</v>
      </c>
      <c r="D120" s="501">
        <v>44322</v>
      </c>
      <c r="E120" s="502">
        <v>44323</v>
      </c>
      <c r="F120" s="514" t="s">
        <v>2466</v>
      </c>
      <c r="G120" s="504" t="s">
        <v>2583</v>
      </c>
      <c r="H120" s="518">
        <v>44331</v>
      </c>
      <c r="I120" s="519">
        <f>H120+5</f>
        <v>44336</v>
      </c>
      <c r="J120" s="519">
        <f>H120+23</f>
        <v>44354</v>
      </c>
      <c r="K120" s="505">
        <f>H120+27</f>
        <v>44358</v>
      </c>
      <c r="L120" s="505">
        <f>H120+30</f>
        <v>44361</v>
      </c>
    </row>
    <row r="121" spans="1:12" s="14" customFormat="1" ht="21.75" hidden="1" thickTop="1" thickBot="1">
      <c r="A121" s="491" t="s">
        <v>2584</v>
      </c>
      <c r="B121" s="1216" t="s">
        <v>2546</v>
      </c>
      <c r="C121" s="501" t="s">
        <v>2585</v>
      </c>
      <c r="D121" s="501">
        <v>44323</v>
      </c>
      <c r="E121" s="502">
        <v>44325</v>
      </c>
      <c r="F121" s="524" t="s">
        <v>2586</v>
      </c>
      <c r="G121" s="521"/>
      <c r="H121" s="520"/>
      <c r="I121" s="520"/>
      <c r="J121" s="520"/>
      <c r="K121" s="507"/>
      <c r="L121" s="1106"/>
    </row>
    <row r="122" spans="1:12" s="14" customFormat="1" ht="21" hidden="1" thickTop="1" thickBot="1">
      <c r="A122" s="491" t="s">
        <v>2587</v>
      </c>
      <c r="B122" s="1216" t="s">
        <v>2588</v>
      </c>
      <c r="C122" s="501" t="s">
        <v>2589</v>
      </c>
      <c r="D122" s="501">
        <v>44336</v>
      </c>
      <c r="E122" s="502">
        <v>44337</v>
      </c>
      <c r="F122" s="514" t="s">
        <v>2590</v>
      </c>
      <c r="G122" s="504" t="s">
        <v>2591</v>
      </c>
      <c r="H122" s="518">
        <v>44338</v>
      </c>
      <c r="I122" s="519">
        <f>H122+5</f>
        <v>44343</v>
      </c>
      <c r="J122" s="519">
        <f>H122+23</f>
        <v>44361</v>
      </c>
      <c r="K122" s="505">
        <f>H122+27</f>
        <v>44365</v>
      </c>
      <c r="L122" s="505">
        <f>H122+30</f>
        <v>44368</v>
      </c>
    </row>
    <row r="123" spans="1:12" s="14" customFormat="1" ht="21.75" hidden="1" thickTop="1" thickBot="1">
      <c r="A123" s="491"/>
      <c r="B123" s="1216" t="s">
        <v>2588</v>
      </c>
      <c r="C123" s="501" t="s">
        <v>2589</v>
      </c>
      <c r="D123" s="501">
        <v>44337</v>
      </c>
      <c r="E123" s="502">
        <v>44338</v>
      </c>
      <c r="F123" s="524" t="s">
        <v>2592</v>
      </c>
      <c r="G123" s="521"/>
      <c r="H123" s="520"/>
      <c r="I123" s="520"/>
      <c r="J123" s="520"/>
      <c r="K123" s="507"/>
      <c r="L123" s="1106"/>
    </row>
    <row r="124" spans="1:12" s="14" customFormat="1" ht="21" hidden="1" thickTop="1" thickBot="1">
      <c r="A124" s="491"/>
      <c r="B124" s="1216"/>
      <c r="C124" s="501"/>
      <c r="D124" s="501"/>
      <c r="E124" s="502"/>
      <c r="F124" s="514" t="s">
        <v>2544</v>
      </c>
      <c r="G124" s="504" t="s">
        <v>2593</v>
      </c>
      <c r="H124" s="518">
        <v>44340</v>
      </c>
      <c r="I124" s="519">
        <f>H124+5</f>
        <v>44345</v>
      </c>
      <c r="J124" s="519">
        <f>H124+23</f>
        <v>44363</v>
      </c>
      <c r="K124" s="505">
        <f>H124+27</f>
        <v>44367</v>
      </c>
      <c r="L124" s="505">
        <f>H124+30</f>
        <v>44370</v>
      </c>
    </row>
    <row r="125" spans="1:12" s="14" customFormat="1" ht="21" hidden="1" thickBot="1">
      <c r="A125" s="491"/>
      <c r="B125" s="1217"/>
      <c r="C125" s="507"/>
      <c r="D125" s="507"/>
      <c r="E125" s="508"/>
      <c r="F125" s="524" t="s">
        <v>2594</v>
      </c>
      <c r="G125" s="521"/>
      <c r="H125" s="520"/>
      <c r="I125" s="520"/>
      <c r="J125" s="520"/>
      <c r="K125" s="507"/>
      <c r="L125" s="1106"/>
    </row>
    <row r="126" spans="1:12" s="14" customFormat="1" ht="21" hidden="1" thickTop="1" thickBot="1">
      <c r="A126" s="491" t="s">
        <v>2595</v>
      </c>
      <c r="B126" s="1339" t="s">
        <v>2469</v>
      </c>
      <c r="C126" s="1340" t="s">
        <v>2596</v>
      </c>
      <c r="D126" s="1340">
        <v>44345</v>
      </c>
      <c r="E126" s="1341">
        <v>44346</v>
      </c>
      <c r="F126" s="514" t="s">
        <v>2424</v>
      </c>
      <c r="G126" s="504" t="s">
        <v>2597</v>
      </c>
      <c r="H126" s="518">
        <v>44346</v>
      </c>
      <c r="I126" s="519">
        <f>H126+5</f>
        <v>44351</v>
      </c>
      <c r="J126" s="519">
        <f>H126+23</f>
        <v>44369</v>
      </c>
      <c r="K126" s="505">
        <f>H126+27</f>
        <v>44373</v>
      </c>
      <c r="L126" s="505">
        <f>H126+30</f>
        <v>44376</v>
      </c>
    </row>
    <row r="127" spans="1:12" s="14" customFormat="1" ht="21.75" hidden="1" thickTop="1" thickBot="1">
      <c r="A127" s="491" t="s">
        <v>2598</v>
      </c>
      <c r="B127" s="1216"/>
      <c r="C127" s="501"/>
      <c r="D127" s="501"/>
      <c r="E127" s="502"/>
      <c r="F127" s="524" t="s">
        <v>2599</v>
      </c>
      <c r="G127" s="521"/>
      <c r="H127" s="520"/>
      <c r="I127" s="520"/>
      <c r="J127" s="520"/>
      <c r="K127" s="507"/>
      <c r="L127" s="1106"/>
    </row>
    <row r="128" spans="1:12" s="14" customFormat="1" ht="21" hidden="1" thickTop="1" thickBot="1">
      <c r="A128" s="491"/>
      <c r="B128" s="1216" t="s">
        <v>2546</v>
      </c>
      <c r="C128" s="501" t="s">
        <v>2600</v>
      </c>
      <c r="D128" s="501">
        <v>44348</v>
      </c>
      <c r="E128" s="502">
        <v>44349</v>
      </c>
      <c r="F128" s="514" t="s">
        <v>2551</v>
      </c>
      <c r="G128" s="504" t="s">
        <v>2601</v>
      </c>
      <c r="H128" s="518">
        <v>44353</v>
      </c>
      <c r="I128" s="519">
        <f>H128+5</f>
        <v>44358</v>
      </c>
      <c r="J128" s="519">
        <f>H128+23</f>
        <v>44376</v>
      </c>
      <c r="K128" s="505">
        <f>H128+27</f>
        <v>44380</v>
      </c>
      <c r="L128" s="505">
        <f>H128+30</f>
        <v>44383</v>
      </c>
    </row>
    <row r="130" spans="1:12" s="14" customFormat="1" ht="21" hidden="1" thickTop="1" thickBot="1">
      <c r="A130" s="491"/>
      <c r="B130" s="1216" t="s">
        <v>2567</v>
      </c>
      <c r="C130" s="501" t="s">
        <v>2602</v>
      </c>
      <c r="D130" s="501">
        <v>44352</v>
      </c>
      <c r="E130" s="502">
        <v>44354</v>
      </c>
      <c r="F130" s="514" t="s">
        <v>2448</v>
      </c>
      <c r="G130" s="504" t="s">
        <v>2603</v>
      </c>
      <c r="H130" s="518">
        <v>44360</v>
      </c>
      <c r="I130" s="519">
        <f>H130+5</f>
        <v>44365</v>
      </c>
      <c r="J130" s="519">
        <f>H130+23</f>
        <v>44383</v>
      </c>
      <c r="K130" s="505">
        <f>H130+27</f>
        <v>44387</v>
      </c>
      <c r="L130" s="505">
        <f>H130+30</f>
        <v>44390</v>
      </c>
    </row>
    <row r="131" spans="1:12" s="14" customFormat="1" ht="21" hidden="1" thickBot="1">
      <c r="A131" s="491"/>
      <c r="B131" s="1217"/>
      <c r="C131" s="507"/>
      <c r="D131" s="507"/>
      <c r="E131" s="508"/>
      <c r="F131" s="524"/>
      <c r="G131" s="521"/>
      <c r="H131" s="520"/>
      <c r="I131" s="520"/>
      <c r="J131" s="520"/>
      <c r="K131" s="507"/>
      <c r="L131" s="1106"/>
    </row>
    <row r="132" spans="1:12" s="14" customFormat="1" ht="21" hidden="1" thickTop="1" thickBot="1">
      <c r="A132" s="491" t="s">
        <v>2242</v>
      </c>
      <c r="B132" s="1216"/>
      <c r="C132" s="501"/>
      <c r="D132" s="501"/>
      <c r="E132" s="502"/>
      <c r="F132" s="514" t="s">
        <v>2451</v>
      </c>
      <c r="G132" s="504" t="s">
        <v>2604</v>
      </c>
      <c r="H132" s="518">
        <v>44368</v>
      </c>
      <c r="I132" s="519">
        <f>H132+5</f>
        <v>44373</v>
      </c>
      <c r="J132" s="519">
        <f>H132+23</f>
        <v>44391</v>
      </c>
      <c r="K132" s="505">
        <f>H132+27</f>
        <v>44395</v>
      </c>
      <c r="L132" s="505">
        <f>H132+30</f>
        <v>44398</v>
      </c>
    </row>
    <row r="133" spans="1:12" s="14" customFormat="1" ht="21" hidden="1" thickBot="1">
      <c r="A133" s="491"/>
      <c r="B133" s="1217"/>
      <c r="C133" s="507"/>
      <c r="D133" s="507"/>
      <c r="E133" s="508"/>
      <c r="F133" s="524"/>
      <c r="G133" s="521"/>
      <c r="H133" s="520"/>
      <c r="I133" s="520"/>
      <c r="J133" s="520"/>
      <c r="K133" s="507"/>
      <c r="L133" s="1106"/>
    </row>
    <row r="134" spans="1:12" s="14" customFormat="1" ht="21" hidden="1" thickTop="1" thickBot="1">
      <c r="A134" s="491" t="s">
        <v>2605</v>
      </c>
      <c r="B134" s="1216" t="s">
        <v>2606</v>
      </c>
      <c r="C134" s="501" t="s">
        <v>2607</v>
      </c>
      <c r="D134" s="501">
        <v>44372</v>
      </c>
      <c r="E134" s="502">
        <v>44373</v>
      </c>
      <c r="F134" s="514" t="s">
        <v>2563</v>
      </c>
      <c r="G134" s="504" t="s">
        <v>2608</v>
      </c>
      <c r="H134" s="518">
        <v>44377</v>
      </c>
      <c r="I134" s="519">
        <f>H134+5</f>
        <v>44382</v>
      </c>
      <c r="J134" s="519">
        <f>H134+23</f>
        <v>44400</v>
      </c>
      <c r="K134" s="505">
        <f>H134+27</f>
        <v>44404</v>
      </c>
      <c r="L134" s="505">
        <f>H134+30</f>
        <v>44407</v>
      </c>
    </row>
    <row r="135" spans="1:12" s="14" customFormat="1" ht="21" hidden="1" thickBot="1">
      <c r="A135" s="491"/>
      <c r="B135" s="1217"/>
      <c r="C135" s="507"/>
      <c r="D135" s="507"/>
      <c r="E135" s="508"/>
      <c r="F135" s="524"/>
      <c r="G135" s="521"/>
      <c r="H135" s="520"/>
      <c r="I135" s="520"/>
      <c r="J135" s="520"/>
      <c r="K135" s="507"/>
      <c r="L135" s="1106"/>
    </row>
    <row r="136" spans="1:12" s="14" customFormat="1" ht="21" hidden="1" thickTop="1" thickBot="1">
      <c r="A136" s="491" t="s">
        <v>2609</v>
      </c>
      <c r="B136" s="1216" t="s">
        <v>2610</v>
      </c>
      <c r="C136" s="501" t="s">
        <v>2611</v>
      </c>
      <c r="D136" s="501">
        <v>44374</v>
      </c>
      <c r="E136" s="502">
        <v>44375</v>
      </c>
      <c r="F136" s="514" t="s">
        <v>2439</v>
      </c>
      <c r="G136" s="504" t="s">
        <v>2612</v>
      </c>
      <c r="H136" s="518">
        <v>44381</v>
      </c>
      <c r="I136" s="519">
        <f>H136+5</f>
        <v>44386</v>
      </c>
      <c r="J136" s="519">
        <f>H136+23</f>
        <v>44404</v>
      </c>
      <c r="K136" s="505">
        <f>H136+27</f>
        <v>44408</v>
      </c>
      <c r="L136" s="505">
        <f>H136+30</f>
        <v>44411</v>
      </c>
    </row>
    <row r="137" spans="1:12" s="14" customFormat="1" ht="21" hidden="1" thickBot="1">
      <c r="A137" s="491"/>
      <c r="B137" s="1217"/>
      <c r="C137" s="507"/>
      <c r="D137" s="507"/>
      <c r="E137" s="508"/>
      <c r="F137" s="524"/>
      <c r="G137" s="521"/>
      <c r="H137" s="520"/>
      <c r="I137" s="520"/>
      <c r="J137" s="520"/>
      <c r="K137" s="507"/>
      <c r="L137" s="1106"/>
    </row>
    <row r="138" spans="1:12" s="14" customFormat="1" ht="21" hidden="1" thickTop="1" thickBot="1">
      <c r="A138" s="491" t="s">
        <v>2085</v>
      </c>
      <c r="B138" s="1216" t="s">
        <v>2533</v>
      </c>
      <c r="C138" s="501" t="s">
        <v>2613</v>
      </c>
      <c r="D138" s="501">
        <v>44384</v>
      </c>
      <c r="E138" s="502">
        <v>44385</v>
      </c>
      <c r="F138" s="514" t="s">
        <v>2573</v>
      </c>
      <c r="G138" s="504" t="s">
        <v>2614</v>
      </c>
      <c r="H138" s="518">
        <v>44391</v>
      </c>
      <c r="I138" s="519">
        <f>H138+5</f>
        <v>44396</v>
      </c>
      <c r="J138" s="519">
        <f>H138+23</f>
        <v>44414</v>
      </c>
      <c r="K138" s="505">
        <f>H138+27</f>
        <v>44418</v>
      </c>
      <c r="L138" s="505">
        <f>H138+30</f>
        <v>44421</v>
      </c>
    </row>
    <row r="139" spans="1:12" s="14" customFormat="1" ht="21" hidden="1" thickBot="1">
      <c r="A139" s="491"/>
      <c r="B139" s="1217" t="s">
        <v>2615</v>
      </c>
      <c r="C139" s="507"/>
      <c r="D139" s="507"/>
      <c r="E139" s="508"/>
      <c r="F139" s="524"/>
      <c r="G139" s="521"/>
      <c r="H139" s="520"/>
      <c r="I139" s="520"/>
      <c r="J139" s="520"/>
      <c r="K139" s="507"/>
      <c r="L139" s="1106"/>
    </row>
    <row r="140" spans="1:12" s="14" customFormat="1" ht="21" hidden="1" thickTop="1" thickBot="1">
      <c r="A140" s="491" t="s">
        <v>2616</v>
      </c>
      <c r="B140" s="1216" t="s">
        <v>2085</v>
      </c>
      <c r="C140" s="501" t="s">
        <v>2617</v>
      </c>
      <c r="D140" s="501">
        <v>44390</v>
      </c>
      <c r="E140" s="502">
        <v>44391</v>
      </c>
      <c r="F140" s="514" t="s">
        <v>2618</v>
      </c>
      <c r="G140" s="504" t="s">
        <v>2619</v>
      </c>
      <c r="H140" s="518">
        <v>44395</v>
      </c>
      <c r="I140" s="519">
        <f>H140+5</f>
        <v>44400</v>
      </c>
      <c r="J140" s="519">
        <f>H140+23</f>
        <v>44418</v>
      </c>
      <c r="K140" s="505">
        <f>H140+27</f>
        <v>44422</v>
      </c>
      <c r="L140" s="505">
        <f>H140+30</f>
        <v>44425</v>
      </c>
    </row>
    <row r="141" spans="1:12" s="14" customFormat="1" ht="21" hidden="1" thickBot="1">
      <c r="A141" s="491"/>
      <c r="B141" s="1217"/>
      <c r="C141" s="507"/>
      <c r="D141" s="507"/>
      <c r="E141" s="508"/>
      <c r="F141" s="524"/>
      <c r="G141" s="521"/>
      <c r="H141" s="520"/>
      <c r="I141" s="520"/>
      <c r="J141" s="520"/>
      <c r="K141" s="507"/>
      <c r="L141" s="1106"/>
    </row>
    <row r="142" spans="1:12" s="14" customFormat="1" ht="21" hidden="1" thickTop="1" thickBot="1">
      <c r="A142" s="491" t="s">
        <v>2620</v>
      </c>
      <c r="B142" s="1216" t="s">
        <v>2621</v>
      </c>
      <c r="C142" s="501" t="s">
        <v>2622</v>
      </c>
      <c r="D142" s="501">
        <v>44393</v>
      </c>
      <c r="E142" s="502">
        <v>44395</v>
      </c>
      <c r="F142" s="514" t="s">
        <v>2466</v>
      </c>
      <c r="G142" s="504" t="s">
        <v>2623</v>
      </c>
      <c r="H142" s="518">
        <v>44402</v>
      </c>
      <c r="I142" s="519">
        <f>H142+5</f>
        <v>44407</v>
      </c>
      <c r="J142" s="519">
        <f>H142+23</f>
        <v>44425</v>
      </c>
      <c r="K142" s="505">
        <f>H142+27</f>
        <v>44429</v>
      </c>
      <c r="L142" s="505">
        <f>H142+30</f>
        <v>44432</v>
      </c>
    </row>
    <row r="143" spans="1:12" s="14" customFormat="1" ht="21" hidden="1" thickBot="1">
      <c r="A143" s="491"/>
      <c r="B143" s="1217"/>
      <c r="C143" s="507"/>
      <c r="D143" s="507"/>
      <c r="E143" s="508"/>
      <c r="F143" s="524"/>
      <c r="G143" s="521"/>
      <c r="H143" s="520"/>
      <c r="I143" s="520"/>
      <c r="J143" s="520"/>
      <c r="K143" s="507"/>
      <c r="L143" s="1106"/>
    </row>
    <row r="144" spans="1:12" s="14" customFormat="1" ht="21" hidden="1" thickTop="1" thickBot="1">
      <c r="A144" s="491" t="s">
        <v>2624</v>
      </c>
      <c r="B144" s="1216" t="s">
        <v>2242</v>
      </c>
      <c r="C144" s="501" t="s">
        <v>2625</v>
      </c>
      <c r="D144" s="501">
        <v>44395</v>
      </c>
      <c r="E144" s="502">
        <v>44397</v>
      </c>
      <c r="F144" s="514" t="s">
        <v>2626</v>
      </c>
      <c r="G144" s="504" t="s">
        <v>2627</v>
      </c>
      <c r="H144" s="518">
        <v>44409</v>
      </c>
      <c r="I144" s="519">
        <f>H144+5</f>
        <v>44414</v>
      </c>
      <c r="J144" s="519">
        <f>H144+23</f>
        <v>44432</v>
      </c>
      <c r="K144" s="505">
        <f>H144+27</f>
        <v>44436</v>
      </c>
      <c r="L144" s="505">
        <f>H144+30</f>
        <v>44439</v>
      </c>
    </row>
    <row r="146" spans="1:12" s="14" customFormat="1" ht="21" hidden="1" thickTop="1" thickBot="1">
      <c r="A146" s="491" t="s">
        <v>2628</v>
      </c>
      <c r="B146" s="1216" t="s">
        <v>2588</v>
      </c>
      <c r="C146" s="501" t="s">
        <v>2629</v>
      </c>
      <c r="D146" s="501">
        <v>44416</v>
      </c>
      <c r="E146" s="502">
        <v>44417</v>
      </c>
      <c r="F146" s="514" t="s">
        <v>2544</v>
      </c>
      <c r="G146" s="504" t="s">
        <v>2630</v>
      </c>
      <c r="H146" s="518">
        <v>44422</v>
      </c>
      <c r="I146" s="519">
        <f>H146+5</f>
        <v>44427</v>
      </c>
      <c r="J146" s="519">
        <f>H146+23</f>
        <v>44445</v>
      </c>
      <c r="K146" s="505">
        <f>H146+27</f>
        <v>44449</v>
      </c>
      <c r="L146" s="505">
        <f>H146+30</f>
        <v>44452</v>
      </c>
    </row>
    <row r="147" spans="1:12" s="14" customFormat="1" ht="21" hidden="1" thickBot="1">
      <c r="A147" s="491"/>
      <c r="B147" s="1217"/>
      <c r="C147" s="507"/>
      <c r="D147" s="507"/>
      <c r="E147" s="508"/>
      <c r="F147" s="524"/>
      <c r="G147" s="521"/>
      <c r="H147" s="520"/>
      <c r="I147" s="520"/>
      <c r="J147" s="520"/>
      <c r="K147" s="507"/>
      <c r="L147" s="1106"/>
    </row>
    <row r="148" spans="1:12" s="14" customFormat="1" ht="21" hidden="1" thickTop="1" thickBot="1">
      <c r="A148" s="491" t="s">
        <v>2631</v>
      </c>
      <c r="B148" s="1216" t="s">
        <v>2588</v>
      </c>
      <c r="C148" s="501" t="s">
        <v>2629</v>
      </c>
      <c r="D148" s="501">
        <v>44416</v>
      </c>
      <c r="E148" s="502">
        <v>44417</v>
      </c>
      <c r="F148" s="514" t="s">
        <v>2424</v>
      </c>
      <c r="G148" s="504" t="s">
        <v>2632</v>
      </c>
      <c r="H148" s="518">
        <v>44426</v>
      </c>
      <c r="I148" s="519">
        <f>H148+5</f>
        <v>44431</v>
      </c>
      <c r="J148" s="519">
        <f>H148+23</f>
        <v>44449</v>
      </c>
      <c r="K148" s="505">
        <f>H148+27</f>
        <v>44453</v>
      </c>
      <c r="L148" s="505">
        <f>H148+30</f>
        <v>44456</v>
      </c>
    </row>
    <row r="149" spans="1:12" s="14" customFormat="1" ht="21" hidden="1" thickBot="1">
      <c r="A149" s="491"/>
      <c r="B149" s="1217"/>
      <c r="C149" s="507"/>
      <c r="D149" s="507"/>
      <c r="E149" s="508"/>
      <c r="F149" s="524"/>
      <c r="G149" s="521"/>
      <c r="H149" s="520"/>
      <c r="I149" s="520"/>
      <c r="J149" s="520"/>
      <c r="K149" s="507"/>
      <c r="L149" s="1106"/>
    </row>
    <row r="150" spans="1:12" s="14" customFormat="1" ht="21" hidden="1" thickTop="1" thickBot="1">
      <c r="A150" s="491" t="s">
        <v>2633</v>
      </c>
      <c r="B150" s="1216" t="s">
        <v>2634</v>
      </c>
      <c r="C150" s="501" t="s">
        <v>2635</v>
      </c>
      <c r="D150" s="501">
        <v>44428</v>
      </c>
      <c r="E150" s="502">
        <v>44430</v>
      </c>
      <c r="F150" s="514" t="s">
        <v>2551</v>
      </c>
      <c r="G150" s="504" t="s">
        <v>2636</v>
      </c>
      <c r="H150" s="518">
        <v>44432</v>
      </c>
      <c r="I150" s="519">
        <f>H150+5</f>
        <v>44437</v>
      </c>
      <c r="J150" s="519">
        <f>H150+23</f>
        <v>44455</v>
      </c>
      <c r="K150" s="505">
        <f>H150+27</f>
        <v>44459</v>
      </c>
      <c r="L150" s="505">
        <f>H150+30</f>
        <v>44462</v>
      </c>
    </row>
    <row r="151" spans="1:12" s="14" customFormat="1" ht="21" hidden="1" thickBot="1">
      <c r="A151" s="491"/>
      <c r="B151" s="1217"/>
      <c r="C151" s="507"/>
      <c r="D151" s="507"/>
      <c r="E151" s="508"/>
      <c r="F151" s="524"/>
      <c r="G151" s="521"/>
      <c r="H151" s="520"/>
      <c r="I151" s="520"/>
      <c r="J151" s="520"/>
      <c r="K151" s="507"/>
      <c r="L151" s="1106"/>
    </row>
    <row r="152" spans="1:12" s="14" customFormat="1" ht="21" hidden="1" thickTop="1" thickBot="1">
      <c r="A152" s="491" t="s">
        <v>2637</v>
      </c>
      <c r="B152" s="1216" t="s">
        <v>2242</v>
      </c>
      <c r="C152" s="501" t="s">
        <v>2635</v>
      </c>
      <c r="D152" s="501">
        <v>44436</v>
      </c>
      <c r="E152" s="502">
        <v>44438</v>
      </c>
      <c r="F152" s="514" t="s">
        <v>2448</v>
      </c>
      <c r="G152" s="504" t="s">
        <v>2638</v>
      </c>
      <c r="H152" s="518">
        <v>44447</v>
      </c>
      <c r="I152" s="519">
        <f>H152+5</f>
        <v>44452</v>
      </c>
      <c r="J152" s="519">
        <f>H152+23</f>
        <v>44470</v>
      </c>
      <c r="K152" s="505">
        <f>H152+27</f>
        <v>44474</v>
      </c>
      <c r="L152" s="505">
        <f>H152+30</f>
        <v>44477</v>
      </c>
    </row>
    <row r="153" spans="1:12" s="14" customFormat="1" ht="21" hidden="1" thickBot="1">
      <c r="A153" s="491"/>
      <c r="B153" s="1217"/>
      <c r="C153" s="507"/>
      <c r="D153" s="507"/>
      <c r="E153" s="508"/>
      <c r="F153" s="524"/>
      <c r="G153" s="521"/>
      <c r="H153" s="520"/>
      <c r="I153" s="520"/>
      <c r="J153" s="520"/>
      <c r="K153" s="507"/>
      <c r="L153" s="1106"/>
    </row>
    <row r="154" spans="1:12" s="14" customFormat="1" ht="21" hidden="1" thickTop="1" thickBot="1">
      <c r="A154" s="491" t="s">
        <v>2639</v>
      </c>
      <c r="B154" s="1216" t="s">
        <v>2242</v>
      </c>
      <c r="C154" s="501" t="s">
        <v>2635</v>
      </c>
      <c r="D154" s="501">
        <v>44436</v>
      </c>
      <c r="E154" s="502">
        <v>44438</v>
      </c>
      <c r="F154" s="514" t="s">
        <v>2451</v>
      </c>
      <c r="G154" s="504" t="s">
        <v>2640</v>
      </c>
      <c r="H154" s="518">
        <v>44453</v>
      </c>
      <c r="I154" s="519">
        <f>H154+5</f>
        <v>44458</v>
      </c>
      <c r="J154" s="519">
        <f>H154+23</f>
        <v>44476</v>
      </c>
      <c r="K154" s="505">
        <f>H154+27</f>
        <v>44480</v>
      </c>
      <c r="L154" s="505">
        <f>H154+30</f>
        <v>44483</v>
      </c>
    </row>
    <row r="155" spans="1:12" s="14" customFormat="1" ht="21" hidden="1" thickBot="1">
      <c r="A155" s="491"/>
      <c r="B155" s="1217"/>
      <c r="C155" s="507"/>
      <c r="D155" s="507"/>
      <c r="E155" s="508"/>
      <c r="F155" s="524"/>
      <c r="G155" s="521"/>
      <c r="H155" s="520"/>
      <c r="I155" s="520"/>
      <c r="J155" s="520"/>
      <c r="K155" s="507"/>
      <c r="L155" s="1106"/>
    </row>
    <row r="156" spans="1:12" s="14" customFormat="1" ht="21" hidden="1" thickTop="1" thickBot="1">
      <c r="A156" s="491" t="s">
        <v>2641</v>
      </c>
      <c r="B156" s="1216" t="s">
        <v>2642</v>
      </c>
      <c r="C156" s="501" t="s">
        <v>2643</v>
      </c>
      <c r="D156" s="501">
        <v>44448</v>
      </c>
      <c r="E156" s="502">
        <v>44449</v>
      </c>
      <c r="F156" s="514" t="s">
        <v>2563</v>
      </c>
      <c r="G156" s="504" t="s">
        <v>2644</v>
      </c>
      <c r="H156" s="518">
        <v>44462</v>
      </c>
      <c r="I156" s="519">
        <f>H156+5</f>
        <v>44467</v>
      </c>
      <c r="J156" s="519">
        <f>H156+23</f>
        <v>44485</v>
      </c>
      <c r="K156" s="505">
        <f>H156+27</f>
        <v>44489</v>
      </c>
      <c r="L156" s="505">
        <f>H156+30</f>
        <v>44492</v>
      </c>
    </row>
    <row r="157" spans="1:12" s="14" customFormat="1" ht="21.75" hidden="1" thickTop="1" thickBot="1">
      <c r="A157" s="491" t="s">
        <v>2645</v>
      </c>
      <c r="B157" s="1216" t="s">
        <v>2642</v>
      </c>
      <c r="C157" s="501" t="s">
        <v>2646</v>
      </c>
      <c r="D157" s="501">
        <v>44458</v>
      </c>
      <c r="E157" s="502">
        <v>44459</v>
      </c>
      <c r="F157" s="524"/>
      <c r="G157" s="521"/>
      <c r="H157" s="520"/>
      <c r="I157" s="520"/>
      <c r="J157" s="520"/>
      <c r="K157" s="507"/>
      <c r="L157" s="1106"/>
    </row>
    <row r="158" spans="1:12" s="14" customFormat="1" ht="21" hidden="1" thickTop="1" thickBot="1">
      <c r="A158" s="491" t="s">
        <v>2647</v>
      </c>
      <c r="B158" s="1216"/>
      <c r="C158" s="501"/>
      <c r="D158" s="501"/>
      <c r="E158" s="502"/>
      <c r="F158" s="514" t="s">
        <v>2439</v>
      </c>
      <c r="G158" s="504" t="s">
        <v>2648</v>
      </c>
      <c r="H158" s="518">
        <v>44463</v>
      </c>
      <c r="I158" s="519">
        <f>H158+5</f>
        <v>44468</v>
      </c>
      <c r="J158" s="519">
        <f>H158+23</f>
        <v>44486</v>
      </c>
      <c r="K158" s="505">
        <f>H158+27</f>
        <v>44490</v>
      </c>
      <c r="L158" s="505">
        <f>H158+30</f>
        <v>44493</v>
      </c>
    </row>
    <row r="159" spans="1:12" s="14" customFormat="1" ht="21" hidden="1" thickBot="1">
      <c r="A159" s="491"/>
      <c r="B159" s="1217"/>
      <c r="C159" s="507"/>
      <c r="D159" s="507"/>
      <c r="E159" s="508"/>
      <c r="F159" s="524"/>
      <c r="G159" s="521"/>
      <c r="H159" s="520"/>
      <c r="I159" s="520"/>
      <c r="J159" s="520"/>
      <c r="K159" s="507"/>
      <c r="L159" s="1106"/>
    </row>
    <row r="160" spans="1:12" s="14" customFormat="1" ht="21" hidden="1" thickTop="1" thickBot="1">
      <c r="A160" s="491" t="s">
        <v>2649</v>
      </c>
      <c r="B160" s="1216" t="s">
        <v>2363</v>
      </c>
      <c r="C160" s="501" t="s">
        <v>2650</v>
      </c>
      <c r="D160" s="501">
        <v>44463</v>
      </c>
      <c r="E160" s="502">
        <v>44464</v>
      </c>
      <c r="F160" s="514" t="s">
        <v>2573</v>
      </c>
      <c r="G160" s="504" t="s">
        <v>2651</v>
      </c>
      <c r="H160" s="518">
        <v>44471</v>
      </c>
      <c r="I160" s="519">
        <f>H160+5</f>
        <v>44476</v>
      </c>
      <c r="J160" s="519">
        <f>H160+23</f>
        <v>44494</v>
      </c>
      <c r="K160" s="505">
        <f>H160+27</f>
        <v>44498</v>
      </c>
      <c r="L160" s="505">
        <f>H160+30</f>
        <v>44501</v>
      </c>
    </row>
    <row r="162" spans="1:12" s="14" customFormat="1" ht="21" hidden="1" thickTop="1" thickBot="1">
      <c r="A162" s="491" t="s">
        <v>2652</v>
      </c>
      <c r="B162" s="1216" t="s">
        <v>2621</v>
      </c>
      <c r="C162" s="501" t="s">
        <v>2653</v>
      </c>
      <c r="D162" s="501">
        <v>44467</v>
      </c>
      <c r="E162" s="502">
        <v>44469</v>
      </c>
      <c r="F162" s="514" t="s">
        <v>2618</v>
      </c>
      <c r="G162" s="504" t="s">
        <v>2654</v>
      </c>
      <c r="H162" s="518">
        <v>44475</v>
      </c>
      <c r="I162" s="519">
        <f>H162+5</f>
        <v>44480</v>
      </c>
      <c r="J162" s="519">
        <f>H162+23</f>
        <v>44498</v>
      </c>
      <c r="K162" s="505">
        <f>H162+27</f>
        <v>44502</v>
      </c>
      <c r="L162" s="505">
        <f>H162+30</f>
        <v>44505</v>
      </c>
    </row>
    <row r="163" spans="1:12" s="14" customFormat="1" ht="21" hidden="1" thickBot="1">
      <c r="A163" s="491"/>
      <c r="B163" s="1217"/>
      <c r="C163" s="507"/>
      <c r="D163" s="507"/>
      <c r="E163" s="508"/>
      <c r="F163" s="524"/>
      <c r="G163" s="521"/>
      <c r="H163" s="520"/>
      <c r="I163" s="520"/>
      <c r="J163" s="520"/>
      <c r="K163" s="507"/>
      <c r="L163" s="1106"/>
    </row>
    <row r="164" spans="1:12" s="14" customFormat="1" ht="21" hidden="1" thickTop="1" thickBot="1">
      <c r="A164" s="491"/>
      <c r="B164" s="1216" t="s">
        <v>2242</v>
      </c>
      <c r="C164" s="501" t="s">
        <v>2655</v>
      </c>
      <c r="D164" s="501">
        <v>44476</v>
      </c>
      <c r="E164" s="502">
        <v>44477</v>
      </c>
      <c r="F164" s="514" t="s">
        <v>2466</v>
      </c>
      <c r="G164" s="504" t="s">
        <v>2656</v>
      </c>
      <c r="H164" s="518">
        <v>44487</v>
      </c>
      <c r="I164" s="519">
        <f>H164+5</f>
        <v>44492</v>
      </c>
      <c r="J164" s="519">
        <f>H164+23</f>
        <v>44510</v>
      </c>
      <c r="K164" s="505">
        <f>H164+27</f>
        <v>44514</v>
      </c>
      <c r="L164" s="505">
        <f>H164+30</f>
        <v>44517</v>
      </c>
    </row>
    <row r="165" spans="1:12" s="14" customFormat="1" ht="21" hidden="1" thickBot="1">
      <c r="A165" s="491"/>
      <c r="B165" s="1217"/>
      <c r="C165" s="507"/>
      <c r="D165" s="507"/>
      <c r="E165" s="508"/>
      <c r="F165" s="524"/>
      <c r="G165" s="521"/>
      <c r="H165" s="520"/>
      <c r="I165" s="520"/>
      <c r="J165" s="520"/>
      <c r="K165" s="507"/>
      <c r="L165" s="1106"/>
    </row>
    <row r="166" spans="1:12" s="14" customFormat="1" ht="21" hidden="1" thickTop="1" thickBot="1">
      <c r="A166" s="491"/>
      <c r="B166" s="1216" t="s">
        <v>2236</v>
      </c>
      <c r="C166" s="501" t="s">
        <v>2657</v>
      </c>
      <c r="D166" s="501">
        <v>44485</v>
      </c>
      <c r="E166" s="502">
        <v>44484</v>
      </c>
      <c r="F166" s="514" t="s">
        <v>2658</v>
      </c>
      <c r="G166" s="504" t="s">
        <v>2659</v>
      </c>
      <c r="H166" s="518">
        <v>44493</v>
      </c>
      <c r="I166" s="519">
        <f>H166+5</f>
        <v>44498</v>
      </c>
      <c r="J166" s="519">
        <f>H166+23</f>
        <v>44516</v>
      </c>
      <c r="K166" s="505">
        <f>H166+27</f>
        <v>44520</v>
      </c>
      <c r="L166" s="505">
        <f>H166+30</f>
        <v>44523</v>
      </c>
    </row>
    <row r="167" spans="1:12" s="14" customFormat="1" ht="21" hidden="1" thickBot="1">
      <c r="A167" s="491"/>
      <c r="B167" s="1217"/>
      <c r="C167" s="507"/>
      <c r="D167" s="507"/>
      <c r="E167" s="508"/>
      <c r="F167" s="524"/>
      <c r="G167" s="521"/>
      <c r="H167" s="520"/>
      <c r="I167" s="520"/>
      <c r="J167" s="520"/>
      <c r="K167" s="507"/>
      <c r="L167" s="1106"/>
    </row>
    <row r="168" spans="1:12" s="14" customFormat="1" ht="21" hidden="1" thickTop="1" thickBot="1">
      <c r="A168" s="491"/>
      <c r="B168" s="1216" t="s">
        <v>2660</v>
      </c>
      <c r="C168" s="501" t="s">
        <v>2661</v>
      </c>
      <c r="D168" s="501">
        <v>44492</v>
      </c>
      <c r="E168" s="502">
        <v>44494</v>
      </c>
      <c r="F168" s="514" t="s">
        <v>2544</v>
      </c>
      <c r="G168" s="504" t="s">
        <v>2662</v>
      </c>
      <c r="H168" s="518">
        <v>44518</v>
      </c>
      <c r="I168" s="519">
        <f>H168+5</f>
        <v>44523</v>
      </c>
      <c r="J168" s="519">
        <f>H168+23</f>
        <v>44541</v>
      </c>
      <c r="K168" s="505">
        <f>H168+27</f>
        <v>44545</v>
      </c>
      <c r="L168" s="505">
        <f>H168+30</f>
        <v>44548</v>
      </c>
    </row>
    <row r="169" spans="1:12" s="14" customFormat="1" ht="21" hidden="1" thickBot="1">
      <c r="A169" s="491"/>
      <c r="B169" s="1217"/>
      <c r="C169" s="507"/>
      <c r="D169" s="507"/>
      <c r="E169" s="508"/>
      <c r="F169" s="524"/>
      <c r="G169" s="521"/>
      <c r="H169" s="520"/>
      <c r="I169" s="520"/>
      <c r="J169" s="520"/>
      <c r="K169" s="507"/>
      <c r="L169" s="1106"/>
    </row>
    <row r="170" spans="1:12" s="14" customFormat="1" ht="21" hidden="1" thickTop="1" thickBot="1">
      <c r="A170" s="491" t="s">
        <v>2663</v>
      </c>
      <c r="B170" s="1216" t="s">
        <v>2660</v>
      </c>
      <c r="C170" s="501" t="s">
        <v>2664</v>
      </c>
      <c r="D170" s="501">
        <v>44503</v>
      </c>
      <c r="E170" s="502">
        <v>44504</v>
      </c>
      <c r="F170" s="514" t="s">
        <v>2424</v>
      </c>
      <c r="G170" s="504" t="s">
        <v>2665</v>
      </c>
      <c r="H170" s="518">
        <v>44524</v>
      </c>
      <c r="I170" s="519">
        <f>H170+5</f>
        <v>44529</v>
      </c>
      <c r="J170" s="519">
        <f>H170+23</f>
        <v>44547</v>
      </c>
      <c r="K170" s="505">
        <f>H170+27</f>
        <v>44551</v>
      </c>
      <c r="L170" s="505">
        <f>H170+30</f>
        <v>44554</v>
      </c>
    </row>
    <row r="171" spans="1:12" s="14" customFormat="1" ht="21" hidden="1" thickBot="1">
      <c r="A171" s="491"/>
      <c r="B171" s="1217"/>
      <c r="C171" s="507"/>
      <c r="D171" s="507"/>
      <c r="E171" s="508"/>
      <c r="F171" s="524"/>
      <c r="G171" s="521"/>
      <c r="H171" s="520"/>
      <c r="I171" s="520"/>
      <c r="J171" s="520"/>
      <c r="K171" s="507"/>
      <c r="L171" s="1106"/>
    </row>
    <row r="172" spans="1:12" s="14" customFormat="1" ht="21" hidden="1" thickTop="1" thickBot="1">
      <c r="A172" s="491"/>
      <c r="B172" s="1216" t="s">
        <v>2242</v>
      </c>
      <c r="C172" s="501" t="s">
        <v>2666</v>
      </c>
      <c r="D172" s="501">
        <v>44508</v>
      </c>
      <c r="E172" s="1032" t="s">
        <v>2159</v>
      </c>
      <c r="F172" s="514" t="s">
        <v>2551</v>
      </c>
      <c r="G172" s="504" t="s">
        <v>2667</v>
      </c>
      <c r="H172" s="518">
        <v>44525</v>
      </c>
      <c r="I172" s="1113">
        <f>H172+5</f>
        <v>44530</v>
      </c>
      <c r="J172" s="519">
        <f>H172+23</f>
        <v>44548</v>
      </c>
      <c r="K172" s="505">
        <f>H172+27</f>
        <v>44552</v>
      </c>
      <c r="L172" s="505">
        <f>H172+30</f>
        <v>44555</v>
      </c>
    </row>
    <row r="173" spans="1:12" s="14" customFormat="1" ht="21" hidden="1" thickTop="1" thickBot="1">
      <c r="A173" s="491" t="s">
        <v>2236</v>
      </c>
      <c r="B173" s="1556" t="s">
        <v>2668</v>
      </c>
      <c r="C173" s="305" t="s">
        <v>2669</v>
      </c>
      <c r="D173" s="501">
        <v>44520</v>
      </c>
      <c r="E173" s="502">
        <v>44521</v>
      </c>
      <c r="F173" s="492"/>
      <c r="G173" s="1115"/>
      <c r="H173" s="519"/>
      <c r="I173" s="519"/>
      <c r="J173" s="519"/>
      <c r="K173" s="505"/>
      <c r="L173" s="505"/>
    </row>
    <row r="174" spans="1:12" s="14" customFormat="1" ht="21" hidden="1" thickBot="1">
      <c r="A174" s="491"/>
      <c r="B174" s="1555"/>
      <c r="C174" s="505"/>
      <c r="D174" s="505"/>
      <c r="E174" s="1055"/>
      <c r="F174" s="524"/>
      <c r="G174" s="521"/>
      <c r="H174" s="520"/>
      <c r="I174" s="520"/>
      <c r="J174" s="520"/>
      <c r="K174" s="507"/>
      <c r="L174" s="1106"/>
    </row>
    <row r="175" spans="1:12" s="14" customFormat="1" ht="21" hidden="1" thickTop="1" thickBot="1">
      <c r="A175" s="491"/>
      <c r="B175" s="1216" t="s">
        <v>2660</v>
      </c>
      <c r="C175" s="501" t="s">
        <v>2670</v>
      </c>
      <c r="D175" s="501">
        <v>44518</v>
      </c>
      <c r="E175" s="502">
        <v>44519</v>
      </c>
      <c r="F175" s="514" t="s">
        <v>2448</v>
      </c>
      <c r="G175" s="504" t="s">
        <v>2671</v>
      </c>
      <c r="H175" s="518">
        <v>44531</v>
      </c>
      <c r="I175" s="519">
        <f>H175+5</f>
        <v>44536</v>
      </c>
      <c r="J175" s="519">
        <f>H175+23</f>
        <v>44554</v>
      </c>
      <c r="K175" s="505">
        <f>H175+27</f>
        <v>44558</v>
      </c>
      <c r="L175" s="505">
        <f>H175+30</f>
        <v>44561</v>
      </c>
    </row>
    <row r="177" spans="1:12" s="14" customFormat="1" ht="21" hidden="1" thickTop="1" thickBot="1">
      <c r="A177" s="491" t="s">
        <v>2672</v>
      </c>
      <c r="B177" s="1216" t="s">
        <v>2363</v>
      </c>
      <c r="C177" s="501" t="s">
        <v>2673</v>
      </c>
      <c r="D177" s="501">
        <v>44538</v>
      </c>
      <c r="E177" s="502">
        <v>44540</v>
      </c>
      <c r="F177" s="514" t="s">
        <v>2451</v>
      </c>
      <c r="G177" s="504" t="s">
        <v>2674</v>
      </c>
      <c r="H177" s="518">
        <v>44550</v>
      </c>
      <c r="I177" s="519">
        <f>H177+5</f>
        <v>44555</v>
      </c>
      <c r="J177" s="519">
        <f>H177+23</f>
        <v>44573</v>
      </c>
      <c r="K177" s="505">
        <f>H177+27</f>
        <v>44577</v>
      </c>
      <c r="L177" s="505">
        <f>H177+30</f>
        <v>44580</v>
      </c>
    </row>
    <row r="178" spans="1:12" s="14" customFormat="1" ht="20.25" hidden="1" thickBot="1">
      <c r="A178" s="491"/>
      <c r="B178" s="1217" t="s">
        <v>2675</v>
      </c>
      <c r="C178" s="507" t="s">
        <v>2676</v>
      </c>
      <c r="D178" s="507">
        <v>44546</v>
      </c>
      <c r="E178" s="508">
        <v>44548</v>
      </c>
      <c r="F178" s="492"/>
      <c r="G178" s="1115"/>
      <c r="H178" s="519"/>
      <c r="I178" s="519"/>
      <c r="J178" s="519"/>
      <c r="K178" s="505"/>
      <c r="L178" s="505"/>
    </row>
    <row r="179" spans="1:12" s="14" customFormat="1" ht="21" hidden="1" thickTop="1" thickBot="1">
      <c r="A179" s="491"/>
      <c r="B179" s="1396" t="s">
        <v>2242</v>
      </c>
      <c r="C179" s="501" t="s">
        <v>2677</v>
      </c>
      <c r="D179" s="501">
        <v>44545</v>
      </c>
      <c r="E179" s="1554" t="s">
        <v>2159</v>
      </c>
      <c r="F179" s="492"/>
      <c r="G179" s="1115"/>
      <c r="H179" s="519"/>
      <c r="I179" s="519"/>
      <c r="J179" s="519"/>
      <c r="K179" s="505"/>
      <c r="L179" s="505"/>
    </row>
    <row r="180" spans="1:12" s="14" customFormat="1" ht="21" hidden="1" thickBot="1">
      <c r="A180" s="491" t="s">
        <v>2242</v>
      </c>
      <c r="B180" s="1217" t="s">
        <v>2236</v>
      </c>
      <c r="C180" s="507" t="s">
        <v>2678</v>
      </c>
      <c r="D180" s="507">
        <v>44538</v>
      </c>
      <c r="E180" s="508" t="s">
        <v>2159</v>
      </c>
      <c r="F180" s="1557"/>
      <c r="G180" s="521"/>
      <c r="H180" s="520"/>
      <c r="I180" s="520"/>
      <c r="J180" s="520"/>
      <c r="K180" s="507"/>
      <c r="L180" s="1106"/>
    </row>
    <row r="181" spans="1:12" s="14" customFormat="1" ht="21" hidden="1" thickTop="1" thickBot="1">
      <c r="A181" s="491"/>
      <c r="B181" s="1396"/>
      <c r="C181" s="501"/>
      <c r="D181" s="501"/>
      <c r="E181" s="502"/>
      <c r="F181" s="514" t="s">
        <v>2151</v>
      </c>
      <c r="G181" s="1115" t="s">
        <v>2679</v>
      </c>
      <c r="H181" s="654"/>
      <c r="I181" s="654"/>
      <c r="J181" s="654"/>
      <c r="K181" s="552"/>
      <c r="L181" s="552"/>
    </row>
    <row r="182" spans="1:12" s="14" customFormat="1" ht="21" hidden="1" thickBot="1">
      <c r="A182" s="491"/>
      <c r="B182" s="1217"/>
      <c r="C182" s="507"/>
      <c r="D182" s="507"/>
      <c r="E182" s="508"/>
      <c r="F182" s="524"/>
      <c r="G182" s="521"/>
      <c r="H182" s="613"/>
      <c r="I182" s="613"/>
      <c r="J182" s="613"/>
      <c r="K182" s="196"/>
      <c r="L182" s="1118"/>
    </row>
    <row r="183" spans="1:12" s="14" customFormat="1" ht="21" hidden="1" thickTop="1" thickBot="1">
      <c r="A183" s="491"/>
      <c r="B183" s="1396" t="s">
        <v>2242</v>
      </c>
      <c r="C183" s="501" t="s">
        <v>2677</v>
      </c>
      <c r="D183" s="501">
        <v>44545</v>
      </c>
      <c r="E183" s="1554" t="s">
        <v>2159</v>
      </c>
      <c r="F183" s="514" t="s">
        <v>2563</v>
      </c>
      <c r="G183" s="504" t="s">
        <v>2680</v>
      </c>
      <c r="H183" s="518">
        <v>44553</v>
      </c>
      <c r="I183" s="519">
        <f>H183+5</f>
        <v>44558</v>
      </c>
      <c r="J183" s="519">
        <f>H183+23</f>
        <v>44576</v>
      </c>
      <c r="K183" s="505">
        <f>H183+27</f>
        <v>44580</v>
      </c>
      <c r="L183" s="505">
        <f>H183+30</f>
        <v>44583</v>
      </c>
    </row>
    <row r="184" spans="1:12" s="14" customFormat="1" ht="21" hidden="1" thickBot="1">
      <c r="A184" s="491"/>
      <c r="B184" s="1217" t="s">
        <v>2675</v>
      </c>
      <c r="C184" s="507" t="s">
        <v>2676</v>
      </c>
      <c r="D184" s="507">
        <v>44546</v>
      </c>
      <c r="E184" s="508">
        <v>44548</v>
      </c>
      <c r="F184" s="524"/>
      <c r="G184" s="521"/>
      <c r="H184" s="520"/>
      <c r="I184" s="520"/>
      <c r="J184" s="520"/>
      <c r="K184" s="507"/>
      <c r="L184" s="1106"/>
    </row>
    <row r="185" spans="1:12" s="14" customFormat="1" ht="20.25" hidden="1" thickTop="1">
      <c r="A185" s="491" t="s">
        <v>2660</v>
      </c>
      <c r="B185" s="1216" t="s">
        <v>2226</v>
      </c>
      <c r="C185" s="501" t="s">
        <v>2681</v>
      </c>
      <c r="D185" s="501">
        <v>44552</v>
      </c>
      <c r="E185" s="1032" t="s">
        <v>2159</v>
      </c>
      <c r="F185" s="514" t="s">
        <v>2439</v>
      </c>
      <c r="G185" s="504" t="s">
        <v>2682</v>
      </c>
      <c r="H185" s="518">
        <v>44561</v>
      </c>
      <c r="I185" s="519">
        <f>H185+5</f>
        <v>44566</v>
      </c>
      <c r="J185" s="519">
        <f>H185+23</f>
        <v>44584</v>
      </c>
      <c r="K185" s="505">
        <f>H185+27</f>
        <v>44588</v>
      </c>
      <c r="L185" s="505">
        <f>H185+30</f>
        <v>44591</v>
      </c>
    </row>
    <row r="186" spans="1:12" s="14" customFormat="1" ht="21" hidden="1" thickBot="1">
      <c r="A186" s="491"/>
      <c r="B186" s="1217"/>
      <c r="C186" s="507"/>
      <c r="D186" s="507"/>
      <c r="E186" s="508"/>
      <c r="F186" s="524"/>
      <c r="G186" s="521"/>
      <c r="H186" s="520"/>
      <c r="I186" s="520"/>
      <c r="J186" s="520"/>
      <c r="K186" s="507"/>
      <c r="L186" s="1106"/>
    </row>
    <row r="187" spans="1:12" s="14" customFormat="1" ht="20.25" hidden="1" thickTop="1">
      <c r="A187" s="491" t="s">
        <v>2234</v>
      </c>
      <c r="B187" s="1216" t="s">
        <v>2236</v>
      </c>
      <c r="C187" s="501" t="s">
        <v>2683</v>
      </c>
      <c r="D187" s="501">
        <v>44553</v>
      </c>
      <c r="E187" s="502">
        <v>44554</v>
      </c>
      <c r="F187" s="514" t="s">
        <v>2684</v>
      </c>
      <c r="G187" s="504" t="s">
        <v>2685</v>
      </c>
      <c r="H187" s="518">
        <v>44203</v>
      </c>
      <c r="I187" s="519">
        <f>H187+5</f>
        <v>44208</v>
      </c>
      <c r="J187" s="519">
        <f>H187+23</f>
        <v>44226</v>
      </c>
      <c r="K187" s="505">
        <f>H187+27</f>
        <v>44230</v>
      </c>
      <c r="L187" s="505">
        <f>H187+30</f>
        <v>44233</v>
      </c>
    </row>
    <row r="188" spans="1:12" s="14" customFormat="1" ht="21" hidden="1" thickBot="1">
      <c r="A188" s="491"/>
      <c r="B188" s="1217"/>
      <c r="C188" s="507"/>
      <c r="D188" s="507"/>
      <c r="E188" s="508"/>
      <c r="F188" s="524"/>
      <c r="G188" s="521"/>
      <c r="H188" s="520"/>
      <c r="I188" s="520"/>
      <c r="J188" s="520"/>
      <c r="K188" s="507"/>
      <c r="L188" s="1106"/>
    </row>
    <row r="189" spans="1:12" s="14" customFormat="1" ht="20.25" hidden="1" thickTop="1">
      <c r="A189" s="491" t="s">
        <v>2686</v>
      </c>
      <c r="B189" s="1216" t="s">
        <v>2234</v>
      </c>
      <c r="C189" s="501" t="s">
        <v>2687</v>
      </c>
      <c r="D189" s="501">
        <v>44198</v>
      </c>
      <c r="E189" s="502">
        <v>44199</v>
      </c>
      <c r="F189" s="514" t="s">
        <v>2466</v>
      </c>
      <c r="G189" s="504" t="s">
        <v>2688</v>
      </c>
      <c r="H189" s="518">
        <v>44204</v>
      </c>
      <c r="I189" s="519">
        <f>H189+5</f>
        <v>44209</v>
      </c>
      <c r="J189" s="519">
        <f>H189+23</f>
        <v>44227</v>
      </c>
      <c r="K189" s="505">
        <f>H189+27</f>
        <v>44231</v>
      </c>
      <c r="L189" s="505">
        <f>H189+30</f>
        <v>44234</v>
      </c>
    </row>
    <row r="193" spans="1:10" s="14" customFormat="1" ht="45">
      <c r="A193" s="491"/>
      <c r="B193" s="492" t="s">
        <v>1984</v>
      </c>
      <c r="C193" s="505"/>
      <c r="D193" s="494" t="s">
        <v>1985</v>
      </c>
      <c r="E193" s="97" t="s">
        <v>1986</v>
      </c>
      <c r="F193" s="1102" t="s">
        <v>1987</v>
      </c>
      <c r="G193" s="468" t="s">
        <v>1988</v>
      </c>
      <c r="H193" s="87" t="s">
        <v>1380</v>
      </c>
      <c r="I193" s="151" t="s">
        <v>1079</v>
      </c>
      <c r="J193" s="151" t="s">
        <v>194</v>
      </c>
    </row>
    <row r="194" spans="1:10" s="14" customFormat="1" ht="20.25" thickBot="1">
      <c r="A194" s="491"/>
      <c r="B194" s="1017" t="s">
        <v>2391</v>
      </c>
      <c r="C194" s="575" t="s">
        <v>1992</v>
      </c>
      <c r="D194" s="15"/>
      <c r="E194" s="881" t="s">
        <v>1993</v>
      </c>
      <c r="F194" s="1103"/>
      <c r="G194" s="1104"/>
      <c r="H194" s="881"/>
      <c r="I194" s="881" t="s">
        <v>2392</v>
      </c>
      <c r="J194" s="881" t="s">
        <v>2393</v>
      </c>
    </row>
    <row r="195" spans="1:10" s="14" customFormat="1" ht="20.25" hidden="1" thickTop="1">
      <c r="A195" s="491" t="s">
        <v>2242</v>
      </c>
      <c r="B195" s="1216" t="s">
        <v>2234</v>
      </c>
      <c r="C195" s="501" t="s">
        <v>2689</v>
      </c>
      <c r="D195" s="501">
        <v>44572</v>
      </c>
      <c r="E195" s="502">
        <v>44205</v>
      </c>
      <c r="F195" s="514" t="s">
        <v>2618</v>
      </c>
      <c r="G195" s="504" t="s">
        <v>2690</v>
      </c>
      <c r="H195" s="518">
        <v>44211</v>
      </c>
      <c r="I195" s="519">
        <f>H195+5</f>
        <v>44216</v>
      </c>
      <c r="J195" s="519">
        <f>H195+23</f>
        <v>44234</v>
      </c>
    </row>
    <row r="196" spans="1:10" s="14" customFormat="1" ht="20.25" hidden="1" thickBot="1">
      <c r="A196" s="491"/>
      <c r="B196" s="1217"/>
      <c r="C196" s="507"/>
      <c r="D196" s="507"/>
      <c r="E196" s="508"/>
      <c r="F196" s="524"/>
      <c r="G196" s="521"/>
      <c r="H196" s="520"/>
      <c r="I196" s="520"/>
      <c r="J196" s="520"/>
    </row>
    <row r="197" spans="1:10" s="14" customFormat="1" ht="21" hidden="1" thickTop="1" thickBot="1">
      <c r="A197" s="491" t="s">
        <v>2226</v>
      </c>
      <c r="B197" s="1216" t="s">
        <v>2242</v>
      </c>
      <c r="C197" s="501" t="s">
        <v>2691</v>
      </c>
      <c r="D197" s="501">
        <v>44574</v>
      </c>
      <c r="E197" s="502">
        <v>44575</v>
      </c>
      <c r="F197" s="514" t="s">
        <v>2658</v>
      </c>
      <c r="G197" s="504" t="s">
        <v>2692</v>
      </c>
      <c r="H197" s="518">
        <v>44220</v>
      </c>
      <c r="I197" s="519">
        <f>H197+5</f>
        <v>44225</v>
      </c>
      <c r="J197" s="519">
        <f>H197+23</f>
        <v>44243</v>
      </c>
    </row>
    <row r="198" spans="1:10" s="14" customFormat="1" ht="21" hidden="1" thickTop="1" thickBot="1">
      <c r="A198" s="491"/>
      <c r="B198" s="1217" t="s">
        <v>2085</v>
      </c>
      <c r="C198" s="507" t="s">
        <v>2693</v>
      </c>
      <c r="D198" s="501">
        <v>44579</v>
      </c>
      <c r="E198" s="502">
        <v>44580</v>
      </c>
      <c r="F198" s="524"/>
      <c r="G198" s="521"/>
      <c r="H198" s="520"/>
      <c r="I198" s="520"/>
      <c r="J198" s="520"/>
    </row>
    <row r="199" spans="1:10" s="14" customFormat="1" ht="21" hidden="1" thickTop="1" thickBot="1">
      <c r="A199" s="491" t="s">
        <v>2694</v>
      </c>
      <c r="B199" s="1216" t="s">
        <v>2695</v>
      </c>
      <c r="C199" s="501" t="s">
        <v>2696</v>
      </c>
      <c r="D199" s="501">
        <v>44588</v>
      </c>
      <c r="E199" s="502">
        <v>44589</v>
      </c>
      <c r="F199" s="514" t="s">
        <v>2544</v>
      </c>
      <c r="G199" s="504" t="s">
        <v>2697</v>
      </c>
      <c r="H199" s="518">
        <v>44604</v>
      </c>
      <c r="I199" s="519">
        <f t="shared" ref="I199" si="0">H199+5</f>
        <v>44609</v>
      </c>
      <c r="J199" s="519">
        <f t="shared" ref="J199" si="1">H199+23</f>
        <v>44627</v>
      </c>
    </row>
    <row r="200" spans="1:10" s="14" customFormat="1" ht="21.75" hidden="1" customHeight="1" thickTop="1" thickBot="1">
      <c r="A200" s="491"/>
      <c r="B200" s="1216"/>
      <c r="C200" s="501"/>
      <c r="D200" s="501"/>
      <c r="E200" s="502"/>
      <c r="F200" s="524"/>
      <c r="G200" s="521"/>
      <c r="H200" s="520"/>
      <c r="I200" s="520"/>
      <c r="J200" s="520"/>
    </row>
    <row r="201" spans="1:10" s="14" customFormat="1" ht="21.75" hidden="1" customHeight="1" thickTop="1" thickBot="1">
      <c r="A201" s="491" t="s">
        <v>2698</v>
      </c>
      <c r="B201" s="1216" t="s">
        <v>2231</v>
      </c>
      <c r="C201" s="501" t="s">
        <v>2699</v>
      </c>
      <c r="D201" s="501">
        <v>44602</v>
      </c>
      <c r="E201" s="502">
        <v>44604</v>
      </c>
      <c r="F201" s="514" t="s">
        <v>2424</v>
      </c>
      <c r="G201" s="504" t="s">
        <v>2700</v>
      </c>
      <c r="H201" s="518">
        <v>44615</v>
      </c>
      <c r="I201" s="519">
        <f>H201+5</f>
        <v>44620</v>
      </c>
      <c r="J201" s="519">
        <f>H201+23</f>
        <v>44638</v>
      </c>
    </row>
    <row r="202" spans="1:10" s="14" customFormat="1" ht="21.75" hidden="1" customHeight="1" thickTop="1" thickBot="1">
      <c r="A202" s="491" t="s">
        <v>2701</v>
      </c>
      <c r="B202" s="1216"/>
      <c r="C202" s="501"/>
      <c r="D202" s="501"/>
      <c r="E202" s="502"/>
      <c r="F202" s="524"/>
      <c r="G202" s="521"/>
      <c r="H202" s="520"/>
      <c r="I202" s="520"/>
      <c r="J202" s="520"/>
    </row>
    <row r="203" spans="1:10" s="14" customFormat="1" ht="21.75" hidden="1" customHeight="1" thickTop="1">
      <c r="A203" s="491" t="s">
        <v>2236</v>
      </c>
      <c r="B203" s="1216" t="s">
        <v>2242</v>
      </c>
      <c r="C203" s="501" t="s">
        <v>2702</v>
      </c>
      <c r="D203" s="501">
        <v>44612</v>
      </c>
      <c r="E203" s="502">
        <v>44614</v>
      </c>
      <c r="F203" s="514" t="s">
        <v>2551</v>
      </c>
      <c r="G203" s="504" t="s">
        <v>2703</v>
      </c>
      <c r="H203" s="518">
        <v>44253</v>
      </c>
      <c r="I203" s="519">
        <f>H203+5</f>
        <v>44258</v>
      </c>
      <c r="J203" s="519">
        <f>H203+23</f>
        <v>44276</v>
      </c>
    </row>
    <row r="204" spans="1:10" s="14" customFormat="1" ht="21.75" hidden="1" customHeight="1" thickBot="1">
      <c r="A204" s="491"/>
      <c r="B204" s="1217"/>
      <c r="C204" s="507"/>
      <c r="D204" s="507"/>
      <c r="E204" s="508"/>
      <c r="F204" s="524"/>
      <c r="G204" s="521"/>
      <c r="H204" s="520"/>
      <c r="I204" s="520"/>
      <c r="J204" s="520"/>
    </row>
    <row r="205" spans="1:10" s="14" customFormat="1" ht="21.75" hidden="1" customHeight="1" thickTop="1">
      <c r="A205" s="491"/>
      <c r="B205" s="1216"/>
      <c r="C205" s="501"/>
      <c r="D205" s="501"/>
      <c r="E205" s="502"/>
      <c r="F205" s="618" t="s">
        <v>2151</v>
      </c>
      <c r="G205" s="504" t="s">
        <v>2704</v>
      </c>
      <c r="H205" s="654"/>
      <c r="I205" s="654"/>
      <c r="J205" s="654"/>
    </row>
    <row r="206" spans="1:10" s="14" customFormat="1" ht="21.75" hidden="1" customHeight="1" thickBot="1">
      <c r="A206" s="491"/>
      <c r="B206" s="1217"/>
      <c r="C206" s="507"/>
      <c r="D206" s="507"/>
      <c r="E206" s="508"/>
      <c r="F206" s="524"/>
      <c r="G206" s="521"/>
      <c r="H206" s="613"/>
      <c r="I206" s="613"/>
      <c r="J206" s="613"/>
    </row>
    <row r="207" spans="1:10" s="14" customFormat="1" ht="21.75" hidden="1" customHeight="1" thickTop="1">
      <c r="A207" s="491"/>
      <c r="B207" s="1216"/>
      <c r="C207" s="501"/>
      <c r="D207" s="501"/>
      <c r="E207" s="502"/>
      <c r="F207" s="618" t="s">
        <v>2151</v>
      </c>
      <c r="G207" s="504" t="s">
        <v>2705</v>
      </c>
      <c r="H207" s="654"/>
      <c r="I207" s="654"/>
      <c r="J207" s="654"/>
    </row>
    <row r="208" spans="1:10" ht="13.5" thickTop="1"/>
    <row r="209" spans="1:10" s="14" customFormat="1" ht="21.75" hidden="1" customHeight="1" thickTop="1">
      <c r="A209" s="491"/>
      <c r="B209" s="1216"/>
      <c r="C209" s="501"/>
      <c r="D209" s="501"/>
      <c r="E209" s="502"/>
      <c r="F209" s="618" t="s">
        <v>2151</v>
      </c>
      <c r="G209" s="504" t="s">
        <v>2706</v>
      </c>
      <c r="H209" s="654"/>
      <c r="I209" s="654"/>
      <c r="J209" s="654"/>
    </row>
    <row r="210" spans="1:10" s="14" customFormat="1" ht="21.75" hidden="1" customHeight="1" thickBot="1">
      <c r="A210" s="491"/>
      <c r="B210" s="1217"/>
      <c r="C210" s="507"/>
      <c r="D210" s="507"/>
      <c r="E210" s="508"/>
      <c r="F210" s="524"/>
      <c r="G210" s="521"/>
      <c r="H210" s="613"/>
      <c r="I210" s="613"/>
      <c r="J210" s="613"/>
    </row>
    <row r="211" spans="1:10" s="14" customFormat="1" ht="21.75" hidden="1" customHeight="1" thickTop="1">
      <c r="A211" s="491"/>
      <c r="B211" s="1216"/>
      <c r="C211" s="501"/>
      <c r="D211" s="501"/>
      <c r="E211" s="502"/>
      <c r="F211" s="618" t="s">
        <v>2151</v>
      </c>
      <c r="G211" s="504" t="s">
        <v>2707</v>
      </c>
      <c r="H211" s="654"/>
      <c r="I211" s="654"/>
      <c r="J211" s="654"/>
    </row>
    <row r="212" spans="1:10" s="14" customFormat="1" ht="21.75" hidden="1" customHeight="1" thickBot="1">
      <c r="A212" s="491"/>
      <c r="B212" s="1217"/>
      <c r="C212" s="507"/>
      <c r="D212" s="507"/>
      <c r="E212" s="508"/>
      <c r="F212" s="524"/>
      <c r="G212" s="521"/>
      <c r="H212" s="613"/>
      <c r="I212" s="613"/>
      <c r="J212" s="613"/>
    </row>
    <row r="213" spans="1:10" s="14" customFormat="1" ht="21.75" hidden="1" customHeight="1" thickTop="1">
      <c r="A213" s="491"/>
      <c r="B213" s="1216" t="s">
        <v>2226</v>
      </c>
      <c r="C213" s="501" t="s">
        <v>2708</v>
      </c>
      <c r="D213" s="501">
        <v>44622</v>
      </c>
      <c r="E213" s="502">
        <v>44623</v>
      </c>
      <c r="F213" s="514" t="s">
        <v>2709</v>
      </c>
      <c r="G213" s="504" t="s">
        <v>2710</v>
      </c>
      <c r="H213" s="518">
        <v>44631</v>
      </c>
      <c r="I213" s="519">
        <f t="shared" ref="I213" si="2">H213+5</f>
        <v>44636</v>
      </c>
      <c r="J213" s="519">
        <f t="shared" ref="J213" si="3">H213+23</f>
        <v>44654</v>
      </c>
    </row>
    <row r="214" spans="1:10" s="14" customFormat="1" ht="21.75" hidden="1" customHeight="1" thickBot="1">
      <c r="A214" s="491"/>
      <c r="B214" s="1217"/>
      <c r="C214" s="507"/>
      <c r="D214" s="507"/>
      <c r="E214" s="508"/>
      <c r="F214" s="524"/>
      <c r="G214" s="521"/>
      <c r="H214" s="520"/>
      <c r="I214" s="520"/>
      <c r="J214" s="520"/>
    </row>
    <row r="215" spans="1:10" s="14" customFormat="1" ht="21.75" hidden="1" customHeight="1" thickTop="1" thickBot="1">
      <c r="A215" s="491" t="s">
        <v>2711</v>
      </c>
      <c r="B215" s="1216" t="s">
        <v>2610</v>
      </c>
      <c r="C215" s="501" t="s">
        <v>2712</v>
      </c>
      <c r="D215" s="501">
        <v>44624</v>
      </c>
      <c r="E215" s="502">
        <v>44625</v>
      </c>
      <c r="F215" s="514" t="s">
        <v>2110</v>
      </c>
      <c r="G215" s="504" t="s">
        <v>2713</v>
      </c>
      <c r="H215" s="518">
        <v>44640</v>
      </c>
      <c r="I215" s="519">
        <f t="shared" ref="I215" si="4">H215+5</f>
        <v>44645</v>
      </c>
      <c r="J215" s="519">
        <f t="shared" ref="J215" si="5">H215+23</f>
        <v>44663</v>
      </c>
    </row>
    <row r="216" spans="1:10" s="14" customFormat="1" ht="21.75" hidden="1" customHeight="1" thickTop="1" thickBot="1">
      <c r="A216" s="1718" t="s">
        <v>2714</v>
      </c>
      <c r="B216" s="1216" t="s">
        <v>2559</v>
      </c>
      <c r="C216" s="501" t="s">
        <v>2715</v>
      </c>
      <c r="D216" s="501">
        <v>44632</v>
      </c>
      <c r="E216" s="502">
        <v>44634</v>
      </c>
      <c r="F216" s="524"/>
      <c r="G216" s="521"/>
      <c r="H216" s="520"/>
      <c r="I216" s="520"/>
      <c r="J216" s="520"/>
    </row>
    <row r="217" spans="1:10" s="14" customFormat="1" ht="21.75" hidden="1" customHeight="1" thickTop="1">
      <c r="A217" s="491" t="s">
        <v>2716</v>
      </c>
      <c r="B217" s="1216" t="s">
        <v>2242</v>
      </c>
      <c r="C217" s="501" t="s">
        <v>2717</v>
      </c>
      <c r="D217" s="501">
        <v>44638</v>
      </c>
      <c r="E217" s="502">
        <v>44639</v>
      </c>
      <c r="F217" s="514" t="s">
        <v>2563</v>
      </c>
      <c r="G217" s="504" t="s">
        <v>2718</v>
      </c>
      <c r="H217" s="518">
        <v>44645</v>
      </c>
      <c r="I217" s="519">
        <f t="shared" ref="I217" si="6">H217+5</f>
        <v>44650</v>
      </c>
      <c r="J217" s="519">
        <f t="shared" ref="J217" si="7">H217+23</f>
        <v>44668</v>
      </c>
    </row>
    <row r="218" spans="1:10" s="14" customFormat="1" ht="21.75" hidden="1" customHeight="1" thickBot="1">
      <c r="A218" s="491"/>
      <c r="B218" s="1217"/>
      <c r="C218" s="507"/>
      <c r="D218" s="507"/>
      <c r="E218" s="508"/>
      <c r="F218" s="524"/>
      <c r="G218" s="521"/>
      <c r="H218" s="520"/>
      <c r="I218" s="520"/>
      <c r="J218" s="520"/>
    </row>
    <row r="219" spans="1:10" s="14" customFormat="1" ht="21.75" hidden="1" customHeight="1" thickTop="1">
      <c r="A219" s="491"/>
      <c r="B219" s="1216" t="s">
        <v>2226</v>
      </c>
      <c r="C219" s="501" t="s">
        <v>2719</v>
      </c>
      <c r="D219" s="501">
        <v>44645</v>
      </c>
      <c r="E219" s="502">
        <v>44647</v>
      </c>
      <c r="F219" s="514" t="s">
        <v>2439</v>
      </c>
      <c r="G219" s="504" t="s">
        <v>2720</v>
      </c>
      <c r="H219" s="518">
        <v>44659</v>
      </c>
      <c r="I219" s="519">
        <f t="shared" ref="I219" si="8">H219+5</f>
        <v>44664</v>
      </c>
      <c r="J219" s="519">
        <f t="shared" ref="J219" si="9">H219+23</f>
        <v>44682</v>
      </c>
    </row>
    <row r="220" spans="1:10" s="14" customFormat="1" ht="21.75" hidden="1" customHeight="1" thickBot="1">
      <c r="A220" s="491"/>
      <c r="B220" s="1217"/>
      <c r="C220" s="507"/>
      <c r="D220" s="507"/>
      <c r="E220" s="508"/>
      <c r="F220" s="524"/>
      <c r="G220" s="521"/>
      <c r="H220" s="520"/>
      <c r="I220" s="520"/>
      <c r="J220" s="520"/>
    </row>
    <row r="221" spans="1:10" s="14" customFormat="1" ht="21.75" hidden="1" customHeight="1" thickTop="1">
      <c r="A221" s="491" t="s">
        <v>2234</v>
      </c>
      <c r="B221" s="1216" t="s">
        <v>2006</v>
      </c>
      <c r="C221" s="501" t="s">
        <v>2721</v>
      </c>
      <c r="D221" s="501">
        <v>44653</v>
      </c>
      <c r="E221" s="502">
        <v>44655</v>
      </c>
      <c r="F221" s="618" t="s">
        <v>2151</v>
      </c>
      <c r="G221" s="504" t="s">
        <v>2722</v>
      </c>
      <c r="H221" s="654"/>
      <c r="I221" s="654"/>
      <c r="J221" s="654"/>
    </row>
    <row r="222" spans="1:10" s="14" customFormat="1" ht="21.75" hidden="1" customHeight="1" thickBot="1">
      <c r="A222" s="491"/>
      <c r="B222" s="1217"/>
      <c r="C222" s="507"/>
      <c r="D222" s="507"/>
      <c r="E222" s="508"/>
      <c r="F222" s="524"/>
      <c r="G222" s="521"/>
      <c r="H222" s="613"/>
      <c r="I222" s="613"/>
      <c r="J222" s="613"/>
    </row>
    <row r="223" spans="1:10" s="14" customFormat="1" ht="21.75" hidden="1" customHeight="1" thickTop="1">
      <c r="A223" s="491"/>
      <c r="B223" s="1216" t="s">
        <v>2234</v>
      </c>
      <c r="C223" s="501" t="s">
        <v>2723</v>
      </c>
      <c r="D223" s="501">
        <v>44659</v>
      </c>
      <c r="E223" s="502">
        <v>44661</v>
      </c>
      <c r="F223" s="514" t="s">
        <v>2466</v>
      </c>
      <c r="G223" s="504" t="s">
        <v>2724</v>
      </c>
      <c r="H223" s="518">
        <v>44662</v>
      </c>
      <c r="I223" s="519">
        <f t="shared" ref="I223" si="10">H223+5</f>
        <v>44667</v>
      </c>
      <c r="J223" s="519">
        <f t="shared" ref="J223" si="11">H223+23</f>
        <v>44685</v>
      </c>
    </row>
    <row r="225" spans="1:10" s="14" customFormat="1" ht="21.75" hidden="1" customHeight="1" thickTop="1">
      <c r="A225" s="491"/>
      <c r="B225" s="1216" t="s">
        <v>2242</v>
      </c>
      <c r="C225" s="501" t="s">
        <v>2725</v>
      </c>
      <c r="D225" s="501">
        <v>44667</v>
      </c>
      <c r="E225" s="502">
        <v>44669</v>
      </c>
      <c r="F225" s="514" t="s">
        <v>2684</v>
      </c>
      <c r="G225" s="504" t="s">
        <v>2726</v>
      </c>
      <c r="H225" s="518">
        <v>45403</v>
      </c>
      <c r="I225" s="519">
        <f t="shared" ref="I225" si="12">H225+5</f>
        <v>45408</v>
      </c>
      <c r="J225" s="519">
        <f t="shared" ref="J225" si="13">H225+23</f>
        <v>45426</v>
      </c>
    </row>
    <row r="226" spans="1:10" s="14" customFormat="1" ht="21.75" hidden="1" customHeight="1" thickBot="1">
      <c r="A226" s="491"/>
      <c r="B226" s="1217"/>
      <c r="C226" s="507"/>
      <c r="D226" s="507"/>
      <c r="E226" s="508"/>
      <c r="F226" s="524"/>
      <c r="G226" s="521"/>
      <c r="H226" s="520"/>
      <c r="I226" s="520"/>
      <c r="J226" s="520"/>
    </row>
    <row r="227" spans="1:10" s="14" customFormat="1" ht="21.75" hidden="1" customHeight="1" thickTop="1">
      <c r="A227" s="491"/>
      <c r="B227" s="1216"/>
      <c r="C227" s="501"/>
      <c r="D227" s="501"/>
      <c r="E227" s="502"/>
      <c r="F227" s="618" t="s">
        <v>2151</v>
      </c>
      <c r="G227" s="504" t="s">
        <v>2727</v>
      </c>
      <c r="H227" s="620"/>
      <c r="I227" s="654"/>
      <c r="J227" s="654"/>
    </row>
    <row r="228" spans="1:10" s="14" customFormat="1" ht="21.75" hidden="1" customHeight="1" thickBot="1">
      <c r="A228" s="491"/>
      <c r="B228" s="1217"/>
      <c r="C228" s="507"/>
      <c r="D228" s="507"/>
      <c r="E228" s="508"/>
      <c r="F228" s="524"/>
      <c r="G228" s="521"/>
      <c r="H228" s="613"/>
      <c r="I228" s="613"/>
      <c r="J228" s="613"/>
    </row>
    <row r="229" spans="1:10" s="14" customFormat="1" ht="21.75" hidden="1" customHeight="1" thickTop="1">
      <c r="A229" s="491" t="s">
        <v>2226</v>
      </c>
      <c r="B229" s="1216" t="s">
        <v>2006</v>
      </c>
      <c r="C229" s="501" t="s">
        <v>2728</v>
      </c>
      <c r="D229" s="501">
        <v>44672</v>
      </c>
      <c r="E229" s="502">
        <v>44673</v>
      </c>
      <c r="F229" s="514" t="s">
        <v>2618</v>
      </c>
      <c r="G229" s="504" t="s">
        <v>2729</v>
      </c>
      <c r="H229" s="518">
        <v>44682</v>
      </c>
      <c r="I229" s="519">
        <f t="shared" ref="I229" si="14">H229+5</f>
        <v>44687</v>
      </c>
      <c r="J229" s="519">
        <f t="shared" ref="J229" si="15">H229+23</f>
        <v>44705</v>
      </c>
    </row>
    <row r="230" spans="1:10" s="14" customFormat="1" ht="21.75" hidden="1" customHeight="1" thickBot="1">
      <c r="A230" s="491"/>
      <c r="B230" s="1217"/>
      <c r="C230" s="507"/>
      <c r="D230" s="507"/>
      <c r="E230" s="508"/>
      <c r="F230" s="524"/>
      <c r="G230" s="521"/>
      <c r="H230" s="520"/>
      <c r="I230" s="520"/>
      <c r="J230" s="520"/>
    </row>
    <row r="231" spans="1:10" s="14" customFormat="1" ht="21.75" hidden="1" customHeight="1" thickTop="1">
      <c r="A231" s="491"/>
      <c r="B231" s="1216"/>
      <c r="C231" s="501"/>
      <c r="D231" s="501"/>
      <c r="E231" s="502"/>
      <c r="F231" s="618" t="s">
        <v>2151</v>
      </c>
      <c r="G231" s="504" t="s">
        <v>2730</v>
      </c>
      <c r="H231" s="654"/>
      <c r="I231" s="654"/>
      <c r="J231" s="654"/>
    </row>
    <row r="232" spans="1:10" s="14" customFormat="1" ht="21.75" hidden="1" customHeight="1" thickBot="1">
      <c r="A232" s="491"/>
      <c r="B232" s="1217"/>
      <c r="C232" s="507"/>
      <c r="D232" s="507"/>
      <c r="E232" s="508"/>
      <c r="F232" s="524" t="s">
        <v>2658</v>
      </c>
      <c r="G232" s="521"/>
      <c r="H232" s="520"/>
      <c r="I232" s="520"/>
      <c r="J232" s="520"/>
    </row>
    <row r="233" spans="1:10" s="14" customFormat="1" ht="21.75" hidden="1" customHeight="1" thickTop="1" thickBot="1">
      <c r="A233" s="491" t="s">
        <v>2731</v>
      </c>
      <c r="B233" s="1216" t="s">
        <v>2006</v>
      </c>
      <c r="C233" s="501" t="s">
        <v>2732</v>
      </c>
      <c r="D233" s="501">
        <v>44682</v>
      </c>
      <c r="E233" s="502">
        <v>44683</v>
      </c>
      <c r="F233" s="514" t="s">
        <v>2658</v>
      </c>
      <c r="G233" s="504" t="s">
        <v>2733</v>
      </c>
      <c r="H233" s="518">
        <v>44697</v>
      </c>
      <c r="I233" s="519">
        <f t="shared" ref="I233" si="16">H233+5</f>
        <v>44702</v>
      </c>
      <c r="J233" s="519">
        <f t="shared" ref="J233" si="17">H233+23</f>
        <v>44720</v>
      </c>
    </row>
    <row r="234" spans="1:10" s="14" customFormat="1" ht="21.75" hidden="1" customHeight="1" thickTop="1" thickBot="1">
      <c r="A234" s="491"/>
      <c r="B234" s="1217" t="s">
        <v>2234</v>
      </c>
      <c r="C234" s="507" t="s">
        <v>2734</v>
      </c>
      <c r="D234" s="501">
        <v>44687</v>
      </c>
      <c r="E234" s="502">
        <v>44688</v>
      </c>
      <c r="F234" s="524"/>
      <c r="G234" s="521"/>
      <c r="H234" s="520"/>
      <c r="I234" s="520"/>
      <c r="J234" s="520"/>
    </row>
    <row r="235" spans="1:10" s="14" customFormat="1" ht="21.75" hidden="1" customHeight="1" thickTop="1">
      <c r="A235" s="491" t="s">
        <v>2242</v>
      </c>
      <c r="B235" s="1216" t="s">
        <v>2236</v>
      </c>
      <c r="C235" s="501" t="s">
        <v>2735</v>
      </c>
      <c r="D235" s="501">
        <v>44693</v>
      </c>
      <c r="E235" s="502">
        <v>44694</v>
      </c>
      <c r="F235" s="618" t="s">
        <v>2151</v>
      </c>
      <c r="G235" s="504" t="s">
        <v>2736</v>
      </c>
      <c r="H235" s="654"/>
      <c r="I235" s="654"/>
      <c r="J235" s="654"/>
    </row>
    <row r="236" spans="1:10" s="14" customFormat="1" ht="21.75" hidden="1" customHeight="1" thickBot="1">
      <c r="A236" s="491"/>
      <c r="B236" s="1217"/>
      <c r="C236" s="507"/>
      <c r="D236" s="507"/>
      <c r="E236" s="508"/>
      <c r="F236" s="524" t="s">
        <v>2544</v>
      </c>
      <c r="G236" s="521"/>
      <c r="H236" s="520"/>
      <c r="I236" s="520"/>
      <c r="J236" s="520"/>
    </row>
    <row r="237" spans="1:10" s="14" customFormat="1" ht="21.75" hidden="1" customHeight="1" thickTop="1">
      <c r="A237" s="491" t="s">
        <v>2737</v>
      </c>
      <c r="B237" s="1216" t="s">
        <v>2236</v>
      </c>
      <c r="C237" s="501" t="s">
        <v>2738</v>
      </c>
      <c r="D237" s="501">
        <v>44701</v>
      </c>
      <c r="E237" s="502">
        <v>44702</v>
      </c>
      <c r="F237" s="618" t="s">
        <v>2151</v>
      </c>
      <c r="G237" s="504" t="s">
        <v>2739</v>
      </c>
      <c r="H237" s="654"/>
      <c r="I237" s="654"/>
      <c r="J237" s="654"/>
    </row>
    <row r="238" spans="1:10" s="14" customFormat="1" ht="21.75" hidden="1" customHeight="1" thickBot="1">
      <c r="A238" s="491"/>
      <c r="B238" s="1217"/>
      <c r="C238" s="507"/>
      <c r="D238" s="507"/>
      <c r="E238" s="508"/>
      <c r="F238" s="524" t="s">
        <v>2424</v>
      </c>
      <c r="G238" s="521"/>
      <c r="H238" s="520"/>
      <c r="I238" s="520"/>
      <c r="J238" s="520"/>
    </row>
    <row r="239" spans="1:10" s="14" customFormat="1" ht="21.75" hidden="1" customHeight="1" thickTop="1">
      <c r="A239" s="491" t="s">
        <v>2222</v>
      </c>
      <c r="B239" s="1216" t="s">
        <v>2006</v>
      </c>
      <c r="C239" s="501" t="s">
        <v>2223</v>
      </c>
      <c r="D239" s="501">
        <v>44713</v>
      </c>
      <c r="E239" s="502">
        <v>44714</v>
      </c>
      <c r="F239" s="514" t="s">
        <v>2424</v>
      </c>
      <c r="G239" s="504" t="s">
        <v>2740</v>
      </c>
      <c r="H239" s="518">
        <v>44718</v>
      </c>
      <c r="I239" s="519">
        <f t="shared" ref="I239" si="18">H239+5</f>
        <v>44723</v>
      </c>
      <c r="J239" s="519">
        <f t="shared" ref="J239" si="19">H239+23</f>
        <v>44741</v>
      </c>
    </row>
    <row r="241" spans="1:10" s="14" customFormat="1" ht="21.75" hidden="1" customHeight="1" thickTop="1">
      <c r="A241" s="491"/>
      <c r="B241" s="1216" t="s">
        <v>2226</v>
      </c>
      <c r="C241" s="501" t="s">
        <v>2227</v>
      </c>
      <c r="D241" s="501">
        <v>44720</v>
      </c>
      <c r="E241" s="502">
        <v>44721</v>
      </c>
      <c r="F241" s="514" t="s">
        <v>2551</v>
      </c>
      <c r="G241" s="504" t="s">
        <v>2741</v>
      </c>
      <c r="H241" s="518">
        <v>44728</v>
      </c>
      <c r="I241" s="519">
        <f>H241+5</f>
        <v>44733</v>
      </c>
      <c r="J241" s="519">
        <f>H241+23</f>
        <v>44751</v>
      </c>
    </row>
    <row r="242" spans="1:10" s="14" customFormat="1" ht="21.75" hidden="1" customHeight="1" thickBot="1">
      <c r="A242" s="491"/>
      <c r="B242" s="1217"/>
      <c r="C242" s="507"/>
      <c r="D242" s="507"/>
      <c r="E242" s="508"/>
      <c r="F242" s="524"/>
      <c r="G242" s="521"/>
      <c r="H242" s="520"/>
      <c r="I242" s="520"/>
      <c r="J242" s="520"/>
    </row>
    <row r="243" spans="1:10" s="14" customFormat="1" ht="21.75" hidden="1" customHeight="1" thickTop="1" thickBot="1">
      <c r="A243" s="491" t="s">
        <v>2230</v>
      </c>
      <c r="B243" s="1216" t="s">
        <v>2231</v>
      </c>
      <c r="C243" s="501" t="s">
        <v>2232</v>
      </c>
      <c r="D243" s="501">
        <v>44726</v>
      </c>
      <c r="E243" s="1032" t="s">
        <v>2159</v>
      </c>
      <c r="F243" s="514" t="s">
        <v>2709</v>
      </c>
      <c r="G243" s="504" t="s">
        <v>2742</v>
      </c>
      <c r="H243" s="518">
        <v>44738</v>
      </c>
      <c r="I243" s="519">
        <f>H243+5</f>
        <v>44743</v>
      </c>
      <c r="J243" s="519">
        <f>H243+23</f>
        <v>44761</v>
      </c>
    </row>
    <row r="244" spans="1:10" s="14" customFormat="1" ht="21.75" hidden="1" customHeight="1" thickTop="1" thickBot="1">
      <c r="A244" s="491"/>
      <c r="B244" s="1216" t="s">
        <v>2234</v>
      </c>
      <c r="C244" s="501" t="s">
        <v>2235</v>
      </c>
      <c r="D244" s="501">
        <v>44730</v>
      </c>
      <c r="E244" s="502">
        <v>44731</v>
      </c>
      <c r="F244" s="524"/>
      <c r="G244" s="521"/>
      <c r="H244" s="520"/>
      <c r="I244" s="520"/>
      <c r="J244" s="520"/>
    </row>
    <row r="245" spans="1:10" s="14" customFormat="1" ht="21.75" hidden="1" customHeight="1" thickTop="1">
      <c r="A245" s="491" t="s">
        <v>2236</v>
      </c>
      <c r="B245" s="1216" t="s">
        <v>2234</v>
      </c>
      <c r="C245" s="501" t="s">
        <v>2235</v>
      </c>
      <c r="D245" s="501">
        <v>44730</v>
      </c>
      <c r="E245" s="502">
        <v>44731</v>
      </c>
      <c r="F245" s="618" t="s">
        <v>2151</v>
      </c>
      <c r="G245" s="504" t="s">
        <v>2245</v>
      </c>
      <c r="H245" s="620"/>
      <c r="I245" s="654"/>
      <c r="J245" s="654"/>
    </row>
    <row r="246" spans="1:10" s="14" customFormat="1" ht="21.75" hidden="1" customHeight="1" thickBot="1">
      <c r="A246" s="491"/>
      <c r="B246" s="1217"/>
      <c r="C246" s="507"/>
      <c r="D246" s="507"/>
      <c r="E246" s="508"/>
      <c r="F246" s="524"/>
      <c r="G246" s="521"/>
      <c r="H246" s="613"/>
      <c r="I246" s="613"/>
      <c r="J246" s="613"/>
    </row>
    <row r="247" spans="1:10" s="14" customFormat="1" ht="21.75" hidden="1" customHeight="1" thickTop="1">
      <c r="A247" s="491" t="s">
        <v>2238</v>
      </c>
      <c r="B247" s="1216" t="s">
        <v>2239</v>
      </c>
      <c r="C247" s="501" t="s">
        <v>2240</v>
      </c>
      <c r="D247" s="501">
        <v>44742</v>
      </c>
      <c r="E247" s="502">
        <v>44743</v>
      </c>
      <c r="F247" s="514" t="s">
        <v>2110</v>
      </c>
      <c r="G247" s="504" t="s">
        <v>2248</v>
      </c>
      <c r="H247" s="518">
        <v>44745</v>
      </c>
      <c r="I247" s="519">
        <f>H247+5</f>
        <v>44750</v>
      </c>
      <c r="J247" s="519">
        <f>H247+23</f>
        <v>44768</v>
      </c>
    </row>
    <row r="248" spans="1:10" s="14" customFormat="1" ht="21.75" hidden="1" customHeight="1" thickBot="1">
      <c r="A248" s="491"/>
      <c r="B248" s="1217"/>
      <c r="C248" s="507"/>
      <c r="D248" s="507"/>
      <c r="E248" s="508"/>
      <c r="F248" s="524"/>
      <c r="G248" s="521"/>
      <c r="H248" s="520"/>
      <c r="I248" s="520"/>
      <c r="J248" s="520"/>
    </row>
    <row r="249" spans="1:10" s="14" customFormat="1" ht="21.75" hidden="1" customHeight="1" thickTop="1">
      <c r="A249" s="491" t="s">
        <v>2242</v>
      </c>
      <c r="B249" s="1216" t="s">
        <v>2006</v>
      </c>
      <c r="C249" s="501" t="s">
        <v>2243</v>
      </c>
      <c r="D249" s="501">
        <v>44749</v>
      </c>
      <c r="E249" s="502">
        <v>44750</v>
      </c>
      <c r="F249" s="514" t="s">
        <v>2563</v>
      </c>
      <c r="G249" s="504" t="s">
        <v>2252</v>
      </c>
      <c r="H249" s="518">
        <v>44755</v>
      </c>
      <c r="I249" s="519">
        <f>H249+5</f>
        <v>44760</v>
      </c>
      <c r="J249" s="519">
        <f>H249+23</f>
        <v>44778</v>
      </c>
    </row>
    <row r="250" spans="1:10" s="14" customFormat="1" ht="21.75" hidden="1" customHeight="1" thickBot="1">
      <c r="A250" s="491"/>
      <c r="B250" s="1217"/>
      <c r="C250" s="507"/>
      <c r="D250" s="507"/>
      <c r="E250" s="508"/>
      <c r="F250" s="524"/>
      <c r="G250" s="521"/>
      <c r="H250" s="520"/>
      <c r="I250" s="520"/>
      <c r="J250" s="520"/>
    </row>
    <row r="251" spans="1:10" s="14" customFormat="1" ht="21.75" hidden="1" customHeight="1" thickTop="1">
      <c r="A251" s="491"/>
      <c r="B251" s="1216" t="s">
        <v>2226</v>
      </c>
      <c r="C251" s="501" t="s">
        <v>2246</v>
      </c>
      <c r="D251" s="501">
        <v>44754</v>
      </c>
      <c r="E251" s="502">
        <v>44755</v>
      </c>
      <c r="F251" s="514" t="s">
        <v>2439</v>
      </c>
      <c r="G251" s="504" t="s">
        <v>2743</v>
      </c>
      <c r="H251" s="518">
        <v>44768</v>
      </c>
      <c r="I251" s="519">
        <f t="shared" ref="I251" si="20">H251+5</f>
        <v>44773</v>
      </c>
      <c r="J251" s="519">
        <f t="shared" ref="J251" si="21">H251+23</f>
        <v>44791</v>
      </c>
    </row>
    <row r="252" spans="1:10" s="14" customFormat="1" ht="21.75" hidden="1" customHeight="1" thickBot="1">
      <c r="A252" s="491"/>
      <c r="B252" s="1217"/>
      <c r="C252" s="507"/>
      <c r="D252" s="507"/>
      <c r="E252" s="508"/>
      <c r="F252" s="524"/>
      <c r="G252" s="521"/>
      <c r="H252" s="520"/>
      <c r="I252" s="520"/>
      <c r="J252" s="520"/>
    </row>
    <row r="253" spans="1:10" s="14" customFormat="1" ht="21.75" hidden="1" customHeight="1" thickTop="1">
      <c r="A253" s="491" t="s">
        <v>2249</v>
      </c>
      <c r="B253" s="1216" t="s">
        <v>2236</v>
      </c>
      <c r="C253" s="501" t="s">
        <v>2250</v>
      </c>
      <c r="D253" s="501">
        <v>44760</v>
      </c>
      <c r="E253" s="502">
        <v>44761</v>
      </c>
      <c r="F253" s="514" t="s">
        <v>2466</v>
      </c>
      <c r="G253" s="504" t="s">
        <v>2744</v>
      </c>
      <c r="H253" s="518">
        <v>44771</v>
      </c>
      <c r="I253" s="519">
        <f t="shared" ref="I253" si="22">H253+5</f>
        <v>44776</v>
      </c>
      <c r="J253" s="519">
        <f t="shared" ref="J253" si="23">H253+23</f>
        <v>44794</v>
      </c>
    </row>
    <row r="254" spans="1:10" s="14" customFormat="1" ht="21.75" hidden="1" customHeight="1" thickBot="1">
      <c r="A254" s="491"/>
      <c r="B254" s="1217"/>
      <c r="C254" s="507"/>
      <c r="D254" s="507"/>
      <c r="E254" s="508"/>
      <c r="F254" s="524"/>
      <c r="G254" s="521"/>
      <c r="H254" s="520"/>
      <c r="I254" s="520"/>
      <c r="J254" s="520"/>
    </row>
    <row r="255" spans="1:10" s="14" customFormat="1" ht="21.75" hidden="1" customHeight="1" thickTop="1">
      <c r="A255" s="491" t="s">
        <v>2253</v>
      </c>
      <c r="B255" s="1216" t="s">
        <v>2234</v>
      </c>
      <c r="C255" s="501" t="s">
        <v>2254</v>
      </c>
      <c r="D255" s="501">
        <v>44765</v>
      </c>
      <c r="E255" s="502">
        <v>44767</v>
      </c>
      <c r="F255" s="514" t="s">
        <v>2684</v>
      </c>
      <c r="G255" s="504" t="s">
        <v>2745</v>
      </c>
      <c r="H255" s="518">
        <v>44779</v>
      </c>
      <c r="I255" s="519">
        <f t="shared" ref="I255" si="24">H255+23</f>
        <v>44802</v>
      </c>
      <c r="J255" s="519">
        <f>H255+33</f>
        <v>44812</v>
      </c>
    </row>
    <row r="257" spans="1:10" s="14" customFormat="1" ht="21.75" hidden="1" customHeight="1" thickTop="1">
      <c r="A257" s="491"/>
      <c r="B257" s="1216" t="s">
        <v>2006</v>
      </c>
      <c r="C257" s="501" t="s">
        <v>2258</v>
      </c>
      <c r="D257" s="501">
        <v>44773</v>
      </c>
      <c r="E257" s="502">
        <v>44774</v>
      </c>
      <c r="F257" s="514" t="s">
        <v>2618</v>
      </c>
      <c r="G257" s="504" t="s">
        <v>2262</v>
      </c>
      <c r="H257" s="518">
        <v>44782</v>
      </c>
      <c r="I257" s="519">
        <f t="shared" ref="I257" si="25">H257+23</f>
        <v>44805</v>
      </c>
      <c r="J257" s="519">
        <f t="shared" ref="J257" si="26">H257+33</f>
        <v>44815</v>
      </c>
    </row>
    <row r="258" spans="1:10" s="14" customFormat="1" ht="21.75" hidden="1" customHeight="1" thickBot="1">
      <c r="A258" s="491"/>
      <c r="B258" s="1217"/>
      <c r="C258" s="507"/>
      <c r="D258" s="507"/>
      <c r="E258" s="508"/>
      <c r="F258" s="524"/>
      <c r="G258" s="521"/>
      <c r="H258" s="520"/>
      <c r="I258" s="520"/>
      <c r="J258" s="520"/>
    </row>
    <row r="259" spans="1:10" s="14" customFormat="1" ht="21.75" hidden="1" customHeight="1" thickTop="1">
      <c r="A259" s="491" t="s">
        <v>2746</v>
      </c>
      <c r="B259" s="1216" t="s">
        <v>2264</v>
      </c>
      <c r="C259" s="501" t="s">
        <v>2265</v>
      </c>
      <c r="D259" s="501">
        <v>44788</v>
      </c>
      <c r="E259" s="502">
        <v>44789</v>
      </c>
      <c r="F259" s="514" t="s">
        <v>2658</v>
      </c>
      <c r="G259" s="504" t="s">
        <v>2267</v>
      </c>
      <c r="H259" s="518">
        <v>44789</v>
      </c>
      <c r="I259" s="519">
        <f t="shared" ref="I259" si="27">H259+23</f>
        <v>44812</v>
      </c>
      <c r="J259" s="519">
        <f t="shared" ref="J259" si="28">H259+33</f>
        <v>44822</v>
      </c>
    </row>
    <row r="260" spans="1:10" s="14" customFormat="1" ht="21.75" hidden="1" customHeight="1" thickBot="1">
      <c r="A260" s="511"/>
      <c r="B260" s="1217"/>
      <c r="C260" s="507"/>
      <c r="D260" s="507"/>
      <c r="E260" s="508"/>
      <c r="F260" s="524"/>
      <c r="G260" s="521"/>
      <c r="H260" s="520"/>
      <c r="I260" s="520"/>
      <c r="J260" s="520"/>
    </row>
    <row r="261" spans="1:10" s="14" customFormat="1" ht="20.25" hidden="1" thickTop="1">
      <c r="A261" s="491" t="s">
        <v>2263</v>
      </c>
      <c r="B261" s="1216" t="s">
        <v>2264</v>
      </c>
      <c r="C261" s="501" t="s">
        <v>2265</v>
      </c>
      <c r="D261" s="501">
        <v>44788</v>
      </c>
      <c r="E261" s="502">
        <v>44789</v>
      </c>
      <c r="F261" s="514" t="s">
        <v>2747</v>
      </c>
      <c r="G261" s="504" t="s">
        <v>2748</v>
      </c>
      <c r="H261" s="518">
        <v>44794</v>
      </c>
      <c r="I261" s="519">
        <f t="shared" ref="I261" si="29">H261+23</f>
        <v>44817</v>
      </c>
      <c r="J261" s="519">
        <f t="shared" ref="J261" si="30">H261+33</f>
        <v>44827</v>
      </c>
    </row>
    <row r="262" spans="1:10" s="14" customFormat="1" ht="20.25" hidden="1" thickBot="1">
      <c r="A262" s="491"/>
      <c r="B262" s="1217"/>
      <c r="C262" s="507"/>
      <c r="D262" s="507"/>
      <c r="E262" s="508"/>
      <c r="F262" s="524"/>
      <c r="G262" s="521"/>
      <c r="H262" s="520"/>
      <c r="I262" s="520"/>
      <c r="J262" s="520"/>
    </row>
    <row r="263" spans="1:10" s="14" customFormat="1" ht="21" hidden="1" thickTop="1" thickBot="1">
      <c r="A263" s="491" t="s">
        <v>2236</v>
      </c>
      <c r="B263" s="1217" t="s">
        <v>2268</v>
      </c>
      <c r="C263" s="507" t="s">
        <v>2269</v>
      </c>
      <c r="D263" s="507">
        <v>44793</v>
      </c>
      <c r="E263" s="508">
        <v>44794</v>
      </c>
      <c r="F263" s="514" t="s">
        <v>2424</v>
      </c>
      <c r="G263" s="504" t="s">
        <v>2749</v>
      </c>
      <c r="H263" s="518">
        <v>44801</v>
      </c>
      <c r="I263" s="519">
        <f>H263+23</f>
        <v>44824</v>
      </c>
      <c r="J263" s="519">
        <f t="shared" ref="J263" si="31">H263+33</f>
        <v>44834</v>
      </c>
    </row>
    <row r="264" spans="1:10" s="14" customFormat="1" ht="21" hidden="1" thickTop="1" thickBot="1">
      <c r="A264" s="491"/>
      <c r="B264" s="1216" t="s">
        <v>2234</v>
      </c>
      <c r="C264" s="501" t="s">
        <v>2272</v>
      </c>
      <c r="D264" s="501">
        <v>44795</v>
      </c>
      <c r="E264" s="502">
        <v>44797</v>
      </c>
      <c r="F264" s="524"/>
      <c r="G264" s="521"/>
      <c r="H264" s="520"/>
      <c r="I264" s="520"/>
      <c r="J264" s="520"/>
    </row>
    <row r="265" spans="1:10" s="14" customFormat="1" ht="21" hidden="1" thickTop="1" thickBot="1">
      <c r="A265" s="491" t="s">
        <v>2273</v>
      </c>
      <c r="B265" s="1216" t="s">
        <v>2226</v>
      </c>
      <c r="C265" s="501" t="s">
        <v>2274</v>
      </c>
      <c r="D265" s="820" t="s">
        <v>2159</v>
      </c>
      <c r="E265" s="502"/>
      <c r="F265" s="514" t="s">
        <v>2551</v>
      </c>
      <c r="G265" s="504" t="s">
        <v>2750</v>
      </c>
      <c r="H265" s="518">
        <v>44810</v>
      </c>
      <c r="I265" s="519">
        <f t="shared" ref="I265" si="32">H265+23</f>
        <v>44833</v>
      </c>
      <c r="J265" s="519">
        <f t="shared" ref="J265" si="33">H265+33</f>
        <v>44843</v>
      </c>
    </row>
    <row r="266" spans="1:10" s="14" customFormat="1" ht="20.25" hidden="1" thickTop="1">
      <c r="A266" s="491"/>
      <c r="B266" s="1339" t="s">
        <v>2006</v>
      </c>
      <c r="C266" s="1340" t="s">
        <v>2276</v>
      </c>
      <c r="D266" s="1923" t="s">
        <v>2159</v>
      </c>
      <c r="E266" s="1055"/>
      <c r="F266" s="492"/>
      <c r="G266" s="1115"/>
      <c r="H266" s="519"/>
      <c r="I266" s="519"/>
      <c r="J266" s="519"/>
    </row>
    <row r="267" spans="1:10" s="14" customFormat="1" ht="20.25" hidden="1" thickBot="1">
      <c r="A267" s="491"/>
      <c r="B267" s="1217" t="s">
        <v>2234</v>
      </c>
      <c r="C267" s="507" t="s">
        <v>2279</v>
      </c>
      <c r="D267" s="507">
        <v>44804</v>
      </c>
      <c r="E267" s="508">
        <v>44805</v>
      </c>
      <c r="F267" s="524"/>
      <c r="G267" s="521"/>
      <c r="H267" s="520"/>
      <c r="I267" s="520"/>
      <c r="J267" s="520"/>
    </row>
    <row r="268" spans="1:10" s="14" customFormat="1" ht="20.25" hidden="1" thickTop="1">
      <c r="A268" s="491"/>
      <c r="B268" s="1216" t="s">
        <v>2264</v>
      </c>
      <c r="C268" s="501" t="s">
        <v>2280</v>
      </c>
      <c r="D268" s="501">
        <v>44812</v>
      </c>
      <c r="E268" s="502">
        <v>44813</v>
      </c>
      <c r="F268" s="514" t="s">
        <v>2709</v>
      </c>
      <c r="G268" s="504" t="s">
        <v>2751</v>
      </c>
      <c r="H268" s="518">
        <v>44818</v>
      </c>
      <c r="I268" s="519">
        <f t="shared" ref="I268" si="34">H268+23</f>
        <v>44841</v>
      </c>
      <c r="J268" s="519">
        <f t="shared" ref="J268" si="35">H268+33</f>
        <v>44851</v>
      </c>
    </row>
    <row r="269" spans="1:10" s="14" customFormat="1" ht="20.25" hidden="1" thickBot="1">
      <c r="A269" s="491"/>
      <c r="B269" s="1217"/>
      <c r="C269" s="507"/>
      <c r="D269" s="507"/>
      <c r="E269" s="508"/>
      <c r="F269" s="524"/>
      <c r="G269" s="521"/>
      <c r="H269" s="520"/>
      <c r="I269" s="520"/>
      <c r="J269" s="520"/>
    </row>
    <row r="270" spans="1:10" s="14" customFormat="1" ht="20.25" hidden="1" thickTop="1">
      <c r="A270" s="491"/>
      <c r="B270" s="1216" t="s">
        <v>2264</v>
      </c>
      <c r="C270" s="501" t="s">
        <v>2280</v>
      </c>
      <c r="D270" s="501">
        <v>44813</v>
      </c>
      <c r="E270" s="502">
        <v>44815</v>
      </c>
      <c r="F270" s="618" t="s">
        <v>2151</v>
      </c>
      <c r="G270" s="504" t="s">
        <v>2284</v>
      </c>
      <c r="H270" s="620"/>
      <c r="I270" s="654"/>
      <c r="J270" s="654"/>
    </row>
    <row r="271" spans="1:10" s="14" customFormat="1" ht="20.25" hidden="1" thickBot="1">
      <c r="A271" s="491"/>
      <c r="B271" s="1217"/>
      <c r="C271" s="507"/>
      <c r="D271" s="507"/>
      <c r="E271" s="508"/>
      <c r="F271" s="524"/>
      <c r="G271" s="521"/>
      <c r="H271" s="613"/>
      <c r="I271" s="613"/>
      <c r="J271" s="613"/>
    </row>
    <row r="272" spans="1:10" s="14" customFormat="1" ht="20.25" hidden="1" thickTop="1">
      <c r="A272" s="491"/>
      <c r="B272" s="1216" t="s">
        <v>2282</v>
      </c>
      <c r="C272" s="501" t="s">
        <v>2283</v>
      </c>
      <c r="D272" s="501">
        <v>44822</v>
      </c>
      <c r="E272" s="502">
        <v>44824</v>
      </c>
      <c r="F272" s="514" t="s">
        <v>2752</v>
      </c>
      <c r="G272" s="504" t="s">
        <v>2286</v>
      </c>
      <c r="H272" s="518">
        <v>44829</v>
      </c>
      <c r="I272" s="519">
        <f t="shared" ref="I272" si="36">H272+23</f>
        <v>44852</v>
      </c>
      <c r="J272" s="519">
        <f t="shared" ref="J272" si="37">H272+33</f>
        <v>44862</v>
      </c>
    </row>
    <row r="274" spans="1:11" s="14" customFormat="1" ht="20.25" hidden="1" thickTop="1">
      <c r="A274" s="491" t="s">
        <v>2234</v>
      </c>
      <c r="B274" s="1216" t="s">
        <v>2226</v>
      </c>
      <c r="C274" s="501" t="s">
        <v>2285</v>
      </c>
      <c r="D274" s="501">
        <v>44826</v>
      </c>
      <c r="E274" s="502">
        <v>44827</v>
      </c>
      <c r="F274" s="618" t="s">
        <v>2151</v>
      </c>
      <c r="G274" s="504" t="s">
        <v>2289</v>
      </c>
      <c r="H274" s="620"/>
      <c r="I274" s="654"/>
      <c r="J274" s="654"/>
      <c r="K274" s="61"/>
    </row>
    <row r="275" spans="1:11" s="14" customFormat="1" ht="20.25" hidden="1" thickBot="1">
      <c r="A275" s="491"/>
      <c r="B275" s="1217"/>
      <c r="C275" s="507"/>
      <c r="D275" s="507"/>
      <c r="E275" s="508"/>
      <c r="F275" s="524"/>
      <c r="G275" s="521"/>
      <c r="H275" s="613"/>
      <c r="I275" s="613"/>
      <c r="J275" s="613"/>
      <c r="K275" s="61"/>
    </row>
    <row r="276" spans="1:11" s="14" customFormat="1" ht="20.25" hidden="1" thickTop="1">
      <c r="A276" s="491" t="s">
        <v>2226</v>
      </c>
      <c r="B276" s="1216" t="s">
        <v>2234</v>
      </c>
      <c r="C276" s="501" t="s">
        <v>2287</v>
      </c>
      <c r="D276" s="501">
        <v>44835</v>
      </c>
      <c r="E276" s="502">
        <v>44836</v>
      </c>
      <c r="F276" s="618" t="s">
        <v>2151</v>
      </c>
      <c r="G276" s="504" t="s">
        <v>2753</v>
      </c>
      <c r="H276" s="620"/>
      <c r="I276" s="654"/>
      <c r="J276" s="654"/>
      <c r="K276" s="61"/>
    </row>
    <row r="277" spans="1:11" s="14" customFormat="1" ht="20.25" hidden="1" thickBot="1">
      <c r="A277" s="491"/>
      <c r="B277" s="1217"/>
      <c r="C277" s="507"/>
      <c r="D277" s="507"/>
      <c r="E277" s="508"/>
      <c r="F277" s="524"/>
      <c r="G277" s="521"/>
      <c r="H277" s="613"/>
      <c r="I277" s="613"/>
      <c r="J277" s="613"/>
      <c r="K277" s="61"/>
    </row>
    <row r="278" spans="1:11" s="14" customFormat="1" ht="20.25" hidden="1" thickTop="1">
      <c r="A278" s="491"/>
      <c r="B278" s="1216" t="s">
        <v>2006</v>
      </c>
      <c r="C278" s="501" t="s">
        <v>2292</v>
      </c>
      <c r="D278" s="501">
        <v>44840</v>
      </c>
      <c r="E278" s="502">
        <v>44841</v>
      </c>
      <c r="F278" s="514" t="s">
        <v>2754</v>
      </c>
      <c r="G278" s="504" t="s">
        <v>2755</v>
      </c>
      <c r="H278" s="518">
        <v>44850</v>
      </c>
      <c r="I278" s="519">
        <f t="shared" ref="I278" si="38">H278+23</f>
        <v>44873</v>
      </c>
      <c r="J278" s="519">
        <f t="shared" ref="J278" si="39">H278+33</f>
        <v>44883</v>
      </c>
      <c r="K278" s="873" t="s">
        <v>2294</v>
      </c>
    </row>
    <row r="279" spans="1:11" s="14" customFormat="1" ht="20.25" hidden="1" thickBot="1">
      <c r="A279" s="491"/>
      <c r="B279" s="1217"/>
      <c r="C279" s="507"/>
      <c r="D279" s="507"/>
      <c r="E279" s="508"/>
      <c r="F279" s="524"/>
      <c r="G279" s="521"/>
      <c r="H279" s="520"/>
      <c r="I279" s="520"/>
      <c r="J279" s="520"/>
      <c r="K279" s="873" t="s">
        <v>2291</v>
      </c>
    </row>
    <row r="280" spans="1:11" s="14" customFormat="1" ht="20.25" hidden="1" thickTop="1">
      <c r="A280" s="491" t="s">
        <v>2295</v>
      </c>
      <c r="B280" s="1216" t="s">
        <v>2296</v>
      </c>
      <c r="C280" s="501" t="s">
        <v>2297</v>
      </c>
      <c r="D280" s="501">
        <v>44849</v>
      </c>
      <c r="E280" s="502">
        <v>44850</v>
      </c>
      <c r="F280" s="618" t="s">
        <v>2151</v>
      </c>
      <c r="G280" s="504" t="s">
        <v>2300</v>
      </c>
      <c r="H280" s="620"/>
      <c r="I280" s="654"/>
      <c r="J280" s="654"/>
      <c r="K280" s="61"/>
    </row>
    <row r="281" spans="1:11" s="14" customFormat="1" ht="20.25" hidden="1" thickBot="1">
      <c r="A281" s="491"/>
      <c r="B281" s="1217"/>
      <c r="C281" s="507"/>
      <c r="D281" s="507"/>
      <c r="E281" s="508"/>
      <c r="F281" s="524"/>
      <c r="G281" s="521"/>
      <c r="H281" s="613"/>
      <c r="I281" s="613"/>
      <c r="J281" s="613"/>
      <c r="K281" s="61"/>
    </row>
    <row r="282" spans="1:11" s="14" customFormat="1" ht="20.25" hidden="1" thickTop="1">
      <c r="A282" s="491" t="s">
        <v>2282</v>
      </c>
      <c r="B282" s="1216" t="s">
        <v>2006</v>
      </c>
      <c r="C282" s="501" t="s">
        <v>2299</v>
      </c>
      <c r="D282" s="501">
        <v>44857</v>
      </c>
      <c r="E282" s="502">
        <v>44858</v>
      </c>
      <c r="F282" s="618" t="s">
        <v>2151</v>
      </c>
      <c r="G282" s="504" t="s">
        <v>2302</v>
      </c>
      <c r="H282" s="620"/>
      <c r="I282" s="654"/>
      <c r="J282" s="654"/>
      <c r="K282" s="61" t="s">
        <v>2756</v>
      </c>
    </row>
    <row r="283" spans="1:11" s="14" customFormat="1" ht="20.25" hidden="1" thickBot="1">
      <c r="A283" s="491"/>
      <c r="B283" s="1217"/>
      <c r="C283" s="507"/>
      <c r="D283" s="507"/>
      <c r="E283" s="508"/>
      <c r="F283" s="524"/>
      <c r="G283" s="521"/>
      <c r="H283" s="613"/>
      <c r="I283" s="613"/>
      <c r="J283" s="613"/>
      <c r="K283" s="61"/>
    </row>
    <row r="284" spans="1:11" s="14" customFormat="1" ht="20.25" hidden="1" thickTop="1">
      <c r="A284" s="491" t="s">
        <v>2226</v>
      </c>
      <c r="B284" s="1216" t="s">
        <v>2006</v>
      </c>
      <c r="C284" s="501" t="s">
        <v>2301</v>
      </c>
      <c r="D284" s="501">
        <v>44863</v>
      </c>
      <c r="E284" s="502">
        <v>44864</v>
      </c>
      <c r="F284" s="618" t="s">
        <v>2151</v>
      </c>
      <c r="G284" s="504" t="s">
        <v>2757</v>
      </c>
      <c r="H284" s="620"/>
      <c r="I284" s="654"/>
      <c r="J284" s="654"/>
      <c r="K284" s="61"/>
    </row>
    <row r="285" spans="1:11" s="14" customFormat="1" ht="20.25" hidden="1" thickBot="1">
      <c r="A285" s="491"/>
      <c r="B285" s="1217"/>
      <c r="C285" s="507"/>
      <c r="D285" s="507"/>
      <c r="E285" s="508"/>
      <c r="F285" s="524"/>
      <c r="G285" s="521"/>
      <c r="H285" s="613"/>
      <c r="I285" s="613"/>
      <c r="J285" s="613"/>
      <c r="K285" s="61" t="s">
        <v>2756</v>
      </c>
    </row>
    <row r="286" spans="1:11" s="14" customFormat="1" ht="20.25" hidden="1" thickTop="1">
      <c r="A286" s="491" t="s">
        <v>2282</v>
      </c>
      <c r="B286" s="1216" t="s">
        <v>2303</v>
      </c>
      <c r="C286" s="501" t="s">
        <v>2304</v>
      </c>
      <c r="D286" s="501">
        <v>44875</v>
      </c>
      <c r="E286" s="502">
        <v>44876</v>
      </c>
      <c r="F286" s="618" t="s">
        <v>2151</v>
      </c>
      <c r="G286" s="504" t="s">
        <v>2758</v>
      </c>
      <c r="H286" s="620"/>
      <c r="I286" s="654"/>
      <c r="J286" s="654"/>
      <c r="K286" s="61"/>
    </row>
    <row r="287" spans="1:11" s="14" customFormat="1" ht="20.25" hidden="1" thickBot="1">
      <c r="A287" s="491"/>
      <c r="B287" s="1217"/>
      <c r="C287" s="507"/>
      <c r="D287" s="507"/>
      <c r="E287" s="508"/>
      <c r="F287" s="524"/>
      <c r="G287" s="521"/>
      <c r="H287" s="613"/>
      <c r="I287" s="613"/>
      <c r="J287" s="613"/>
      <c r="K287" s="61"/>
    </row>
    <row r="288" spans="1:11" s="14" customFormat="1" ht="20.25" hidden="1" thickTop="1">
      <c r="A288" s="491"/>
      <c r="B288" s="1216" t="s">
        <v>2234</v>
      </c>
      <c r="C288" s="501" t="s">
        <v>2306</v>
      </c>
      <c r="D288" s="501">
        <v>44873</v>
      </c>
      <c r="E288" s="502">
        <v>44875</v>
      </c>
      <c r="F288" s="618" t="s">
        <v>2151</v>
      </c>
      <c r="G288" s="504" t="s">
        <v>2759</v>
      </c>
      <c r="H288" s="620"/>
      <c r="I288" s="654"/>
      <c r="J288" s="654"/>
      <c r="K288" s="61"/>
    </row>
    <row r="290" spans="1:10" s="14" customFormat="1" ht="20.25" hidden="1" thickTop="1">
      <c r="A290" s="491"/>
      <c r="B290" s="1216" t="s">
        <v>2006</v>
      </c>
      <c r="C290" s="501" t="s">
        <v>2308</v>
      </c>
      <c r="D290" s="501">
        <v>44885</v>
      </c>
      <c r="E290" s="502">
        <v>44886</v>
      </c>
      <c r="F290" s="618" t="s">
        <v>2151</v>
      </c>
      <c r="G290" s="504" t="s">
        <v>2311</v>
      </c>
      <c r="H290" s="620"/>
      <c r="I290" s="654"/>
      <c r="J290" s="654"/>
    </row>
    <row r="291" spans="1:10" s="14" customFormat="1" ht="20.25" hidden="1" thickBot="1">
      <c r="A291" s="491"/>
      <c r="B291" s="1217"/>
      <c r="C291" s="507"/>
      <c r="D291" s="507"/>
      <c r="E291" s="508"/>
      <c r="F291" s="524"/>
      <c r="G291" s="521"/>
      <c r="H291" s="613"/>
      <c r="I291" s="613"/>
      <c r="J291" s="613"/>
    </row>
    <row r="292" spans="1:10" s="14" customFormat="1" ht="20.25" hidden="1" thickTop="1">
      <c r="A292" s="491" t="s">
        <v>2295</v>
      </c>
      <c r="B292" s="1216" t="s">
        <v>2085</v>
      </c>
      <c r="C292" s="501" t="s">
        <v>2310</v>
      </c>
      <c r="D292" s="501">
        <v>44890</v>
      </c>
      <c r="E292" s="502">
        <v>44891</v>
      </c>
      <c r="F292" s="618" t="s">
        <v>2151</v>
      </c>
      <c r="G292" s="504" t="s">
        <v>2760</v>
      </c>
      <c r="H292" s="620"/>
      <c r="I292" s="654"/>
      <c r="J292" s="654"/>
    </row>
    <row r="293" spans="1:10" s="14" customFormat="1" ht="20.25" hidden="1" thickBot="1">
      <c r="A293" s="491"/>
      <c r="B293" s="1217"/>
      <c r="C293" s="507"/>
      <c r="D293" s="507"/>
      <c r="E293" s="508"/>
      <c r="F293" s="524"/>
      <c r="G293" s="521"/>
      <c r="H293" s="613"/>
      <c r="I293" s="613"/>
      <c r="J293" s="613"/>
    </row>
    <row r="294" spans="1:10" s="14" customFormat="1" ht="20.25" hidden="1" thickTop="1">
      <c r="A294" s="491" t="s">
        <v>2312</v>
      </c>
      <c r="B294" s="1216" t="s">
        <v>2226</v>
      </c>
      <c r="C294" s="501" t="s">
        <v>2313</v>
      </c>
      <c r="D294" s="501">
        <v>44897</v>
      </c>
      <c r="E294" s="502">
        <v>44898</v>
      </c>
      <c r="F294" s="514" t="s">
        <v>2551</v>
      </c>
      <c r="G294" s="504" t="s">
        <v>2761</v>
      </c>
      <c r="H294" s="518">
        <v>44906</v>
      </c>
      <c r="I294" s="519">
        <f>H294+23</f>
        <v>44929</v>
      </c>
      <c r="J294" s="519">
        <f>H294+33</f>
        <v>44939</v>
      </c>
    </row>
    <row r="295" spans="1:10" s="14" customFormat="1" ht="20.25" hidden="1" thickBot="1">
      <c r="A295" s="491"/>
      <c r="B295" s="1217"/>
      <c r="C295" s="507"/>
      <c r="D295" s="507"/>
      <c r="E295" s="508"/>
      <c r="F295" s="524"/>
      <c r="G295" s="521"/>
      <c r="H295" s="520"/>
      <c r="I295" s="520"/>
      <c r="J295" s="520"/>
    </row>
    <row r="296" spans="1:10" s="14" customFormat="1" ht="20.25" hidden="1" thickTop="1">
      <c r="A296" s="491" t="s">
        <v>2315</v>
      </c>
      <c r="B296" s="1216" t="s">
        <v>2316</v>
      </c>
      <c r="C296" s="501" t="s">
        <v>2317</v>
      </c>
      <c r="D296" s="501">
        <v>44903</v>
      </c>
      <c r="E296" s="502">
        <v>44905</v>
      </c>
      <c r="F296" s="618" t="s">
        <v>2151</v>
      </c>
      <c r="G296" s="504" t="s">
        <v>2320</v>
      </c>
      <c r="H296" s="620"/>
      <c r="I296" s="654"/>
      <c r="J296" s="654"/>
    </row>
    <row r="297" spans="1:10" s="14" customFormat="1" ht="20.25" hidden="1" thickBot="1">
      <c r="A297" s="491"/>
      <c r="B297" s="1217"/>
      <c r="C297" s="507"/>
      <c r="D297" s="507"/>
      <c r="E297" s="508"/>
      <c r="F297" s="524"/>
      <c r="G297" s="521"/>
      <c r="H297" s="613"/>
      <c r="I297" s="613"/>
      <c r="J297" s="613"/>
    </row>
    <row r="298" spans="1:10" s="14" customFormat="1" ht="20.25" hidden="1" thickTop="1">
      <c r="A298" s="491"/>
      <c r="B298" s="1216" t="s">
        <v>2234</v>
      </c>
      <c r="C298" s="501" t="s">
        <v>2319</v>
      </c>
      <c r="D298" s="501">
        <v>44911</v>
      </c>
      <c r="E298" s="502">
        <v>44912</v>
      </c>
      <c r="F298" s="618" t="s">
        <v>2151</v>
      </c>
      <c r="G298" s="504" t="s">
        <v>2324</v>
      </c>
      <c r="H298" s="620"/>
      <c r="I298" s="654"/>
      <c r="J298" s="654"/>
    </row>
    <row r="299" spans="1:10" s="14" customFormat="1" ht="20.25" hidden="1" thickBot="1">
      <c r="A299" s="491"/>
      <c r="B299" s="1217"/>
      <c r="C299" s="507"/>
      <c r="D299" s="507"/>
      <c r="E299" s="508"/>
      <c r="F299" s="524"/>
      <c r="G299" s="521"/>
      <c r="H299" s="613"/>
      <c r="I299" s="613"/>
      <c r="J299" s="613"/>
    </row>
    <row r="300" spans="1:10" s="14" customFormat="1" ht="20.25" hidden="1" thickTop="1">
      <c r="A300" s="491" t="s">
        <v>2321</v>
      </c>
      <c r="B300" s="1216" t="s">
        <v>2322</v>
      </c>
      <c r="C300" s="501" t="s">
        <v>2323</v>
      </c>
      <c r="D300" s="501">
        <v>44917</v>
      </c>
      <c r="E300" s="502">
        <v>44918</v>
      </c>
      <c r="F300" s="618" t="s">
        <v>2151</v>
      </c>
      <c r="G300" s="504" t="s">
        <v>2762</v>
      </c>
      <c r="H300" s="620"/>
      <c r="I300" s="654"/>
      <c r="J300" s="654"/>
    </row>
    <row r="301" spans="1:10" s="14" customFormat="1" ht="20.25" hidden="1" thickBot="1">
      <c r="A301" s="491"/>
      <c r="B301" s="1217"/>
      <c r="C301" s="507"/>
      <c r="D301" s="507"/>
      <c r="E301" s="508"/>
      <c r="F301" s="524"/>
      <c r="G301" s="521"/>
      <c r="H301" s="613"/>
      <c r="I301" s="613"/>
      <c r="J301" s="613"/>
    </row>
    <row r="302" spans="1:10" s="14" customFormat="1" ht="20.25" hidden="1" thickTop="1">
      <c r="A302" s="491"/>
      <c r="B302" s="1216" t="s">
        <v>2006</v>
      </c>
      <c r="C302" s="501" t="s">
        <v>2325</v>
      </c>
      <c r="D302" s="501">
        <v>44926</v>
      </c>
      <c r="E302" s="502">
        <v>44562</v>
      </c>
      <c r="F302" s="618" t="s">
        <v>2151</v>
      </c>
      <c r="G302" s="504" t="s">
        <v>2328</v>
      </c>
      <c r="H302" s="620"/>
      <c r="I302" s="654"/>
      <c r="J302" s="654"/>
    </row>
    <row r="303" spans="1:10" s="14" customFormat="1" ht="20.25" hidden="1" thickBot="1">
      <c r="A303" s="491"/>
      <c r="B303" s="1217"/>
      <c r="C303" s="507"/>
      <c r="D303" s="507"/>
      <c r="E303" s="508"/>
      <c r="F303" s="524"/>
      <c r="G303" s="521"/>
      <c r="H303" s="613"/>
      <c r="I303" s="613"/>
      <c r="J303" s="613"/>
    </row>
    <row r="304" spans="1:10" s="14" customFormat="1" ht="19.5" hidden="1">
      <c r="A304" s="491"/>
      <c r="B304" s="1216" t="s">
        <v>2085</v>
      </c>
      <c r="C304" s="501" t="s">
        <v>2327</v>
      </c>
      <c r="D304" s="501">
        <v>44931</v>
      </c>
      <c r="E304" s="502">
        <v>44932</v>
      </c>
      <c r="F304" s="618" t="s">
        <v>2151</v>
      </c>
      <c r="G304" s="504" t="s">
        <v>2763</v>
      </c>
      <c r="H304" s="620"/>
      <c r="I304" s="654"/>
      <c r="J304" s="654"/>
    </row>
    <row r="306" spans="1:10" s="14" customFormat="1" ht="20.25" hidden="1" thickTop="1">
      <c r="A306" s="491"/>
      <c r="B306" s="1216" t="s">
        <v>2226</v>
      </c>
      <c r="C306" s="501" t="s">
        <v>2329</v>
      </c>
      <c r="D306" s="501">
        <v>44940</v>
      </c>
      <c r="E306" s="502">
        <v>44941</v>
      </c>
      <c r="F306" s="618" t="s">
        <v>2151</v>
      </c>
      <c r="G306" s="504" t="s">
        <v>2764</v>
      </c>
      <c r="H306" s="620"/>
      <c r="I306" s="654"/>
      <c r="J306" s="654"/>
    </row>
    <row r="307" spans="1:10" s="14" customFormat="1" ht="20.25" hidden="1" thickBot="1">
      <c r="A307" s="491"/>
      <c r="B307" s="1217"/>
      <c r="C307" s="507"/>
      <c r="D307" s="507"/>
      <c r="E307" s="508"/>
      <c r="F307" s="524"/>
      <c r="G307" s="521"/>
      <c r="H307" s="613"/>
      <c r="I307" s="613"/>
      <c r="J307" s="613"/>
    </row>
    <row r="308" spans="1:10" s="14" customFormat="1" ht="20.25" hidden="1" thickTop="1">
      <c r="A308" s="491" t="s">
        <v>2331</v>
      </c>
      <c r="B308" s="1216" t="s">
        <v>2332</v>
      </c>
      <c r="C308" s="501" t="s">
        <v>2333</v>
      </c>
      <c r="D308" s="501">
        <v>44947</v>
      </c>
      <c r="E308" s="502">
        <v>44947</v>
      </c>
      <c r="F308" s="514" t="s">
        <v>2765</v>
      </c>
      <c r="G308" s="504" t="s">
        <v>2336</v>
      </c>
      <c r="H308" s="518">
        <v>44955</v>
      </c>
      <c r="I308" s="519">
        <f>H308+23</f>
        <v>44978</v>
      </c>
      <c r="J308" s="519">
        <f>H308+33</f>
        <v>44988</v>
      </c>
    </row>
    <row r="309" spans="1:10" s="14" customFormat="1" ht="20.25" hidden="1" thickBot="1">
      <c r="A309" s="491"/>
      <c r="B309" s="1217"/>
      <c r="C309" s="507"/>
      <c r="D309" s="507"/>
      <c r="E309" s="508"/>
      <c r="F309" s="524"/>
      <c r="G309" s="521"/>
      <c r="H309" s="520"/>
      <c r="I309" s="520"/>
      <c r="J309" s="520"/>
    </row>
    <row r="310" spans="1:10" s="14" customFormat="1" ht="20.25" hidden="1" thickTop="1">
      <c r="A310" s="491"/>
      <c r="B310" s="1216" t="s">
        <v>2234</v>
      </c>
      <c r="C310" s="501" t="s">
        <v>2335</v>
      </c>
      <c r="D310" s="501">
        <v>44954</v>
      </c>
      <c r="E310" s="502">
        <v>44956</v>
      </c>
      <c r="F310" s="618" t="s">
        <v>2151</v>
      </c>
      <c r="G310" s="504" t="s">
        <v>2766</v>
      </c>
      <c r="H310" s="620"/>
      <c r="I310" s="654"/>
      <c r="J310" s="654"/>
    </row>
    <row r="311" spans="1:10" s="14" customFormat="1" ht="20.25" hidden="1" thickBot="1">
      <c r="A311" s="491"/>
      <c r="B311" s="1217"/>
      <c r="C311" s="507"/>
      <c r="D311" s="507"/>
      <c r="E311" s="508"/>
      <c r="F311" s="524"/>
      <c r="G311" s="521"/>
      <c r="H311" s="613"/>
      <c r="I311" s="613"/>
      <c r="J311" s="613"/>
    </row>
    <row r="312" spans="1:10" s="14" customFormat="1" ht="20.25" hidden="1" thickTop="1">
      <c r="A312" s="491" t="s">
        <v>2337</v>
      </c>
      <c r="B312" s="1216" t="s">
        <v>2338</v>
      </c>
      <c r="C312" s="501" t="s">
        <v>2339</v>
      </c>
      <c r="D312" s="501">
        <v>44962</v>
      </c>
      <c r="E312" s="502">
        <v>44963</v>
      </c>
      <c r="F312" s="618" t="s">
        <v>2151</v>
      </c>
      <c r="G312" s="504" t="s">
        <v>2767</v>
      </c>
      <c r="H312" s="620"/>
      <c r="I312" s="654"/>
      <c r="J312" s="654"/>
    </row>
    <row r="313" spans="1:10" s="14" customFormat="1" ht="20.25" hidden="1" thickBot="1">
      <c r="A313" s="491"/>
      <c r="B313" s="1217"/>
      <c r="C313" s="507"/>
      <c r="D313" s="507"/>
      <c r="E313" s="508"/>
      <c r="F313" s="524"/>
      <c r="G313" s="521"/>
      <c r="H313" s="613"/>
      <c r="I313" s="613"/>
      <c r="J313" s="613"/>
    </row>
    <row r="314" spans="1:10" s="14" customFormat="1" ht="20.25" hidden="1" thickTop="1">
      <c r="A314" s="491"/>
      <c r="B314" s="1216" t="s">
        <v>2006</v>
      </c>
      <c r="C314" s="501" t="s">
        <v>2341</v>
      </c>
      <c r="D314" s="501">
        <v>44966</v>
      </c>
      <c r="E314" s="502">
        <v>44968</v>
      </c>
      <c r="F314" s="618" t="s">
        <v>2151</v>
      </c>
      <c r="G314" s="504" t="s">
        <v>2768</v>
      </c>
      <c r="H314" s="620"/>
      <c r="I314" s="654"/>
      <c r="J314" s="654"/>
    </row>
    <row r="315" spans="1:10" s="14" customFormat="1" ht="20.25" hidden="1" thickBot="1">
      <c r="A315" s="491"/>
      <c r="B315" s="1217"/>
      <c r="C315" s="507"/>
      <c r="D315" s="507"/>
      <c r="E315" s="508"/>
      <c r="F315" s="524"/>
      <c r="G315" s="521"/>
      <c r="H315" s="613"/>
      <c r="I315" s="613"/>
      <c r="J315" s="613"/>
    </row>
    <row r="316" spans="1:10" s="14" customFormat="1" ht="20.25" hidden="1" thickTop="1">
      <c r="A316" s="491" t="s">
        <v>2343</v>
      </c>
      <c r="B316" s="1216" t="s">
        <v>2006</v>
      </c>
      <c r="C316" s="501" t="s">
        <v>2344</v>
      </c>
      <c r="D316" s="501">
        <v>44973</v>
      </c>
      <c r="E316" s="502">
        <v>44974</v>
      </c>
      <c r="F316" s="618" t="s">
        <v>2151</v>
      </c>
      <c r="G316" s="504" t="s">
        <v>2769</v>
      </c>
      <c r="H316" s="620"/>
      <c r="I316" s="654"/>
      <c r="J316" s="654"/>
    </row>
    <row r="317" spans="1:10" s="14" customFormat="1" ht="20.25" hidden="1" thickBot="1">
      <c r="A317" s="491"/>
      <c r="B317" s="1217"/>
      <c r="C317" s="507"/>
      <c r="D317" s="507"/>
      <c r="E317" s="508"/>
      <c r="F317" s="524"/>
      <c r="G317" s="521"/>
      <c r="H317" s="613"/>
      <c r="I317" s="613"/>
      <c r="J317" s="613"/>
    </row>
    <row r="318" spans="1:10" s="14" customFormat="1" ht="20.25" hidden="1" thickTop="1">
      <c r="A318" s="491" t="s">
        <v>2346</v>
      </c>
      <c r="B318" s="1216" t="s">
        <v>2015</v>
      </c>
      <c r="C318" s="501" t="s">
        <v>2347</v>
      </c>
      <c r="D318" s="501">
        <v>44980</v>
      </c>
      <c r="E318" s="502">
        <v>44981</v>
      </c>
      <c r="F318" s="618" t="s">
        <v>2151</v>
      </c>
      <c r="G318" s="504" t="s">
        <v>2350</v>
      </c>
      <c r="H318" s="620"/>
      <c r="I318" s="654"/>
      <c r="J318" s="654"/>
    </row>
    <row r="319" spans="1:10" s="14" customFormat="1" ht="20.25" hidden="1" thickBot="1">
      <c r="A319" s="491"/>
      <c r="B319" s="1217"/>
      <c r="C319" s="507"/>
      <c r="D319" s="507"/>
      <c r="E319" s="508"/>
      <c r="F319" s="524"/>
      <c r="G319" s="521"/>
      <c r="H319" s="613"/>
      <c r="I319" s="613"/>
      <c r="J319" s="613"/>
    </row>
    <row r="320" spans="1:10" s="14" customFormat="1" ht="20.25" hidden="1" thickTop="1">
      <c r="A320" s="491"/>
      <c r="B320" s="1216" t="s">
        <v>2021</v>
      </c>
      <c r="C320" s="501" t="s">
        <v>2349</v>
      </c>
      <c r="D320" s="501">
        <v>44987</v>
      </c>
      <c r="E320" s="502">
        <v>44988</v>
      </c>
      <c r="F320" s="618" t="s">
        <v>2151</v>
      </c>
      <c r="G320" s="504" t="s">
        <v>2352</v>
      </c>
      <c r="H320" s="620"/>
      <c r="I320" s="654"/>
      <c r="J320" s="654"/>
    </row>
    <row r="321" spans="1:7" ht="13.5" thickBot="1"/>
    <row r="322" spans="1:7" s="14" customFormat="1" ht="20.25" thickTop="1">
      <c r="A322" s="491" t="s">
        <v>2234</v>
      </c>
      <c r="B322" s="1216" t="s">
        <v>2021</v>
      </c>
      <c r="C322" s="501" t="s">
        <v>2351</v>
      </c>
      <c r="D322" s="501">
        <v>44996</v>
      </c>
      <c r="E322" s="502">
        <v>44997</v>
      </c>
      <c r="F322" s="618" t="s">
        <v>2151</v>
      </c>
      <c r="G322" s="504" t="s">
        <v>2770</v>
      </c>
    </row>
    <row r="323" spans="1:7" s="14" customFormat="1" ht="20.25" thickBot="1">
      <c r="A323" s="491"/>
      <c r="B323" s="1217"/>
      <c r="C323" s="507"/>
      <c r="D323" s="507"/>
      <c r="E323" s="508"/>
      <c r="F323" s="524"/>
      <c r="G323" s="521"/>
    </row>
    <row r="324" spans="1:7" s="14" customFormat="1" ht="20.25" thickTop="1">
      <c r="A324" s="491"/>
      <c r="B324" s="1216" t="s">
        <v>2338</v>
      </c>
      <c r="C324" s="501" t="s">
        <v>2353</v>
      </c>
      <c r="D324" s="501">
        <v>45007</v>
      </c>
      <c r="E324" s="502">
        <v>44980</v>
      </c>
      <c r="F324" s="618" t="s">
        <v>2151</v>
      </c>
      <c r="G324" s="504" t="s">
        <v>2356</v>
      </c>
    </row>
    <row r="325" spans="1:7" s="14" customFormat="1" ht="20.25" thickBot="1">
      <c r="A325" s="491"/>
      <c r="B325" s="1217"/>
      <c r="C325" s="507"/>
      <c r="D325" s="507"/>
      <c r="E325" s="508"/>
      <c r="F325" s="524"/>
      <c r="G325" s="521"/>
    </row>
    <row r="326" spans="1:7" s="14" customFormat="1" ht="20.25" thickTop="1">
      <c r="A326" s="491"/>
      <c r="B326" s="1216" t="s">
        <v>2006</v>
      </c>
      <c r="C326" s="501" t="s">
        <v>2355</v>
      </c>
      <c r="D326" s="501">
        <v>45008</v>
      </c>
      <c r="E326" s="502">
        <v>45009</v>
      </c>
      <c r="F326" s="618" t="s">
        <v>2151</v>
      </c>
      <c r="G326" s="504" t="s">
        <v>2771</v>
      </c>
    </row>
    <row r="327" spans="1:7" s="14" customFormat="1" ht="20.25" thickBot="1">
      <c r="A327" s="491"/>
      <c r="B327" s="1217"/>
      <c r="C327" s="507"/>
      <c r="D327" s="507"/>
      <c r="E327" s="508"/>
      <c r="F327" s="524"/>
      <c r="G327" s="521"/>
    </row>
    <row r="328" spans="1:7" s="14" customFormat="1" ht="20.25" thickTop="1">
      <c r="A328" s="491"/>
      <c r="B328" s="1216" t="s">
        <v>2015</v>
      </c>
      <c r="C328" s="501" t="s">
        <v>2357</v>
      </c>
      <c r="D328" s="501">
        <v>45015</v>
      </c>
      <c r="E328" s="502">
        <v>45016</v>
      </c>
      <c r="F328" s="514" t="s">
        <v>2772</v>
      </c>
      <c r="G328" s="504" t="s">
        <v>2773</v>
      </c>
    </row>
    <row r="329" spans="1:7" s="14" customFormat="1" ht="20.25" thickBot="1">
      <c r="A329" s="491"/>
      <c r="B329" s="1217"/>
      <c r="C329" s="507"/>
      <c r="D329" s="507"/>
      <c r="E329" s="508"/>
      <c r="F329" s="524"/>
      <c r="G329" s="521"/>
    </row>
    <row r="330" spans="1:7" s="14" customFormat="1" ht="20.25" thickTop="1">
      <c r="A330" s="491"/>
      <c r="B330" s="1216" t="s">
        <v>2017</v>
      </c>
      <c r="C330" s="501" t="s">
        <v>2359</v>
      </c>
      <c r="D330" s="501">
        <v>45022</v>
      </c>
      <c r="E330" s="502">
        <v>45023</v>
      </c>
      <c r="F330" s="514" t="s">
        <v>2765</v>
      </c>
      <c r="G330" s="504" t="s">
        <v>2774</v>
      </c>
    </row>
    <row r="331" spans="1:7" s="14" customFormat="1" ht="20.25" thickBot="1">
      <c r="A331" s="491"/>
      <c r="B331" s="1217"/>
      <c r="C331" s="507"/>
      <c r="D331" s="507"/>
      <c r="E331" s="508"/>
      <c r="F331" s="524"/>
      <c r="G331" s="521"/>
    </row>
    <row r="332" spans="1:7" s="14" customFormat="1" ht="20.25" thickTop="1">
      <c r="A332" s="491"/>
      <c r="B332" s="1216" t="s">
        <v>2021</v>
      </c>
      <c r="C332" s="501" t="s">
        <v>2361</v>
      </c>
      <c r="D332" s="501">
        <v>45029</v>
      </c>
      <c r="E332" s="502">
        <v>45030</v>
      </c>
      <c r="F332" s="514" t="s">
        <v>2775</v>
      </c>
      <c r="G332" s="504" t="s">
        <v>2776</v>
      </c>
    </row>
    <row r="333" spans="1:7" s="14" customFormat="1" ht="20.25" thickBot="1">
      <c r="A333" s="491"/>
      <c r="B333" s="1217"/>
      <c r="C333" s="507"/>
      <c r="D333" s="507"/>
      <c r="E333" s="508"/>
      <c r="F333" s="524"/>
      <c r="G333" s="521"/>
    </row>
    <row r="334" spans="1:7" s="14" customFormat="1" ht="20.25" thickTop="1">
      <c r="A334" s="491"/>
      <c r="B334" s="1216" t="s">
        <v>2363</v>
      </c>
      <c r="C334" s="501" t="s">
        <v>2364</v>
      </c>
      <c r="D334" s="501">
        <v>45036</v>
      </c>
      <c r="E334" s="502">
        <v>45037</v>
      </c>
      <c r="F334" s="514" t="s">
        <v>2551</v>
      </c>
      <c r="G334" s="504" t="s">
        <v>2777</v>
      </c>
    </row>
    <row r="335" spans="1:7" s="14" customFormat="1" ht="20.25" thickBot="1">
      <c r="A335" s="491"/>
      <c r="B335" s="1217"/>
      <c r="C335" s="507"/>
      <c r="D335" s="507"/>
      <c r="E335" s="508"/>
      <c r="F335" s="524"/>
      <c r="G335" s="521"/>
    </row>
    <row r="336" spans="1:7" s="14" customFormat="1" ht="20.25" thickTop="1">
      <c r="A336" s="491"/>
      <c r="B336" s="2220" t="s">
        <v>2010</v>
      </c>
      <c r="C336" s="501" t="s">
        <v>2366</v>
      </c>
      <c r="D336" s="501">
        <v>45043</v>
      </c>
      <c r="E336" s="502">
        <v>45044</v>
      </c>
      <c r="F336" s="514" t="s">
        <v>2754</v>
      </c>
      <c r="G336" s="504" t="s">
        <v>2778</v>
      </c>
    </row>
    <row r="341" spans="2:12" s="14" customFormat="1" ht="20.25" customHeight="1">
      <c r="B341" s="51" t="s">
        <v>2215</v>
      </c>
      <c r="C341" s="29"/>
      <c r="D341" s="29"/>
      <c r="E341" s="29"/>
      <c r="F341" s="29"/>
      <c r="G341" s="29"/>
      <c r="H341" s="52"/>
      <c r="I341" s="29"/>
      <c r="J341" s="29"/>
      <c r="K341" s="38"/>
      <c r="L341" s="29"/>
    </row>
    <row r="342" spans="2:12" s="30" customFormat="1" ht="15">
      <c r="B342" s="56"/>
      <c r="D342" s="57"/>
      <c r="E342" s="55"/>
      <c r="H342" s="57"/>
      <c r="L342" s="58"/>
    </row>
    <row r="343" spans="2:12" s="30" customFormat="1" ht="15">
      <c r="B343" s="53" t="s">
        <v>1890</v>
      </c>
      <c r="E343" s="54"/>
      <c r="F343" s="55" t="s">
        <v>1928</v>
      </c>
      <c r="G343" s="55"/>
      <c r="J343" s="55" t="s">
        <v>1952</v>
      </c>
      <c r="K343" s="55"/>
      <c r="L343" s="55"/>
    </row>
    <row r="344" spans="2:12" s="29" customFormat="1" ht="15">
      <c r="B344" s="31" t="s">
        <v>1891</v>
      </c>
      <c r="C344" s="27"/>
      <c r="D344" s="57" t="s">
        <v>2217</v>
      </c>
      <c r="E344" s="55"/>
      <c r="F344" s="27" t="s">
        <v>1929</v>
      </c>
      <c r="G344" s="27"/>
      <c r="H344" s="57" t="s">
        <v>1930</v>
      </c>
      <c r="I344" s="27"/>
      <c r="J344" s="27" t="s">
        <v>1954</v>
      </c>
      <c r="K344" s="27"/>
      <c r="L344" s="58" t="s">
        <v>1955</v>
      </c>
    </row>
    <row r="345" spans="2:12" s="29" customFormat="1" ht="15">
      <c r="B345" s="56"/>
      <c r="C345" s="30"/>
      <c r="D345" s="57"/>
      <c r="E345" s="55"/>
      <c r="F345" s="30"/>
      <c r="G345" s="30"/>
      <c r="H345" s="57"/>
      <c r="I345" s="30"/>
      <c r="J345" s="30"/>
      <c r="K345" s="30"/>
      <c r="L345" s="58"/>
    </row>
    <row r="346" spans="2:12" s="29" customFormat="1" ht="14.25">
      <c r="B346" s="59" t="str">
        <f>HOME!A$566</f>
        <v>ZANT CHONG</v>
      </c>
      <c r="C346" s="59" t="str">
        <f>HOME!B$566</f>
        <v>6011 2429</v>
      </c>
      <c r="D346" s="38" t="str">
        <f>HOME!C$566</f>
        <v>zant.chong@msc.com</v>
      </c>
      <c r="F346" s="59" t="str">
        <f>HOME!A583</f>
        <v>ROBERT CHIA</v>
      </c>
      <c r="G346" s="59" t="str">
        <f>HOME!B583</f>
        <v>6011 0564</v>
      </c>
      <c r="H346" s="38" t="str">
        <f>HOME!C583</f>
        <v>robert.chia@msc.com</v>
      </c>
      <c r="J346" s="59" t="str">
        <f>HOME!A$598</f>
        <v>RAYNAR ANG</v>
      </c>
      <c r="K346" s="59" t="str">
        <f>HOME!B$598</f>
        <v>6011 2358</v>
      </c>
      <c r="L346" s="38" t="str">
        <f>HOME!C$598</f>
        <v>raynar.ang@msc.com</v>
      </c>
    </row>
    <row r="347" spans="2:12" s="29" customFormat="1" ht="14.25">
      <c r="B347" s="59" t="str">
        <f>HOME!A$567</f>
        <v>PHOEBE HUANG</v>
      </c>
      <c r="C347" s="59" t="str">
        <f>HOME!B$567</f>
        <v>6011 0562</v>
      </c>
      <c r="D347" s="38" t="str">
        <f>HOME!C$567</f>
        <v>phoebe.huang@msc.com</v>
      </c>
      <c r="F347" s="59" t="str">
        <f>HOME!A584</f>
        <v>S. Y. LIEW</v>
      </c>
      <c r="G347" s="59" t="str">
        <f>HOME!B584</f>
        <v>6011 2348</v>
      </c>
      <c r="H347" s="38" t="str">
        <f>HOME!C584</f>
        <v>seoyi.liew@msc.com</v>
      </c>
      <c r="J347" s="59" t="str">
        <f>HOME!A$600</f>
        <v>DEWI</v>
      </c>
      <c r="K347" s="59" t="str">
        <f>HOME!B$600</f>
        <v>6011 2354</v>
      </c>
      <c r="L347" s="38" t="str">
        <f>HOME!C$600</f>
        <v>dewi.ratnah@msc.com</v>
      </c>
    </row>
    <row r="348" spans="2:12" s="29" customFormat="1" ht="14.25">
      <c r="B348" s="59" t="str">
        <f>HOME!A$568</f>
        <v>SHERWIN LIM</v>
      </c>
      <c r="C348" s="59" t="str">
        <f>HOME!B$568</f>
        <v>6011 2395</v>
      </c>
      <c r="D348" s="38" t="str">
        <f>HOME!C$568</f>
        <v>sherwin.lim@msc.com</v>
      </c>
      <c r="F348" s="59" t="str">
        <f>HOME!A585</f>
        <v>SHARON KOH</v>
      </c>
      <c r="G348" s="59" t="str">
        <f>HOME!B585</f>
        <v>6011 2349</v>
      </c>
      <c r="H348" s="38" t="str">
        <f>HOME!C585</f>
        <v>sharon.koh@msc.com</v>
      </c>
      <c r="J348" s="59" t="str">
        <f>HOME!A$603</f>
        <v>SHAN SHAN</v>
      </c>
      <c r="K348" s="59" t="str">
        <f>HOME!B$603</f>
        <v>6011 2353</v>
      </c>
      <c r="L348" s="38" t="str">
        <f>HOME!C$603</f>
        <v>shanshan.chin@msc.com</v>
      </c>
    </row>
    <row r="349" spans="2:12" s="29" customFormat="1" ht="14.25">
      <c r="B349" s="59" t="str">
        <f>HOME!A$569</f>
        <v>NATALIE LEW</v>
      </c>
      <c r="C349" s="59" t="str">
        <f>HOME!B$569</f>
        <v>6011 2399</v>
      </c>
      <c r="D349" s="38" t="str">
        <f>HOME!C$569</f>
        <v>natalie.lew@msc.com</v>
      </c>
      <c r="F349" s="59" t="str">
        <f>HOME!A586</f>
        <v>ANGELIA LAU</v>
      </c>
      <c r="G349" s="59" t="str">
        <f>HOME!B586</f>
        <v>6011 2346</v>
      </c>
      <c r="H349" s="38" t="str">
        <f>HOME!C586</f>
        <v>angelia.lau@msc.com</v>
      </c>
      <c r="J349" s="59" t="str">
        <f>HOME!A$604</f>
        <v>EUNICE</v>
      </c>
      <c r="K349" s="59" t="str">
        <f>HOME!B$604</f>
        <v>6011 2355</v>
      </c>
      <c r="L349" s="38" t="str">
        <f>HOME!C$604</f>
        <v>eunice.chan@msc.com</v>
      </c>
    </row>
    <row r="350" spans="2:12" s="29" customFormat="1" ht="14.25">
      <c r="B350" s="59" t="str">
        <f>HOME!A$570</f>
        <v xml:space="preserve">LIM LEE HLI </v>
      </c>
      <c r="C350" s="59" t="str">
        <f>HOME!B$570</f>
        <v>6011 2352</v>
      </c>
      <c r="D350" s="38" t="str">
        <f>HOME!C$570</f>
        <v>leehli.lim@msc.com</v>
      </c>
      <c r="F350" s="59" t="str">
        <f>HOME!A587</f>
        <v>NOOR AFNINDAH</v>
      </c>
      <c r="G350" s="59" t="str">
        <f>HOME!B587</f>
        <v>6011 2347</v>
      </c>
      <c r="H350" s="38" t="str">
        <f>HOME!C587</f>
        <v>noor.afnindah@msc.com</v>
      </c>
      <c r="J350" s="59" t="str">
        <f>HOME!A$599</f>
        <v>KAI SIANG</v>
      </c>
      <c r="K350" s="59" t="str">
        <f>HOME!B$599</f>
        <v>6011 2356</v>
      </c>
      <c r="L350" s="38" t="str">
        <f>HOME!C$599</f>
        <v>kaisiang.lim@msc.com</v>
      </c>
    </row>
    <row r="351" spans="2:12" s="29" customFormat="1" ht="14.25">
      <c r="B351" s="59" t="str">
        <f>HOME!A$571</f>
        <v>LIM AI PHEN</v>
      </c>
      <c r="C351" s="59" t="str">
        <f>HOME!B$571</f>
        <v>6011 9646</v>
      </c>
      <c r="D351" s="38" t="str">
        <f>HOME!C$571</f>
        <v>aiphen.lim@msc.com</v>
      </c>
      <c r="F351" s="59" t="str">
        <f>HOME!A588</f>
        <v>NG CHING WEI</v>
      </c>
      <c r="G351" s="59" t="str">
        <f>HOME!B588</f>
        <v>6011 2404</v>
      </c>
      <c r="H351" s="38" t="str">
        <f>HOME!C588</f>
        <v>chingwei.ng@msc.com</v>
      </c>
      <c r="J351" s="59" t="str">
        <f>HOME!A$601</f>
        <v>YU TING</v>
      </c>
      <c r="K351" s="59" t="str">
        <f>HOME!B$601</f>
        <v>6011 2359</v>
      </c>
      <c r="L351" s="38" t="str">
        <f>HOME!C$601</f>
        <v>yuting.luo@msc.com</v>
      </c>
    </row>
    <row r="352" spans="2:12" s="29" customFormat="1" ht="14.25">
      <c r="B352" s="59" t="str">
        <f>HOME!A$572</f>
        <v>DARIUS ONG</v>
      </c>
      <c r="C352" s="59" t="str">
        <f>HOME!B$572</f>
        <v>6011 2396</v>
      </c>
      <c r="D352" s="38" t="str">
        <f>HOME!C$572</f>
        <v>darius.ong@msc.com</v>
      </c>
      <c r="F352" s="59">
        <f>HOME!A589</f>
        <v>0</v>
      </c>
      <c r="G352" s="59">
        <f>HOME!B589</f>
        <v>0</v>
      </c>
      <c r="H352" s="38">
        <f>HOME!C589</f>
        <v>0</v>
      </c>
      <c r="J352" s="59" t="str">
        <f>HOME!A$605</f>
        <v>HAZEL</v>
      </c>
      <c r="K352" s="59" t="str">
        <f>HOME!B$605</f>
        <v>6011 2435</v>
      </c>
      <c r="L352" s="38" t="str">
        <f>HOME!C$605</f>
        <v>hazel.toh@msc.com</v>
      </c>
    </row>
    <row r="353" spans="2:12" s="29" customFormat="1" ht="14.25">
      <c r="B353" s="59" t="str">
        <f>HOME!A$573</f>
        <v>LAWRENCE ANG (CROSS-TRADE)</v>
      </c>
      <c r="C353" s="59" t="str">
        <f>HOME!B$573</f>
        <v>6011 2400</v>
      </c>
      <c r="D353" s="38" t="str">
        <f>HOME!C$573</f>
        <v>lawrence.ang@msc.com</v>
      </c>
      <c r="F353" s="59" t="str">
        <f>HOME!A590</f>
        <v>.</v>
      </c>
      <c r="G353" s="59" t="str">
        <f>HOME!B590</f>
        <v>.</v>
      </c>
      <c r="H353" s="38" t="str">
        <f>HOME!C590</f>
        <v>.</v>
      </c>
      <c r="J353" s="59" t="str">
        <f>HOME!A$602</f>
        <v>-</v>
      </c>
      <c r="K353" s="59" t="str">
        <f>HOME!B$602</f>
        <v>6011 0567</v>
      </c>
      <c r="L353" s="38" t="str">
        <f>HOME!C$602</f>
        <v>-</v>
      </c>
    </row>
    <row r="354" spans="2:12" s="29" customFormat="1" ht="14.25">
      <c r="B354" s="59" t="str">
        <f>HOME!A$574</f>
        <v>ASHTON YAN</v>
      </c>
      <c r="C354" s="59" t="str">
        <f>HOME!B$574</f>
        <v>6011 2398</v>
      </c>
      <c r="D354" s="38" t="str">
        <f>HOME!C$574</f>
        <v>ashton.yan@msc.com</v>
      </c>
      <c r="G354" s="60"/>
      <c r="H354" s="58"/>
      <c r="J354" s="59"/>
    </row>
    <row r="355" spans="2:12" ht="14.25">
      <c r="B355" s="29"/>
      <c r="C355" s="29"/>
      <c r="D355" s="58"/>
      <c r="E355" s="29"/>
      <c r="F355" s="29"/>
      <c r="G355" s="60"/>
      <c r="H355" s="58"/>
      <c r="I355" s="29"/>
      <c r="J355" s="29"/>
      <c r="K355" s="29"/>
      <c r="L355" s="29"/>
    </row>
    <row r="356" spans="2:12" ht="14.25">
      <c r="B356" s="29" t="s">
        <v>1926</v>
      </c>
      <c r="C356" s="29" t="s">
        <v>2779</v>
      </c>
      <c r="D356" s="58"/>
      <c r="E356" s="29"/>
      <c r="F356" s="29" t="s">
        <v>1950</v>
      </c>
      <c r="G356" s="60" t="s">
        <v>1951</v>
      </c>
      <c r="H356" s="60"/>
      <c r="I356" s="58"/>
      <c r="J356" s="29" t="s">
        <v>1950</v>
      </c>
      <c r="K356" s="29" t="s">
        <v>1981</v>
      </c>
      <c r="L356" s="29"/>
    </row>
  </sheetData>
  <customSheetViews>
    <customSheetView guid="{25211047-2AA7-431D-8637-AA6183637E8E}" scale="70" fitToPage="1" hiddenRows="1" topLeftCell="A3">
      <selection activeCell="F52" sqref="F52"/>
      <pageMargins left="0" right="0" top="0" bottom="0" header="0" footer="0"/>
      <pageSetup paperSize="9" scale="38" orientation="landscape" r:id="rId1"/>
      <headerFooter>
        <oddFooter>&amp;RLast update : &amp;D   &amp;T&amp;L&amp;1#&amp;"Calibri"&amp;10&amp;K000000Sensitivity: Internal</oddFooter>
      </headerFooter>
    </customSheetView>
    <customSheetView guid="{B0B43395-6E32-4DB3-A2D8-DD2362C77F4F}" scale="70" fitToPage="1" hiddenRows="1" topLeftCell="A3">
      <selection activeCell="F52" sqref="F52"/>
      <pageMargins left="0" right="0" top="0" bottom="0" header="0" footer="0"/>
      <pageSetup paperSize="9" scale="38" orientation="landscape" r:id="rId2"/>
      <headerFooter>
        <oddFooter>&amp;RLast update : &amp;D   &amp;T&amp;L&amp;1#&amp;"Calibri"&amp;10&amp;K000000Sensitivity: Internal</oddFooter>
      </headerFooter>
    </customSheetView>
    <customSheetView guid="{82E65AA3-5988-4ED4-A56D-19D1BA591355}" scale="70" fitToPage="1" hiddenRows="1">
      <selection activeCell="L16" sqref="L16"/>
      <pageMargins left="0" right="0" top="0" bottom="0" header="0" footer="0"/>
      <pageSetup paperSize="9" scale="45" orientation="landscape" r:id="rId3"/>
      <headerFooter>
        <oddFooter>&amp;RLast update : &amp;D   &amp;T&amp;L&amp;1#&amp;"Calibri"&amp;10 Sensitivity: Internal</oddFooter>
      </headerFooter>
    </customSheetView>
    <customSheetView guid="{999D0099-E3FC-46FC-839A-D58F693EE82E}" scale="70" fitToPage="1" hiddenRows="1" topLeftCell="A7">
      <selection activeCell="F19" sqref="F19"/>
      <pageMargins left="0" right="0" top="0" bottom="0" header="0" footer="0"/>
      <pageSetup paperSize="9" scale="44" orientation="landscape" r:id="rId4"/>
      <headerFooter>
        <oddFooter>&amp;RLast update : &amp;D   &amp;T&amp;L&amp;1#&amp;"Calibri"&amp;10 Sensitivity: Internal</oddFooter>
      </headerFooter>
    </customSheetView>
    <customSheetView guid="{9C701732-F58F-4708-A15C-976D1C40D46C}" scale="70" fitToPage="1" hiddenRows="1">
      <selection activeCell="A7" sqref="A7:XFD8"/>
      <pageMargins left="0" right="0" top="0" bottom="0" header="0" footer="0"/>
      <pageSetup paperSize="9" scale="53" orientation="landscape" r:id="rId5"/>
      <headerFooter>
        <oddFooter>&amp;RLast update : &amp;D   &amp;T</oddFooter>
      </headerFooter>
    </customSheetView>
    <customSheetView guid="{4207851A-A9C4-4C7F-A983-5888F88768C0}" scale="70" fitToPage="1" hiddenRows="1">
      <selection activeCell="A7" sqref="A7:XFD7"/>
      <pageMargins left="0" right="0" top="0" bottom="0" header="0" footer="0"/>
      <pageSetup paperSize="9" scale="60" orientation="landscape" r:id="rId6"/>
      <headerFooter>
        <oddFooter>&amp;RLast update : &amp;D   &amp;T</oddFooter>
      </headerFooter>
    </customSheetView>
    <customSheetView guid="{1A9C4D40-FD7F-415B-AEEF-6F3B6F11E2D9}" scale="70" fitToPage="1" hiddenRows="1">
      <selection activeCell="B3" sqref="B3:M30"/>
      <pageMargins left="0" right="0" top="0" bottom="0" header="0" footer="0"/>
      <pageSetup paperSize="9" scale="60" orientation="landscape" r:id="rId7"/>
      <headerFooter>
        <oddFooter>&amp;RLast update : &amp;D   &amp;T</oddFooter>
      </headerFooter>
    </customSheetView>
    <customSheetView guid="{160FD25C-1E8A-49AB-8AA3-887F1FFDB82C}" scale="70" fitToPage="1" hiddenRows="1">
      <selection activeCell="B21" sqref="B21:B28"/>
      <pageMargins left="0" right="0" top="0" bottom="0" header="0" footer="0"/>
      <pageSetup paperSize="9" scale="46" orientation="landscape" r:id="rId8"/>
      <headerFooter>
        <oddFooter>&amp;RLast update : &amp;D   &amp;T</oddFooter>
      </headerFooter>
    </customSheetView>
    <customSheetView guid="{03674205-2BF0-451F-960D-B59271ECD65B}" scale="70" fitToPage="1" hiddenRows="1" topLeftCell="A13">
      <selection activeCell="B5" sqref="B5"/>
      <pageMargins left="0" right="0" top="0" bottom="0" header="0" footer="0"/>
      <pageSetup paperSize="9" scale="46" orientation="landscape" r:id="rId9"/>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1" orientation="landscape" r:id="rId10"/>
      <headerFooter>
        <oddFooter>&amp;RLast update : &amp;D   &amp;T</oddFooter>
      </headerFooter>
    </customSheetView>
    <customSheetView guid="{A1DFBD3A-7D67-4D0B-A768-38A02D65809C}" scale="70" fitToPage="1" hiddenRows="1">
      <selection activeCell="F30" sqref="F30"/>
      <pageMargins left="0" right="0" top="0" bottom="0" header="0" footer="0"/>
      <pageSetup paperSize="9" scale="53" orientation="landscape" r:id="rId11"/>
      <headerFooter>
        <oddFooter>&amp;RLast update : &amp;D   &amp;T</oddFooter>
      </headerFooter>
    </customSheetView>
    <customSheetView guid="{8F6257B3-44F8-495E-975F-715EC7CBE577}" scale="70" fitToPage="1" hiddenRows="1">
      <selection activeCell="D13" sqref="D13:F13"/>
      <pageMargins left="0" right="0" top="0" bottom="0" header="0" footer="0"/>
      <pageSetup paperSize="9" scale="51" orientation="landscape" r:id="rId12"/>
      <headerFooter>
        <oddFooter>&amp;RLast update : &amp;D   &amp;T</oddFooter>
      </headerFooter>
    </customSheetView>
    <customSheetView guid="{4E666960-F75E-4DEC-AA08-CB80C5246F2D}" scale="70" fitToPage="1" hiddenRows="1">
      <selection activeCell="H5" sqref="H5:N5"/>
      <pageMargins left="0" right="0" top="0" bottom="0" header="0" footer="0"/>
      <pageSetup paperSize="9" scale="53" orientation="landscape" r:id="rId13"/>
      <headerFooter>
        <oddFooter>&amp;RLast update : &amp;D   &amp;T</oddFooter>
      </headerFooter>
    </customSheetView>
    <customSheetView guid="{DF664468-2591-4537-A401-E39E9401FA18}" scale="70" fitToPage="1" hiddenRows="1">
      <selection activeCell="A7" sqref="A7:XFD14"/>
      <pageMargins left="0" right="0" top="0" bottom="0" header="0" footer="0"/>
      <pageSetup paperSize="9" scale="53" orientation="landscape" r:id="rId14"/>
      <headerFooter>
        <oddFooter>&amp;RLast update : &amp;D   &amp;T</oddFooter>
      </headerFooter>
    </customSheetView>
    <customSheetView guid="{16EA4947-C328-4911-A966-8572790A84A9}" scale="70" fitToPage="1" hiddenRows="1">
      <selection activeCell="A7" sqref="A7:XFD7"/>
      <pageMargins left="0" right="0" top="0" bottom="0" header="0" footer="0"/>
      <pageSetup paperSize="9" scale="47" orientation="landscape" r:id="rId15"/>
      <headerFooter>
        <oddFooter>&amp;RLast update : &amp;D   &amp;T&amp;L&amp;1#&amp;"Calibri"&amp;10 Sensitivity: Internal</oddFooter>
      </headerFooter>
    </customSheetView>
    <customSheetView guid="{5024D59A-F791-4B48-8A8A-90A9A8BA3CB8}" scale="70" fitToPage="1" hiddenRows="1" topLeftCell="A31">
      <selection activeCell="G45" sqref="G45"/>
      <pageMargins left="0" right="0" top="0" bottom="0" header="0" footer="0"/>
      <pageSetup paperSize="9" scale="47" orientation="landscape" r:id="rId16"/>
      <headerFooter>
        <oddFooter>&amp;RLast update : &amp;D   &amp;T&amp;L&amp;1#&amp;"Calibri"&amp;10 Sensitivity: Internal</oddFooter>
      </headerFooter>
    </customSheetView>
    <customSheetView guid="{834388B3-D1C0-4496-81CB-D8907F6C94B1}" scale="70" fitToPage="1" hiddenRows="1" topLeftCell="A19">
      <selection activeCell="B19" sqref="B19:B26"/>
      <pageMargins left="0" right="0" top="0" bottom="0" header="0" footer="0"/>
      <pageSetup paperSize="9" scale="51" orientation="landscape" r:id="rId17"/>
      <headerFooter>
        <oddFooter>&amp;RLast update : &amp;D   &amp;T&amp;L&amp;1#&amp;"Calibri"&amp;10 Sensitivity: Internal</oddFooter>
      </headerFooter>
    </customSheetView>
    <customSheetView guid="{C9B667F6-80E0-402E-8E37-77C446D41929}" scale="70" fitToPage="1" hiddenRows="1" topLeftCell="A10">
      <selection activeCell="D31" sqref="D31"/>
      <pageMargins left="0" right="0" top="0" bottom="0" header="0" footer="0"/>
      <pageSetup paperSize="9" scale="45" orientation="landscape" r:id="rId18"/>
      <headerFooter>
        <oddFooter>&amp;RLast update : &amp;D   &amp;T&amp;L&amp;1#&amp;"Calibri"&amp;10&amp;K000000Sensitivity: Internal</oddFooter>
      </headerFooter>
    </customSheetView>
    <customSheetView guid="{F64DF93A-0CD5-4665-A448-613906F88C7C}" scale="70" fitToPage="1" hiddenRows="1">
      <selection activeCell="L33" sqref="L33"/>
      <pageMargins left="0" right="0" top="0" bottom="0" header="0" footer="0"/>
      <pageSetup paperSize="9" scale="38" orientation="landscape" r:id="rId19"/>
      <headerFooter>
        <oddFooter>&amp;RLast update : &amp;D   &amp;T&amp;L&amp;1#&amp;"Calibri"&amp;10&amp;K000000Sensitivity: Internal</oddFooter>
      </headerFooter>
    </customSheetView>
    <customSheetView guid="{D8AE3607-C68D-4DD7-8BE1-F63EA4A613B4}" scale="70" fitToPage="1" hiddenRows="1" topLeftCell="A3">
      <selection activeCell="F52" sqref="F52"/>
      <pageMargins left="0" right="0" top="0" bottom="0" header="0" footer="0"/>
      <pageSetup paperSize="9" scale="38" orientation="landscape" r:id="rId20"/>
      <headerFooter>
        <oddFooter>&amp;RLast update : &amp;D   &amp;T&amp;L&amp;1#&amp;"Calibri"&amp;10&amp;K000000Sensitivity: Internal</oddFooter>
      </headerFooter>
    </customSheetView>
  </customSheetViews>
  <hyperlinks>
    <hyperlink ref="H344" display="custsvc@msca.com.sg" xr:uid="{00000000-0004-0000-0700-000000000000}"/>
    <hyperlink ref="L344" display="sinexp@msca.com.sg" xr:uid="{00000000-0004-0000-0700-000001000000}"/>
    <hyperlink ref="D344" display="mktg-dept@msca.com.sg" xr:uid="{00000000-0004-0000-0700-000002000000}"/>
  </hyperlinks>
  <pageMargins left="0.35433070866141736" right="0.43307086614173229" top="0.74803149606299213" bottom="0.74803149606299213" header="0.31496062992125984" footer="0.31496062992125984"/>
  <pageSetup paperSize="9" scale="49" orientation="landscape" r:id="rId21"/>
  <headerFooter>
    <oddFooter>&amp;L_x000D_&amp;1#&amp;"Calibri"&amp;10&amp;K000000 Sensitivity: Internal&amp;RLast update : &amp;D   &amp;T&amp;</oddFooter>
  </headerFooter>
  <drawing r:id="rId2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7030A0"/>
    <pageSetUpPr fitToPage="1"/>
  </sheetPr>
  <dimension ref="A1:M163"/>
  <sheetViews>
    <sheetView zoomScale="85" zoomScaleNormal="85" workbookViewId="0">
      <selection activeCell="B6" sqref="B6:J125"/>
    </sheetView>
  </sheetViews>
  <sheetFormatPr defaultColWidth="9.42578125" defaultRowHeight="12.75"/>
  <cols>
    <col min="1" max="1" width="25.5703125" style="4" bestFit="1" customWidth="1"/>
    <col min="2" max="2" width="23.42578125" customWidth="1"/>
    <col min="3" max="3" width="13" customWidth="1"/>
    <col min="4" max="4" width="16.42578125" customWidth="1"/>
    <col min="5" max="5" width="14.5703125" customWidth="1"/>
    <col min="6" max="6" width="25" bestFit="1" customWidth="1"/>
    <col min="7" max="7" width="12.5703125" customWidth="1"/>
    <col min="8" max="8" width="14" customWidth="1"/>
    <col min="9" max="9" width="13.42578125" customWidth="1"/>
    <col min="10" max="10" width="15" customWidth="1"/>
    <col min="11" max="11" width="17.42578125" customWidth="1"/>
    <col min="12" max="12" width="30.42578125" customWidth="1"/>
    <col min="13" max="13" width="17.42578125" customWidth="1"/>
    <col min="14" max="14" width="16.5703125" style="5" bestFit="1" customWidth="1"/>
    <col min="15" max="15" width="11.42578125" style="5" bestFit="1" customWidth="1"/>
    <col min="16" max="16384" width="9.42578125" style="5"/>
  </cols>
  <sheetData>
    <row r="1" spans="1:13" ht="6" customHeight="1">
      <c r="A1" s="4" t="s">
        <v>2780</v>
      </c>
    </row>
    <row r="2" spans="1:13" s="6" customFormat="1" ht="33">
      <c r="B2" s="39" t="s">
        <v>1982</v>
      </c>
      <c r="C2"/>
      <c r="D2"/>
      <c r="E2"/>
      <c r="F2"/>
      <c r="G2"/>
      <c r="H2"/>
      <c r="I2"/>
      <c r="J2"/>
      <c r="K2"/>
      <c r="L2"/>
    </row>
    <row r="3" spans="1:13">
      <c r="B3" s="9"/>
      <c r="C3" s="9"/>
      <c r="D3" s="9" t="s">
        <v>2781</v>
      </c>
      <c r="E3" s="9"/>
      <c r="F3" s="9"/>
      <c r="G3" s="9"/>
      <c r="H3" s="9"/>
      <c r="I3" s="9"/>
    </row>
    <row r="4" spans="1:13" ht="15">
      <c r="A4" s="10"/>
      <c r="B4" s="11"/>
      <c r="C4" s="11"/>
      <c r="D4" s="11"/>
      <c r="E4" s="11"/>
      <c r="F4" s="11"/>
      <c r="G4" s="11"/>
      <c r="H4" s="12"/>
      <c r="I4" s="11"/>
    </row>
    <row r="5" spans="1:13" ht="15">
      <c r="A5" s="10"/>
      <c r="B5" s="957"/>
      <c r="C5" s="11"/>
      <c r="D5" s="11"/>
      <c r="E5" s="11"/>
      <c r="F5" s="11"/>
      <c r="G5" s="11"/>
      <c r="H5" s="12"/>
      <c r="I5" s="12"/>
    </row>
    <row r="6" spans="1:13" s="14" customFormat="1" ht="26.25">
      <c r="A6" s="491"/>
      <c r="B6" s="492" t="s">
        <v>1984</v>
      </c>
      <c r="C6" s="493"/>
      <c r="D6" s="494" t="s">
        <v>1985</v>
      </c>
      <c r="E6" s="2251" t="s">
        <v>1986</v>
      </c>
      <c r="F6" s="495" t="s">
        <v>1987</v>
      </c>
      <c r="G6" s="495" t="s">
        <v>1988</v>
      </c>
      <c r="H6" s="496" t="s">
        <v>1380</v>
      </c>
      <c r="I6" s="497" t="s">
        <v>1171</v>
      </c>
      <c r="J6" s="497" t="s">
        <v>81</v>
      </c>
      <c r="K6" s="497" t="s">
        <v>1079</v>
      </c>
      <c r="L6" s="497" t="s">
        <v>361</v>
      </c>
      <c r="M6" s="3260" t="s">
        <v>2220</v>
      </c>
    </row>
    <row r="7" spans="1:13" s="14" customFormat="1" ht="17.25" customHeight="1" thickBot="1">
      <c r="A7" s="387" t="s">
        <v>1990</v>
      </c>
      <c r="B7" s="1017" t="s">
        <v>1991</v>
      </c>
      <c r="C7" s="575" t="s">
        <v>1992</v>
      </c>
      <c r="D7" s="2250"/>
      <c r="E7" s="389" t="s">
        <v>1993</v>
      </c>
      <c r="F7" s="513"/>
      <c r="G7" s="513"/>
      <c r="H7" s="389"/>
      <c r="I7" s="389" t="s">
        <v>2782</v>
      </c>
      <c r="J7" s="389" t="s">
        <v>2783</v>
      </c>
      <c r="K7" s="389" t="s">
        <v>1996</v>
      </c>
      <c r="L7" s="389" t="s">
        <v>2784</v>
      </c>
      <c r="M7" s="27"/>
    </row>
    <row r="8" spans="1:13" s="14" customFormat="1" ht="17.25" hidden="1" customHeight="1" thickTop="1">
      <c r="A8" s="491"/>
      <c r="B8" s="1216" t="s">
        <v>2002</v>
      </c>
      <c r="C8" s="501" t="s">
        <v>2003</v>
      </c>
      <c r="D8" s="501">
        <v>45083</v>
      </c>
      <c r="E8" s="502">
        <v>45084</v>
      </c>
      <c r="F8" s="514" t="s">
        <v>2785</v>
      </c>
      <c r="G8" s="504" t="s">
        <v>2786</v>
      </c>
      <c r="H8" s="501">
        <v>44722</v>
      </c>
      <c r="I8" s="505">
        <f t="shared" ref="I8" si="0">H8+19</f>
        <v>44741</v>
      </c>
      <c r="J8" s="505">
        <f t="shared" ref="J8" si="1">H8+23</f>
        <v>44745</v>
      </c>
      <c r="K8" s="505">
        <f t="shared" ref="K8" si="2">H8+25</f>
        <v>44747</v>
      </c>
      <c r="L8" s="505">
        <f t="shared" ref="L8" si="3">H8+30</f>
        <v>44752</v>
      </c>
    </row>
    <row r="9" spans="1:13" s="14" customFormat="1" ht="17.25" hidden="1" customHeight="1" thickBot="1">
      <c r="A9" s="491"/>
      <c r="B9" s="1217"/>
      <c r="C9" s="507"/>
      <c r="D9" s="507"/>
      <c r="E9" s="508"/>
      <c r="F9" s="1717"/>
      <c r="G9" s="515"/>
      <c r="H9" s="507"/>
      <c r="I9" s="507"/>
      <c r="J9" s="507"/>
      <c r="K9" s="507"/>
      <c r="L9" s="507"/>
    </row>
    <row r="10" spans="1:13" s="14" customFormat="1" ht="17.25" hidden="1" customHeight="1" thickTop="1">
      <c r="A10" s="491"/>
      <c r="B10" s="1216" t="s">
        <v>2006</v>
      </c>
      <c r="C10" s="501" t="s">
        <v>2007</v>
      </c>
      <c r="D10" s="501">
        <v>45089</v>
      </c>
      <c r="E10" s="502">
        <v>45090</v>
      </c>
      <c r="F10" s="514" t="s">
        <v>2787</v>
      </c>
      <c r="G10" s="504" t="s">
        <v>2788</v>
      </c>
      <c r="H10" s="501">
        <v>45098</v>
      </c>
      <c r="I10" s="505">
        <f t="shared" ref="I10" si="4">H10+19</f>
        <v>45117</v>
      </c>
      <c r="J10" s="505">
        <f t="shared" ref="J10" si="5">H10+23</f>
        <v>45121</v>
      </c>
      <c r="K10" s="505">
        <f t="shared" ref="K10" si="6">H10+25</f>
        <v>45123</v>
      </c>
      <c r="L10" s="505">
        <f t="shared" ref="L10" si="7">H10+30</f>
        <v>45128</v>
      </c>
    </row>
    <row r="11" spans="1:13" s="14" customFormat="1" ht="17.25" hidden="1" customHeight="1" thickBot="1">
      <c r="A11" s="491"/>
      <c r="B11" s="1217"/>
      <c r="C11" s="507"/>
      <c r="D11" s="507"/>
      <c r="E11" s="508"/>
      <c r="F11" s="1717"/>
      <c r="G11" s="1115"/>
      <c r="H11" s="507"/>
      <c r="I11" s="507"/>
      <c r="J11" s="507"/>
      <c r="K11" s="507"/>
      <c r="L11" s="507"/>
    </row>
    <row r="12" spans="1:13" s="14" customFormat="1" ht="17.25" hidden="1" customHeight="1" thickTop="1" thickBot="1">
      <c r="A12" s="491"/>
      <c r="B12" s="1216" t="s">
        <v>2010</v>
      </c>
      <c r="C12" s="501" t="s">
        <v>2011</v>
      </c>
      <c r="D12" s="501">
        <v>45094</v>
      </c>
      <c r="E12" s="502">
        <v>45095</v>
      </c>
      <c r="F12" s="500" t="s">
        <v>2789</v>
      </c>
      <c r="G12" s="504" t="s">
        <v>2790</v>
      </c>
      <c r="H12" s="502">
        <v>45105</v>
      </c>
      <c r="I12" s="501">
        <f t="shared" ref="I12" si="8">H12+19</f>
        <v>45124</v>
      </c>
      <c r="J12" s="501">
        <f t="shared" ref="J12" si="9">H12+23</f>
        <v>45128</v>
      </c>
      <c r="K12" s="501">
        <f t="shared" ref="K12" si="10">H12+25</f>
        <v>45130</v>
      </c>
      <c r="L12" s="501">
        <f t="shared" ref="L12" si="11">H12+30</f>
        <v>45135</v>
      </c>
    </row>
    <row r="13" spans="1:13" s="14" customFormat="1" ht="17.25" hidden="1" customHeight="1" thickTop="1" thickBot="1">
      <c r="A13" s="491" t="s">
        <v>2014</v>
      </c>
      <c r="B13" s="1216" t="s">
        <v>2015</v>
      </c>
      <c r="C13" s="501" t="s">
        <v>2016</v>
      </c>
      <c r="D13" s="501">
        <v>45097</v>
      </c>
      <c r="E13" s="2718">
        <v>45098</v>
      </c>
      <c r="F13" s="2720"/>
      <c r="G13" s="1560"/>
      <c r="H13" s="1558"/>
      <c r="I13" s="1558"/>
      <c r="J13" s="1558"/>
      <c r="K13" s="1558"/>
      <c r="L13" s="1558"/>
    </row>
    <row r="14" spans="1:13" s="14" customFormat="1" ht="17.25" hidden="1" customHeight="1" thickTop="1" thickBot="1">
      <c r="A14" s="491"/>
      <c r="B14" s="1216" t="s">
        <v>2017</v>
      </c>
      <c r="C14" s="501" t="s">
        <v>2018</v>
      </c>
      <c r="D14" s="501">
        <v>45101</v>
      </c>
      <c r="E14" s="502">
        <v>45102</v>
      </c>
      <c r="F14" s="2719"/>
      <c r="G14" s="515"/>
      <c r="H14" s="508"/>
      <c r="I14" s="507"/>
      <c r="J14" s="507"/>
      <c r="K14" s="507"/>
      <c r="L14" s="507"/>
    </row>
    <row r="15" spans="1:13" s="14" customFormat="1" ht="17.25" hidden="1" customHeight="1" thickTop="1">
      <c r="A15" s="491"/>
      <c r="B15" s="1216" t="s">
        <v>2021</v>
      </c>
      <c r="C15" s="501" t="s">
        <v>2022</v>
      </c>
      <c r="D15" s="501">
        <v>45108</v>
      </c>
      <c r="E15" s="502">
        <v>45109</v>
      </c>
      <c r="F15" s="492" t="s">
        <v>2791</v>
      </c>
      <c r="G15" s="1115" t="s">
        <v>2792</v>
      </c>
      <c r="H15" s="505">
        <v>45112</v>
      </c>
      <c r="I15" s="505">
        <f t="shared" ref="I15" si="12">H15+19</f>
        <v>45131</v>
      </c>
      <c r="J15" s="505">
        <f t="shared" ref="J15" si="13">H15+23</f>
        <v>45135</v>
      </c>
      <c r="K15" s="505">
        <f t="shared" ref="K15" si="14">H15+25</f>
        <v>45137</v>
      </c>
      <c r="L15" s="505">
        <f t="shared" ref="L15" si="15">H15+30</f>
        <v>45142</v>
      </c>
    </row>
    <row r="16" spans="1:13" ht="13.5" hidden="1" thickBot="1"/>
    <row r="17" spans="1:12" s="14" customFormat="1" ht="17.25" hidden="1" customHeight="1" thickTop="1">
      <c r="A17" s="491"/>
      <c r="B17" s="1216" t="s">
        <v>2025</v>
      </c>
      <c r="C17" s="501" t="s">
        <v>2026</v>
      </c>
      <c r="D17" s="501">
        <v>45115</v>
      </c>
      <c r="E17" s="502">
        <v>45116</v>
      </c>
      <c r="F17" s="514" t="s">
        <v>2793</v>
      </c>
      <c r="G17" s="504" t="s">
        <v>2794</v>
      </c>
      <c r="H17" s="501">
        <v>45119</v>
      </c>
      <c r="I17" s="505">
        <f t="shared" ref="I17" si="16">H17+19</f>
        <v>45138</v>
      </c>
      <c r="J17" s="505">
        <f t="shared" ref="J17" si="17">H17+23</f>
        <v>45142</v>
      </c>
      <c r="K17" s="505">
        <f t="shared" ref="K17" si="18">H17+25</f>
        <v>45144</v>
      </c>
      <c r="L17" s="505">
        <f t="shared" ref="L17" si="19">H17+30</f>
        <v>45149</v>
      </c>
    </row>
    <row r="18" spans="1:12" s="14" customFormat="1" ht="17.25" hidden="1" customHeight="1" thickBot="1">
      <c r="A18" s="491"/>
      <c r="B18" s="1217"/>
      <c r="C18" s="507"/>
      <c r="D18" s="507"/>
      <c r="E18" s="508"/>
      <c r="F18" s="1717"/>
      <c r="G18" s="515"/>
      <c r="H18" s="507"/>
      <c r="I18" s="507"/>
      <c r="J18" s="507"/>
      <c r="K18" s="507"/>
      <c r="L18" s="507"/>
    </row>
    <row r="19" spans="1:12" s="14" customFormat="1" ht="17.25" hidden="1" customHeight="1" thickTop="1">
      <c r="A19" s="491" t="s">
        <v>2029</v>
      </c>
      <c r="B19" s="1216" t="s">
        <v>2030</v>
      </c>
      <c r="C19" s="501" t="s">
        <v>2031</v>
      </c>
      <c r="D19" s="501">
        <v>45126</v>
      </c>
      <c r="E19" s="502">
        <v>45127</v>
      </c>
      <c r="F19" s="514" t="s">
        <v>2795</v>
      </c>
      <c r="G19" s="504" t="s">
        <v>2796</v>
      </c>
      <c r="H19" s="501">
        <v>45129</v>
      </c>
      <c r="I19" s="505">
        <f>H19+19</f>
        <v>45148</v>
      </c>
      <c r="J19" s="505">
        <f>H19+23</f>
        <v>45152</v>
      </c>
      <c r="K19" s="505">
        <f>H19+25</f>
        <v>45154</v>
      </c>
      <c r="L19" s="505">
        <f>H19+30</f>
        <v>45159</v>
      </c>
    </row>
    <row r="20" spans="1:12" s="14" customFormat="1" ht="17.25" hidden="1" customHeight="1" thickBot="1">
      <c r="A20" s="491"/>
      <c r="B20" s="1217"/>
      <c r="C20" s="507"/>
      <c r="D20" s="507"/>
      <c r="E20" s="508"/>
      <c r="F20" s="1717"/>
      <c r="G20" s="515"/>
      <c r="H20" s="507"/>
      <c r="I20" s="507"/>
      <c r="J20" s="507"/>
      <c r="K20" s="507"/>
      <c r="L20" s="507"/>
    </row>
    <row r="21" spans="1:12" s="14" customFormat="1" ht="17.25" hidden="1" customHeight="1" thickTop="1">
      <c r="A21" s="491" t="s">
        <v>2010</v>
      </c>
      <c r="B21" s="1216" t="s">
        <v>2025</v>
      </c>
      <c r="C21" s="501" t="s">
        <v>2034</v>
      </c>
      <c r="D21" s="501">
        <v>45128</v>
      </c>
      <c r="E21" s="502">
        <v>45129</v>
      </c>
      <c r="F21" s="514" t="s">
        <v>2797</v>
      </c>
      <c r="G21" s="504" t="s">
        <v>2798</v>
      </c>
      <c r="H21" s="501">
        <v>45133</v>
      </c>
      <c r="I21" s="505">
        <f>H21+19</f>
        <v>45152</v>
      </c>
      <c r="J21" s="505">
        <f>H21+23</f>
        <v>45156</v>
      </c>
      <c r="K21" s="505">
        <f>H21+25</f>
        <v>45158</v>
      </c>
      <c r="L21" s="505">
        <f>H21+30</f>
        <v>45163</v>
      </c>
    </row>
    <row r="22" spans="1:12" s="14" customFormat="1" ht="17.25" hidden="1" customHeight="1" thickBot="1">
      <c r="A22" s="491"/>
      <c r="B22" s="1217"/>
      <c r="C22" s="507"/>
      <c r="D22" s="507"/>
      <c r="E22" s="508"/>
      <c r="F22" s="1717"/>
      <c r="G22" s="515"/>
      <c r="H22" s="507"/>
      <c r="I22" s="507"/>
      <c r="J22" s="507"/>
      <c r="K22" s="507"/>
      <c r="L22" s="507"/>
    </row>
    <row r="23" spans="1:12" s="14" customFormat="1" ht="17.25" hidden="1" customHeight="1" thickTop="1">
      <c r="A23" s="491" t="s">
        <v>2039</v>
      </c>
      <c r="B23" s="1216" t="s">
        <v>2040</v>
      </c>
      <c r="C23" s="501" t="s">
        <v>2041</v>
      </c>
      <c r="D23" s="501">
        <v>45138</v>
      </c>
      <c r="E23" s="502">
        <v>45140</v>
      </c>
      <c r="F23" s="514" t="s">
        <v>2799</v>
      </c>
      <c r="G23" s="504" t="s">
        <v>2800</v>
      </c>
      <c r="H23" s="501">
        <v>45141</v>
      </c>
      <c r="I23" s="505">
        <f>H23+19</f>
        <v>45160</v>
      </c>
      <c r="J23" s="505">
        <f>H23+23</f>
        <v>45164</v>
      </c>
      <c r="K23" s="505">
        <f>H23+25</f>
        <v>45166</v>
      </c>
      <c r="L23" s="505">
        <f>H23+30</f>
        <v>45171</v>
      </c>
    </row>
    <row r="24" spans="1:12" s="14" customFormat="1" ht="17.25" hidden="1" customHeight="1" thickBot="1">
      <c r="A24" s="491"/>
      <c r="B24" s="1217"/>
      <c r="C24" s="507"/>
      <c r="D24" s="507"/>
      <c r="E24" s="508"/>
      <c r="F24" s="1717"/>
      <c r="G24" s="515"/>
      <c r="H24" s="507"/>
      <c r="I24" s="507"/>
      <c r="J24" s="507"/>
      <c r="K24" s="507"/>
      <c r="L24" s="507"/>
    </row>
    <row r="25" spans="1:12" s="14" customFormat="1" ht="17.25" hidden="1" customHeight="1" thickTop="1" thickBot="1">
      <c r="A25" s="491" t="s">
        <v>2017</v>
      </c>
      <c r="B25" s="1216" t="s">
        <v>2021</v>
      </c>
      <c r="C25" s="501" t="s">
        <v>2044</v>
      </c>
      <c r="D25" s="507">
        <v>45145</v>
      </c>
      <c r="E25" s="508">
        <v>45148</v>
      </c>
      <c r="F25" s="514" t="s">
        <v>2801</v>
      </c>
      <c r="G25" s="504" t="s">
        <v>2802</v>
      </c>
      <c r="H25" s="501">
        <v>45154</v>
      </c>
      <c r="I25" s="505">
        <f>H25+19</f>
        <v>45173</v>
      </c>
      <c r="J25" s="505">
        <f>H25+23</f>
        <v>45177</v>
      </c>
      <c r="K25" s="505">
        <f>H25+25</f>
        <v>45179</v>
      </c>
      <c r="L25" s="505">
        <f>H25+30</f>
        <v>45184</v>
      </c>
    </row>
    <row r="26" spans="1:12" s="14" customFormat="1" ht="17.25" hidden="1" customHeight="1" thickTop="1" thickBot="1">
      <c r="A26" s="491"/>
      <c r="B26" s="1217"/>
      <c r="C26" s="507"/>
      <c r="D26" s="507"/>
      <c r="E26" s="508"/>
      <c r="F26" s="1717"/>
      <c r="G26" s="515"/>
      <c r="H26" s="507"/>
      <c r="I26" s="507"/>
      <c r="J26" s="507"/>
      <c r="K26" s="507"/>
      <c r="L26" s="507"/>
    </row>
    <row r="27" spans="1:12" s="14" customFormat="1" ht="17.25" hidden="1" customHeight="1" thickTop="1">
      <c r="A27" s="491"/>
      <c r="B27" s="1216"/>
      <c r="C27" s="501"/>
      <c r="D27" s="501"/>
      <c r="E27" s="502"/>
      <c r="F27" s="514" t="s">
        <v>2803</v>
      </c>
      <c r="G27" s="504" t="s">
        <v>2804</v>
      </c>
      <c r="H27" s="501">
        <v>45154</v>
      </c>
      <c r="I27" s="505">
        <f>H27+19</f>
        <v>45173</v>
      </c>
      <c r="J27" s="505">
        <f>H27+23</f>
        <v>45177</v>
      </c>
      <c r="K27" s="505">
        <f>H27+25</f>
        <v>45179</v>
      </c>
      <c r="L27" s="505">
        <f>H27+30</f>
        <v>45184</v>
      </c>
    </row>
    <row r="28" spans="1:12" s="14" customFormat="1" ht="17.25" hidden="1" customHeight="1" thickBot="1">
      <c r="A28" s="491"/>
      <c r="B28" s="1217"/>
      <c r="C28" s="507"/>
      <c r="D28" s="507"/>
      <c r="E28" s="508"/>
      <c r="F28" s="1717"/>
      <c r="G28" s="515"/>
      <c r="H28" s="507"/>
      <c r="I28" s="507"/>
      <c r="J28" s="507"/>
      <c r="K28" s="507"/>
      <c r="L28" s="507"/>
    </row>
    <row r="29" spans="1:12" s="14" customFormat="1" ht="17.25" hidden="1" customHeight="1" thickTop="1">
      <c r="A29" s="491" t="s">
        <v>2047</v>
      </c>
      <c r="B29" s="1216" t="s">
        <v>2048</v>
      </c>
      <c r="C29" s="501" t="s">
        <v>2049</v>
      </c>
      <c r="D29" s="501">
        <v>45153</v>
      </c>
      <c r="E29" s="502">
        <v>45155</v>
      </c>
      <c r="F29" s="514" t="s">
        <v>2573</v>
      </c>
      <c r="G29" s="504" t="s">
        <v>2805</v>
      </c>
      <c r="H29" s="501">
        <v>45161</v>
      </c>
      <c r="I29" s="505">
        <f>H29+19</f>
        <v>45180</v>
      </c>
      <c r="J29" s="505">
        <f>H29+23</f>
        <v>45184</v>
      </c>
      <c r="K29" s="505">
        <f>H29+25</f>
        <v>45186</v>
      </c>
      <c r="L29" s="505">
        <f>H29+30</f>
        <v>45191</v>
      </c>
    </row>
    <row r="30" spans="1:12" s="14" customFormat="1" ht="17.25" hidden="1" customHeight="1" thickBot="1">
      <c r="A30" s="491"/>
      <c r="B30" s="1217"/>
      <c r="C30" s="507"/>
      <c r="D30" s="507"/>
      <c r="E30" s="508"/>
      <c r="F30" s="1717"/>
      <c r="G30" s="515"/>
      <c r="H30" s="507"/>
      <c r="I30" s="507"/>
      <c r="J30" s="507"/>
      <c r="K30" s="507"/>
      <c r="L30" s="507"/>
    </row>
    <row r="31" spans="1:12" s="14" customFormat="1" ht="17.25" hidden="1" customHeight="1" thickTop="1">
      <c r="A31" s="491" t="s">
        <v>2052</v>
      </c>
      <c r="B31" s="1216" t="s">
        <v>2053</v>
      </c>
      <c r="C31" s="501" t="s">
        <v>2054</v>
      </c>
      <c r="D31" s="501">
        <v>45160</v>
      </c>
      <c r="E31" s="502">
        <v>45161</v>
      </c>
      <c r="F31" s="514" t="s">
        <v>2785</v>
      </c>
      <c r="G31" s="504" t="s">
        <v>2806</v>
      </c>
      <c r="H31" s="501">
        <v>45168</v>
      </c>
      <c r="I31" s="505">
        <f>H31+19</f>
        <v>45187</v>
      </c>
      <c r="J31" s="505">
        <f>H31+23</f>
        <v>45191</v>
      </c>
      <c r="K31" s="505">
        <f>H31+25</f>
        <v>45193</v>
      </c>
      <c r="L31" s="505">
        <f>H31+30</f>
        <v>45198</v>
      </c>
    </row>
    <row r="32" spans="1:12" s="14" customFormat="1" ht="17.25" hidden="1" customHeight="1" thickBot="1">
      <c r="A32" s="491" t="s">
        <v>2057</v>
      </c>
      <c r="B32" s="1217" t="s">
        <v>2025</v>
      </c>
      <c r="C32" s="507" t="s">
        <v>2058</v>
      </c>
      <c r="D32" s="507">
        <v>45166</v>
      </c>
      <c r="E32" s="508">
        <v>45168</v>
      </c>
      <c r="F32" s="1717"/>
      <c r="G32" s="515"/>
      <c r="H32" s="507"/>
      <c r="I32" s="507"/>
      <c r="J32" s="507"/>
      <c r="K32" s="507"/>
      <c r="L32" s="507"/>
    </row>
    <row r="33" spans="1:12" s="14" customFormat="1" ht="17.25" hidden="1" customHeight="1" thickTop="1">
      <c r="A33" s="491"/>
      <c r="B33" s="1216" t="s">
        <v>2030</v>
      </c>
      <c r="C33" s="501" t="s">
        <v>2061</v>
      </c>
      <c r="D33" s="501">
        <v>45173</v>
      </c>
      <c r="E33" s="502">
        <v>45175</v>
      </c>
      <c r="F33" s="514" t="s">
        <v>2807</v>
      </c>
      <c r="G33" s="504" t="s">
        <v>2808</v>
      </c>
      <c r="H33" s="501">
        <v>45176</v>
      </c>
      <c r="I33" s="505">
        <f>H33+19</f>
        <v>45195</v>
      </c>
      <c r="J33" s="505">
        <f>H33+23</f>
        <v>45199</v>
      </c>
      <c r="K33" s="505">
        <f>H33+25</f>
        <v>45201</v>
      </c>
      <c r="L33" s="505">
        <f>H33+30</f>
        <v>45206</v>
      </c>
    </row>
    <row r="34" spans="1:12" s="14" customFormat="1" ht="17.25" hidden="1" customHeight="1" thickBot="1">
      <c r="A34" s="491"/>
      <c r="B34" s="1217"/>
      <c r="C34" s="507"/>
      <c r="D34" s="507"/>
      <c r="E34" s="508"/>
      <c r="F34" s="1717"/>
      <c r="G34" s="515"/>
      <c r="H34" s="507"/>
      <c r="I34" s="507"/>
      <c r="J34" s="507"/>
      <c r="K34" s="507"/>
      <c r="L34" s="507"/>
    </row>
    <row r="35" spans="1:12" s="14" customFormat="1" ht="17.25" hidden="1" customHeight="1" thickTop="1">
      <c r="A35" s="491"/>
      <c r="B35" s="1216" t="s">
        <v>2010</v>
      </c>
      <c r="C35" s="501" t="s">
        <v>2063</v>
      </c>
      <c r="D35" s="501">
        <v>45179</v>
      </c>
      <c r="E35" s="502">
        <v>45181</v>
      </c>
      <c r="F35" s="514" t="s">
        <v>2809</v>
      </c>
      <c r="G35" s="504" t="s">
        <v>2810</v>
      </c>
      <c r="H35" s="501">
        <v>45182</v>
      </c>
      <c r="I35" s="505">
        <f>H35+19</f>
        <v>45201</v>
      </c>
      <c r="J35" s="505">
        <f>H35+23</f>
        <v>45205</v>
      </c>
      <c r="K35" s="505">
        <f>H35+25</f>
        <v>45207</v>
      </c>
      <c r="L35" s="505">
        <f>H35+30</f>
        <v>45212</v>
      </c>
    </row>
    <row r="36" spans="1:12" s="14" customFormat="1" ht="17.25" hidden="1" customHeight="1" thickBot="1">
      <c r="A36" s="491"/>
      <c r="B36" s="1217"/>
      <c r="C36" s="507"/>
      <c r="D36" s="507"/>
      <c r="E36" s="508"/>
      <c r="F36" s="1717"/>
      <c r="G36" s="515"/>
      <c r="H36" s="507"/>
      <c r="I36" s="507"/>
      <c r="J36" s="507"/>
      <c r="K36" s="507"/>
      <c r="L36" s="507"/>
    </row>
    <row r="37" spans="1:12" s="14" customFormat="1" ht="17.25" hidden="1" customHeight="1" thickTop="1">
      <c r="A37" s="491" t="s">
        <v>2064</v>
      </c>
      <c r="B37" s="2220" t="s">
        <v>2065</v>
      </c>
      <c r="C37" s="501" t="s">
        <v>2066</v>
      </c>
      <c r="D37" s="501">
        <v>45186</v>
      </c>
      <c r="E37" s="502">
        <v>45187</v>
      </c>
      <c r="F37" s="514" t="s">
        <v>2787</v>
      </c>
      <c r="G37" s="504" t="s">
        <v>2811</v>
      </c>
      <c r="H37" s="501">
        <v>45189</v>
      </c>
      <c r="I37" s="505">
        <f>H37+19</f>
        <v>45208</v>
      </c>
      <c r="J37" s="505">
        <f>H37+23</f>
        <v>45212</v>
      </c>
      <c r="K37" s="505">
        <f>H37+25</f>
        <v>45214</v>
      </c>
      <c r="L37" s="505">
        <f>H37+30</f>
        <v>45219</v>
      </c>
    </row>
    <row r="38" spans="1:12" s="14" customFormat="1" ht="17.25" hidden="1" customHeight="1" thickBot="1">
      <c r="A38" s="491"/>
      <c r="B38" s="1217"/>
      <c r="C38" s="507"/>
      <c r="D38" s="507"/>
      <c r="E38" s="508"/>
      <c r="F38" s="1717"/>
      <c r="G38" s="515"/>
      <c r="H38" s="507"/>
      <c r="I38" s="507"/>
      <c r="J38" s="507"/>
      <c r="K38" s="507"/>
      <c r="L38" s="507"/>
    </row>
    <row r="39" spans="1:12" s="14" customFormat="1" ht="17.25" hidden="1" customHeight="1" thickTop="1">
      <c r="A39" s="491" t="s">
        <v>2068</v>
      </c>
      <c r="B39" s="1216" t="s">
        <v>2069</v>
      </c>
      <c r="C39" s="501" t="s">
        <v>2070</v>
      </c>
      <c r="D39" s="501">
        <v>45196</v>
      </c>
      <c r="E39" s="502">
        <v>45197</v>
      </c>
      <c r="F39" s="514" t="s">
        <v>2789</v>
      </c>
      <c r="G39" s="504" t="s">
        <v>2812</v>
      </c>
      <c r="H39" s="501">
        <v>45196</v>
      </c>
      <c r="I39" s="505">
        <f>H39+19</f>
        <v>45215</v>
      </c>
      <c r="J39" s="505">
        <f>H39+23</f>
        <v>45219</v>
      </c>
      <c r="K39" s="505">
        <f>H39+25</f>
        <v>45221</v>
      </c>
      <c r="L39" s="505">
        <f>H39+30</f>
        <v>45226</v>
      </c>
    </row>
    <row r="40" spans="1:12" s="14" customFormat="1" ht="17.25" hidden="1" customHeight="1" thickBot="1">
      <c r="A40" s="491"/>
      <c r="B40" s="1217"/>
      <c r="C40" s="507"/>
      <c r="D40" s="507"/>
      <c r="E40" s="508"/>
      <c r="F40" s="1717"/>
      <c r="G40" s="515"/>
      <c r="H40" s="507"/>
      <c r="I40" s="507"/>
      <c r="J40" s="507"/>
      <c r="K40" s="507"/>
      <c r="L40" s="507"/>
    </row>
    <row r="41" spans="1:12" s="14" customFormat="1" ht="17.25" hidden="1" customHeight="1" thickTop="1">
      <c r="A41" s="491"/>
      <c r="B41" s="1216" t="s">
        <v>2072</v>
      </c>
      <c r="C41" s="501" t="s">
        <v>2073</v>
      </c>
      <c r="D41" s="501">
        <v>45200</v>
      </c>
      <c r="E41" s="502">
        <v>45200</v>
      </c>
      <c r="F41" s="618" t="s">
        <v>2813</v>
      </c>
      <c r="G41" s="504" t="s">
        <v>2814</v>
      </c>
      <c r="H41" s="501">
        <v>45203</v>
      </c>
      <c r="I41" s="2837" t="s">
        <v>2815</v>
      </c>
      <c r="J41" s="2837" t="s">
        <v>2815</v>
      </c>
      <c r="K41" s="2837" t="s">
        <v>2815</v>
      </c>
      <c r="L41" s="552"/>
    </row>
    <row r="42" spans="1:12" s="14" customFormat="1" ht="17.25" hidden="1" customHeight="1" thickBot="1">
      <c r="A42" s="491"/>
      <c r="B42" s="1217"/>
      <c r="C42" s="507"/>
      <c r="D42" s="507"/>
      <c r="E42" s="508"/>
      <c r="F42" s="1717"/>
      <c r="G42" s="515"/>
      <c r="H42" s="507"/>
      <c r="I42" s="853"/>
      <c r="J42" s="853"/>
      <c r="K42" s="853"/>
      <c r="L42" s="196"/>
    </row>
    <row r="43" spans="1:12" s="14" customFormat="1" ht="17.25" hidden="1" customHeight="1" thickTop="1">
      <c r="A43" s="491"/>
      <c r="B43" s="1216" t="s">
        <v>2030</v>
      </c>
      <c r="C43" s="501" t="s">
        <v>2075</v>
      </c>
      <c r="D43" s="501">
        <v>45206</v>
      </c>
      <c r="E43" s="502">
        <v>45207</v>
      </c>
      <c r="F43" s="514" t="s">
        <v>2793</v>
      </c>
      <c r="G43" s="504" t="s">
        <v>2816</v>
      </c>
      <c r="H43" s="501">
        <v>45210</v>
      </c>
      <c r="I43" s="505">
        <f>H43+19</f>
        <v>45229</v>
      </c>
      <c r="J43" s="505">
        <f>H43+23</f>
        <v>45233</v>
      </c>
      <c r="K43" s="505">
        <f>H43+25</f>
        <v>45235</v>
      </c>
      <c r="L43" s="505">
        <f>H43+30</f>
        <v>45240</v>
      </c>
    </row>
    <row r="44" spans="1:12" s="14" customFormat="1" ht="17.25" hidden="1" customHeight="1" thickBot="1">
      <c r="A44" s="491"/>
      <c r="B44" s="1217"/>
      <c r="C44" s="507"/>
      <c r="D44" s="507"/>
      <c r="E44" s="508"/>
      <c r="F44" s="1717"/>
      <c r="G44" s="515"/>
      <c r="H44" s="507"/>
      <c r="I44" s="507"/>
      <c r="J44" s="507"/>
      <c r="K44" s="507"/>
      <c r="L44" s="507"/>
    </row>
    <row r="45" spans="1:12" s="14" customFormat="1" ht="17.25" hidden="1" customHeight="1" thickTop="1">
      <c r="A45" s="491" t="s">
        <v>2077</v>
      </c>
      <c r="B45" s="1216" t="s">
        <v>2078</v>
      </c>
      <c r="C45" s="501" t="s">
        <v>2079</v>
      </c>
      <c r="D45" s="501">
        <v>45215</v>
      </c>
      <c r="E45" s="502">
        <v>45217</v>
      </c>
      <c r="F45" s="618" t="s">
        <v>2813</v>
      </c>
      <c r="G45" s="504" t="s">
        <v>2817</v>
      </c>
      <c r="H45" s="501">
        <v>45217</v>
      </c>
      <c r="I45" s="2837" t="s">
        <v>2818</v>
      </c>
      <c r="J45" s="2837" t="s">
        <v>2819</v>
      </c>
      <c r="K45" s="2837" t="s">
        <v>2819</v>
      </c>
      <c r="L45" s="552"/>
    </row>
    <row r="46" spans="1:12" s="14" customFormat="1" ht="17.25" hidden="1" customHeight="1" thickBot="1">
      <c r="A46" s="491"/>
      <c r="B46" s="1217"/>
      <c r="C46" s="507"/>
      <c r="D46" s="507"/>
      <c r="E46" s="508"/>
      <c r="F46" s="1717"/>
      <c r="G46" s="515"/>
      <c r="H46" s="507"/>
      <c r="I46" s="853"/>
      <c r="J46" s="853"/>
      <c r="K46" s="853"/>
      <c r="L46" s="196"/>
    </row>
    <row r="47" spans="1:12" s="14" customFormat="1" ht="17.25" hidden="1" customHeight="1" thickTop="1">
      <c r="A47" s="491" t="s">
        <v>2081</v>
      </c>
      <c r="B47" s="1216" t="s">
        <v>2082</v>
      </c>
      <c r="C47" s="501" t="s">
        <v>2083</v>
      </c>
      <c r="D47" s="501">
        <v>45221</v>
      </c>
      <c r="E47" s="502">
        <v>45222</v>
      </c>
      <c r="F47" s="514" t="s">
        <v>2797</v>
      </c>
      <c r="G47" s="504" t="s">
        <v>2820</v>
      </c>
      <c r="H47" s="501">
        <v>45224</v>
      </c>
      <c r="I47" s="505">
        <f>H47+19</f>
        <v>45243</v>
      </c>
      <c r="J47" s="505">
        <f>H47+23</f>
        <v>45247</v>
      </c>
      <c r="K47" s="505">
        <f>H47+25</f>
        <v>45249</v>
      </c>
      <c r="L47" s="505">
        <f>H47+30</f>
        <v>45254</v>
      </c>
    </row>
    <row r="48" spans="1:12" ht="13.5" hidden="1" thickBot="1"/>
    <row r="49" spans="1:13" s="14" customFormat="1" ht="17.25" hidden="1" customHeight="1" thickTop="1">
      <c r="A49" s="491" t="s">
        <v>2021</v>
      </c>
      <c r="B49" s="1216" t="s">
        <v>2085</v>
      </c>
      <c r="C49" s="501" t="s">
        <v>2086</v>
      </c>
      <c r="D49" s="501">
        <v>45228</v>
      </c>
      <c r="E49" s="502">
        <v>45228</v>
      </c>
      <c r="F49" s="618" t="s">
        <v>2813</v>
      </c>
      <c r="G49" s="504" t="s">
        <v>2821</v>
      </c>
      <c r="H49" s="501">
        <v>45231</v>
      </c>
      <c r="I49" s="2837" t="s">
        <v>2822</v>
      </c>
      <c r="J49" s="2837" t="s">
        <v>2823</v>
      </c>
      <c r="K49" s="2837" t="s">
        <v>2823</v>
      </c>
      <c r="L49" s="552"/>
      <c r="M49" s="27"/>
    </row>
    <row r="50" spans="1:13" s="14" customFormat="1" ht="17.25" hidden="1" customHeight="1" thickBot="1">
      <c r="A50" s="491"/>
      <c r="B50" s="1217"/>
      <c r="C50" s="507"/>
      <c r="D50" s="507"/>
      <c r="E50" s="508"/>
      <c r="F50" s="1717"/>
      <c r="G50" s="515"/>
      <c r="H50" s="507"/>
      <c r="I50" s="853"/>
      <c r="J50" s="853"/>
      <c r="K50" s="853"/>
      <c r="L50" s="196"/>
      <c r="M50" s="27"/>
    </row>
    <row r="51" spans="1:13" s="14" customFormat="1" ht="17.25" hidden="1" customHeight="1" thickTop="1">
      <c r="A51" s="491"/>
      <c r="B51" s="1216" t="s">
        <v>2072</v>
      </c>
      <c r="C51" s="501" t="s">
        <v>2088</v>
      </c>
      <c r="D51" s="501">
        <v>45234</v>
      </c>
      <c r="E51" s="502">
        <v>45237</v>
      </c>
      <c r="F51" s="2241" t="s">
        <v>2824</v>
      </c>
      <c r="G51" s="504" t="s">
        <v>2825</v>
      </c>
      <c r="H51" s="501">
        <v>45238</v>
      </c>
      <c r="I51" s="505">
        <f>H51+19</f>
        <v>45257</v>
      </c>
      <c r="J51" s="505">
        <f>H51+23</f>
        <v>45261</v>
      </c>
      <c r="K51" s="505">
        <f>H51+25</f>
        <v>45263</v>
      </c>
      <c r="L51" s="505">
        <f>H51+30</f>
        <v>45268</v>
      </c>
      <c r="M51" s="27" t="s">
        <v>2826</v>
      </c>
    </row>
    <row r="52" spans="1:13" s="14" customFormat="1" ht="17.25" hidden="1" customHeight="1" thickBot="1">
      <c r="A52" s="491"/>
      <c r="B52" s="1217"/>
      <c r="C52" s="507"/>
      <c r="D52" s="507"/>
      <c r="E52" s="508"/>
      <c r="F52" s="1717"/>
      <c r="G52" s="515"/>
      <c r="H52" s="507"/>
      <c r="I52" s="507"/>
      <c r="J52" s="507"/>
      <c r="K52" s="507"/>
      <c r="L52" s="507"/>
      <c r="M52" s="1776">
        <v>45271</v>
      </c>
    </row>
    <row r="53" spans="1:13" s="14" customFormat="1" ht="17.25" hidden="1" customHeight="1" thickTop="1">
      <c r="A53" s="491"/>
      <c r="B53" s="1216"/>
      <c r="C53" s="501"/>
      <c r="D53" s="501"/>
      <c r="E53" s="502"/>
      <c r="F53" s="2241" t="s">
        <v>2827</v>
      </c>
      <c r="G53" s="504" t="s">
        <v>2828</v>
      </c>
      <c r="H53" s="501">
        <v>45245</v>
      </c>
      <c r="I53" s="505">
        <f>H53+19</f>
        <v>45264</v>
      </c>
      <c r="J53" s="505">
        <f>H53+23</f>
        <v>45268</v>
      </c>
      <c r="K53" s="505">
        <f>H53+25</f>
        <v>45270</v>
      </c>
      <c r="L53" s="505">
        <f>H53+30</f>
        <v>45275</v>
      </c>
      <c r="M53" s="27"/>
    </row>
    <row r="54" spans="1:13" s="14" customFormat="1" ht="17.25" hidden="1" customHeight="1" thickBot="1">
      <c r="A54" s="491"/>
      <c r="B54" s="1217"/>
      <c r="C54" s="507"/>
      <c r="D54" s="507"/>
      <c r="E54" s="508"/>
      <c r="F54" s="1717"/>
      <c r="G54" s="515"/>
      <c r="H54" s="507"/>
      <c r="I54" s="507"/>
      <c r="J54" s="507"/>
      <c r="K54" s="507"/>
      <c r="L54" s="507"/>
      <c r="M54" s="27"/>
    </row>
    <row r="55" spans="1:13" s="14" customFormat="1" ht="17.25" hidden="1" customHeight="1" thickTop="1">
      <c r="A55" s="491" t="s">
        <v>2030</v>
      </c>
      <c r="B55" s="1216" t="s">
        <v>2091</v>
      </c>
      <c r="C55" s="501" t="s">
        <v>2092</v>
      </c>
      <c r="D55" s="501">
        <v>45244</v>
      </c>
      <c r="E55" s="502">
        <v>45246</v>
      </c>
      <c r="F55" s="2241" t="s">
        <v>2795</v>
      </c>
      <c r="G55" s="504" t="s">
        <v>2829</v>
      </c>
      <c r="H55" s="501">
        <v>45252</v>
      </c>
      <c r="I55" s="505">
        <f>H55+19</f>
        <v>45271</v>
      </c>
      <c r="J55" s="505">
        <f>H55+23</f>
        <v>45275</v>
      </c>
      <c r="K55" s="505">
        <f>H55+25</f>
        <v>45277</v>
      </c>
      <c r="L55" s="505">
        <f>H55+30</f>
        <v>45282</v>
      </c>
      <c r="M55" s="27" t="s">
        <v>2826</v>
      </c>
    </row>
    <row r="56" spans="1:13" s="14" customFormat="1" ht="17.25" hidden="1" customHeight="1" thickBot="1">
      <c r="A56" s="491"/>
      <c r="B56" s="1217"/>
      <c r="C56" s="507"/>
      <c r="D56" s="507"/>
      <c r="E56" s="508"/>
      <c r="F56" s="1717"/>
      <c r="G56" s="515"/>
      <c r="H56" s="507"/>
      <c r="I56" s="507"/>
      <c r="J56" s="507"/>
      <c r="K56" s="507"/>
      <c r="L56" s="507"/>
      <c r="M56" s="27" t="s">
        <v>2830</v>
      </c>
    </row>
    <row r="57" spans="1:13" s="14" customFormat="1" ht="17.25" hidden="1" customHeight="1" thickTop="1" thickBot="1">
      <c r="A57" s="491" t="s">
        <v>2010</v>
      </c>
      <c r="B57" s="1217" t="s">
        <v>2094</v>
      </c>
      <c r="C57" s="507" t="s">
        <v>2095</v>
      </c>
      <c r="D57" s="507">
        <v>45253</v>
      </c>
      <c r="E57" s="508">
        <v>45253</v>
      </c>
      <c r="F57" s="2241" t="s">
        <v>2791</v>
      </c>
      <c r="G57" s="504" t="s">
        <v>2831</v>
      </c>
      <c r="H57" s="501">
        <v>45259</v>
      </c>
      <c r="I57" s="505">
        <f>H57+19</f>
        <v>45278</v>
      </c>
      <c r="J57" s="505">
        <f>H57+23</f>
        <v>45282</v>
      </c>
      <c r="K57" s="505">
        <f>H57+25</f>
        <v>45284</v>
      </c>
      <c r="L57" s="505">
        <f>H57+30</f>
        <v>45289</v>
      </c>
      <c r="M57" s="27"/>
    </row>
    <row r="58" spans="1:13" s="14" customFormat="1" ht="17.25" hidden="1" customHeight="1" thickTop="1" thickBot="1">
      <c r="A58" s="491" t="s">
        <v>2097</v>
      </c>
      <c r="B58" s="2220" t="s">
        <v>2078</v>
      </c>
      <c r="C58" s="501" t="s">
        <v>2098</v>
      </c>
      <c r="D58" s="501">
        <v>45257</v>
      </c>
      <c r="E58" s="502">
        <v>45258</v>
      </c>
      <c r="F58" s="1717"/>
      <c r="G58" s="515"/>
      <c r="H58" s="507"/>
      <c r="I58" s="507"/>
      <c r="J58" s="507"/>
      <c r="K58" s="507"/>
      <c r="L58" s="507"/>
      <c r="M58" s="27"/>
    </row>
    <row r="59" spans="1:13" s="14" customFormat="1" ht="17.25" hidden="1" customHeight="1" thickTop="1">
      <c r="A59" s="491" t="s">
        <v>2099</v>
      </c>
      <c r="B59" s="2241" t="s">
        <v>2010</v>
      </c>
      <c r="C59" s="501" t="s">
        <v>2100</v>
      </c>
      <c r="D59" s="501">
        <v>45267</v>
      </c>
      <c r="E59" s="502">
        <v>45268</v>
      </c>
      <c r="F59" s="618" t="s">
        <v>2813</v>
      </c>
      <c r="G59" s="504" t="s">
        <v>2832</v>
      </c>
      <c r="H59" s="501">
        <v>45266</v>
      </c>
      <c r="I59" s="2837" t="s">
        <v>2833</v>
      </c>
      <c r="J59" s="2837" t="s">
        <v>2833</v>
      </c>
      <c r="K59" s="2837" t="s">
        <v>2833</v>
      </c>
      <c r="L59" s="552"/>
      <c r="M59" s="27"/>
    </row>
    <row r="60" spans="1:13" s="14" customFormat="1" ht="17.25" hidden="1" customHeight="1" thickBot="1">
      <c r="A60" s="491"/>
      <c r="B60" s="1217"/>
      <c r="C60" s="507"/>
      <c r="D60" s="507"/>
      <c r="E60" s="508"/>
      <c r="F60" s="1717"/>
      <c r="G60" s="515"/>
      <c r="H60" s="507"/>
      <c r="I60" s="853"/>
      <c r="J60" s="853"/>
      <c r="K60" s="853"/>
      <c r="L60" s="196"/>
      <c r="M60" s="27"/>
    </row>
    <row r="61" spans="1:13" s="14" customFormat="1" ht="17.25" hidden="1" customHeight="1" thickTop="1">
      <c r="A61" s="491"/>
      <c r="B61" s="1216"/>
      <c r="C61" s="501"/>
      <c r="D61" s="501"/>
      <c r="E61" s="502"/>
      <c r="F61" s="2241" t="s">
        <v>2809</v>
      </c>
      <c r="G61" s="504" t="s">
        <v>2834</v>
      </c>
      <c r="H61" s="501">
        <v>45273</v>
      </c>
      <c r="I61" s="505">
        <f>H61+19</f>
        <v>45292</v>
      </c>
      <c r="J61" s="505">
        <f>H61+23</f>
        <v>45296</v>
      </c>
      <c r="K61" s="505">
        <f>H61+25</f>
        <v>45298</v>
      </c>
      <c r="L61" s="505">
        <f>H61+30</f>
        <v>45303</v>
      </c>
      <c r="M61" s="27" t="s">
        <v>2826</v>
      </c>
    </row>
    <row r="62" spans="1:13" s="14" customFormat="1" ht="17.25" hidden="1" customHeight="1" thickBot="1">
      <c r="A62" s="491"/>
      <c r="B62" s="1217"/>
      <c r="C62" s="507"/>
      <c r="D62" s="507"/>
      <c r="E62" s="508"/>
      <c r="F62" s="1717"/>
      <c r="G62" s="515"/>
      <c r="H62" s="507"/>
      <c r="I62" s="507"/>
      <c r="J62" s="507"/>
      <c r="K62" s="507"/>
      <c r="L62" s="507"/>
      <c r="M62" s="27" t="s">
        <v>2830</v>
      </c>
    </row>
    <row r="63" spans="1:13" s="14" customFormat="1" ht="17.25" hidden="1" customHeight="1" thickTop="1">
      <c r="A63" s="491" t="s">
        <v>2103</v>
      </c>
      <c r="B63" s="1216" t="s">
        <v>2104</v>
      </c>
      <c r="C63" s="501" t="s">
        <v>2105</v>
      </c>
      <c r="D63" s="501">
        <v>45277</v>
      </c>
      <c r="E63" s="502">
        <v>45279</v>
      </c>
      <c r="F63" s="618" t="s">
        <v>2813</v>
      </c>
      <c r="G63" s="504" t="s">
        <v>2835</v>
      </c>
      <c r="H63" s="501">
        <v>45280</v>
      </c>
      <c r="I63" s="2837" t="s">
        <v>2833</v>
      </c>
      <c r="J63" s="2837" t="s">
        <v>2833</v>
      </c>
      <c r="K63" s="2837" t="s">
        <v>2836</v>
      </c>
      <c r="L63" s="552"/>
      <c r="M63" s="27"/>
    </row>
    <row r="64" spans="1:13" ht="13.5" hidden="1" thickBot="1"/>
    <row r="65" spans="1:12" s="14" customFormat="1" ht="17.25" hidden="1" customHeight="1" thickTop="1" thickBot="1">
      <c r="A65" s="491" t="s">
        <v>2030</v>
      </c>
      <c r="B65" s="2220" t="s">
        <v>2107</v>
      </c>
      <c r="C65" s="501" t="s">
        <v>2108</v>
      </c>
      <c r="D65" s="501">
        <v>45280</v>
      </c>
      <c r="E65" s="502">
        <v>45281</v>
      </c>
      <c r="F65" s="2241" t="s">
        <v>2837</v>
      </c>
      <c r="G65" s="504" t="s">
        <v>2838</v>
      </c>
      <c r="H65" s="501">
        <v>45287</v>
      </c>
      <c r="I65" s="505">
        <f>H65+19</f>
        <v>45306</v>
      </c>
      <c r="J65" s="505">
        <f>H65+23</f>
        <v>45310</v>
      </c>
      <c r="K65" s="505">
        <f>H65+25</f>
        <v>45312</v>
      </c>
      <c r="L65" s="505">
        <f>H65+30</f>
        <v>45317</v>
      </c>
    </row>
    <row r="66" spans="1:12" s="14" customFormat="1" ht="17.25" hidden="1" customHeight="1" thickTop="1" thickBot="1">
      <c r="A66" s="491"/>
      <c r="B66" s="2241" t="s">
        <v>2094</v>
      </c>
      <c r="C66" s="501" t="s">
        <v>2109</v>
      </c>
      <c r="D66" s="501">
        <v>45286</v>
      </c>
      <c r="E66" s="502">
        <v>45287</v>
      </c>
      <c r="F66" s="1717"/>
      <c r="G66" s="515"/>
      <c r="H66" s="507"/>
      <c r="I66" s="507"/>
      <c r="J66" s="507"/>
      <c r="K66" s="507"/>
      <c r="L66" s="507"/>
    </row>
    <row r="67" spans="1:12" s="14" customFormat="1" ht="17.25" hidden="1" customHeight="1" thickTop="1">
      <c r="A67" s="491"/>
      <c r="B67" s="2220"/>
      <c r="C67" s="501"/>
      <c r="D67" s="501"/>
      <c r="E67" s="502"/>
      <c r="F67" s="2241" t="s">
        <v>2839</v>
      </c>
      <c r="G67" s="504" t="s">
        <v>2840</v>
      </c>
      <c r="H67" s="501">
        <v>45294</v>
      </c>
      <c r="I67" s="505">
        <f>H67+19</f>
        <v>45313</v>
      </c>
      <c r="J67" s="505">
        <f>H67+23</f>
        <v>45317</v>
      </c>
      <c r="K67" s="505">
        <f>H67+25</f>
        <v>45319</v>
      </c>
      <c r="L67" s="505">
        <f>H67+30</f>
        <v>45324</v>
      </c>
    </row>
    <row r="68" spans="1:12" s="14" customFormat="1" ht="17.25" hidden="1" customHeight="1" thickBot="1">
      <c r="A68" s="491"/>
      <c r="B68" s="1217"/>
      <c r="C68" s="507"/>
      <c r="D68" s="507"/>
      <c r="E68" s="508"/>
      <c r="F68" s="1717"/>
      <c r="G68" s="515"/>
      <c r="H68" s="507"/>
      <c r="I68" s="507"/>
      <c r="J68" s="507"/>
      <c r="K68" s="507"/>
      <c r="L68" s="507"/>
    </row>
    <row r="69" spans="1:12" s="14" customFormat="1" ht="17.25" hidden="1" customHeight="1" thickTop="1">
      <c r="A69" s="491" t="s">
        <v>2113</v>
      </c>
      <c r="B69" s="2241" t="s">
        <v>2091</v>
      </c>
      <c r="C69" s="501" t="s">
        <v>2114</v>
      </c>
      <c r="D69" s="501">
        <v>44928</v>
      </c>
      <c r="E69" s="502">
        <v>44929</v>
      </c>
      <c r="F69" s="2241" t="s">
        <v>2793</v>
      </c>
      <c r="G69" s="504" t="s">
        <v>2841</v>
      </c>
      <c r="H69" s="501">
        <v>45301</v>
      </c>
      <c r="I69" s="505">
        <f t="shared" ref="I69" si="20">H69+19</f>
        <v>45320</v>
      </c>
      <c r="J69" s="505">
        <f t="shared" ref="J69" si="21">H69+23</f>
        <v>45324</v>
      </c>
      <c r="K69" s="505">
        <f t="shared" ref="K69" si="22">H69+25</f>
        <v>45326</v>
      </c>
      <c r="L69" s="505">
        <f t="shared" ref="L69" si="23">H69+30</f>
        <v>45331</v>
      </c>
    </row>
    <row r="70" spans="1:12" s="14" customFormat="1" ht="17.25" hidden="1" customHeight="1" thickBot="1">
      <c r="A70" s="491"/>
      <c r="B70" s="1217"/>
      <c r="C70" s="507"/>
      <c r="D70" s="507"/>
      <c r="E70" s="508"/>
      <c r="F70" s="1717"/>
      <c r="G70" s="515"/>
      <c r="H70" s="507"/>
      <c r="I70" s="507"/>
      <c r="J70" s="507"/>
      <c r="K70" s="507"/>
      <c r="L70" s="507"/>
    </row>
    <row r="71" spans="1:12" s="14" customFormat="1" ht="17.25" hidden="1" customHeight="1" thickTop="1">
      <c r="A71" s="491" t="s">
        <v>2010</v>
      </c>
      <c r="B71" s="2241" t="s">
        <v>2078</v>
      </c>
      <c r="C71" s="501" t="s">
        <v>2116</v>
      </c>
      <c r="D71" s="501">
        <v>45300</v>
      </c>
      <c r="E71" s="502">
        <v>45302</v>
      </c>
      <c r="F71" s="2241" t="s">
        <v>2785</v>
      </c>
      <c r="G71" s="504" t="s">
        <v>2842</v>
      </c>
      <c r="H71" s="501">
        <v>45308</v>
      </c>
      <c r="I71" s="505">
        <f t="shared" ref="I71" si="24">H71+19</f>
        <v>45327</v>
      </c>
      <c r="J71" s="505">
        <f t="shared" ref="J71" si="25">H71+23</f>
        <v>45331</v>
      </c>
      <c r="K71" s="505">
        <f t="shared" ref="K71" si="26">H71+25</f>
        <v>45333</v>
      </c>
      <c r="L71" s="505">
        <f t="shared" ref="L71" si="27">H71+30</f>
        <v>45338</v>
      </c>
    </row>
    <row r="72" spans="1:12" s="14" customFormat="1" ht="17.25" hidden="1" customHeight="1" thickBot="1">
      <c r="A72" s="491"/>
      <c r="B72" s="1217"/>
      <c r="C72" s="507"/>
      <c r="D72" s="507"/>
      <c r="E72" s="508"/>
      <c r="F72" s="1717"/>
      <c r="G72" s="515"/>
      <c r="H72" s="507"/>
      <c r="I72" s="507"/>
      <c r="J72" s="507"/>
      <c r="K72" s="507"/>
      <c r="L72" s="507"/>
    </row>
    <row r="73" spans="1:12" s="14" customFormat="1" ht="17.25" hidden="1" customHeight="1" thickTop="1">
      <c r="A73" s="491" t="s">
        <v>2118</v>
      </c>
      <c r="B73" s="2241" t="s">
        <v>2119</v>
      </c>
      <c r="C73" s="501" t="s">
        <v>2120</v>
      </c>
      <c r="D73" s="501">
        <v>45311</v>
      </c>
      <c r="E73" s="502">
        <v>45313</v>
      </c>
      <c r="F73" s="2241" t="s">
        <v>2797</v>
      </c>
      <c r="G73" s="504" t="s">
        <v>2843</v>
      </c>
      <c r="H73" s="501">
        <v>45315</v>
      </c>
      <c r="I73" s="505">
        <f t="shared" ref="I73" si="28">H73+19</f>
        <v>45334</v>
      </c>
      <c r="J73" s="505">
        <f t="shared" ref="J73" si="29">H73+23</f>
        <v>45338</v>
      </c>
      <c r="K73" s="505">
        <f t="shared" ref="K73" si="30">H73+25</f>
        <v>45340</v>
      </c>
      <c r="L73" s="505">
        <f t="shared" ref="L73" si="31">H73+30</f>
        <v>45345</v>
      </c>
    </row>
    <row r="74" spans="1:12" s="14" customFormat="1" ht="17.25" hidden="1" customHeight="1" thickBot="1">
      <c r="A74" s="491"/>
      <c r="B74" s="1217"/>
      <c r="C74" s="507"/>
      <c r="D74" s="507"/>
      <c r="E74" s="508"/>
      <c r="F74" s="1717"/>
      <c r="G74" s="515"/>
      <c r="H74" s="507"/>
      <c r="I74" s="507"/>
      <c r="J74" s="507"/>
      <c r="K74" s="507"/>
      <c r="L74" s="507"/>
    </row>
    <row r="75" spans="1:12" s="14" customFormat="1" ht="17.25" hidden="1" customHeight="1" thickTop="1">
      <c r="A75" s="491"/>
      <c r="B75" s="2241" t="s">
        <v>2107</v>
      </c>
      <c r="C75" s="501" t="s">
        <v>2122</v>
      </c>
      <c r="D75" s="501">
        <v>45319</v>
      </c>
      <c r="E75" s="502">
        <v>45322</v>
      </c>
      <c r="F75" s="2241" t="s">
        <v>2844</v>
      </c>
      <c r="G75" s="504" t="s">
        <v>2845</v>
      </c>
      <c r="H75" s="501">
        <v>45323</v>
      </c>
      <c r="I75" s="505">
        <f>H75+27</f>
        <v>45350</v>
      </c>
      <c r="J75" s="505">
        <f>H75+32</f>
        <v>45355</v>
      </c>
      <c r="K75" s="505">
        <f>H75+35</f>
        <v>45358</v>
      </c>
      <c r="L75" s="505">
        <f>H75+42</f>
        <v>45365</v>
      </c>
    </row>
    <row r="76" spans="1:12" s="14" customFormat="1" ht="17.25" hidden="1" customHeight="1" thickBot="1">
      <c r="A76" s="491"/>
      <c r="B76" s="1217"/>
      <c r="C76" s="507"/>
      <c r="D76" s="507"/>
      <c r="E76" s="508"/>
      <c r="F76" s="1717"/>
      <c r="G76" s="515"/>
      <c r="H76" s="507"/>
      <c r="I76" s="507"/>
      <c r="J76" s="507"/>
      <c r="K76" s="507"/>
      <c r="L76" s="507"/>
    </row>
    <row r="77" spans="1:12" s="14" customFormat="1" ht="17.25" hidden="1" customHeight="1" thickTop="1">
      <c r="A77" s="491"/>
      <c r="B77" s="2241" t="s">
        <v>2094</v>
      </c>
      <c r="C77" s="501" t="s">
        <v>2124</v>
      </c>
      <c r="D77" s="501">
        <v>45323</v>
      </c>
      <c r="E77" s="502">
        <v>45325</v>
      </c>
      <c r="F77" s="2241" t="s">
        <v>2846</v>
      </c>
      <c r="G77" s="504" t="s">
        <v>2847</v>
      </c>
      <c r="H77" s="501">
        <v>45329</v>
      </c>
      <c r="I77" s="505">
        <f t="shared" ref="I77" si="32">H77+19</f>
        <v>45348</v>
      </c>
      <c r="J77" s="505">
        <f t="shared" ref="J77" si="33">H77+23</f>
        <v>45352</v>
      </c>
      <c r="K77" s="505">
        <f t="shared" ref="K77" si="34">H77+25</f>
        <v>45354</v>
      </c>
      <c r="L77" s="505">
        <f t="shared" ref="L77" si="35">H77+30</f>
        <v>45359</v>
      </c>
    </row>
    <row r="78" spans="1:12" s="14" customFormat="1" ht="17.25" hidden="1" customHeight="1" thickBot="1">
      <c r="A78" s="491"/>
      <c r="B78" s="1217"/>
      <c r="C78" s="507"/>
      <c r="D78" s="507"/>
      <c r="E78" s="508"/>
      <c r="F78" s="1717"/>
      <c r="G78" s="515"/>
      <c r="H78" s="507"/>
      <c r="I78" s="507"/>
      <c r="J78" s="507"/>
      <c r="K78" s="507"/>
      <c r="L78" s="507"/>
    </row>
    <row r="79" spans="1:12" s="14" customFormat="1" ht="17.25" hidden="1" customHeight="1" thickTop="1">
      <c r="A79" s="491"/>
      <c r="B79" s="2241" t="s">
        <v>2030</v>
      </c>
      <c r="C79" s="501" t="s">
        <v>2126</v>
      </c>
      <c r="D79" s="501">
        <v>45331</v>
      </c>
      <c r="E79" s="502">
        <v>45333</v>
      </c>
      <c r="F79" s="2241" t="s">
        <v>2824</v>
      </c>
      <c r="G79" s="504" t="s">
        <v>2848</v>
      </c>
      <c r="H79" s="501">
        <v>45336</v>
      </c>
      <c r="I79" s="505">
        <f t="shared" ref="I79" si="36">H79+19</f>
        <v>45355</v>
      </c>
      <c r="J79" s="505">
        <f t="shared" ref="J79" si="37">H79+23</f>
        <v>45359</v>
      </c>
      <c r="K79" s="505">
        <f t="shared" ref="K79" si="38">H79+25</f>
        <v>45361</v>
      </c>
      <c r="L79" s="505">
        <f t="shared" ref="L79" si="39">H79+30</f>
        <v>45366</v>
      </c>
    </row>
    <row r="80" spans="1:12" ht="13.5" hidden="1" thickBot="1"/>
    <row r="81" spans="1:13" s="14" customFormat="1" ht="17.25" hidden="1" customHeight="1" thickTop="1">
      <c r="A81" s="491" t="s">
        <v>2010</v>
      </c>
      <c r="B81" s="2241" t="s">
        <v>2091</v>
      </c>
      <c r="C81" s="501" t="s">
        <v>2128</v>
      </c>
      <c r="D81" s="501">
        <v>45334</v>
      </c>
      <c r="E81" s="502">
        <v>45336</v>
      </c>
      <c r="F81" s="2220" t="s">
        <v>2827</v>
      </c>
      <c r="G81" s="504" t="s">
        <v>2849</v>
      </c>
      <c r="H81" s="501">
        <v>45343</v>
      </c>
      <c r="I81" s="505">
        <f>H81+27</f>
        <v>45370</v>
      </c>
      <c r="J81" s="505">
        <f>H81+32</f>
        <v>45375</v>
      </c>
      <c r="K81" s="505">
        <f>H81+35</f>
        <v>45378</v>
      </c>
      <c r="L81" s="505">
        <f>H81+42</f>
        <v>45385</v>
      </c>
      <c r="M81" s="40" t="s">
        <v>2850</v>
      </c>
    </row>
    <row r="82" spans="1:13" s="14" customFormat="1" ht="17.25" hidden="1" customHeight="1" thickBot="1">
      <c r="A82" s="491"/>
      <c r="B82" s="1217"/>
      <c r="C82" s="507"/>
      <c r="D82" s="507"/>
      <c r="E82" s="508"/>
      <c r="F82" s="1717"/>
      <c r="G82" s="515"/>
      <c r="H82" s="507"/>
      <c r="I82" s="507"/>
      <c r="J82" s="507"/>
      <c r="K82" s="507"/>
      <c r="L82" s="507"/>
      <c r="M82" s="14" t="s">
        <v>2851</v>
      </c>
    </row>
    <row r="83" spans="1:13" s="14" customFormat="1" ht="17.25" hidden="1" customHeight="1" thickTop="1">
      <c r="A83" s="491"/>
      <c r="B83" s="2241"/>
      <c r="C83" s="501"/>
      <c r="D83" s="501"/>
      <c r="E83" s="502"/>
      <c r="F83" s="3048" t="s">
        <v>2151</v>
      </c>
      <c r="G83" s="504" t="s">
        <v>2852</v>
      </c>
      <c r="H83" s="501">
        <v>45350</v>
      </c>
      <c r="I83" s="552"/>
      <c r="J83" s="552"/>
      <c r="K83" s="552"/>
      <c r="L83" s="552"/>
      <c r="M83" s="27"/>
    </row>
    <row r="84" spans="1:13" s="14" customFormat="1" ht="17.25" hidden="1" customHeight="1" thickBot="1">
      <c r="A84" s="491"/>
      <c r="B84" s="1217"/>
      <c r="C84" s="507"/>
      <c r="D84" s="507"/>
      <c r="E84" s="508"/>
      <c r="F84" s="1717"/>
      <c r="G84" s="515"/>
      <c r="H84" s="507"/>
      <c r="I84" s="196"/>
      <c r="J84" s="196"/>
      <c r="K84" s="196"/>
      <c r="L84" s="196"/>
      <c r="M84" s="27"/>
    </row>
    <row r="85" spans="1:13" s="14" customFormat="1" ht="17.25" hidden="1" customHeight="1" thickTop="1">
      <c r="A85" s="491" t="s">
        <v>2133</v>
      </c>
      <c r="B85" s="2241" t="s">
        <v>2078</v>
      </c>
      <c r="C85" s="501" t="s">
        <v>2134</v>
      </c>
      <c r="D85" s="501">
        <v>45348</v>
      </c>
      <c r="E85" s="502">
        <v>45350</v>
      </c>
      <c r="F85" s="3048" t="s">
        <v>2151</v>
      </c>
      <c r="G85" s="504" t="s">
        <v>2853</v>
      </c>
      <c r="H85" s="501">
        <v>45357</v>
      </c>
      <c r="I85" s="552"/>
      <c r="J85" s="552"/>
      <c r="K85" s="552"/>
      <c r="L85" s="552"/>
      <c r="M85" s="27"/>
    </row>
    <row r="86" spans="1:13" s="14" customFormat="1" ht="17.25" hidden="1" customHeight="1" thickBot="1">
      <c r="A86" s="491"/>
      <c r="B86" s="1217" t="s">
        <v>2107</v>
      </c>
      <c r="C86" s="507" t="s">
        <v>2137</v>
      </c>
      <c r="D86" s="507">
        <v>45351</v>
      </c>
      <c r="E86" s="508">
        <v>45353</v>
      </c>
      <c r="F86" s="1717"/>
      <c r="G86" s="515"/>
      <c r="H86" s="507"/>
      <c r="I86" s="196"/>
      <c r="J86" s="196"/>
      <c r="K86" s="196"/>
      <c r="L86" s="196"/>
      <c r="M86" s="27"/>
    </row>
    <row r="87" spans="1:13" s="14" customFormat="1" ht="17.25" hidden="1" customHeight="1" thickTop="1" thickBot="1">
      <c r="A87" s="491"/>
      <c r="B87" s="2220" t="s">
        <v>2094</v>
      </c>
      <c r="C87" s="501" t="s">
        <v>2138</v>
      </c>
      <c r="D87" s="501">
        <v>45359</v>
      </c>
      <c r="E87" s="502">
        <v>45361</v>
      </c>
      <c r="F87" s="2220" t="s">
        <v>2795</v>
      </c>
      <c r="G87" s="504" t="s">
        <v>2854</v>
      </c>
      <c r="H87" s="501">
        <v>45370</v>
      </c>
      <c r="I87" s="505">
        <f>H87+27</f>
        <v>45397</v>
      </c>
      <c r="J87" s="505">
        <f>H87+32</f>
        <v>45402</v>
      </c>
      <c r="K87" s="505">
        <f>H87+35</f>
        <v>45405</v>
      </c>
      <c r="L87" s="505">
        <f>H87+42</f>
        <v>45412</v>
      </c>
      <c r="M87" s="40" t="s">
        <v>2850</v>
      </c>
    </row>
    <row r="88" spans="1:13" s="14" customFormat="1" ht="17.25" hidden="1" customHeight="1" thickTop="1" thickBot="1">
      <c r="A88" s="491" t="s">
        <v>2140</v>
      </c>
      <c r="B88" s="2220" t="s">
        <v>2069</v>
      </c>
      <c r="C88" s="501" t="s">
        <v>2141</v>
      </c>
      <c r="D88" s="501">
        <v>45364</v>
      </c>
      <c r="E88" s="502">
        <v>45366</v>
      </c>
      <c r="F88" s="1717"/>
      <c r="G88" s="515"/>
      <c r="H88" s="507"/>
      <c r="I88" s="507"/>
      <c r="J88" s="507"/>
      <c r="K88" s="507"/>
      <c r="L88" s="507"/>
      <c r="M88" s="14" t="s">
        <v>2855</v>
      </c>
    </row>
    <row r="89" spans="1:13" s="14" customFormat="1" ht="17.25" hidden="1" customHeight="1" thickTop="1">
      <c r="A89" s="491"/>
      <c r="B89" s="2220"/>
      <c r="C89" s="501"/>
      <c r="D89" s="501"/>
      <c r="E89" s="502"/>
      <c r="F89" s="3048" t="s">
        <v>2151</v>
      </c>
      <c r="G89" s="504" t="s">
        <v>2856</v>
      </c>
      <c r="H89" s="501">
        <v>45377</v>
      </c>
      <c r="I89" s="552"/>
      <c r="J89" s="552"/>
      <c r="K89" s="552"/>
      <c r="L89" s="552"/>
      <c r="M89" s="27"/>
    </row>
    <row r="90" spans="1:13" s="14" customFormat="1" ht="17.25" hidden="1" customHeight="1" thickBot="1">
      <c r="A90" s="491"/>
      <c r="B90" s="1217"/>
      <c r="C90" s="507"/>
      <c r="D90" s="507"/>
      <c r="E90" s="508"/>
      <c r="F90" s="1717"/>
      <c r="G90" s="515"/>
      <c r="H90" s="507"/>
      <c r="I90" s="196"/>
      <c r="J90" s="196"/>
      <c r="K90" s="196"/>
      <c r="L90" s="196"/>
      <c r="M90" s="27"/>
    </row>
    <row r="91" spans="1:13" s="14" customFormat="1" ht="17.25" hidden="1" customHeight="1" thickTop="1">
      <c r="A91" s="491" t="s">
        <v>2143</v>
      </c>
      <c r="B91" s="2220" t="s">
        <v>2119</v>
      </c>
      <c r="C91" s="501" t="s">
        <v>2144</v>
      </c>
      <c r="D91" s="501">
        <v>45373</v>
      </c>
      <c r="E91" s="502">
        <v>45375</v>
      </c>
      <c r="F91" s="2220" t="s">
        <v>2807</v>
      </c>
      <c r="G91" s="504" t="s">
        <v>2857</v>
      </c>
      <c r="H91" s="501">
        <v>45378</v>
      </c>
      <c r="I91" s="505">
        <f>H91+27</f>
        <v>45405</v>
      </c>
      <c r="J91" s="505">
        <f>H91+32</f>
        <v>45410</v>
      </c>
      <c r="K91" s="505">
        <f>H91+35</f>
        <v>45413</v>
      </c>
      <c r="L91" s="505">
        <f>H91+42</f>
        <v>45420</v>
      </c>
      <c r="M91" s="27"/>
    </row>
    <row r="92" spans="1:13" s="14" customFormat="1" ht="17.25" hidden="1" customHeight="1" thickBot="1">
      <c r="A92" s="491"/>
      <c r="B92" s="1217"/>
      <c r="C92" s="507"/>
      <c r="D92" s="507"/>
      <c r="E92" s="508"/>
      <c r="F92" s="1717"/>
      <c r="G92" s="515"/>
      <c r="H92" s="507"/>
      <c r="I92" s="507"/>
      <c r="J92" s="507"/>
      <c r="K92" s="507"/>
      <c r="L92" s="507"/>
      <c r="M92" s="27"/>
    </row>
    <row r="93" spans="1:13" s="14" customFormat="1" ht="17.25" hidden="1" customHeight="1" thickTop="1">
      <c r="A93" s="491"/>
      <c r="B93" s="2220" t="s">
        <v>2133</v>
      </c>
      <c r="C93" s="501" t="s">
        <v>2146</v>
      </c>
      <c r="D93" s="501">
        <v>45383</v>
      </c>
      <c r="E93" s="502">
        <v>45385</v>
      </c>
      <c r="F93" s="2220" t="s">
        <v>2809</v>
      </c>
      <c r="G93" s="504" t="s">
        <v>2858</v>
      </c>
      <c r="H93" s="501">
        <v>45385</v>
      </c>
      <c r="I93" s="505">
        <f>H93+27</f>
        <v>45412</v>
      </c>
      <c r="J93" s="505">
        <f>H93+32</f>
        <v>45417</v>
      </c>
      <c r="K93" s="505">
        <f>H93+35</f>
        <v>45420</v>
      </c>
      <c r="L93" s="505">
        <f>H93+42</f>
        <v>45427</v>
      </c>
      <c r="M93" s="27"/>
    </row>
    <row r="94" spans="1:13" s="14" customFormat="1" ht="17.25" hidden="1" customHeight="1" thickBot="1">
      <c r="A94" s="491"/>
      <c r="B94" s="1217"/>
      <c r="C94" s="507"/>
      <c r="D94" s="507"/>
      <c r="E94" s="508"/>
      <c r="F94" s="1717"/>
      <c r="G94" s="515"/>
      <c r="H94" s="507"/>
      <c r="I94" s="507"/>
      <c r="J94" s="507"/>
      <c r="K94" s="507"/>
      <c r="L94" s="507"/>
      <c r="M94" s="27"/>
    </row>
    <row r="95" spans="1:13" s="14" customFormat="1" ht="17.25" hidden="1" customHeight="1" thickTop="1">
      <c r="A95" s="491"/>
      <c r="B95" s="2220"/>
      <c r="C95" s="501"/>
      <c r="D95" s="501"/>
      <c r="E95" s="502"/>
      <c r="F95" s="2220" t="s">
        <v>2448</v>
      </c>
      <c r="G95" s="504" t="s">
        <v>2859</v>
      </c>
      <c r="H95" s="501">
        <v>45392</v>
      </c>
      <c r="I95" s="505">
        <f>H95+27</f>
        <v>45419</v>
      </c>
      <c r="J95" s="505">
        <f>H95+32</f>
        <v>45424</v>
      </c>
      <c r="K95" s="505">
        <f>H95+35</f>
        <v>45427</v>
      </c>
      <c r="L95" s="505">
        <f>H95+42</f>
        <v>45434</v>
      </c>
      <c r="M95" s="27"/>
    </row>
    <row r="96" spans="1:13" customFormat="1" ht="13.5" hidden="1" thickBot="1">
      <c r="A96" s="4"/>
    </row>
    <row r="97" spans="1:12" s="14" customFormat="1" ht="17.25" hidden="1" customHeight="1" thickTop="1">
      <c r="A97" s="491"/>
      <c r="B97" s="2220" t="s">
        <v>2107</v>
      </c>
      <c r="C97" s="501" t="s">
        <v>2149</v>
      </c>
      <c r="D97" s="501">
        <v>45390</v>
      </c>
      <c r="E97" s="502">
        <v>45393</v>
      </c>
      <c r="F97" s="2220" t="s">
        <v>2860</v>
      </c>
      <c r="G97" s="504" t="s">
        <v>2861</v>
      </c>
      <c r="H97" s="501">
        <v>45399</v>
      </c>
      <c r="I97" s="505">
        <f>H97+27</f>
        <v>45426</v>
      </c>
      <c r="J97" s="505">
        <f>H97+32</f>
        <v>45431</v>
      </c>
      <c r="K97" s="505">
        <f>H97+35</f>
        <v>45434</v>
      </c>
      <c r="L97" s="505">
        <f>H97+42</f>
        <v>45441</v>
      </c>
    </row>
    <row r="98" spans="1:12" s="14" customFormat="1" ht="17.25" hidden="1" customHeight="1" thickBot="1">
      <c r="A98" s="491"/>
      <c r="B98" s="1217"/>
      <c r="C98" s="507"/>
      <c r="D98" s="507"/>
      <c r="E98" s="508"/>
      <c r="F98" s="1717"/>
      <c r="G98" s="515"/>
      <c r="H98" s="507"/>
      <c r="I98" s="507"/>
      <c r="J98" s="507"/>
      <c r="K98" s="507"/>
      <c r="L98" s="507"/>
    </row>
    <row r="99" spans="1:12" s="14" customFormat="1" ht="17.25" hidden="1" customHeight="1" thickTop="1">
      <c r="A99" s="491" t="s">
        <v>2030</v>
      </c>
      <c r="B99" s="3303" t="s">
        <v>2151</v>
      </c>
      <c r="C99" s="501" t="s">
        <v>2152</v>
      </c>
      <c r="D99" s="501">
        <v>45396</v>
      </c>
      <c r="E99" s="1329"/>
      <c r="F99" s="2220" t="s">
        <v>2839</v>
      </c>
      <c r="G99" s="504" t="s">
        <v>2862</v>
      </c>
      <c r="H99" s="501">
        <v>45406</v>
      </c>
      <c r="I99" s="505">
        <f>H99+27</f>
        <v>45433</v>
      </c>
      <c r="J99" s="505">
        <f>H99+32</f>
        <v>45438</v>
      </c>
      <c r="K99" s="505">
        <f>H99+35</f>
        <v>45441</v>
      </c>
      <c r="L99" s="505">
        <f>H99+42</f>
        <v>45448</v>
      </c>
    </row>
    <row r="100" spans="1:12" s="14" customFormat="1" ht="17.25" hidden="1" customHeight="1" thickBot="1">
      <c r="A100" s="491"/>
      <c r="B100" s="1217" t="s">
        <v>2094</v>
      </c>
      <c r="C100" s="507" t="s">
        <v>2154</v>
      </c>
      <c r="D100" s="507">
        <v>45399</v>
      </c>
      <c r="E100" s="508">
        <v>45401</v>
      </c>
      <c r="F100" s="3279"/>
      <c r="G100" s="1115"/>
      <c r="H100" s="505"/>
      <c r="I100" s="505"/>
      <c r="J100" s="505"/>
      <c r="K100" s="505"/>
      <c r="L100" s="505"/>
    </row>
    <row r="101" spans="1:12" s="14" customFormat="1" ht="17.25" hidden="1" customHeight="1" thickTop="1" thickBot="1">
      <c r="A101" s="491"/>
      <c r="B101" s="1217" t="s">
        <v>2155</v>
      </c>
      <c r="C101" s="507" t="s">
        <v>2156</v>
      </c>
      <c r="D101" s="507">
        <v>45400</v>
      </c>
      <c r="E101" s="508">
        <v>45402</v>
      </c>
      <c r="F101" s="1717"/>
      <c r="G101" s="515"/>
      <c r="H101" s="507"/>
      <c r="I101" s="507"/>
      <c r="J101" s="507"/>
      <c r="K101" s="507"/>
      <c r="L101" s="507"/>
    </row>
    <row r="102" spans="1:12" s="14" customFormat="1" ht="17.25" hidden="1" customHeight="1" thickTop="1">
      <c r="A102" s="491" t="s">
        <v>2157</v>
      </c>
      <c r="B102" s="2972" t="s">
        <v>2030</v>
      </c>
      <c r="C102" s="866" t="s">
        <v>2158</v>
      </c>
      <c r="D102" s="866">
        <v>45411</v>
      </c>
      <c r="E102" s="3414" t="s">
        <v>2159</v>
      </c>
      <c r="F102" s="2220" t="s">
        <v>2793</v>
      </c>
      <c r="G102" s="504" t="s">
        <v>2863</v>
      </c>
      <c r="H102" s="501">
        <v>45413</v>
      </c>
      <c r="I102" s="505">
        <f>H102+27</f>
        <v>45440</v>
      </c>
      <c r="J102" s="505">
        <f>H102+32</f>
        <v>45445</v>
      </c>
      <c r="K102" s="505">
        <f>H102+35</f>
        <v>45448</v>
      </c>
      <c r="L102" s="505">
        <f>H102+42</f>
        <v>45455</v>
      </c>
    </row>
    <row r="103" spans="1:12" s="14" customFormat="1" ht="17.25" hidden="1" customHeight="1" thickBot="1">
      <c r="A103" s="491"/>
      <c r="B103" s="1217"/>
      <c r="C103" s="507"/>
      <c r="D103" s="507"/>
      <c r="E103" s="508"/>
      <c r="F103" s="1717"/>
      <c r="G103" s="515"/>
      <c r="H103" s="507"/>
      <c r="I103" s="507"/>
      <c r="J103" s="507"/>
      <c r="K103" s="507"/>
      <c r="L103" s="507"/>
    </row>
    <row r="104" spans="1:12" s="14" customFormat="1" ht="17.25" hidden="1" customHeight="1" thickTop="1">
      <c r="A104" s="491" t="s">
        <v>2133</v>
      </c>
      <c r="B104" s="2220" t="s">
        <v>2157</v>
      </c>
      <c r="C104" s="501" t="s">
        <v>2161</v>
      </c>
      <c r="D104" s="505">
        <v>45421</v>
      </c>
      <c r="E104" s="3414" t="s">
        <v>2159</v>
      </c>
      <c r="F104" s="2220" t="s">
        <v>2785</v>
      </c>
      <c r="G104" s="504" t="s">
        <v>2864</v>
      </c>
      <c r="H104" s="501">
        <v>45426</v>
      </c>
      <c r="I104" s="505">
        <f>H104+27</f>
        <v>45453</v>
      </c>
      <c r="J104" s="505">
        <f>H104+32</f>
        <v>45458</v>
      </c>
      <c r="K104" s="505">
        <f>H104+35</f>
        <v>45461</v>
      </c>
      <c r="L104" s="505">
        <f>H104+42</f>
        <v>45468</v>
      </c>
    </row>
    <row r="105" spans="1:12" s="14" customFormat="1" ht="17.25" hidden="1" customHeight="1" thickBot="1">
      <c r="A105" s="491"/>
      <c r="B105" s="1217"/>
      <c r="C105" s="507"/>
      <c r="D105" s="507"/>
      <c r="E105" s="508"/>
      <c r="F105" s="1717"/>
      <c r="G105" s="515"/>
      <c r="H105" s="507"/>
      <c r="I105" s="507"/>
      <c r="J105" s="507"/>
      <c r="K105" s="507"/>
      <c r="L105" s="507"/>
    </row>
    <row r="106" spans="1:12" s="14" customFormat="1" ht="17.25" hidden="1" customHeight="1" thickTop="1">
      <c r="A106" s="491"/>
      <c r="B106" s="1656"/>
      <c r="C106" s="866"/>
      <c r="D106" s="3508"/>
      <c r="E106" s="3509"/>
      <c r="F106" s="2220" t="s">
        <v>2844</v>
      </c>
      <c r="G106" s="504" t="s">
        <v>2865</v>
      </c>
      <c r="H106" s="501">
        <v>45427</v>
      </c>
      <c r="I106" s="505">
        <f>H106+27</f>
        <v>45454</v>
      </c>
      <c r="J106" s="505">
        <f>H106+32</f>
        <v>45459</v>
      </c>
      <c r="K106" s="505">
        <f>H106+35</f>
        <v>45462</v>
      </c>
      <c r="L106" s="505">
        <f>H106+42</f>
        <v>45469</v>
      </c>
    </row>
    <row r="107" spans="1:12" s="14" customFormat="1" ht="17.25" hidden="1" customHeight="1" thickBot="1">
      <c r="A107" s="491"/>
      <c r="B107" s="1217"/>
      <c r="C107" s="507"/>
      <c r="D107" s="507"/>
      <c r="E107" s="508"/>
      <c r="F107" s="1717"/>
      <c r="G107" s="515"/>
      <c r="H107" s="507"/>
      <c r="I107" s="507"/>
      <c r="J107" s="507"/>
      <c r="K107" s="507"/>
      <c r="L107" s="507"/>
    </row>
    <row r="108" spans="1:12" s="14" customFormat="1" ht="17.25" hidden="1" customHeight="1" thickTop="1">
      <c r="A108" s="491"/>
      <c r="B108" s="2974" t="s">
        <v>2133</v>
      </c>
      <c r="C108" s="866" t="s">
        <v>2168</v>
      </c>
      <c r="D108" s="866">
        <v>45427</v>
      </c>
      <c r="E108" s="3491">
        <v>45432</v>
      </c>
      <c r="F108" s="2220" t="s">
        <v>2797</v>
      </c>
      <c r="G108" s="504" t="s">
        <v>2866</v>
      </c>
      <c r="H108" s="501">
        <v>45434</v>
      </c>
      <c r="I108" s="505">
        <f>H108+27</f>
        <v>45461</v>
      </c>
      <c r="J108" s="505">
        <f>H108+37</f>
        <v>45471</v>
      </c>
      <c r="K108" s="505">
        <f>H108+35</f>
        <v>45469</v>
      </c>
      <c r="L108" s="505">
        <f>H108+42</f>
        <v>45476</v>
      </c>
    </row>
    <row r="109" spans="1:12" s="14" customFormat="1" ht="17.25" hidden="1" customHeight="1">
      <c r="A109" s="491"/>
      <c r="B109" s="3499" t="s">
        <v>2165</v>
      </c>
      <c r="C109" s="986" t="s">
        <v>2166</v>
      </c>
      <c r="D109" s="3497">
        <v>45426</v>
      </c>
      <c r="E109" s="3498">
        <v>45429</v>
      </c>
      <c r="F109" s="3279"/>
      <c r="G109" s="1115"/>
      <c r="H109" s="505"/>
      <c r="I109" s="505"/>
      <c r="J109" s="505"/>
      <c r="K109" s="505"/>
      <c r="L109" s="505"/>
    </row>
    <row r="110" spans="1:12" s="14" customFormat="1" ht="17.25" hidden="1" customHeight="1">
      <c r="A110" s="491" t="s">
        <v>2169</v>
      </c>
      <c r="B110" s="2972" t="s">
        <v>2170</v>
      </c>
      <c r="C110" s="305" t="s">
        <v>2171</v>
      </c>
      <c r="D110" s="305">
        <v>45430</v>
      </c>
      <c r="E110" s="3492">
        <v>45433</v>
      </c>
      <c r="F110" s="3279"/>
      <c r="G110" s="1115"/>
      <c r="H110" s="505"/>
      <c r="I110" s="505"/>
      <c r="J110" s="505"/>
      <c r="K110" s="505"/>
      <c r="L110" s="505"/>
    </row>
    <row r="111" spans="1:12" s="14" customFormat="1" ht="17.25" hidden="1" customHeight="1" thickBot="1">
      <c r="A111" s="491" t="s">
        <v>2094</v>
      </c>
      <c r="B111" s="3368" t="s">
        <v>2107</v>
      </c>
      <c r="C111" s="505" t="s">
        <v>2172</v>
      </c>
      <c r="D111" s="505">
        <v>45429</v>
      </c>
      <c r="E111" s="3476" t="s">
        <v>2159</v>
      </c>
      <c r="F111" s="1717"/>
      <c r="G111" s="515"/>
      <c r="H111" s="507"/>
      <c r="I111" s="507"/>
      <c r="J111" s="507"/>
      <c r="K111" s="507"/>
      <c r="L111" s="507"/>
    </row>
    <row r="112" spans="1:12" s="14" customFormat="1" ht="17.25" hidden="1" customHeight="1" thickTop="1">
      <c r="A112" s="491" t="s">
        <v>2094</v>
      </c>
      <c r="B112" s="2972" t="s">
        <v>2078</v>
      </c>
      <c r="C112" s="501" t="s">
        <v>2173</v>
      </c>
      <c r="D112" s="501">
        <v>45446</v>
      </c>
      <c r="E112" s="502">
        <v>45447</v>
      </c>
      <c r="F112" s="2220" t="s">
        <v>2846</v>
      </c>
      <c r="G112" s="504" t="s">
        <v>2867</v>
      </c>
      <c r="H112" s="501">
        <v>45442</v>
      </c>
      <c r="I112" s="505">
        <f>H112+27</f>
        <v>45469</v>
      </c>
      <c r="J112" s="505">
        <f>H112+32</f>
        <v>45474</v>
      </c>
      <c r="K112" s="505">
        <f>H112+35</f>
        <v>45477</v>
      </c>
      <c r="L112" s="505">
        <f>H112+42</f>
        <v>45484</v>
      </c>
    </row>
    <row r="113" spans="1:12" s="14" customFormat="1" ht="17.25" hidden="1" customHeight="1" thickBot="1">
      <c r="A113" s="491"/>
      <c r="B113" s="1217"/>
      <c r="C113" s="507"/>
      <c r="D113" s="507"/>
      <c r="E113" s="508"/>
      <c r="F113" s="1717"/>
      <c r="G113" s="515"/>
      <c r="H113" s="507"/>
      <c r="I113" s="507"/>
      <c r="J113" s="507"/>
      <c r="K113" s="507"/>
      <c r="L113" s="507"/>
    </row>
    <row r="114" spans="1:12" s="14" customFormat="1" ht="17.25" hidden="1" customHeight="1" thickTop="1">
      <c r="A114" s="491"/>
      <c r="B114" s="2972" t="s">
        <v>2094</v>
      </c>
      <c r="C114" s="501" t="s">
        <v>2175</v>
      </c>
      <c r="D114" s="501">
        <v>45442</v>
      </c>
      <c r="E114" s="502">
        <v>45445</v>
      </c>
      <c r="F114" s="2220" t="s">
        <v>2824</v>
      </c>
      <c r="G114" s="504" t="s">
        <v>2868</v>
      </c>
      <c r="H114" s="501">
        <v>45448</v>
      </c>
      <c r="I114" s="505">
        <f>H114+27</f>
        <v>45475</v>
      </c>
      <c r="J114" s="505">
        <f>H114+32</f>
        <v>45480</v>
      </c>
      <c r="K114" s="505">
        <f>H114+35</f>
        <v>45483</v>
      </c>
      <c r="L114" s="505">
        <f>H114+42</f>
        <v>45490</v>
      </c>
    </row>
    <row r="115" spans="1:12" ht="13.5" hidden="1" thickBot="1">
      <c r="A115" s="491"/>
      <c r="B115" s="1217" t="s">
        <v>2030</v>
      </c>
      <c r="C115" s="507" t="s">
        <v>2178</v>
      </c>
      <c r="D115" s="507">
        <v>45442</v>
      </c>
      <c r="E115" s="1554" t="s">
        <v>2159</v>
      </c>
      <c r="F115" s="1717"/>
      <c r="G115" s="515"/>
      <c r="H115" s="507"/>
      <c r="I115" s="507"/>
      <c r="J115" s="507"/>
      <c r="K115" s="507"/>
      <c r="L115" s="507"/>
    </row>
    <row r="116" spans="1:12" s="14" customFormat="1" ht="17.25" hidden="1" customHeight="1" thickTop="1">
      <c r="A116" s="491"/>
      <c r="B116" s="3568" t="s">
        <v>2179</v>
      </c>
      <c r="C116" s="3511" t="s">
        <v>2178</v>
      </c>
      <c r="D116" s="820" t="s">
        <v>2159</v>
      </c>
      <c r="E116" s="502" t="s">
        <v>1970</v>
      </c>
      <c r="F116" s="2220" t="s">
        <v>2827</v>
      </c>
      <c r="G116" s="504" t="s">
        <v>2869</v>
      </c>
      <c r="H116" s="501">
        <v>45455</v>
      </c>
      <c r="I116" s="505">
        <f t="shared" ref="I116" si="40">H116+27</f>
        <v>45482</v>
      </c>
      <c r="J116" s="505">
        <f t="shared" ref="J116" si="41">H116+32</f>
        <v>45487</v>
      </c>
      <c r="K116" s="505">
        <f t="shared" ref="K116" si="42">H116+35</f>
        <v>45490</v>
      </c>
      <c r="L116" s="505">
        <f t="shared" ref="L116" si="43">H116+42</f>
        <v>45497</v>
      </c>
    </row>
    <row r="117" spans="1:12" s="14" customFormat="1" ht="17.25" hidden="1" customHeight="1" thickBot="1">
      <c r="A117" s="491"/>
      <c r="B117" s="1217"/>
      <c r="C117" s="507"/>
      <c r="D117" s="507"/>
      <c r="E117" s="508"/>
      <c r="F117" s="1717"/>
      <c r="G117" s="515"/>
      <c r="H117" s="507"/>
      <c r="I117" s="507"/>
      <c r="J117" s="507"/>
      <c r="K117" s="507"/>
      <c r="L117" s="507"/>
    </row>
    <row r="118" spans="1:12" s="14" customFormat="1" ht="17.25" customHeight="1" thickTop="1">
      <c r="A118" s="491"/>
      <c r="B118" s="2220" t="s">
        <v>2157</v>
      </c>
      <c r="C118" s="501" t="s">
        <v>2181</v>
      </c>
      <c r="D118" s="501">
        <v>45464</v>
      </c>
      <c r="E118" s="502">
        <v>45466</v>
      </c>
      <c r="F118" s="2220" t="s">
        <v>2870</v>
      </c>
      <c r="G118" s="504" t="s">
        <v>2871</v>
      </c>
      <c r="H118" s="501">
        <v>45462</v>
      </c>
      <c r="I118" s="505">
        <f t="shared" ref="I118" si="44">H118+27</f>
        <v>45489</v>
      </c>
      <c r="J118" s="505">
        <f t="shared" ref="J118" si="45">H118+32</f>
        <v>45494</v>
      </c>
      <c r="K118" s="505">
        <f t="shared" ref="K118" si="46">H118+35</f>
        <v>45497</v>
      </c>
      <c r="L118" s="505">
        <f t="shared" ref="L118" si="47">H118+42</f>
        <v>45504</v>
      </c>
    </row>
    <row r="119" spans="1:12" s="14" customFormat="1" ht="17.25" customHeight="1" thickBot="1">
      <c r="A119" s="491" t="s">
        <v>2133</v>
      </c>
      <c r="B119" s="805" t="s">
        <v>2183</v>
      </c>
      <c r="C119" s="3569" t="s">
        <v>2184</v>
      </c>
      <c r="D119" s="507">
        <v>45457</v>
      </c>
      <c r="E119" s="508">
        <v>45460</v>
      </c>
      <c r="F119" s="1717"/>
      <c r="G119" s="515"/>
      <c r="H119" s="507"/>
      <c r="I119" s="507"/>
      <c r="J119" s="507"/>
      <c r="K119" s="507"/>
      <c r="L119" s="507"/>
    </row>
    <row r="120" spans="1:12" s="14" customFormat="1" ht="17.25" customHeight="1" thickTop="1">
      <c r="A120" s="491"/>
      <c r="B120" s="2220"/>
      <c r="C120" s="501"/>
      <c r="D120" s="501"/>
      <c r="E120" s="502"/>
      <c r="F120" s="2220" t="s">
        <v>2795</v>
      </c>
      <c r="G120" s="504" t="s">
        <v>2872</v>
      </c>
      <c r="H120" s="501">
        <v>45472</v>
      </c>
      <c r="I120" s="505">
        <f t="shared" ref="I120" si="48">H120+27</f>
        <v>45499</v>
      </c>
      <c r="J120" s="505">
        <f t="shared" ref="J120" si="49">H120+32</f>
        <v>45504</v>
      </c>
      <c r="K120" s="505">
        <f t="shared" ref="K120" si="50">H120+35</f>
        <v>45507</v>
      </c>
      <c r="L120" s="505">
        <f t="shared" ref="L120" si="51">H120+42</f>
        <v>45514</v>
      </c>
    </row>
    <row r="121" spans="1:12" s="14" customFormat="1" ht="17.25" customHeight="1" thickBot="1">
      <c r="A121" s="491"/>
      <c r="B121" s="1217"/>
      <c r="C121" s="507"/>
      <c r="D121" s="507"/>
      <c r="E121" s="508"/>
      <c r="F121" s="1717"/>
      <c r="G121" s="515"/>
      <c r="H121" s="507"/>
      <c r="I121" s="507"/>
      <c r="J121" s="507"/>
      <c r="K121" s="507"/>
      <c r="L121" s="507"/>
    </row>
    <row r="122" spans="1:12" s="14" customFormat="1" ht="17.25" customHeight="1" thickTop="1" thickBot="1">
      <c r="A122" s="491" t="s">
        <v>2107</v>
      </c>
      <c r="B122" s="2220" t="s">
        <v>2133</v>
      </c>
      <c r="C122" s="501" t="s">
        <v>2187</v>
      </c>
      <c r="D122" s="501">
        <v>45470</v>
      </c>
      <c r="E122" s="502">
        <v>45472</v>
      </c>
      <c r="F122" s="2220" t="s">
        <v>2873</v>
      </c>
      <c r="G122" s="504" t="s">
        <v>2874</v>
      </c>
      <c r="H122" s="501">
        <v>45477</v>
      </c>
      <c r="I122" s="505">
        <f t="shared" ref="I122" si="52">H122+27</f>
        <v>45504</v>
      </c>
      <c r="J122" s="505">
        <f t="shared" ref="J122" si="53">H122+32</f>
        <v>45509</v>
      </c>
      <c r="K122" s="505">
        <f t="shared" ref="K122" si="54">H122+35</f>
        <v>45512</v>
      </c>
      <c r="L122" s="505">
        <f t="shared" ref="L122" si="55">H122+42</f>
        <v>45519</v>
      </c>
    </row>
    <row r="123" spans="1:12" s="14" customFormat="1" ht="17.25" customHeight="1" thickTop="1" thickBot="1">
      <c r="A123" s="491"/>
      <c r="B123" s="2220" t="s">
        <v>2119</v>
      </c>
      <c r="C123" s="501" t="s">
        <v>2189</v>
      </c>
      <c r="D123" s="501">
        <v>45471</v>
      </c>
      <c r="E123" s="502">
        <v>45473</v>
      </c>
      <c r="F123" s="1717"/>
      <c r="G123" s="515"/>
      <c r="H123" s="507"/>
      <c r="I123" s="507"/>
      <c r="J123" s="507"/>
      <c r="K123" s="507"/>
      <c r="L123" s="507"/>
    </row>
    <row r="124" spans="1:12" s="14" customFormat="1" ht="17.25" customHeight="1" thickTop="1" thickBot="1">
      <c r="A124" s="491" t="s">
        <v>2190</v>
      </c>
      <c r="B124" s="2220" t="s">
        <v>2191</v>
      </c>
      <c r="C124" s="501" t="s">
        <v>2192</v>
      </c>
      <c r="D124" s="501">
        <v>45478</v>
      </c>
      <c r="E124" s="502">
        <v>45480</v>
      </c>
      <c r="F124" s="2220" t="s">
        <v>2807</v>
      </c>
      <c r="G124" s="504" t="s">
        <v>2875</v>
      </c>
      <c r="H124" s="501">
        <v>45485</v>
      </c>
      <c r="I124" s="505">
        <f t="shared" ref="I124" si="56">H124+27</f>
        <v>45512</v>
      </c>
      <c r="J124" s="505">
        <f t="shared" ref="J124" si="57">H124+32</f>
        <v>45517</v>
      </c>
      <c r="K124" s="505">
        <f t="shared" ref="K124" si="58">H124+35</f>
        <v>45520</v>
      </c>
      <c r="L124" s="505">
        <f t="shared" ref="L124" si="59">H124+42</f>
        <v>45527</v>
      </c>
    </row>
    <row r="125" spans="1:12" s="14" customFormat="1" ht="17.25" customHeight="1" thickTop="1" thickBot="1">
      <c r="A125" s="491" t="s">
        <v>2030</v>
      </c>
      <c r="B125" s="2220" t="s">
        <v>2094</v>
      </c>
      <c r="C125" s="501" t="s">
        <v>2194</v>
      </c>
      <c r="D125" s="501">
        <v>45481</v>
      </c>
      <c r="E125" s="502">
        <v>45483</v>
      </c>
      <c r="F125" s="1717"/>
      <c r="G125" s="515"/>
      <c r="H125" s="507"/>
      <c r="I125" s="507"/>
      <c r="J125" s="507"/>
      <c r="K125" s="507"/>
      <c r="L125" s="507"/>
    </row>
    <row r="126" spans="1:12" s="14" customFormat="1" ht="17.25" customHeight="1" thickTop="1">
      <c r="A126" s="491" t="s">
        <v>2195</v>
      </c>
      <c r="B126" s="2220" t="s">
        <v>2179</v>
      </c>
      <c r="C126" s="501" t="s">
        <v>2196</v>
      </c>
      <c r="D126" s="501">
        <v>45480</v>
      </c>
      <c r="E126" s="502">
        <v>45116</v>
      </c>
      <c r="F126" s="2220" t="s">
        <v>2809</v>
      </c>
      <c r="G126" s="504" t="s">
        <v>2876</v>
      </c>
      <c r="H126" s="501">
        <v>45490</v>
      </c>
      <c r="I126" s="505">
        <f t="shared" ref="I126" si="60">H126+27</f>
        <v>45517</v>
      </c>
      <c r="J126" s="505">
        <f t="shared" ref="J126" si="61">H126+32</f>
        <v>45522</v>
      </c>
      <c r="K126" s="505">
        <f t="shared" ref="K126" si="62">H126+35</f>
        <v>45525</v>
      </c>
      <c r="L126" s="505">
        <f t="shared" ref="L126" si="63">H126+42</f>
        <v>45532</v>
      </c>
    </row>
    <row r="127" spans="1:12" s="14" customFormat="1" ht="17.25" customHeight="1" thickBot="1">
      <c r="A127" s="491"/>
      <c r="B127" s="1217"/>
      <c r="C127" s="507"/>
      <c r="D127" s="507"/>
      <c r="E127" s="508"/>
      <c r="F127" s="1717"/>
      <c r="G127" s="515"/>
      <c r="H127" s="507"/>
      <c r="I127" s="507"/>
      <c r="J127" s="507"/>
      <c r="K127" s="507"/>
      <c r="L127" s="507"/>
    </row>
    <row r="128" spans="1:12" s="14" customFormat="1" ht="17.25" customHeight="1" thickTop="1">
      <c r="A128" s="491"/>
      <c r="B128" s="2220" t="s">
        <v>2157</v>
      </c>
      <c r="C128" s="501" t="s">
        <v>2198</v>
      </c>
      <c r="D128" s="501">
        <v>45487</v>
      </c>
      <c r="E128" s="502">
        <v>45123</v>
      </c>
      <c r="F128" s="2220" t="s">
        <v>2448</v>
      </c>
      <c r="G128" s="504" t="s">
        <v>2877</v>
      </c>
      <c r="H128" s="501">
        <v>45497</v>
      </c>
      <c r="I128" s="505">
        <f t="shared" ref="I128" si="64">H128+27</f>
        <v>45524</v>
      </c>
      <c r="J128" s="505">
        <f t="shared" ref="J128" si="65">H128+32</f>
        <v>45529</v>
      </c>
      <c r="K128" s="505">
        <f t="shared" ref="K128" si="66">H128+35</f>
        <v>45532</v>
      </c>
      <c r="L128" s="505">
        <f t="shared" ref="L128" si="67">H128+42</f>
        <v>45539</v>
      </c>
    </row>
    <row r="129" spans="1:12" s="14" customFormat="1" ht="17.25" customHeight="1" thickBot="1">
      <c r="A129" s="491"/>
      <c r="B129" s="1217"/>
      <c r="C129" s="507"/>
      <c r="D129" s="507"/>
      <c r="E129" s="508"/>
      <c r="F129" s="1717"/>
      <c r="G129" s="515"/>
      <c r="H129" s="507"/>
      <c r="I129" s="507"/>
      <c r="J129" s="507"/>
      <c r="K129" s="507"/>
      <c r="L129" s="507"/>
    </row>
    <row r="130" spans="1:12" s="14" customFormat="1" ht="17.25" customHeight="1" thickTop="1">
      <c r="A130" s="491"/>
      <c r="B130" s="2220" t="s">
        <v>2133</v>
      </c>
      <c r="C130" s="501" t="s">
        <v>2200</v>
      </c>
      <c r="D130" s="501">
        <v>45494</v>
      </c>
      <c r="E130" s="502">
        <v>45130</v>
      </c>
      <c r="F130" s="2220" t="s">
        <v>2860</v>
      </c>
      <c r="G130" s="504" t="s">
        <v>2878</v>
      </c>
      <c r="H130" s="501">
        <v>45504</v>
      </c>
      <c r="I130" s="505">
        <f t="shared" ref="I130" si="68">H130+27</f>
        <v>45531</v>
      </c>
      <c r="J130" s="505">
        <f t="shared" ref="J130" si="69">H130+32</f>
        <v>45536</v>
      </c>
      <c r="K130" s="505">
        <f t="shared" ref="K130" si="70">H130+35</f>
        <v>45539</v>
      </c>
      <c r="L130" s="505">
        <f t="shared" ref="L130" si="71">H130+42</f>
        <v>45546</v>
      </c>
    </row>
    <row r="131" spans="1:12" s="14" customFormat="1" ht="17.25" customHeight="1" thickBot="1">
      <c r="A131" s="491"/>
      <c r="B131" s="1217"/>
      <c r="C131" s="507"/>
      <c r="D131" s="507"/>
      <c r="E131" s="508"/>
      <c r="F131" s="1717"/>
      <c r="G131" s="515"/>
      <c r="H131" s="507"/>
      <c r="I131" s="507"/>
      <c r="J131" s="507"/>
      <c r="K131" s="507"/>
      <c r="L131" s="507"/>
    </row>
    <row r="132" spans="1:12" s="14" customFormat="1" ht="17.25" customHeight="1" thickTop="1">
      <c r="A132" s="491"/>
      <c r="B132" s="2220" t="s">
        <v>2191</v>
      </c>
      <c r="C132" s="501" t="s">
        <v>2202</v>
      </c>
      <c r="D132" s="501">
        <v>45501</v>
      </c>
      <c r="E132" s="502">
        <v>45137</v>
      </c>
      <c r="F132" s="2220" t="s">
        <v>2839</v>
      </c>
      <c r="G132" s="504" t="s">
        <v>2879</v>
      </c>
      <c r="H132" s="501">
        <v>45511</v>
      </c>
      <c r="I132" s="505">
        <f t="shared" ref="I132" si="72">H132+27</f>
        <v>45538</v>
      </c>
      <c r="J132" s="505">
        <f t="shared" ref="J132" si="73">H132+32</f>
        <v>45543</v>
      </c>
      <c r="K132" s="505">
        <f t="shared" ref="K132" si="74">H132+35</f>
        <v>45546</v>
      </c>
      <c r="L132" s="505">
        <f t="shared" ref="L132" si="75">H132+42</f>
        <v>45553</v>
      </c>
    </row>
    <row r="133" spans="1:12" s="14" customFormat="1" ht="17.25" customHeight="1" thickBot="1">
      <c r="A133" s="491"/>
      <c r="B133" s="1217"/>
      <c r="C133" s="507"/>
      <c r="D133" s="507"/>
      <c r="E133" s="508"/>
      <c r="F133" s="1717"/>
      <c r="G133" s="515"/>
      <c r="H133" s="507"/>
      <c r="I133" s="507"/>
      <c r="J133" s="507"/>
      <c r="K133" s="507"/>
      <c r="L133" s="507"/>
    </row>
    <row r="134" spans="1:12" s="14" customFormat="1" ht="17.25" customHeight="1" thickTop="1">
      <c r="A134" s="491"/>
      <c r="B134" s="2220" t="s">
        <v>2094</v>
      </c>
      <c r="C134" s="501" t="s">
        <v>2204</v>
      </c>
      <c r="D134" s="501">
        <v>45508</v>
      </c>
      <c r="E134" s="502">
        <v>45144</v>
      </c>
      <c r="F134" s="2220" t="s">
        <v>2793</v>
      </c>
      <c r="G134" s="504" t="s">
        <v>2880</v>
      </c>
      <c r="H134" s="501">
        <v>45518</v>
      </c>
      <c r="I134" s="505">
        <f t="shared" ref="I134" si="76">H134+27</f>
        <v>45545</v>
      </c>
      <c r="J134" s="505">
        <f t="shared" ref="J134" si="77">H134+32</f>
        <v>45550</v>
      </c>
      <c r="K134" s="505">
        <f t="shared" ref="K134" si="78">H134+35</f>
        <v>45553</v>
      </c>
      <c r="L134" s="505">
        <f t="shared" ref="L134" si="79">H134+42</f>
        <v>45560</v>
      </c>
    </row>
    <row r="135" spans="1:12" s="14" customFormat="1" ht="17.25" customHeight="1" thickBot="1">
      <c r="A135" s="491"/>
      <c r="B135" s="1217"/>
      <c r="C135" s="507"/>
      <c r="D135" s="507"/>
      <c r="E135" s="508"/>
      <c r="F135" s="1717"/>
      <c r="G135" s="515"/>
      <c r="H135" s="507"/>
      <c r="I135" s="507"/>
      <c r="J135" s="507"/>
      <c r="K135" s="507"/>
      <c r="L135" s="507"/>
    </row>
    <row r="136" spans="1:12" s="14" customFormat="1" ht="17.25" customHeight="1" thickTop="1">
      <c r="A136" s="491"/>
      <c r="B136" s="2220" t="s">
        <v>2179</v>
      </c>
      <c r="C136" s="501" t="s">
        <v>2206</v>
      </c>
      <c r="D136" s="501">
        <v>45515</v>
      </c>
      <c r="E136" s="502">
        <v>45151</v>
      </c>
      <c r="F136" s="2220" t="s">
        <v>2785</v>
      </c>
      <c r="G136" s="504" t="s">
        <v>2881</v>
      </c>
      <c r="H136" s="501">
        <v>45525</v>
      </c>
      <c r="I136" s="505">
        <f t="shared" ref="I136" si="80">H136+27</f>
        <v>45552</v>
      </c>
      <c r="J136" s="505">
        <f t="shared" ref="J136" si="81">H136+32</f>
        <v>45557</v>
      </c>
      <c r="K136" s="505">
        <f t="shared" ref="K136" si="82">H136+35</f>
        <v>45560</v>
      </c>
      <c r="L136" s="505">
        <f t="shared" ref="L136" si="83">H136+42</f>
        <v>45567</v>
      </c>
    </row>
    <row r="137" spans="1:12" s="14" customFormat="1" ht="17.25" customHeight="1" thickBot="1">
      <c r="A137" s="491"/>
      <c r="B137" s="1217"/>
      <c r="C137" s="507"/>
      <c r="D137" s="507"/>
      <c r="E137" s="508"/>
      <c r="F137" s="1717"/>
      <c r="G137" s="515"/>
      <c r="H137" s="507"/>
      <c r="I137" s="507"/>
      <c r="J137" s="507"/>
      <c r="K137" s="507"/>
      <c r="L137" s="507"/>
    </row>
    <row r="138" spans="1:12" s="14" customFormat="1" ht="17.25" customHeight="1" thickTop="1">
      <c r="A138" s="491"/>
      <c r="B138" s="2220" t="s">
        <v>2157</v>
      </c>
      <c r="C138" s="501" t="s">
        <v>2208</v>
      </c>
      <c r="D138" s="501">
        <v>45522</v>
      </c>
      <c r="E138" s="502">
        <v>45158</v>
      </c>
      <c r="F138" s="2220" t="s">
        <v>2844</v>
      </c>
      <c r="G138" s="504" t="s">
        <v>2882</v>
      </c>
      <c r="H138" s="501">
        <v>45532</v>
      </c>
      <c r="I138" s="505">
        <f t="shared" ref="I138" si="84">H138+27</f>
        <v>45559</v>
      </c>
      <c r="J138" s="505">
        <f t="shared" ref="J138" si="85">H138+32</f>
        <v>45564</v>
      </c>
      <c r="K138" s="505">
        <f t="shared" ref="K138" si="86">H138+35</f>
        <v>45567</v>
      </c>
      <c r="L138" s="505">
        <f t="shared" ref="L138" si="87">H138+42</f>
        <v>45574</v>
      </c>
    </row>
    <row r="139" spans="1:12" s="14" customFormat="1" ht="17.25" customHeight="1" thickBot="1">
      <c r="A139" s="491"/>
      <c r="B139" s="1217"/>
      <c r="C139" s="507"/>
      <c r="D139" s="507"/>
      <c r="E139" s="508"/>
      <c r="F139" s="1717"/>
      <c r="G139" s="515"/>
      <c r="H139" s="507"/>
      <c r="I139" s="507"/>
      <c r="J139" s="507"/>
      <c r="K139" s="507"/>
      <c r="L139" s="507"/>
    </row>
    <row r="140" spans="1:12" s="14" customFormat="1" ht="17.25" customHeight="1" thickTop="1">
      <c r="A140" s="491"/>
      <c r="B140" s="2220" t="s">
        <v>2133</v>
      </c>
      <c r="C140" s="501" t="s">
        <v>2210</v>
      </c>
      <c r="D140" s="501">
        <v>45529</v>
      </c>
      <c r="E140" s="502">
        <v>45165</v>
      </c>
      <c r="F140" s="2220" t="s">
        <v>2797</v>
      </c>
      <c r="G140" s="504" t="s">
        <v>2883</v>
      </c>
      <c r="H140" s="501">
        <v>45539</v>
      </c>
      <c r="I140" s="505">
        <f t="shared" ref="I140" si="88">H140+27</f>
        <v>45566</v>
      </c>
      <c r="J140" s="505">
        <f t="shared" ref="J140" si="89">H140+32</f>
        <v>45571</v>
      </c>
      <c r="K140" s="505">
        <f t="shared" ref="K140" si="90">H140+35</f>
        <v>45574</v>
      </c>
      <c r="L140" s="505">
        <f t="shared" ref="L140" si="91">H140+42</f>
        <v>45581</v>
      </c>
    </row>
    <row r="141" spans="1:12" s="14" customFormat="1" ht="17.25" customHeight="1" thickBot="1">
      <c r="A141" s="491"/>
      <c r="B141" s="1217"/>
      <c r="C141" s="507"/>
      <c r="D141" s="507"/>
      <c r="E141" s="508"/>
      <c r="F141" s="1717"/>
      <c r="G141" s="515"/>
      <c r="H141" s="507"/>
      <c r="I141" s="507"/>
      <c r="J141" s="507"/>
      <c r="K141" s="507"/>
      <c r="L141" s="507"/>
    </row>
    <row r="142" spans="1:12" s="14" customFormat="1" ht="17.25" customHeight="1" thickTop="1">
      <c r="A142" s="491"/>
      <c r="B142" s="2220" t="s">
        <v>2212</v>
      </c>
      <c r="C142" s="501" t="s">
        <v>2213</v>
      </c>
      <c r="D142" s="501">
        <v>45536</v>
      </c>
      <c r="E142" s="502">
        <v>45172</v>
      </c>
      <c r="F142" s="2220" t="s">
        <v>2846</v>
      </c>
      <c r="G142" s="504" t="s">
        <v>2884</v>
      </c>
      <c r="H142" s="501">
        <v>45546</v>
      </c>
      <c r="I142" s="505">
        <f t="shared" ref="I142" si="92">H142+27</f>
        <v>45573</v>
      </c>
      <c r="J142" s="505">
        <f t="shared" ref="J142" si="93">H142+32</f>
        <v>45578</v>
      </c>
      <c r="K142" s="505">
        <f t="shared" ref="K142" si="94">H142+35</f>
        <v>45581</v>
      </c>
      <c r="L142" s="505">
        <f t="shared" ref="L142" si="95">H142+42</f>
        <v>45588</v>
      </c>
    </row>
    <row r="143" spans="1:12" s="14" customFormat="1" ht="17.25" customHeight="1" thickBot="1">
      <c r="A143" s="491"/>
      <c r="B143" s="1217"/>
      <c r="C143" s="507"/>
      <c r="D143" s="507"/>
      <c r="E143" s="508"/>
      <c r="F143" s="1717"/>
      <c r="G143" s="515"/>
      <c r="H143" s="507"/>
      <c r="I143" s="507"/>
      <c r="J143" s="507"/>
      <c r="K143" s="507"/>
      <c r="L143" s="507"/>
    </row>
    <row r="144" spans="1:12" s="14" customFormat="1" ht="17.25" customHeight="1" thickTop="1">
      <c r="B144" s="17"/>
      <c r="C144"/>
      <c r="D144"/>
      <c r="E144"/>
      <c r="F144"/>
      <c r="G144"/>
      <c r="H144" s="20"/>
      <c r="I144"/>
      <c r="J144"/>
      <c r="K144" s="24"/>
      <c r="L144"/>
    </row>
    <row r="145" spans="2:12" s="14" customFormat="1" ht="17.25" customHeight="1">
      <c r="B145" s="17"/>
      <c r="C145"/>
      <c r="D145"/>
      <c r="E145"/>
      <c r="F145"/>
      <c r="G145"/>
      <c r="H145" s="20"/>
      <c r="I145"/>
      <c r="J145"/>
      <c r="K145" s="24"/>
      <c r="L145"/>
    </row>
    <row r="146" spans="2:12" s="14" customFormat="1" ht="17.25" customHeight="1">
      <c r="B146" s="17"/>
      <c r="C146"/>
      <c r="D146"/>
      <c r="E146"/>
      <c r="F146"/>
      <c r="G146"/>
      <c r="H146" s="20"/>
      <c r="I146"/>
      <c r="J146"/>
      <c r="K146" s="24"/>
      <c r="L146"/>
    </row>
    <row r="147" spans="2:12" s="30" customFormat="1" ht="14.25">
      <c r="B147" s="26" t="s">
        <v>1890</v>
      </c>
      <c r="C147" s="27"/>
      <c r="D147" s="27"/>
      <c r="E147" s="28"/>
      <c r="F147" s="23" t="s">
        <v>1928</v>
      </c>
      <c r="G147" s="23"/>
      <c r="H147" s="27"/>
      <c r="I147" s="27"/>
      <c r="J147" s="23" t="s">
        <v>1952</v>
      </c>
      <c r="K147" s="23"/>
      <c r="L147" s="23"/>
    </row>
    <row r="148" spans="2:12" s="30" customFormat="1" ht="14.25">
      <c r="B148" s="31" t="s">
        <v>1891</v>
      </c>
      <c r="C148" s="27"/>
      <c r="D148" s="32" t="s">
        <v>2217</v>
      </c>
      <c r="E148" s="23"/>
      <c r="F148" s="27" t="s">
        <v>1929</v>
      </c>
      <c r="G148" s="27"/>
      <c r="H148" s="32" t="s">
        <v>1930</v>
      </c>
      <c r="I148" s="27"/>
      <c r="J148" s="27" t="s">
        <v>1954</v>
      </c>
      <c r="K148" s="27"/>
      <c r="L148" s="33" t="s">
        <v>1955</v>
      </c>
    </row>
    <row r="150" spans="2:12" s="29" customFormat="1" ht="14.25">
      <c r="B150" s="34" t="str">
        <f>HOME!A$566</f>
        <v>ZANT CHONG</v>
      </c>
      <c r="C150" s="34" t="str">
        <f>HOME!B$566</f>
        <v>6011 2429</v>
      </c>
      <c r="D150" s="24" t="str">
        <f>HOME!C$566</f>
        <v>zant.chong@msc.com</v>
      </c>
      <c r="E150"/>
      <c r="F150" s="59" t="str">
        <f>HOME!A583</f>
        <v>ROBERT CHIA</v>
      </c>
      <c r="G150" s="59" t="str">
        <f>HOME!B583</f>
        <v>6011 0564</v>
      </c>
      <c r="H150" s="38" t="str">
        <f>HOME!C583</f>
        <v>robert.chia@msc.com</v>
      </c>
      <c r="I150"/>
      <c r="J150" s="59" t="str">
        <f>HOME!A$598</f>
        <v>RAYNAR ANG</v>
      </c>
      <c r="K150" s="59" t="str">
        <f>HOME!B$598</f>
        <v>6011 2358</v>
      </c>
      <c r="L150" s="38" t="str">
        <f>HOME!C$598</f>
        <v>raynar.ang@msc.com</v>
      </c>
    </row>
    <row r="151" spans="2:12" s="29" customFormat="1" ht="14.25">
      <c r="B151" s="34" t="str">
        <f>HOME!A$567</f>
        <v>PHOEBE HUANG</v>
      </c>
      <c r="C151" s="34" t="str">
        <f>HOME!B$567</f>
        <v>6011 0562</v>
      </c>
      <c r="D151" s="24" t="str">
        <f>HOME!C$567</f>
        <v>phoebe.huang@msc.com</v>
      </c>
      <c r="E151"/>
      <c r="F151" s="59" t="str">
        <f>HOME!A584</f>
        <v>S. Y. LIEW</v>
      </c>
      <c r="G151" s="59" t="str">
        <f>HOME!B584</f>
        <v>6011 2348</v>
      </c>
      <c r="H151" s="38" t="str">
        <f>HOME!C584</f>
        <v>seoyi.liew@msc.com</v>
      </c>
      <c r="I151"/>
      <c r="J151" s="59" t="str">
        <f>HOME!A$599</f>
        <v>KAI SIANG</v>
      </c>
      <c r="K151" s="59" t="str">
        <f>HOME!B$599</f>
        <v>6011 2356</v>
      </c>
      <c r="L151" s="38" t="str">
        <f>HOME!C$599</f>
        <v>kaisiang.lim@msc.com</v>
      </c>
    </row>
    <row r="152" spans="2:12" s="29" customFormat="1" ht="14.25">
      <c r="B152" s="34" t="str">
        <f>HOME!A$568</f>
        <v>SHERWIN LIM</v>
      </c>
      <c r="C152" s="34" t="str">
        <f>HOME!B$568</f>
        <v>6011 2395</v>
      </c>
      <c r="D152" s="24" t="str">
        <f>HOME!C$568</f>
        <v>sherwin.lim@msc.com</v>
      </c>
      <c r="E152"/>
      <c r="F152" s="59" t="str">
        <f>HOME!A585</f>
        <v>SHARON KOH</v>
      </c>
      <c r="G152" s="59" t="str">
        <f>HOME!B585</f>
        <v>6011 2349</v>
      </c>
      <c r="H152" s="38" t="str">
        <f>HOME!C585</f>
        <v>sharon.koh@msc.com</v>
      </c>
      <c r="I152"/>
      <c r="J152" s="59" t="str">
        <f>HOME!A$600</f>
        <v>DEWI</v>
      </c>
      <c r="K152" s="59" t="str">
        <f>HOME!B$600</f>
        <v>6011 2354</v>
      </c>
      <c r="L152" s="38" t="str">
        <f>HOME!C$600</f>
        <v>dewi.ratnah@msc.com</v>
      </c>
    </row>
    <row r="153" spans="2:12" s="29" customFormat="1" ht="14.25">
      <c r="B153" s="34" t="str">
        <f>HOME!A$569</f>
        <v>NATALIE LEW</v>
      </c>
      <c r="C153" s="34" t="str">
        <f>HOME!B$569</f>
        <v>6011 2399</v>
      </c>
      <c r="D153" s="24" t="str">
        <f>HOME!C$569</f>
        <v>natalie.lew@msc.com</v>
      </c>
      <c r="E153"/>
      <c r="F153" s="59" t="str">
        <f>HOME!A586</f>
        <v>ANGELIA LAU</v>
      </c>
      <c r="G153" s="59" t="str">
        <f>HOME!B586</f>
        <v>6011 2346</v>
      </c>
      <c r="H153" s="38" t="str">
        <f>HOME!C586</f>
        <v>angelia.lau@msc.com</v>
      </c>
      <c r="I153"/>
      <c r="J153" s="59" t="str">
        <f>HOME!A$601</f>
        <v>YU TING</v>
      </c>
      <c r="K153" s="59" t="str">
        <f>HOME!B$601</f>
        <v>6011 2359</v>
      </c>
      <c r="L153" s="38" t="str">
        <f>HOME!C$601</f>
        <v>yuting.luo@msc.com</v>
      </c>
    </row>
    <row r="154" spans="2:12" s="29" customFormat="1" ht="14.25">
      <c r="B154" s="34" t="str">
        <f>HOME!A$570</f>
        <v xml:space="preserve">LIM LEE HLI </v>
      </c>
      <c r="C154" s="34" t="str">
        <f>HOME!B$570</f>
        <v>6011 2352</v>
      </c>
      <c r="D154" s="24" t="str">
        <f>HOME!C$570</f>
        <v>leehli.lim@msc.com</v>
      </c>
      <c r="E154"/>
      <c r="F154" s="59" t="str">
        <f>HOME!A587</f>
        <v>NOOR AFNINDAH</v>
      </c>
      <c r="G154" s="59" t="str">
        <f>HOME!B587</f>
        <v>6011 2347</v>
      </c>
      <c r="H154" s="38" t="str">
        <f>HOME!C587</f>
        <v>noor.afnindah@msc.com</v>
      </c>
      <c r="I154"/>
      <c r="J154" s="59" t="str">
        <f>HOME!A$602</f>
        <v>-</v>
      </c>
      <c r="K154" s="59" t="str">
        <f>HOME!B$602</f>
        <v>6011 0567</v>
      </c>
      <c r="L154" s="38" t="str">
        <f>HOME!C$602</f>
        <v>-</v>
      </c>
    </row>
    <row r="155" spans="2:12" s="29" customFormat="1" ht="14.25">
      <c r="B155" s="34" t="str">
        <f>HOME!A$571</f>
        <v>LIM AI PHEN</v>
      </c>
      <c r="C155" s="34" t="str">
        <f>HOME!B$571</f>
        <v>6011 9646</v>
      </c>
      <c r="D155" s="24" t="str">
        <f>HOME!C$571</f>
        <v>aiphen.lim@msc.com</v>
      </c>
      <c r="E155"/>
      <c r="F155" s="59" t="str">
        <f>HOME!A588</f>
        <v>NG CHING WEI</v>
      </c>
      <c r="G155" s="59" t="str">
        <f>HOME!B588</f>
        <v>6011 2404</v>
      </c>
      <c r="H155" s="38" t="str">
        <f>HOME!C588</f>
        <v>chingwei.ng@msc.com</v>
      </c>
      <c r="I155"/>
      <c r="J155" s="59" t="str">
        <f>HOME!A$603</f>
        <v>SHAN SHAN</v>
      </c>
      <c r="K155" s="59" t="str">
        <f>HOME!B$603</f>
        <v>6011 2353</v>
      </c>
      <c r="L155" s="38" t="str">
        <f>HOME!C$603</f>
        <v>shanshan.chin@msc.com</v>
      </c>
    </row>
    <row r="156" spans="2:12" s="29" customFormat="1" ht="14.25">
      <c r="B156" s="34" t="str">
        <f>HOME!A$572</f>
        <v>DARIUS ONG</v>
      </c>
      <c r="C156" s="34" t="str">
        <f>HOME!B$572</f>
        <v>6011 2396</v>
      </c>
      <c r="D156" s="24" t="str">
        <f>HOME!C$572</f>
        <v>darius.ong@msc.com</v>
      </c>
      <c r="E156"/>
      <c r="F156" s="59">
        <f>HOME!A589</f>
        <v>0</v>
      </c>
      <c r="G156" s="59">
        <f>HOME!B589</f>
        <v>0</v>
      </c>
      <c r="H156" s="38">
        <f>HOME!C589</f>
        <v>0</v>
      </c>
      <c r="I156"/>
      <c r="J156" s="59" t="str">
        <f>HOME!A$604</f>
        <v>EUNICE</v>
      </c>
      <c r="K156" s="59" t="str">
        <f>HOME!B$604</f>
        <v>6011 2355</v>
      </c>
      <c r="L156" s="38" t="str">
        <f>HOME!C$604</f>
        <v>eunice.chan@msc.com</v>
      </c>
    </row>
    <row r="157" spans="2:12" s="29" customFormat="1" ht="14.25">
      <c r="B157" s="34" t="str">
        <f>HOME!A$573</f>
        <v>LAWRENCE ANG (CROSS-TRADE)</v>
      </c>
      <c r="C157" s="34" t="str">
        <f>HOME!B$573</f>
        <v>6011 2400</v>
      </c>
      <c r="D157" s="24" t="str">
        <f>HOME!C$573</f>
        <v>lawrence.ang@msc.com</v>
      </c>
      <c r="E157"/>
      <c r="F157" s="59" t="str">
        <f>HOME!A590</f>
        <v>.</v>
      </c>
      <c r="G157" s="59" t="str">
        <f>HOME!B590</f>
        <v>.</v>
      </c>
      <c r="H157" s="38" t="str">
        <f>HOME!C590</f>
        <v>.</v>
      </c>
      <c r="I157"/>
      <c r="J157" s="59" t="str">
        <f>HOME!A$605</f>
        <v>HAZEL</v>
      </c>
      <c r="K157" s="59" t="str">
        <f>HOME!B$605</f>
        <v>6011 2435</v>
      </c>
      <c r="L157" s="38" t="str">
        <f>HOME!C$605</f>
        <v>hazel.toh@msc.com</v>
      </c>
    </row>
    <row r="158" spans="2:12" s="29" customFormat="1" ht="14.25">
      <c r="B158" s="59" t="str">
        <f>HOME!A574</f>
        <v>ASHTON YAN</v>
      </c>
      <c r="C158" s="59" t="str">
        <f>HOME!B574</f>
        <v>6011 2398</v>
      </c>
      <c r="D158" s="38" t="str">
        <f>HOME!C574</f>
        <v>ashton.yan@msc.com</v>
      </c>
      <c r="E158"/>
      <c r="F158"/>
      <c r="G158" s="11"/>
      <c r="H158" s="33"/>
      <c r="I158"/>
      <c r="J158" s="34"/>
      <c r="K158"/>
      <c r="L158"/>
    </row>
    <row r="159" spans="2:12" s="29" customFormat="1" ht="14.25">
      <c r="B159" s="59" t="str">
        <f>HOME!A575</f>
        <v>JUN YUAN (IMP)</v>
      </c>
      <c r="C159" s="59" t="str">
        <f>HOME!B575</f>
        <v>6011 2402</v>
      </c>
      <c r="D159" s="38" t="str">
        <f>HOME!C575</f>
        <v>junyuan.kwa@msc.com</v>
      </c>
      <c r="E159"/>
      <c r="F159"/>
      <c r="G159" s="11"/>
      <c r="H159" s="33"/>
      <c r="I159"/>
      <c r="J159"/>
      <c r="K159"/>
      <c r="L159"/>
    </row>
    <row r="160" spans="2:12" s="29" customFormat="1" ht="14.25">
      <c r="B160" s="59" t="str">
        <f>HOME!A576</f>
        <v>KARTHI</v>
      </c>
      <c r="C160" s="59" t="str">
        <f>HOME!B576</f>
        <v>6011 2397</v>
      </c>
      <c r="D160" s="38" t="str">
        <f>HOME!C576</f>
        <v>karthigayan.velu@msc.com</v>
      </c>
      <c r="E160"/>
      <c r="F160"/>
      <c r="G160" s="11"/>
      <c r="H160" s="11"/>
      <c r="I160" s="33"/>
      <c r="J160"/>
      <c r="K160"/>
      <c r="L160"/>
    </row>
    <row r="161" spans="2:4" ht="14.25">
      <c r="B161" s="59">
        <f>HOME!A577</f>
        <v>0</v>
      </c>
      <c r="C161" s="59">
        <f>HOME!B577</f>
        <v>0</v>
      </c>
      <c r="D161" s="38">
        <f>HOME!C577</f>
        <v>0</v>
      </c>
    </row>
    <row r="162" spans="2:4" ht="14.25">
      <c r="B162" s="59" t="str">
        <f>HOME!A578</f>
        <v xml:space="preserve">MAIN LINE  </v>
      </c>
      <c r="C162" s="59" t="str">
        <f>HOME!B578</f>
        <v>6011 2424</v>
      </c>
      <c r="D162" s="38">
        <f>HOME!C578</f>
        <v>0</v>
      </c>
    </row>
    <row r="163" spans="2:4" ht="14.25">
      <c r="B163" s="59">
        <f>HOME!A579</f>
        <v>0</v>
      </c>
      <c r="C163" s="59">
        <f>HOME!B579</f>
        <v>0</v>
      </c>
      <c r="D163" s="38">
        <f>HOME!C579</f>
        <v>0</v>
      </c>
    </row>
  </sheetData>
  <customSheetViews>
    <customSheetView guid="{25211047-2AA7-431D-8637-AA6183637E8E}" scale="70" fitToPage="1" hiddenRows="1">
      <selection activeCell="F40" sqref="F40"/>
      <pageMargins left="0" right="0" top="0" bottom="0" header="0" footer="0"/>
      <pageSetup paperSize="9" scale="45" orientation="landscape" r:id="rId1"/>
      <headerFooter>
        <oddFooter>&amp;RLast update : &amp;D   &amp;T&amp;L&amp;1#&amp;"Calibri"&amp;10&amp;K000000Sensitivity: Internal</oddFooter>
      </headerFooter>
    </customSheetView>
    <customSheetView guid="{B0B43395-6E32-4DB3-A2D8-DD2362C77F4F}" scale="70" fitToPage="1" hiddenRows="1">
      <selection activeCell="F40" sqref="F40"/>
      <pageMargins left="0" right="0" top="0" bottom="0" header="0" footer="0"/>
      <pageSetup paperSize="9" scale="45" orientation="landscape" r:id="rId2"/>
      <headerFooter>
        <oddFooter>&amp;RLast update : &amp;D   &amp;T&amp;L&amp;1#&amp;"Calibri"&amp;10&amp;K000000Sensitivity: Internal</oddFooter>
      </headerFooter>
    </customSheetView>
    <customSheetView guid="{82E65AA3-5988-4ED4-A56D-19D1BA591355}" scale="70" fitToPage="1" hiddenRows="1">
      <selection activeCell="K16" sqref="K16"/>
      <pageMargins left="0" right="0" top="0" bottom="0" header="0" footer="0"/>
      <pageSetup paperSize="9" scale="53" orientation="landscape" r:id="rId3"/>
      <headerFooter>
        <oddFooter>&amp;RLast update : &amp;D   &amp;T&amp;L&amp;1#&amp;"Calibri"&amp;10 Sensitivity: Internal</oddFooter>
      </headerFooter>
    </customSheetView>
    <customSheetView guid="{999D0099-E3FC-46FC-839A-D58F693EE82E}" scale="70" fitToPage="1" hiddenRows="1" topLeftCell="A4">
      <selection activeCell="G35" sqref="G35"/>
      <pageMargins left="0" right="0" top="0" bottom="0" header="0" footer="0"/>
      <pageSetup paperSize="9" scale="51" orientation="landscape" r:id="rId4"/>
      <headerFooter>
        <oddFooter>&amp;RLast update : &amp;D   &amp;T&amp;L&amp;1#&amp;"Calibri"&amp;10 Sensitivity: Internal</oddFooter>
      </headerFooter>
    </customSheetView>
    <customSheetView guid="{9C701732-F58F-4708-A15C-976D1C40D46C}" scale="70" fitToPage="1" hiddenRows="1">
      <selection activeCell="A7" sqref="A7:XFD12"/>
      <pageMargins left="0" right="0" top="0" bottom="0" header="0" footer="0"/>
      <pageSetup paperSize="9" scale="49" orientation="landscape" r:id="rId5"/>
      <headerFooter>
        <oddFooter>&amp;RLast update : &amp;D   &amp;T</oddFooter>
      </headerFooter>
    </customSheetView>
    <customSheetView guid="{4207851A-A9C4-4C7F-A983-5888F88768C0}" scale="70" fitToPage="1" hiddenRows="1" topLeftCell="A4">
      <selection activeCell="M15" sqref="M15"/>
      <pageMargins left="0" right="0" top="0" bottom="0" header="0" footer="0"/>
      <pageSetup paperSize="9" scale="59" orientation="landscape" r:id="rId6"/>
      <headerFooter>
        <oddFooter>&amp;RLast update : &amp;D   &amp;T</oddFooter>
      </headerFooter>
    </customSheetView>
    <customSheetView guid="{1A9C4D40-FD7F-415B-AEEF-6F3B6F11E2D9}" scale="70" fitToPage="1" hiddenRows="1">
      <pageMargins left="0" right="0" top="0" bottom="0" header="0" footer="0"/>
      <pageSetup paperSize="9" scale="59" orientation="landscape" r:id="rId7"/>
      <headerFooter>
        <oddFooter>&amp;RLast update : &amp;D   &amp;T</oddFooter>
      </headerFooter>
    </customSheetView>
    <customSheetView guid="{160FD25C-1E8A-49AB-8AA3-887F1FFDB82C}" scale="70" fitToPage="1" hiddenRows="1">
      <selection activeCell="B26" sqref="B26"/>
      <pageMargins left="0" right="0" top="0" bottom="0" header="0" footer="0"/>
      <pageSetup paperSize="9" scale="49" orientation="landscape" r:id="rId8"/>
      <headerFooter>
        <oddFooter>&amp;RLast update : &amp;D   &amp;T</oddFooter>
      </headerFooter>
    </customSheetView>
    <customSheetView guid="{03674205-2BF0-451F-960D-B59271ECD65B}" scale="70" fitToPage="1" hiddenRows="1">
      <pageMargins left="0" right="0" top="0" bottom="0" header="0" footer="0"/>
      <pageSetup paperSize="9" scale="48" orientation="landscape" r:id="rId9"/>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9" orientation="landscape" r:id="rId10"/>
      <headerFooter>
        <oddFooter>&amp;RLast update : &amp;D   &amp;T</oddFooter>
      </headerFooter>
    </customSheetView>
    <customSheetView guid="{A1DFBD3A-7D67-4D0B-A768-38A02D65809C}" scale="70" fitToPage="1" hiddenRows="1" topLeftCell="A4">
      <selection activeCell="E22" sqref="E22"/>
      <pageMargins left="0" right="0" top="0" bottom="0" header="0" footer="0"/>
      <pageSetup paperSize="9" scale="54" orientation="landscape" r:id="rId11"/>
      <headerFooter>
        <oddFooter>&amp;RLast update : &amp;D   &amp;T</oddFooter>
      </headerFooter>
    </customSheetView>
    <customSheetView guid="{8F6257B3-44F8-495E-975F-715EC7CBE577}" scale="70" fitToPage="1" hiddenRows="1">
      <selection activeCell="B40" sqref="B40"/>
      <pageMargins left="0" right="0" top="0" bottom="0" header="0" footer="0"/>
      <pageSetup paperSize="9" scale="60" orientation="landscape" r:id="rId12"/>
      <headerFooter>
        <oddFooter>&amp;RLast update : &amp;D   &amp;T</oddFooter>
      </headerFooter>
    </customSheetView>
    <customSheetView guid="{4E666960-F75E-4DEC-AA08-CB80C5246F2D}" scale="70" fitToPage="1" hiddenRows="1">
      <selection activeCell="J5" sqref="I5:M5"/>
      <pageMargins left="0" right="0" top="0" bottom="0" header="0" footer="0"/>
      <pageSetup paperSize="9" scale="54" orientation="landscape" r:id="rId13"/>
      <headerFooter>
        <oddFooter>&amp;RLast update : &amp;D   &amp;T</oddFooter>
      </headerFooter>
    </customSheetView>
    <customSheetView guid="{DF664468-2591-4537-A401-E39E9401FA18}" scale="70" fitToPage="1" hiddenRows="1">
      <selection activeCell="G9" sqref="G9"/>
      <pageMargins left="0" right="0" top="0" bottom="0" header="0" footer="0"/>
      <pageSetup paperSize="9" scale="54" orientation="landscape" r:id="rId14"/>
      <headerFooter>
        <oddFooter>&amp;RLast update : &amp;D   &amp;T</oddFooter>
      </headerFooter>
    </customSheetView>
    <customSheetView guid="{16EA4947-C328-4911-A966-8572790A84A9}" scale="70" fitToPage="1" hiddenRows="1">
      <selection activeCell="A8" sqref="A8:XFD8"/>
      <pageMargins left="0" right="0" top="0" bottom="0" header="0" footer="0"/>
      <pageSetup paperSize="9" scale="48" orientation="landscape" r:id="rId15"/>
      <headerFooter>
        <oddFooter>&amp;RLast update : &amp;D   &amp;T&amp;L&amp;1#&amp;"Calibri"&amp;10 Sensitivity: Internal</oddFooter>
      </headerFooter>
    </customSheetView>
    <customSheetView guid="{5024D59A-F791-4B48-8A8A-90A9A8BA3CB8}" scale="70" fitToPage="1" hiddenRows="1" topLeftCell="A22">
      <selection activeCell="A36" sqref="A36:XFD39"/>
      <pageMargins left="0" right="0" top="0" bottom="0" header="0" footer="0"/>
      <pageSetup paperSize="9" scale="48" orientation="landscape" r:id="rId16"/>
      <headerFooter>
        <oddFooter>&amp;RLast update : &amp;D   &amp;T&amp;L&amp;1#&amp;"Calibri"&amp;10 Sensitivity: Internal</oddFooter>
      </headerFooter>
    </customSheetView>
    <customSheetView guid="{834388B3-D1C0-4496-81CB-D8907F6C94B1}" scale="70" fitToPage="1" hiddenRows="1">
      <selection activeCell="L20" sqref="L20"/>
      <pageMargins left="0" right="0" top="0" bottom="0" header="0" footer="0"/>
      <pageSetup paperSize="9" scale="60" orientation="landscape" r:id="rId17"/>
      <headerFooter>
        <oddFooter>&amp;RLast update : &amp;D   &amp;T&amp;L&amp;1#&amp;"Calibri"&amp;10 Sensitivity: Internal</oddFooter>
      </headerFooter>
    </customSheetView>
    <customSheetView guid="{C9B667F6-80E0-402E-8E37-77C446D41929}" scale="70" fitToPage="1" hiddenRows="1" topLeftCell="A22">
      <selection activeCell="G35" sqref="G35"/>
      <pageMargins left="0" right="0" top="0" bottom="0" header="0" footer="0"/>
      <pageSetup paperSize="9" scale="53" orientation="landscape" r:id="rId18"/>
      <headerFooter>
        <oddFooter>&amp;RLast update : &amp;D   &amp;T&amp;L&amp;1#&amp;"Calibri"&amp;10&amp;K000000Sensitivity: Internal</oddFooter>
      </headerFooter>
    </customSheetView>
    <customSheetView guid="{F64DF93A-0CD5-4665-A448-613906F88C7C}" scale="70" fitToPage="1" hiddenRows="1" topLeftCell="A30">
      <selection activeCell="F57" sqref="F57"/>
      <pageMargins left="0" right="0" top="0" bottom="0" header="0" footer="0"/>
      <pageSetup paperSize="9" scale="45" orientation="landscape" r:id="rId19"/>
      <headerFooter>
        <oddFooter>&amp;RLast update : &amp;D   &amp;T&amp;L&amp;1#&amp;"Calibri"&amp;10&amp;K000000Sensitivity: Internal</oddFooter>
      </headerFooter>
    </customSheetView>
    <customSheetView guid="{D8AE3607-C68D-4DD7-8BE1-F63EA4A613B4}" scale="70" fitToPage="1" hiddenRows="1">
      <selection activeCell="F40" sqref="F40"/>
      <pageMargins left="0" right="0" top="0" bottom="0" header="0" footer="0"/>
      <pageSetup paperSize="9" scale="45" orientation="landscape" r:id="rId20"/>
      <headerFooter>
        <oddFooter>&amp;RLast update : &amp;D   &amp;T&amp;L&amp;1#&amp;"Calibri"&amp;10&amp;K000000Sensitivity: Internal</oddFooter>
      </headerFooter>
    </customSheetView>
  </customSheetViews>
  <phoneticPr fontId="32" type="noConversion"/>
  <hyperlinks>
    <hyperlink ref="H148" display="custsvc@msca.com.sg" xr:uid="{00000000-0004-0000-0500-000000000000}"/>
    <hyperlink ref="L148" display="sinexp@msca.com.sg" xr:uid="{00000000-0004-0000-0500-000001000000}"/>
    <hyperlink ref="D148" display="mktg-dept@msca.com.sg" xr:uid="{00000000-0004-0000-0500-000002000000}"/>
  </hyperlinks>
  <pageMargins left="0.19685039370078741" right="0.19685039370078741" top="0.74803149606299213" bottom="0.74803149606299213" header="0.31496062992125984" footer="0.31496062992125984"/>
  <pageSetup paperSize="9" scale="44" orientation="landscape" r:id="rId21"/>
  <headerFooter>
    <oddFooter>&amp;L_x000D_&amp;1#&amp;"Calibri"&amp;10&amp;K000000 Sensitivity: Internal&amp;RLast update : &amp;D   &amp;T&amp;</oddFooter>
  </headerFooter>
  <drawing r:id="rId2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7030A0"/>
    <pageSetUpPr fitToPage="1"/>
  </sheetPr>
  <dimension ref="A1:N104"/>
  <sheetViews>
    <sheetView zoomScale="85" zoomScaleNormal="85" workbookViewId="0">
      <selection activeCell="E64" sqref="E64"/>
    </sheetView>
  </sheetViews>
  <sheetFormatPr defaultColWidth="9.42578125" defaultRowHeight="12.75"/>
  <cols>
    <col min="1" max="1" width="16.42578125" customWidth="1"/>
    <col min="2" max="2" width="21.42578125" customWidth="1"/>
    <col min="3" max="3" width="14" customWidth="1"/>
    <col min="4" max="4" width="16.42578125" customWidth="1"/>
    <col min="5" max="5" width="14.5703125" customWidth="1"/>
    <col min="6" max="6" width="29" customWidth="1"/>
    <col min="7" max="7" width="13" customWidth="1"/>
    <col min="8" max="8" width="17.42578125" customWidth="1"/>
    <col min="9" max="9" width="17.5703125" customWidth="1"/>
    <col min="10" max="10" width="15.42578125" customWidth="1"/>
    <col min="11" max="11" width="20.5703125" customWidth="1"/>
    <col min="12" max="12" width="17.42578125" customWidth="1"/>
    <col min="13" max="13" width="18" customWidth="1"/>
    <col min="14" max="14" width="17.42578125" customWidth="1"/>
    <col min="16" max="16" width="11.42578125" bestFit="1" customWidth="1"/>
  </cols>
  <sheetData>
    <row r="1" spans="1:14" ht="6" customHeight="1">
      <c r="A1" s="24" t="s">
        <v>2885</v>
      </c>
      <c r="B1" s="5"/>
      <c r="C1" s="5"/>
      <c r="D1" s="5"/>
      <c r="E1" s="5"/>
      <c r="F1" s="5"/>
      <c r="G1" s="5"/>
      <c r="H1" s="5"/>
      <c r="I1" s="5"/>
      <c r="J1" s="5"/>
      <c r="K1" s="5"/>
      <c r="L1" s="5"/>
      <c r="M1" s="37"/>
      <c r="N1" s="5"/>
    </row>
    <row r="2" spans="1:14" s="6" customFormat="1" ht="33">
      <c r="B2" s="45" t="s">
        <v>1982</v>
      </c>
      <c r="C2" s="46"/>
      <c r="M2" s="37"/>
      <c r="N2" s="40"/>
    </row>
    <row r="3" spans="1:14" ht="15.75">
      <c r="A3" s="4"/>
      <c r="B3" s="47"/>
      <c r="C3" s="47"/>
      <c r="D3" s="47" t="s">
        <v>2886</v>
      </c>
      <c r="E3" s="47"/>
      <c r="F3" s="47"/>
      <c r="G3" s="47"/>
      <c r="H3" s="47"/>
      <c r="I3" s="47"/>
      <c r="J3" s="37"/>
      <c r="K3" s="37"/>
      <c r="L3" s="37"/>
      <c r="M3" s="37"/>
      <c r="N3" s="5"/>
    </row>
    <row r="4" spans="1:14" ht="15">
      <c r="A4" s="10"/>
      <c r="B4" s="957" t="s">
        <v>2219</v>
      </c>
      <c r="C4" s="48"/>
      <c r="D4" s="48"/>
      <c r="E4" s="48"/>
      <c r="F4" s="48"/>
      <c r="G4" s="48"/>
      <c r="H4" s="49"/>
      <c r="I4" s="48"/>
      <c r="J4" s="37"/>
      <c r="K4" s="37"/>
      <c r="L4" s="37"/>
      <c r="M4" s="37"/>
      <c r="N4" s="5"/>
    </row>
    <row r="5" spans="1:14" s="14" customFormat="1" ht="51" hidden="1" customHeight="1">
      <c r="A5" s="516"/>
      <c r="B5" s="492" t="s">
        <v>2887</v>
      </c>
      <c r="C5" s="505"/>
      <c r="D5" s="494" t="s">
        <v>1985</v>
      </c>
      <c r="E5" s="97" t="s">
        <v>1986</v>
      </c>
      <c r="F5" s="253" t="s">
        <v>1987</v>
      </c>
      <c r="G5" s="254" t="s">
        <v>1988</v>
      </c>
      <c r="H5" s="87" t="s">
        <v>1380</v>
      </c>
      <c r="I5" s="151" t="s">
        <v>361</v>
      </c>
      <c r="J5" s="151" t="s">
        <v>81</v>
      </c>
      <c r="K5" s="151" t="s">
        <v>1614</v>
      </c>
      <c r="L5" s="151" t="s">
        <v>398</v>
      </c>
      <c r="M5" s="151" t="s">
        <v>604</v>
      </c>
      <c r="N5" s="3260" t="s">
        <v>2220</v>
      </c>
    </row>
    <row r="6" spans="1:14" s="14" customFormat="1" ht="20.25" hidden="1" thickBot="1">
      <c r="A6" s="516"/>
      <c r="B6" s="1017" t="s">
        <v>1991</v>
      </c>
      <c r="C6" s="575" t="s">
        <v>2888</v>
      </c>
      <c r="D6" s="15"/>
      <c r="E6" s="91" t="s">
        <v>1993</v>
      </c>
      <c r="F6" s="255"/>
      <c r="G6" s="256"/>
      <c r="H6" s="91"/>
      <c r="I6" s="91" t="s">
        <v>2889</v>
      </c>
      <c r="J6" s="91" t="s">
        <v>1996</v>
      </c>
      <c r="K6" s="91" t="s">
        <v>1997</v>
      </c>
      <c r="L6" s="91" t="s">
        <v>2890</v>
      </c>
      <c r="M6" s="91" t="s">
        <v>2891</v>
      </c>
      <c r="N6" s="490"/>
    </row>
    <row r="7" spans="1:14" s="14" customFormat="1" ht="20.25" hidden="1" thickTop="1">
      <c r="A7" s="491"/>
      <c r="B7" s="2241" t="s">
        <v>2078</v>
      </c>
      <c r="C7" s="501" t="s">
        <v>2116</v>
      </c>
      <c r="D7" s="501">
        <v>45300</v>
      </c>
      <c r="E7" s="502">
        <v>45302</v>
      </c>
      <c r="F7" s="504" t="s">
        <v>2892</v>
      </c>
      <c r="G7" s="504" t="s">
        <v>2893</v>
      </c>
      <c r="H7" s="180">
        <v>45308</v>
      </c>
      <c r="I7" s="180">
        <f>H7+18</f>
        <v>45326</v>
      </c>
      <c r="J7" s="180">
        <f>H7+21</f>
        <v>45329</v>
      </c>
      <c r="K7" s="180">
        <f>H7+26</f>
        <v>45334</v>
      </c>
      <c r="L7" s="180">
        <f>H7+27</f>
        <v>45335</v>
      </c>
      <c r="M7" s="180">
        <f>H7+29</f>
        <v>45337</v>
      </c>
      <c r="N7" s="490"/>
    </row>
    <row r="8" spans="1:14" s="14" customFormat="1" ht="20.25" hidden="1" thickBot="1">
      <c r="A8" s="491"/>
      <c r="B8" s="1217"/>
      <c r="C8" s="507"/>
      <c r="D8" s="507"/>
      <c r="E8" s="508"/>
      <c r="F8" s="181"/>
      <c r="G8" s="521"/>
      <c r="H8" s="520"/>
      <c r="I8" s="182"/>
      <c r="J8" s="182"/>
      <c r="K8" s="182"/>
      <c r="L8" s="182"/>
      <c r="M8" s="182"/>
      <c r="N8" s="490"/>
    </row>
    <row r="9" spans="1:14" s="14" customFormat="1" ht="20.25" hidden="1" thickTop="1">
      <c r="A9" s="491" t="s">
        <v>2118</v>
      </c>
      <c r="B9" s="2241" t="s">
        <v>2119</v>
      </c>
      <c r="C9" s="501" t="s">
        <v>2120</v>
      </c>
      <c r="D9" s="501">
        <v>45311</v>
      </c>
      <c r="E9" s="502">
        <v>45313</v>
      </c>
      <c r="F9" s="1066" t="s">
        <v>2151</v>
      </c>
      <c r="G9" s="504" t="s">
        <v>2894</v>
      </c>
      <c r="H9" s="180">
        <v>45315</v>
      </c>
      <c r="I9" s="953"/>
      <c r="J9" s="953"/>
      <c r="K9" s="953"/>
      <c r="L9" s="953"/>
      <c r="M9" s="953"/>
      <c r="N9" s="490"/>
    </row>
    <row r="10" spans="1:14" s="14" customFormat="1" ht="20.25" hidden="1" thickBot="1">
      <c r="A10" s="491"/>
      <c r="B10" s="1217"/>
      <c r="C10" s="507"/>
      <c r="D10" s="507"/>
      <c r="E10" s="508"/>
      <c r="F10" s="181"/>
      <c r="G10" s="521"/>
      <c r="H10" s="520"/>
      <c r="I10" s="3106"/>
      <c r="J10" s="3106"/>
      <c r="K10" s="3106"/>
      <c r="L10" s="3106"/>
      <c r="M10" s="3106"/>
      <c r="N10" s="490"/>
    </row>
    <row r="11" spans="1:14" s="14" customFormat="1" ht="20.25" hidden="1" thickTop="1">
      <c r="A11" s="491"/>
      <c r="B11" s="2241" t="s">
        <v>2107</v>
      </c>
      <c r="C11" s="501" t="s">
        <v>2122</v>
      </c>
      <c r="D11" s="501">
        <v>45319</v>
      </c>
      <c r="E11" s="502">
        <v>45322</v>
      </c>
      <c r="F11" s="2241" t="s">
        <v>2895</v>
      </c>
      <c r="G11" s="504" t="s">
        <v>2896</v>
      </c>
      <c r="H11" s="180">
        <v>45322</v>
      </c>
      <c r="I11" s="180">
        <f t="shared" ref="I11" si="0">H11+18</f>
        <v>45340</v>
      </c>
      <c r="J11" s="180">
        <f t="shared" ref="J11" si="1">H11+21</f>
        <v>45343</v>
      </c>
      <c r="K11" s="180">
        <f t="shared" ref="K11" si="2">H11+26</f>
        <v>45348</v>
      </c>
      <c r="L11" s="180">
        <f t="shared" ref="L11" si="3">H11+27</f>
        <v>45349</v>
      </c>
      <c r="M11" s="180">
        <f t="shared" ref="M11" si="4">H11+29</f>
        <v>45351</v>
      </c>
      <c r="N11" s="490"/>
    </row>
    <row r="12" spans="1:14" s="14" customFormat="1" ht="20.25" hidden="1" thickBot="1">
      <c r="A12" s="491"/>
      <c r="B12" s="1217"/>
      <c r="C12" s="507"/>
      <c r="D12" s="507"/>
      <c r="E12" s="508"/>
      <c r="F12" s="181"/>
      <c r="G12" s="521"/>
      <c r="H12" s="520"/>
      <c r="I12" s="182"/>
      <c r="J12" s="182"/>
      <c r="K12" s="182"/>
      <c r="L12" s="182"/>
      <c r="M12" s="182"/>
      <c r="N12" s="490"/>
    </row>
    <row r="13" spans="1:14" s="14" customFormat="1" ht="20.25" hidden="1" thickTop="1">
      <c r="A13" s="491"/>
      <c r="B13" s="2241" t="s">
        <v>2094</v>
      </c>
      <c r="C13" s="501" t="s">
        <v>2124</v>
      </c>
      <c r="D13" s="501">
        <v>45323</v>
      </c>
      <c r="E13" s="502">
        <v>45325</v>
      </c>
      <c r="F13" s="2220" t="s">
        <v>2897</v>
      </c>
      <c r="G13" s="504" t="s">
        <v>2898</v>
      </c>
      <c r="H13" s="180">
        <v>45329</v>
      </c>
      <c r="I13" s="180">
        <f t="shared" ref="I13" si="5">H13+18</f>
        <v>45347</v>
      </c>
      <c r="J13" s="180">
        <f t="shared" ref="J13" si="6">H13+21</f>
        <v>45350</v>
      </c>
      <c r="K13" s="180">
        <f t="shared" ref="K13" si="7">H13+26</f>
        <v>45355</v>
      </c>
      <c r="L13" s="180">
        <f t="shared" ref="L13" si="8">H13+27</f>
        <v>45356</v>
      </c>
      <c r="M13" s="180">
        <f t="shared" ref="M13" si="9">H13+29</f>
        <v>45358</v>
      </c>
      <c r="N13" s="490"/>
    </row>
    <row r="14" spans="1:14" s="14" customFormat="1" ht="20.25" hidden="1" thickBot="1">
      <c r="A14" s="491"/>
      <c r="B14" s="1217"/>
      <c r="C14" s="507"/>
      <c r="D14" s="507"/>
      <c r="E14" s="508"/>
      <c r="F14" s="181"/>
      <c r="G14" s="521"/>
      <c r="H14" s="520"/>
      <c r="I14" s="182"/>
      <c r="J14" s="182"/>
      <c r="K14" s="182"/>
      <c r="L14" s="182"/>
      <c r="M14" s="182"/>
      <c r="N14" s="490"/>
    </row>
    <row r="15" spans="1:14" s="14" customFormat="1" ht="20.25" hidden="1" thickTop="1">
      <c r="A15" s="491"/>
      <c r="B15" s="2241" t="s">
        <v>2030</v>
      </c>
      <c r="C15" s="501" t="s">
        <v>2126</v>
      </c>
      <c r="D15" s="501">
        <v>45331</v>
      </c>
      <c r="E15" s="502">
        <v>45333</v>
      </c>
      <c r="F15" s="2220" t="s">
        <v>2772</v>
      </c>
      <c r="G15" s="504" t="s">
        <v>2899</v>
      </c>
      <c r="H15" s="180">
        <v>45336</v>
      </c>
      <c r="I15" s="180">
        <f t="shared" ref="I15" si="10">H15+18</f>
        <v>45354</v>
      </c>
      <c r="J15" s="180">
        <f t="shared" ref="J15" si="11">H15+21</f>
        <v>45357</v>
      </c>
      <c r="K15" s="180">
        <f t="shared" ref="K15" si="12">H15+26</f>
        <v>45362</v>
      </c>
      <c r="L15" s="180">
        <f t="shared" ref="L15" si="13">H15+27</f>
        <v>45363</v>
      </c>
      <c r="M15" s="180">
        <f t="shared" ref="M15" si="14">H15+29</f>
        <v>45365</v>
      </c>
      <c r="N15" s="490"/>
    </row>
    <row r="16" spans="1:14" s="14" customFormat="1" ht="20.25" hidden="1" thickBot="1">
      <c r="A16" s="491"/>
      <c r="B16" s="1217"/>
      <c r="C16" s="507"/>
      <c r="D16" s="507"/>
      <c r="E16" s="508"/>
      <c r="F16" s="181"/>
      <c r="G16" s="521"/>
      <c r="H16" s="520"/>
      <c r="I16" s="182"/>
      <c r="J16" s="182"/>
      <c r="K16" s="182"/>
      <c r="L16" s="182"/>
      <c r="M16" s="182"/>
      <c r="N16" s="490"/>
    </row>
    <row r="17" spans="1:14" s="14" customFormat="1" ht="20.25" hidden="1" thickTop="1">
      <c r="A17" s="491" t="s">
        <v>2010</v>
      </c>
      <c r="B17" s="2241" t="s">
        <v>2091</v>
      </c>
      <c r="C17" s="501" t="s">
        <v>2128</v>
      </c>
      <c r="D17" s="501">
        <v>45334</v>
      </c>
      <c r="E17" s="502">
        <v>45336</v>
      </c>
      <c r="F17" s="2220" t="s">
        <v>2900</v>
      </c>
      <c r="G17" s="504" t="s">
        <v>2901</v>
      </c>
      <c r="H17" s="180">
        <v>45343</v>
      </c>
      <c r="I17" s="180">
        <f>H17+32</f>
        <v>45375</v>
      </c>
      <c r="J17" s="180">
        <f>H17+34</f>
        <v>45377</v>
      </c>
      <c r="K17" s="180">
        <f>H17+39</f>
        <v>45382</v>
      </c>
      <c r="L17" s="180">
        <f>H17+42</f>
        <v>45385</v>
      </c>
      <c r="M17" s="180">
        <f>H17+46</f>
        <v>45389</v>
      </c>
      <c r="N17" s="490"/>
    </row>
    <row r="18" spans="1:14" s="14" customFormat="1" ht="20.25" hidden="1" thickBot="1">
      <c r="A18" s="491"/>
      <c r="B18" s="1217"/>
      <c r="C18" s="507"/>
      <c r="D18" s="507"/>
      <c r="E18" s="508"/>
      <c r="F18" s="181"/>
      <c r="G18" s="521"/>
      <c r="H18" s="520"/>
      <c r="I18" s="182"/>
      <c r="J18" s="182"/>
      <c r="K18" s="182"/>
      <c r="L18" s="182"/>
      <c r="M18" s="182"/>
      <c r="N18" s="490"/>
    </row>
    <row r="19" spans="1:14" s="14" customFormat="1" ht="20.25" hidden="1" thickTop="1">
      <c r="A19" s="491"/>
      <c r="B19" s="2241"/>
      <c r="C19" s="501"/>
      <c r="D19" s="501"/>
      <c r="E19" s="502"/>
      <c r="F19" s="2220" t="s">
        <v>2902</v>
      </c>
      <c r="G19" s="504" t="s">
        <v>2903</v>
      </c>
      <c r="H19" s="180">
        <v>45350</v>
      </c>
      <c r="I19" s="180">
        <f>H19+32</f>
        <v>45382</v>
      </c>
      <c r="J19" s="180">
        <f>H19+34</f>
        <v>45384</v>
      </c>
      <c r="K19" s="180">
        <f>H19+39</f>
        <v>45389</v>
      </c>
      <c r="L19" s="180">
        <f>H19+42</f>
        <v>45392</v>
      </c>
      <c r="M19" s="180">
        <f>H19+46</f>
        <v>45396</v>
      </c>
      <c r="N19" s="40" t="s">
        <v>2850</v>
      </c>
    </row>
    <row r="20" spans="1:14" s="14" customFormat="1" ht="20.25" hidden="1" thickBot="1">
      <c r="A20" s="491"/>
      <c r="B20" s="1217"/>
      <c r="C20" s="507"/>
      <c r="D20" s="507"/>
      <c r="E20" s="508"/>
      <c r="F20" s="181"/>
      <c r="G20" s="521"/>
      <c r="H20" s="520"/>
      <c r="I20" s="182"/>
      <c r="J20" s="182"/>
      <c r="K20" s="182"/>
      <c r="L20" s="182"/>
      <c r="M20" s="182"/>
      <c r="N20" s="14" t="s">
        <v>2904</v>
      </c>
    </row>
    <row r="21" spans="1:14" s="14" customFormat="1" ht="20.25" hidden="1" thickTop="1">
      <c r="A21" s="491" t="s">
        <v>2133</v>
      </c>
      <c r="B21" s="2241" t="s">
        <v>2078</v>
      </c>
      <c r="C21" s="501" t="s">
        <v>2134</v>
      </c>
      <c r="D21" s="501">
        <v>45348</v>
      </c>
      <c r="E21" s="502">
        <v>45350</v>
      </c>
      <c r="F21" s="3212" t="s">
        <v>2151</v>
      </c>
      <c r="G21" s="504" t="s">
        <v>2905</v>
      </c>
      <c r="H21" s="180">
        <v>45357</v>
      </c>
      <c r="I21" s="953"/>
      <c r="J21" s="953"/>
      <c r="K21" s="953"/>
      <c r="L21" s="953"/>
      <c r="M21" s="953"/>
      <c r="N21" s="40"/>
    </row>
    <row r="22" spans="1:14" s="14" customFormat="1" ht="20.25" hidden="1" thickBot="1">
      <c r="A22" s="491"/>
      <c r="B22" s="1217" t="s">
        <v>2107</v>
      </c>
      <c r="C22" s="507" t="s">
        <v>2137</v>
      </c>
      <c r="D22" s="507">
        <v>45351</v>
      </c>
      <c r="E22" s="508">
        <v>45353</v>
      </c>
      <c r="F22" s="181"/>
      <c r="G22" s="521"/>
      <c r="H22" s="520"/>
      <c r="I22" s="3106"/>
      <c r="J22" s="3106"/>
      <c r="K22" s="3106"/>
      <c r="L22" s="3106"/>
      <c r="M22" s="3106"/>
    </row>
    <row r="23" spans="1:14" s="14" customFormat="1" ht="20.25" hidden="1" thickTop="1">
      <c r="A23" s="491"/>
      <c r="B23" s="2220" t="s">
        <v>2094</v>
      </c>
      <c r="C23" s="501" t="s">
        <v>2138</v>
      </c>
      <c r="D23" s="501">
        <v>45359</v>
      </c>
      <c r="E23" s="502">
        <v>45361</v>
      </c>
      <c r="F23" s="2220" t="s">
        <v>2906</v>
      </c>
      <c r="G23" s="504" t="s">
        <v>2907</v>
      </c>
      <c r="H23" s="180">
        <v>45364</v>
      </c>
      <c r="I23" s="180">
        <v>45396</v>
      </c>
      <c r="J23" s="180">
        <v>45398</v>
      </c>
      <c r="K23" s="180">
        <v>45403</v>
      </c>
      <c r="L23" s="180">
        <v>45405</v>
      </c>
      <c r="M23" s="180">
        <v>45406</v>
      </c>
      <c r="N23" s="40" t="s">
        <v>2130</v>
      </c>
    </row>
    <row r="24" spans="1:14" s="14" customFormat="1" ht="20.25" hidden="1" thickBot="1">
      <c r="A24" s="491"/>
      <c r="B24" s="1217"/>
      <c r="C24" s="507"/>
      <c r="D24" s="507"/>
      <c r="E24" s="508"/>
      <c r="F24" s="181"/>
      <c r="G24" s="521"/>
      <c r="H24" s="520"/>
      <c r="I24" s="182"/>
      <c r="J24" s="182"/>
      <c r="K24" s="182"/>
      <c r="L24" s="182"/>
      <c r="M24" s="182"/>
      <c r="N24" s="14" t="s">
        <v>2908</v>
      </c>
    </row>
    <row r="25" spans="1:14" s="14" customFormat="1" ht="20.25" hidden="1" thickTop="1">
      <c r="A25" s="491" t="s">
        <v>2140</v>
      </c>
      <c r="B25" s="2220" t="s">
        <v>2069</v>
      </c>
      <c r="C25" s="501" t="s">
        <v>2141</v>
      </c>
      <c r="D25" s="501">
        <v>45364</v>
      </c>
      <c r="E25" s="502">
        <v>45366</v>
      </c>
      <c r="F25" s="3259" t="s">
        <v>2909</v>
      </c>
      <c r="G25" s="504" t="s">
        <v>2910</v>
      </c>
      <c r="H25" s="180">
        <v>45373</v>
      </c>
      <c r="I25" s="180">
        <f>H25+32</f>
        <v>45405</v>
      </c>
      <c r="J25" s="180">
        <f>H25+34</f>
        <v>45407</v>
      </c>
      <c r="K25" s="180">
        <f>H25+39</f>
        <v>45412</v>
      </c>
      <c r="L25" s="180">
        <f>H25+42</f>
        <v>45415</v>
      </c>
      <c r="M25" s="180">
        <f>H25+46</f>
        <v>45419</v>
      </c>
      <c r="N25" s="490"/>
    </row>
    <row r="26" spans="1:14" s="14" customFormat="1" ht="20.25" hidden="1" thickBot="1">
      <c r="A26" s="491"/>
      <c r="B26" s="1217"/>
      <c r="C26" s="507"/>
      <c r="D26" s="507"/>
      <c r="E26" s="508"/>
      <c r="F26" s="181"/>
      <c r="G26" s="521"/>
      <c r="H26" s="520"/>
      <c r="I26" s="182"/>
      <c r="J26" s="182"/>
      <c r="K26" s="182"/>
      <c r="L26" s="182"/>
      <c r="M26" s="182"/>
      <c r="N26" s="490"/>
    </row>
    <row r="27" spans="1:14" s="14" customFormat="1" ht="20.25" hidden="1" thickTop="1">
      <c r="A27" s="491" t="s">
        <v>2143</v>
      </c>
      <c r="B27" s="2220" t="s">
        <v>2119</v>
      </c>
      <c r="C27" s="501" t="s">
        <v>2144</v>
      </c>
      <c r="D27" s="501">
        <v>45373</v>
      </c>
      <c r="E27" s="502">
        <v>45375</v>
      </c>
      <c r="F27" s="2220" t="s">
        <v>2911</v>
      </c>
      <c r="G27" s="504" t="s">
        <v>2912</v>
      </c>
      <c r="H27" s="180">
        <v>45378</v>
      </c>
      <c r="I27" s="180">
        <f>H27+32</f>
        <v>45410</v>
      </c>
      <c r="J27" s="180">
        <f>H27+34</f>
        <v>45412</v>
      </c>
      <c r="K27" s="180">
        <f>H27+39</f>
        <v>45417</v>
      </c>
      <c r="L27" s="180">
        <f>H27+42</f>
        <v>45420</v>
      </c>
      <c r="M27" s="180">
        <f>H27+46</f>
        <v>45424</v>
      </c>
      <c r="N27" s="490"/>
    </row>
    <row r="28" spans="1:14" s="14" customFormat="1" ht="20.25" hidden="1" thickBot="1">
      <c r="A28" s="491"/>
      <c r="B28" s="1217"/>
      <c r="C28" s="507"/>
      <c r="D28" s="507"/>
      <c r="E28" s="508"/>
      <c r="F28" s="181"/>
      <c r="G28" s="521"/>
      <c r="H28" s="520"/>
      <c r="I28" s="182"/>
      <c r="J28" s="182"/>
      <c r="K28" s="182"/>
      <c r="L28" s="182"/>
      <c r="M28" s="182"/>
      <c r="N28" s="490"/>
    </row>
    <row r="29" spans="1:14" s="14" customFormat="1" ht="20.25" hidden="1" thickTop="1">
      <c r="A29" s="491"/>
      <c r="B29" s="2220" t="s">
        <v>2133</v>
      </c>
      <c r="C29" s="501" t="s">
        <v>2146</v>
      </c>
      <c r="D29" s="501">
        <v>45383</v>
      </c>
      <c r="E29" s="502">
        <v>45385</v>
      </c>
      <c r="F29" s="2220" t="s">
        <v>2913</v>
      </c>
      <c r="G29" s="504" t="s">
        <v>2914</v>
      </c>
      <c r="H29" s="180">
        <v>45385</v>
      </c>
      <c r="I29" s="180">
        <f>H29+32</f>
        <v>45417</v>
      </c>
      <c r="J29" s="180">
        <f>H29+34</f>
        <v>45419</v>
      </c>
      <c r="K29" s="180">
        <f>H29+39</f>
        <v>45424</v>
      </c>
      <c r="L29" s="180">
        <f>H29+42</f>
        <v>45427</v>
      </c>
      <c r="M29" s="180">
        <f>H29+46</f>
        <v>45431</v>
      </c>
      <c r="N29" s="490"/>
    </row>
    <row r="30" spans="1:14" s="14" customFormat="1" ht="20.25" hidden="1" thickBot="1">
      <c r="A30" s="491"/>
      <c r="B30" s="1217"/>
      <c r="C30" s="507"/>
      <c r="D30" s="507"/>
      <c r="E30" s="508"/>
      <c r="F30" s="181"/>
      <c r="G30" s="521"/>
      <c r="H30" s="520"/>
      <c r="I30" s="182"/>
      <c r="J30" s="182"/>
      <c r="K30" s="182"/>
      <c r="L30" s="182"/>
      <c r="M30" s="182"/>
      <c r="N30" s="490"/>
    </row>
    <row r="31" spans="1:14" s="14" customFormat="1" ht="20.25" hidden="1" thickTop="1">
      <c r="A31" s="491"/>
      <c r="B31" s="2220"/>
      <c r="C31" s="501"/>
      <c r="D31" s="501"/>
      <c r="E31" s="502"/>
      <c r="F31" s="2220" t="s">
        <v>2915</v>
      </c>
      <c r="G31" s="504" t="s">
        <v>2916</v>
      </c>
      <c r="H31" s="180">
        <v>45392</v>
      </c>
      <c r="I31" s="180">
        <f>H31+32</f>
        <v>45424</v>
      </c>
      <c r="J31" s="180">
        <f>H31+34</f>
        <v>45426</v>
      </c>
      <c r="K31" s="180">
        <f>H31+39</f>
        <v>45431</v>
      </c>
      <c r="L31" s="180">
        <f>H31+42</f>
        <v>45434</v>
      </c>
      <c r="M31" s="180">
        <f>H31+46</f>
        <v>45438</v>
      </c>
      <c r="N31" s="490"/>
    </row>
    <row r="32" spans="1:14" s="14" customFormat="1" ht="20.25" hidden="1" thickBot="1">
      <c r="A32" s="491"/>
      <c r="B32" s="1217"/>
      <c r="C32" s="507"/>
      <c r="D32" s="507"/>
      <c r="E32" s="508"/>
      <c r="F32" s="181"/>
      <c r="G32" s="521"/>
      <c r="H32" s="520"/>
      <c r="I32" s="182"/>
      <c r="J32" s="182"/>
      <c r="K32" s="182"/>
      <c r="L32" s="182"/>
      <c r="M32" s="182"/>
      <c r="N32" s="490"/>
    </row>
    <row r="33" spans="1:13" s="14" customFormat="1" ht="20.25" hidden="1" thickTop="1">
      <c r="A33" s="491"/>
      <c r="B33" s="2220" t="s">
        <v>2107</v>
      </c>
      <c r="C33" s="501" t="s">
        <v>2149</v>
      </c>
      <c r="D33" s="501">
        <v>45390</v>
      </c>
      <c r="E33" s="502">
        <v>45393</v>
      </c>
      <c r="F33" s="2220" t="s">
        <v>2917</v>
      </c>
      <c r="G33" s="504" t="s">
        <v>2918</v>
      </c>
      <c r="H33" s="180">
        <v>45399</v>
      </c>
      <c r="I33" s="180">
        <f>H33+32</f>
        <v>45431</v>
      </c>
      <c r="J33" s="180">
        <f>H33+34</f>
        <v>45433</v>
      </c>
      <c r="K33" s="180">
        <f>H33+39</f>
        <v>45438</v>
      </c>
      <c r="L33" s="180">
        <f>H33+42</f>
        <v>45441</v>
      </c>
      <c r="M33" s="180">
        <f>H33+46</f>
        <v>45445</v>
      </c>
    </row>
    <row r="34" spans="1:13" s="14" customFormat="1" ht="20.25" hidden="1" thickBot="1">
      <c r="A34" s="491"/>
      <c r="B34" s="1217"/>
      <c r="C34" s="507"/>
      <c r="D34" s="507"/>
      <c r="E34" s="508"/>
      <c r="F34" s="181"/>
      <c r="G34" s="521"/>
      <c r="H34" s="520"/>
      <c r="I34" s="182"/>
      <c r="J34" s="182"/>
      <c r="K34" s="182"/>
      <c r="L34" s="182"/>
      <c r="M34" s="182"/>
    </row>
    <row r="35" spans="1:13" s="14" customFormat="1" ht="20.25" hidden="1" thickTop="1">
      <c r="A35" s="491" t="s">
        <v>2030</v>
      </c>
      <c r="B35" s="3303" t="s">
        <v>2151</v>
      </c>
      <c r="C35" s="501" t="s">
        <v>2152</v>
      </c>
      <c r="D35" s="501">
        <v>45396</v>
      </c>
      <c r="E35" s="1329"/>
      <c r="F35" s="2220" t="s">
        <v>2919</v>
      </c>
      <c r="G35" s="504" t="s">
        <v>2920</v>
      </c>
      <c r="H35" s="180">
        <v>45406</v>
      </c>
      <c r="I35" s="180">
        <f>H35+32</f>
        <v>45438</v>
      </c>
      <c r="J35" s="180">
        <f>H35+34</f>
        <v>45440</v>
      </c>
      <c r="K35" s="180">
        <f>H35+39</f>
        <v>45445</v>
      </c>
      <c r="L35" s="180">
        <f>H35+42</f>
        <v>45448</v>
      </c>
      <c r="M35" s="180">
        <f>H35+46</f>
        <v>45452</v>
      </c>
    </row>
    <row r="36" spans="1:13" s="14" customFormat="1" ht="20.25" hidden="1" thickBot="1">
      <c r="A36" s="491"/>
      <c r="B36" s="1217" t="s">
        <v>2094</v>
      </c>
      <c r="C36" s="507" t="s">
        <v>2154</v>
      </c>
      <c r="D36" s="507">
        <v>45399</v>
      </c>
      <c r="E36" s="508">
        <v>45401</v>
      </c>
      <c r="F36" s="3279"/>
      <c r="G36" s="1115"/>
      <c r="H36" s="519"/>
      <c r="I36" s="519"/>
      <c r="J36" s="519"/>
      <c r="K36" s="519"/>
      <c r="L36" s="519"/>
      <c r="M36" s="519"/>
    </row>
    <row r="37" spans="1:13" s="14" customFormat="1" ht="21" hidden="1" thickTop="1" thickBot="1">
      <c r="A37" s="491"/>
      <c r="B37" s="1217" t="s">
        <v>2155</v>
      </c>
      <c r="C37" s="507" t="s">
        <v>2156</v>
      </c>
      <c r="D37" s="507">
        <v>45400</v>
      </c>
      <c r="E37" s="508">
        <v>45402</v>
      </c>
      <c r="F37" s="181"/>
      <c r="G37" s="521"/>
      <c r="H37" s="520"/>
      <c r="I37" s="182"/>
      <c r="J37" s="182"/>
      <c r="K37" s="182"/>
      <c r="L37" s="182"/>
      <c r="M37" s="182"/>
    </row>
    <row r="38" spans="1:13" s="14" customFormat="1" ht="20.25" hidden="1" thickTop="1">
      <c r="A38" s="491" t="s">
        <v>2157</v>
      </c>
      <c r="B38" s="2972" t="s">
        <v>2030</v>
      </c>
      <c r="C38" s="866" t="s">
        <v>2158</v>
      </c>
      <c r="D38" s="866">
        <v>45411</v>
      </c>
      <c r="E38" s="3414" t="s">
        <v>2159</v>
      </c>
      <c r="F38" s="2220" t="s">
        <v>2921</v>
      </c>
      <c r="G38" s="504" t="s">
        <v>2922</v>
      </c>
      <c r="H38" s="180">
        <v>45413</v>
      </c>
      <c r="I38" s="180">
        <f>H38+32</f>
        <v>45445</v>
      </c>
      <c r="J38" s="180">
        <f>H38+34</f>
        <v>45447</v>
      </c>
      <c r="K38" s="180">
        <f>H38+39</f>
        <v>45452</v>
      </c>
      <c r="L38" s="180">
        <f>H38+42</f>
        <v>45455</v>
      </c>
      <c r="M38" s="180">
        <f>H38+46</f>
        <v>45459</v>
      </c>
    </row>
    <row r="39" spans="1:13" s="14" customFormat="1" ht="20.25" hidden="1" thickBot="1">
      <c r="A39" s="491"/>
      <c r="B39" s="1217"/>
      <c r="C39" s="507"/>
      <c r="D39" s="507"/>
      <c r="E39" s="508"/>
      <c r="F39" s="181"/>
      <c r="G39" s="521"/>
      <c r="H39" s="520"/>
      <c r="I39" s="182"/>
      <c r="J39" s="182"/>
      <c r="K39" s="182"/>
      <c r="L39" s="182"/>
      <c r="M39" s="182"/>
    </row>
    <row r="40" spans="1:13" s="14" customFormat="1" ht="20.25" hidden="1" thickTop="1">
      <c r="A40" s="491" t="s">
        <v>2133</v>
      </c>
      <c r="B40" s="2220" t="s">
        <v>2157</v>
      </c>
      <c r="C40" s="501" t="s">
        <v>2161</v>
      </c>
      <c r="D40" s="505">
        <v>45421</v>
      </c>
      <c r="E40" s="3414" t="s">
        <v>2159</v>
      </c>
      <c r="F40" s="2220" t="s">
        <v>2923</v>
      </c>
      <c r="G40" s="504" t="s">
        <v>2924</v>
      </c>
      <c r="H40" s="180">
        <v>45426</v>
      </c>
      <c r="I40" s="180">
        <f>H40+32</f>
        <v>45458</v>
      </c>
      <c r="J40" s="180">
        <f>H40+34</f>
        <v>45460</v>
      </c>
      <c r="K40" s="180">
        <f>H40+39</f>
        <v>45465</v>
      </c>
      <c r="L40" s="180">
        <f>H40+42</f>
        <v>45468</v>
      </c>
      <c r="M40" s="180">
        <f>H40+46</f>
        <v>45472</v>
      </c>
    </row>
    <row r="41" spans="1:13" s="14" customFormat="1" ht="20.25" hidden="1" thickBot="1">
      <c r="A41" s="491"/>
      <c r="B41" s="1217"/>
      <c r="C41" s="507"/>
      <c r="D41" s="507"/>
      <c r="E41" s="508"/>
      <c r="F41" s="181"/>
      <c r="G41" s="521"/>
      <c r="H41" s="520"/>
      <c r="I41" s="182"/>
      <c r="J41" s="182"/>
      <c r="K41" s="182"/>
      <c r="L41" s="182"/>
      <c r="M41" s="182"/>
    </row>
    <row r="42" spans="1:13" s="14" customFormat="1" ht="20.25" hidden="1" thickTop="1">
      <c r="A42" s="491"/>
      <c r="B42" s="1656"/>
      <c r="C42" s="866"/>
      <c r="D42" s="866"/>
      <c r="E42" s="3491"/>
      <c r="F42" s="2220" t="s">
        <v>2925</v>
      </c>
      <c r="G42" s="504" t="s">
        <v>2926</v>
      </c>
      <c r="H42" s="180">
        <v>45432</v>
      </c>
      <c r="I42" s="180">
        <f>H42+32</f>
        <v>45464</v>
      </c>
      <c r="J42" s="180">
        <f>H42+34</f>
        <v>45466</v>
      </c>
      <c r="K42" s="180">
        <f>H42+39</f>
        <v>45471</v>
      </c>
      <c r="L42" s="180">
        <f>H42+42</f>
        <v>45474</v>
      </c>
      <c r="M42" s="180">
        <f>H42+46</f>
        <v>45478</v>
      </c>
    </row>
    <row r="43" spans="1:13" s="14" customFormat="1" ht="20.25" hidden="1" thickBot="1">
      <c r="A43" s="491"/>
      <c r="B43" s="1217"/>
      <c r="C43" s="507"/>
      <c r="D43" s="507"/>
      <c r="E43" s="508"/>
      <c r="F43" s="181"/>
      <c r="G43" s="521"/>
      <c r="H43" s="520"/>
      <c r="I43" s="182"/>
      <c r="J43" s="182"/>
      <c r="K43" s="182"/>
      <c r="L43" s="182"/>
      <c r="M43" s="182"/>
    </row>
    <row r="44" spans="1:13" s="14" customFormat="1" ht="20.25" hidden="1" thickTop="1">
      <c r="A44" s="491"/>
      <c r="B44" s="2220" t="s">
        <v>2133</v>
      </c>
      <c r="C44" s="501" t="s">
        <v>2168</v>
      </c>
      <c r="D44" s="866">
        <v>45427</v>
      </c>
      <c r="E44" s="3491">
        <v>45432</v>
      </c>
      <c r="F44" s="2220" t="s">
        <v>2927</v>
      </c>
      <c r="G44" s="504" t="s">
        <v>2928</v>
      </c>
      <c r="H44" s="180">
        <v>45436</v>
      </c>
      <c r="I44" s="180">
        <f>H44+32</f>
        <v>45468</v>
      </c>
      <c r="J44" s="180">
        <f>H44+34</f>
        <v>45470</v>
      </c>
      <c r="K44" s="180">
        <f>H44+39</f>
        <v>45475</v>
      </c>
      <c r="L44" s="180">
        <f>H44+42</f>
        <v>45478</v>
      </c>
      <c r="M44" s="180">
        <f>H44+46</f>
        <v>45482</v>
      </c>
    </row>
    <row r="45" spans="1:13" s="14" customFormat="1" ht="19.5" hidden="1">
      <c r="A45" s="491"/>
      <c r="B45" s="3506" t="s">
        <v>2165</v>
      </c>
      <c r="C45" s="305" t="s">
        <v>2166</v>
      </c>
      <c r="D45" s="3497">
        <v>45426</v>
      </c>
      <c r="E45" s="3498">
        <v>45429</v>
      </c>
      <c r="F45" s="3279"/>
      <c r="G45" s="1115"/>
      <c r="H45" s="519"/>
      <c r="I45" s="519"/>
      <c r="J45" s="519"/>
      <c r="K45" s="519"/>
      <c r="L45" s="519"/>
      <c r="M45" s="519"/>
    </row>
    <row r="46" spans="1:13" s="14" customFormat="1" ht="19.5" hidden="1">
      <c r="A46" s="491" t="s">
        <v>2169</v>
      </c>
      <c r="B46" s="2972" t="s">
        <v>2170</v>
      </c>
      <c r="C46" s="305" t="s">
        <v>2171</v>
      </c>
      <c r="D46" s="305">
        <v>45430</v>
      </c>
      <c r="E46" s="3492">
        <v>45433</v>
      </c>
      <c r="F46" s="3279"/>
      <c r="G46" s="1115"/>
      <c r="H46" s="519"/>
      <c r="I46" s="519"/>
      <c r="J46" s="519"/>
      <c r="K46" s="519"/>
      <c r="L46" s="519"/>
      <c r="M46" s="519"/>
    </row>
    <row r="47" spans="1:13" s="14" customFormat="1" ht="20.25" hidden="1" thickBot="1">
      <c r="A47" s="491" t="s">
        <v>2094</v>
      </c>
      <c r="B47" s="3368" t="s">
        <v>2107</v>
      </c>
      <c r="C47" s="505" t="s">
        <v>2172</v>
      </c>
      <c r="D47" s="505">
        <v>45429</v>
      </c>
      <c r="E47" s="3476" t="s">
        <v>2159</v>
      </c>
      <c r="F47" s="181"/>
      <c r="G47" s="521"/>
      <c r="H47" s="520"/>
      <c r="I47" s="182"/>
      <c r="J47" s="182"/>
      <c r="K47" s="182"/>
      <c r="L47" s="182"/>
      <c r="M47" s="182"/>
    </row>
    <row r="48" spans="1:13" s="14" customFormat="1" ht="20.25" hidden="1" thickTop="1">
      <c r="A48" s="491" t="s">
        <v>2094</v>
      </c>
      <c r="B48" s="2972" t="s">
        <v>2078</v>
      </c>
      <c r="C48" s="501" t="s">
        <v>2173</v>
      </c>
      <c r="D48" s="501">
        <v>45446</v>
      </c>
      <c r="E48" s="502">
        <v>45447</v>
      </c>
      <c r="F48" s="2220" t="s">
        <v>2929</v>
      </c>
      <c r="G48" s="504" t="s">
        <v>2930</v>
      </c>
      <c r="H48" s="180">
        <v>45444</v>
      </c>
      <c r="I48" s="180">
        <f>H48+32</f>
        <v>45476</v>
      </c>
      <c r="J48" s="180">
        <f>H48+34</f>
        <v>45478</v>
      </c>
      <c r="K48" s="180">
        <f>H48+39</f>
        <v>45483</v>
      </c>
      <c r="L48" s="180">
        <f>H48+42</f>
        <v>45486</v>
      </c>
      <c r="M48" s="180">
        <f>H48+46</f>
        <v>45490</v>
      </c>
    </row>
    <row r="49" spans="1:14" s="14" customFormat="1" ht="20.25" hidden="1" thickBot="1">
      <c r="A49" s="491"/>
      <c r="B49" s="1217"/>
      <c r="C49" s="507"/>
      <c r="D49" s="507"/>
      <c r="E49" s="508"/>
      <c r="F49" s="181"/>
      <c r="G49" s="521"/>
      <c r="H49" s="520"/>
      <c r="I49" s="182"/>
      <c r="J49" s="182"/>
      <c r="K49" s="182"/>
      <c r="L49" s="182"/>
      <c r="M49" s="182"/>
    </row>
    <row r="50" spans="1:14" s="14" customFormat="1" ht="20.25" hidden="1" thickTop="1">
      <c r="A50" s="491"/>
      <c r="B50" s="2972" t="s">
        <v>2094</v>
      </c>
      <c r="C50" s="501" t="s">
        <v>2175</v>
      </c>
      <c r="D50" s="501">
        <v>45443</v>
      </c>
      <c r="E50" s="502">
        <v>45446</v>
      </c>
      <c r="F50" s="2220" t="s">
        <v>2931</v>
      </c>
      <c r="G50" s="504" t="s">
        <v>2932</v>
      </c>
      <c r="H50" s="518">
        <v>45448</v>
      </c>
      <c r="I50" s="518">
        <f>H50+32</f>
        <v>45480</v>
      </c>
      <c r="J50" s="518">
        <f>H50+34</f>
        <v>45482</v>
      </c>
      <c r="K50" s="518">
        <f>H50+39</f>
        <v>45487</v>
      </c>
      <c r="L50" s="518">
        <f>H50+42</f>
        <v>45490</v>
      </c>
      <c r="M50" s="518">
        <f>H50+46</f>
        <v>45494</v>
      </c>
    </row>
    <row r="51" spans="1:14" s="14" customFormat="1" ht="20.25" hidden="1" thickBot="1">
      <c r="A51" s="491"/>
      <c r="B51" s="1217" t="s">
        <v>2030</v>
      </c>
      <c r="C51" s="507" t="s">
        <v>2178</v>
      </c>
      <c r="D51" s="507">
        <v>45442</v>
      </c>
      <c r="E51" s="1554" t="s">
        <v>2159</v>
      </c>
      <c r="F51" s="181"/>
      <c r="G51" s="521"/>
      <c r="H51" s="520"/>
      <c r="I51" s="182"/>
      <c r="J51" s="182"/>
      <c r="K51" s="182"/>
      <c r="L51" s="182"/>
      <c r="M51" s="182"/>
    </row>
    <row r="52" spans="1:14" s="14" customFormat="1" ht="20.25" hidden="1" thickTop="1">
      <c r="A52" s="491"/>
      <c r="B52" s="18"/>
      <c r="C52" s="493"/>
      <c r="D52" s="493"/>
      <c r="E52" s="493"/>
      <c r="F52" s="517"/>
      <c r="G52" s="50"/>
      <c r="H52" s="490"/>
      <c r="I52" s="490"/>
      <c r="J52" s="490"/>
      <c r="K52" s="490"/>
      <c r="L52" s="490"/>
      <c r="M52" s="490"/>
    </row>
    <row r="53" spans="1:14" s="14" customFormat="1" ht="19.5" hidden="1">
      <c r="A53" s="491"/>
      <c r="B53" s="18"/>
      <c r="C53" s="493"/>
      <c r="D53" s="493"/>
      <c r="E53" s="493"/>
      <c r="F53" s="517"/>
      <c r="G53" s="50"/>
      <c r="H53" s="490"/>
      <c r="I53" s="490"/>
      <c r="J53" s="490"/>
      <c r="K53" s="490"/>
      <c r="L53" s="490"/>
      <c r="M53" s="490"/>
    </row>
    <row r="54" spans="1:14" s="14" customFormat="1" ht="45.75" thickBot="1">
      <c r="A54" s="491"/>
      <c r="B54" s="492" t="s">
        <v>2887</v>
      </c>
      <c r="C54" s="505"/>
      <c r="D54" s="494" t="s">
        <v>1985</v>
      </c>
      <c r="E54" s="3582" t="s">
        <v>1986</v>
      </c>
      <c r="F54" s="3583" t="s">
        <v>1987</v>
      </c>
      <c r="G54" s="468" t="s">
        <v>1988</v>
      </c>
      <c r="H54" s="87" t="s">
        <v>1380</v>
      </c>
      <c r="I54" s="151" t="s">
        <v>361</v>
      </c>
      <c r="J54" s="151" t="s">
        <v>81</v>
      </c>
      <c r="K54" s="151" t="s">
        <v>2933</v>
      </c>
      <c r="L54" s="151" t="s">
        <v>1614</v>
      </c>
      <c r="M54" s="151" t="s">
        <v>398</v>
      </c>
      <c r="N54" s="151" t="s">
        <v>604</v>
      </c>
    </row>
    <row r="55" spans="1:14" s="14" customFormat="1" ht="20.25" hidden="1" thickTop="1">
      <c r="A55" s="491"/>
      <c r="B55" s="3568" t="s">
        <v>2179</v>
      </c>
      <c r="C55" s="3511" t="s">
        <v>2178</v>
      </c>
      <c r="D55" s="820" t="s">
        <v>2159</v>
      </c>
      <c r="E55" s="502" t="s">
        <v>1970</v>
      </c>
      <c r="F55" s="2220" t="s">
        <v>2934</v>
      </c>
      <c r="G55" s="1115" t="s">
        <v>2935</v>
      </c>
      <c r="H55" s="95">
        <v>45455</v>
      </c>
      <c r="I55" s="95">
        <f t="shared" ref="I55" si="15">H55+32</f>
        <v>45487</v>
      </c>
      <c r="J55" s="95">
        <f t="shared" ref="J55" si="16">H55+34</f>
        <v>45489</v>
      </c>
      <c r="K55" s="95">
        <f>H55+37</f>
        <v>45492</v>
      </c>
      <c r="L55" s="95">
        <f>H55+40</f>
        <v>45495</v>
      </c>
      <c r="M55" s="95">
        <f>H55+41</f>
        <v>45496</v>
      </c>
      <c r="N55" s="95">
        <f>H55+42</f>
        <v>45497</v>
      </c>
    </row>
    <row r="56" spans="1:14" s="14" customFormat="1" ht="20.25" hidden="1" thickBot="1">
      <c r="A56" s="491"/>
      <c r="B56" s="1217"/>
      <c r="C56" s="507"/>
      <c r="D56" s="507"/>
      <c r="E56" s="508"/>
      <c r="F56" s="181"/>
      <c r="G56" s="521"/>
      <c r="H56" s="520"/>
      <c r="I56" s="182"/>
      <c r="J56" s="182"/>
      <c r="K56" s="182"/>
      <c r="L56" s="182"/>
      <c r="M56" s="182"/>
      <c r="N56" s="182"/>
    </row>
    <row r="57" spans="1:14" s="14" customFormat="1" ht="20.25" thickTop="1">
      <c r="A57" s="491"/>
      <c r="B57" s="2220" t="s">
        <v>2157</v>
      </c>
      <c r="C57" s="501" t="s">
        <v>2181</v>
      </c>
      <c r="D57" s="501">
        <v>45464</v>
      </c>
      <c r="E57" s="502">
        <v>45466</v>
      </c>
      <c r="F57" s="2220" t="s">
        <v>2936</v>
      </c>
      <c r="G57" s="504" t="s">
        <v>2937</v>
      </c>
      <c r="H57" s="180">
        <v>45462</v>
      </c>
      <c r="I57" s="95">
        <f>H57+32</f>
        <v>45494</v>
      </c>
      <c r="J57" s="95">
        <f>H57+34</f>
        <v>45496</v>
      </c>
      <c r="K57" s="95">
        <f>H57+37</f>
        <v>45499</v>
      </c>
      <c r="L57" s="95">
        <f>H57+40</f>
        <v>45502</v>
      </c>
      <c r="M57" s="95">
        <f>H57+41</f>
        <v>45503</v>
      </c>
      <c r="N57" s="95">
        <f>H57+42</f>
        <v>45504</v>
      </c>
    </row>
    <row r="58" spans="1:14" s="14" customFormat="1" ht="20.25" thickBot="1">
      <c r="A58" s="491" t="s">
        <v>2133</v>
      </c>
      <c r="B58" s="805" t="s">
        <v>2183</v>
      </c>
      <c r="C58" s="3569" t="s">
        <v>2184</v>
      </c>
      <c r="D58" s="507">
        <v>45457</v>
      </c>
      <c r="E58" s="508">
        <v>45460</v>
      </c>
      <c r="F58" s="181"/>
      <c r="G58" s="521"/>
      <c r="H58" s="520"/>
      <c r="I58" s="182"/>
      <c r="J58" s="182"/>
      <c r="K58" s="182"/>
      <c r="L58" s="182"/>
      <c r="M58" s="182"/>
      <c r="N58" s="182"/>
    </row>
    <row r="59" spans="1:14" s="14" customFormat="1" ht="20.25" thickTop="1">
      <c r="A59" s="491" t="s">
        <v>2107</v>
      </c>
      <c r="B59" s="2220" t="s">
        <v>2133</v>
      </c>
      <c r="C59" s="501" t="s">
        <v>2187</v>
      </c>
      <c r="D59" s="501">
        <v>45470</v>
      </c>
      <c r="E59" s="502">
        <v>45472</v>
      </c>
      <c r="F59" s="2220" t="s">
        <v>2551</v>
      </c>
      <c r="G59" s="504" t="s">
        <v>2938</v>
      </c>
      <c r="H59" s="180">
        <v>45474</v>
      </c>
      <c r="I59" s="95">
        <f>H59+32</f>
        <v>45506</v>
      </c>
      <c r="J59" s="95">
        <f>H59+34</f>
        <v>45508</v>
      </c>
      <c r="K59" s="95">
        <f>H59+37</f>
        <v>45511</v>
      </c>
      <c r="L59" s="95">
        <f>H59+40</f>
        <v>45514</v>
      </c>
      <c r="M59" s="95">
        <f>H59+41</f>
        <v>45515</v>
      </c>
      <c r="N59" s="95">
        <f>H59+42</f>
        <v>45516</v>
      </c>
    </row>
    <row r="60" spans="1:14" s="14" customFormat="1" ht="20.25" thickBot="1">
      <c r="A60" s="491"/>
      <c r="B60" s="1217"/>
      <c r="C60" s="507"/>
      <c r="D60" s="507"/>
      <c r="E60" s="508"/>
      <c r="F60" s="181"/>
      <c r="G60" s="521"/>
      <c r="H60" s="520"/>
      <c r="I60" s="182"/>
      <c r="J60" s="182"/>
      <c r="K60" s="182"/>
      <c r="L60" s="182"/>
      <c r="M60" s="182"/>
      <c r="N60" s="182"/>
    </row>
    <row r="61" spans="1:14" s="14" customFormat="1" ht="21" thickTop="1" thickBot="1">
      <c r="A61" s="491"/>
      <c r="B61" s="2220" t="s">
        <v>2119</v>
      </c>
      <c r="C61" s="501" t="s">
        <v>2189</v>
      </c>
      <c r="D61" s="501">
        <v>45471</v>
      </c>
      <c r="E61" s="502">
        <v>45473</v>
      </c>
      <c r="F61" s="2220" t="s">
        <v>2939</v>
      </c>
      <c r="G61" s="504" t="s">
        <v>2940</v>
      </c>
      <c r="H61" s="180">
        <v>45480</v>
      </c>
      <c r="I61" s="95">
        <f>H61+32</f>
        <v>45512</v>
      </c>
      <c r="J61" s="95">
        <f>H61+34</f>
        <v>45514</v>
      </c>
      <c r="K61" s="95">
        <f>H61+37</f>
        <v>45517</v>
      </c>
      <c r="L61" s="95">
        <f>H61+40</f>
        <v>45520</v>
      </c>
      <c r="M61" s="95">
        <f>H61+41</f>
        <v>45521</v>
      </c>
      <c r="N61" s="95">
        <f>H61+42</f>
        <v>45522</v>
      </c>
    </row>
    <row r="62" spans="1:14" s="14" customFormat="1" ht="21" thickTop="1" thickBot="1">
      <c r="A62" s="491" t="s">
        <v>2190</v>
      </c>
      <c r="B62" s="1217" t="s">
        <v>2191</v>
      </c>
      <c r="C62" s="507" t="s">
        <v>2192</v>
      </c>
      <c r="D62" s="501">
        <v>45478</v>
      </c>
      <c r="E62" s="502">
        <v>45480</v>
      </c>
      <c r="F62" s="181"/>
      <c r="G62" s="521"/>
      <c r="H62" s="520"/>
      <c r="I62" s="182"/>
      <c r="J62" s="182"/>
      <c r="K62" s="182"/>
      <c r="L62" s="182"/>
      <c r="M62" s="182"/>
      <c r="N62" s="182"/>
    </row>
    <row r="63" spans="1:14" s="14" customFormat="1" ht="20.25" thickTop="1">
      <c r="A63" s="491" t="s">
        <v>2030</v>
      </c>
      <c r="B63" s="2220" t="s">
        <v>2094</v>
      </c>
      <c r="C63" s="501" t="s">
        <v>2194</v>
      </c>
      <c r="D63" s="501">
        <v>45481</v>
      </c>
      <c r="E63" s="502">
        <v>45483</v>
      </c>
      <c r="F63" s="3330" t="s">
        <v>2379</v>
      </c>
      <c r="G63" s="504" t="s">
        <v>2941</v>
      </c>
      <c r="H63" s="180">
        <v>45488</v>
      </c>
      <c r="I63" s="95">
        <f>H63+32</f>
        <v>45520</v>
      </c>
      <c r="J63" s="95">
        <f>H63+34</f>
        <v>45522</v>
      </c>
      <c r="K63" s="95">
        <f>H63+37</f>
        <v>45525</v>
      </c>
      <c r="L63" s="95">
        <f>H63+40</f>
        <v>45528</v>
      </c>
      <c r="M63" s="95">
        <f>H63+41</f>
        <v>45529</v>
      </c>
      <c r="N63" s="95">
        <f>H63+42</f>
        <v>45530</v>
      </c>
    </row>
    <row r="64" spans="1:14" s="14" customFormat="1" ht="20.25" thickBot="1">
      <c r="A64" s="491"/>
      <c r="B64" s="1217"/>
      <c r="C64" s="507"/>
      <c r="D64" s="507"/>
      <c r="E64" s="508"/>
      <c r="F64" s="3279"/>
      <c r="G64" s="1560"/>
      <c r="H64" s="182"/>
      <c r="I64" s="182"/>
      <c r="J64" s="182"/>
      <c r="K64" s="182"/>
      <c r="L64" s="182"/>
      <c r="M64" s="182"/>
      <c r="N64" s="182"/>
    </row>
    <row r="65" spans="1:14" s="14" customFormat="1" ht="20.25" thickTop="1">
      <c r="A65" s="491" t="s">
        <v>2195</v>
      </c>
      <c r="B65" s="2972" t="s">
        <v>2179</v>
      </c>
      <c r="C65" s="501" t="s">
        <v>2196</v>
      </c>
      <c r="D65" s="501">
        <v>45480</v>
      </c>
      <c r="E65" s="502">
        <v>45116</v>
      </c>
      <c r="F65" s="2220" t="s">
        <v>2942</v>
      </c>
      <c r="G65" s="504" t="s">
        <v>2943</v>
      </c>
      <c r="H65" s="95">
        <v>45490</v>
      </c>
      <c r="I65" s="95">
        <f>H65+32</f>
        <v>45522</v>
      </c>
      <c r="J65" s="95">
        <f>H65+34</f>
        <v>45524</v>
      </c>
      <c r="K65" s="95">
        <f>H65+37</f>
        <v>45527</v>
      </c>
      <c r="L65" s="95">
        <f>H65+40</f>
        <v>45530</v>
      </c>
      <c r="M65" s="95">
        <f>H65+41</f>
        <v>45531</v>
      </c>
      <c r="N65" s="95">
        <f>H65+42</f>
        <v>45532</v>
      </c>
    </row>
    <row r="66" spans="1:14" s="14" customFormat="1" ht="20.25" thickBot="1">
      <c r="A66" s="491"/>
      <c r="B66" s="1217"/>
      <c r="C66" s="507"/>
      <c r="D66" s="507"/>
      <c r="E66" s="508"/>
      <c r="F66" s="181"/>
      <c r="G66" s="521"/>
      <c r="H66" s="520"/>
      <c r="I66" s="182"/>
      <c r="J66" s="182"/>
      <c r="K66" s="182"/>
      <c r="L66" s="182"/>
      <c r="M66" s="182"/>
      <c r="N66" s="182"/>
    </row>
    <row r="67" spans="1:14" s="14" customFormat="1" ht="20.25" thickTop="1">
      <c r="A67" s="491"/>
      <c r="B67" s="2220" t="s">
        <v>2157</v>
      </c>
      <c r="C67" s="501" t="s">
        <v>2198</v>
      </c>
      <c r="D67" s="501">
        <v>45487</v>
      </c>
      <c r="E67" s="502">
        <v>45123</v>
      </c>
      <c r="F67" s="2220" t="s">
        <v>2944</v>
      </c>
      <c r="G67" s="504" t="s">
        <v>2945</v>
      </c>
      <c r="H67" s="180">
        <v>45497</v>
      </c>
      <c r="I67" s="95">
        <f>H67+32</f>
        <v>45529</v>
      </c>
      <c r="J67" s="95">
        <f>H67+34</f>
        <v>45531</v>
      </c>
      <c r="K67" s="95">
        <f>H67+37</f>
        <v>45534</v>
      </c>
      <c r="L67" s="95">
        <f>H67+40</f>
        <v>45537</v>
      </c>
      <c r="M67" s="95">
        <f>H67+41</f>
        <v>45538</v>
      </c>
      <c r="N67" s="95">
        <f>H67+42</f>
        <v>45539</v>
      </c>
    </row>
    <row r="68" spans="1:14" s="14" customFormat="1" ht="20.25" thickBot="1">
      <c r="A68" s="491"/>
      <c r="B68" s="1217"/>
      <c r="C68" s="507"/>
      <c r="D68" s="507"/>
      <c r="E68" s="508"/>
      <c r="F68" s="181"/>
      <c r="G68" s="521"/>
      <c r="H68" s="520"/>
      <c r="I68" s="182"/>
      <c r="J68" s="182"/>
      <c r="K68" s="182"/>
      <c r="L68" s="182"/>
      <c r="M68" s="182"/>
      <c r="N68" s="182"/>
    </row>
    <row r="69" spans="1:14" s="14" customFormat="1" ht="20.25" thickTop="1">
      <c r="A69" s="491"/>
      <c r="B69" s="2220" t="s">
        <v>2133</v>
      </c>
      <c r="C69" s="501" t="s">
        <v>2200</v>
      </c>
      <c r="D69" s="501">
        <v>45494</v>
      </c>
      <c r="E69" s="502">
        <v>45130</v>
      </c>
      <c r="F69" s="2220" t="s">
        <v>2946</v>
      </c>
      <c r="G69" s="504" t="s">
        <v>2947</v>
      </c>
      <c r="H69" s="180">
        <v>45504</v>
      </c>
      <c r="I69" s="95">
        <f>H69+32</f>
        <v>45536</v>
      </c>
      <c r="J69" s="95">
        <f>H69+34</f>
        <v>45538</v>
      </c>
      <c r="K69" s="95">
        <f>H69+37</f>
        <v>45541</v>
      </c>
      <c r="L69" s="95">
        <f>H69+40</f>
        <v>45544</v>
      </c>
      <c r="M69" s="95">
        <f>H69+41</f>
        <v>45545</v>
      </c>
      <c r="N69" s="95">
        <f>H69+42</f>
        <v>45546</v>
      </c>
    </row>
    <row r="70" spans="1:14" s="14" customFormat="1" ht="20.25" thickBot="1">
      <c r="A70" s="491"/>
      <c r="B70" s="1217"/>
      <c r="C70" s="507"/>
      <c r="D70" s="507"/>
      <c r="E70" s="508"/>
      <c r="F70" s="181"/>
      <c r="G70" s="521"/>
      <c r="H70" s="520"/>
      <c r="I70" s="182"/>
      <c r="J70" s="182"/>
      <c r="K70" s="182"/>
      <c r="L70" s="182"/>
      <c r="M70" s="182"/>
      <c r="N70" s="182"/>
    </row>
    <row r="71" spans="1:14" s="14" customFormat="1" ht="20.25" thickTop="1">
      <c r="A71" s="491"/>
      <c r="B71" s="2220" t="s">
        <v>2191</v>
      </c>
      <c r="C71" s="501" t="s">
        <v>2202</v>
      </c>
      <c r="D71" s="501">
        <v>45501</v>
      </c>
      <c r="E71" s="502">
        <v>45137</v>
      </c>
      <c r="F71" s="2220" t="s">
        <v>2948</v>
      </c>
      <c r="G71" s="504" t="s">
        <v>2949</v>
      </c>
      <c r="H71" s="180">
        <v>45511</v>
      </c>
      <c r="I71" s="95">
        <f>H71+32</f>
        <v>45543</v>
      </c>
      <c r="J71" s="95">
        <f>H71+34</f>
        <v>45545</v>
      </c>
      <c r="K71" s="95">
        <f>H71+37</f>
        <v>45548</v>
      </c>
      <c r="L71" s="95">
        <f>H71+40</f>
        <v>45551</v>
      </c>
      <c r="M71" s="95">
        <f>H71+41</f>
        <v>45552</v>
      </c>
      <c r="N71" s="95">
        <f>H71+42</f>
        <v>45553</v>
      </c>
    </row>
    <row r="72" spans="1:14" s="14" customFormat="1" ht="20.25" thickBot="1">
      <c r="A72" s="491"/>
      <c r="B72" s="1217"/>
      <c r="C72" s="507"/>
      <c r="D72" s="507"/>
      <c r="E72" s="508"/>
      <c r="F72" s="181"/>
      <c r="G72" s="521"/>
      <c r="H72" s="520"/>
      <c r="I72" s="182"/>
      <c r="J72" s="182"/>
      <c r="K72" s="182"/>
      <c r="L72" s="182"/>
      <c r="M72" s="182"/>
      <c r="N72" s="182"/>
    </row>
    <row r="73" spans="1:14" s="14" customFormat="1" ht="20.25" thickTop="1">
      <c r="A73" s="491"/>
      <c r="B73" s="2220" t="s">
        <v>2094</v>
      </c>
      <c r="C73" s="501" t="s">
        <v>2204</v>
      </c>
      <c r="D73" s="501">
        <v>45508</v>
      </c>
      <c r="E73" s="502">
        <v>45144</v>
      </c>
      <c r="F73" s="2220" t="s">
        <v>2950</v>
      </c>
      <c r="G73" s="504" t="s">
        <v>2951</v>
      </c>
      <c r="H73" s="180">
        <v>45518</v>
      </c>
      <c r="I73" s="95">
        <f>H73+32</f>
        <v>45550</v>
      </c>
      <c r="J73" s="95">
        <f>H73+34</f>
        <v>45552</v>
      </c>
      <c r="K73" s="95">
        <f>H73+37</f>
        <v>45555</v>
      </c>
      <c r="L73" s="95">
        <f>H73+40</f>
        <v>45558</v>
      </c>
      <c r="M73" s="95">
        <f>H73+41</f>
        <v>45559</v>
      </c>
      <c r="N73" s="95">
        <f>H73+42</f>
        <v>45560</v>
      </c>
    </row>
    <row r="74" spans="1:14" s="14" customFormat="1" ht="20.25" thickBot="1">
      <c r="A74" s="491"/>
      <c r="B74" s="1217"/>
      <c r="C74" s="507"/>
      <c r="D74" s="507"/>
      <c r="E74" s="508"/>
      <c r="F74" s="181"/>
      <c r="G74" s="521"/>
      <c r="H74" s="520"/>
      <c r="I74" s="182"/>
      <c r="J74" s="182"/>
      <c r="K74" s="182"/>
      <c r="L74" s="182"/>
      <c r="M74" s="182"/>
      <c r="N74" s="182"/>
    </row>
    <row r="75" spans="1:14" s="14" customFormat="1" ht="20.25" thickTop="1">
      <c r="A75" s="491"/>
      <c r="B75" s="2220" t="s">
        <v>2179</v>
      </c>
      <c r="C75" s="501" t="s">
        <v>2206</v>
      </c>
      <c r="D75" s="501">
        <v>45515</v>
      </c>
      <c r="E75" s="502">
        <v>45151</v>
      </c>
      <c r="F75" s="2220" t="s">
        <v>2952</v>
      </c>
      <c r="G75" s="504" t="s">
        <v>2953</v>
      </c>
      <c r="H75" s="180">
        <v>45525</v>
      </c>
      <c r="I75" s="95">
        <f t="shared" ref="I75" si="17">H75+32</f>
        <v>45557</v>
      </c>
      <c r="J75" s="95">
        <f t="shared" ref="J75" si="18">H75+34</f>
        <v>45559</v>
      </c>
      <c r="K75" s="95">
        <f t="shared" ref="K75" si="19">H75+37</f>
        <v>45562</v>
      </c>
      <c r="L75" s="95">
        <f t="shared" ref="L75" si="20">H75+40</f>
        <v>45565</v>
      </c>
      <c r="M75" s="95">
        <f t="shared" ref="M75" si="21">H75+41</f>
        <v>45566</v>
      </c>
      <c r="N75" s="95">
        <f t="shared" ref="N75" si="22">H75+42</f>
        <v>45567</v>
      </c>
    </row>
    <row r="76" spans="1:14" s="14" customFormat="1" ht="20.25" thickBot="1">
      <c r="A76" s="491"/>
      <c r="B76" s="1217"/>
      <c r="C76" s="507"/>
      <c r="D76" s="507"/>
      <c r="E76" s="508"/>
      <c r="F76" s="181"/>
      <c r="G76" s="521"/>
      <c r="H76" s="520"/>
      <c r="I76" s="182"/>
      <c r="J76" s="182"/>
      <c r="K76" s="182"/>
      <c r="L76" s="182"/>
      <c r="M76" s="182"/>
      <c r="N76" s="182"/>
    </row>
    <row r="77" spans="1:14" s="14" customFormat="1" ht="20.25" thickTop="1">
      <c r="A77" s="491"/>
      <c r="B77" s="2220" t="s">
        <v>2157</v>
      </c>
      <c r="C77" s="501" t="s">
        <v>2208</v>
      </c>
      <c r="D77" s="501">
        <v>45522</v>
      </c>
      <c r="E77" s="502">
        <v>45158</v>
      </c>
      <c r="F77" s="2220" t="s">
        <v>2954</v>
      </c>
      <c r="G77" s="504" t="s">
        <v>2955</v>
      </c>
      <c r="H77" s="180">
        <v>45532</v>
      </c>
      <c r="I77" s="95">
        <f t="shared" ref="I77" si="23">H77+32</f>
        <v>45564</v>
      </c>
      <c r="J77" s="95">
        <f t="shared" ref="J77" si="24">H77+34</f>
        <v>45566</v>
      </c>
      <c r="K77" s="95">
        <f t="shared" ref="K77" si="25">H77+37</f>
        <v>45569</v>
      </c>
      <c r="L77" s="95">
        <f t="shared" ref="L77" si="26">H77+40</f>
        <v>45572</v>
      </c>
      <c r="M77" s="95">
        <f t="shared" ref="M77" si="27">H77+41</f>
        <v>45573</v>
      </c>
      <c r="N77" s="95">
        <f t="shared" ref="N77" si="28">H77+42</f>
        <v>45574</v>
      </c>
    </row>
    <row r="78" spans="1:14" s="14" customFormat="1" ht="20.25" thickBot="1">
      <c r="A78" s="491"/>
      <c r="B78" s="1217"/>
      <c r="C78" s="507"/>
      <c r="D78" s="507"/>
      <c r="E78" s="508"/>
      <c r="F78" s="181"/>
      <c r="G78" s="521"/>
      <c r="H78" s="520"/>
      <c r="I78" s="182"/>
      <c r="J78" s="182"/>
      <c r="K78" s="182"/>
      <c r="L78" s="182"/>
      <c r="M78" s="182"/>
      <c r="N78" s="182"/>
    </row>
    <row r="79" spans="1:14" s="14" customFormat="1" ht="20.25" thickTop="1">
      <c r="A79" s="491"/>
      <c r="B79" s="2220" t="s">
        <v>2133</v>
      </c>
      <c r="C79" s="501" t="s">
        <v>2210</v>
      </c>
      <c r="D79" s="501">
        <v>45529</v>
      </c>
      <c r="E79" s="502">
        <v>45165</v>
      </c>
      <c r="F79" s="2220" t="s">
        <v>2956</v>
      </c>
      <c r="G79" s="504" t="s">
        <v>2957</v>
      </c>
      <c r="H79" s="180">
        <v>45539</v>
      </c>
      <c r="I79" s="95">
        <f t="shared" ref="I79" si="29">H79+32</f>
        <v>45571</v>
      </c>
      <c r="J79" s="95">
        <f t="shared" ref="J79" si="30">H79+34</f>
        <v>45573</v>
      </c>
      <c r="K79" s="95">
        <f t="shared" ref="K79" si="31">H79+37</f>
        <v>45576</v>
      </c>
      <c r="L79" s="95">
        <f t="shared" ref="L79" si="32">H79+40</f>
        <v>45579</v>
      </c>
      <c r="M79" s="95">
        <f t="shared" ref="M79" si="33">H79+41</f>
        <v>45580</v>
      </c>
      <c r="N79" s="95">
        <f t="shared" ref="N79" si="34">H79+42</f>
        <v>45581</v>
      </c>
    </row>
    <row r="80" spans="1:14" s="14" customFormat="1" ht="20.25" thickBot="1">
      <c r="A80" s="491"/>
      <c r="B80" s="1217"/>
      <c r="C80" s="507"/>
      <c r="D80" s="507"/>
      <c r="E80" s="508"/>
      <c r="F80" s="181"/>
      <c r="G80" s="521"/>
      <c r="H80" s="520"/>
      <c r="I80" s="182"/>
      <c r="J80" s="182"/>
      <c r="K80" s="182"/>
      <c r="L80" s="182"/>
      <c r="M80" s="182"/>
      <c r="N80" s="182"/>
    </row>
    <row r="81" spans="1:14" s="14" customFormat="1" ht="20.25" thickTop="1">
      <c r="A81" s="491"/>
      <c r="B81" s="2220" t="s">
        <v>2212</v>
      </c>
      <c r="C81" s="501" t="s">
        <v>2213</v>
      </c>
      <c r="D81" s="501">
        <v>45536</v>
      </c>
      <c r="E81" s="502">
        <v>45172</v>
      </c>
      <c r="F81" s="2220"/>
      <c r="G81" s="504" t="s">
        <v>2958</v>
      </c>
      <c r="H81" s="180">
        <v>45546</v>
      </c>
      <c r="I81" s="95">
        <f t="shared" ref="I81" si="35">H81+32</f>
        <v>45578</v>
      </c>
      <c r="J81" s="95">
        <f t="shared" ref="J81" si="36">H81+34</f>
        <v>45580</v>
      </c>
      <c r="K81" s="95">
        <f t="shared" ref="K81" si="37">H81+37</f>
        <v>45583</v>
      </c>
      <c r="L81" s="95">
        <f t="shared" ref="L81" si="38">H81+40</f>
        <v>45586</v>
      </c>
      <c r="M81" s="95">
        <f t="shared" ref="M81" si="39">H81+41</f>
        <v>45587</v>
      </c>
      <c r="N81" s="95">
        <f t="shared" ref="N81" si="40">H81+42</f>
        <v>45588</v>
      </c>
    </row>
    <row r="82" spans="1:14" s="14" customFormat="1" ht="20.25" thickBot="1">
      <c r="A82" s="491"/>
      <c r="B82" s="1217"/>
      <c r="C82" s="507"/>
      <c r="D82" s="507"/>
      <c r="E82" s="508"/>
      <c r="F82" s="181"/>
      <c r="G82" s="521"/>
      <c r="H82" s="520"/>
      <c r="I82" s="182"/>
      <c r="J82" s="182"/>
      <c r="K82" s="182"/>
      <c r="L82" s="182"/>
      <c r="M82" s="182"/>
      <c r="N82" s="182"/>
    </row>
    <row r="83" spans="1:14" s="14" customFormat="1" ht="20.25" thickTop="1">
      <c r="A83" s="491"/>
      <c r="B83" s="2220"/>
      <c r="C83" s="501"/>
      <c r="D83" s="501"/>
      <c r="E83" s="502"/>
      <c r="F83" s="2220"/>
      <c r="G83" s="504" t="s">
        <v>2959</v>
      </c>
      <c r="H83" s="180">
        <v>45553</v>
      </c>
      <c r="I83" s="95">
        <f t="shared" ref="I83" si="41">H83+32</f>
        <v>45585</v>
      </c>
      <c r="J83" s="95">
        <f t="shared" ref="J83" si="42">H83+34</f>
        <v>45587</v>
      </c>
      <c r="K83" s="95">
        <f t="shared" ref="K83" si="43">H83+37</f>
        <v>45590</v>
      </c>
      <c r="L83" s="95">
        <f t="shared" ref="L83" si="44">H83+40</f>
        <v>45593</v>
      </c>
      <c r="M83" s="95">
        <f t="shared" ref="M83" si="45">H83+41</f>
        <v>45594</v>
      </c>
      <c r="N83" s="95">
        <f t="shared" ref="N83" si="46">H83+42</f>
        <v>45595</v>
      </c>
    </row>
    <row r="84" spans="1:14" s="14" customFormat="1" ht="20.25" thickBot="1">
      <c r="A84" s="491"/>
      <c r="B84" s="1217"/>
      <c r="C84" s="507"/>
      <c r="D84" s="507"/>
      <c r="E84" s="508"/>
      <c r="F84" s="181"/>
      <c r="G84" s="521"/>
      <c r="H84" s="520"/>
      <c r="I84" s="182"/>
      <c r="J84" s="182"/>
      <c r="K84" s="182"/>
      <c r="L84" s="182"/>
      <c r="M84" s="182"/>
      <c r="N84" s="182"/>
    </row>
    <row r="85" spans="1:14" s="14" customFormat="1" ht="20.25" thickTop="1">
      <c r="A85" s="491"/>
      <c r="B85" s="18"/>
      <c r="C85" s="493"/>
      <c r="D85" s="493"/>
      <c r="E85" s="493"/>
      <c r="F85" s="517"/>
      <c r="G85" s="50"/>
      <c r="H85" s="490"/>
      <c r="I85" s="490"/>
      <c r="J85" s="490"/>
      <c r="K85" s="490"/>
      <c r="L85" s="490"/>
      <c r="M85" s="490"/>
    </row>
    <row r="86" spans="1:14" s="14" customFormat="1" ht="19.5">
      <c r="A86" s="491"/>
      <c r="B86" s="18"/>
      <c r="C86" s="493"/>
      <c r="D86" s="493"/>
      <c r="E86" s="493"/>
      <c r="F86" s="517"/>
      <c r="G86" s="50"/>
      <c r="H86" s="490"/>
      <c r="I86" s="490"/>
      <c r="J86" s="490"/>
      <c r="K86" s="490"/>
      <c r="L86" s="490"/>
      <c r="M86" s="490"/>
    </row>
    <row r="87" spans="1:14" s="14" customFormat="1" ht="19.5">
      <c r="A87" s="516"/>
      <c r="B87" s="492"/>
      <c r="C87" s="493"/>
      <c r="D87" s="493"/>
      <c r="E87" s="493"/>
      <c r="F87" s="517"/>
      <c r="G87" s="50"/>
      <c r="H87" s="490"/>
      <c r="I87" s="490"/>
      <c r="J87" s="490"/>
      <c r="K87" s="490"/>
      <c r="L87" s="490"/>
      <c r="M87" s="490"/>
    </row>
    <row r="88" spans="1:14" s="14" customFormat="1" ht="20.25" customHeight="1">
      <c r="A88" s="22"/>
      <c r="B88" s="51" t="s">
        <v>2215</v>
      </c>
      <c r="C88" s="29"/>
      <c r="D88" s="29"/>
      <c r="E88" s="29"/>
      <c r="F88" s="29"/>
      <c r="G88" s="29"/>
      <c r="H88" s="52"/>
      <c r="I88" s="29"/>
      <c r="J88" s="29"/>
      <c r="K88" s="38"/>
      <c r="L88" s="29"/>
      <c r="M88" s="37"/>
    </row>
    <row r="89" spans="1:14" s="14" customFormat="1" ht="17.25" customHeight="1">
      <c r="A89" s="22"/>
      <c r="B89" s="51"/>
      <c r="C89" s="29"/>
      <c r="D89" s="29"/>
      <c r="E89" s="29"/>
      <c r="F89" s="29"/>
      <c r="G89" s="29"/>
      <c r="H89" s="52"/>
      <c r="I89" s="29"/>
      <c r="J89" s="29"/>
      <c r="K89" s="38"/>
      <c r="L89" s="29"/>
      <c r="M89" s="42"/>
    </row>
    <row r="90" spans="1:14" s="30" customFormat="1" ht="15">
      <c r="A90" s="25"/>
      <c r="B90" s="53" t="s">
        <v>1890</v>
      </c>
      <c r="E90" s="54"/>
      <c r="F90" s="55" t="s">
        <v>1928</v>
      </c>
      <c r="G90" s="55"/>
      <c r="J90" s="55" t="s">
        <v>1952</v>
      </c>
      <c r="K90" s="55"/>
      <c r="L90" s="55"/>
      <c r="M90" s="37"/>
    </row>
    <row r="91" spans="1:14" s="29" customFormat="1" ht="15">
      <c r="A91" s="25"/>
      <c r="B91" s="31" t="s">
        <v>1891</v>
      </c>
      <c r="C91" s="27"/>
      <c r="D91" s="57" t="s">
        <v>2217</v>
      </c>
      <c r="E91" s="55"/>
      <c r="F91" s="27" t="s">
        <v>1929</v>
      </c>
      <c r="G91" s="27"/>
      <c r="H91" s="57" t="s">
        <v>1930</v>
      </c>
      <c r="I91" s="27"/>
      <c r="J91" s="27" t="s">
        <v>1954</v>
      </c>
      <c r="K91" s="27"/>
      <c r="L91" s="58" t="s">
        <v>1955</v>
      </c>
      <c r="M91" s="37"/>
    </row>
    <row r="92" spans="1:14" s="29" customFormat="1" ht="15">
      <c r="A92" s="35"/>
      <c r="B92" s="56"/>
      <c r="C92" s="30"/>
      <c r="D92" s="57"/>
      <c r="E92" s="55"/>
      <c r="F92" s="30"/>
      <c r="G92" s="30"/>
      <c r="H92" s="57"/>
      <c r="I92" s="30"/>
      <c r="J92" s="30"/>
      <c r="K92" s="30"/>
      <c r="L92" s="58"/>
      <c r="M92" s="37"/>
    </row>
    <row r="93" spans="1:14" s="29" customFormat="1" ht="15">
      <c r="A93" s="25"/>
      <c r="B93" s="59" t="str">
        <f>HOME!A$566</f>
        <v>ZANT CHONG</v>
      </c>
      <c r="C93" s="59" t="str">
        <f>HOME!B$566</f>
        <v>6011 2429</v>
      </c>
      <c r="D93" s="38" t="str">
        <f>HOME!C$566</f>
        <v>zant.chong@msc.com</v>
      </c>
      <c r="F93" s="59" t="str">
        <f>HOME!A583</f>
        <v>ROBERT CHIA</v>
      </c>
      <c r="G93" s="59" t="str">
        <f>HOME!B583</f>
        <v>6011 0564</v>
      </c>
      <c r="H93" s="38" t="str">
        <f>HOME!C583</f>
        <v>robert.chia@msc.com</v>
      </c>
      <c r="J93" s="59" t="str">
        <f>HOME!A$598</f>
        <v>RAYNAR ANG</v>
      </c>
      <c r="K93" s="59" t="str">
        <f>HOME!B$598</f>
        <v>6011 2358</v>
      </c>
      <c r="L93" s="38" t="str">
        <f>HOME!C$598</f>
        <v>raynar.ang@msc.com</v>
      </c>
      <c r="M93" s="37"/>
    </row>
    <row r="94" spans="1:14" s="29" customFormat="1" ht="15">
      <c r="A94" s="25"/>
      <c r="B94" s="59" t="str">
        <f>HOME!A$567</f>
        <v>PHOEBE HUANG</v>
      </c>
      <c r="C94" s="59" t="str">
        <f>HOME!B$567</f>
        <v>6011 0562</v>
      </c>
      <c r="D94" s="38" t="str">
        <f>HOME!C$567</f>
        <v>phoebe.huang@msc.com</v>
      </c>
      <c r="F94" s="59" t="str">
        <f>HOME!A584</f>
        <v>S. Y. LIEW</v>
      </c>
      <c r="G94" s="59" t="str">
        <f>HOME!B584</f>
        <v>6011 2348</v>
      </c>
      <c r="H94" s="38" t="str">
        <f>HOME!C584</f>
        <v>seoyi.liew@msc.com</v>
      </c>
      <c r="J94" s="59" t="str">
        <f>HOME!A$600</f>
        <v>DEWI</v>
      </c>
      <c r="K94" s="59" t="str">
        <f>HOME!B$600</f>
        <v>6011 2354</v>
      </c>
      <c r="L94" s="38" t="str">
        <f>HOME!C$600</f>
        <v>dewi.ratnah@msc.com</v>
      </c>
      <c r="M94" s="37"/>
    </row>
    <row r="95" spans="1:14" s="29" customFormat="1" ht="15">
      <c r="A95" s="25"/>
      <c r="B95" s="59" t="str">
        <f>HOME!A$568</f>
        <v>SHERWIN LIM</v>
      </c>
      <c r="C95" s="59" t="str">
        <f>HOME!B$568</f>
        <v>6011 2395</v>
      </c>
      <c r="D95" s="38" t="str">
        <f>HOME!C$568</f>
        <v>sherwin.lim@msc.com</v>
      </c>
      <c r="F95" s="59" t="str">
        <f>HOME!A585</f>
        <v>SHARON KOH</v>
      </c>
      <c r="G95" s="59" t="str">
        <f>HOME!B585</f>
        <v>6011 2349</v>
      </c>
      <c r="H95" s="38" t="str">
        <f>HOME!C585</f>
        <v>sharon.koh@msc.com</v>
      </c>
      <c r="J95" s="59" t="str">
        <f>HOME!A$603</f>
        <v>SHAN SHAN</v>
      </c>
      <c r="K95" s="59" t="str">
        <f>HOME!B$603</f>
        <v>6011 2353</v>
      </c>
      <c r="L95" s="38" t="str">
        <f>HOME!C$603</f>
        <v>shanshan.chin@msc.com</v>
      </c>
      <c r="M95" s="37"/>
    </row>
    <row r="96" spans="1:14" s="29" customFormat="1" ht="15">
      <c r="A96" s="25"/>
      <c r="B96" s="59" t="str">
        <f>HOME!A$569</f>
        <v>NATALIE LEW</v>
      </c>
      <c r="C96" s="59" t="str">
        <f>HOME!B$569</f>
        <v>6011 2399</v>
      </c>
      <c r="D96" s="38" t="str">
        <f>HOME!C$569</f>
        <v>natalie.lew@msc.com</v>
      </c>
      <c r="F96" s="59" t="str">
        <f>HOME!A586</f>
        <v>ANGELIA LAU</v>
      </c>
      <c r="G96" s="59" t="str">
        <f>HOME!B586</f>
        <v>6011 2346</v>
      </c>
      <c r="H96" s="38" t="str">
        <f>HOME!C586</f>
        <v>angelia.lau@msc.com</v>
      </c>
      <c r="J96" s="59" t="str">
        <f>HOME!A$604</f>
        <v>EUNICE</v>
      </c>
      <c r="K96" s="59" t="str">
        <f>HOME!B$604</f>
        <v>6011 2355</v>
      </c>
      <c r="L96" s="38" t="str">
        <f>HOME!C$604</f>
        <v>eunice.chan@msc.com</v>
      </c>
      <c r="M96" s="37"/>
    </row>
    <row r="97" spans="1:13" s="29" customFormat="1" ht="15">
      <c r="A97" s="25"/>
      <c r="B97" s="59" t="str">
        <f>HOME!A$570</f>
        <v xml:space="preserve">LIM LEE HLI </v>
      </c>
      <c r="C97" s="59" t="str">
        <f>HOME!B$570</f>
        <v>6011 2352</v>
      </c>
      <c r="D97" s="38" t="str">
        <f>HOME!C$570</f>
        <v>leehli.lim@msc.com</v>
      </c>
      <c r="F97" s="59" t="str">
        <f>HOME!A587</f>
        <v>NOOR AFNINDAH</v>
      </c>
      <c r="G97" s="59" t="str">
        <f>HOME!B587</f>
        <v>6011 2347</v>
      </c>
      <c r="H97" s="38" t="str">
        <f>HOME!C587</f>
        <v>noor.afnindah@msc.com</v>
      </c>
      <c r="J97" s="59" t="str">
        <f>HOME!A$599</f>
        <v>KAI SIANG</v>
      </c>
      <c r="K97" s="59" t="str">
        <f>HOME!B$599</f>
        <v>6011 2356</v>
      </c>
      <c r="L97" s="38" t="str">
        <f>HOME!C$599</f>
        <v>kaisiang.lim@msc.com</v>
      </c>
      <c r="M97" s="37"/>
    </row>
    <row r="98" spans="1:13" s="29" customFormat="1" ht="15">
      <c r="A98" s="25"/>
      <c r="B98" s="59" t="str">
        <f>HOME!A$571</f>
        <v>LIM AI PHEN</v>
      </c>
      <c r="C98" s="59" t="str">
        <f>HOME!B$571</f>
        <v>6011 9646</v>
      </c>
      <c r="D98" s="38" t="str">
        <f>HOME!C$571</f>
        <v>aiphen.lim@msc.com</v>
      </c>
      <c r="F98" s="59" t="str">
        <f>HOME!A588</f>
        <v>NG CHING WEI</v>
      </c>
      <c r="G98" s="59" t="str">
        <f>HOME!B588</f>
        <v>6011 2404</v>
      </c>
      <c r="H98" s="38" t="str">
        <f>HOME!C588</f>
        <v>chingwei.ng@msc.com</v>
      </c>
      <c r="J98" s="59" t="str">
        <f>HOME!A$601</f>
        <v>YU TING</v>
      </c>
      <c r="K98" s="59" t="str">
        <f>HOME!B$601</f>
        <v>6011 2359</v>
      </c>
      <c r="L98" s="38" t="str">
        <f>HOME!C$601</f>
        <v>yuting.luo@msc.com</v>
      </c>
      <c r="M98" s="37"/>
    </row>
    <row r="99" spans="1:13" s="29" customFormat="1" ht="15">
      <c r="A99" s="25"/>
      <c r="B99" s="59" t="str">
        <f>HOME!A$572</f>
        <v>DARIUS ONG</v>
      </c>
      <c r="C99" s="59" t="str">
        <f>HOME!B$572</f>
        <v>6011 2396</v>
      </c>
      <c r="D99" s="38" t="str">
        <f>HOME!C$572</f>
        <v>darius.ong@msc.com</v>
      </c>
      <c r="F99" s="59">
        <f>HOME!A589</f>
        <v>0</v>
      </c>
      <c r="G99" s="59">
        <f>HOME!B589</f>
        <v>0</v>
      </c>
      <c r="H99" s="38">
        <f>HOME!C589</f>
        <v>0</v>
      </c>
      <c r="J99" s="59" t="str">
        <f>HOME!A$605</f>
        <v>HAZEL</v>
      </c>
      <c r="K99" s="59" t="str">
        <f>HOME!B$605</f>
        <v>6011 2435</v>
      </c>
      <c r="L99" s="38" t="str">
        <f>HOME!C$605</f>
        <v>hazel.toh@msc.com</v>
      </c>
      <c r="M99" s="37"/>
    </row>
    <row r="100" spans="1:13" s="29" customFormat="1" ht="15">
      <c r="A100" s="25"/>
      <c r="B100" s="59" t="str">
        <f>HOME!A573</f>
        <v>LAWRENCE ANG (CROSS-TRADE)</v>
      </c>
      <c r="C100" s="59" t="str">
        <f>HOME!B$573</f>
        <v>6011 2400</v>
      </c>
      <c r="D100" s="38" t="str">
        <f>HOME!C$573</f>
        <v>lawrence.ang@msc.com</v>
      </c>
      <c r="F100" s="59" t="str">
        <f>HOME!A590</f>
        <v>.</v>
      </c>
      <c r="G100" s="59" t="str">
        <f>HOME!B590</f>
        <v>.</v>
      </c>
      <c r="H100" s="38" t="str">
        <f>HOME!C590</f>
        <v>.</v>
      </c>
      <c r="J100" s="59" t="str">
        <f>HOME!A$602</f>
        <v>-</v>
      </c>
      <c r="K100" s="59" t="str">
        <f>HOME!B$602</f>
        <v>6011 0567</v>
      </c>
      <c r="L100" s="38" t="str">
        <f>HOME!C$602</f>
        <v>-</v>
      </c>
      <c r="M100" s="37"/>
    </row>
    <row r="101" spans="1:13" s="29" customFormat="1" ht="15">
      <c r="A101" s="25"/>
      <c r="B101" s="59" t="str">
        <f>HOME!A574</f>
        <v>ASHTON YAN</v>
      </c>
      <c r="C101" s="59" t="str">
        <f>HOME!B574</f>
        <v>6011 2398</v>
      </c>
      <c r="D101" s="38" t="str">
        <f>HOME!C574</f>
        <v>ashton.yan@msc.com</v>
      </c>
      <c r="E101" s="59"/>
      <c r="F101" s="59">
        <f>HOME!A591</f>
        <v>0</v>
      </c>
      <c r="G101" s="59">
        <f>HOME!B591</f>
        <v>0</v>
      </c>
      <c r="H101" s="38">
        <f>HOME!C591</f>
        <v>0</v>
      </c>
      <c r="J101" s="59"/>
      <c r="M101" s="37"/>
    </row>
    <row r="102" spans="1:13" ht="14.25">
      <c r="A102" s="38"/>
      <c r="B102" s="59" t="str">
        <f>HOME!A575</f>
        <v>JUN YUAN (IMP)</v>
      </c>
      <c r="C102" s="59" t="str">
        <f>HOME!B575</f>
        <v>6011 2402</v>
      </c>
      <c r="D102" s="38" t="str">
        <f>HOME!C575</f>
        <v>junyuan.kwa@msc.com</v>
      </c>
      <c r="E102" s="59"/>
      <c r="F102" s="29"/>
      <c r="G102" s="60"/>
      <c r="H102" s="58"/>
      <c r="I102" s="29"/>
      <c r="J102" s="29"/>
      <c r="K102" s="29"/>
      <c r="L102" s="29"/>
    </row>
    <row r="103" spans="1:13" ht="14.25">
      <c r="A103" s="5"/>
      <c r="B103" s="59" t="str">
        <f>HOME!A576</f>
        <v>KARTHI</v>
      </c>
      <c r="C103" s="59" t="str">
        <f>HOME!B576</f>
        <v>6011 2397</v>
      </c>
      <c r="D103" s="38" t="str">
        <f>HOME!C576</f>
        <v>karthigayan.velu@msc.com</v>
      </c>
      <c r="E103" s="59"/>
      <c r="F103" s="29"/>
      <c r="G103" s="60"/>
      <c r="H103" s="60"/>
      <c r="I103" s="58"/>
      <c r="J103" s="29"/>
      <c r="K103" s="29"/>
      <c r="L103" s="29"/>
    </row>
    <row r="104" spans="1:13" ht="14.25">
      <c r="A104" s="5"/>
      <c r="B104" s="59">
        <f>HOME!A577</f>
        <v>0</v>
      </c>
      <c r="C104" s="59">
        <f>HOME!B577</f>
        <v>0</v>
      </c>
      <c r="D104" s="38">
        <f>HOME!C577</f>
        <v>0</v>
      </c>
      <c r="E104" s="59"/>
      <c r="F104" s="29"/>
      <c r="G104" s="29"/>
      <c r="H104" s="29"/>
      <c r="I104" s="29"/>
      <c r="J104" s="29"/>
      <c r="K104" s="29"/>
      <c r="L104" s="29"/>
    </row>
  </sheetData>
  <customSheetViews>
    <customSheetView guid="{25211047-2AA7-431D-8637-AA6183637E8E}" scale="70" fitToPage="1" hiddenRows="1">
      <selection activeCell="F48" sqref="F48"/>
      <pageMargins left="0" right="0" top="0" bottom="0" header="0" footer="0"/>
      <pageSetup paperSize="9" scale="39" orientation="landscape" r:id="rId1"/>
      <headerFooter>
        <oddFooter>&amp;RLast update : &amp;D   &amp;T&amp;L&amp;1#&amp;"Calibri"&amp;10&amp;K000000Sensitivity: Internal</oddFooter>
      </headerFooter>
    </customSheetView>
    <customSheetView guid="{B0B43395-6E32-4DB3-A2D8-DD2362C77F4F}" scale="70" fitToPage="1" hiddenRows="1">
      <selection activeCell="F48" sqref="F48"/>
      <pageMargins left="0" right="0" top="0" bottom="0" header="0" footer="0"/>
      <pageSetup paperSize="9" scale="39" orientation="landscape" r:id="rId2"/>
      <headerFooter>
        <oddFooter>&amp;RLast update : &amp;D   &amp;T&amp;L&amp;1#&amp;"Calibri"&amp;10&amp;K000000Sensitivity: Internal</oddFooter>
      </headerFooter>
    </customSheetView>
    <customSheetView guid="{82E65AA3-5988-4ED4-A56D-19D1BA591355}" scale="70" fitToPage="1" hiddenRows="1">
      <selection activeCell="A7" sqref="A7:XFD10"/>
      <pageMargins left="0" right="0" top="0" bottom="0" header="0" footer="0"/>
      <pageSetup paperSize="9" scale="47" orientation="landscape" r:id="rId3"/>
      <headerFooter>
        <oddFooter>&amp;RLast update : &amp;D   &amp;T&amp;L&amp;1#&amp;"Calibri"&amp;10 Sensitivity: Internal</oddFooter>
      </headerFooter>
    </customSheetView>
    <customSheetView guid="{999D0099-E3FC-46FC-839A-D58F693EE82E}" scale="70" fitToPage="1" hiddenRows="1">
      <selection activeCell="F12" sqref="F12"/>
      <pageMargins left="0" right="0" top="0" bottom="0" header="0" footer="0"/>
      <pageSetup paperSize="9" scale="43" orientation="landscape" r:id="rId4"/>
      <headerFooter>
        <oddFooter>&amp;RLast update : &amp;D   &amp;T&amp;L&amp;1#&amp;"Calibri"&amp;10 Sensitivity: Internal</oddFooter>
      </headerFooter>
    </customSheetView>
    <customSheetView guid="{9C701732-F58F-4708-A15C-976D1C40D46C}" scale="70" fitToPage="1" hiddenRows="1">
      <selection activeCell="A7" sqref="A7:XFD12"/>
      <pageMargins left="0" right="0" top="0" bottom="0" header="0" footer="0"/>
      <pageSetup paperSize="9" scale="50" orientation="landscape" r:id="rId5"/>
      <headerFooter>
        <oddFooter>&amp;RLast update : &amp;D   &amp;T</oddFooter>
      </headerFooter>
    </customSheetView>
    <customSheetView guid="{4207851A-A9C4-4C7F-A983-5888F88768C0}" scale="70" fitToPage="1" hiddenRows="1">
      <selection activeCell="A7" sqref="A7:XFD7"/>
      <pageMargins left="0" right="0" top="0" bottom="0" header="0" footer="0"/>
      <pageSetup paperSize="9" scale="65" orientation="landscape" r:id="rId6"/>
      <headerFooter>
        <oddFooter>&amp;RLast update : &amp;D   &amp;T</oddFooter>
      </headerFooter>
    </customSheetView>
    <customSheetView guid="{1A9C4D40-FD7F-415B-AEEF-6F3B6F11E2D9}" scale="70" fitToPage="1" hiddenRows="1">
      <selection activeCell="F15" sqref="F15:H16"/>
      <pageMargins left="0" right="0" top="0" bottom="0" header="0" footer="0"/>
      <pageSetup paperSize="9" scale="65" orientation="landscape" r:id="rId7"/>
      <headerFooter>
        <oddFooter>&amp;RLast update : &amp;D   &amp;T</oddFooter>
      </headerFooter>
    </customSheetView>
    <customSheetView guid="{160FD25C-1E8A-49AB-8AA3-887F1FFDB82C}" scale="70" fitToPage="1" hiddenRows="1">
      <selection activeCell="B22" sqref="B22"/>
      <pageMargins left="0" right="0" top="0" bottom="0" header="0" footer="0"/>
      <pageSetup paperSize="9" scale="49" orientation="landscape" r:id="rId8"/>
      <headerFooter>
        <oddFooter>&amp;RLast update : &amp;D   &amp;T</oddFooter>
      </headerFooter>
    </customSheetView>
    <customSheetView guid="{03674205-2BF0-451F-960D-B59271ECD65B}" scale="70" fitToPage="1" hiddenRows="1">
      <selection activeCell="B5" sqref="B5"/>
      <pageMargins left="0" right="0" top="0" bottom="0" header="0" footer="0"/>
      <pageSetup paperSize="9" scale="46" orientation="landscape" r:id="rId9"/>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65" orientation="landscape" r:id="rId10"/>
      <headerFooter>
        <oddFooter>&amp;RLast update : &amp;D   &amp;T</oddFooter>
      </headerFooter>
    </customSheetView>
    <customSheetView guid="{A1DFBD3A-7D67-4D0B-A768-38A02D65809C}" scale="70" fitToPage="1" hiddenRows="1">
      <selection activeCell="C12" sqref="C12"/>
      <pageMargins left="0" right="0" top="0" bottom="0" header="0" footer="0"/>
      <pageSetup paperSize="9" scale="54" orientation="landscape" r:id="rId11"/>
      <headerFooter>
        <oddFooter>&amp;RLast update : &amp;D   &amp;T</oddFooter>
      </headerFooter>
    </customSheetView>
    <customSheetView guid="{8F6257B3-44F8-495E-975F-715EC7CBE577}" scale="70" fitToPage="1" hiddenRows="1">
      <selection activeCell="E33" sqref="E33"/>
      <pageMargins left="0" right="0" top="0" bottom="0" header="0" footer="0"/>
      <pageSetup paperSize="9" scale="51" orientation="landscape" r:id="rId12"/>
      <headerFooter>
        <oddFooter>&amp;RLast update : &amp;D   &amp;T</oddFooter>
      </headerFooter>
    </customSheetView>
    <customSheetView guid="{4E666960-F75E-4DEC-AA08-CB80C5246F2D}" scale="70" fitToPage="1" hiddenRows="1">
      <selection activeCell="I5" sqref="I5:N5"/>
      <pageMargins left="0" right="0" top="0" bottom="0" header="0" footer="0"/>
      <pageSetup paperSize="9" scale="54" orientation="landscape" r:id="rId13"/>
      <headerFooter>
        <oddFooter>&amp;RLast update : &amp;D   &amp;T</oddFooter>
      </headerFooter>
    </customSheetView>
    <customSheetView guid="{DF664468-2591-4537-A401-E39E9401FA18}" scale="70" fitToPage="1" hiddenRows="1">
      <selection activeCell="J18" sqref="J18"/>
      <pageMargins left="0" right="0" top="0" bottom="0" header="0" footer="0"/>
      <pageSetup paperSize="9" scale="54" orientation="landscape" r:id="rId14"/>
      <headerFooter>
        <oddFooter>&amp;RLast update : &amp;D   &amp;T</oddFooter>
      </headerFooter>
    </customSheetView>
    <customSheetView guid="{16EA4947-C328-4911-A966-8572790A84A9}" scale="70" fitToPage="1" hiddenRows="1" state="hidden">
      <selection activeCell="G10" sqref="G10"/>
      <pageMargins left="0" right="0" top="0" bottom="0" header="0" footer="0"/>
      <pageSetup paperSize="9" scale="61" orientation="landscape" r:id="rId15"/>
      <headerFooter>
        <oddFooter>&amp;RLast update : &amp;D   &amp;T&amp;L&amp;1#&amp;"Calibri"&amp;10 Sensitivity: Internal</oddFooter>
      </headerFooter>
    </customSheetView>
    <customSheetView guid="{5024D59A-F791-4B48-8A8A-90A9A8BA3CB8}" scale="70" fitToPage="1" hiddenRows="1" topLeftCell="A13">
      <selection activeCell="A29" sqref="A29:XFD32"/>
      <pageMargins left="0" right="0" top="0" bottom="0" header="0" footer="0"/>
      <pageSetup paperSize="9" scale="61" orientation="landscape" r:id="rId16"/>
      <headerFooter>
        <oddFooter>&amp;RLast update : &amp;D   &amp;T&amp;L&amp;1#&amp;"Calibri"&amp;10 Sensitivity: Internal</oddFooter>
      </headerFooter>
    </customSheetView>
    <customSheetView guid="{834388B3-D1C0-4496-81CB-D8907F6C94B1}" scale="70" fitToPage="1" hiddenRows="1">
      <selection activeCell="B19" sqref="B19:B26"/>
      <pageMargins left="0" right="0" top="0" bottom="0" header="0" footer="0"/>
      <pageSetup paperSize="9" scale="53" orientation="landscape" r:id="rId17"/>
      <headerFooter>
        <oddFooter>&amp;RLast update : &amp;D   &amp;T&amp;L&amp;1#&amp;"Calibri"&amp;10 Sensitivity: Internal</oddFooter>
      </headerFooter>
    </customSheetView>
    <customSheetView guid="{C9B667F6-80E0-402E-8E37-77C446D41929}" scale="70" fitToPage="1" hiddenRows="1" topLeftCell="A31">
      <selection activeCell="H47" sqref="H47"/>
      <pageMargins left="0" right="0" top="0" bottom="0" header="0" footer="0"/>
      <pageSetup paperSize="9" scale="47" orientation="landscape" r:id="rId18"/>
      <headerFooter>
        <oddFooter>&amp;RLast update : &amp;D   &amp;T&amp;L&amp;1#&amp;"Calibri"&amp;10&amp;K000000Sensitivity: Internal</oddFooter>
      </headerFooter>
    </customSheetView>
    <customSheetView guid="{F64DF93A-0CD5-4665-A448-613906F88C7C}" scale="70" fitToPage="1" hiddenRows="1" topLeftCell="A35">
      <selection activeCell="F48" sqref="F48"/>
      <pageMargins left="0" right="0" top="0" bottom="0" header="0" footer="0"/>
      <pageSetup paperSize="9" scale="39" orientation="landscape" r:id="rId19"/>
      <headerFooter>
        <oddFooter>&amp;RLast update : &amp;D   &amp;T&amp;L&amp;1#&amp;"Calibri"&amp;10&amp;K000000Sensitivity: Internal</oddFooter>
      </headerFooter>
    </customSheetView>
    <customSheetView guid="{D8AE3607-C68D-4DD7-8BE1-F63EA4A613B4}" scale="70" fitToPage="1" hiddenRows="1">
      <selection activeCell="F48" sqref="F48"/>
      <pageMargins left="0" right="0" top="0" bottom="0" header="0" footer="0"/>
      <pageSetup paperSize="9" scale="39" orientation="landscape" r:id="rId20"/>
      <headerFooter>
        <oddFooter>&amp;RLast update : &amp;D   &amp;T&amp;L&amp;1#&amp;"Calibri"&amp;10&amp;K000000Sensitivity: Internal</oddFooter>
      </headerFooter>
    </customSheetView>
  </customSheetViews>
  <phoneticPr fontId="32" type="noConversion"/>
  <hyperlinks>
    <hyperlink ref="H91" display="custsvc@msca.com.sg" xr:uid="{00000000-0004-0000-0600-000000000000}"/>
    <hyperlink ref="L91" display="sinexp@msca.com.sg" xr:uid="{00000000-0004-0000-0600-000001000000}"/>
    <hyperlink ref="D91" display="mktg-dept@msca.com.sg" xr:uid="{00000000-0004-0000-0600-000002000000}"/>
  </hyperlinks>
  <pageMargins left="0.23622047244094491" right="0.27559055118110237" top="0.74803149606299213" bottom="0.74803149606299213" header="0.31496062992125984" footer="0.31496062992125984"/>
  <pageSetup paperSize="9" scale="47" orientation="landscape" r:id="rId21"/>
  <headerFooter>
    <oddFooter>&amp;L_x000D_&amp;1#&amp;"Calibri"&amp;10&amp;K000000 Sensitivity: Internal&amp;RLast update : &amp;D   &amp;T&amp;</oddFooter>
  </headerFooter>
  <drawing r:id="rId2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D840E-1B90-493A-BF21-6B8B11D37B30}">
  <sheetPr codeName="Sheet47"/>
  <dimension ref="A1"/>
  <sheetViews>
    <sheetView workbookViewId="0"/>
  </sheetViews>
  <sheetFormatPr defaultRowHeight="12.75"/>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8438E7CA23D794F93B999B58DAE34C5" ma:contentTypeVersion="14" ma:contentTypeDescription="Create a new document." ma:contentTypeScope="" ma:versionID="a77d32b2630035eb0ec1372d9e0ddd2e">
  <xsd:schema xmlns:xsd="http://www.w3.org/2001/XMLSchema" xmlns:xs="http://www.w3.org/2001/XMLSchema" xmlns:p="http://schemas.microsoft.com/office/2006/metadata/properties" xmlns:ns2="535b0945-f78d-45f4-960f-e8ba22bdeae1" xmlns:ns3="dc967d59-c0d0-4bb8-a8eb-088d0cd25af8" targetNamespace="http://schemas.microsoft.com/office/2006/metadata/properties" ma:root="true" ma:fieldsID="0eb9752c928c76052608f399c6dc5a46" ns2:_="" ns3:_="">
    <xsd:import namespace="535b0945-f78d-45f4-960f-e8ba22bdeae1"/>
    <xsd:import namespace="dc967d59-c0d0-4bb8-a8eb-088d0cd25af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MediaServiceObjectDetectorVersions" minOccurs="0"/>
                <xsd:element ref="ns2:MediaServiceSearchProperti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35b0945-f78d-45f4-960f-e8ba22bdea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c967d59-c0d0-4bb8-a8eb-088d0cd25af8"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F171CD8-9AE1-410C-A266-FB8C8611C0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35b0945-f78d-45f4-960f-e8ba22bdeae1"/>
    <ds:schemaRef ds:uri="dc967d59-c0d0-4bb8-a8eb-088d0cd25af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02904A3-E494-4284-964B-E18A05BE1FA9}">
  <ds:schemaRefs>
    <ds:schemaRef ds:uri="http://schemas.microsoft.com/office/2006/documentManagement/types"/>
    <ds:schemaRef ds:uri="http://schemas.openxmlformats.org/package/2006/metadata/core-properties"/>
    <ds:schemaRef ds:uri="http://purl.org/dc/terms/"/>
    <ds:schemaRef ds:uri="http://purl.org/dc/elements/1.1/"/>
    <ds:schemaRef ds:uri="dc967d59-c0d0-4bb8-a8eb-088d0cd25af8"/>
    <ds:schemaRef ds:uri="http://schemas.microsoft.com/office/infopath/2007/PartnerControls"/>
    <ds:schemaRef ds:uri="535b0945-f78d-45f4-960f-e8ba22bdeae1"/>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083592CE-8C26-46A4-9E42-DCFE398F5666}">
  <ds:schemaRefs>
    <ds:schemaRef ds:uri="http://schemas.microsoft.com/sharepoint/v3/contenttype/forms"/>
  </ds:schemaRefs>
</ds:datastoreItem>
</file>

<file path=docMetadata/LabelInfo.xml><?xml version="1.0" encoding="utf-8"?>
<clbl:labelList xmlns:clbl="http://schemas.microsoft.com/office/2020/mipLabelMetadata">
  <clbl:label id="{fc24caf1-31f7-40c1-bde0-ca915f0156e3}" enabled="1" method="Standard" siteId="{088e9b00-ffd0-458e-bfa1-acf4c596d3cb}"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56</vt:i4>
      </vt:variant>
      <vt:variant>
        <vt:lpstr>Named Ranges</vt:lpstr>
      </vt:variant>
      <vt:variant>
        <vt:i4>11</vt:i4>
      </vt:variant>
    </vt:vector>
  </HeadingPairs>
  <TitlesOfParts>
    <vt:vector size="67" baseType="lpstr">
      <vt:lpstr>POD CODE</vt:lpstr>
      <vt:lpstr>HOW TO-&gt;</vt:lpstr>
      <vt:lpstr>HOME</vt:lpstr>
      <vt:lpstr>ALBATROSS</vt:lpstr>
      <vt:lpstr>SILK</vt:lpstr>
      <vt:lpstr>SHOGUN</vt:lpstr>
      <vt:lpstr>LION</vt:lpstr>
      <vt:lpstr>SWAN</vt:lpstr>
      <vt:lpstr>Sheet1</vt:lpstr>
      <vt:lpstr>CONDOR</vt:lpstr>
      <vt:lpstr>GRIFFIN</vt:lpstr>
      <vt:lpstr>BRITANNIA </vt:lpstr>
      <vt:lpstr>DRAGON</vt:lpstr>
      <vt:lpstr>JADE</vt:lpstr>
      <vt:lpstr>Sheet3</vt:lpstr>
      <vt:lpstr>Sheet5</vt:lpstr>
      <vt:lpstr>JAGUAR</vt:lpstr>
      <vt:lpstr>ORIENT</vt:lpstr>
      <vt:lpstr>PHOENIX</vt:lpstr>
      <vt:lpstr>SENTOSA USWC</vt:lpstr>
      <vt:lpstr>CHINOOK</vt:lpstr>
      <vt:lpstr>MAPLE</vt:lpstr>
      <vt:lpstr>LONE STAR</vt:lpstr>
      <vt:lpstr>PELICAN</vt:lpstr>
      <vt:lpstr>SANTANA</vt:lpstr>
      <vt:lpstr>AMBERJACK</vt:lpstr>
      <vt:lpstr>PETRA</vt:lpstr>
      <vt:lpstr>AMERICA</vt:lpstr>
      <vt:lpstr>EMPIRE</vt:lpstr>
      <vt:lpstr>EMERALD </vt:lpstr>
      <vt:lpstr>LIBERTY</vt:lpstr>
      <vt:lpstr>ELEPHANT</vt:lpstr>
      <vt:lpstr>NEW FALCON</vt:lpstr>
      <vt:lpstr>SHIKRA</vt:lpstr>
      <vt:lpstr>AUSTRALIA</vt:lpstr>
      <vt:lpstr>DAR FEEDER</vt:lpstr>
      <vt:lpstr>AFRICA EXPRESS</vt:lpstr>
      <vt:lpstr>INGWE</vt:lpstr>
      <vt:lpstr>IPANEMA</vt:lpstr>
      <vt:lpstr>CARIOCA</vt:lpstr>
      <vt:lpstr>CAPRICORN</vt:lpstr>
      <vt:lpstr>KIWI</vt:lpstr>
      <vt:lpstr>TIGER</vt:lpstr>
      <vt:lpstr>ANDES</vt:lpstr>
      <vt:lpstr>AZTEC</vt:lpstr>
      <vt:lpstr>INCA</vt:lpstr>
      <vt:lpstr>MEXICAS</vt:lpstr>
      <vt:lpstr>DAHLIA</vt:lpstr>
      <vt:lpstr>NO FRT CLT AT POD</vt:lpstr>
      <vt:lpstr>MUSTANG</vt:lpstr>
      <vt:lpstr>ROSE</vt:lpstr>
      <vt:lpstr>PEARL RIVER</vt:lpstr>
      <vt:lpstr>EAGLE</vt:lpstr>
      <vt:lpstr>SEQUOIA</vt:lpstr>
      <vt:lpstr>ALPACA</vt:lpstr>
      <vt:lpstr>ZEPHYR</vt:lpstr>
      <vt:lpstr>'AFRICA EXPRESS'!Print_Area</vt:lpstr>
      <vt:lpstr>AMERICA!Print_Area</vt:lpstr>
      <vt:lpstr>AUSTRALIA!Print_Area</vt:lpstr>
      <vt:lpstr>'EMERALD '!Print_Area</vt:lpstr>
      <vt:lpstr>EMPIRE!Print_Area</vt:lpstr>
      <vt:lpstr>HOME!Print_Area</vt:lpstr>
      <vt:lpstr>'PEARL RIVER'!Print_Area</vt:lpstr>
      <vt:lpstr>PHOENIX!Print_Area</vt:lpstr>
      <vt:lpstr>SWAN!Print_Area</vt:lpstr>
      <vt:lpstr>TIGER!Print_Area</vt:lpstr>
      <vt:lpstr>HOME!Print_Titles</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SY LIEW SGSGP CS</dc:creator>
  <cp:keywords/>
  <dc:description/>
  <cp:lastModifiedBy>Seo Yi Liew (MSC Singapore)</cp:lastModifiedBy>
  <cp:revision/>
  <dcterms:created xsi:type="dcterms:W3CDTF">2016-04-21T08:18:54Z</dcterms:created>
  <dcterms:modified xsi:type="dcterms:W3CDTF">2024-07-01T00:59:51Z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0x010100F8438E7CA23D794F93B999B58DAE34C5</vt:lpwstr>
  </property>
  <property fmtid="{D5CDD505-2E9C-101B-9397-08002B2CF9AE}" pid="3" name="MSIP_Label_fc24caf1-31f7-40c1-bde0-ca915f0156e3_Enabled">
    <vt:lpwstr>true</vt:lpwstr>
  </property>
  <property fmtid="{D5CDD505-2E9C-101B-9397-08002B2CF9AE}" pid="4" name="MSIP_Label_fc24caf1-31f7-40c1-bde0-ca915f0156e3_SetDate">
    <vt:lpwstr>2022-03-28T16:07:33Z</vt:lpwstr>
  </property>
  <property fmtid="{D5CDD505-2E9C-101B-9397-08002B2CF9AE}" pid="5" name="MSIP_Label_fc24caf1-31f7-40c1-bde0-ca915f0156e3_Method">
    <vt:lpwstr>Standard</vt:lpwstr>
  </property>
  <property fmtid="{D5CDD505-2E9C-101B-9397-08002B2CF9AE}" pid="6" name="MSIP_Label_fc24caf1-31f7-40c1-bde0-ca915f0156e3_Name">
    <vt:lpwstr>Internal</vt:lpwstr>
  </property>
  <property fmtid="{D5CDD505-2E9C-101B-9397-08002B2CF9AE}" pid="7" name="MSIP_Label_fc24caf1-31f7-40c1-bde0-ca915f0156e3_SiteId">
    <vt:lpwstr>088e9b00-ffd0-458e-bfa1-acf4c596d3cb</vt:lpwstr>
  </property>
  <property fmtid="{D5CDD505-2E9C-101B-9397-08002B2CF9AE}" pid="8" name="MSIP_Label_fc24caf1-31f7-40c1-bde0-ca915f0156e3_ActionId">
    <vt:lpwstr>5944f363-a6ce-4f7f-9e48-32ff91a1a896</vt:lpwstr>
  </property>
  <property fmtid="{D5CDD505-2E9C-101B-9397-08002B2CF9AE}" pid="9" name="MSIP_Label_fc24caf1-31f7-40c1-bde0-ca915f0156e3_ContentBits">
    <vt:lpwstr>2</vt:lpwstr>
  </property>
</Properties>
</file>